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OneDrive - Universidad del Magdalena\PLATAFORMAS\1. PROCESOS CONTRACTUALES\2024\2. REPORTES PUBLICACIÓN\"/>
    </mc:Choice>
  </mc:AlternateContent>
  <xr:revisionPtr revIDLastSave="0" documentId="13_ncr:1_{1944868C-734F-433C-A787-EB4BBD0D3A56}" xr6:coauthVersionLast="47" xr6:coauthVersionMax="47" xr10:uidLastSave="{00000000-0000-0000-0000-000000000000}"/>
  <bookViews>
    <workbookView xWindow="-120" yWindow="-120" windowWidth="20730" windowHeight="11040" xr2:uid="{5A608683-4373-42E5-BAD2-CD63E31B1F35}"/>
  </bookViews>
  <sheets>
    <sheet name="1.CPF" sheetId="6" r:id="rId1"/>
    <sheet name="2.CREO" sheetId="5" r:id="rId2"/>
    <sheet name="3.DAD " sheetId="17" r:id="rId3"/>
    <sheet name="4.FCB" sheetId="4" r:id="rId4"/>
    <sheet name="5.FCE" sheetId="8" r:id="rId5"/>
    <sheet name="6.FCS" sheetId="15" r:id="rId6"/>
    <sheet name="7.FEE" sheetId="3" r:id="rId7"/>
    <sheet name="8.FHU" sheetId="1" r:id="rId8"/>
    <sheet name="9.FIN" sheetId="13" r:id="rId9"/>
    <sheet name="10.VAC" sheetId="7" r:id="rId10"/>
    <sheet name="11.VAD.ADM." sheetId="16" r:id="rId11"/>
    <sheet name="12.VAD. CONT." sheetId="11" r:id="rId12"/>
    <sheet name="13.VEX" sheetId="12" r:id="rId13"/>
    <sheet name="14.VIN" sheetId="9"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'1.CPF'!$A$7:$BX$7</definedName>
    <definedName name="_xlnm._FilterDatabase" localSheetId="9" hidden="1">'10.VAC'!$A$7:$BQ$7</definedName>
    <definedName name="_xlnm._FilterDatabase" localSheetId="10" hidden="1">'11.VAD.ADM.'!$A$7:$BT$239</definedName>
    <definedName name="_xlnm._FilterDatabase" localSheetId="11" hidden="1">'12.VAD. CONT.'!$A$7:$BQ$1398</definedName>
    <definedName name="_xlnm._FilterDatabase" localSheetId="12" hidden="1">'13.VEX'!$A$7:$BP$486</definedName>
    <definedName name="_xlnm._FilterDatabase" localSheetId="13" hidden="1">'14.VIN'!$A$7:$BQ$572</definedName>
    <definedName name="_xlnm._FilterDatabase" localSheetId="1" hidden="1">'2.CREO'!$A$7:$BQ$102</definedName>
    <definedName name="_xlnm._FilterDatabase" localSheetId="2" hidden="1">'3.DAD '!$A$7:$BQ$346</definedName>
    <definedName name="_xlnm._FilterDatabase" localSheetId="3" hidden="1">'4.FCB'!$A$7:$BQ$7</definedName>
    <definedName name="_xlnm._FilterDatabase" localSheetId="4" hidden="1">'5.FCE'!$A$7:$BQ$7</definedName>
    <definedName name="_xlnm._FilterDatabase" localSheetId="5" hidden="1">'6.FCS'!$A$7:$BT$7</definedName>
    <definedName name="_xlnm._FilterDatabase" localSheetId="6" hidden="1">'7.FEE'!$A$7:$BQ$57</definedName>
    <definedName name="_xlnm._FilterDatabase" localSheetId="7" hidden="1">'8.FHU'!$A$7:$BQ$7</definedName>
    <definedName name="_xlnm._FilterDatabase" localSheetId="8" hidden="1">'9.FIN'!$A$7:$BQ$7</definedName>
    <definedName name="_Hlk171603897" localSheetId="4">'5.FCE'!$J$35</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13">[2]Datos!$C$2:$C$14</definedName>
    <definedName name="cortea" localSheetId="2">[2]Datos!$C$2:$C$14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13">[2]Datos!$B$2:$B$17</definedName>
    <definedName name="Delegatarios" localSheetId="2">[2]Datos!$B$2:$B$17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13">[2]Datos!$E$2:$E$9</definedName>
    <definedName name="modalidad" localSheetId="2">[2]Datos!$E$2:$E$9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13">[2]Datos!$D$2:$D$6</definedName>
    <definedName name="rubro" localSheetId="2">[2]Datos!$D$2:$D$6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13">[2]Datos!$F$2:$F$10</definedName>
    <definedName name="tipologia" localSheetId="2">[2]Datos!$F$2:$F$10</definedName>
    <definedName name="tipologia" localSheetId="3">[4]Datos!$F$2:$F$10</definedName>
    <definedName name="tipologia" localSheetId="4">[2]Datos!$F$2:$F$10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573" i="9" l="1"/>
  <c r="AR1398" i="11"/>
  <c r="J5" i="17" l="1"/>
  <c r="AA8" i="17"/>
  <c r="AF8" i="17"/>
  <c r="AM8" i="17"/>
  <c r="AN8" i="17"/>
  <c r="AV8" i="17" s="1"/>
  <c r="AU8" i="17"/>
  <c r="AA9" i="17"/>
  <c r="AF9" i="17"/>
  <c r="AM9" i="17"/>
  <c r="AN9" i="17"/>
  <c r="AV9" i="17" s="1"/>
  <c r="AA10" i="17"/>
  <c r="AF10" i="17"/>
  <c r="AM10" i="17"/>
  <c r="AN10" i="17"/>
  <c r="AU10" i="17" s="1"/>
  <c r="AA11" i="17"/>
  <c r="AF11" i="17"/>
  <c r="AM11" i="17"/>
  <c r="AN11" i="17"/>
  <c r="AV11" i="17" s="1"/>
  <c r="AA12" i="17"/>
  <c r="AF12" i="17"/>
  <c r="AM12" i="17"/>
  <c r="AN12" i="17"/>
  <c r="AV12" i="17" s="1"/>
  <c r="AA13" i="17"/>
  <c r="AF13" i="17"/>
  <c r="AM13" i="17"/>
  <c r="AN13" i="17"/>
  <c r="AV13" i="17" s="1"/>
  <c r="AA14" i="17"/>
  <c r="AF14" i="17"/>
  <c r="AM14" i="17"/>
  <c r="AN14" i="17"/>
  <c r="AV14" i="17" s="1"/>
  <c r="AA15" i="17"/>
  <c r="AF15" i="17"/>
  <c r="AM15" i="17"/>
  <c r="AN15" i="17"/>
  <c r="AV15" i="17" s="1"/>
  <c r="AU15" i="17"/>
  <c r="AA16" i="17"/>
  <c r="AF16" i="17"/>
  <c r="AM16" i="17"/>
  <c r="AN16" i="17"/>
  <c r="AU16" i="17"/>
  <c r="AV16" i="17"/>
  <c r="AA17" i="17"/>
  <c r="AF17" i="17"/>
  <c r="AM17" i="17"/>
  <c r="AN17" i="17"/>
  <c r="AV17" i="17" s="1"/>
  <c r="AA18" i="17"/>
  <c r="AF18" i="17"/>
  <c r="AM18" i="17"/>
  <c r="AN18" i="17"/>
  <c r="AV18" i="17" s="1"/>
  <c r="AA19" i="17"/>
  <c r="AF19" i="17"/>
  <c r="AM19" i="17"/>
  <c r="AN19" i="17"/>
  <c r="AU19" i="17" s="1"/>
  <c r="AA20" i="17"/>
  <c r="AF20" i="17"/>
  <c r="AM20" i="17"/>
  <c r="AN20" i="17"/>
  <c r="AV20" i="17" s="1"/>
  <c r="AA21" i="17"/>
  <c r="AF21" i="17"/>
  <c r="AM21" i="17"/>
  <c r="AN21" i="17"/>
  <c r="AV21" i="17" s="1"/>
  <c r="AA22" i="17"/>
  <c r="AF22" i="17"/>
  <c r="AM22" i="17"/>
  <c r="AN22" i="17"/>
  <c r="AV22" i="17" s="1"/>
  <c r="AU22" i="17"/>
  <c r="AA23" i="17"/>
  <c r="AF23" i="17"/>
  <c r="AM23" i="17"/>
  <c r="AN23" i="17"/>
  <c r="AV23" i="17" s="1"/>
  <c r="AA24" i="17"/>
  <c r="AF24" i="17"/>
  <c r="AM24" i="17"/>
  <c r="AN24" i="17"/>
  <c r="AV24" i="17" s="1"/>
  <c r="AU24" i="17"/>
  <c r="AA25" i="17"/>
  <c r="AF25" i="17"/>
  <c r="AM25" i="17"/>
  <c r="AN25" i="17"/>
  <c r="AV25" i="17" s="1"/>
  <c r="AU25" i="17"/>
  <c r="AA26" i="17"/>
  <c r="AF26" i="17"/>
  <c r="AM26" i="17"/>
  <c r="AN26" i="17"/>
  <c r="AV26" i="17" s="1"/>
  <c r="AA27" i="17"/>
  <c r="AF27" i="17"/>
  <c r="AM27" i="17"/>
  <c r="AN27" i="17"/>
  <c r="AV27" i="17" s="1"/>
  <c r="AA28" i="17"/>
  <c r="AF28" i="17"/>
  <c r="AM28" i="17"/>
  <c r="AN28" i="17"/>
  <c r="AU28" i="17" s="1"/>
  <c r="AA29" i="17"/>
  <c r="AF29" i="17"/>
  <c r="AM29" i="17"/>
  <c r="AN29" i="17"/>
  <c r="AV29" i="17" s="1"/>
  <c r="AA30" i="17"/>
  <c r="AF30" i="17"/>
  <c r="AM30" i="17"/>
  <c r="AN30" i="17"/>
  <c r="AV30" i="17" s="1"/>
  <c r="AA31" i="17"/>
  <c r="AF31" i="17"/>
  <c r="AM31" i="17"/>
  <c r="AN31" i="17"/>
  <c r="AV31" i="17" s="1"/>
  <c r="AU31" i="17"/>
  <c r="AA32" i="17"/>
  <c r="AF32" i="17"/>
  <c r="AM32" i="17"/>
  <c r="AN32" i="17"/>
  <c r="AV32" i="17" s="1"/>
  <c r="AA33" i="17"/>
  <c r="AF33" i="17"/>
  <c r="AM33" i="17"/>
  <c r="AN33" i="17"/>
  <c r="AV33" i="17" s="1"/>
  <c r="AA34" i="17"/>
  <c r="AF34" i="17"/>
  <c r="AM34" i="17"/>
  <c r="AN34" i="17"/>
  <c r="AU34" i="17" s="1"/>
  <c r="AA35" i="17"/>
  <c r="AF35" i="17"/>
  <c r="AM35" i="17"/>
  <c r="AN35" i="17"/>
  <c r="AV35" i="17" s="1"/>
  <c r="AA36" i="17"/>
  <c r="AF36" i="17"/>
  <c r="AM36" i="17"/>
  <c r="AN36" i="17"/>
  <c r="AV36" i="17" s="1"/>
  <c r="AA37" i="17"/>
  <c r="AF37" i="17"/>
  <c r="AM37" i="17"/>
  <c r="AN37" i="17"/>
  <c r="AU37" i="17" s="1"/>
  <c r="AV37" i="17"/>
  <c r="AA38" i="17"/>
  <c r="AF38" i="17"/>
  <c r="AM38" i="17"/>
  <c r="AN38" i="17"/>
  <c r="AV38" i="17" s="1"/>
  <c r="AU38" i="17"/>
  <c r="AA39" i="17"/>
  <c r="AF39" i="17"/>
  <c r="AM39" i="17"/>
  <c r="AN39" i="17"/>
  <c r="AV39" i="17" s="1"/>
  <c r="AA40" i="17"/>
  <c r="AF40" i="17"/>
  <c r="AM40" i="17"/>
  <c r="AN40" i="17"/>
  <c r="AV40" i="17" s="1"/>
  <c r="AU40" i="17"/>
  <c r="AA41" i="17"/>
  <c r="AF41" i="17"/>
  <c r="AM41" i="17"/>
  <c r="AN41" i="17"/>
  <c r="AV41" i="17" s="1"/>
  <c r="AA42" i="17"/>
  <c r="AF42" i="17"/>
  <c r="AM42" i="17"/>
  <c r="AN42" i="17"/>
  <c r="AV42" i="17" s="1"/>
  <c r="AA43" i="17"/>
  <c r="AF43" i="17"/>
  <c r="AM43" i="17"/>
  <c r="AN43" i="17"/>
  <c r="AU43" i="17" s="1"/>
  <c r="AA44" i="17"/>
  <c r="AF44" i="17"/>
  <c r="AM44" i="17"/>
  <c r="AN44" i="17"/>
  <c r="AV44" i="17" s="1"/>
  <c r="AA45" i="17"/>
  <c r="AF45" i="17"/>
  <c r="AM45" i="17"/>
  <c r="AN45" i="17"/>
  <c r="AV45" i="17" s="1"/>
  <c r="AA46" i="17"/>
  <c r="AF46" i="17"/>
  <c r="AM46" i="17"/>
  <c r="AN46" i="17"/>
  <c r="AU46" i="17" s="1"/>
  <c r="AV46" i="17"/>
  <c r="AA47" i="17"/>
  <c r="AF47" i="17"/>
  <c r="AM47" i="17"/>
  <c r="AN47" i="17"/>
  <c r="AV47" i="17" s="1"/>
  <c r="AU47" i="17"/>
  <c r="AA48" i="17"/>
  <c r="AF48" i="17"/>
  <c r="AM48" i="17"/>
  <c r="AN48" i="17"/>
  <c r="AV48" i="17" s="1"/>
  <c r="AA49" i="17"/>
  <c r="AF49" i="17"/>
  <c r="AM49" i="17"/>
  <c r="AN49" i="17"/>
  <c r="AV49" i="17" s="1"/>
  <c r="AA50" i="17"/>
  <c r="AF50" i="17"/>
  <c r="AM50" i="17"/>
  <c r="AN50" i="17"/>
  <c r="AV50" i="17" s="1"/>
  <c r="AA51" i="17"/>
  <c r="AF51" i="17"/>
  <c r="AM51" i="17"/>
  <c r="AN51" i="17"/>
  <c r="AV51" i="17" s="1"/>
  <c r="AU51" i="17"/>
  <c r="AA52" i="17"/>
  <c r="AF52" i="17"/>
  <c r="AM52" i="17"/>
  <c r="AN52" i="17"/>
  <c r="AU52" i="17" s="1"/>
  <c r="AA53" i="17"/>
  <c r="AF53" i="17"/>
  <c r="AM53" i="17"/>
  <c r="AN53" i="17"/>
  <c r="AV53" i="17" s="1"/>
  <c r="AA54" i="17"/>
  <c r="AF54" i="17"/>
  <c r="AM54" i="17"/>
  <c r="AN54" i="17"/>
  <c r="AV54" i="17" s="1"/>
  <c r="AA55" i="17"/>
  <c r="AF55" i="17"/>
  <c r="AM55" i="17"/>
  <c r="AN55" i="17"/>
  <c r="AU55" i="17" s="1"/>
  <c r="AA56" i="17"/>
  <c r="AF56" i="17"/>
  <c r="AM56" i="17"/>
  <c r="AN56" i="17"/>
  <c r="AV56" i="17" s="1"/>
  <c r="AU56" i="17"/>
  <c r="AA57" i="17"/>
  <c r="AF57" i="17"/>
  <c r="AM57" i="17"/>
  <c r="AN57" i="17"/>
  <c r="AV57" i="17" s="1"/>
  <c r="AA58" i="17"/>
  <c r="AF58" i="17"/>
  <c r="AM58" i="17"/>
  <c r="AN58" i="17"/>
  <c r="AV58" i="17" s="1"/>
  <c r="AU58" i="17"/>
  <c r="AA59" i="17"/>
  <c r="AF59" i="17"/>
  <c r="AM59" i="17"/>
  <c r="AN59" i="17"/>
  <c r="AV59" i="17" s="1"/>
  <c r="AA60" i="17"/>
  <c r="AF60" i="17"/>
  <c r="AM60" i="17"/>
  <c r="AN60" i="17"/>
  <c r="AV60" i="17" s="1"/>
  <c r="AU60" i="17"/>
  <c r="AA61" i="17"/>
  <c r="AF61" i="17"/>
  <c r="AM61" i="17"/>
  <c r="AN61" i="17"/>
  <c r="AV61" i="17" s="1"/>
  <c r="AA62" i="17"/>
  <c r="AF62" i="17"/>
  <c r="AM62" i="17"/>
  <c r="AN62" i="17"/>
  <c r="AV62" i="17" s="1"/>
  <c r="AA63" i="17"/>
  <c r="AF63" i="17"/>
  <c r="AM63" i="17"/>
  <c r="AN63" i="17"/>
  <c r="AV63" i="17" s="1"/>
  <c r="AA64" i="17"/>
  <c r="AF64" i="17"/>
  <c r="AM64" i="17"/>
  <c r="AN64" i="17"/>
  <c r="AU64" i="17" s="1"/>
  <c r="AA65" i="17"/>
  <c r="AF65" i="17"/>
  <c r="AM65" i="17"/>
  <c r="AN65" i="17"/>
  <c r="AV65" i="17" s="1"/>
  <c r="AU65" i="17"/>
  <c r="AA66" i="17"/>
  <c r="AF66" i="17"/>
  <c r="AM66" i="17"/>
  <c r="AN66" i="17"/>
  <c r="AV66" i="17" s="1"/>
  <c r="AA67" i="17"/>
  <c r="AF67" i="17"/>
  <c r="AM67" i="17"/>
  <c r="AN67" i="17"/>
  <c r="AV67" i="17" s="1"/>
  <c r="AU67" i="17"/>
  <c r="AA68" i="17"/>
  <c r="AF68" i="17"/>
  <c r="AM68" i="17"/>
  <c r="AN68" i="17"/>
  <c r="AV68" i="17" s="1"/>
  <c r="AA69" i="17"/>
  <c r="AF69" i="17"/>
  <c r="AM69" i="17"/>
  <c r="AN69" i="17"/>
  <c r="AV69" i="17" s="1"/>
  <c r="AU69" i="17"/>
  <c r="AA70" i="17"/>
  <c r="AF70" i="17"/>
  <c r="AM70" i="17"/>
  <c r="AN70" i="17"/>
  <c r="AU70" i="17" s="1"/>
  <c r="AA71" i="17"/>
  <c r="AF71" i="17"/>
  <c r="AM71" i="17"/>
  <c r="AN71" i="17"/>
  <c r="AV71" i="17" s="1"/>
  <c r="AA72" i="17"/>
  <c r="AF72" i="17"/>
  <c r="AM72" i="17"/>
  <c r="AN72" i="17"/>
  <c r="AV72" i="17" s="1"/>
  <c r="AA73" i="17"/>
  <c r="AF73" i="17"/>
  <c r="AM73" i="17"/>
  <c r="AN73" i="17"/>
  <c r="AU73" i="17" s="1"/>
  <c r="AV73" i="17"/>
  <c r="AA74" i="17"/>
  <c r="AF74" i="17"/>
  <c r="AM74" i="17"/>
  <c r="AN74" i="17"/>
  <c r="AV74" i="17" s="1"/>
  <c r="AU74" i="17"/>
  <c r="AA75" i="17"/>
  <c r="AF75" i="17"/>
  <c r="AM75" i="17"/>
  <c r="AN75" i="17"/>
  <c r="AV75" i="17" s="1"/>
  <c r="AA76" i="17"/>
  <c r="AF76" i="17"/>
  <c r="AM76" i="17"/>
  <c r="AN76" i="17"/>
  <c r="AV76" i="17" s="1"/>
  <c r="AA77" i="17"/>
  <c r="AF77" i="17"/>
  <c r="AM77" i="17"/>
  <c r="AN77" i="17"/>
  <c r="AV77" i="17" s="1"/>
  <c r="AA78" i="17"/>
  <c r="AF78" i="17"/>
  <c r="AM78" i="17"/>
  <c r="AN78" i="17"/>
  <c r="AV78" i="17" s="1"/>
  <c r="AA79" i="17"/>
  <c r="AF79" i="17"/>
  <c r="AM79" i="17"/>
  <c r="AN79" i="17"/>
  <c r="AU79" i="17" s="1"/>
  <c r="AA80" i="17"/>
  <c r="AF80" i="17"/>
  <c r="AM80" i="17"/>
  <c r="AN80" i="17"/>
  <c r="AV80" i="17" s="1"/>
  <c r="AU80" i="17"/>
  <c r="AA81" i="17"/>
  <c r="AF81" i="17"/>
  <c r="AM81" i="17"/>
  <c r="AN81" i="17"/>
  <c r="AV81" i="17" s="1"/>
  <c r="AA82" i="17"/>
  <c r="AF82" i="17"/>
  <c r="AM82" i="17"/>
  <c r="AN82" i="17"/>
  <c r="AU82" i="17" s="1"/>
  <c r="AV82" i="17"/>
  <c r="AA83" i="17"/>
  <c r="AF83" i="17"/>
  <c r="AM83" i="17"/>
  <c r="AN83" i="17"/>
  <c r="AV83" i="17" s="1"/>
  <c r="AU83" i="17"/>
  <c r="AA84" i="17"/>
  <c r="AF84" i="17"/>
  <c r="AM84" i="17"/>
  <c r="AN84" i="17"/>
  <c r="AV84" i="17" s="1"/>
  <c r="AA85" i="17"/>
  <c r="AF85" i="17"/>
  <c r="AM85" i="17"/>
  <c r="AN85" i="17"/>
  <c r="AV85" i="17" s="1"/>
  <c r="AA86" i="17"/>
  <c r="AF86" i="17"/>
  <c r="AM86" i="17"/>
  <c r="AN86" i="17"/>
  <c r="AV86" i="17" s="1"/>
  <c r="AA87" i="17"/>
  <c r="AF87" i="17"/>
  <c r="AM87" i="17"/>
  <c r="AN87" i="17"/>
  <c r="AV87" i="17" s="1"/>
  <c r="AA88" i="17"/>
  <c r="AF88" i="17"/>
  <c r="AM88" i="17"/>
  <c r="AN88" i="17"/>
  <c r="AU88" i="17" s="1"/>
  <c r="AV88" i="17"/>
  <c r="AA89" i="17"/>
  <c r="AF89" i="17"/>
  <c r="AM89" i="17"/>
  <c r="AN89" i="17"/>
  <c r="AV89" i="17" s="1"/>
  <c r="AU89" i="17"/>
  <c r="AA90" i="17"/>
  <c r="AF90" i="17"/>
  <c r="AM90" i="17"/>
  <c r="AN90" i="17"/>
  <c r="AV90" i="17" s="1"/>
  <c r="AA91" i="17"/>
  <c r="AF91" i="17"/>
  <c r="AM91" i="17"/>
  <c r="AN91" i="17"/>
  <c r="AU91" i="17" s="1"/>
  <c r="AA92" i="17"/>
  <c r="AF92" i="17"/>
  <c r="AM92" i="17"/>
  <c r="AN92" i="17"/>
  <c r="AV92" i="17" s="1"/>
  <c r="AA93" i="17"/>
  <c r="AF93" i="17"/>
  <c r="AM93" i="17"/>
  <c r="AN93" i="17"/>
  <c r="AV93" i="17" s="1"/>
  <c r="AA94" i="17"/>
  <c r="AF94" i="17"/>
  <c r="AM94" i="17"/>
  <c r="AN94" i="17"/>
  <c r="AV94" i="17" s="1"/>
  <c r="AA95" i="17"/>
  <c r="AF95" i="17"/>
  <c r="AM95" i="17"/>
  <c r="AN95" i="17"/>
  <c r="AV95" i="17" s="1"/>
  <c r="AA96" i="17"/>
  <c r="AF96" i="17"/>
  <c r="AM96" i="17"/>
  <c r="AN96" i="17"/>
  <c r="AV96" i="17" s="1"/>
  <c r="AA97" i="17"/>
  <c r="AF97" i="17"/>
  <c r="AM97" i="17"/>
  <c r="AN97" i="17"/>
  <c r="AU97" i="17"/>
  <c r="AV97" i="17"/>
  <c r="AA98" i="17"/>
  <c r="AF98" i="17"/>
  <c r="AM98" i="17"/>
  <c r="AN98" i="17"/>
  <c r="AV98" i="17" s="1"/>
  <c r="AU98" i="17"/>
  <c r="AA99" i="17"/>
  <c r="AF99" i="17"/>
  <c r="AM99" i="17"/>
  <c r="AN99" i="17"/>
  <c r="AV99" i="17" s="1"/>
  <c r="AA100" i="17"/>
  <c r="AF100" i="17"/>
  <c r="AM100" i="17"/>
  <c r="AN100" i="17"/>
  <c r="AU100" i="17" s="1"/>
  <c r="AA101" i="17"/>
  <c r="AF101" i="17"/>
  <c r="AM101" i="17"/>
  <c r="AN101" i="17"/>
  <c r="AV101" i="17" s="1"/>
  <c r="AA102" i="17"/>
  <c r="AF102" i="17"/>
  <c r="AM102" i="17"/>
  <c r="AN102" i="17"/>
  <c r="AV102" i="17" s="1"/>
  <c r="AA103" i="17"/>
  <c r="AF103" i="17"/>
  <c r="AM103" i="17"/>
  <c r="AN103" i="17"/>
  <c r="AV103" i="17" s="1"/>
  <c r="AU103" i="17"/>
  <c r="AA104" i="17"/>
  <c r="AF104" i="17"/>
  <c r="AM104" i="17"/>
  <c r="AN104" i="17"/>
  <c r="AU104" i="17"/>
  <c r="AV104" i="17"/>
  <c r="AA105" i="17"/>
  <c r="AF105" i="17"/>
  <c r="AM105" i="17"/>
  <c r="AN105" i="17"/>
  <c r="AV105" i="17" s="1"/>
  <c r="AA106" i="17"/>
  <c r="AF106" i="17"/>
  <c r="AM106" i="17"/>
  <c r="AN106" i="17"/>
  <c r="AU106" i="17" s="1"/>
  <c r="AA107" i="17"/>
  <c r="AF107" i="17"/>
  <c r="AM107" i="17"/>
  <c r="AN107" i="17"/>
  <c r="AU107" i="17" s="1"/>
  <c r="AA108" i="17"/>
  <c r="AF108" i="17"/>
  <c r="AM108" i="17"/>
  <c r="AN108" i="17"/>
  <c r="AV108" i="17" s="1"/>
  <c r="AA109" i="17"/>
  <c r="AF109" i="17"/>
  <c r="AM109" i="17"/>
  <c r="AN109" i="17"/>
  <c r="AU109" i="17" s="1"/>
  <c r="AA110" i="17"/>
  <c r="AF110" i="17"/>
  <c r="AM110" i="17"/>
  <c r="AN110" i="17"/>
  <c r="AV110" i="17" s="1"/>
  <c r="AU110" i="17"/>
  <c r="AA111" i="17"/>
  <c r="AF111" i="17"/>
  <c r="AM111" i="17"/>
  <c r="AN111" i="17"/>
  <c r="AV111" i="17" s="1"/>
  <c r="AA112" i="17"/>
  <c r="AF112" i="17"/>
  <c r="AM112" i="17"/>
  <c r="AN112" i="17"/>
  <c r="AV112" i="17" s="1"/>
  <c r="AU112" i="17"/>
  <c r="AA113" i="17"/>
  <c r="AF113" i="17"/>
  <c r="AM113" i="17"/>
  <c r="AN113" i="17"/>
  <c r="AU113" i="17" s="1"/>
  <c r="AV113" i="17"/>
  <c r="AA114" i="17"/>
  <c r="AF114" i="17"/>
  <c r="AM114" i="17"/>
  <c r="AN114" i="17"/>
  <c r="AV114" i="17" s="1"/>
  <c r="AA115" i="17"/>
  <c r="AF115" i="17"/>
  <c r="AM115" i="17"/>
  <c r="AN115" i="17"/>
  <c r="AU115" i="17" s="1"/>
  <c r="AA116" i="17"/>
  <c r="AF116" i="17"/>
  <c r="AM116" i="17"/>
  <c r="AN116" i="17"/>
  <c r="AV116" i="17" s="1"/>
  <c r="AU116" i="17"/>
  <c r="AA117" i="17"/>
  <c r="AF117" i="17"/>
  <c r="AM117" i="17"/>
  <c r="AN117" i="17"/>
  <c r="AV117" i="17" s="1"/>
  <c r="AA118" i="17"/>
  <c r="AF118" i="17"/>
  <c r="AM118" i="17"/>
  <c r="AN118" i="17"/>
  <c r="AV118" i="17" s="1"/>
  <c r="AU118" i="17"/>
  <c r="AA119" i="17"/>
  <c r="AF119" i="17"/>
  <c r="AM119" i="17"/>
  <c r="AN119" i="17"/>
  <c r="AU119" i="17" s="1"/>
  <c r="AV119" i="17"/>
  <c r="AA120" i="17"/>
  <c r="AF120" i="17"/>
  <c r="AM120" i="17"/>
  <c r="AN120" i="17"/>
  <c r="AV120" i="17" s="1"/>
  <c r="AA121" i="17"/>
  <c r="AF121" i="17"/>
  <c r="AM121" i="17"/>
  <c r="AN121" i="17"/>
  <c r="AU121" i="17" s="1"/>
  <c r="AA122" i="17"/>
  <c r="AF122" i="17"/>
  <c r="AM122" i="17"/>
  <c r="AN122" i="17"/>
  <c r="AU122" i="17" s="1"/>
  <c r="AA123" i="17"/>
  <c r="AF123" i="17"/>
  <c r="AM123" i="17"/>
  <c r="AN123" i="17"/>
  <c r="AV123" i="17" s="1"/>
  <c r="AU123" i="17"/>
  <c r="AA124" i="17"/>
  <c r="AF124" i="17"/>
  <c r="AM124" i="17"/>
  <c r="AN124" i="17"/>
  <c r="AU124" i="17" s="1"/>
  <c r="AA125" i="17"/>
  <c r="AF125" i="17"/>
  <c r="AM125" i="17"/>
  <c r="AN125" i="17"/>
  <c r="AU125" i="17" s="1"/>
  <c r="AA126" i="17"/>
  <c r="AF126" i="17"/>
  <c r="AM126" i="17"/>
  <c r="AN126" i="17"/>
  <c r="AV126" i="17" s="1"/>
  <c r="AU126" i="17"/>
  <c r="AA127" i="17"/>
  <c r="AF127" i="17"/>
  <c r="AM127" i="17"/>
  <c r="AN127" i="17"/>
  <c r="AV127" i="17" s="1"/>
  <c r="AU127" i="17"/>
  <c r="AA128" i="17"/>
  <c r="AF128" i="17"/>
  <c r="AM128" i="17"/>
  <c r="AN128" i="17"/>
  <c r="AV128" i="17" s="1"/>
  <c r="AA129" i="17"/>
  <c r="AF129" i="17"/>
  <c r="AM129" i="17"/>
  <c r="AN129" i="17"/>
  <c r="AV129" i="17" s="1"/>
  <c r="AA130" i="17"/>
  <c r="AF130" i="17"/>
  <c r="AM130" i="17"/>
  <c r="AN130" i="17"/>
  <c r="AU130" i="17" s="1"/>
  <c r="AV130" i="17"/>
  <c r="AA131" i="17"/>
  <c r="AF131" i="17"/>
  <c r="AM131" i="17"/>
  <c r="AN131" i="17"/>
  <c r="AU131" i="17"/>
  <c r="AV131" i="17"/>
  <c r="AA132" i="17"/>
  <c r="AF132" i="17"/>
  <c r="AM132" i="17"/>
  <c r="AN132" i="17"/>
  <c r="AV132" i="17" s="1"/>
  <c r="AA133" i="17"/>
  <c r="AF133" i="17"/>
  <c r="AM133" i="17"/>
  <c r="AN133" i="17"/>
  <c r="AV133" i="17" s="1"/>
  <c r="AA134" i="17"/>
  <c r="AF134" i="17"/>
  <c r="AM134" i="17"/>
  <c r="AN134" i="17"/>
  <c r="AU134" i="17" s="1"/>
  <c r="AA135" i="17"/>
  <c r="AF135" i="17"/>
  <c r="AM135" i="17"/>
  <c r="AN135" i="17"/>
  <c r="AV135" i="17" s="1"/>
  <c r="AA136" i="17"/>
  <c r="AF136" i="17"/>
  <c r="AM136" i="17"/>
  <c r="AN136" i="17"/>
  <c r="AU136" i="17" s="1"/>
  <c r="AV136" i="17"/>
  <c r="AA137" i="17"/>
  <c r="AF137" i="17"/>
  <c r="AM137" i="17"/>
  <c r="AN137" i="17"/>
  <c r="AU137" i="17" s="1"/>
  <c r="AA138" i="17"/>
  <c r="AF138" i="17"/>
  <c r="AM138" i="17"/>
  <c r="AN138" i="17"/>
  <c r="AV138" i="17" s="1"/>
  <c r="AU138" i="17"/>
  <c r="AA139" i="17"/>
  <c r="AF139" i="17"/>
  <c r="AM139" i="17"/>
  <c r="AN139" i="17"/>
  <c r="AV139" i="17" s="1"/>
  <c r="AU139" i="17"/>
  <c r="AA140" i="17"/>
  <c r="AF140" i="17"/>
  <c r="AM140" i="17"/>
  <c r="AN140" i="17"/>
  <c r="AV140" i="17" s="1"/>
  <c r="AA141" i="17"/>
  <c r="AF141" i="17"/>
  <c r="AM141" i="17"/>
  <c r="AN141" i="17"/>
  <c r="AV141" i="17" s="1"/>
  <c r="AU141" i="17"/>
  <c r="AA142" i="17"/>
  <c r="AF142" i="17"/>
  <c r="AM142" i="17"/>
  <c r="AN142" i="17"/>
  <c r="AU142" i="17" s="1"/>
  <c r="AA143" i="17"/>
  <c r="AF143" i="17"/>
  <c r="AM143" i="17"/>
  <c r="AN143" i="17"/>
  <c r="AU143" i="17" s="1"/>
  <c r="AA144" i="17"/>
  <c r="AF144" i="17"/>
  <c r="AM144" i="17"/>
  <c r="AN144" i="17"/>
  <c r="AV144" i="17" s="1"/>
  <c r="AA145" i="17"/>
  <c r="AF145" i="17"/>
  <c r="AM145" i="17"/>
  <c r="AN145" i="17"/>
  <c r="AV145" i="17" s="1"/>
  <c r="AU145" i="17"/>
  <c r="AA146" i="17"/>
  <c r="AF146" i="17"/>
  <c r="AM146" i="17"/>
  <c r="AN146" i="17"/>
  <c r="AV146" i="17" s="1"/>
  <c r="AA147" i="17"/>
  <c r="AF147" i="17"/>
  <c r="AM147" i="17"/>
  <c r="AN147" i="17"/>
  <c r="AV147" i="17" s="1"/>
  <c r="AA148" i="17"/>
  <c r="AF148" i="17"/>
  <c r="AM148" i="17"/>
  <c r="AN148" i="17"/>
  <c r="AU148" i="17" s="1"/>
  <c r="AV148" i="17"/>
  <c r="AA149" i="17"/>
  <c r="AF149" i="17"/>
  <c r="AM149" i="17"/>
  <c r="AN149" i="17"/>
  <c r="AV149" i="17" s="1"/>
  <c r="AU149" i="17"/>
  <c r="AA150" i="17"/>
  <c r="AF150" i="17"/>
  <c r="AM150" i="17"/>
  <c r="AN150" i="17"/>
  <c r="AV150" i="17" s="1"/>
  <c r="AA151" i="17"/>
  <c r="AF151" i="17"/>
  <c r="AM151" i="17"/>
  <c r="AN151" i="17"/>
  <c r="AV151" i="17" s="1"/>
  <c r="AU151" i="17"/>
  <c r="AA152" i="17"/>
  <c r="AF152" i="17"/>
  <c r="AM152" i="17"/>
  <c r="AN152" i="17"/>
  <c r="AU152" i="17" s="1"/>
  <c r="AA153" i="17"/>
  <c r="AF153" i="17"/>
  <c r="AM153" i="17"/>
  <c r="AN153" i="17"/>
  <c r="AV153" i="17" s="1"/>
  <c r="AU153" i="17"/>
  <c r="AA154" i="17"/>
  <c r="AF154" i="17"/>
  <c r="AM154" i="17"/>
  <c r="AN154" i="17"/>
  <c r="AU154" i="17" s="1"/>
  <c r="AA155" i="17"/>
  <c r="AF155" i="17"/>
  <c r="AM155" i="17"/>
  <c r="AN155" i="17"/>
  <c r="AV155" i="17" s="1"/>
  <c r="AU155" i="17"/>
  <c r="AA156" i="17"/>
  <c r="AF156" i="17"/>
  <c r="AM156" i="17"/>
  <c r="AN156" i="17"/>
  <c r="AV156" i="17" s="1"/>
  <c r="AA157" i="17"/>
  <c r="AF157" i="17"/>
  <c r="AM157" i="17"/>
  <c r="AN157" i="17"/>
  <c r="AV157" i="17" s="1"/>
  <c r="AA158" i="17"/>
  <c r="AF158" i="17"/>
  <c r="AM158" i="17"/>
  <c r="AN158" i="17"/>
  <c r="AU158" i="17" s="1"/>
  <c r="AA159" i="17"/>
  <c r="AF159" i="17"/>
  <c r="AM159" i="17"/>
  <c r="AN159" i="17"/>
  <c r="AV159" i="17" s="1"/>
  <c r="AA160" i="17"/>
  <c r="AF160" i="17"/>
  <c r="AM160" i="17"/>
  <c r="AN160" i="17"/>
  <c r="AU160" i="17" s="1"/>
  <c r="AV160" i="17"/>
  <c r="AA161" i="17"/>
  <c r="AF161" i="17"/>
  <c r="AM161" i="17"/>
  <c r="AN161" i="17"/>
  <c r="AU161" i="17" s="1"/>
  <c r="AA162" i="17"/>
  <c r="AF162" i="17"/>
  <c r="AM162" i="17"/>
  <c r="AN162" i="17"/>
  <c r="AV162" i="17" s="1"/>
  <c r="AA163" i="17"/>
  <c r="AF163" i="17"/>
  <c r="AM163" i="17"/>
  <c r="AN163" i="17"/>
  <c r="AU163" i="17" s="1"/>
  <c r="AV163" i="17"/>
  <c r="AA164" i="17"/>
  <c r="AF164" i="17"/>
  <c r="AM164" i="17"/>
  <c r="AN164" i="17"/>
  <c r="AV164" i="17" s="1"/>
  <c r="AU164" i="17"/>
  <c r="AA165" i="17"/>
  <c r="AF165" i="17"/>
  <c r="AM165" i="17"/>
  <c r="AN165" i="17"/>
  <c r="AV165" i="17" s="1"/>
  <c r="AA166" i="17"/>
  <c r="AF166" i="17"/>
  <c r="AM166" i="17"/>
  <c r="AN166" i="17"/>
  <c r="AV166" i="17" s="1"/>
  <c r="AA167" i="17"/>
  <c r="AF167" i="17"/>
  <c r="AM167" i="17"/>
  <c r="AN167" i="17"/>
  <c r="AU167" i="17" s="1"/>
  <c r="AA168" i="17"/>
  <c r="AF168" i="17"/>
  <c r="AM168" i="17"/>
  <c r="AN168" i="17"/>
  <c r="AV168" i="17" s="1"/>
  <c r="AA169" i="17"/>
  <c r="AF169" i="17"/>
  <c r="AM169" i="17"/>
  <c r="AN169" i="17"/>
  <c r="AU169" i="17" s="1"/>
  <c r="AA170" i="17"/>
  <c r="AF170" i="17"/>
  <c r="AM170" i="17"/>
  <c r="AN170" i="17"/>
  <c r="AV170" i="17" s="1"/>
  <c r="AU170" i="17"/>
  <c r="AA171" i="17"/>
  <c r="AF171" i="17"/>
  <c r="AM171" i="17"/>
  <c r="AN171" i="17"/>
  <c r="AV171" i="17" s="1"/>
  <c r="AA172" i="17"/>
  <c r="AF172" i="17"/>
  <c r="AM172" i="17"/>
  <c r="AN172" i="17"/>
  <c r="AV172" i="17" s="1"/>
  <c r="AU172" i="17"/>
  <c r="AA173" i="17"/>
  <c r="AF173" i="17"/>
  <c r="AM173" i="17"/>
  <c r="AN173" i="17"/>
  <c r="AU173" i="17" s="1"/>
  <c r="AA174" i="17"/>
  <c r="AF174" i="17"/>
  <c r="AM174" i="17"/>
  <c r="AN174" i="17"/>
  <c r="AV174" i="17" s="1"/>
  <c r="AA175" i="17"/>
  <c r="AF175" i="17"/>
  <c r="AM175" i="17"/>
  <c r="AN175" i="17"/>
  <c r="AU175" i="17" s="1"/>
  <c r="AA176" i="17"/>
  <c r="AF176" i="17"/>
  <c r="AM176" i="17"/>
  <c r="AN176" i="17"/>
  <c r="AU176" i="17"/>
  <c r="AV176" i="17"/>
  <c r="AA177" i="17"/>
  <c r="AF177" i="17"/>
  <c r="AM177" i="17"/>
  <c r="AN177" i="17"/>
  <c r="AV177" i="17" s="1"/>
  <c r="AU177" i="17"/>
  <c r="AA178" i="17"/>
  <c r="AF178" i="17"/>
  <c r="AM178" i="17"/>
  <c r="AN178" i="17"/>
  <c r="AU178" i="17" s="1"/>
  <c r="AA179" i="17"/>
  <c r="AF179" i="17"/>
  <c r="AM179" i="17"/>
  <c r="AN179" i="17"/>
  <c r="AU179" i="17" s="1"/>
  <c r="AA180" i="17"/>
  <c r="AF180" i="17"/>
  <c r="AM180" i="17"/>
  <c r="AN180" i="17"/>
  <c r="AV180" i="17" s="1"/>
  <c r="AA181" i="17"/>
  <c r="AF181" i="17"/>
  <c r="AM181" i="17"/>
  <c r="AN181" i="17"/>
  <c r="AU181" i="17" s="1"/>
  <c r="AA182" i="17"/>
  <c r="AF182" i="17"/>
  <c r="AM182" i="17"/>
  <c r="AN182" i="17"/>
  <c r="AV182" i="17" s="1"/>
  <c r="AU182" i="17"/>
  <c r="AA183" i="17"/>
  <c r="AF183" i="17"/>
  <c r="AM183" i="17"/>
  <c r="AN183" i="17"/>
  <c r="AV183" i="17" s="1"/>
  <c r="AA184" i="17"/>
  <c r="AF184" i="17"/>
  <c r="AM184" i="17"/>
  <c r="AN184" i="17"/>
  <c r="AU184" i="17"/>
  <c r="AV184" i="17"/>
  <c r="AA185" i="17"/>
  <c r="AF185" i="17"/>
  <c r="AM185" i="17"/>
  <c r="AN185" i="17"/>
  <c r="AU185" i="17" s="1"/>
  <c r="AA186" i="17"/>
  <c r="AF186" i="17"/>
  <c r="AM186" i="17"/>
  <c r="AN186" i="17"/>
  <c r="AV186" i="17" s="1"/>
  <c r="AA187" i="17"/>
  <c r="AF187" i="17"/>
  <c r="AM187" i="17"/>
  <c r="AN187" i="17"/>
  <c r="AV187" i="17" s="1"/>
  <c r="AA188" i="17"/>
  <c r="AF188" i="17"/>
  <c r="AM188" i="17"/>
  <c r="AN188" i="17"/>
  <c r="AU188" i="17"/>
  <c r="AV188" i="17"/>
  <c r="AA189" i="17"/>
  <c r="AF189" i="17"/>
  <c r="AM189" i="17"/>
  <c r="AN189" i="17"/>
  <c r="AV189" i="17" s="1"/>
  <c r="AU189" i="17"/>
  <c r="AA190" i="17"/>
  <c r="AF190" i="17"/>
  <c r="AM190" i="17"/>
  <c r="AN190" i="17"/>
  <c r="AU190" i="17" s="1"/>
  <c r="AA191" i="17"/>
  <c r="AF191" i="17"/>
  <c r="AM191" i="17"/>
  <c r="AN191" i="17"/>
  <c r="AU191" i="17" s="1"/>
  <c r="AA192" i="17"/>
  <c r="AF192" i="17"/>
  <c r="AM192" i="17"/>
  <c r="AN192" i="17"/>
  <c r="AV192" i="17" s="1"/>
  <c r="AA193" i="17"/>
  <c r="AF193" i="17"/>
  <c r="AM193" i="17"/>
  <c r="AN193" i="17"/>
  <c r="AU193" i="17" s="1"/>
  <c r="AA194" i="17"/>
  <c r="AF194" i="17"/>
  <c r="AM194" i="17"/>
  <c r="AN194" i="17"/>
  <c r="AV194" i="17" s="1"/>
  <c r="AU194" i="17"/>
  <c r="AA195" i="17"/>
  <c r="AF195" i="17"/>
  <c r="AM195" i="17"/>
  <c r="AN195" i="17"/>
  <c r="AV195" i="17" s="1"/>
  <c r="AU195" i="17"/>
  <c r="AA196" i="17"/>
  <c r="AF196" i="17"/>
  <c r="AM196" i="17"/>
  <c r="AN196" i="17"/>
  <c r="AU196" i="17" s="1"/>
  <c r="AA197" i="17"/>
  <c r="AF197" i="17"/>
  <c r="AM197" i="17"/>
  <c r="AN197" i="17"/>
  <c r="AU197" i="17" s="1"/>
  <c r="AA198" i="17"/>
  <c r="AF198" i="17"/>
  <c r="AM198" i="17"/>
  <c r="AN198" i="17"/>
  <c r="AV198" i="17" s="1"/>
  <c r="AA199" i="17"/>
  <c r="AF199" i="17"/>
  <c r="AM199" i="17"/>
  <c r="AN199" i="17"/>
  <c r="AV199" i="17" s="1"/>
  <c r="AA200" i="17"/>
  <c r="AF200" i="17"/>
  <c r="AM200" i="17"/>
  <c r="AN200" i="17"/>
  <c r="AV200" i="17" s="1"/>
  <c r="AA201" i="17"/>
  <c r="AF201" i="17"/>
  <c r="AM201" i="17"/>
  <c r="AN201" i="17"/>
  <c r="AV201" i="17" s="1"/>
  <c r="AU201" i="17"/>
  <c r="AA202" i="17"/>
  <c r="AF202" i="17"/>
  <c r="AM202" i="17"/>
  <c r="AN202" i="17"/>
  <c r="AU202" i="17"/>
  <c r="AV202" i="17"/>
  <c r="AA203" i="17"/>
  <c r="AF203" i="17"/>
  <c r="AM203" i="17"/>
  <c r="AN203" i="17"/>
  <c r="AV203" i="17" s="1"/>
  <c r="AA204" i="17"/>
  <c r="AF204" i="17"/>
  <c r="AM204" i="17"/>
  <c r="AN204" i="17"/>
  <c r="AV204" i="17" s="1"/>
  <c r="AA205" i="17"/>
  <c r="AF205" i="17"/>
  <c r="AM205" i="17"/>
  <c r="AN205" i="17"/>
  <c r="AU205" i="17" s="1"/>
  <c r="AA206" i="17"/>
  <c r="AF206" i="17"/>
  <c r="AM206" i="17"/>
  <c r="AN206" i="17"/>
  <c r="AU206" i="17"/>
  <c r="AV206" i="17"/>
  <c r="AA207" i="17"/>
  <c r="AF207" i="17"/>
  <c r="AM207" i="17"/>
  <c r="AN207" i="17"/>
  <c r="AV207" i="17" s="1"/>
  <c r="AU207" i="17"/>
  <c r="AA208" i="17"/>
  <c r="AF208" i="17"/>
  <c r="AM208" i="17"/>
  <c r="AN208" i="17"/>
  <c r="AU208" i="17" s="1"/>
  <c r="AA209" i="17"/>
  <c r="AF209" i="17"/>
  <c r="AM209" i="17"/>
  <c r="AN209" i="17"/>
  <c r="AV209" i="17" s="1"/>
  <c r="AU209" i="17"/>
  <c r="AA210" i="17"/>
  <c r="AF210" i="17"/>
  <c r="AM210" i="17"/>
  <c r="AN210" i="17"/>
  <c r="AV210" i="17" s="1"/>
  <c r="AA211" i="17"/>
  <c r="AF211" i="17"/>
  <c r="AM211" i="17"/>
  <c r="AN211" i="17"/>
  <c r="AV211" i="17" s="1"/>
  <c r="AA212" i="17"/>
  <c r="AF212" i="17"/>
  <c r="AM212" i="17"/>
  <c r="AN212" i="17"/>
  <c r="AU212" i="17" s="1"/>
  <c r="AA213" i="17"/>
  <c r="AF213" i="17"/>
  <c r="AM213" i="17"/>
  <c r="AN213" i="17"/>
  <c r="AV213" i="17" s="1"/>
  <c r="AA214" i="17"/>
  <c r="AF214" i="17"/>
  <c r="AM214" i="17"/>
  <c r="AN214" i="17"/>
  <c r="AU214" i="17" s="1"/>
  <c r="AV214" i="17"/>
  <c r="AA215" i="17"/>
  <c r="AF215" i="17"/>
  <c r="AM215" i="17"/>
  <c r="AN215" i="17"/>
  <c r="AU215" i="17" s="1"/>
  <c r="AA216" i="17"/>
  <c r="AF216" i="17"/>
  <c r="AM216" i="17"/>
  <c r="AN216" i="17"/>
  <c r="AV216" i="17" s="1"/>
  <c r="AA217" i="17"/>
  <c r="AF217" i="17"/>
  <c r="AM217" i="17"/>
  <c r="AN217" i="17"/>
  <c r="AU217" i="17" s="1"/>
  <c r="AA218" i="17"/>
  <c r="AF218" i="17"/>
  <c r="AM218" i="17"/>
  <c r="AN218" i="17"/>
  <c r="AV218" i="17" s="1"/>
  <c r="AA219" i="17"/>
  <c r="AF219" i="17"/>
  <c r="AM219" i="17"/>
  <c r="AN219" i="17"/>
  <c r="AV219" i="17" s="1"/>
  <c r="AA220" i="17"/>
  <c r="AF220" i="17"/>
  <c r="AM220" i="17"/>
  <c r="AN220" i="17"/>
  <c r="AV220" i="17" s="1"/>
  <c r="AA221" i="17"/>
  <c r="AF221" i="17"/>
  <c r="AM221" i="17"/>
  <c r="AN221" i="17"/>
  <c r="AU221" i="17" s="1"/>
  <c r="AA222" i="17"/>
  <c r="AF222" i="17"/>
  <c r="AM222" i="17"/>
  <c r="AN222" i="17"/>
  <c r="AV222" i="17" s="1"/>
  <c r="AA223" i="17"/>
  <c r="AF223" i="17"/>
  <c r="AM223" i="17"/>
  <c r="AN223" i="17"/>
  <c r="AU223" i="17"/>
  <c r="AV223" i="17"/>
  <c r="AA224" i="17"/>
  <c r="AF224" i="17"/>
  <c r="AM224" i="17"/>
  <c r="AN224" i="17"/>
  <c r="AV224" i="17" s="1"/>
  <c r="AU224" i="17"/>
  <c r="AA225" i="17"/>
  <c r="AF225" i="17"/>
  <c r="AM225" i="17"/>
  <c r="AN225" i="17"/>
  <c r="AV225" i="17" s="1"/>
  <c r="AA226" i="17"/>
  <c r="AF226" i="17"/>
  <c r="AM226" i="17"/>
  <c r="AN226" i="17"/>
  <c r="AU226" i="17" s="1"/>
  <c r="AA227" i="17"/>
  <c r="AF227" i="17"/>
  <c r="AM227" i="17"/>
  <c r="AN227" i="17"/>
  <c r="AU227" i="17" s="1"/>
  <c r="AA228" i="17"/>
  <c r="AF228" i="17"/>
  <c r="AM228" i="17"/>
  <c r="AN228" i="17"/>
  <c r="AV228" i="17" s="1"/>
  <c r="AA229" i="17"/>
  <c r="AF229" i="17"/>
  <c r="AM229" i="17"/>
  <c r="AN229" i="17"/>
  <c r="AU229" i="17" s="1"/>
  <c r="AV229" i="17"/>
  <c r="AA230" i="17"/>
  <c r="AF230" i="17"/>
  <c r="AM230" i="17"/>
  <c r="AN230" i="17"/>
  <c r="AU230" i="17"/>
  <c r="AV230" i="17"/>
  <c r="AA231" i="17"/>
  <c r="AF231" i="17"/>
  <c r="AM231" i="17"/>
  <c r="AN231" i="17"/>
  <c r="AV231" i="17" s="1"/>
  <c r="AA232" i="17"/>
  <c r="AF232" i="17"/>
  <c r="AM232" i="17"/>
  <c r="AN232" i="17"/>
  <c r="AU232" i="17" s="1"/>
  <c r="AA233" i="17"/>
  <c r="AF233" i="17"/>
  <c r="AM233" i="17"/>
  <c r="AN233" i="17"/>
  <c r="AU233" i="17" s="1"/>
  <c r="AA234" i="17"/>
  <c r="AF234" i="17"/>
  <c r="AM234" i="17"/>
  <c r="AN234" i="17"/>
  <c r="AV234" i="17" s="1"/>
  <c r="AA235" i="17"/>
  <c r="AF235" i="17"/>
  <c r="AM235" i="17"/>
  <c r="AN235" i="17"/>
  <c r="AU235" i="17"/>
  <c r="AV235" i="17"/>
  <c r="AA236" i="17"/>
  <c r="AF236" i="17"/>
  <c r="AM236" i="17"/>
  <c r="AN236" i="17"/>
  <c r="AV236" i="17" s="1"/>
  <c r="AU236" i="17"/>
  <c r="AA237" i="17"/>
  <c r="AF237" i="17"/>
  <c r="AM237" i="17"/>
  <c r="AN237" i="17"/>
  <c r="AV237" i="17" s="1"/>
  <c r="AA238" i="17"/>
  <c r="AF238" i="17"/>
  <c r="AM238" i="17"/>
  <c r="AN238" i="17"/>
  <c r="AV238" i="17" s="1"/>
  <c r="AU238" i="17"/>
  <c r="AA239" i="17"/>
  <c r="AF239" i="17"/>
  <c r="AM239" i="17"/>
  <c r="AN239" i="17"/>
  <c r="AU239" i="17" s="1"/>
  <c r="AA240" i="17"/>
  <c r="AF240" i="17"/>
  <c r="AM240" i="17"/>
  <c r="AN240" i="17"/>
  <c r="AV240" i="17" s="1"/>
  <c r="AA241" i="17"/>
  <c r="AF241" i="17"/>
  <c r="AM241" i="17"/>
  <c r="AN241" i="17"/>
  <c r="AV241" i="17" s="1"/>
  <c r="AU241" i="17"/>
  <c r="AA242" i="17"/>
  <c r="AF242" i="17"/>
  <c r="AM242" i="17"/>
  <c r="AN242" i="17"/>
  <c r="AU242" i="17"/>
  <c r="AV242" i="17"/>
  <c r="AA243" i="17"/>
  <c r="AF243" i="17"/>
  <c r="AM243" i="17"/>
  <c r="AN243" i="17"/>
  <c r="AV243" i="17" s="1"/>
  <c r="AA244" i="17"/>
  <c r="AF244" i="17"/>
  <c r="AM244" i="17"/>
  <c r="AN244" i="17"/>
  <c r="AU244" i="17" s="1"/>
  <c r="AA245" i="17"/>
  <c r="AF245" i="17"/>
  <c r="AM245" i="17"/>
  <c r="AN245" i="17"/>
  <c r="AU245" i="17" s="1"/>
  <c r="AA246" i="17"/>
  <c r="AF246" i="17"/>
  <c r="AM246" i="17"/>
  <c r="AN246" i="17"/>
  <c r="AV246" i="17" s="1"/>
  <c r="AA247" i="17"/>
  <c r="AF247" i="17"/>
  <c r="AM247" i="17"/>
  <c r="AN247" i="17"/>
  <c r="AU247" i="17"/>
  <c r="AV247" i="17"/>
  <c r="AA248" i="17"/>
  <c r="AF248" i="17"/>
  <c r="AM248" i="17"/>
  <c r="AN248" i="17"/>
  <c r="AV248" i="17" s="1"/>
  <c r="AU248" i="17"/>
  <c r="AA249" i="17"/>
  <c r="AF249" i="17"/>
  <c r="AM249" i="17"/>
  <c r="AN249" i="17"/>
  <c r="AV249" i="17" s="1"/>
  <c r="AA250" i="17"/>
  <c r="AF250" i="17"/>
  <c r="AM250" i="17"/>
  <c r="AN250" i="17"/>
  <c r="AU250" i="17" s="1"/>
  <c r="AA251" i="17"/>
  <c r="AF251" i="17"/>
  <c r="AM251" i="17"/>
  <c r="AN251" i="17"/>
  <c r="AU251" i="17" s="1"/>
  <c r="AA252" i="17"/>
  <c r="AF252" i="17"/>
  <c r="AM252" i="17"/>
  <c r="AN252" i="17"/>
  <c r="AV252" i="17" s="1"/>
  <c r="AA253" i="17"/>
  <c r="AF253" i="17"/>
  <c r="AM253" i="17"/>
  <c r="AN253" i="17"/>
  <c r="AV253" i="17" s="1"/>
  <c r="AU253" i="17"/>
  <c r="AA254" i="17"/>
  <c r="AF254" i="17"/>
  <c r="AM254" i="17"/>
  <c r="AN254" i="17"/>
  <c r="AV254" i="17" s="1"/>
  <c r="AA255" i="17"/>
  <c r="AF255" i="17"/>
  <c r="AM255" i="17"/>
  <c r="AN255" i="17"/>
  <c r="AV255" i="17" s="1"/>
  <c r="AU255" i="17"/>
  <c r="AA256" i="17"/>
  <c r="AF256" i="17"/>
  <c r="AM256" i="17"/>
  <c r="AN256" i="17"/>
  <c r="AV256" i="17" s="1"/>
  <c r="AA257" i="17"/>
  <c r="AF257" i="17"/>
  <c r="AM257" i="17"/>
  <c r="AN257" i="17"/>
  <c r="AV257" i="17" s="1"/>
  <c r="AA258" i="17"/>
  <c r="AF258" i="17"/>
  <c r="AM258" i="17"/>
  <c r="AN258" i="17"/>
  <c r="AV258" i="17" s="1"/>
  <c r="AA259" i="17"/>
  <c r="AF259" i="17"/>
  <c r="AM259" i="17"/>
  <c r="AN259" i="17"/>
  <c r="AU259" i="17" s="1"/>
  <c r="AA260" i="17"/>
  <c r="AF260" i="17"/>
  <c r="AM260" i="17"/>
  <c r="AN260" i="17"/>
  <c r="AU260" i="17" s="1"/>
  <c r="AA261" i="17"/>
  <c r="AF261" i="17"/>
  <c r="AM261" i="17"/>
  <c r="AN261" i="17"/>
  <c r="AV261" i="17" s="1"/>
  <c r="AA262" i="17"/>
  <c r="AF262" i="17"/>
  <c r="AM262" i="17"/>
  <c r="AN262" i="17"/>
  <c r="AU262" i="17" s="1"/>
  <c r="AA263" i="17"/>
  <c r="AF263" i="17"/>
  <c r="AM263" i="17"/>
  <c r="AN263" i="17"/>
  <c r="AU263" i="17" s="1"/>
  <c r="AA264" i="17"/>
  <c r="AF264" i="17"/>
  <c r="AM264" i="17"/>
  <c r="AN264" i="17"/>
  <c r="AU264" i="17" s="1"/>
  <c r="AA265" i="17"/>
  <c r="AF265" i="17"/>
  <c r="AM265" i="17"/>
  <c r="AN265" i="17"/>
  <c r="AU265" i="17" s="1"/>
  <c r="AA266" i="17"/>
  <c r="AF266" i="17"/>
  <c r="AM266" i="17"/>
  <c r="AN266" i="17"/>
  <c r="AU266" i="17" s="1"/>
  <c r="AA267" i="17"/>
  <c r="AF267" i="17"/>
  <c r="AM267" i="17"/>
  <c r="AN267" i="17"/>
  <c r="AU267" i="17" s="1"/>
  <c r="AA268" i="17"/>
  <c r="AF268" i="17"/>
  <c r="AM268" i="17"/>
  <c r="AN268" i="17"/>
  <c r="AU268" i="17" s="1"/>
  <c r="AA269" i="17"/>
  <c r="AF269" i="17"/>
  <c r="AM269" i="17"/>
  <c r="AN269" i="17"/>
  <c r="AU269" i="17"/>
  <c r="AV269" i="17"/>
  <c r="AA270" i="17"/>
  <c r="AF270" i="17"/>
  <c r="AM270" i="17"/>
  <c r="AN270" i="17"/>
  <c r="AU270" i="17" s="1"/>
  <c r="AV270" i="17"/>
  <c r="AA271" i="17"/>
  <c r="AF271" i="17"/>
  <c r="AM271" i="17"/>
  <c r="AN271" i="17"/>
  <c r="AU271" i="17" s="1"/>
  <c r="AA272" i="17"/>
  <c r="AF272" i="17"/>
  <c r="AM272" i="17"/>
  <c r="AN272" i="17"/>
  <c r="AU272" i="17" s="1"/>
  <c r="AA273" i="17"/>
  <c r="AF273" i="17"/>
  <c r="AM273" i="17"/>
  <c r="AN273" i="17"/>
  <c r="AU273" i="17" s="1"/>
  <c r="AA274" i="17"/>
  <c r="AF274" i="17"/>
  <c r="AM274" i="17"/>
  <c r="AN274" i="17"/>
  <c r="AU274" i="17" s="1"/>
  <c r="AA275" i="17"/>
  <c r="AF275" i="17"/>
  <c r="AM275" i="17"/>
  <c r="AN275" i="17"/>
  <c r="AU275" i="17" s="1"/>
  <c r="AA276" i="17"/>
  <c r="AF276" i="17"/>
  <c r="AM276" i="17"/>
  <c r="AN276" i="17"/>
  <c r="AU276" i="17" s="1"/>
  <c r="AA277" i="17"/>
  <c r="AF277" i="17"/>
  <c r="AM277" i="17"/>
  <c r="AN277" i="17"/>
  <c r="AU277" i="17" s="1"/>
  <c r="AA278" i="17"/>
  <c r="AF278" i="17"/>
  <c r="AM278" i="17"/>
  <c r="AN278" i="17"/>
  <c r="AU278" i="17" s="1"/>
  <c r="AA279" i="17"/>
  <c r="AF279" i="17"/>
  <c r="AM279" i="17"/>
  <c r="AN279" i="17"/>
  <c r="AU279" i="17" s="1"/>
  <c r="AA280" i="17"/>
  <c r="AF280" i="17"/>
  <c r="AM280" i="17"/>
  <c r="AN280" i="17"/>
  <c r="AU280" i="17" s="1"/>
  <c r="AA281" i="17"/>
  <c r="AF281" i="17"/>
  <c r="AM281" i="17"/>
  <c r="AN281" i="17"/>
  <c r="AU281" i="17" s="1"/>
  <c r="AA282" i="17"/>
  <c r="AF282" i="17"/>
  <c r="AM282" i="17"/>
  <c r="AN282" i="17"/>
  <c r="AU282" i="17" s="1"/>
  <c r="AA283" i="17"/>
  <c r="AF283" i="17"/>
  <c r="AM283" i="17"/>
  <c r="AN283" i="17"/>
  <c r="AU283" i="17" s="1"/>
  <c r="AA284" i="17"/>
  <c r="AF284" i="17"/>
  <c r="AM284" i="17"/>
  <c r="AN284" i="17"/>
  <c r="AU284" i="17" s="1"/>
  <c r="AA285" i="17"/>
  <c r="AF285" i="17"/>
  <c r="AM285" i="17"/>
  <c r="AN285" i="17"/>
  <c r="AU285" i="17" s="1"/>
  <c r="AA286" i="17"/>
  <c r="AF286" i="17"/>
  <c r="AM286" i="17"/>
  <c r="AN286" i="17"/>
  <c r="AU286" i="17" s="1"/>
  <c r="AA287" i="17"/>
  <c r="AF287" i="17"/>
  <c r="AM287" i="17"/>
  <c r="AN287" i="17"/>
  <c r="AU287" i="17"/>
  <c r="AV287" i="17"/>
  <c r="AA288" i="17"/>
  <c r="AF288" i="17"/>
  <c r="AM288" i="17"/>
  <c r="AN288" i="17"/>
  <c r="AU288" i="17" s="1"/>
  <c r="AV288" i="17"/>
  <c r="AA289" i="17"/>
  <c r="AF289" i="17"/>
  <c r="AM289" i="17"/>
  <c r="AN289" i="17"/>
  <c r="AU289" i="17" s="1"/>
  <c r="AA290" i="17"/>
  <c r="AF290" i="17"/>
  <c r="AM290" i="17"/>
  <c r="AN290" i="17"/>
  <c r="AU290" i="17" s="1"/>
  <c r="AA291" i="17"/>
  <c r="AF291" i="17"/>
  <c r="AM291" i="17"/>
  <c r="AN291" i="17"/>
  <c r="AU291" i="17" s="1"/>
  <c r="AA292" i="17"/>
  <c r="AF292" i="17"/>
  <c r="AM292" i="17"/>
  <c r="AN292" i="17"/>
  <c r="AU292" i="17" s="1"/>
  <c r="AA293" i="17"/>
  <c r="AF293" i="17"/>
  <c r="AM293" i="17"/>
  <c r="AN293" i="17"/>
  <c r="AU293" i="17" s="1"/>
  <c r="AA294" i="17"/>
  <c r="AF294" i="17"/>
  <c r="AM294" i="17"/>
  <c r="AN294" i="17"/>
  <c r="AU294" i="17" s="1"/>
  <c r="AA295" i="17"/>
  <c r="AF295" i="17"/>
  <c r="AM295" i="17"/>
  <c r="AN295" i="17"/>
  <c r="AU295" i="17" s="1"/>
  <c r="AA296" i="17"/>
  <c r="AF296" i="17"/>
  <c r="AM296" i="17"/>
  <c r="AN296" i="17"/>
  <c r="AU296" i="17" s="1"/>
  <c r="AA297" i="17"/>
  <c r="AF297" i="17"/>
  <c r="AM297" i="17"/>
  <c r="AN297" i="17"/>
  <c r="AU297" i="17" s="1"/>
  <c r="AA298" i="17"/>
  <c r="AF298" i="17"/>
  <c r="AM298" i="17"/>
  <c r="AN298" i="17"/>
  <c r="AU298" i="17" s="1"/>
  <c r="AA299" i="17"/>
  <c r="AF299" i="17"/>
  <c r="AM299" i="17"/>
  <c r="AN299" i="17"/>
  <c r="AU299" i="17" s="1"/>
  <c r="AA300" i="17"/>
  <c r="AF300" i="17"/>
  <c r="AM300" i="17"/>
  <c r="AN300" i="17"/>
  <c r="AU300" i="17" s="1"/>
  <c r="AA301" i="17"/>
  <c r="AF301" i="17"/>
  <c r="AM301" i="17"/>
  <c r="AN301" i="17"/>
  <c r="AU301" i="17" s="1"/>
  <c r="AA302" i="17"/>
  <c r="AF302" i="17"/>
  <c r="AM302" i="17"/>
  <c r="AN302" i="17"/>
  <c r="AU302" i="17" s="1"/>
  <c r="AV302" i="17"/>
  <c r="AA303" i="17"/>
  <c r="AF303" i="17"/>
  <c r="AM303" i="17"/>
  <c r="AN303" i="17"/>
  <c r="AU303" i="17" s="1"/>
  <c r="AA304" i="17"/>
  <c r="AF304" i="17"/>
  <c r="AM304" i="17"/>
  <c r="AN304" i="17"/>
  <c r="AU304" i="17" s="1"/>
  <c r="AA305" i="17"/>
  <c r="AF305" i="17"/>
  <c r="AM305" i="17"/>
  <c r="AN305" i="17"/>
  <c r="AU305" i="17"/>
  <c r="AV305" i="17"/>
  <c r="AA306" i="17"/>
  <c r="AF306" i="17"/>
  <c r="AM306" i="17"/>
  <c r="AN306" i="17"/>
  <c r="AU306" i="17" s="1"/>
  <c r="AV306" i="17"/>
  <c r="AA307" i="17"/>
  <c r="AF307" i="17"/>
  <c r="AM307" i="17"/>
  <c r="AN307" i="17"/>
  <c r="AU307" i="17" s="1"/>
  <c r="AA308" i="17"/>
  <c r="AF308" i="17"/>
  <c r="AM308" i="17"/>
  <c r="AN308" i="17"/>
  <c r="AU308" i="17" s="1"/>
  <c r="AA309" i="17"/>
  <c r="AF309" i="17"/>
  <c r="AM309" i="17"/>
  <c r="AN309" i="17"/>
  <c r="AU309" i="17" s="1"/>
  <c r="AA310" i="17"/>
  <c r="AF310" i="17"/>
  <c r="AM310" i="17"/>
  <c r="AN310" i="17"/>
  <c r="AU310" i="17" s="1"/>
  <c r="AA311" i="17"/>
  <c r="AF311" i="17"/>
  <c r="AM311" i="17"/>
  <c r="AN311" i="17"/>
  <c r="AU311" i="17" s="1"/>
  <c r="AA312" i="17"/>
  <c r="AF312" i="17"/>
  <c r="AM312" i="17"/>
  <c r="AN312" i="17"/>
  <c r="AU312" i="17" s="1"/>
  <c r="AA313" i="17"/>
  <c r="AF313" i="17"/>
  <c r="AM313" i="17"/>
  <c r="AN313" i="17"/>
  <c r="AU313" i="17" s="1"/>
  <c r="AA314" i="17"/>
  <c r="AF314" i="17"/>
  <c r="AM314" i="17"/>
  <c r="AN314" i="17"/>
  <c r="AU314" i="17" s="1"/>
  <c r="AV314" i="17"/>
  <c r="AA315" i="17"/>
  <c r="AF315" i="17"/>
  <c r="AM315" i="17"/>
  <c r="AN315" i="17"/>
  <c r="AU315" i="17" s="1"/>
  <c r="AA316" i="17"/>
  <c r="AF316" i="17"/>
  <c r="AM316" i="17"/>
  <c r="AN316" i="17"/>
  <c r="AU316" i="17" s="1"/>
  <c r="AA317" i="17"/>
  <c r="AF317" i="17"/>
  <c r="AM317" i="17"/>
  <c r="AN317" i="17"/>
  <c r="AU317" i="17" s="1"/>
  <c r="AA318" i="17"/>
  <c r="AF318" i="17"/>
  <c r="AM318" i="17"/>
  <c r="AN318" i="17"/>
  <c r="AU318" i="17" s="1"/>
  <c r="AA319" i="17"/>
  <c r="AF319" i="17"/>
  <c r="AM319" i="17"/>
  <c r="AN319" i="17"/>
  <c r="AU319" i="17" s="1"/>
  <c r="AA320" i="17"/>
  <c r="AF320" i="17"/>
  <c r="AM320" i="17"/>
  <c r="AN320" i="17"/>
  <c r="AU320" i="17" s="1"/>
  <c r="AA321" i="17"/>
  <c r="AF321" i="17"/>
  <c r="AM321" i="17"/>
  <c r="AN321" i="17"/>
  <c r="AU321" i="17" s="1"/>
  <c r="AA322" i="17"/>
  <c r="AF322" i="17"/>
  <c r="AM322" i="17"/>
  <c r="AN322" i="17"/>
  <c r="AU322" i="17" s="1"/>
  <c r="AA323" i="17"/>
  <c r="AF323" i="17"/>
  <c r="AM323" i="17"/>
  <c r="AN323" i="17"/>
  <c r="AU323" i="17"/>
  <c r="AV323" i="17"/>
  <c r="AA324" i="17"/>
  <c r="AF324" i="17"/>
  <c r="AM324" i="17"/>
  <c r="AN324" i="17"/>
  <c r="AU324" i="17" s="1"/>
  <c r="AV324" i="17"/>
  <c r="AA325" i="17"/>
  <c r="AF325" i="17"/>
  <c r="AM325" i="17"/>
  <c r="AN325" i="17"/>
  <c r="AU325" i="17" s="1"/>
  <c r="AA326" i="17"/>
  <c r="AF326" i="17"/>
  <c r="AM326" i="17"/>
  <c r="AN326" i="17"/>
  <c r="AU326" i="17" s="1"/>
  <c r="AA327" i="17"/>
  <c r="AF327" i="17"/>
  <c r="AM327" i="17"/>
  <c r="AN327" i="17"/>
  <c r="AU327" i="17" s="1"/>
  <c r="AA328" i="17"/>
  <c r="AF328" i="17"/>
  <c r="AM328" i="17"/>
  <c r="AN328" i="17"/>
  <c r="AU328" i="17" s="1"/>
  <c r="AA329" i="17"/>
  <c r="AF329" i="17"/>
  <c r="AM329" i="17"/>
  <c r="AN329" i="17"/>
  <c r="AU329" i="17" s="1"/>
  <c r="AA330" i="17"/>
  <c r="AF330" i="17"/>
  <c r="AM330" i="17"/>
  <c r="AN330" i="17"/>
  <c r="AU330" i="17" s="1"/>
  <c r="AA331" i="17"/>
  <c r="AF331" i="17"/>
  <c r="AM331" i="17"/>
  <c r="AN331" i="17"/>
  <c r="AU331" i="17" s="1"/>
  <c r="AA332" i="17"/>
  <c r="AF332" i="17"/>
  <c r="AM332" i="17"/>
  <c r="AN332" i="17"/>
  <c r="AU332" i="17" s="1"/>
  <c r="AA333" i="17"/>
  <c r="AF333" i="17"/>
  <c r="AM333" i="17"/>
  <c r="AN333" i="17"/>
  <c r="AU333" i="17" s="1"/>
  <c r="AA334" i="17"/>
  <c r="AF334" i="17"/>
  <c r="AM334" i="17"/>
  <c r="AN334" i="17"/>
  <c r="AU334" i="17" s="1"/>
  <c r="AA335" i="17"/>
  <c r="AF335" i="17"/>
  <c r="AM335" i="17"/>
  <c r="AN335" i="17"/>
  <c r="AU335" i="17" s="1"/>
  <c r="AA336" i="17"/>
  <c r="AF336" i="17"/>
  <c r="AM336" i="17"/>
  <c r="AN336" i="17"/>
  <c r="AU336" i="17" s="1"/>
  <c r="AA337" i="17"/>
  <c r="AF337" i="17"/>
  <c r="AM337" i="17"/>
  <c r="AN337" i="17"/>
  <c r="AU337" i="17" s="1"/>
  <c r="AA338" i="17"/>
  <c r="AF338" i="17"/>
  <c r="AM338" i="17"/>
  <c r="AN338" i="17"/>
  <c r="AU338" i="17" s="1"/>
  <c r="AA339" i="17"/>
  <c r="AF339" i="17"/>
  <c r="AM339" i="17"/>
  <c r="AN339" i="17"/>
  <c r="AU339" i="17" s="1"/>
  <c r="AA340" i="17"/>
  <c r="AF340" i="17"/>
  <c r="AM340" i="17"/>
  <c r="AN340" i="17"/>
  <c r="AU340" i="17" s="1"/>
  <c r="AA341" i="17"/>
  <c r="AF341" i="17"/>
  <c r="AM341" i="17"/>
  <c r="AN341" i="17"/>
  <c r="AU341" i="17"/>
  <c r="AV341" i="17"/>
  <c r="AA342" i="17"/>
  <c r="AF342" i="17"/>
  <c r="AM342" i="17"/>
  <c r="AN342" i="17"/>
  <c r="AU342" i="17" s="1"/>
  <c r="AV342" i="17"/>
  <c r="AA343" i="17"/>
  <c r="AF343" i="17"/>
  <c r="AM343" i="17"/>
  <c r="AN343" i="17"/>
  <c r="AU343" i="17" s="1"/>
  <c r="AA344" i="17"/>
  <c r="AF344" i="17"/>
  <c r="AM344" i="17"/>
  <c r="AN344" i="17"/>
  <c r="AU344" i="17" s="1"/>
  <c r="AA345" i="17"/>
  <c r="AF345" i="17"/>
  <c r="AM345" i="17"/>
  <c r="AN345" i="17"/>
  <c r="AU345" i="17" s="1"/>
  <c r="E346" i="17"/>
  <c r="K346" i="17"/>
  <c r="AB346" i="17"/>
  <c r="AC346" i="17"/>
  <c r="AD346" i="17"/>
  <c r="AG346" i="17"/>
  <c r="AH346" i="17"/>
  <c r="AJ346" i="17"/>
  <c r="AP346" i="17"/>
  <c r="AR346" i="17"/>
  <c r="AT346" i="17"/>
  <c r="AV332" i="17" l="1"/>
  <c r="AV333" i="17"/>
  <c r="AV315" i="17"/>
  <c r="AV296" i="17"/>
  <c r="AV278" i="17"/>
  <c r="AV260" i="17"/>
  <c r="AU256" i="17"/>
  <c r="AV142" i="17"/>
  <c r="AV52" i="17"/>
  <c r="AV297" i="17"/>
  <c r="AV279" i="17"/>
  <c r="AU261" i="17"/>
  <c r="AV217" i="17"/>
  <c r="AU213" i="17"/>
  <c r="AV193" i="17"/>
  <c r="AV169" i="17"/>
  <c r="AV91" i="17"/>
  <c r="AU76" i="17"/>
  <c r="AU61" i="17"/>
  <c r="AU53" i="17"/>
  <c r="AU44" i="17"/>
  <c r="AU33" i="17"/>
  <c r="AU29" i="17"/>
  <c r="AV338" i="17"/>
  <c r="AV329" i="17"/>
  <c r="AV320" i="17"/>
  <c r="AV311" i="17"/>
  <c r="AV293" i="17"/>
  <c r="AV284" i="17"/>
  <c r="AV275" i="17"/>
  <c r="AV266" i="17"/>
  <c r="AV259" i="17"/>
  <c r="AV250" i="17"/>
  <c r="AU246" i="17"/>
  <c r="AV239" i="17"/>
  <c r="AV227" i="17"/>
  <c r="AV221" i="17"/>
  <c r="AV212" i="17"/>
  <c r="AU199" i="17"/>
  <c r="AU187" i="17"/>
  <c r="AV181" i="17"/>
  <c r="AV175" i="17"/>
  <c r="AU159" i="17"/>
  <c r="AV152" i="17"/>
  <c r="AU135" i="17"/>
  <c r="AV122" i="17"/>
  <c r="AV109" i="17"/>
  <c r="AU101" i="17"/>
  <c r="AU96" i="17"/>
  <c r="AV79" i="17"/>
  <c r="AU71" i="17"/>
  <c r="AV64" i="17"/>
  <c r="AV43" i="17"/>
  <c r="AU35" i="17"/>
  <c r="AV28" i="17"/>
  <c r="AU20" i="17"/>
  <c r="AU13" i="17"/>
  <c r="AV345" i="17"/>
  <c r="AV336" i="17"/>
  <c r="AV327" i="17"/>
  <c r="AV318" i="17"/>
  <c r="AV309" i="17"/>
  <c r="AV300" i="17"/>
  <c r="AV291" i="17"/>
  <c r="AV282" i="17"/>
  <c r="AV273" i="17"/>
  <c r="AV264" i="17"/>
  <c r="AU257" i="17"/>
  <c r="AV244" i="17"/>
  <c r="AU234" i="17"/>
  <c r="AV226" i="17"/>
  <c r="AU220" i="17"/>
  <c r="AU211" i="17"/>
  <c r="AV205" i="17"/>
  <c r="AV196" i="17"/>
  <c r="AU192" i="17"/>
  <c r="AV185" i="17"/>
  <c r="AV173" i="17"/>
  <c r="AV167" i="17"/>
  <c r="AV158" i="17"/>
  <c r="AU147" i="17"/>
  <c r="AU140" i="17"/>
  <c r="AV134" i="17"/>
  <c r="AU128" i="17"/>
  <c r="AV115" i="17"/>
  <c r="AV106" i="17"/>
  <c r="AV100" i="17"/>
  <c r="AU94" i="17"/>
  <c r="AU87" i="17"/>
  <c r="AV70" i="17"/>
  <c r="AU62" i="17"/>
  <c r="AV55" i="17"/>
  <c r="AU50" i="17"/>
  <c r="AV34" i="17"/>
  <c r="AU26" i="17"/>
  <c r="AV19" i="17"/>
  <c r="AU11" i="17"/>
  <c r="AU249" i="17"/>
  <c r="AU243" i="17"/>
  <c r="AU231" i="17"/>
  <c r="AU218" i="17"/>
  <c r="AU203" i="17"/>
  <c r="AV190" i="17"/>
  <c r="AU180" i="17"/>
  <c r="AU166" i="17"/>
  <c r="AU157" i="17"/>
  <c r="AU146" i="17"/>
  <c r="AU133" i="17"/>
  <c r="AV121" i="17"/>
  <c r="AU105" i="17"/>
  <c r="AU92" i="17"/>
  <c r="AU85" i="17"/>
  <c r="AU78" i="17"/>
  <c r="AU49" i="17"/>
  <c r="AU42" i="17"/>
  <c r="AU17" i="17"/>
  <c r="AV10" i="17"/>
  <c r="AU252" i="17"/>
  <c r="AU219" i="17"/>
  <c r="AU210" i="17"/>
  <c r="AU198" i="17"/>
  <c r="AU165" i="17"/>
  <c r="AU156" i="17"/>
  <c r="AU144" i="17"/>
  <c r="AU111" i="17"/>
  <c r="AU102" i="17"/>
  <c r="AU93" i="17"/>
  <c r="AU84" i="17"/>
  <c r="AU75" i="17"/>
  <c r="AU66" i="17"/>
  <c r="AU57" i="17"/>
  <c r="AU48" i="17"/>
  <c r="AU39" i="17"/>
  <c r="AU30" i="17"/>
  <c r="AU21" i="17"/>
  <c r="AU12" i="17"/>
  <c r="AF346" i="17"/>
  <c r="AN346" i="17"/>
  <c r="AV344" i="17"/>
  <c r="AV339" i="17"/>
  <c r="AV335" i="17"/>
  <c r="AV330" i="17"/>
  <c r="AV326" i="17"/>
  <c r="AV321" i="17"/>
  <c r="AV317" i="17"/>
  <c r="AV312" i="17"/>
  <c r="AV308" i="17"/>
  <c r="AV303" i="17"/>
  <c r="AV299" i="17"/>
  <c r="AV294" i="17"/>
  <c r="AV290" i="17"/>
  <c r="AV285" i="17"/>
  <c r="AV281" i="17"/>
  <c r="AV276" i="17"/>
  <c r="AV272" i="17"/>
  <c r="AV267" i="17"/>
  <c r="AV263" i="17"/>
  <c r="AU254" i="17"/>
  <c r="AV245" i="17"/>
  <c r="AV232" i="17"/>
  <c r="AU225" i="17"/>
  <c r="AV208" i="17"/>
  <c r="AU200" i="17"/>
  <c r="AV191" i="17"/>
  <c r="AV178" i="17"/>
  <c r="AU171" i="17"/>
  <c r="AV154" i="17"/>
  <c r="AV137" i="17"/>
  <c r="AV124" i="17"/>
  <c r="AU117" i="17"/>
  <c r="AU95" i="17"/>
  <c r="AU86" i="17"/>
  <c r="AU77" i="17"/>
  <c r="AU68" i="17"/>
  <c r="AU59" i="17"/>
  <c r="AU41" i="17"/>
  <c r="AU32" i="17"/>
  <c r="AU23" i="17"/>
  <c r="AU14" i="17"/>
  <c r="AU237" i="17"/>
  <c r="AU228" i="17"/>
  <c r="AU216" i="17"/>
  <c r="AU183" i="17"/>
  <c r="AU174" i="17"/>
  <c r="AU162" i="17"/>
  <c r="AU129" i="17"/>
  <c r="AU120" i="17"/>
  <c r="AU108" i="17"/>
  <c r="AU99" i="17"/>
  <c r="AU90" i="17"/>
  <c r="AU81" i="17"/>
  <c r="AU72" i="17"/>
  <c r="AU63" i="17"/>
  <c r="AU54" i="17"/>
  <c r="AU45" i="17"/>
  <c r="AU36" i="17"/>
  <c r="AU27" i="17"/>
  <c r="AU18" i="17"/>
  <c r="AU9" i="17"/>
  <c r="AV343" i="17"/>
  <c r="AV340" i="17"/>
  <c r="AV337" i="17"/>
  <c r="AV334" i="17"/>
  <c r="AV331" i="17"/>
  <c r="AV325" i="17"/>
  <c r="AV322" i="17"/>
  <c r="AV319" i="17"/>
  <c r="AV316" i="17"/>
  <c r="AV310" i="17"/>
  <c r="AV301" i="17"/>
  <c r="AV295" i="17"/>
  <c r="AV289" i="17"/>
  <c r="AV286" i="17"/>
  <c r="AV280" i="17"/>
  <c r="AV274" i="17"/>
  <c r="AV268" i="17"/>
  <c r="AV265" i="17"/>
  <c r="AV233" i="17"/>
  <c r="AV215" i="17"/>
  <c r="AV197" i="17"/>
  <c r="AV179" i="17"/>
  <c r="AV161" i="17"/>
  <c r="AV143" i="17"/>
  <c r="AV125" i="17"/>
  <c r="AV107" i="17"/>
  <c r="AV328" i="17"/>
  <c r="AV313" i="17"/>
  <c r="AV307" i="17"/>
  <c r="AV304" i="17"/>
  <c r="AV298" i="17"/>
  <c r="AV292" i="17"/>
  <c r="AV283" i="17"/>
  <c r="AV277" i="17"/>
  <c r="AV271" i="17"/>
  <c r="AV262" i="17"/>
  <c r="AV251" i="17"/>
  <c r="AU258" i="17"/>
  <c r="AU240" i="17"/>
  <c r="AU222" i="17"/>
  <c r="AU204" i="17"/>
  <c r="AU186" i="17"/>
  <c r="AU168" i="17"/>
  <c r="AU150" i="17"/>
  <c r="AU132" i="17"/>
  <c r="AU114" i="17"/>
  <c r="J5" i="16"/>
  <c r="AA8" i="16"/>
  <c r="AF8" i="16"/>
  <c r="AM8" i="16"/>
  <c r="AN8" i="16"/>
  <c r="AV8" i="16" s="1"/>
  <c r="AA9" i="16"/>
  <c r="AF9" i="16"/>
  <c r="AM9" i="16"/>
  <c r="AN9" i="16"/>
  <c r="AV9" i="16" s="1"/>
  <c r="AA10" i="16"/>
  <c r="AF10" i="16"/>
  <c r="AM10" i="16"/>
  <c r="AN10" i="16"/>
  <c r="AV10" i="16" s="1"/>
  <c r="AA11" i="16"/>
  <c r="AF11" i="16"/>
  <c r="AM11" i="16"/>
  <c r="AN11" i="16"/>
  <c r="AV11" i="16" s="1"/>
  <c r="AA12" i="16"/>
  <c r="AF12" i="16"/>
  <c r="AM12" i="16"/>
  <c r="AN12" i="16"/>
  <c r="AV12" i="16" s="1"/>
  <c r="AA13" i="16"/>
  <c r="AF13" i="16"/>
  <c r="AM13" i="16"/>
  <c r="AN13" i="16"/>
  <c r="AV13" i="16" s="1"/>
  <c r="AA14" i="16"/>
  <c r="AF14" i="16"/>
  <c r="AM14" i="16"/>
  <c r="AN14" i="16"/>
  <c r="AV14" i="16" s="1"/>
  <c r="AA15" i="16"/>
  <c r="AF15" i="16"/>
  <c r="AM15" i="16"/>
  <c r="AN15" i="16"/>
  <c r="AV15" i="16" s="1"/>
  <c r="AA16" i="16"/>
  <c r="AF16" i="16"/>
  <c r="AM16" i="16"/>
  <c r="AN16" i="16"/>
  <c r="AV16" i="16" s="1"/>
  <c r="AA17" i="16"/>
  <c r="AF17" i="16"/>
  <c r="AM17" i="16"/>
  <c r="AN17" i="16"/>
  <c r="AA18" i="16"/>
  <c r="AF18" i="16"/>
  <c r="AM18" i="16"/>
  <c r="AN18" i="16"/>
  <c r="AV18" i="16" s="1"/>
  <c r="AA19" i="16"/>
  <c r="AF19" i="16"/>
  <c r="AM19" i="16"/>
  <c r="AN19" i="16"/>
  <c r="AV19" i="16" s="1"/>
  <c r="AA20" i="16"/>
  <c r="AF20" i="16"/>
  <c r="AM20" i="16"/>
  <c r="AN20" i="16"/>
  <c r="AV20" i="16" s="1"/>
  <c r="AA21" i="16"/>
  <c r="AF21" i="16"/>
  <c r="AM21" i="16"/>
  <c r="AN21" i="16"/>
  <c r="AA22" i="16"/>
  <c r="AF22" i="16"/>
  <c r="AM22" i="16"/>
  <c r="AN22" i="16"/>
  <c r="AV22" i="16" s="1"/>
  <c r="AA23" i="16"/>
  <c r="AF23" i="16"/>
  <c r="AM23" i="16"/>
  <c r="AN23" i="16"/>
  <c r="AV23" i="16" s="1"/>
  <c r="AU23" i="16"/>
  <c r="AA24" i="16"/>
  <c r="AF24" i="16"/>
  <c r="AM24" i="16"/>
  <c r="AN24" i="16"/>
  <c r="AV24" i="16" s="1"/>
  <c r="AA25" i="16"/>
  <c r="AF25" i="16"/>
  <c r="AM25" i="16"/>
  <c r="AN25" i="16"/>
  <c r="AV25" i="16" s="1"/>
  <c r="AA26" i="16"/>
  <c r="AF26" i="16"/>
  <c r="AM26" i="16"/>
  <c r="AN26" i="16"/>
  <c r="AV26" i="16" s="1"/>
  <c r="AA27" i="16"/>
  <c r="AF27" i="16"/>
  <c r="AM27" i="16"/>
  <c r="AN27" i="16"/>
  <c r="AV27" i="16" s="1"/>
  <c r="AA28" i="16"/>
  <c r="AF28" i="16"/>
  <c r="AM28" i="16"/>
  <c r="AN28" i="16"/>
  <c r="AV28" i="16" s="1"/>
  <c r="AA29" i="16"/>
  <c r="AF29" i="16"/>
  <c r="AM29" i="16"/>
  <c r="AN29" i="16"/>
  <c r="AV29" i="16" s="1"/>
  <c r="AU29" i="16"/>
  <c r="AA30" i="16"/>
  <c r="AF30" i="16"/>
  <c r="AM30" i="16"/>
  <c r="AN30" i="16"/>
  <c r="AV30" i="16" s="1"/>
  <c r="AA31" i="16"/>
  <c r="AF31" i="16"/>
  <c r="AM31" i="16"/>
  <c r="AN31" i="16"/>
  <c r="AV31" i="16" s="1"/>
  <c r="AA32" i="16"/>
  <c r="AF32" i="16"/>
  <c r="AM32" i="16"/>
  <c r="AN32" i="16"/>
  <c r="AV32" i="16" s="1"/>
  <c r="AA33" i="16"/>
  <c r="AF33" i="16"/>
  <c r="AM33" i="16"/>
  <c r="AN33" i="16"/>
  <c r="AV33" i="16" s="1"/>
  <c r="AU33" i="16"/>
  <c r="AA34" i="16"/>
  <c r="AF34" i="16"/>
  <c r="AM34" i="16"/>
  <c r="AN34" i="16"/>
  <c r="AV34" i="16" s="1"/>
  <c r="AA35" i="16"/>
  <c r="AF35" i="16"/>
  <c r="AM35" i="16"/>
  <c r="AN35" i="16"/>
  <c r="AA36" i="16"/>
  <c r="AF36" i="16"/>
  <c r="AM36" i="16"/>
  <c r="AN36" i="16"/>
  <c r="AV36" i="16" s="1"/>
  <c r="AA37" i="16"/>
  <c r="AF37" i="16"/>
  <c r="AM37" i="16"/>
  <c r="AN37" i="16"/>
  <c r="AV37" i="16" s="1"/>
  <c r="AA38" i="16"/>
  <c r="AF38" i="16"/>
  <c r="AM38" i="16"/>
  <c r="AN38" i="16"/>
  <c r="AV38" i="16" s="1"/>
  <c r="AA39" i="16"/>
  <c r="AF39" i="16"/>
  <c r="AM39" i="16"/>
  <c r="AN39" i="16"/>
  <c r="AA40" i="16"/>
  <c r="AF40" i="16"/>
  <c r="AM40" i="16"/>
  <c r="AN40" i="16"/>
  <c r="AV40" i="16" s="1"/>
  <c r="AA41" i="16"/>
  <c r="AF41" i="16"/>
  <c r="AM41" i="16"/>
  <c r="AN41" i="16"/>
  <c r="AV41" i="16" s="1"/>
  <c r="AA42" i="16"/>
  <c r="AF42" i="16"/>
  <c r="AM42" i="16"/>
  <c r="AN42" i="16"/>
  <c r="AV42" i="16" s="1"/>
  <c r="AA43" i="16"/>
  <c r="AF43" i="16"/>
  <c r="AM43" i="16"/>
  <c r="AN43" i="16"/>
  <c r="AV43" i="16" s="1"/>
  <c r="AA44" i="16"/>
  <c r="AF44" i="16"/>
  <c r="AM44" i="16"/>
  <c r="AN44" i="16"/>
  <c r="AV44" i="16" s="1"/>
  <c r="AA45" i="16"/>
  <c r="AF45" i="16"/>
  <c r="AM45" i="16"/>
  <c r="AN45" i="16"/>
  <c r="AV45" i="16" s="1"/>
  <c r="AA46" i="16"/>
  <c r="AF46" i="16"/>
  <c r="AM46" i="16"/>
  <c r="AN46" i="16"/>
  <c r="AV46" i="16" s="1"/>
  <c r="AA47" i="16"/>
  <c r="AF47" i="16"/>
  <c r="AM47" i="16"/>
  <c r="AN47" i="16"/>
  <c r="AV47" i="16" s="1"/>
  <c r="AA48" i="16"/>
  <c r="AF48" i="16"/>
  <c r="AM48" i="16"/>
  <c r="AN48" i="16"/>
  <c r="AV48" i="16" s="1"/>
  <c r="AA49" i="16"/>
  <c r="AF49" i="16"/>
  <c r="AM49" i="16"/>
  <c r="AN49" i="16"/>
  <c r="AV49" i="16" s="1"/>
  <c r="AA50" i="16"/>
  <c r="AF50" i="16"/>
  <c r="AM50" i="16"/>
  <c r="AN50" i="16"/>
  <c r="AV50" i="16" s="1"/>
  <c r="AA51" i="16"/>
  <c r="AF51" i="16"/>
  <c r="AM51" i="16"/>
  <c r="AN51" i="16"/>
  <c r="AV51" i="16" s="1"/>
  <c r="AA52" i="16"/>
  <c r="AF52" i="16"/>
  <c r="AM52" i="16"/>
  <c r="AN52" i="16"/>
  <c r="AV52" i="16" s="1"/>
  <c r="AA53" i="16"/>
  <c r="AF53" i="16"/>
  <c r="AM53" i="16"/>
  <c r="AN53" i="16"/>
  <c r="AA54" i="16"/>
  <c r="AF54" i="16"/>
  <c r="AM54" i="16"/>
  <c r="AN54" i="16"/>
  <c r="AV54" i="16" s="1"/>
  <c r="AA55" i="16"/>
  <c r="AF55" i="16"/>
  <c r="AM55" i="16"/>
  <c r="AN55" i="16"/>
  <c r="AV55" i="16" s="1"/>
  <c r="AA56" i="16"/>
  <c r="AF56" i="16"/>
  <c r="AM56" i="16"/>
  <c r="AN56" i="16"/>
  <c r="AV56" i="16" s="1"/>
  <c r="AA57" i="16"/>
  <c r="AF57" i="16"/>
  <c r="AM57" i="16"/>
  <c r="AN57" i="16"/>
  <c r="AA58" i="16"/>
  <c r="AF58" i="16"/>
  <c r="AM58" i="16"/>
  <c r="AN58" i="16"/>
  <c r="AV58" i="16" s="1"/>
  <c r="AA59" i="16"/>
  <c r="AF59" i="16"/>
  <c r="AM59" i="16"/>
  <c r="AN59" i="16"/>
  <c r="AV59" i="16" s="1"/>
  <c r="AA60" i="16"/>
  <c r="AF60" i="16"/>
  <c r="AM60" i="16"/>
  <c r="AN60" i="16"/>
  <c r="AV60" i="16" s="1"/>
  <c r="AA61" i="16"/>
  <c r="AF61" i="16"/>
  <c r="AM61" i="16"/>
  <c r="AN61" i="16"/>
  <c r="AV61" i="16" s="1"/>
  <c r="AA62" i="16"/>
  <c r="AF62" i="16"/>
  <c r="AM62" i="16"/>
  <c r="AN62" i="16"/>
  <c r="AV62" i="16" s="1"/>
  <c r="AA63" i="16"/>
  <c r="AF63" i="16"/>
  <c r="AM63" i="16"/>
  <c r="AN63" i="16"/>
  <c r="AV63" i="16" s="1"/>
  <c r="AA64" i="16"/>
  <c r="AF64" i="16"/>
  <c r="AM64" i="16"/>
  <c r="AN64" i="16"/>
  <c r="AV64" i="16" s="1"/>
  <c r="AA65" i="16"/>
  <c r="AF65" i="16"/>
  <c r="AM65" i="16"/>
  <c r="AN65" i="16"/>
  <c r="AV65" i="16" s="1"/>
  <c r="AA66" i="16"/>
  <c r="AF66" i="16"/>
  <c r="AM66" i="16"/>
  <c r="AN66" i="16"/>
  <c r="AV66" i="16" s="1"/>
  <c r="AA67" i="16"/>
  <c r="AF67" i="16"/>
  <c r="AM67" i="16"/>
  <c r="AN67" i="16"/>
  <c r="AV67" i="16" s="1"/>
  <c r="AA68" i="16"/>
  <c r="AF68" i="16"/>
  <c r="AM68" i="16"/>
  <c r="AN68" i="16"/>
  <c r="AV68" i="16" s="1"/>
  <c r="AA69" i="16"/>
  <c r="AF69" i="16"/>
  <c r="AM69" i="16"/>
  <c r="AN69" i="16"/>
  <c r="AV69" i="16" s="1"/>
  <c r="AA70" i="16"/>
  <c r="AF70" i="16"/>
  <c r="AM70" i="16"/>
  <c r="AN70" i="16"/>
  <c r="AV70" i="16" s="1"/>
  <c r="AA71" i="16"/>
  <c r="AF71" i="16"/>
  <c r="AM71" i="16"/>
  <c r="AN71" i="16"/>
  <c r="AA72" i="16"/>
  <c r="AF72" i="16"/>
  <c r="AM72" i="16"/>
  <c r="AN72" i="16"/>
  <c r="AV72" i="16" s="1"/>
  <c r="AA73" i="16"/>
  <c r="AF73" i="16"/>
  <c r="AM73" i="16"/>
  <c r="AN73" i="16"/>
  <c r="AV73" i="16" s="1"/>
  <c r="AA74" i="16"/>
  <c r="AF74" i="16"/>
  <c r="AM74" i="16"/>
  <c r="AN74" i="16"/>
  <c r="AV74" i="16" s="1"/>
  <c r="AA75" i="16"/>
  <c r="AF75" i="16"/>
  <c r="AM75" i="16"/>
  <c r="AN75" i="16"/>
  <c r="AA76" i="16"/>
  <c r="AF76" i="16"/>
  <c r="AM76" i="16"/>
  <c r="AN76" i="16"/>
  <c r="AV76" i="16" s="1"/>
  <c r="AA77" i="16"/>
  <c r="AF77" i="16"/>
  <c r="AM77" i="16"/>
  <c r="AN77" i="16"/>
  <c r="AV77" i="16" s="1"/>
  <c r="AA78" i="16"/>
  <c r="AF78" i="16"/>
  <c r="AM78" i="16"/>
  <c r="AN78" i="16"/>
  <c r="AV78" i="16" s="1"/>
  <c r="AA79" i="16"/>
  <c r="AF79" i="16"/>
  <c r="AM79" i="16"/>
  <c r="AN79" i="16"/>
  <c r="AV79" i="16" s="1"/>
  <c r="AA80" i="16"/>
  <c r="AF80" i="16"/>
  <c r="AM80" i="16"/>
  <c r="AN80" i="16"/>
  <c r="AV80" i="16" s="1"/>
  <c r="AA81" i="16"/>
  <c r="AF81" i="16"/>
  <c r="AM81" i="16"/>
  <c r="AN81" i="16"/>
  <c r="AV81" i="16" s="1"/>
  <c r="AA82" i="16"/>
  <c r="AF82" i="16"/>
  <c r="AM82" i="16"/>
  <c r="AN82" i="16"/>
  <c r="AV82" i="16" s="1"/>
  <c r="AU82" i="16"/>
  <c r="AA83" i="16"/>
  <c r="AF83" i="16"/>
  <c r="AM83" i="16"/>
  <c r="AN83" i="16"/>
  <c r="AV83" i="16" s="1"/>
  <c r="AA84" i="16"/>
  <c r="AF84" i="16"/>
  <c r="AM84" i="16"/>
  <c r="AN84" i="16"/>
  <c r="AV84" i="16" s="1"/>
  <c r="AA85" i="16"/>
  <c r="AF85" i="16"/>
  <c r="AM85" i="16"/>
  <c r="AN85" i="16"/>
  <c r="AV85" i="16" s="1"/>
  <c r="AA86" i="16"/>
  <c r="AF86" i="16"/>
  <c r="AM86" i="16"/>
  <c r="AN86" i="16"/>
  <c r="AV86" i="16" s="1"/>
  <c r="AU86" i="16"/>
  <c r="AA87" i="16"/>
  <c r="AF87" i="16"/>
  <c r="AM87" i="16"/>
  <c r="AN87" i="16"/>
  <c r="AV87" i="16" s="1"/>
  <c r="AA88" i="16"/>
  <c r="AF88" i="16"/>
  <c r="AM88" i="16"/>
  <c r="AN88" i="16"/>
  <c r="AV88" i="16" s="1"/>
  <c r="AA89" i="16"/>
  <c r="AF89" i="16"/>
  <c r="AM89" i="16"/>
  <c r="AN89" i="16"/>
  <c r="AA90" i="16"/>
  <c r="AF90" i="16"/>
  <c r="AM90" i="16"/>
  <c r="AN90" i="16"/>
  <c r="AV90" i="16" s="1"/>
  <c r="AA91" i="16"/>
  <c r="AF91" i="16"/>
  <c r="AM91" i="16"/>
  <c r="AN91" i="16"/>
  <c r="AV91" i="16" s="1"/>
  <c r="AA92" i="16"/>
  <c r="AF92" i="16"/>
  <c r="AM92" i="16"/>
  <c r="AN92" i="16"/>
  <c r="AV92" i="16" s="1"/>
  <c r="AA93" i="16"/>
  <c r="AF93" i="16"/>
  <c r="AM93" i="16"/>
  <c r="AN93" i="16"/>
  <c r="AA94" i="16"/>
  <c r="AF94" i="16"/>
  <c r="AM94" i="16"/>
  <c r="AN94" i="16"/>
  <c r="AA95" i="16"/>
  <c r="AF95" i="16"/>
  <c r="AM95" i="16"/>
  <c r="AN95" i="16"/>
  <c r="AA96" i="16"/>
  <c r="AF96" i="16"/>
  <c r="AM96" i="16"/>
  <c r="AN96" i="16"/>
  <c r="AA97" i="16"/>
  <c r="AF97" i="16"/>
  <c r="AM97" i="16"/>
  <c r="AN97" i="16"/>
  <c r="AA98" i="16"/>
  <c r="AF98" i="16"/>
  <c r="AM98" i="16"/>
  <c r="AN98" i="16"/>
  <c r="AA99" i="16"/>
  <c r="AF99" i="16"/>
  <c r="AM99" i="16"/>
  <c r="AN99" i="16"/>
  <c r="AA100" i="16"/>
  <c r="AF100" i="16"/>
  <c r="AM100" i="16"/>
  <c r="AN100" i="16"/>
  <c r="AA101" i="16"/>
  <c r="AF101" i="16"/>
  <c r="AM101" i="16"/>
  <c r="AN101" i="16"/>
  <c r="AA102" i="16"/>
  <c r="AF102" i="16"/>
  <c r="AM102" i="16"/>
  <c r="AN102" i="16"/>
  <c r="AA103" i="16"/>
  <c r="AF103" i="16"/>
  <c r="AM103" i="16"/>
  <c r="AN103" i="16"/>
  <c r="AA104" i="16"/>
  <c r="AF104" i="16"/>
  <c r="AM104" i="16"/>
  <c r="AN104" i="16"/>
  <c r="AA105" i="16"/>
  <c r="AF105" i="16"/>
  <c r="AM105" i="16"/>
  <c r="AN105" i="16"/>
  <c r="AA106" i="16"/>
  <c r="AF106" i="16"/>
  <c r="AM106" i="16"/>
  <c r="AN106" i="16"/>
  <c r="AA107" i="16"/>
  <c r="AF107" i="16"/>
  <c r="AM107" i="16"/>
  <c r="AN107" i="16"/>
  <c r="AA108" i="16"/>
  <c r="AF108" i="16"/>
  <c r="AM108" i="16"/>
  <c r="AN108" i="16"/>
  <c r="AA109" i="16"/>
  <c r="AF109" i="16"/>
  <c r="AM109" i="16"/>
  <c r="AN109" i="16"/>
  <c r="AA110" i="16"/>
  <c r="AF110" i="16"/>
  <c r="AM110" i="16"/>
  <c r="AN110" i="16"/>
  <c r="AA111" i="16"/>
  <c r="AF111" i="16"/>
  <c r="AM111" i="16"/>
  <c r="AN111" i="16"/>
  <c r="AA112" i="16"/>
  <c r="AF112" i="16"/>
  <c r="AM112" i="16"/>
  <c r="AN112" i="16"/>
  <c r="AA113" i="16"/>
  <c r="AF113" i="16"/>
  <c r="AM113" i="16"/>
  <c r="AN113" i="16"/>
  <c r="AA114" i="16"/>
  <c r="AF114" i="16"/>
  <c r="AM114" i="16"/>
  <c r="AN114" i="16"/>
  <c r="AA115" i="16"/>
  <c r="AF115" i="16"/>
  <c r="AM115" i="16"/>
  <c r="AN115" i="16"/>
  <c r="AA116" i="16"/>
  <c r="AF116" i="16"/>
  <c r="AM116" i="16"/>
  <c r="AN116" i="16"/>
  <c r="AA117" i="16"/>
  <c r="AF117" i="16"/>
  <c r="AM117" i="16"/>
  <c r="AN117" i="16"/>
  <c r="AA118" i="16"/>
  <c r="AF118" i="16"/>
  <c r="AM118" i="16"/>
  <c r="AN118" i="16"/>
  <c r="AA119" i="16"/>
  <c r="AF119" i="16"/>
  <c r="AM119" i="16"/>
  <c r="AN119" i="16"/>
  <c r="AA120" i="16"/>
  <c r="AF120" i="16"/>
  <c r="AM120" i="16"/>
  <c r="AN120" i="16"/>
  <c r="AA121" i="16"/>
  <c r="AF121" i="16"/>
  <c r="AM121" i="16"/>
  <c r="AN121" i="16"/>
  <c r="AA122" i="16"/>
  <c r="AF122" i="16"/>
  <c r="AM122" i="16"/>
  <c r="AN122" i="16"/>
  <c r="AA123" i="16"/>
  <c r="AF123" i="16"/>
  <c r="AM123" i="16"/>
  <c r="AN123" i="16"/>
  <c r="AA124" i="16"/>
  <c r="AF124" i="16"/>
  <c r="AM124" i="16"/>
  <c r="AN124" i="16"/>
  <c r="AA125" i="16"/>
  <c r="AF125" i="16"/>
  <c r="AM125" i="16"/>
  <c r="AN125" i="16"/>
  <c r="AA126" i="16"/>
  <c r="AF126" i="16"/>
  <c r="AM126" i="16"/>
  <c r="AN126" i="16"/>
  <c r="AA127" i="16"/>
  <c r="AF127" i="16"/>
  <c r="AM127" i="16"/>
  <c r="AN127" i="16"/>
  <c r="AA128" i="16"/>
  <c r="AF128" i="16"/>
  <c r="AM128" i="16"/>
  <c r="AN128" i="16"/>
  <c r="AA129" i="16"/>
  <c r="AF129" i="16"/>
  <c r="AM129" i="16"/>
  <c r="AN129" i="16"/>
  <c r="AA130" i="16"/>
  <c r="AF130" i="16"/>
  <c r="AM130" i="16"/>
  <c r="AN130" i="16"/>
  <c r="AA131" i="16"/>
  <c r="AF131" i="16"/>
  <c r="AM131" i="16"/>
  <c r="AN131" i="16"/>
  <c r="AA132" i="16"/>
  <c r="AF132" i="16"/>
  <c r="AM132" i="16"/>
  <c r="AN132" i="16"/>
  <c r="AA133" i="16"/>
  <c r="AF133" i="16"/>
  <c r="AM133" i="16"/>
  <c r="AN133" i="16"/>
  <c r="AA134" i="16"/>
  <c r="AF134" i="16"/>
  <c r="AM134" i="16"/>
  <c r="AN134" i="16"/>
  <c r="AA135" i="16"/>
  <c r="AF135" i="16"/>
  <c r="AM135" i="16"/>
  <c r="AN135" i="16"/>
  <c r="AA136" i="16"/>
  <c r="AF136" i="16"/>
  <c r="AM136" i="16"/>
  <c r="AN136" i="16"/>
  <c r="AA137" i="16"/>
  <c r="AF137" i="16"/>
  <c r="AM137" i="16"/>
  <c r="AN137" i="16"/>
  <c r="AA138" i="16"/>
  <c r="AF138" i="16"/>
  <c r="AM138" i="16"/>
  <c r="AN138" i="16"/>
  <c r="AA139" i="16"/>
  <c r="AF139" i="16"/>
  <c r="AM139" i="16"/>
  <c r="AN139" i="16"/>
  <c r="AA140" i="16"/>
  <c r="AF140" i="16"/>
  <c r="AM140" i="16"/>
  <c r="AN140" i="16"/>
  <c r="AV140" i="16" s="1"/>
  <c r="AA141" i="16"/>
  <c r="AF141" i="16"/>
  <c r="AM141" i="16"/>
  <c r="AN141" i="16"/>
  <c r="AV141" i="16" s="1"/>
  <c r="AA142" i="16"/>
  <c r="AF142" i="16"/>
  <c r="AM142" i="16"/>
  <c r="AN142" i="16"/>
  <c r="AV142" i="16" s="1"/>
  <c r="AA143" i="16"/>
  <c r="AF143" i="16"/>
  <c r="AM143" i="16"/>
  <c r="AN143" i="16"/>
  <c r="AV143" i="16" s="1"/>
  <c r="AA144" i="16"/>
  <c r="AF144" i="16"/>
  <c r="AM144" i="16"/>
  <c r="AN144" i="16"/>
  <c r="AV144" i="16" s="1"/>
  <c r="AA145" i="16"/>
  <c r="AF145" i="16"/>
  <c r="AM145" i="16"/>
  <c r="AN145" i="16"/>
  <c r="AV145" i="16" s="1"/>
  <c r="AA146" i="16"/>
  <c r="AF146" i="16"/>
  <c r="AM146" i="16"/>
  <c r="AN146" i="16"/>
  <c r="AV146" i="16" s="1"/>
  <c r="AA147" i="16"/>
  <c r="AF147" i="16"/>
  <c r="AM147" i="16"/>
  <c r="AN147" i="16"/>
  <c r="AV147" i="16" s="1"/>
  <c r="AA148" i="16"/>
  <c r="AF148" i="16"/>
  <c r="AM148" i="16"/>
  <c r="AN148" i="16"/>
  <c r="AV148" i="16" s="1"/>
  <c r="AA149" i="16"/>
  <c r="AF149" i="16"/>
  <c r="AM149" i="16"/>
  <c r="AN149" i="16"/>
  <c r="AV149" i="16" s="1"/>
  <c r="AA150" i="16"/>
  <c r="AF150" i="16"/>
  <c r="AM150" i="16"/>
  <c r="AN150" i="16"/>
  <c r="AV150" i="16" s="1"/>
  <c r="AA151" i="16"/>
  <c r="AF151" i="16"/>
  <c r="AM151" i="16"/>
  <c r="AN151" i="16"/>
  <c r="AV151" i="16" s="1"/>
  <c r="AA152" i="16"/>
  <c r="AF152" i="16"/>
  <c r="AM152" i="16"/>
  <c r="AN152" i="16"/>
  <c r="AV152" i="16" s="1"/>
  <c r="AA153" i="16"/>
  <c r="AF153" i="16"/>
  <c r="AM153" i="16"/>
  <c r="AN153" i="16"/>
  <c r="AV153" i="16" s="1"/>
  <c r="AA154" i="16"/>
  <c r="AF154" i="16"/>
  <c r="AM154" i="16"/>
  <c r="AN154" i="16"/>
  <c r="AV154" i="16" s="1"/>
  <c r="AA155" i="16"/>
  <c r="AF155" i="16"/>
  <c r="AM155" i="16"/>
  <c r="AN155" i="16"/>
  <c r="AV155" i="16" s="1"/>
  <c r="AA156" i="16"/>
  <c r="AF156" i="16"/>
  <c r="AM156" i="16"/>
  <c r="AN156" i="16"/>
  <c r="AV156" i="16" s="1"/>
  <c r="AA157" i="16"/>
  <c r="AF157" i="16"/>
  <c r="AM157" i="16"/>
  <c r="AN157" i="16"/>
  <c r="AV157" i="16" s="1"/>
  <c r="AA158" i="16"/>
  <c r="AF158" i="16"/>
  <c r="AM158" i="16"/>
  <c r="AN158" i="16"/>
  <c r="AV158" i="16" s="1"/>
  <c r="AA159" i="16"/>
  <c r="AF159" i="16"/>
  <c r="AM159" i="16"/>
  <c r="AN159" i="16"/>
  <c r="AV159" i="16" s="1"/>
  <c r="AA160" i="16"/>
  <c r="AF160" i="16"/>
  <c r="AM160" i="16"/>
  <c r="AN160" i="16"/>
  <c r="AV160" i="16" s="1"/>
  <c r="AA161" i="16"/>
  <c r="AF161" i="16"/>
  <c r="AM161" i="16"/>
  <c r="AN161" i="16"/>
  <c r="AV161" i="16" s="1"/>
  <c r="AA162" i="16"/>
  <c r="AF162" i="16"/>
  <c r="AM162" i="16"/>
  <c r="AN162" i="16"/>
  <c r="AV162" i="16" s="1"/>
  <c r="AA163" i="16"/>
  <c r="AF163" i="16"/>
  <c r="AM163" i="16"/>
  <c r="AN163" i="16"/>
  <c r="AV163" i="16" s="1"/>
  <c r="AA164" i="16"/>
  <c r="AF164" i="16"/>
  <c r="AM164" i="16"/>
  <c r="AN164" i="16"/>
  <c r="AV164" i="16" s="1"/>
  <c r="AU164" i="16"/>
  <c r="AA165" i="16"/>
  <c r="AF165" i="16"/>
  <c r="AM165" i="16"/>
  <c r="AN165" i="16"/>
  <c r="AV165" i="16" s="1"/>
  <c r="AA166" i="16"/>
  <c r="AF166" i="16"/>
  <c r="AM166" i="16"/>
  <c r="AN166" i="16"/>
  <c r="AV166" i="16" s="1"/>
  <c r="AA167" i="16"/>
  <c r="AF167" i="16"/>
  <c r="AM167" i="16"/>
  <c r="AN167" i="16"/>
  <c r="AV167" i="16" s="1"/>
  <c r="AA168" i="16"/>
  <c r="AF168" i="16"/>
  <c r="AM168" i="16"/>
  <c r="AN168" i="16"/>
  <c r="AU168" i="16" s="1"/>
  <c r="AA169" i="16"/>
  <c r="AF169" i="16"/>
  <c r="AM169" i="16"/>
  <c r="AN169" i="16"/>
  <c r="AU169" i="16" s="1"/>
  <c r="AA170" i="16"/>
  <c r="AF170" i="16"/>
  <c r="AM170" i="16"/>
  <c r="AN170" i="16"/>
  <c r="AU170" i="16" s="1"/>
  <c r="AA171" i="16"/>
  <c r="AF171" i="16"/>
  <c r="AM171" i="16"/>
  <c r="AN171" i="16"/>
  <c r="AU171" i="16" s="1"/>
  <c r="AA172" i="16"/>
  <c r="AF172" i="16"/>
  <c r="AM172" i="16"/>
  <c r="AN172" i="16"/>
  <c r="AU172" i="16" s="1"/>
  <c r="AA173" i="16"/>
  <c r="AF173" i="16"/>
  <c r="AM173" i="16"/>
  <c r="AN173" i="16"/>
  <c r="AU173" i="16" s="1"/>
  <c r="AA174" i="16"/>
  <c r="AF174" i="16"/>
  <c r="AM174" i="16"/>
  <c r="AN174" i="16"/>
  <c r="AU174" i="16" s="1"/>
  <c r="AA175" i="16"/>
  <c r="AF175" i="16"/>
  <c r="AM175" i="16"/>
  <c r="AN175" i="16"/>
  <c r="AU175" i="16" s="1"/>
  <c r="AA176" i="16"/>
  <c r="AF176" i="16"/>
  <c r="AM176" i="16"/>
  <c r="AN176" i="16"/>
  <c r="AU176" i="16" s="1"/>
  <c r="AA177" i="16"/>
  <c r="AF177" i="16"/>
  <c r="AM177" i="16"/>
  <c r="AN177" i="16"/>
  <c r="AU177" i="16" s="1"/>
  <c r="AA178" i="16"/>
  <c r="AF178" i="16"/>
  <c r="AM178" i="16"/>
  <c r="AN178" i="16"/>
  <c r="AU178" i="16" s="1"/>
  <c r="AA179" i="16"/>
  <c r="AF179" i="16"/>
  <c r="AM179" i="16"/>
  <c r="AN179" i="16"/>
  <c r="AU179" i="16" s="1"/>
  <c r="AA180" i="16"/>
  <c r="AF180" i="16"/>
  <c r="AM180" i="16"/>
  <c r="AN180" i="16"/>
  <c r="AU180" i="16" s="1"/>
  <c r="AA181" i="16"/>
  <c r="AF181" i="16"/>
  <c r="AM181" i="16"/>
  <c r="AN181" i="16"/>
  <c r="AU181" i="16" s="1"/>
  <c r="AA182" i="16"/>
  <c r="AF182" i="16"/>
  <c r="AM182" i="16"/>
  <c r="AN182" i="16"/>
  <c r="AU182" i="16" s="1"/>
  <c r="AA183" i="16"/>
  <c r="AF183" i="16"/>
  <c r="AM183" i="16"/>
  <c r="AN183" i="16"/>
  <c r="AU183" i="16" s="1"/>
  <c r="AA184" i="16"/>
  <c r="AF184" i="16"/>
  <c r="AM184" i="16"/>
  <c r="AN184" i="16"/>
  <c r="AU184" i="16" s="1"/>
  <c r="AA185" i="16"/>
  <c r="AF185" i="16"/>
  <c r="AM185" i="16"/>
  <c r="AN185" i="16"/>
  <c r="AU185" i="16" s="1"/>
  <c r="AA186" i="16"/>
  <c r="AF186" i="16"/>
  <c r="AM186" i="16"/>
  <c r="AN186" i="16"/>
  <c r="AU186" i="16" s="1"/>
  <c r="AA187" i="16"/>
  <c r="AF187" i="16"/>
  <c r="AM187" i="16"/>
  <c r="AN187" i="16"/>
  <c r="AU187" i="16" s="1"/>
  <c r="AA188" i="16"/>
  <c r="AF188" i="16"/>
  <c r="AM188" i="16"/>
  <c r="AN188" i="16"/>
  <c r="AU188" i="16" s="1"/>
  <c r="AA189" i="16"/>
  <c r="AF189" i="16"/>
  <c r="AM189" i="16"/>
  <c r="AN189" i="16"/>
  <c r="AU189" i="16" s="1"/>
  <c r="AA190" i="16"/>
  <c r="AF190" i="16"/>
  <c r="AM190" i="16"/>
  <c r="AN190" i="16"/>
  <c r="AU190" i="16" s="1"/>
  <c r="AA191" i="16"/>
  <c r="AF191" i="16"/>
  <c r="AM191" i="16"/>
  <c r="AN191" i="16"/>
  <c r="AU191" i="16" s="1"/>
  <c r="AA192" i="16"/>
  <c r="AF192" i="16"/>
  <c r="AM192" i="16"/>
  <c r="AN192" i="16"/>
  <c r="AU192" i="16" s="1"/>
  <c r="AA193" i="16"/>
  <c r="AF193" i="16"/>
  <c r="AM193" i="16"/>
  <c r="AN193" i="16"/>
  <c r="AU193" i="16" s="1"/>
  <c r="AA194" i="16"/>
  <c r="AF194" i="16"/>
  <c r="AM194" i="16"/>
  <c r="AN194" i="16"/>
  <c r="AU194" i="16" s="1"/>
  <c r="AA195" i="16"/>
  <c r="AF195" i="16"/>
  <c r="AM195" i="16"/>
  <c r="AN195" i="16"/>
  <c r="AU195" i="16" s="1"/>
  <c r="AA196" i="16"/>
  <c r="AF196" i="16"/>
  <c r="AM196" i="16"/>
  <c r="AN196" i="16"/>
  <c r="AU196" i="16" s="1"/>
  <c r="AA197" i="16"/>
  <c r="AF197" i="16"/>
  <c r="AM197" i="16"/>
  <c r="AN197" i="16"/>
  <c r="AU197" i="16" s="1"/>
  <c r="AA198" i="16"/>
  <c r="AF198" i="16"/>
  <c r="AM198" i="16"/>
  <c r="AN198" i="16"/>
  <c r="AU198" i="16" s="1"/>
  <c r="AA199" i="16"/>
  <c r="AF199" i="16"/>
  <c r="AM199" i="16"/>
  <c r="AN199" i="16"/>
  <c r="AU199" i="16" s="1"/>
  <c r="AA200" i="16"/>
  <c r="AF200" i="16"/>
  <c r="AM200" i="16"/>
  <c r="AN200" i="16"/>
  <c r="AU200" i="16" s="1"/>
  <c r="AA201" i="16"/>
  <c r="AF201" i="16"/>
  <c r="AM201" i="16"/>
  <c r="AN201" i="16"/>
  <c r="AU201" i="16" s="1"/>
  <c r="AA202" i="16"/>
  <c r="AF202" i="16"/>
  <c r="AM202" i="16"/>
  <c r="AN202" i="16"/>
  <c r="AU202" i="16" s="1"/>
  <c r="AA203" i="16"/>
  <c r="AF203" i="16"/>
  <c r="AM203" i="16"/>
  <c r="AN203" i="16"/>
  <c r="AU203" i="16" s="1"/>
  <c r="AA204" i="16"/>
  <c r="AF204" i="16"/>
  <c r="AM204" i="16"/>
  <c r="AN204" i="16"/>
  <c r="AU204" i="16" s="1"/>
  <c r="AA205" i="16"/>
  <c r="AF205" i="16"/>
  <c r="AM205" i="16"/>
  <c r="AN205" i="16"/>
  <c r="AU205" i="16" s="1"/>
  <c r="AA206" i="16"/>
  <c r="AF206" i="16"/>
  <c r="AM206" i="16"/>
  <c r="AN206" i="16"/>
  <c r="AU206" i="16" s="1"/>
  <c r="AA207" i="16"/>
  <c r="AF207" i="16"/>
  <c r="AM207" i="16"/>
  <c r="AN207" i="16"/>
  <c r="AU207" i="16" s="1"/>
  <c r="AA208" i="16"/>
  <c r="AF208" i="16"/>
  <c r="AM208" i="16"/>
  <c r="AN208" i="16"/>
  <c r="AU208" i="16" s="1"/>
  <c r="AA209" i="16"/>
  <c r="AF209" i="16"/>
  <c r="AM209" i="16"/>
  <c r="AN209" i="16"/>
  <c r="AU209" i="16" s="1"/>
  <c r="AA210" i="16"/>
  <c r="AF210" i="16"/>
  <c r="AM210" i="16"/>
  <c r="AN210" i="16"/>
  <c r="AU210" i="16" s="1"/>
  <c r="AA211" i="16"/>
  <c r="AF211" i="16"/>
  <c r="AM211" i="16"/>
  <c r="AN211" i="16"/>
  <c r="AU211" i="16" s="1"/>
  <c r="AA212" i="16"/>
  <c r="AF212" i="16"/>
  <c r="AM212" i="16"/>
  <c r="AN212" i="16"/>
  <c r="AU212" i="16" s="1"/>
  <c r="AA213" i="16"/>
  <c r="AF213" i="16"/>
  <c r="AM213" i="16"/>
  <c r="AN213" i="16"/>
  <c r="AU213" i="16" s="1"/>
  <c r="AA214" i="16"/>
  <c r="AF214" i="16"/>
  <c r="AM214" i="16"/>
  <c r="AN214" i="16"/>
  <c r="AU214" i="16" s="1"/>
  <c r="AA215" i="16"/>
  <c r="AF215" i="16"/>
  <c r="AM215" i="16"/>
  <c r="AN215" i="16"/>
  <c r="AU215" i="16" s="1"/>
  <c r="AA216" i="16"/>
  <c r="AF216" i="16"/>
  <c r="AM216" i="16"/>
  <c r="AN216" i="16"/>
  <c r="AU216" i="16" s="1"/>
  <c r="AA217" i="16"/>
  <c r="AF217" i="16"/>
  <c r="AM217" i="16"/>
  <c r="AN217" i="16"/>
  <c r="AU217" i="16" s="1"/>
  <c r="AA218" i="16"/>
  <c r="AF218" i="16"/>
  <c r="AM218" i="16"/>
  <c r="AN218" i="16"/>
  <c r="AU218" i="16" s="1"/>
  <c r="AA219" i="16"/>
  <c r="AF219" i="16"/>
  <c r="AM219" i="16"/>
  <c r="AN219" i="16"/>
  <c r="AU219" i="16" s="1"/>
  <c r="AA220" i="16"/>
  <c r="AF220" i="16"/>
  <c r="AM220" i="16"/>
  <c r="AN220" i="16"/>
  <c r="AU220" i="16" s="1"/>
  <c r="AA221" i="16"/>
  <c r="AF221" i="16"/>
  <c r="AM221" i="16"/>
  <c r="AN221" i="16"/>
  <c r="AU221" i="16" s="1"/>
  <c r="AA222" i="16"/>
  <c r="AF222" i="16"/>
  <c r="AM222" i="16"/>
  <c r="AN222" i="16"/>
  <c r="AU222" i="16" s="1"/>
  <c r="AA223" i="16"/>
  <c r="AF223" i="16"/>
  <c r="AM223" i="16"/>
  <c r="AN223" i="16"/>
  <c r="AU223" i="16" s="1"/>
  <c r="AA224" i="16"/>
  <c r="AF224" i="16"/>
  <c r="AM224" i="16"/>
  <c r="AN224" i="16"/>
  <c r="AU224" i="16" s="1"/>
  <c r="AA225" i="16"/>
  <c r="AF225" i="16"/>
  <c r="AM225" i="16"/>
  <c r="AN225" i="16"/>
  <c r="AU225" i="16" s="1"/>
  <c r="AA226" i="16"/>
  <c r="AF226" i="16"/>
  <c r="AM226" i="16"/>
  <c r="AN226" i="16"/>
  <c r="AU226" i="16" s="1"/>
  <c r="AA227" i="16"/>
  <c r="AF227" i="16"/>
  <c r="AM227" i="16"/>
  <c r="AN227" i="16"/>
  <c r="AU227" i="16" s="1"/>
  <c r="AA228" i="16"/>
  <c r="AF228" i="16"/>
  <c r="AM228" i="16"/>
  <c r="AN228" i="16"/>
  <c r="AU228" i="16" s="1"/>
  <c r="AA229" i="16"/>
  <c r="AF229" i="16"/>
  <c r="AM229" i="16"/>
  <c r="AN229" i="16"/>
  <c r="AU229" i="16" s="1"/>
  <c r="AA230" i="16"/>
  <c r="AF230" i="16"/>
  <c r="AM230" i="16"/>
  <c r="AN230" i="16"/>
  <c r="AU230" i="16" s="1"/>
  <c r="AA231" i="16"/>
  <c r="AF231" i="16"/>
  <c r="AM231" i="16"/>
  <c r="AN231" i="16"/>
  <c r="AU231" i="16" s="1"/>
  <c r="AA232" i="16"/>
  <c r="AF232" i="16"/>
  <c r="AM232" i="16"/>
  <c r="AN232" i="16"/>
  <c r="AU232" i="16" s="1"/>
  <c r="AA233" i="16"/>
  <c r="AF233" i="16"/>
  <c r="AM233" i="16"/>
  <c r="AN233" i="16"/>
  <c r="AU233" i="16" s="1"/>
  <c r="AA234" i="16"/>
  <c r="AF234" i="16"/>
  <c r="AM234" i="16"/>
  <c r="AN234" i="16"/>
  <c r="AU234" i="16" s="1"/>
  <c r="AA235" i="16"/>
  <c r="AF235" i="16"/>
  <c r="AM235" i="16"/>
  <c r="AN235" i="16"/>
  <c r="AU235" i="16" s="1"/>
  <c r="AA236" i="16"/>
  <c r="AF236" i="16"/>
  <c r="AM236" i="16"/>
  <c r="AN236" i="16"/>
  <c r="AU236" i="16" s="1"/>
  <c r="AA237" i="16"/>
  <c r="AF237" i="16"/>
  <c r="AM237" i="16"/>
  <c r="AN237" i="16"/>
  <c r="AU237" i="16" s="1"/>
  <c r="AA238" i="16"/>
  <c r="AF238" i="16"/>
  <c r="AM238" i="16"/>
  <c r="AN238" i="16"/>
  <c r="AU238" i="16" s="1"/>
  <c r="E239" i="16"/>
  <c r="K239" i="16"/>
  <c r="AB239" i="16"/>
  <c r="AC239" i="16"/>
  <c r="AD239" i="16"/>
  <c r="AG239" i="16"/>
  <c r="AH239" i="16"/>
  <c r="AJ239" i="16"/>
  <c r="AP239" i="16"/>
  <c r="AR239" i="16"/>
  <c r="AT239" i="16"/>
  <c r="AU83" i="16" l="1"/>
  <c r="AU64" i="16"/>
  <c r="AU346" i="17"/>
  <c r="AU50" i="16"/>
  <c r="AU153" i="16"/>
  <c r="AU87" i="16"/>
  <c r="AU158" i="16"/>
  <c r="AU68" i="16"/>
  <c r="AU149" i="16"/>
  <c r="AU46" i="16"/>
  <c r="AU165" i="16"/>
  <c r="AU161" i="16"/>
  <c r="AU157" i="16"/>
  <c r="AU69" i="16"/>
  <c r="AU65" i="16"/>
  <c r="AU41" i="16"/>
  <c r="AU15" i="16"/>
  <c r="AU152" i="16"/>
  <c r="AU51" i="16"/>
  <c r="AU47" i="16"/>
  <c r="AU143" i="16"/>
  <c r="AU80" i="16"/>
  <c r="AU59" i="16"/>
  <c r="AU27" i="16"/>
  <c r="AU151" i="16"/>
  <c r="AU147" i="16"/>
  <c r="AU140" i="16"/>
  <c r="AU63" i="16"/>
  <c r="AU45" i="16"/>
  <c r="AU28" i="16"/>
  <c r="AU11" i="16"/>
  <c r="AU167" i="16"/>
  <c r="AU155" i="16"/>
  <c r="AU146" i="16"/>
  <c r="AU76" i="16"/>
  <c r="AU9" i="16"/>
  <c r="AF239" i="16"/>
  <c r="AU163" i="16"/>
  <c r="AU159" i="16"/>
  <c r="AU145" i="16"/>
  <c r="AU141" i="16"/>
  <c r="AU81" i="16"/>
  <c r="AU77" i="16"/>
  <c r="AU26" i="16"/>
  <c r="AU22" i="16"/>
  <c r="AU8" i="16"/>
  <c r="AU136" i="16"/>
  <c r="AV136" i="16"/>
  <c r="AU124" i="16"/>
  <c r="AV124" i="16"/>
  <c r="AU118" i="16"/>
  <c r="AV118" i="16"/>
  <c r="AU109" i="16"/>
  <c r="AV109" i="16"/>
  <c r="AU103" i="16"/>
  <c r="AV103" i="16"/>
  <c r="AU94" i="16"/>
  <c r="AV94" i="16"/>
  <c r="AU137" i="16"/>
  <c r="AV137" i="16"/>
  <c r="AU134" i="16"/>
  <c r="AV134" i="16"/>
  <c r="AU131" i="16"/>
  <c r="AV131" i="16"/>
  <c r="AU128" i="16"/>
  <c r="AV128" i="16"/>
  <c r="AU125" i="16"/>
  <c r="AV125" i="16"/>
  <c r="AU122" i="16"/>
  <c r="AV122" i="16"/>
  <c r="AU119" i="16"/>
  <c r="AV119" i="16"/>
  <c r="AU116" i="16"/>
  <c r="AV116" i="16"/>
  <c r="AU113" i="16"/>
  <c r="AV113" i="16"/>
  <c r="AU110" i="16"/>
  <c r="AV110" i="16"/>
  <c r="AU107" i="16"/>
  <c r="AV107" i="16"/>
  <c r="AU104" i="16"/>
  <c r="AV104" i="16"/>
  <c r="AU101" i="16"/>
  <c r="AV101" i="16"/>
  <c r="AU98" i="16"/>
  <c r="AV98" i="16"/>
  <c r="AU95" i="16"/>
  <c r="AV95" i="16"/>
  <c r="AV89" i="16"/>
  <c r="AU89" i="16"/>
  <c r="AV57" i="16"/>
  <c r="AU57" i="16"/>
  <c r="AV35" i="16"/>
  <c r="AU35" i="16"/>
  <c r="AU127" i="16"/>
  <c r="AV127" i="16"/>
  <c r="AU97" i="16"/>
  <c r="AV97" i="16"/>
  <c r="AU166" i="16"/>
  <c r="AU160" i="16"/>
  <c r="AU154" i="16"/>
  <c r="AU148" i="16"/>
  <c r="AU142" i="16"/>
  <c r="AU62" i="16"/>
  <c r="AU58" i="16"/>
  <c r="AV17" i="16"/>
  <c r="AU17" i="16"/>
  <c r="AU133" i="16"/>
  <c r="AV133" i="16"/>
  <c r="AU130" i="16"/>
  <c r="AV130" i="16"/>
  <c r="AU112" i="16"/>
  <c r="AV112" i="16"/>
  <c r="AU106" i="16"/>
  <c r="AV106" i="16"/>
  <c r="AU100" i="16"/>
  <c r="AV100" i="16"/>
  <c r="AV238" i="16"/>
  <c r="AV237" i="16"/>
  <c r="AV236" i="16"/>
  <c r="AV235" i="16"/>
  <c r="AV234" i="16"/>
  <c r="AV233" i="16"/>
  <c r="AV232" i="16"/>
  <c r="AV231" i="16"/>
  <c r="AV230" i="16"/>
  <c r="AV229" i="16"/>
  <c r="AV228" i="16"/>
  <c r="AV227" i="16"/>
  <c r="AV226" i="16"/>
  <c r="AV225" i="16"/>
  <c r="AV224" i="16"/>
  <c r="AV223" i="16"/>
  <c r="AV222" i="16"/>
  <c r="AV221" i="16"/>
  <c r="AV220" i="16"/>
  <c r="AV219" i="16"/>
  <c r="AV218" i="16"/>
  <c r="AV217" i="16"/>
  <c r="AV216" i="16"/>
  <c r="AV215" i="16"/>
  <c r="AV214" i="16"/>
  <c r="AV213" i="16"/>
  <c r="AV212" i="16"/>
  <c r="AV211" i="16"/>
  <c r="AV210" i="16"/>
  <c r="AV209" i="16"/>
  <c r="AV208" i="16"/>
  <c r="AV207" i="16"/>
  <c r="AV206" i="16"/>
  <c r="AV205" i="16"/>
  <c r="AV204" i="16"/>
  <c r="AV203" i="16"/>
  <c r="AV202" i="16"/>
  <c r="AV201" i="16"/>
  <c r="AV200" i="16"/>
  <c r="AV199" i="16"/>
  <c r="AV198" i="16"/>
  <c r="AV197" i="16"/>
  <c r="AV196" i="16"/>
  <c r="AV195" i="16"/>
  <c r="AV194" i="16"/>
  <c r="AV193" i="16"/>
  <c r="AV192" i="16"/>
  <c r="AV191" i="16"/>
  <c r="AV190" i="16"/>
  <c r="AV189" i="16"/>
  <c r="AV188" i="16"/>
  <c r="AV187" i="16"/>
  <c r="AV186" i="16"/>
  <c r="AV185" i="16"/>
  <c r="AV184" i="16"/>
  <c r="AV183" i="16"/>
  <c r="AV182" i="16"/>
  <c r="AV181" i="16"/>
  <c r="AV180" i="16"/>
  <c r="AV179" i="16"/>
  <c r="AV178" i="16"/>
  <c r="AV177" i="16"/>
  <c r="AV176" i="16"/>
  <c r="AV175" i="16"/>
  <c r="AV174" i="16"/>
  <c r="AV173" i="16"/>
  <c r="AV172" i="16"/>
  <c r="AV171" i="16"/>
  <c r="AV170" i="16"/>
  <c r="AV169" i="16"/>
  <c r="AV168" i="16"/>
  <c r="AU138" i="16"/>
  <c r="AV138" i="16"/>
  <c r="AU135" i="16"/>
  <c r="AV135" i="16"/>
  <c r="AU132" i="16"/>
  <c r="AV132" i="16"/>
  <c r="AU129" i="16"/>
  <c r="AV129" i="16"/>
  <c r="AU126" i="16"/>
  <c r="AV126" i="16"/>
  <c r="AU123" i="16"/>
  <c r="AV123" i="16"/>
  <c r="AU120" i="16"/>
  <c r="AV120" i="16"/>
  <c r="AU117" i="16"/>
  <c r="AV117" i="16"/>
  <c r="AU114" i="16"/>
  <c r="AV114" i="16"/>
  <c r="AU111" i="16"/>
  <c r="AV111" i="16"/>
  <c r="AU108" i="16"/>
  <c r="AV108" i="16"/>
  <c r="AU105" i="16"/>
  <c r="AV105" i="16"/>
  <c r="AU102" i="16"/>
  <c r="AV102" i="16"/>
  <c r="AU99" i="16"/>
  <c r="AV99" i="16"/>
  <c r="AU96" i="16"/>
  <c r="AV96" i="16"/>
  <c r="AU93" i="16"/>
  <c r="AV93" i="16"/>
  <c r="AV71" i="16"/>
  <c r="AU71" i="16"/>
  <c r="AV39" i="16"/>
  <c r="AU39" i="16"/>
  <c r="AU139" i="16"/>
  <c r="AV139" i="16"/>
  <c r="AU121" i="16"/>
  <c r="AV121" i="16"/>
  <c r="AU115" i="16"/>
  <c r="AV115" i="16"/>
  <c r="AV75" i="16"/>
  <c r="AU75" i="16"/>
  <c r="AV53" i="16"/>
  <c r="AU53" i="16"/>
  <c r="AU162" i="16"/>
  <c r="AU156" i="16"/>
  <c r="AU150" i="16"/>
  <c r="AU144" i="16"/>
  <c r="AU44" i="16"/>
  <c r="AU40" i="16"/>
  <c r="AV21" i="16"/>
  <c r="AU21" i="16"/>
  <c r="AU32" i="16"/>
  <c r="AU14" i="16"/>
  <c r="AU10" i="16"/>
  <c r="AU92" i="16"/>
  <c r="AU88" i="16"/>
  <c r="AU74" i="16"/>
  <c r="AU70" i="16"/>
  <c r="AU56" i="16"/>
  <c r="AU52" i="16"/>
  <c r="AU38" i="16"/>
  <c r="AU34" i="16"/>
  <c r="AU20" i="16"/>
  <c r="AU16" i="16"/>
  <c r="AN239" i="16"/>
  <c r="AU90" i="16"/>
  <c r="AU84" i="16"/>
  <c r="AU78" i="16"/>
  <c r="AU72" i="16"/>
  <c r="AU66" i="16"/>
  <c r="AU60" i="16"/>
  <c r="AU54" i="16"/>
  <c r="AU48" i="16"/>
  <c r="AU42" i="16"/>
  <c r="AU36" i="16"/>
  <c r="AU30" i="16"/>
  <c r="AU24" i="16"/>
  <c r="AU18" i="16"/>
  <c r="AU12" i="16"/>
  <c r="AU91" i="16"/>
  <c r="AU85" i="16"/>
  <c r="AU79" i="16"/>
  <c r="AU73" i="16"/>
  <c r="AU67" i="16"/>
  <c r="AU61" i="16"/>
  <c r="AU55" i="16"/>
  <c r="AU49" i="16"/>
  <c r="AU43" i="16"/>
  <c r="AU37" i="16"/>
  <c r="AU31" i="16"/>
  <c r="AU25" i="16"/>
  <c r="AU19" i="16"/>
  <c r="AU13" i="16"/>
  <c r="E57" i="3"/>
  <c r="AU239" i="16" l="1"/>
  <c r="J5" i="15"/>
  <c r="AA8" i="15"/>
  <c r="AF8" i="15"/>
  <c r="AM8" i="15"/>
  <c r="AN8" i="15"/>
  <c r="AV8" i="15" s="1"/>
  <c r="AA9" i="15"/>
  <c r="AF9" i="15"/>
  <c r="AM9" i="15"/>
  <c r="AN9" i="15"/>
  <c r="AV9" i="15" s="1"/>
  <c r="AU9" i="15"/>
  <c r="AA10" i="15"/>
  <c r="AF10" i="15"/>
  <c r="AM10" i="15"/>
  <c r="AN10" i="15"/>
  <c r="AV10" i="15" s="1"/>
  <c r="AA11" i="15"/>
  <c r="AF11" i="15"/>
  <c r="AM11" i="15"/>
  <c r="AN11" i="15"/>
  <c r="AV11" i="15" s="1"/>
  <c r="AA12" i="15"/>
  <c r="AF12" i="15"/>
  <c r="AM12" i="15"/>
  <c r="AN12" i="15"/>
  <c r="AV12" i="15" s="1"/>
  <c r="AA13" i="15"/>
  <c r="AF13" i="15"/>
  <c r="AM13" i="15"/>
  <c r="AN13" i="15"/>
  <c r="AV13" i="15" s="1"/>
  <c r="AA14" i="15"/>
  <c r="AF14" i="15"/>
  <c r="AM14" i="15"/>
  <c r="AN14" i="15"/>
  <c r="AV14" i="15" s="1"/>
  <c r="AA15" i="15"/>
  <c r="AF15" i="15"/>
  <c r="AM15" i="15"/>
  <c r="AN15" i="15"/>
  <c r="AV15" i="15" s="1"/>
  <c r="AA16" i="15"/>
  <c r="AF16" i="15"/>
  <c r="AM16" i="15"/>
  <c r="AN16" i="15"/>
  <c r="AV16" i="15" s="1"/>
  <c r="AU16" i="15"/>
  <c r="AA17" i="15"/>
  <c r="AF17" i="15"/>
  <c r="AM17" i="15"/>
  <c r="AN17" i="15"/>
  <c r="AV17" i="15" s="1"/>
  <c r="AA18" i="15"/>
  <c r="AF18" i="15"/>
  <c r="AM18" i="15"/>
  <c r="AN18" i="15"/>
  <c r="AV18" i="15" s="1"/>
  <c r="AA19" i="15"/>
  <c r="AF19" i="15"/>
  <c r="AM19" i="15"/>
  <c r="AN19" i="15"/>
  <c r="AV19" i="15" s="1"/>
  <c r="AA20" i="15"/>
  <c r="AF20" i="15"/>
  <c r="AM20" i="15"/>
  <c r="AN20" i="15"/>
  <c r="AV20" i="15" s="1"/>
  <c r="AU20" i="15"/>
  <c r="AA21" i="15"/>
  <c r="AF21" i="15"/>
  <c r="AM21" i="15"/>
  <c r="AN21" i="15"/>
  <c r="AV21" i="15" s="1"/>
  <c r="AA22" i="15"/>
  <c r="AF22" i="15"/>
  <c r="AM22" i="15"/>
  <c r="AN22" i="15"/>
  <c r="AV22" i="15" s="1"/>
  <c r="AA23" i="15"/>
  <c r="AF23" i="15"/>
  <c r="AM23" i="15"/>
  <c r="AN23" i="15"/>
  <c r="AV23" i="15" s="1"/>
  <c r="AU23" i="15"/>
  <c r="AA24" i="15"/>
  <c r="AF24" i="15"/>
  <c r="AM24" i="15"/>
  <c r="AN24" i="15"/>
  <c r="AV24" i="15" s="1"/>
  <c r="E25" i="15"/>
  <c r="K25" i="15"/>
  <c r="AB25" i="15"/>
  <c r="AC25" i="15"/>
  <c r="AD25" i="15"/>
  <c r="AG25" i="15"/>
  <c r="AH25" i="15"/>
  <c r="AJ25" i="15"/>
  <c r="AR25" i="15"/>
  <c r="AT25" i="15"/>
  <c r="AU14" i="15" l="1"/>
  <c r="AN25" i="15"/>
  <c r="AU22" i="15"/>
  <c r="AU15" i="15"/>
  <c r="AU11" i="15"/>
  <c r="AF25" i="15"/>
  <c r="AU21" i="15"/>
  <c r="AU17" i="15"/>
  <c r="AU8" i="15"/>
  <c r="AU10" i="15"/>
  <c r="AU24" i="15"/>
  <c r="AU18" i="15"/>
  <c r="AU12" i="15"/>
  <c r="AU19" i="15"/>
  <c r="AU13" i="15"/>
  <c r="AT46" i="8"/>
  <c r="AP46" i="8"/>
  <c r="AJ46" i="8"/>
  <c r="AH46" i="8"/>
  <c r="AG46" i="8"/>
  <c r="AD46" i="8"/>
  <c r="AC46" i="8"/>
  <c r="K46" i="8"/>
  <c r="AU25" i="15" l="1"/>
  <c r="E85" i="6"/>
  <c r="J5" i="13" l="1"/>
  <c r="AA8" i="13"/>
  <c r="AF8" i="13"/>
  <c r="AM8" i="13"/>
  <c r="AN8" i="13"/>
  <c r="AV8" i="13" s="1"/>
  <c r="AU8" i="13"/>
  <c r="AA9" i="13"/>
  <c r="AF9" i="13"/>
  <c r="AM9" i="13"/>
  <c r="AN9" i="13"/>
  <c r="AV9" i="13" s="1"/>
  <c r="AU9" i="13"/>
  <c r="AA10" i="13"/>
  <c r="AF10" i="13"/>
  <c r="AM10" i="13"/>
  <c r="AN10" i="13"/>
  <c r="AV10" i="13" s="1"/>
  <c r="AA11" i="13"/>
  <c r="AF11" i="13"/>
  <c r="AM11" i="13"/>
  <c r="AN11" i="13"/>
  <c r="AV11" i="13" s="1"/>
  <c r="AU11" i="13"/>
  <c r="AA12" i="13"/>
  <c r="AF12" i="13"/>
  <c r="AM12" i="13"/>
  <c r="AN12" i="13"/>
  <c r="AV12" i="13" s="1"/>
  <c r="AA13" i="13"/>
  <c r="AF13" i="13"/>
  <c r="AM13" i="13"/>
  <c r="AN13" i="13"/>
  <c r="AV13" i="13" s="1"/>
  <c r="AU13" i="13"/>
  <c r="AA14" i="13"/>
  <c r="AF14" i="13"/>
  <c r="AM14" i="13"/>
  <c r="AN14" i="13"/>
  <c r="AV14" i="13" s="1"/>
  <c r="AU14" i="13"/>
  <c r="AA15" i="13"/>
  <c r="AF15" i="13"/>
  <c r="AM15" i="13"/>
  <c r="AN15" i="13"/>
  <c r="AV15" i="13" s="1"/>
  <c r="AA16" i="13"/>
  <c r="AF16" i="13"/>
  <c r="AM16" i="13"/>
  <c r="AN16" i="13"/>
  <c r="AV16" i="13" s="1"/>
  <c r="AU16" i="13"/>
  <c r="AA17" i="13"/>
  <c r="AF17" i="13"/>
  <c r="AM17" i="13"/>
  <c r="AN17" i="13"/>
  <c r="AV17" i="13" s="1"/>
  <c r="AU17" i="13"/>
  <c r="AA18" i="13"/>
  <c r="AF18" i="13"/>
  <c r="AM18" i="13"/>
  <c r="AN18" i="13"/>
  <c r="AV18" i="13" s="1"/>
  <c r="AA19" i="13"/>
  <c r="AF19" i="13"/>
  <c r="AM19" i="13"/>
  <c r="AN19" i="13"/>
  <c r="AV19" i="13" s="1"/>
  <c r="AU19" i="13"/>
  <c r="AA20" i="13"/>
  <c r="AF20" i="13"/>
  <c r="AM20" i="13"/>
  <c r="AN20" i="13"/>
  <c r="AV20" i="13" s="1"/>
  <c r="AA21" i="13"/>
  <c r="AF21" i="13"/>
  <c r="AM21" i="13"/>
  <c r="AN21" i="13"/>
  <c r="AV21" i="13" s="1"/>
  <c r="AU21" i="13"/>
  <c r="AA22" i="13"/>
  <c r="AF22" i="13"/>
  <c r="AM22" i="13"/>
  <c r="AN22" i="13"/>
  <c r="AV22" i="13" s="1"/>
  <c r="AU22" i="13"/>
  <c r="AA23" i="13"/>
  <c r="AF23" i="13"/>
  <c r="AM23" i="13"/>
  <c r="AN23" i="13"/>
  <c r="AV23" i="13" s="1"/>
  <c r="AA24" i="13"/>
  <c r="AF24" i="13"/>
  <c r="AM24" i="13"/>
  <c r="AN24" i="13"/>
  <c r="AV24" i="13" s="1"/>
  <c r="AA25" i="13"/>
  <c r="AF25" i="13"/>
  <c r="AM25" i="13"/>
  <c r="AN25" i="13"/>
  <c r="AV25" i="13" s="1"/>
  <c r="AA26" i="13"/>
  <c r="AF26" i="13"/>
  <c r="AM26" i="13"/>
  <c r="AN26" i="13"/>
  <c r="AV26" i="13" s="1"/>
  <c r="AU26" i="13"/>
  <c r="AA27" i="13"/>
  <c r="AF27" i="13"/>
  <c r="AM27" i="13"/>
  <c r="AN27" i="13"/>
  <c r="AV27" i="13" s="1"/>
  <c r="AU27" i="13"/>
  <c r="AA28" i="13"/>
  <c r="AF28" i="13"/>
  <c r="AM28" i="13"/>
  <c r="AN28" i="13"/>
  <c r="AV28" i="13" s="1"/>
  <c r="AA29" i="13"/>
  <c r="AF29" i="13"/>
  <c r="AM29" i="13"/>
  <c r="AN29" i="13"/>
  <c r="AV29" i="13" s="1"/>
  <c r="AU29" i="13"/>
  <c r="E30" i="13"/>
  <c r="K30" i="13"/>
  <c r="AB30" i="13"/>
  <c r="AC30" i="13"/>
  <c r="AD30" i="13"/>
  <c r="AG30" i="13"/>
  <c r="AH30" i="13"/>
  <c r="AJ30" i="13"/>
  <c r="AP30" i="13"/>
  <c r="AR30" i="13"/>
  <c r="AT30" i="13"/>
  <c r="AU25" i="13" l="1"/>
  <c r="AU20" i="13"/>
  <c r="AU15" i="13"/>
  <c r="AU10" i="13"/>
  <c r="AN30" i="13"/>
  <c r="AU28" i="13"/>
  <c r="AU23" i="13"/>
  <c r="AF30" i="13"/>
  <c r="AU24" i="13"/>
  <c r="AU18" i="13"/>
  <c r="AU12" i="13"/>
  <c r="E573" i="9"/>
  <c r="AU30" i="13" l="1"/>
  <c r="E102" i="5"/>
  <c r="E1398" i="11" l="1"/>
  <c r="E486" i="12" l="1"/>
  <c r="E46" i="8"/>
  <c r="AP486" i="12" l="1"/>
  <c r="J5" i="12"/>
  <c r="AA8" i="12"/>
  <c r="AF8" i="12"/>
  <c r="AM8" i="12"/>
  <c r="AN8" i="12"/>
  <c r="AV8" i="12" s="1"/>
  <c r="AA9" i="12"/>
  <c r="AF9" i="12"/>
  <c r="AM9" i="12"/>
  <c r="AN9" i="12"/>
  <c r="AV9" i="12" s="1"/>
  <c r="AA10" i="12"/>
  <c r="AF10" i="12"/>
  <c r="AM10" i="12"/>
  <c r="AN10" i="12"/>
  <c r="AV10" i="12" s="1"/>
  <c r="AA11" i="12"/>
  <c r="AF11" i="12"/>
  <c r="AM11" i="12"/>
  <c r="AN11" i="12"/>
  <c r="AV11" i="12" s="1"/>
  <c r="AA12" i="12"/>
  <c r="AF12" i="12"/>
  <c r="AM12" i="12"/>
  <c r="AN12" i="12"/>
  <c r="AA13" i="12"/>
  <c r="AF13" i="12"/>
  <c r="AM13" i="12"/>
  <c r="AN13" i="12"/>
  <c r="AA14" i="12"/>
  <c r="AF14" i="12"/>
  <c r="AM14" i="12"/>
  <c r="AN14" i="12"/>
  <c r="AV14" i="12" s="1"/>
  <c r="AA15" i="12"/>
  <c r="AF15" i="12"/>
  <c r="AM15" i="12"/>
  <c r="AN15" i="12"/>
  <c r="AV15" i="12" s="1"/>
  <c r="AA16" i="12"/>
  <c r="AF16" i="12"/>
  <c r="AM16" i="12"/>
  <c r="AN16" i="12"/>
  <c r="AV16" i="12" s="1"/>
  <c r="AA17" i="12"/>
  <c r="AF17" i="12"/>
  <c r="AM17" i="12"/>
  <c r="AN17" i="12"/>
  <c r="AV17" i="12" s="1"/>
  <c r="AA18" i="12"/>
  <c r="AF18" i="12"/>
  <c r="AM18" i="12"/>
  <c r="AN18" i="12"/>
  <c r="AV18" i="12" s="1"/>
  <c r="AA19" i="12"/>
  <c r="AF19" i="12"/>
  <c r="AM19" i="12"/>
  <c r="AN19" i="12"/>
  <c r="AA20" i="12"/>
  <c r="AF20" i="12"/>
  <c r="AM20" i="12"/>
  <c r="AN20" i="12"/>
  <c r="AV20" i="12" s="1"/>
  <c r="AA21" i="12"/>
  <c r="AF21" i="12"/>
  <c r="AM21" i="12"/>
  <c r="AN21" i="12"/>
  <c r="AV21" i="12" s="1"/>
  <c r="AA22" i="12"/>
  <c r="AF22" i="12"/>
  <c r="AM22" i="12"/>
  <c r="AN22" i="12"/>
  <c r="AV22" i="12" s="1"/>
  <c r="AA23" i="12"/>
  <c r="AF23" i="12"/>
  <c r="AM23" i="12"/>
  <c r="AN23" i="12"/>
  <c r="AV23" i="12" s="1"/>
  <c r="AA24" i="12"/>
  <c r="AF24" i="12"/>
  <c r="AM24" i="12"/>
  <c r="AN24" i="12"/>
  <c r="AV24" i="12" s="1"/>
  <c r="AA25" i="12"/>
  <c r="AF25" i="12"/>
  <c r="AM25" i="12"/>
  <c r="AN25" i="12"/>
  <c r="AA26" i="12"/>
  <c r="AF26" i="12"/>
  <c r="AM26" i="12"/>
  <c r="AN26" i="12"/>
  <c r="AV26" i="12" s="1"/>
  <c r="AA27" i="12"/>
  <c r="AF27" i="12"/>
  <c r="AM27" i="12"/>
  <c r="AN27" i="12"/>
  <c r="AV27" i="12" s="1"/>
  <c r="AA28" i="12"/>
  <c r="AF28" i="12"/>
  <c r="AM28" i="12"/>
  <c r="AN28" i="12"/>
  <c r="AV28" i="12" s="1"/>
  <c r="AA29" i="12"/>
  <c r="AF29" i="12"/>
  <c r="AM29" i="12"/>
  <c r="AN29" i="12"/>
  <c r="AV29" i="12" s="1"/>
  <c r="AA30" i="12"/>
  <c r="AF30" i="12"/>
  <c r="AM30" i="12"/>
  <c r="AN30" i="12"/>
  <c r="AV30" i="12" s="1"/>
  <c r="AA31" i="12"/>
  <c r="AF31" i="12"/>
  <c r="AM31" i="12"/>
  <c r="AN31" i="12"/>
  <c r="AA32" i="12"/>
  <c r="AF32" i="12"/>
  <c r="AM32" i="12"/>
  <c r="AN32" i="12"/>
  <c r="AV32" i="12" s="1"/>
  <c r="AA33" i="12"/>
  <c r="AF33" i="12"/>
  <c r="AM33" i="12"/>
  <c r="AN33" i="12"/>
  <c r="AV33" i="12" s="1"/>
  <c r="AA34" i="12"/>
  <c r="AF34" i="12"/>
  <c r="AM34" i="12"/>
  <c r="AN34" i="12"/>
  <c r="AV34" i="12" s="1"/>
  <c r="AA35" i="12"/>
  <c r="AF35" i="12"/>
  <c r="AM35" i="12"/>
  <c r="AN35" i="12"/>
  <c r="AV35" i="12" s="1"/>
  <c r="AA36" i="12"/>
  <c r="AF36" i="12"/>
  <c r="AM36" i="12"/>
  <c r="AN36" i="12"/>
  <c r="AV36" i="12" s="1"/>
  <c r="AA37" i="12"/>
  <c r="AF37" i="12"/>
  <c r="AM37" i="12"/>
  <c r="AN37" i="12"/>
  <c r="AA38" i="12"/>
  <c r="AF38" i="12"/>
  <c r="AM38" i="12"/>
  <c r="AN38" i="12"/>
  <c r="AV38" i="12" s="1"/>
  <c r="AA39" i="12"/>
  <c r="AF39" i="12"/>
  <c r="AM39" i="12"/>
  <c r="AN39" i="12"/>
  <c r="AV39" i="12" s="1"/>
  <c r="AA40" i="12"/>
  <c r="AF40" i="12"/>
  <c r="AM40" i="12"/>
  <c r="AN40" i="12"/>
  <c r="AV40" i="12" s="1"/>
  <c r="AA41" i="12"/>
  <c r="AF41" i="12"/>
  <c r="AM41" i="12"/>
  <c r="AN41" i="12"/>
  <c r="AV41" i="12" s="1"/>
  <c r="AA42" i="12"/>
  <c r="AF42" i="12"/>
  <c r="AM42" i="12"/>
  <c r="AN42" i="12"/>
  <c r="AV42" i="12" s="1"/>
  <c r="AA43" i="12"/>
  <c r="AF43" i="12"/>
  <c r="AM43" i="12"/>
  <c r="AN43" i="12"/>
  <c r="AA44" i="12"/>
  <c r="AF44" i="12"/>
  <c r="AM44" i="12"/>
  <c r="AN44" i="12"/>
  <c r="AV44" i="12" s="1"/>
  <c r="AA45" i="12"/>
  <c r="AF45" i="12"/>
  <c r="AM45" i="12"/>
  <c r="AN45" i="12"/>
  <c r="AV45" i="12" s="1"/>
  <c r="AA46" i="12"/>
  <c r="AF46" i="12"/>
  <c r="AM46" i="12"/>
  <c r="AN46" i="12"/>
  <c r="AV46" i="12" s="1"/>
  <c r="AA47" i="12"/>
  <c r="AF47" i="12"/>
  <c r="AM47" i="12"/>
  <c r="AN47" i="12"/>
  <c r="AA48" i="12"/>
  <c r="AF48" i="12"/>
  <c r="AM48" i="12"/>
  <c r="AN48" i="12"/>
  <c r="AV48" i="12" s="1"/>
  <c r="AA49" i="12"/>
  <c r="AF49" i="12"/>
  <c r="AM49" i="12"/>
  <c r="AN49" i="12"/>
  <c r="AA50" i="12"/>
  <c r="AF50" i="12"/>
  <c r="AM50" i="12"/>
  <c r="AN50" i="12"/>
  <c r="AV50" i="12" s="1"/>
  <c r="AA51" i="12"/>
  <c r="AF51" i="12"/>
  <c r="AM51" i="12"/>
  <c r="AN51" i="12"/>
  <c r="AA52" i="12"/>
  <c r="AF52" i="12"/>
  <c r="AM52" i="12"/>
  <c r="AN52" i="12"/>
  <c r="AV52" i="12" s="1"/>
  <c r="AA53" i="12"/>
  <c r="AF53" i="12"/>
  <c r="AM53" i="12"/>
  <c r="AN53" i="12"/>
  <c r="AV53" i="12" s="1"/>
  <c r="AA54" i="12"/>
  <c r="AF54" i="12"/>
  <c r="AM54" i="12"/>
  <c r="AN54" i="12"/>
  <c r="AV54" i="12" s="1"/>
  <c r="AA55" i="12"/>
  <c r="AF55" i="12"/>
  <c r="AM55" i="12"/>
  <c r="AN55" i="12"/>
  <c r="AA56" i="12"/>
  <c r="AF56" i="12"/>
  <c r="AM56" i="12"/>
  <c r="AN56" i="12"/>
  <c r="AA57" i="12"/>
  <c r="AF57" i="12"/>
  <c r="AM57" i="12"/>
  <c r="AN57" i="12"/>
  <c r="AV57" i="12" s="1"/>
  <c r="AA58" i="12"/>
  <c r="AF58" i="12"/>
  <c r="AM58" i="12"/>
  <c r="AN58" i="12"/>
  <c r="AV58" i="12" s="1"/>
  <c r="AA59" i="12"/>
  <c r="AF59" i="12"/>
  <c r="AM59" i="12"/>
  <c r="AN59" i="12"/>
  <c r="AV59" i="12" s="1"/>
  <c r="AA60" i="12"/>
  <c r="AF60" i="12"/>
  <c r="AM60" i="12"/>
  <c r="AN60" i="12"/>
  <c r="AV60" i="12" s="1"/>
  <c r="AA61" i="12"/>
  <c r="AF61" i="12"/>
  <c r="AM61" i="12"/>
  <c r="AN61" i="12"/>
  <c r="AA62" i="12"/>
  <c r="AF62" i="12"/>
  <c r="AM62" i="12"/>
  <c r="AN62" i="12"/>
  <c r="AV62" i="12" s="1"/>
  <c r="AA63" i="12"/>
  <c r="AF63" i="12"/>
  <c r="AM63" i="12"/>
  <c r="AN63" i="12"/>
  <c r="AV63" i="12" s="1"/>
  <c r="AA64" i="12"/>
  <c r="AF64" i="12"/>
  <c r="AM64" i="12"/>
  <c r="AN64" i="12"/>
  <c r="AV64" i="12" s="1"/>
  <c r="AA65" i="12"/>
  <c r="AF65" i="12"/>
  <c r="AM65" i="12"/>
  <c r="AN65" i="12"/>
  <c r="AV65" i="12" s="1"/>
  <c r="AA66" i="12"/>
  <c r="AF66" i="12"/>
  <c r="AM66" i="12"/>
  <c r="AN66" i="12"/>
  <c r="AV66" i="12" s="1"/>
  <c r="AA67" i="12"/>
  <c r="AF67" i="12"/>
  <c r="AM67" i="12"/>
  <c r="AN67" i="12"/>
  <c r="AA68" i="12"/>
  <c r="AF68" i="12"/>
  <c r="AM68" i="12"/>
  <c r="AN68" i="12"/>
  <c r="AV68" i="12" s="1"/>
  <c r="AA69" i="12"/>
  <c r="AF69" i="12"/>
  <c r="AM69" i="12"/>
  <c r="AN69" i="12"/>
  <c r="AV69" i="12" s="1"/>
  <c r="AA70" i="12"/>
  <c r="AF70" i="12"/>
  <c r="AM70" i="12"/>
  <c r="AN70" i="12"/>
  <c r="AV70" i="12" s="1"/>
  <c r="AA71" i="12"/>
  <c r="AF71" i="12"/>
  <c r="AM71" i="12"/>
  <c r="AN71" i="12"/>
  <c r="AA72" i="12"/>
  <c r="AF72" i="12"/>
  <c r="AM72" i="12"/>
  <c r="AN72" i="12"/>
  <c r="AV72" i="12" s="1"/>
  <c r="AA73" i="12"/>
  <c r="AF73" i="12"/>
  <c r="AM73" i="12"/>
  <c r="AN73" i="12"/>
  <c r="AA74" i="12"/>
  <c r="AF74" i="12"/>
  <c r="AM74" i="12"/>
  <c r="AN74" i="12"/>
  <c r="AV74" i="12" s="1"/>
  <c r="AA75" i="12"/>
  <c r="AF75" i="12"/>
  <c r="AM75" i="12"/>
  <c r="AN75" i="12"/>
  <c r="AA76" i="12"/>
  <c r="AF76" i="12"/>
  <c r="AM76" i="12"/>
  <c r="AN76" i="12"/>
  <c r="AV76" i="12" s="1"/>
  <c r="AA77" i="12"/>
  <c r="AF77" i="12"/>
  <c r="AM77" i="12"/>
  <c r="AN77" i="12"/>
  <c r="AV77" i="12" s="1"/>
  <c r="AA78" i="12"/>
  <c r="AF78" i="12"/>
  <c r="AM78" i="12"/>
  <c r="AN78" i="12"/>
  <c r="AV78" i="12" s="1"/>
  <c r="AA79" i="12"/>
  <c r="AF79" i="12"/>
  <c r="AM79" i="12"/>
  <c r="AN79" i="12"/>
  <c r="AA80" i="12"/>
  <c r="AF80" i="12"/>
  <c r="AM80" i="12"/>
  <c r="AN80" i="12"/>
  <c r="AA81" i="12"/>
  <c r="AF81" i="12"/>
  <c r="AM81" i="12"/>
  <c r="AN81" i="12"/>
  <c r="AV81" i="12" s="1"/>
  <c r="AA82" i="12"/>
  <c r="AF82" i="12"/>
  <c r="AM82" i="12"/>
  <c r="AN82" i="12"/>
  <c r="AV82" i="12" s="1"/>
  <c r="AA83" i="12"/>
  <c r="AF83" i="12"/>
  <c r="AM83" i="12"/>
  <c r="AN83" i="12"/>
  <c r="AV83" i="12" s="1"/>
  <c r="AA84" i="12"/>
  <c r="AF84" i="12"/>
  <c r="AM84" i="12"/>
  <c r="AN84" i="12"/>
  <c r="AV84" i="12" s="1"/>
  <c r="AA85" i="12"/>
  <c r="AF85" i="12"/>
  <c r="AM85" i="12"/>
  <c r="AN85" i="12"/>
  <c r="AA86" i="12"/>
  <c r="AF86" i="12"/>
  <c r="AM86" i="12"/>
  <c r="AN86" i="12"/>
  <c r="AV86" i="12" s="1"/>
  <c r="AA87" i="12"/>
  <c r="AF87" i="12"/>
  <c r="AM87" i="12"/>
  <c r="AN87" i="12"/>
  <c r="AV87" i="12" s="1"/>
  <c r="AA88" i="12"/>
  <c r="AF88" i="12"/>
  <c r="AM88" i="12"/>
  <c r="AN88" i="12"/>
  <c r="AV88" i="12" s="1"/>
  <c r="AA89" i="12"/>
  <c r="AF89" i="12"/>
  <c r="AM89" i="12"/>
  <c r="AN89" i="12"/>
  <c r="AA90" i="12"/>
  <c r="AF90" i="12"/>
  <c r="AM90" i="12"/>
  <c r="AN90" i="12"/>
  <c r="AV90" i="12" s="1"/>
  <c r="AA91" i="12"/>
  <c r="AF91" i="12"/>
  <c r="AM91" i="12"/>
  <c r="AN91" i="12"/>
  <c r="AA92" i="12"/>
  <c r="AF92" i="12"/>
  <c r="AM92" i="12"/>
  <c r="AN92" i="12"/>
  <c r="AV92" i="12" s="1"/>
  <c r="AA93" i="12"/>
  <c r="AF93" i="12"/>
  <c r="AM93" i="12"/>
  <c r="AN93" i="12"/>
  <c r="AU93" i="12" s="1"/>
  <c r="AA94" i="12"/>
  <c r="AF94" i="12"/>
  <c r="AM94" i="12"/>
  <c r="AN94" i="12"/>
  <c r="AU94" i="12" s="1"/>
  <c r="AA95" i="12"/>
  <c r="AF95" i="12"/>
  <c r="AM95" i="12"/>
  <c r="AN95" i="12"/>
  <c r="AU95" i="12" s="1"/>
  <c r="AA96" i="12"/>
  <c r="AF96" i="12"/>
  <c r="AM96" i="12"/>
  <c r="AN96" i="12"/>
  <c r="AU96" i="12" s="1"/>
  <c r="AA97" i="12"/>
  <c r="AF97" i="12"/>
  <c r="AM97" i="12"/>
  <c r="AN97" i="12"/>
  <c r="AU97" i="12" s="1"/>
  <c r="AA98" i="12"/>
  <c r="AF98" i="12"/>
  <c r="AM98" i="12"/>
  <c r="AN98" i="12"/>
  <c r="AU98" i="12" s="1"/>
  <c r="AA99" i="12"/>
  <c r="AF99" i="12"/>
  <c r="AM99" i="12"/>
  <c r="AN99" i="12"/>
  <c r="AU99" i="12" s="1"/>
  <c r="AA100" i="12"/>
  <c r="AF100" i="12"/>
  <c r="AM100" i="12"/>
  <c r="AN100" i="12"/>
  <c r="AU100" i="12" s="1"/>
  <c r="AA101" i="12"/>
  <c r="AF101" i="12"/>
  <c r="AM101" i="12"/>
  <c r="AN101" i="12"/>
  <c r="AU101" i="12" s="1"/>
  <c r="AA102" i="12"/>
  <c r="AF102" i="12"/>
  <c r="AM102" i="12"/>
  <c r="AN102" i="12"/>
  <c r="AU102" i="12" s="1"/>
  <c r="AA103" i="12"/>
  <c r="AF103" i="12"/>
  <c r="AM103" i="12"/>
  <c r="AN103" i="12"/>
  <c r="AU103" i="12" s="1"/>
  <c r="AA104" i="12"/>
  <c r="AF104" i="12"/>
  <c r="AM104" i="12"/>
  <c r="AN104" i="12"/>
  <c r="AU104" i="12" s="1"/>
  <c r="AA105" i="12"/>
  <c r="AF105" i="12"/>
  <c r="AM105" i="12"/>
  <c r="AN105" i="12"/>
  <c r="AU105" i="12" s="1"/>
  <c r="AA106" i="12"/>
  <c r="AF106" i="12"/>
  <c r="AM106" i="12"/>
  <c r="AN106" i="12"/>
  <c r="AU106" i="12" s="1"/>
  <c r="AA107" i="12"/>
  <c r="AF107" i="12"/>
  <c r="AM107" i="12"/>
  <c r="AN107" i="12"/>
  <c r="AU107" i="12" s="1"/>
  <c r="AA108" i="12"/>
  <c r="AF108" i="12"/>
  <c r="AM108" i="12"/>
  <c r="AN108" i="12"/>
  <c r="AU108" i="12" s="1"/>
  <c r="AA109" i="12"/>
  <c r="AF109" i="12"/>
  <c r="AM109" i="12"/>
  <c r="AN109" i="12"/>
  <c r="AU109" i="12" s="1"/>
  <c r="AA110" i="12"/>
  <c r="AF110" i="12"/>
  <c r="AM110" i="12"/>
  <c r="AN110" i="12"/>
  <c r="AU110" i="12" s="1"/>
  <c r="AA111" i="12"/>
  <c r="AF111" i="12"/>
  <c r="AM111" i="12"/>
  <c r="AN111" i="12"/>
  <c r="AU111" i="12" s="1"/>
  <c r="AA112" i="12"/>
  <c r="AF112" i="12"/>
  <c r="AM112" i="12"/>
  <c r="AN112" i="12"/>
  <c r="AU112" i="12" s="1"/>
  <c r="AA113" i="12"/>
  <c r="AF113" i="12"/>
  <c r="AM113" i="12"/>
  <c r="AN113" i="12"/>
  <c r="AU113" i="12" s="1"/>
  <c r="AA114" i="12"/>
  <c r="AF114" i="12"/>
  <c r="AM114" i="12"/>
  <c r="AN114" i="12"/>
  <c r="AU114" i="12" s="1"/>
  <c r="AA115" i="12"/>
  <c r="AF115" i="12"/>
  <c r="AM115" i="12"/>
  <c r="AN115" i="12"/>
  <c r="AU115" i="12" s="1"/>
  <c r="AA116" i="12"/>
  <c r="AF116" i="12"/>
  <c r="AM116" i="12"/>
  <c r="AN116" i="12"/>
  <c r="AU116" i="12" s="1"/>
  <c r="AA117" i="12"/>
  <c r="AF117" i="12"/>
  <c r="AM117" i="12"/>
  <c r="AN117" i="12"/>
  <c r="AU117" i="12" s="1"/>
  <c r="AA118" i="12"/>
  <c r="AF118" i="12"/>
  <c r="AM118" i="12"/>
  <c r="AN118" i="12"/>
  <c r="AU118" i="12" s="1"/>
  <c r="AA119" i="12"/>
  <c r="AF119" i="12"/>
  <c r="AM119" i="12"/>
  <c r="AN119" i="12"/>
  <c r="AU119" i="12" s="1"/>
  <c r="AA120" i="12"/>
  <c r="AF120" i="12"/>
  <c r="AM120" i="12"/>
  <c r="AN120" i="12"/>
  <c r="AU120" i="12" s="1"/>
  <c r="AA121" i="12"/>
  <c r="AF121" i="12"/>
  <c r="AM121" i="12"/>
  <c r="AN121" i="12"/>
  <c r="AU121" i="12" s="1"/>
  <c r="AA122" i="12"/>
  <c r="AF122" i="12"/>
  <c r="AM122" i="12"/>
  <c r="AN122" i="12"/>
  <c r="AU122" i="12" s="1"/>
  <c r="AA123" i="12"/>
  <c r="AF123" i="12"/>
  <c r="AM123" i="12"/>
  <c r="AN123" i="12"/>
  <c r="AU123" i="12" s="1"/>
  <c r="AA124" i="12"/>
  <c r="AF124" i="12"/>
  <c r="AM124" i="12"/>
  <c r="AN124" i="12"/>
  <c r="AU124" i="12" s="1"/>
  <c r="AA125" i="12"/>
  <c r="AF125" i="12"/>
  <c r="AM125" i="12"/>
  <c r="AN125" i="12"/>
  <c r="AU125" i="12" s="1"/>
  <c r="AA126" i="12"/>
  <c r="AF126" i="12"/>
  <c r="AM126" i="12"/>
  <c r="AN126" i="12"/>
  <c r="AU126" i="12" s="1"/>
  <c r="AA127" i="12"/>
  <c r="AF127" i="12"/>
  <c r="AM127" i="12"/>
  <c r="AN127" i="12"/>
  <c r="AU127" i="12" s="1"/>
  <c r="AA128" i="12"/>
  <c r="AF128" i="12"/>
  <c r="AM128" i="12"/>
  <c r="AN128" i="12"/>
  <c r="AU128" i="12" s="1"/>
  <c r="AA129" i="12"/>
  <c r="AF129" i="12"/>
  <c r="AM129" i="12"/>
  <c r="AN129" i="12"/>
  <c r="AU129" i="12" s="1"/>
  <c r="AA130" i="12"/>
  <c r="AF130" i="12"/>
  <c r="AM130" i="12"/>
  <c r="AN130" i="12"/>
  <c r="AU130" i="12" s="1"/>
  <c r="AA131" i="12"/>
  <c r="AF131" i="12"/>
  <c r="AM131" i="12"/>
  <c r="AN131" i="12"/>
  <c r="AU131" i="12" s="1"/>
  <c r="AA132" i="12"/>
  <c r="AF132" i="12"/>
  <c r="AM132" i="12"/>
  <c r="AN132" i="12"/>
  <c r="AU132" i="12" s="1"/>
  <c r="AA133" i="12"/>
  <c r="AF133" i="12"/>
  <c r="AM133" i="12"/>
  <c r="AN133" i="12"/>
  <c r="AU133" i="12" s="1"/>
  <c r="AA134" i="12"/>
  <c r="AF134" i="12"/>
  <c r="AM134" i="12"/>
  <c r="AN134" i="12"/>
  <c r="AU134" i="12" s="1"/>
  <c r="AA135" i="12"/>
  <c r="AF135" i="12"/>
  <c r="AM135" i="12"/>
  <c r="AN135" i="12"/>
  <c r="AU135" i="12" s="1"/>
  <c r="AA136" i="12"/>
  <c r="AF136" i="12"/>
  <c r="AM136" i="12"/>
  <c r="AN136" i="12"/>
  <c r="AU136" i="12" s="1"/>
  <c r="AA137" i="12"/>
  <c r="AF137" i="12"/>
  <c r="AM137" i="12"/>
  <c r="AN137" i="12"/>
  <c r="AU137" i="12" s="1"/>
  <c r="AA138" i="12"/>
  <c r="AF138" i="12"/>
  <c r="AM138" i="12"/>
  <c r="AN138" i="12"/>
  <c r="AU138" i="12" s="1"/>
  <c r="AA139" i="12"/>
  <c r="AF139" i="12"/>
  <c r="AM139" i="12"/>
  <c r="AN139" i="12"/>
  <c r="AU139" i="12" s="1"/>
  <c r="AA140" i="12"/>
  <c r="AF140" i="12"/>
  <c r="AM140" i="12"/>
  <c r="AN140" i="12"/>
  <c r="AU140" i="12" s="1"/>
  <c r="AA141" i="12"/>
  <c r="AF141" i="12"/>
  <c r="AM141" i="12"/>
  <c r="AN141" i="12"/>
  <c r="AU141" i="12" s="1"/>
  <c r="AA142" i="12"/>
  <c r="AF142" i="12"/>
  <c r="AM142" i="12"/>
  <c r="AN142" i="12"/>
  <c r="AU142" i="12" s="1"/>
  <c r="AA143" i="12"/>
  <c r="AF143" i="12"/>
  <c r="AM143" i="12"/>
  <c r="AN143" i="12"/>
  <c r="AU143" i="12" s="1"/>
  <c r="AA144" i="12"/>
  <c r="AF144" i="12"/>
  <c r="AM144" i="12"/>
  <c r="AN144" i="12"/>
  <c r="AU144" i="12" s="1"/>
  <c r="AA145" i="12"/>
  <c r="AF145" i="12"/>
  <c r="AM145" i="12"/>
  <c r="AN145" i="12"/>
  <c r="AU145" i="12" s="1"/>
  <c r="AA146" i="12"/>
  <c r="AF146" i="12"/>
  <c r="AM146" i="12"/>
  <c r="AN146" i="12"/>
  <c r="AU146" i="12" s="1"/>
  <c r="AA147" i="12"/>
  <c r="AF147" i="12"/>
  <c r="AM147" i="12"/>
  <c r="AN147" i="12"/>
  <c r="AU147" i="12" s="1"/>
  <c r="AA148" i="12"/>
  <c r="AF148" i="12"/>
  <c r="AM148" i="12"/>
  <c r="AN148" i="12"/>
  <c r="AU148" i="12" s="1"/>
  <c r="AA149" i="12"/>
  <c r="AF149" i="12"/>
  <c r="AM149" i="12"/>
  <c r="AN149" i="12"/>
  <c r="AU149" i="12" s="1"/>
  <c r="AA150" i="12"/>
  <c r="AF150" i="12"/>
  <c r="AM150" i="12"/>
  <c r="AN150" i="12"/>
  <c r="AU150" i="12" s="1"/>
  <c r="AA151" i="12"/>
  <c r="AF151" i="12"/>
  <c r="AM151" i="12"/>
  <c r="AN151" i="12"/>
  <c r="AU151" i="12" s="1"/>
  <c r="AA152" i="12"/>
  <c r="AF152" i="12"/>
  <c r="AM152" i="12"/>
  <c r="AN152" i="12"/>
  <c r="AU152" i="12" s="1"/>
  <c r="AA153" i="12"/>
  <c r="AF153" i="12"/>
  <c r="AM153" i="12"/>
  <c r="AN153" i="12"/>
  <c r="AU153" i="12" s="1"/>
  <c r="AA154" i="12"/>
  <c r="AF154" i="12"/>
  <c r="AM154" i="12"/>
  <c r="AN154" i="12"/>
  <c r="AU154" i="12" s="1"/>
  <c r="AA155" i="12"/>
  <c r="AF155" i="12"/>
  <c r="AM155" i="12"/>
  <c r="AN155" i="12"/>
  <c r="AU155" i="12" s="1"/>
  <c r="AA156" i="12"/>
  <c r="AF156" i="12"/>
  <c r="AM156" i="12"/>
  <c r="AN156" i="12"/>
  <c r="AU156" i="12" s="1"/>
  <c r="AA157" i="12"/>
  <c r="AF157" i="12"/>
  <c r="AM157" i="12"/>
  <c r="AN157" i="12"/>
  <c r="AU157" i="12" s="1"/>
  <c r="AA158" i="12"/>
  <c r="AF158" i="12"/>
  <c r="AM158" i="12"/>
  <c r="AN158" i="12"/>
  <c r="AT158" i="12"/>
  <c r="AA159" i="12"/>
  <c r="AF159" i="12"/>
  <c r="AM159" i="12"/>
  <c r="AN159" i="12"/>
  <c r="AV159" i="12" s="1"/>
  <c r="AA160" i="12"/>
  <c r="AF160" i="12"/>
  <c r="AM160" i="12"/>
  <c r="AN160" i="12"/>
  <c r="AA161" i="12"/>
  <c r="AF161" i="12"/>
  <c r="AM161" i="12"/>
  <c r="AN161" i="12"/>
  <c r="AV161" i="12" s="1"/>
  <c r="AA162" i="12"/>
  <c r="AF162" i="12"/>
  <c r="AM162" i="12"/>
  <c r="AN162" i="12"/>
  <c r="AV162" i="12" s="1"/>
  <c r="AA163" i="12"/>
  <c r="AF163" i="12"/>
  <c r="AM163" i="12"/>
  <c r="AN163" i="12"/>
  <c r="AV163" i="12" s="1"/>
  <c r="AA164" i="12"/>
  <c r="AF164" i="12"/>
  <c r="AM164" i="12"/>
  <c r="AN164" i="12"/>
  <c r="AA165" i="12"/>
  <c r="AF165" i="12"/>
  <c r="AM165" i="12"/>
  <c r="AN165" i="12"/>
  <c r="AV165" i="12" s="1"/>
  <c r="AA166" i="12"/>
  <c r="AF166" i="12"/>
  <c r="AM166" i="12"/>
  <c r="AN166" i="12"/>
  <c r="AV166" i="12" s="1"/>
  <c r="AA167" i="12"/>
  <c r="AF167" i="12"/>
  <c r="AM167" i="12"/>
  <c r="AN167" i="12"/>
  <c r="AV167" i="12" s="1"/>
  <c r="AA168" i="12"/>
  <c r="AF168" i="12"/>
  <c r="AM168" i="12"/>
  <c r="AN168" i="12"/>
  <c r="AV168" i="12" s="1"/>
  <c r="AA169" i="12"/>
  <c r="AF169" i="12"/>
  <c r="AM169" i="12"/>
  <c r="AN169" i="12"/>
  <c r="AV169" i="12" s="1"/>
  <c r="AA170" i="12"/>
  <c r="AF170" i="12"/>
  <c r="AM170" i="12"/>
  <c r="AN170" i="12"/>
  <c r="AV170" i="12" s="1"/>
  <c r="AA171" i="12"/>
  <c r="AF171" i="12"/>
  <c r="AM171" i="12"/>
  <c r="AN171" i="12"/>
  <c r="AV171" i="12" s="1"/>
  <c r="AA172" i="12"/>
  <c r="AF172" i="12"/>
  <c r="AM172" i="12"/>
  <c r="AN172" i="12"/>
  <c r="AV172" i="12" s="1"/>
  <c r="AA173" i="12"/>
  <c r="AF173" i="12"/>
  <c r="AM173" i="12"/>
  <c r="AN173" i="12"/>
  <c r="AV173" i="12" s="1"/>
  <c r="AA174" i="12"/>
  <c r="AF174" i="12"/>
  <c r="AM174" i="12"/>
  <c r="AN174" i="12"/>
  <c r="AV174" i="12" s="1"/>
  <c r="AA175" i="12"/>
  <c r="AF175" i="12"/>
  <c r="AM175" i="12"/>
  <c r="AN175" i="12"/>
  <c r="AV175" i="12" s="1"/>
  <c r="AA176" i="12"/>
  <c r="AF176" i="12"/>
  <c r="AM176" i="12"/>
  <c r="AN176" i="12"/>
  <c r="AV176" i="12" s="1"/>
  <c r="AA177" i="12"/>
  <c r="AF177" i="12"/>
  <c r="AM177" i="12"/>
  <c r="AN177" i="12"/>
  <c r="AV177" i="12" s="1"/>
  <c r="AA178" i="12"/>
  <c r="AF178" i="12"/>
  <c r="AM178" i="12"/>
  <c r="AN178" i="12"/>
  <c r="AA179" i="12"/>
  <c r="AF179" i="12"/>
  <c r="AM179" i="12"/>
  <c r="AN179" i="12"/>
  <c r="AV179" i="12" s="1"/>
  <c r="AA180" i="12"/>
  <c r="AF180" i="12"/>
  <c r="AM180" i="12"/>
  <c r="AN180" i="12"/>
  <c r="AV180" i="12" s="1"/>
  <c r="AA181" i="12"/>
  <c r="AF181" i="12"/>
  <c r="AM181" i="12"/>
  <c r="AN181" i="12"/>
  <c r="AV181" i="12" s="1"/>
  <c r="AA182" i="12"/>
  <c r="AF182" i="12"/>
  <c r="AM182" i="12"/>
  <c r="AN182" i="12"/>
  <c r="AA183" i="12"/>
  <c r="AF183" i="12"/>
  <c r="AM183" i="12"/>
  <c r="AN183" i="12"/>
  <c r="AV183" i="12" s="1"/>
  <c r="AA184" i="12"/>
  <c r="AF184" i="12"/>
  <c r="AM184" i="12"/>
  <c r="AN184" i="12"/>
  <c r="AV184" i="12" s="1"/>
  <c r="AA185" i="12"/>
  <c r="AF185" i="12"/>
  <c r="AM185" i="12"/>
  <c r="AN185" i="12"/>
  <c r="AV185" i="12" s="1"/>
  <c r="AA186" i="12"/>
  <c r="AF186" i="12"/>
  <c r="AM186" i="12"/>
  <c r="AN186" i="12"/>
  <c r="AV186" i="12" s="1"/>
  <c r="AA187" i="12"/>
  <c r="AF187" i="12"/>
  <c r="AM187" i="12"/>
  <c r="AN187" i="12"/>
  <c r="AV187" i="12" s="1"/>
  <c r="AA188" i="12"/>
  <c r="AF188" i="12"/>
  <c r="AM188" i="12"/>
  <c r="AN188" i="12"/>
  <c r="AV188" i="12" s="1"/>
  <c r="AA189" i="12"/>
  <c r="AF189" i="12"/>
  <c r="AM189" i="12"/>
  <c r="AN189" i="12"/>
  <c r="AV189" i="12" s="1"/>
  <c r="AA190" i="12"/>
  <c r="AF190" i="12"/>
  <c r="AM190" i="12"/>
  <c r="AN190" i="12"/>
  <c r="AV190" i="12" s="1"/>
  <c r="AA191" i="12"/>
  <c r="AF191" i="12"/>
  <c r="AM191" i="12"/>
  <c r="AN191" i="12"/>
  <c r="AV191" i="12" s="1"/>
  <c r="AA192" i="12"/>
  <c r="AF192" i="12"/>
  <c r="AM192" i="12"/>
  <c r="AN192" i="12"/>
  <c r="AV192" i="12" s="1"/>
  <c r="AA193" i="12"/>
  <c r="AF193" i="12"/>
  <c r="AM193" i="12"/>
  <c r="AN193" i="12"/>
  <c r="AV193" i="12" s="1"/>
  <c r="AA194" i="12"/>
  <c r="AF194" i="12"/>
  <c r="AM194" i="12"/>
  <c r="AN194" i="12"/>
  <c r="AV194" i="12" s="1"/>
  <c r="AA195" i="12"/>
  <c r="AF195" i="12"/>
  <c r="AM195" i="12"/>
  <c r="AN195" i="12"/>
  <c r="AV195" i="12" s="1"/>
  <c r="AA196" i="12"/>
  <c r="AF196" i="12"/>
  <c r="AM196" i="12"/>
  <c r="AN196" i="12"/>
  <c r="AA197" i="12"/>
  <c r="AF197" i="12"/>
  <c r="AM197" i="12"/>
  <c r="AN197" i="12"/>
  <c r="AV197" i="12" s="1"/>
  <c r="AA198" i="12"/>
  <c r="AF198" i="12"/>
  <c r="AM198" i="12"/>
  <c r="AN198" i="12"/>
  <c r="AV198" i="12" s="1"/>
  <c r="AA199" i="12"/>
  <c r="AF199" i="12"/>
  <c r="AM199" i="12"/>
  <c r="AN199" i="12"/>
  <c r="AV199" i="12" s="1"/>
  <c r="AA200" i="12"/>
  <c r="AF200" i="12"/>
  <c r="AM200" i="12"/>
  <c r="AN200" i="12"/>
  <c r="AA201" i="12"/>
  <c r="AF201" i="12"/>
  <c r="AM201" i="12"/>
  <c r="AN201" i="12"/>
  <c r="AV201" i="12" s="1"/>
  <c r="AA202" i="12"/>
  <c r="AF202" i="12"/>
  <c r="AM202" i="12"/>
  <c r="AN202" i="12"/>
  <c r="AV202" i="12" s="1"/>
  <c r="AA203" i="12"/>
  <c r="AF203" i="12"/>
  <c r="AM203" i="12"/>
  <c r="AN203" i="12"/>
  <c r="AV203" i="12" s="1"/>
  <c r="AA204" i="12"/>
  <c r="AF204" i="12"/>
  <c r="AM204" i="12"/>
  <c r="AN204" i="12"/>
  <c r="AV204" i="12" s="1"/>
  <c r="AA205" i="12"/>
  <c r="AF205" i="12"/>
  <c r="AM205" i="12"/>
  <c r="AN205" i="12"/>
  <c r="AV205" i="12" s="1"/>
  <c r="AA206" i="12"/>
  <c r="AF206" i="12"/>
  <c r="AM206" i="12"/>
  <c r="AN206" i="12"/>
  <c r="AV206" i="12" s="1"/>
  <c r="AA207" i="12"/>
  <c r="AF207" i="12"/>
  <c r="AM207" i="12"/>
  <c r="AN207" i="12"/>
  <c r="AV207" i="12" s="1"/>
  <c r="AA208" i="12"/>
  <c r="AF208" i="12"/>
  <c r="AM208" i="12"/>
  <c r="AN208" i="12"/>
  <c r="AV208" i="12" s="1"/>
  <c r="AA209" i="12"/>
  <c r="AF209" i="12"/>
  <c r="AM209" i="12"/>
  <c r="AN209" i="12"/>
  <c r="AV209" i="12" s="1"/>
  <c r="AA210" i="12"/>
  <c r="AF210" i="12"/>
  <c r="AM210" i="12"/>
  <c r="AN210" i="12"/>
  <c r="AV210" i="12" s="1"/>
  <c r="AA211" i="12"/>
  <c r="AF211" i="12"/>
  <c r="AM211" i="12"/>
  <c r="AN211" i="12"/>
  <c r="AV211" i="12" s="1"/>
  <c r="AA212" i="12"/>
  <c r="AF212" i="12"/>
  <c r="AM212" i="12"/>
  <c r="AN212" i="12"/>
  <c r="AV212" i="12" s="1"/>
  <c r="AA213" i="12"/>
  <c r="AF213" i="12"/>
  <c r="AM213" i="12"/>
  <c r="AN213" i="12"/>
  <c r="AV213" i="12" s="1"/>
  <c r="AA214" i="12"/>
  <c r="AF214" i="12"/>
  <c r="AM214" i="12"/>
  <c r="AN214" i="12"/>
  <c r="AA215" i="12"/>
  <c r="AF215" i="12"/>
  <c r="AM215" i="12"/>
  <c r="AN215" i="12"/>
  <c r="AV215" i="12" s="1"/>
  <c r="AA216" i="12"/>
  <c r="AF216" i="12"/>
  <c r="AM216" i="12"/>
  <c r="AN216" i="12"/>
  <c r="AV216" i="12" s="1"/>
  <c r="AA217" i="12"/>
  <c r="AF217" i="12"/>
  <c r="AM217" i="12"/>
  <c r="AN217" i="12"/>
  <c r="AV217" i="12" s="1"/>
  <c r="AA218" i="12"/>
  <c r="AF218" i="12"/>
  <c r="AM218" i="12"/>
  <c r="AN218" i="12"/>
  <c r="AA219" i="12"/>
  <c r="AF219" i="12"/>
  <c r="AM219" i="12"/>
  <c r="AN219" i="12"/>
  <c r="AV219" i="12" s="1"/>
  <c r="AA220" i="12"/>
  <c r="AF220" i="12"/>
  <c r="AM220" i="12"/>
  <c r="AN220" i="12"/>
  <c r="AV220" i="12" s="1"/>
  <c r="AA221" i="12"/>
  <c r="AF221" i="12"/>
  <c r="AM221" i="12"/>
  <c r="AN221" i="12"/>
  <c r="AV221" i="12" s="1"/>
  <c r="AA222" i="12"/>
  <c r="AF222" i="12"/>
  <c r="AM222" i="12"/>
  <c r="AN222" i="12"/>
  <c r="AV222" i="12" s="1"/>
  <c r="AA223" i="12"/>
  <c r="AF223" i="12"/>
  <c r="AM223" i="12"/>
  <c r="AN223" i="12"/>
  <c r="AV223" i="12" s="1"/>
  <c r="AA224" i="12"/>
  <c r="AF224" i="12"/>
  <c r="AM224" i="12"/>
  <c r="AN224" i="12"/>
  <c r="AV224" i="12" s="1"/>
  <c r="AA225" i="12"/>
  <c r="AF225" i="12"/>
  <c r="AM225" i="12"/>
  <c r="AN225" i="12"/>
  <c r="AV225" i="12" s="1"/>
  <c r="AA226" i="12"/>
  <c r="AF226" i="12"/>
  <c r="AM226" i="12"/>
  <c r="AN226" i="12"/>
  <c r="AV226" i="12" s="1"/>
  <c r="AA227" i="12"/>
  <c r="AF227" i="12"/>
  <c r="AM227" i="12"/>
  <c r="AN227" i="12"/>
  <c r="AV227" i="12" s="1"/>
  <c r="AA228" i="12"/>
  <c r="AF228" i="12"/>
  <c r="AM228" i="12"/>
  <c r="AN228" i="12"/>
  <c r="AV228" i="12" s="1"/>
  <c r="AA229" i="12"/>
  <c r="AF229" i="12"/>
  <c r="AM229" i="12"/>
  <c r="AN229" i="12"/>
  <c r="AV229" i="12" s="1"/>
  <c r="AA230" i="12"/>
  <c r="AF230" i="12"/>
  <c r="AM230" i="12"/>
  <c r="AN230" i="12"/>
  <c r="AV230" i="12" s="1"/>
  <c r="AA231" i="12"/>
  <c r="AF231" i="12"/>
  <c r="AM231" i="12"/>
  <c r="AN231" i="12"/>
  <c r="AV231" i="12" s="1"/>
  <c r="AA232" i="12"/>
  <c r="AF232" i="12"/>
  <c r="AM232" i="12"/>
  <c r="AN232" i="12"/>
  <c r="AA233" i="12"/>
  <c r="AF233" i="12"/>
  <c r="AM233" i="12"/>
  <c r="AN233" i="12"/>
  <c r="AV233" i="12" s="1"/>
  <c r="AA234" i="12"/>
  <c r="AF234" i="12"/>
  <c r="AM234" i="12"/>
  <c r="AN234" i="12"/>
  <c r="AV234" i="12" s="1"/>
  <c r="AA235" i="12"/>
  <c r="AF235" i="12"/>
  <c r="AM235" i="12"/>
  <c r="AN235" i="12"/>
  <c r="AV235" i="12" s="1"/>
  <c r="AA236" i="12"/>
  <c r="AF236" i="12"/>
  <c r="AM236" i="12"/>
  <c r="AN236" i="12"/>
  <c r="AA237" i="12"/>
  <c r="AF237" i="12"/>
  <c r="AM237" i="12"/>
  <c r="AN237" i="12"/>
  <c r="AV237" i="12" s="1"/>
  <c r="AA238" i="12"/>
  <c r="AF238" i="12"/>
  <c r="AM238" i="12"/>
  <c r="AN238" i="12"/>
  <c r="AV238" i="12" s="1"/>
  <c r="AA239" i="12"/>
  <c r="AF239" i="12"/>
  <c r="AM239" i="12"/>
  <c r="AN239" i="12"/>
  <c r="AV239" i="12" s="1"/>
  <c r="AA240" i="12"/>
  <c r="AF240" i="12"/>
  <c r="AM240" i="12"/>
  <c r="AN240" i="12"/>
  <c r="AV240" i="12" s="1"/>
  <c r="AA241" i="12"/>
  <c r="AF241" i="12"/>
  <c r="AM241" i="12"/>
  <c r="AN241" i="12"/>
  <c r="AV241" i="12" s="1"/>
  <c r="AA242" i="12"/>
  <c r="AF242" i="12"/>
  <c r="AM242" i="12"/>
  <c r="AN242" i="12"/>
  <c r="AV242" i="12" s="1"/>
  <c r="AA243" i="12"/>
  <c r="AF243" i="12"/>
  <c r="AM243" i="12"/>
  <c r="AN243" i="12"/>
  <c r="AV243" i="12" s="1"/>
  <c r="AA244" i="12"/>
  <c r="AF244" i="12"/>
  <c r="AM244" i="12"/>
  <c r="AN244" i="12"/>
  <c r="AV244" i="12" s="1"/>
  <c r="AA245" i="12"/>
  <c r="AF245" i="12"/>
  <c r="AM245" i="12"/>
  <c r="AN245" i="12"/>
  <c r="AV245" i="12" s="1"/>
  <c r="AA246" i="12"/>
  <c r="AF246" i="12"/>
  <c r="AM246" i="12"/>
  <c r="AN246" i="12"/>
  <c r="AV246" i="12" s="1"/>
  <c r="AA247" i="12"/>
  <c r="AF247" i="12"/>
  <c r="AM247" i="12"/>
  <c r="AN247" i="12"/>
  <c r="AV247" i="12" s="1"/>
  <c r="AA248" i="12"/>
  <c r="AF248" i="12"/>
  <c r="AM248" i="12"/>
  <c r="AN248" i="12"/>
  <c r="AV248" i="12" s="1"/>
  <c r="AA249" i="12"/>
  <c r="AF249" i="12"/>
  <c r="AM249" i="12"/>
  <c r="AN249" i="12"/>
  <c r="AV249" i="12" s="1"/>
  <c r="AA250" i="12"/>
  <c r="AF250" i="12"/>
  <c r="AM250" i="12"/>
  <c r="AN250" i="12"/>
  <c r="AA251" i="12"/>
  <c r="AF251" i="12"/>
  <c r="AM251" i="12"/>
  <c r="AN251" i="12"/>
  <c r="AV251" i="12" s="1"/>
  <c r="AA252" i="12"/>
  <c r="AF252" i="12"/>
  <c r="AM252" i="12"/>
  <c r="AN252" i="12"/>
  <c r="AV252" i="12" s="1"/>
  <c r="AA253" i="12"/>
  <c r="AF253" i="12"/>
  <c r="AM253" i="12"/>
  <c r="AN253" i="12"/>
  <c r="AV253" i="12" s="1"/>
  <c r="AA254" i="12"/>
  <c r="AF254" i="12"/>
  <c r="AM254" i="12"/>
  <c r="AN254" i="12"/>
  <c r="AA255" i="12"/>
  <c r="AF255" i="12"/>
  <c r="AM255" i="12"/>
  <c r="AN255" i="12"/>
  <c r="AV255" i="12" s="1"/>
  <c r="AA256" i="12"/>
  <c r="AF256" i="12"/>
  <c r="AM256" i="12"/>
  <c r="AN256" i="12"/>
  <c r="AV256" i="12" s="1"/>
  <c r="AA257" i="12"/>
  <c r="AF257" i="12"/>
  <c r="AM257" i="12"/>
  <c r="AN257" i="12"/>
  <c r="AV257" i="12" s="1"/>
  <c r="AA258" i="12"/>
  <c r="AF258" i="12"/>
  <c r="AM258" i="12"/>
  <c r="AN258" i="12"/>
  <c r="AV258" i="12" s="1"/>
  <c r="AA259" i="12"/>
  <c r="AF259" i="12"/>
  <c r="AM259" i="12"/>
  <c r="AN259" i="12"/>
  <c r="AV259" i="12" s="1"/>
  <c r="AA260" i="12"/>
  <c r="AF260" i="12"/>
  <c r="AM260" i="12"/>
  <c r="AN260" i="12"/>
  <c r="AV260" i="12" s="1"/>
  <c r="AA261" i="12"/>
  <c r="AF261" i="12"/>
  <c r="AM261" i="12"/>
  <c r="AN261" i="12"/>
  <c r="AV261" i="12" s="1"/>
  <c r="AA262" i="12"/>
  <c r="AF262" i="12"/>
  <c r="AM262" i="12"/>
  <c r="AN262" i="12"/>
  <c r="AV262" i="12" s="1"/>
  <c r="AA263" i="12"/>
  <c r="AF263" i="12"/>
  <c r="AM263" i="12"/>
  <c r="AN263" i="12"/>
  <c r="AV263" i="12" s="1"/>
  <c r="AA264" i="12"/>
  <c r="AF264" i="12"/>
  <c r="AM264" i="12"/>
  <c r="AN264" i="12"/>
  <c r="AV264" i="12" s="1"/>
  <c r="AA265" i="12"/>
  <c r="AF265" i="12"/>
  <c r="AM265" i="12"/>
  <c r="AN265" i="12"/>
  <c r="AV265" i="12" s="1"/>
  <c r="AA266" i="12"/>
  <c r="AF266" i="12"/>
  <c r="AM266" i="12"/>
  <c r="AN266" i="12"/>
  <c r="AV266" i="12" s="1"/>
  <c r="AA267" i="12"/>
  <c r="AF267" i="12"/>
  <c r="AM267" i="12"/>
  <c r="AN267" i="12"/>
  <c r="AV267" i="12" s="1"/>
  <c r="AA268" i="12"/>
  <c r="AF268" i="12"/>
  <c r="AM268" i="12"/>
  <c r="AN268" i="12"/>
  <c r="AA269" i="12"/>
  <c r="AF269" i="12"/>
  <c r="AM269" i="12"/>
  <c r="AN269" i="12"/>
  <c r="AV269" i="12" s="1"/>
  <c r="AA270" i="12"/>
  <c r="AF270" i="12"/>
  <c r="AM270" i="12"/>
  <c r="AN270" i="12"/>
  <c r="AV270" i="12" s="1"/>
  <c r="AA271" i="12"/>
  <c r="AF271" i="12"/>
  <c r="AM271" i="12"/>
  <c r="AN271" i="12"/>
  <c r="AV271" i="12" s="1"/>
  <c r="AA272" i="12"/>
  <c r="AF272" i="12"/>
  <c r="AM272" i="12"/>
  <c r="AN272" i="12"/>
  <c r="AA273" i="12"/>
  <c r="AF273" i="12"/>
  <c r="AM273" i="12"/>
  <c r="AN273" i="12"/>
  <c r="AV273" i="12" s="1"/>
  <c r="AA274" i="12"/>
  <c r="AF274" i="12"/>
  <c r="AM274" i="12"/>
  <c r="AN274" i="12"/>
  <c r="AV274" i="12" s="1"/>
  <c r="AA275" i="12"/>
  <c r="AF275" i="12"/>
  <c r="AM275" i="12"/>
  <c r="AN275" i="12"/>
  <c r="AV275" i="12" s="1"/>
  <c r="AA276" i="12"/>
  <c r="AF276" i="12"/>
  <c r="AM276" i="12"/>
  <c r="AN276" i="12"/>
  <c r="AV276" i="12" s="1"/>
  <c r="AA277" i="12"/>
  <c r="AF277" i="12"/>
  <c r="AM277" i="12"/>
  <c r="AN277" i="12"/>
  <c r="AV277" i="12" s="1"/>
  <c r="AA278" i="12"/>
  <c r="AF278" i="12"/>
  <c r="AM278" i="12"/>
  <c r="AN278" i="12"/>
  <c r="AV278" i="12" s="1"/>
  <c r="AA279" i="12"/>
  <c r="AF279" i="12"/>
  <c r="AM279" i="12"/>
  <c r="AN279" i="12"/>
  <c r="AV279" i="12" s="1"/>
  <c r="AA280" i="12"/>
  <c r="AF280" i="12"/>
  <c r="AM280" i="12"/>
  <c r="AN280" i="12"/>
  <c r="AV280" i="12" s="1"/>
  <c r="AA281" i="12"/>
  <c r="AF281" i="12"/>
  <c r="AM281" i="12"/>
  <c r="AN281" i="12"/>
  <c r="AV281" i="12" s="1"/>
  <c r="AA282" i="12"/>
  <c r="AF282" i="12"/>
  <c r="AM282" i="12"/>
  <c r="AN282" i="12"/>
  <c r="AV282" i="12" s="1"/>
  <c r="AA283" i="12"/>
  <c r="AF283" i="12"/>
  <c r="AM283" i="12"/>
  <c r="AN283" i="12"/>
  <c r="AV283" i="12" s="1"/>
  <c r="AA284" i="12"/>
  <c r="AF284" i="12"/>
  <c r="AM284" i="12"/>
  <c r="AN284" i="12"/>
  <c r="AV284" i="12" s="1"/>
  <c r="AA285" i="12"/>
  <c r="AF285" i="12"/>
  <c r="AM285" i="12"/>
  <c r="AN285" i="12"/>
  <c r="AV285" i="12" s="1"/>
  <c r="AA286" i="12"/>
  <c r="AF286" i="12"/>
  <c r="AM286" i="12"/>
  <c r="AN286" i="12"/>
  <c r="AA287" i="12"/>
  <c r="AF287" i="12"/>
  <c r="AM287" i="12"/>
  <c r="AN287" i="12"/>
  <c r="AV287" i="12" s="1"/>
  <c r="AA288" i="12"/>
  <c r="AF288" i="12"/>
  <c r="AM288" i="12"/>
  <c r="AN288" i="12"/>
  <c r="AV288" i="12" s="1"/>
  <c r="AA289" i="12"/>
  <c r="AF289" i="12"/>
  <c r="AM289" i="12"/>
  <c r="AN289" i="12"/>
  <c r="AV289" i="12" s="1"/>
  <c r="AA290" i="12"/>
  <c r="AF290" i="12"/>
  <c r="AM290" i="12"/>
  <c r="AN290" i="12"/>
  <c r="AA291" i="12"/>
  <c r="AF291" i="12"/>
  <c r="AM291" i="12"/>
  <c r="AN291" i="12"/>
  <c r="AV291" i="12" s="1"/>
  <c r="AA292" i="12"/>
  <c r="AF292" i="12"/>
  <c r="AM292" i="12"/>
  <c r="AN292" i="12"/>
  <c r="AV292" i="12" s="1"/>
  <c r="AA293" i="12"/>
  <c r="AF293" i="12"/>
  <c r="AM293" i="12"/>
  <c r="AN293" i="12"/>
  <c r="AV293" i="12" s="1"/>
  <c r="AA294" i="12"/>
  <c r="AF294" i="12"/>
  <c r="AM294" i="12"/>
  <c r="AN294" i="12"/>
  <c r="AV294" i="12" s="1"/>
  <c r="AA295" i="12"/>
  <c r="AF295" i="12"/>
  <c r="AM295" i="12"/>
  <c r="AN295" i="12"/>
  <c r="AV295" i="12" s="1"/>
  <c r="AA296" i="12"/>
  <c r="AF296" i="12"/>
  <c r="AM296" i="12"/>
  <c r="AN296" i="12"/>
  <c r="AV296" i="12" s="1"/>
  <c r="AA297" i="12"/>
  <c r="AF297" i="12"/>
  <c r="AM297" i="12"/>
  <c r="AN297" i="12"/>
  <c r="AV297" i="12" s="1"/>
  <c r="AA298" i="12"/>
  <c r="AF298" i="12"/>
  <c r="AM298" i="12"/>
  <c r="AN298" i="12"/>
  <c r="AV298" i="12" s="1"/>
  <c r="AA299" i="12"/>
  <c r="AF299" i="12"/>
  <c r="AM299" i="12"/>
  <c r="AN299" i="12"/>
  <c r="AV299" i="12" s="1"/>
  <c r="AA300" i="12"/>
  <c r="AF300" i="12"/>
  <c r="AM300" i="12"/>
  <c r="AN300" i="12"/>
  <c r="AV300" i="12" s="1"/>
  <c r="AA301" i="12"/>
  <c r="AF301" i="12"/>
  <c r="AM301" i="12"/>
  <c r="AN301" i="12"/>
  <c r="AV301" i="12" s="1"/>
  <c r="AA302" i="12"/>
  <c r="AF302" i="12"/>
  <c r="AM302" i="12"/>
  <c r="AN302" i="12"/>
  <c r="AV302" i="12" s="1"/>
  <c r="AA303" i="12"/>
  <c r="AF303" i="12"/>
  <c r="AM303" i="12"/>
  <c r="AN303" i="12"/>
  <c r="AV303" i="12" s="1"/>
  <c r="AA304" i="12"/>
  <c r="AF304" i="12"/>
  <c r="AM304" i="12"/>
  <c r="AN304" i="12"/>
  <c r="AA305" i="12"/>
  <c r="AF305" i="12"/>
  <c r="AM305" i="12"/>
  <c r="AN305" i="12"/>
  <c r="AV305" i="12" s="1"/>
  <c r="AA306" i="12"/>
  <c r="AF306" i="12"/>
  <c r="AM306" i="12"/>
  <c r="AN306" i="12"/>
  <c r="AV306" i="12" s="1"/>
  <c r="AA307" i="12"/>
  <c r="AF307" i="12"/>
  <c r="AM307" i="12"/>
  <c r="AN307" i="12"/>
  <c r="AV307" i="12" s="1"/>
  <c r="AA308" i="12"/>
  <c r="AF308" i="12"/>
  <c r="AM308" i="12"/>
  <c r="AN308" i="12"/>
  <c r="AA309" i="12"/>
  <c r="AF309" i="12"/>
  <c r="AM309" i="12"/>
  <c r="AN309" i="12"/>
  <c r="AV309" i="12" s="1"/>
  <c r="AA310" i="12"/>
  <c r="AF310" i="12"/>
  <c r="AM310" i="12"/>
  <c r="AN310" i="12"/>
  <c r="AV310" i="12" s="1"/>
  <c r="AA311" i="12"/>
  <c r="AF311" i="12"/>
  <c r="AM311" i="12"/>
  <c r="AN311" i="12"/>
  <c r="AV311" i="12" s="1"/>
  <c r="AA312" i="12"/>
  <c r="AF312" i="12"/>
  <c r="AM312" i="12"/>
  <c r="AN312" i="12"/>
  <c r="AV312" i="12" s="1"/>
  <c r="AA313" i="12"/>
  <c r="AF313" i="12"/>
  <c r="AM313" i="12"/>
  <c r="AN313" i="12"/>
  <c r="AV313" i="12" s="1"/>
  <c r="AA314" i="12"/>
  <c r="AF314" i="12"/>
  <c r="AM314" i="12"/>
  <c r="AN314" i="12"/>
  <c r="AV314" i="12" s="1"/>
  <c r="AA315" i="12"/>
  <c r="AF315" i="12"/>
  <c r="AM315" i="12"/>
  <c r="AN315" i="12"/>
  <c r="AV315" i="12" s="1"/>
  <c r="AA316" i="12"/>
  <c r="AF316" i="12"/>
  <c r="AM316" i="12"/>
  <c r="AN316" i="12"/>
  <c r="AV316" i="12" s="1"/>
  <c r="AA317" i="12"/>
  <c r="AF317" i="12"/>
  <c r="AM317" i="12"/>
  <c r="AN317" i="12"/>
  <c r="AV317" i="12" s="1"/>
  <c r="AA318" i="12"/>
  <c r="AF318" i="12"/>
  <c r="AM318" i="12"/>
  <c r="AN318" i="12"/>
  <c r="AA319" i="12"/>
  <c r="AF319" i="12"/>
  <c r="AM319" i="12"/>
  <c r="AN319" i="12"/>
  <c r="AV319" i="12" s="1"/>
  <c r="AA320" i="12"/>
  <c r="AF320" i="12"/>
  <c r="AM320" i="12"/>
  <c r="AN320" i="12"/>
  <c r="AV320" i="12" s="1"/>
  <c r="AA321" i="12"/>
  <c r="AF321" i="12"/>
  <c r="AM321" i="12"/>
  <c r="AN321" i="12"/>
  <c r="AV321" i="12" s="1"/>
  <c r="AA322" i="12"/>
  <c r="AF322" i="12"/>
  <c r="AM322" i="12"/>
  <c r="AN322" i="12"/>
  <c r="AV322" i="12" s="1"/>
  <c r="AA323" i="12"/>
  <c r="AF323" i="12"/>
  <c r="AM323" i="12"/>
  <c r="AN323" i="12"/>
  <c r="AV323" i="12" s="1"/>
  <c r="AA324" i="12"/>
  <c r="AF324" i="12"/>
  <c r="AM324" i="12"/>
  <c r="AN324" i="12"/>
  <c r="AA325" i="12"/>
  <c r="AF325" i="12"/>
  <c r="AM325" i="12"/>
  <c r="AN325" i="12"/>
  <c r="AV325" i="12" s="1"/>
  <c r="AA326" i="12"/>
  <c r="AF326" i="12"/>
  <c r="AM326" i="12"/>
  <c r="AN326" i="12"/>
  <c r="AV326" i="12" s="1"/>
  <c r="AA327" i="12"/>
  <c r="AF327" i="12"/>
  <c r="AM327" i="12"/>
  <c r="AN327" i="12"/>
  <c r="AV327" i="12" s="1"/>
  <c r="AA328" i="12"/>
  <c r="AF328" i="12"/>
  <c r="AM328" i="12"/>
  <c r="AN328" i="12"/>
  <c r="AV328" i="12" s="1"/>
  <c r="AA329" i="12"/>
  <c r="AF329" i="12"/>
  <c r="AM329" i="12"/>
  <c r="AN329" i="12"/>
  <c r="AV329" i="12" s="1"/>
  <c r="AA330" i="12"/>
  <c r="AF330" i="12"/>
  <c r="AM330" i="12"/>
  <c r="AN330" i="12"/>
  <c r="AA331" i="12"/>
  <c r="AF331" i="12"/>
  <c r="AM331" i="12"/>
  <c r="AN331" i="12"/>
  <c r="AV331" i="12" s="1"/>
  <c r="AA332" i="12"/>
  <c r="AF332" i="12"/>
  <c r="AM332" i="12"/>
  <c r="AN332" i="12"/>
  <c r="AV332" i="12" s="1"/>
  <c r="AA333" i="12"/>
  <c r="AF333" i="12"/>
  <c r="AM333" i="12"/>
  <c r="AN333" i="12"/>
  <c r="AV333" i="12" s="1"/>
  <c r="AA334" i="12"/>
  <c r="AF334" i="12"/>
  <c r="AM334" i="12"/>
  <c r="AN334" i="12"/>
  <c r="AV334" i="12" s="1"/>
  <c r="AA335" i="12"/>
  <c r="AF335" i="12"/>
  <c r="AM335" i="12"/>
  <c r="AN335" i="12"/>
  <c r="AV335" i="12" s="1"/>
  <c r="AA336" i="12"/>
  <c r="AF336" i="12"/>
  <c r="AM336" i="12"/>
  <c r="AN336" i="12"/>
  <c r="AA337" i="12"/>
  <c r="AF337" i="12"/>
  <c r="AM337" i="12"/>
  <c r="AN337" i="12"/>
  <c r="AV337" i="12" s="1"/>
  <c r="AA338" i="12"/>
  <c r="AF338" i="12"/>
  <c r="AM338" i="12"/>
  <c r="AN338" i="12"/>
  <c r="AV338" i="12" s="1"/>
  <c r="AA339" i="12"/>
  <c r="AF339" i="12"/>
  <c r="AM339" i="12"/>
  <c r="AN339" i="12"/>
  <c r="AV339" i="12" s="1"/>
  <c r="AA340" i="12"/>
  <c r="AF340" i="12"/>
  <c r="AM340" i="12"/>
  <c r="AN340" i="12"/>
  <c r="AV340" i="12" s="1"/>
  <c r="AA341" i="12"/>
  <c r="AF341" i="12"/>
  <c r="AM341" i="12"/>
  <c r="AN341" i="12"/>
  <c r="AV341" i="12" s="1"/>
  <c r="AA342" i="12"/>
  <c r="AF342" i="12"/>
  <c r="AM342" i="12"/>
  <c r="AN342" i="12"/>
  <c r="AA343" i="12"/>
  <c r="AF343" i="12"/>
  <c r="AM343" i="12"/>
  <c r="AN343" i="12"/>
  <c r="AV343" i="12" s="1"/>
  <c r="AA344" i="12"/>
  <c r="AF344" i="12"/>
  <c r="AM344" i="12"/>
  <c r="AN344" i="12"/>
  <c r="AV344" i="12" s="1"/>
  <c r="AA345" i="12"/>
  <c r="AF345" i="12"/>
  <c r="AM345" i="12"/>
  <c r="AN345" i="12"/>
  <c r="AV345" i="12" s="1"/>
  <c r="AA346" i="12"/>
  <c r="AF346" i="12"/>
  <c r="AM346" i="12"/>
  <c r="AN346" i="12"/>
  <c r="AV346" i="12" s="1"/>
  <c r="AA347" i="12"/>
  <c r="AF347" i="12"/>
  <c r="AM347" i="12"/>
  <c r="AN347" i="12"/>
  <c r="AV347" i="12" s="1"/>
  <c r="AA348" i="12"/>
  <c r="AF348" i="12"/>
  <c r="AM348" i="12"/>
  <c r="AN348" i="12"/>
  <c r="AA349" i="12"/>
  <c r="AF349" i="12"/>
  <c r="AM349" i="12"/>
  <c r="AN349" i="12"/>
  <c r="AV349" i="12" s="1"/>
  <c r="AA350" i="12"/>
  <c r="AF350" i="12"/>
  <c r="AM350" i="12"/>
  <c r="AN350" i="12"/>
  <c r="AV350" i="12" s="1"/>
  <c r="AA351" i="12"/>
  <c r="AF351" i="12"/>
  <c r="AM351" i="12"/>
  <c r="AN351" i="12"/>
  <c r="AV351" i="12" s="1"/>
  <c r="AA352" i="12"/>
  <c r="AF352" i="12"/>
  <c r="AM352" i="12"/>
  <c r="AN352" i="12"/>
  <c r="AV352" i="12" s="1"/>
  <c r="AA353" i="12"/>
  <c r="AF353" i="12"/>
  <c r="AM353" i="12"/>
  <c r="AN353" i="12"/>
  <c r="AV353" i="12" s="1"/>
  <c r="AA354" i="12"/>
  <c r="AF354" i="12"/>
  <c r="AM354" i="12"/>
  <c r="AN354" i="12"/>
  <c r="AA355" i="12"/>
  <c r="AF355" i="12"/>
  <c r="AM355" i="12"/>
  <c r="AN355" i="12"/>
  <c r="AV355" i="12" s="1"/>
  <c r="AA356" i="12"/>
  <c r="AF356" i="12"/>
  <c r="AM356" i="12"/>
  <c r="AN356" i="12"/>
  <c r="AV356" i="12" s="1"/>
  <c r="AA357" i="12"/>
  <c r="AF357" i="12"/>
  <c r="AM357" i="12"/>
  <c r="AN357" i="12"/>
  <c r="AV357" i="12" s="1"/>
  <c r="AA358" i="12"/>
  <c r="AF358" i="12"/>
  <c r="AM358" i="12"/>
  <c r="AN358" i="12"/>
  <c r="AV358" i="12" s="1"/>
  <c r="AA359" i="12"/>
  <c r="AF359" i="12"/>
  <c r="AM359" i="12"/>
  <c r="AN359" i="12"/>
  <c r="AV359" i="12" s="1"/>
  <c r="AA360" i="12"/>
  <c r="AF360" i="12"/>
  <c r="AM360" i="12"/>
  <c r="AN360" i="12"/>
  <c r="AA361" i="12"/>
  <c r="AF361" i="12"/>
  <c r="AM361" i="12"/>
  <c r="AN361" i="12"/>
  <c r="AV361" i="12" s="1"/>
  <c r="AA362" i="12"/>
  <c r="AF362" i="12"/>
  <c r="AM362" i="12"/>
  <c r="AN362" i="12"/>
  <c r="AV362" i="12" s="1"/>
  <c r="AA363" i="12"/>
  <c r="AF363" i="12"/>
  <c r="AM363" i="12"/>
  <c r="AN363" i="12"/>
  <c r="AV363" i="12" s="1"/>
  <c r="AA364" i="12"/>
  <c r="AF364" i="12"/>
  <c r="AM364" i="12"/>
  <c r="AN364" i="12"/>
  <c r="AV364" i="12" s="1"/>
  <c r="AA365" i="12"/>
  <c r="AF365" i="12"/>
  <c r="AM365" i="12"/>
  <c r="AN365" i="12"/>
  <c r="AV365" i="12" s="1"/>
  <c r="AA366" i="12"/>
  <c r="AF366" i="12"/>
  <c r="AM366" i="12"/>
  <c r="AN366" i="12"/>
  <c r="AA367" i="12"/>
  <c r="AF367" i="12"/>
  <c r="AM367" i="12"/>
  <c r="AN367" i="12"/>
  <c r="AV367" i="12" s="1"/>
  <c r="AA368" i="12"/>
  <c r="AF368" i="12"/>
  <c r="AM368" i="12"/>
  <c r="AN368" i="12"/>
  <c r="AV368" i="12" s="1"/>
  <c r="AA369" i="12"/>
  <c r="AF369" i="12"/>
  <c r="AM369" i="12"/>
  <c r="AN369" i="12"/>
  <c r="AV369" i="12" s="1"/>
  <c r="AA370" i="12"/>
  <c r="AF370" i="12"/>
  <c r="AM370" i="12"/>
  <c r="AN370" i="12"/>
  <c r="AV370" i="12" s="1"/>
  <c r="AA371" i="12"/>
  <c r="AF371" i="12"/>
  <c r="AM371" i="12"/>
  <c r="AN371" i="12"/>
  <c r="AV371" i="12" s="1"/>
  <c r="AA372" i="12"/>
  <c r="AF372" i="12"/>
  <c r="AM372" i="12"/>
  <c r="AN372" i="12"/>
  <c r="AA373" i="12"/>
  <c r="AF373" i="12"/>
  <c r="AM373" i="12"/>
  <c r="AN373" i="12"/>
  <c r="AV373" i="12" s="1"/>
  <c r="AA374" i="12"/>
  <c r="AF374" i="12"/>
  <c r="AM374" i="12"/>
  <c r="AN374" i="12"/>
  <c r="AV374" i="12" s="1"/>
  <c r="AA375" i="12"/>
  <c r="AF375" i="12"/>
  <c r="AM375" i="12"/>
  <c r="AN375" i="12"/>
  <c r="AV375" i="12" s="1"/>
  <c r="AA376" i="12"/>
  <c r="AF376" i="12"/>
  <c r="AM376" i="12"/>
  <c r="AN376" i="12"/>
  <c r="AV376" i="12" s="1"/>
  <c r="AA377" i="12"/>
  <c r="AF377" i="12"/>
  <c r="AM377" i="12"/>
  <c r="AN377" i="12"/>
  <c r="AV377" i="12" s="1"/>
  <c r="AA378" i="12"/>
  <c r="AF378" i="12"/>
  <c r="AM378" i="12"/>
  <c r="AN378" i="12"/>
  <c r="AA379" i="12"/>
  <c r="AF379" i="12"/>
  <c r="AM379" i="12"/>
  <c r="AN379" i="12"/>
  <c r="AV379" i="12" s="1"/>
  <c r="AA380" i="12"/>
  <c r="AF380" i="12"/>
  <c r="AM380" i="12"/>
  <c r="AN380" i="12"/>
  <c r="AV380" i="12" s="1"/>
  <c r="AA381" i="12"/>
  <c r="AF381" i="12"/>
  <c r="AM381" i="12"/>
  <c r="AN381" i="12"/>
  <c r="AV381" i="12" s="1"/>
  <c r="AA382" i="12"/>
  <c r="AF382" i="12"/>
  <c r="AM382" i="12"/>
  <c r="AN382" i="12"/>
  <c r="AV382" i="12" s="1"/>
  <c r="AA383" i="12"/>
  <c r="AF383" i="12"/>
  <c r="AM383" i="12"/>
  <c r="AN383" i="12"/>
  <c r="AV383" i="12" s="1"/>
  <c r="AA384" i="12"/>
  <c r="AF384" i="12"/>
  <c r="AM384" i="12"/>
  <c r="AN384" i="12"/>
  <c r="AA385" i="12"/>
  <c r="AF385" i="12"/>
  <c r="AM385" i="12"/>
  <c r="AN385" i="12"/>
  <c r="AV385" i="12" s="1"/>
  <c r="AA386" i="12"/>
  <c r="AF386" i="12"/>
  <c r="AM386" i="12"/>
  <c r="AN386" i="12"/>
  <c r="AV386" i="12" s="1"/>
  <c r="AA387" i="12"/>
  <c r="AF387" i="12"/>
  <c r="AM387" i="12"/>
  <c r="AN387" i="12"/>
  <c r="AV387" i="12" s="1"/>
  <c r="AA388" i="12"/>
  <c r="AF388" i="12"/>
  <c r="AM388" i="12"/>
  <c r="AN388" i="12"/>
  <c r="AV388" i="12" s="1"/>
  <c r="AA389" i="12"/>
  <c r="AF389" i="12"/>
  <c r="AM389" i="12"/>
  <c r="AN389" i="12"/>
  <c r="AV389" i="12" s="1"/>
  <c r="AA390" i="12"/>
  <c r="AF390" i="12"/>
  <c r="AM390" i="12"/>
  <c r="AN390" i="12"/>
  <c r="AV390" i="12" s="1"/>
  <c r="AA391" i="12"/>
  <c r="AF391" i="12"/>
  <c r="AM391" i="12"/>
  <c r="AN391" i="12"/>
  <c r="AV391" i="12" s="1"/>
  <c r="AA392" i="12"/>
  <c r="AF392" i="12"/>
  <c r="AM392" i="12"/>
  <c r="AN392" i="12"/>
  <c r="AV392" i="12" s="1"/>
  <c r="AA393" i="12"/>
  <c r="AF393" i="12"/>
  <c r="AM393" i="12"/>
  <c r="AN393" i="12"/>
  <c r="AV393" i="12" s="1"/>
  <c r="AA394" i="12"/>
  <c r="AF394" i="12"/>
  <c r="AM394" i="12"/>
  <c r="AN394" i="12"/>
  <c r="AV394" i="12" s="1"/>
  <c r="AA395" i="12"/>
  <c r="AF395" i="12"/>
  <c r="AM395" i="12"/>
  <c r="AN395" i="12"/>
  <c r="AA396" i="12"/>
  <c r="AF396" i="12"/>
  <c r="AM396" i="12"/>
  <c r="AN396" i="12"/>
  <c r="AV396" i="12" s="1"/>
  <c r="AA397" i="12"/>
  <c r="AF397" i="12"/>
  <c r="AM397" i="12"/>
  <c r="AN397" i="12"/>
  <c r="AV397" i="12" s="1"/>
  <c r="AA398" i="12"/>
  <c r="AF398" i="12"/>
  <c r="AM398" i="12"/>
  <c r="AN398" i="12"/>
  <c r="AV398" i="12" s="1"/>
  <c r="AA399" i="12"/>
  <c r="AF399" i="12"/>
  <c r="AM399" i="12"/>
  <c r="AN399" i="12"/>
  <c r="AV399" i="12" s="1"/>
  <c r="AA400" i="12"/>
  <c r="AF400" i="12"/>
  <c r="AM400" i="12"/>
  <c r="AN400" i="12"/>
  <c r="AV400" i="12" s="1"/>
  <c r="AA401" i="12"/>
  <c r="AF401" i="12"/>
  <c r="AM401" i="12"/>
  <c r="AN401" i="12"/>
  <c r="AA402" i="12"/>
  <c r="AF402" i="12"/>
  <c r="AM402" i="12"/>
  <c r="AN402" i="12"/>
  <c r="AV402" i="12" s="1"/>
  <c r="AA403" i="12"/>
  <c r="AF403" i="12"/>
  <c r="AM403" i="12"/>
  <c r="AN403" i="12"/>
  <c r="AV403" i="12" s="1"/>
  <c r="AA404" i="12"/>
  <c r="AF404" i="12"/>
  <c r="AM404" i="12"/>
  <c r="AN404" i="12"/>
  <c r="AV404" i="12" s="1"/>
  <c r="AA405" i="12"/>
  <c r="AF405" i="12"/>
  <c r="AM405" i="12"/>
  <c r="AN405" i="12"/>
  <c r="AV405" i="12" s="1"/>
  <c r="AA406" i="12"/>
  <c r="AF406" i="12"/>
  <c r="AM406" i="12"/>
  <c r="AN406" i="12"/>
  <c r="AV406" i="12" s="1"/>
  <c r="AA407" i="12"/>
  <c r="AF407" i="12"/>
  <c r="AM407" i="12"/>
  <c r="AN407" i="12"/>
  <c r="AA408" i="12"/>
  <c r="AF408" i="12"/>
  <c r="AM408" i="12"/>
  <c r="AN408" i="12"/>
  <c r="AV408" i="12" s="1"/>
  <c r="AA409" i="12"/>
  <c r="AF409" i="12"/>
  <c r="AM409" i="12"/>
  <c r="AN409" i="12"/>
  <c r="AV409" i="12" s="1"/>
  <c r="AA410" i="12"/>
  <c r="AF410" i="12"/>
  <c r="AM410" i="12"/>
  <c r="AN410" i="12"/>
  <c r="AV410" i="12" s="1"/>
  <c r="AA411" i="12"/>
  <c r="AF411" i="12"/>
  <c r="AM411" i="12"/>
  <c r="AN411" i="12"/>
  <c r="AV411" i="12" s="1"/>
  <c r="AA412" i="12"/>
  <c r="AF412" i="12"/>
  <c r="AM412" i="12"/>
  <c r="AN412" i="12"/>
  <c r="AV412" i="12" s="1"/>
  <c r="AA413" i="12"/>
  <c r="AF413" i="12"/>
  <c r="AM413" i="12"/>
  <c r="AN413" i="12"/>
  <c r="AA414" i="12"/>
  <c r="AF414" i="12"/>
  <c r="AM414" i="12"/>
  <c r="AN414" i="12"/>
  <c r="AV414" i="12" s="1"/>
  <c r="AA415" i="12"/>
  <c r="AF415" i="12"/>
  <c r="AM415" i="12"/>
  <c r="AN415" i="12"/>
  <c r="AV415" i="12" s="1"/>
  <c r="AA416" i="12"/>
  <c r="AF416" i="12"/>
  <c r="AM416" i="12"/>
  <c r="AN416" i="12"/>
  <c r="AV416" i="12" s="1"/>
  <c r="AA417" i="12"/>
  <c r="AF417" i="12"/>
  <c r="AM417" i="12"/>
  <c r="AN417" i="12"/>
  <c r="AV417" i="12" s="1"/>
  <c r="AA418" i="12"/>
  <c r="AF418" i="12"/>
  <c r="AM418" i="12"/>
  <c r="AN418" i="12"/>
  <c r="AV418" i="12" s="1"/>
  <c r="AA419" i="12"/>
  <c r="AF419" i="12"/>
  <c r="AM419" i="12"/>
  <c r="AN419" i="12"/>
  <c r="AV419" i="12" s="1"/>
  <c r="AA420" i="12"/>
  <c r="AF420" i="12"/>
  <c r="AM420" i="12"/>
  <c r="AN420" i="12"/>
  <c r="AV420" i="12" s="1"/>
  <c r="AA421" i="12"/>
  <c r="AF421" i="12"/>
  <c r="AM421" i="12"/>
  <c r="AN421" i="12"/>
  <c r="AV421" i="12" s="1"/>
  <c r="AA422" i="12"/>
  <c r="AF422" i="12"/>
  <c r="AM422" i="12"/>
  <c r="AN422" i="12"/>
  <c r="AV422" i="12" s="1"/>
  <c r="AA423" i="12"/>
  <c r="AF423" i="12"/>
  <c r="AM423" i="12"/>
  <c r="AN423" i="12"/>
  <c r="AV423" i="12" s="1"/>
  <c r="AA424" i="12"/>
  <c r="AF424" i="12"/>
  <c r="AM424" i="12"/>
  <c r="AN424" i="12"/>
  <c r="AV424" i="12" s="1"/>
  <c r="AA425" i="12"/>
  <c r="AF425" i="12"/>
  <c r="AM425" i="12"/>
  <c r="AN425" i="12"/>
  <c r="AV425" i="12" s="1"/>
  <c r="AA426" i="12"/>
  <c r="AF426" i="12"/>
  <c r="AM426" i="12"/>
  <c r="AN426" i="12"/>
  <c r="AV426" i="12" s="1"/>
  <c r="AA427" i="12"/>
  <c r="AF427" i="12"/>
  <c r="AM427" i="12"/>
  <c r="AN427" i="12"/>
  <c r="AV427" i="12" s="1"/>
  <c r="AA428" i="12"/>
  <c r="AF428" i="12"/>
  <c r="AM428" i="12"/>
  <c r="AN428" i="12"/>
  <c r="AV428" i="12" s="1"/>
  <c r="AA429" i="12"/>
  <c r="AF429" i="12"/>
  <c r="AM429" i="12"/>
  <c r="AN429" i="12"/>
  <c r="AV429" i="12" s="1"/>
  <c r="AA430" i="12"/>
  <c r="AF430" i="12"/>
  <c r="AM430" i="12"/>
  <c r="AN430" i="12"/>
  <c r="AV430" i="12" s="1"/>
  <c r="AA431" i="12"/>
  <c r="AF431" i="12"/>
  <c r="AM431" i="12"/>
  <c r="AN431" i="12"/>
  <c r="AV431" i="12" s="1"/>
  <c r="AA432" i="12"/>
  <c r="AF432" i="12"/>
  <c r="AM432" i="12"/>
  <c r="AN432" i="12"/>
  <c r="AV432" i="12" s="1"/>
  <c r="AA433" i="12"/>
  <c r="AF433" i="12"/>
  <c r="AM433" i="12"/>
  <c r="AN433" i="12"/>
  <c r="AV433" i="12" s="1"/>
  <c r="AA434" i="12"/>
  <c r="AF434" i="12"/>
  <c r="AM434" i="12"/>
  <c r="AN434" i="12"/>
  <c r="AV434" i="12" s="1"/>
  <c r="AA435" i="12"/>
  <c r="AF435" i="12"/>
  <c r="AM435" i="12"/>
  <c r="AN435" i="12"/>
  <c r="AV435" i="12" s="1"/>
  <c r="AA436" i="12"/>
  <c r="AF436" i="12"/>
  <c r="AM436" i="12"/>
  <c r="AN436" i="12"/>
  <c r="AV436" i="12" s="1"/>
  <c r="AA437" i="12"/>
  <c r="AF437" i="12"/>
  <c r="AM437" i="12"/>
  <c r="AN437" i="12"/>
  <c r="AV437" i="12" s="1"/>
  <c r="AA438" i="12"/>
  <c r="AF438" i="12"/>
  <c r="AM438" i="12"/>
  <c r="AN438" i="12"/>
  <c r="AV438" i="12" s="1"/>
  <c r="AA439" i="12"/>
  <c r="AF439" i="12"/>
  <c r="AM439" i="12"/>
  <c r="AN439" i="12"/>
  <c r="AV439" i="12" s="1"/>
  <c r="AA440" i="12"/>
  <c r="AF440" i="12"/>
  <c r="AM440" i="12"/>
  <c r="AN440" i="12"/>
  <c r="AV440" i="12" s="1"/>
  <c r="AA441" i="12"/>
  <c r="AF441" i="12"/>
  <c r="AM441" i="12"/>
  <c r="AN441" i="12"/>
  <c r="AV441" i="12" s="1"/>
  <c r="AA442" i="12"/>
  <c r="AF442" i="12"/>
  <c r="AM442" i="12"/>
  <c r="AN442" i="12"/>
  <c r="AV442" i="12" s="1"/>
  <c r="AA443" i="12"/>
  <c r="AF443" i="12"/>
  <c r="AM443" i="12"/>
  <c r="AN443" i="12"/>
  <c r="AV443" i="12" s="1"/>
  <c r="AA444" i="12"/>
  <c r="AF444" i="12"/>
  <c r="AM444" i="12"/>
  <c r="AN444" i="12"/>
  <c r="AV444" i="12" s="1"/>
  <c r="AA445" i="12"/>
  <c r="AF445" i="12"/>
  <c r="AM445" i="12"/>
  <c r="AN445" i="12"/>
  <c r="AV445" i="12" s="1"/>
  <c r="AA446" i="12"/>
  <c r="AF446" i="12"/>
  <c r="AM446" i="12"/>
  <c r="AN446" i="12"/>
  <c r="AV446" i="12" s="1"/>
  <c r="AA447" i="12"/>
  <c r="AF447" i="12"/>
  <c r="AM447" i="12"/>
  <c r="AN447" i="12"/>
  <c r="AV447" i="12" s="1"/>
  <c r="AA448" i="12"/>
  <c r="AF448" i="12"/>
  <c r="AM448" i="12"/>
  <c r="AN448" i="12"/>
  <c r="AV448" i="12" s="1"/>
  <c r="AA449" i="12"/>
  <c r="AF449" i="12"/>
  <c r="AM449" i="12"/>
  <c r="AN449" i="12"/>
  <c r="AV449" i="12" s="1"/>
  <c r="AA450" i="12"/>
  <c r="AF450" i="12"/>
  <c r="AM450" i="12"/>
  <c r="AN450" i="12"/>
  <c r="AV450" i="12" s="1"/>
  <c r="AA451" i="12"/>
  <c r="AF451" i="12"/>
  <c r="AM451" i="12"/>
  <c r="AN451" i="12"/>
  <c r="AV451" i="12" s="1"/>
  <c r="AA452" i="12"/>
  <c r="AF452" i="12"/>
  <c r="AM452" i="12"/>
  <c r="AN452" i="12"/>
  <c r="AV452" i="12" s="1"/>
  <c r="AA453" i="12"/>
  <c r="AF453" i="12"/>
  <c r="AM453" i="12"/>
  <c r="AN453" i="12"/>
  <c r="AV453" i="12" s="1"/>
  <c r="AA454" i="12"/>
  <c r="AF454" i="12"/>
  <c r="AM454" i="12"/>
  <c r="AN454" i="12"/>
  <c r="AV454" i="12" s="1"/>
  <c r="AA455" i="12"/>
  <c r="AF455" i="12"/>
  <c r="AM455" i="12"/>
  <c r="AN455" i="12"/>
  <c r="AV455" i="12" s="1"/>
  <c r="AA456" i="12"/>
  <c r="AF456" i="12"/>
  <c r="AM456" i="12"/>
  <c r="AN456" i="12"/>
  <c r="AV456" i="12" s="1"/>
  <c r="AA457" i="12"/>
  <c r="AF457" i="12"/>
  <c r="AM457" i="12"/>
  <c r="AN457" i="12"/>
  <c r="AV457" i="12" s="1"/>
  <c r="AA458" i="12"/>
  <c r="AF458" i="12"/>
  <c r="AM458" i="12"/>
  <c r="AN458" i="12"/>
  <c r="AV458" i="12" s="1"/>
  <c r="AA459" i="12"/>
  <c r="AF459" i="12"/>
  <c r="AM459" i="12"/>
  <c r="AN459" i="12"/>
  <c r="AV459" i="12" s="1"/>
  <c r="AA460" i="12"/>
  <c r="AF460" i="12"/>
  <c r="AM460" i="12"/>
  <c r="AN460" i="12"/>
  <c r="AV460" i="12" s="1"/>
  <c r="AA461" i="12"/>
  <c r="AF461" i="12"/>
  <c r="AM461" i="12"/>
  <c r="AN461" i="12"/>
  <c r="AV461" i="12" s="1"/>
  <c r="AA462" i="12"/>
  <c r="AF462" i="12"/>
  <c r="AM462" i="12"/>
  <c r="AN462" i="12"/>
  <c r="AV462" i="12" s="1"/>
  <c r="AA463" i="12"/>
  <c r="AF463" i="12"/>
  <c r="AM463" i="12"/>
  <c r="AN463" i="12"/>
  <c r="AV463" i="12" s="1"/>
  <c r="AA464" i="12"/>
  <c r="AF464" i="12"/>
  <c r="AM464" i="12"/>
  <c r="AN464" i="12"/>
  <c r="AV464" i="12" s="1"/>
  <c r="AA465" i="12"/>
  <c r="AF465" i="12"/>
  <c r="AM465" i="12"/>
  <c r="AN465" i="12"/>
  <c r="AV465" i="12" s="1"/>
  <c r="AA466" i="12"/>
  <c r="AF466" i="12"/>
  <c r="AM466" i="12"/>
  <c r="AN466" i="12"/>
  <c r="AV466" i="12" s="1"/>
  <c r="AA467" i="12"/>
  <c r="AF467" i="12"/>
  <c r="AM467" i="12"/>
  <c r="AN467" i="12"/>
  <c r="AV467" i="12" s="1"/>
  <c r="AA468" i="12"/>
  <c r="AF468" i="12"/>
  <c r="AM468" i="12"/>
  <c r="AN468" i="12"/>
  <c r="AV468" i="12" s="1"/>
  <c r="AA469" i="12"/>
  <c r="AF469" i="12"/>
  <c r="AM469" i="12"/>
  <c r="AN469" i="12"/>
  <c r="AV469" i="12" s="1"/>
  <c r="AA470" i="12"/>
  <c r="AF470" i="12"/>
  <c r="AM470" i="12"/>
  <c r="AN470" i="12"/>
  <c r="AV470" i="12" s="1"/>
  <c r="AA471" i="12"/>
  <c r="AF471" i="12"/>
  <c r="AM471" i="12"/>
  <c r="AN471" i="12"/>
  <c r="AV471" i="12" s="1"/>
  <c r="AA472" i="12"/>
  <c r="AF472" i="12"/>
  <c r="AM472" i="12"/>
  <c r="AN472" i="12"/>
  <c r="AV472" i="12" s="1"/>
  <c r="AA473" i="12"/>
  <c r="AF473" i="12"/>
  <c r="AM473" i="12"/>
  <c r="AN473" i="12"/>
  <c r="AV473" i="12" s="1"/>
  <c r="AA474" i="12"/>
  <c r="AF474" i="12"/>
  <c r="AM474" i="12"/>
  <c r="AN474" i="12"/>
  <c r="AV474" i="12" s="1"/>
  <c r="AA475" i="12"/>
  <c r="AF475" i="12"/>
  <c r="AM475" i="12"/>
  <c r="AN475" i="12"/>
  <c r="AV475" i="12" s="1"/>
  <c r="AA476" i="12"/>
  <c r="AF476" i="12"/>
  <c r="AM476" i="12"/>
  <c r="AN476" i="12"/>
  <c r="AV476" i="12" s="1"/>
  <c r="AA477" i="12"/>
  <c r="AF477" i="12"/>
  <c r="AM477" i="12"/>
  <c r="AN477" i="12"/>
  <c r="AV477" i="12" s="1"/>
  <c r="AA478" i="12"/>
  <c r="AF478" i="12"/>
  <c r="AM478" i="12"/>
  <c r="AN478" i="12"/>
  <c r="AV478" i="12" s="1"/>
  <c r="AA479" i="12"/>
  <c r="AF479" i="12"/>
  <c r="AM479" i="12"/>
  <c r="AN479" i="12"/>
  <c r="AV479" i="12" s="1"/>
  <c r="AA480" i="12"/>
  <c r="AF480" i="12"/>
  <c r="AM480" i="12"/>
  <c r="AN480" i="12"/>
  <c r="AV480" i="12" s="1"/>
  <c r="AA481" i="12"/>
  <c r="AF481" i="12"/>
  <c r="AM481" i="12"/>
  <c r="AN481" i="12"/>
  <c r="AV481" i="12" s="1"/>
  <c r="AA482" i="12"/>
  <c r="AF482" i="12"/>
  <c r="AM482" i="12"/>
  <c r="AN482" i="12"/>
  <c r="AV482" i="12" s="1"/>
  <c r="AA483" i="12"/>
  <c r="AF483" i="12"/>
  <c r="AM483" i="12"/>
  <c r="AN483" i="12"/>
  <c r="AV483" i="12" s="1"/>
  <c r="AA484" i="12"/>
  <c r="AF484" i="12"/>
  <c r="AM484" i="12"/>
  <c r="AN484" i="12"/>
  <c r="AV484" i="12" s="1"/>
  <c r="AA485" i="12"/>
  <c r="AF485" i="12"/>
  <c r="AM485" i="12"/>
  <c r="AN485" i="12"/>
  <c r="AV485" i="12" s="1"/>
  <c r="K486" i="12"/>
  <c r="AB486" i="12"/>
  <c r="AC486" i="12"/>
  <c r="AD486" i="12"/>
  <c r="AG486" i="12"/>
  <c r="AH486" i="12"/>
  <c r="AJ486" i="12"/>
  <c r="AR486" i="12"/>
  <c r="AU158" i="12" l="1"/>
  <c r="AU260" i="12"/>
  <c r="AU10" i="12"/>
  <c r="AU162" i="12"/>
  <c r="AU485" i="12"/>
  <c r="AU368" i="12"/>
  <c r="AV107" i="12"/>
  <c r="AV101" i="12"/>
  <c r="AV133" i="12"/>
  <c r="AU478" i="12"/>
  <c r="AU435" i="12"/>
  <c r="AV97" i="12"/>
  <c r="AU333" i="12"/>
  <c r="AU210" i="12"/>
  <c r="AV131" i="12"/>
  <c r="AU466" i="12"/>
  <c r="AU322" i="12"/>
  <c r="AU237" i="12"/>
  <c r="AV99" i="12"/>
  <c r="AV95" i="12"/>
  <c r="AU170" i="12"/>
  <c r="AU483" i="12"/>
  <c r="AU195" i="12"/>
  <c r="AV108" i="12"/>
  <c r="AU15" i="12"/>
  <c r="AU431" i="12"/>
  <c r="AU340" i="12"/>
  <c r="AV105" i="12"/>
  <c r="AU53" i="12"/>
  <c r="AU473" i="12"/>
  <c r="AU436" i="12"/>
  <c r="AU432" i="12"/>
  <c r="AU397" i="12"/>
  <c r="AU387" i="12"/>
  <c r="AU344" i="12"/>
  <c r="AU337" i="12"/>
  <c r="AU302" i="12"/>
  <c r="AU262" i="12"/>
  <c r="AU230" i="12"/>
  <c r="AV132" i="12"/>
  <c r="AU26" i="12"/>
  <c r="AU477" i="12"/>
  <c r="AU404" i="12"/>
  <c r="AU394" i="12"/>
  <c r="AU296" i="12"/>
  <c r="AU76" i="12"/>
  <c r="AU244" i="12"/>
  <c r="AV123" i="12"/>
  <c r="AV103" i="12"/>
  <c r="AU415" i="12"/>
  <c r="AU326" i="12"/>
  <c r="AU207" i="12"/>
  <c r="AU188" i="12"/>
  <c r="AV141" i="12"/>
  <c r="AU65" i="12"/>
  <c r="AU461" i="12"/>
  <c r="AU454" i="12"/>
  <c r="AU441" i="12"/>
  <c r="AU423" i="12"/>
  <c r="AU409" i="12"/>
  <c r="AU376" i="12"/>
  <c r="AU346" i="12"/>
  <c r="AU320" i="12"/>
  <c r="AU284" i="12"/>
  <c r="AU222" i="12"/>
  <c r="AU462" i="12"/>
  <c r="AU427" i="12"/>
  <c r="AU420" i="12"/>
  <c r="AU370" i="12"/>
  <c r="AU356" i="12"/>
  <c r="AU332" i="12"/>
  <c r="AU325" i="12"/>
  <c r="AU321" i="12"/>
  <c r="AU314" i="12"/>
  <c r="AU298" i="12"/>
  <c r="AU291" i="12"/>
  <c r="AU242" i="12"/>
  <c r="AU213" i="12"/>
  <c r="AU190" i="12"/>
  <c r="AU177" i="12"/>
  <c r="AV113" i="12"/>
  <c r="AU59" i="12"/>
  <c r="AU27" i="12"/>
  <c r="AU391" i="12"/>
  <c r="AU358" i="12"/>
  <c r="AV115" i="12"/>
  <c r="AU83" i="12"/>
  <c r="AU35" i="12"/>
  <c r="AU475" i="12"/>
  <c r="AU471" i="12"/>
  <c r="AU457" i="12"/>
  <c r="AU444" i="12"/>
  <c r="AU412" i="12"/>
  <c r="AU362" i="12"/>
  <c r="AU274" i="12"/>
  <c r="AU261" i="12"/>
  <c r="AU248" i="12"/>
  <c r="AU166" i="12"/>
  <c r="AV137" i="12"/>
  <c r="AV126" i="12"/>
  <c r="AV119" i="12"/>
  <c r="AU39" i="12"/>
  <c r="AU9" i="12"/>
  <c r="AU467" i="12"/>
  <c r="AU463" i="12"/>
  <c r="AU437" i="12"/>
  <c r="AU425" i="12"/>
  <c r="AU421" i="12"/>
  <c r="AU406" i="12"/>
  <c r="AU402" i="12"/>
  <c r="AU380" i="12"/>
  <c r="AU352" i="12"/>
  <c r="AU338" i="12"/>
  <c r="AU334" i="12"/>
  <c r="AU201" i="12"/>
  <c r="AU184" i="12"/>
  <c r="AU174" i="12"/>
  <c r="AV125" i="12"/>
  <c r="AV121" i="12"/>
  <c r="AV117" i="12"/>
  <c r="AV109" i="12"/>
  <c r="AV96" i="12"/>
  <c r="AU480" i="12"/>
  <c r="AU456" i="12"/>
  <c r="AU449" i="12"/>
  <c r="AU442" i="12"/>
  <c r="AU418" i="12"/>
  <c r="AU396" i="12"/>
  <c r="AU392" i="12"/>
  <c r="AU388" i="12"/>
  <c r="AU374" i="12"/>
  <c r="AU280" i="12"/>
  <c r="AU270" i="12"/>
  <c r="AU243" i="12"/>
  <c r="AU226" i="12"/>
  <c r="AU219" i="12"/>
  <c r="AV139" i="12"/>
  <c r="AV135" i="12"/>
  <c r="AV127" i="12"/>
  <c r="AV114" i="12"/>
  <c r="AU90" i="12"/>
  <c r="AU77" i="12"/>
  <c r="AU57" i="12"/>
  <c r="AU41" i="12"/>
  <c r="AU8" i="12"/>
  <c r="AU87" i="12"/>
  <c r="AU472" i="12"/>
  <c r="AU468" i="12"/>
  <c r="AU459" i="12"/>
  <c r="AU451" i="12"/>
  <c r="AU447" i="12"/>
  <c r="AU439" i="12"/>
  <c r="AU430" i="12"/>
  <c r="AU426" i="12"/>
  <c r="AU399" i="12"/>
  <c r="AU386" i="12"/>
  <c r="AU379" i="12"/>
  <c r="AU375" i="12"/>
  <c r="AU350" i="12"/>
  <c r="AU316" i="12"/>
  <c r="AU309" i="12"/>
  <c r="AU228" i="12"/>
  <c r="AU224" i="12"/>
  <c r="AU220" i="12"/>
  <c r="AU216" i="12"/>
  <c r="AU212" i="12"/>
  <c r="AU208" i="12"/>
  <c r="AU204" i="12"/>
  <c r="AU180" i="12"/>
  <c r="AU176" i="12"/>
  <c r="AU172" i="12"/>
  <c r="AU168" i="12"/>
  <c r="AV138" i="12"/>
  <c r="AV129" i="12"/>
  <c r="AV120" i="12"/>
  <c r="AV111" i="12"/>
  <c r="AV102" i="12"/>
  <c r="AV93" i="12"/>
  <c r="AU72" i="12"/>
  <c r="AU62" i="12"/>
  <c r="AU48" i="12"/>
  <c r="AU28" i="12"/>
  <c r="AU484" i="12"/>
  <c r="AU479" i="12"/>
  <c r="AU474" i="12"/>
  <c r="AU469" i="12"/>
  <c r="AU453" i="12"/>
  <c r="AU448" i="12"/>
  <c r="AU443" i="12"/>
  <c r="AU438" i="12"/>
  <c r="AU433" i="12"/>
  <c r="AU417" i="12"/>
  <c r="AU408" i="12"/>
  <c r="AU403" i="12"/>
  <c r="AU398" i="12"/>
  <c r="AU393" i="12"/>
  <c r="AU364" i="12"/>
  <c r="AU355" i="12"/>
  <c r="AU351" i="12"/>
  <c r="AU343" i="12"/>
  <c r="AU339" i="12"/>
  <c r="AU300" i="12"/>
  <c r="AU292" i="12"/>
  <c r="AU288" i="12"/>
  <c r="AU273" i="12"/>
  <c r="AU266" i="12"/>
  <c r="AU255" i="12"/>
  <c r="AU189" i="12"/>
  <c r="AU165" i="12"/>
  <c r="AV140" i="12"/>
  <c r="AV134" i="12"/>
  <c r="AV128" i="12"/>
  <c r="AV122" i="12"/>
  <c r="AV116" i="12"/>
  <c r="AV110" i="12"/>
  <c r="AV104" i="12"/>
  <c r="AV98" i="12"/>
  <c r="AU92" i="12"/>
  <c r="AU78" i="12"/>
  <c r="AU44" i="12"/>
  <c r="AU40" i="12"/>
  <c r="AU36" i="12"/>
  <c r="AU32" i="12"/>
  <c r="AU18" i="12"/>
  <c r="AU14" i="12"/>
  <c r="AV157" i="12"/>
  <c r="AV156" i="12"/>
  <c r="AV155" i="12"/>
  <c r="AV154" i="12"/>
  <c r="AV153" i="12"/>
  <c r="AV152" i="12"/>
  <c r="AV151" i="12"/>
  <c r="AV150" i="12"/>
  <c r="AV149" i="12"/>
  <c r="AV148" i="12"/>
  <c r="AV147" i="12"/>
  <c r="AV146" i="12"/>
  <c r="AV145" i="12"/>
  <c r="AV144" i="12"/>
  <c r="AV143" i="12"/>
  <c r="AV142" i="12"/>
  <c r="AU481" i="12"/>
  <c r="AU465" i="12"/>
  <c r="AU460" i="12"/>
  <c r="AU455" i="12"/>
  <c r="AU450" i="12"/>
  <c r="AU445" i="12"/>
  <c r="AU429" i="12"/>
  <c r="AU424" i="12"/>
  <c r="AU419" i="12"/>
  <c r="AU414" i="12"/>
  <c r="AU410" i="12"/>
  <c r="AU405" i="12"/>
  <c r="AU400" i="12"/>
  <c r="AU382" i="12"/>
  <c r="AU373" i="12"/>
  <c r="AU369" i="12"/>
  <c r="AU361" i="12"/>
  <c r="AU357" i="12"/>
  <c r="AU328" i="12"/>
  <c r="AU319" i="12"/>
  <c r="AU315" i="12"/>
  <c r="AU297" i="12"/>
  <c r="AU282" i="12"/>
  <c r="AU278" i="12"/>
  <c r="AU246" i="12"/>
  <c r="AU238" i="12"/>
  <c r="AU234" i="12"/>
  <c r="AU206" i="12"/>
  <c r="AU202" i="12"/>
  <c r="AU198" i="12"/>
  <c r="AU194" i="12"/>
  <c r="AU186" i="12"/>
  <c r="AU159" i="12"/>
  <c r="AV158" i="12"/>
  <c r="AV136" i="12"/>
  <c r="AV130" i="12"/>
  <c r="AV124" i="12"/>
  <c r="AV118" i="12"/>
  <c r="AV112" i="12"/>
  <c r="AV106" i="12"/>
  <c r="AV100" i="12"/>
  <c r="AV94" i="12"/>
  <c r="AU68" i="12"/>
  <c r="AU64" i="12"/>
  <c r="AU60" i="12"/>
  <c r="AU52" i="12"/>
  <c r="AV401" i="12"/>
  <c r="AU401" i="12"/>
  <c r="AV372" i="12"/>
  <c r="AU372" i="12"/>
  <c r="AV354" i="12"/>
  <c r="AU354" i="12"/>
  <c r="AV336" i="12"/>
  <c r="AU336" i="12"/>
  <c r="AV318" i="12"/>
  <c r="AU318" i="12"/>
  <c r="AV268" i="12"/>
  <c r="AU268" i="12"/>
  <c r="AV407" i="12"/>
  <c r="AU407" i="12"/>
  <c r="AV272" i="12"/>
  <c r="AU272" i="12"/>
  <c r="AV214" i="12"/>
  <c r="AU214" i="12"/>
  <c r="AV160" i="12"/>
  <c r="AU160" i="12"/>
  <c r="AV75" i="12"/>
  <c r="AU75" i="12"/>
  <c r="AV47" i="12"/>
  <c r="AU47" i="12"/>
  <c r="AV12" i="12"/>
  <c r="AU12" i="12"/>
  <c r="AV413" i="12"/>
  <c r="AU413" i="12"/>
  <c r="AV378" i="12"/>
  <c r="AU378" i="12"/>
  <c r="AV360" i="12"/>
  <c r="AU360" i="12"/>
  <c r="AV342" i="12"/>
  <c r="AU342" i="12"/>
  <c r="AV324" i="12"/>
  <c r="AU324" i="12"/>
  <c r="AV304" i="12"/>
  <c r="AU304" i="12"/>
  <c r="AV250" i="12"/>
  <c r="AU250" i="12"/>
  <c r="AV218" i="12"/>
  <c r="AU218" i="12"/>
  <c r="AV164" i="12"/>
  <c r="AU164" i="12"/>
  <c r="AV80" i="12"/>
  <c r="AU80" i="12"/>
  <c r="AV51" i="12"/>
  <c r="AU51" i="12"/>
  <c r="AV308" i="12"/>
  <c r="AU308" i="12"/>
  <c r="AV254" i="12"/>
  <c r="AU254" i="12"/>
  <c r="AV178" i="12"/>
  <c r="AU178" i="12"/>
  <c r="AV56" i="12"/>
  <c r="AU56" i="12"/>
  <c r="AV384" i="12"/>
  <c r="AU384" i="12"/>
  <c r="AV366" i="12"/>
  <c r="AU366" i="12"/>
  <c r="AV348" i="12"/>
  <c r="AU348" i="12"/>
  <c r="AV330" i="12"/>
  <c r="AU330" i="12"/>
  <c r="AV286" i="12"/>
  <c r="AU286" i="12"/>
  <c r="AV232" i="12"/>
  <c r="AU232" i="12"/>
  <c r="AV182" i="12"/>
  <c r="AU182" i="12"/>
  <c r="AU482" i="12"/>
  <c r="AU476" i="12"/>
  <c r="AU470" i="12"/>
  <c r="AU464" i="12"/>
  <c r="AU458" i="12"/>
  <c r="AU452" i="12"/>
  <c r="AU446" i="12"/>
  <c r="AU440" i="12"/>
  <c r="AU434" i="12"/>
  <c r="AU428" i="12"/>
  <c r="AU422" i="12"/>
  <c r="AU416" i="12"/>
  <c r="AU411" i="12"/>
  <c r="AV395" i="12"/>
  <c r="AU395" i="12"/>
  <c r="AU390" i="12"/>
  <c r="AU385" i="12"/>
  <c r="AU381" i="12"/>
  <c r="AU367" i="12"/>
  <c r="AU363" i="12"/>
  <c r="AU349" i="12"/>
  <c r="AU345" i="12"/>
  <c r="AU331" i="12"/>
  <c r="AU327" i="12"/>
  <c r="AU310" i="12"/>
  <c r="AU306" i="12"/>
  <c r="AV290" i="12"/>
  <c r="AU290" i="12"/>
  <c r="AU279" i="12"/>
  <c r="AU264" i="12"/>
  <c r="AU256" i="12"/>
  <c r="AU252" i="12"/>
  <c r="AV236" i="12"/>
  <c r="AU236" i="12"/>
  <c r="AU225" i="12"/>
  <c r="AV196" i="12"/>
  <c r="AU196" i="12"/>
  <c r="AU192" i="12"/>
  <c r="AU183" i="12"/>
  <c r="AU171" i="12"/>
  <c r="AV89" i="12"/>
  <c r="AU89" i="12"/>
  <c r="AU82" i="12"/>
  <c r="AU63" i="12"/>
  <c r="AU58" i="12"/>
  <c r="AU54" i="12"/>
  <c r="AU34" i="12"/>
  <c r="AU30" i="12"/>
  <c r="AU22" i="12"/>
  <c r="AV200" i="12"/>
  <c r="AU200" i="12"/>
  <c r="AV71" i="12"/>
  <c r="AU71" i="12"/>
  <c r="AU389" i="12"/>
  <c r="AU383" i="12"/>
  <c r="AU377" i="12"/>
  <c r="AU371" i="12"/>
  <c r="AU365" i="12"/>
  <c r="AU359" i="12"/>
  <c r="AU353" i="12"/>
  <c r="AU347" i="12"/>
  <c r="AU341" i="12"/>
  <c r="AU335" i="12"/>
  <c r="AU329" i="12"/>
  <c r="AU323" i="12"/>
  <c r="AU317" i="12"/>
  <c r="AU312" i="12"/>
  <c r="AU303" i="12"/>
  <c r="AU294" i="12"/>
  <c r="AU285" i="12"/>
  <c r="AU276" i="12"/>
  <c r="AU267" i="12"/>
  <c r="AU258" i="12"/>
  <c r="AU249" i="12"/>
  <c r="AU240" i="12"/>
  <c r="AU231" i="12"/>
  <c r="AU88" i="12"/>
  <c r="AU84" i="12"/>
  <c r="AU70" i="12"/>
  <c r="AU66" i="12"/>
  <c r="AU46" i="12"/>
  <c r="AU42" i="12"/>
  <c r="AU24" i="12"/>
  <c r="AU20" i="12"/>
  <c r="AU16" i="12"/>
  <c r="AF486" i="12"/>
  <c r="AV61" i="12"/>
  <c r="AU61" i="12"/>
  <c r="AN486" i="12"/>
  <c r="AV73" i="12"/>
  <c r="AU73" i="12"/>
  <c r="AV37" i="12"/>
  <c r="AU37" i="12"/>
  <c r="AU311" i="12"/>
  <c r="AU305" i="12"/>
  <c r="AU299" i="12"/>
  <c r="AU293" i="12"/>
  <c r="AU287" i="12"/>
  <c r="AU281" i="12"/>
  <c r="AU275" i="12"/>
  <c r="AU269" i="12"/>
  <c r="AU263" i="12"/>
  <c r="AU257" i="12"/>
  <c r="AU251" i="12"/>
  <c r="AU245" i="12"/>
  <c r="AU239" i="12"/>
  <c r="AU233" i="12"/>
  <c r="AU227" i="12"/>
  <c r="AU221" i="12"/>
  <c r="AU215" i="12"/>
  <c r="AU209" i="12"/>
  <c r="AU203" i="12"/>
  <c r="AU197" i="12"/>
  <c r="AU191" i="12"/>
  <c r="AU185" i="12"/>
  <c r="AU179" i="12"/>
  <c r="AU173" i="12"/>
  <c r="AU167" i="12"/>
  <c r="AU161" i="12"/>
  <c r="AV79" i="12"/>
  <c r="AU79" i="12"/>
  <c r="AU74" i="12"/>
  <c r="AU69" i="12"/>
  <c r="AV43" i="12"/>
  <c r="AU43" i="12"/>
  <c r="AU38" i="12"/>
  <c r="AU33" i="12"/>
  <c r="AV19" i="12"/>
  <c r="AU19" i="12"/>
  <c r="AV67" i="12"/>
  <c r="AU67" i="12"/>
  <c r="AV31" i="12"/>
  <c r="AU31" i="12"/>
  <c r="AV13" i="12"/>
  <c r="AU13" i="12"/>
  <c r="AV85" i="12"/>
  <c r="AU85" i="12"/>
  <c r="AV49" i="12"/>
  <c r="AU49" i="12"/>
  <c r="AT486" i="12"/>
  <c r="AU313" i="12"/>
  <c r="AU307" i="12"/>
  <c r="AU301" i="12"/>
  <c r="AU295" i="12"/>
  <c r="AU289" i="12"/>
  <c r="AU283" i="12"/>
  <c r="AU277" i="12"/>
  <c r="AU271" i="12"/>
  <c r="AU265" i="12"/>
  <c r="AU259" i="12"/>
  <c r="AU253" i="12"/>
  <c r="AU247" i="12"/>
  <c r="AU241" i="12"/>
  <c r="AU235" i="12"/>
  <c r="AU229" i="12"/>
  <c r="AU223" i="12"/>
  <c r="AU217" i="12"/>
  <c r="AU211" i="12"/>
  <c r="AU205" i="12"/>
  <c r="AU199" i="12"/>
  <c r="AU193" i="12"/>
  <c r="AU187" i="12"/>
  <c r="AU181" i="12"/>
  <c r="AU175" i="12"/>
  <c r="AU169" i="12"/>
  <c r="AU163" i="12"/>
  <c r="AV91" i="12"/>
  <c r="AU91" i="12"/>
  <c r="AU86" i="12"/>
  <c r="AU81" i="12"/>
  <c r="AV55" i="12"/>
  <c r="AU55" i="12"/>
  <c r="AU50" i="12"/>
  <c r="AU45" i="12"/>
  <c r="AV25" i="12"/>
  <c r="AU25" i="12"/>
  <c r="AU21" i="12"/>
  <c r="AU29" i="12"/>
  <c r="AU23" i="12"/>
  <c r="AU17" i="12"/>
  <c r="AU11" i="12"/>
  <c r="AU486" i="12" l="1"/>
  <c r="AP1398" i="11" l="1"/>
  <c r="J5" i="11"/>
  <c r="AA8" i="11"/>
  <c r="AF8" i="11"/>
  <c r="AM8" i="11"/>
  <c r="AN8" i="11"/>
  <c r="AV8" i="11" s="1"/>
  <c r="AA9" i="11"/>
  <c r="AF9" i="11"/>
  <c r="AM9" i="11"/>
  <c r="AN9" i="11"/>
  <c r="AV9" i="11" s="1"/>
  <c r="AA10" i="11"/>
  <c r="AF10" i="11"/>
  <c r="AM10" i="11"/>
  <c r="AN10" i="11"/>
  <c r="AV10" i="11" s="1"/>
  <c r="AA11" i="11"/>
  <c r="AF11" i="11"/>
  <c r="AM11" i="11"/>
  <c r="AN11" i="11"/>
  <c r="AV11" i="11" s="1"/>
  <c r="AA12" i="11"/>
  <c r="AF12" i="11"/>
  <c r="AM12" i="11"/>
  <c r="AN12" i="11"/>
  <c r="AA13" i="11"/>
  <c r="AF13" i="11"/>
  <c r="AM13" i="11"/>
  <c r="AN13" i="11"/>
  <c r="AV13" i="11" s="1"/>
  <c r="AA14" i="11"/>
  <c r="AF14" i="11"/>
  <c r="AM14" i="11"/>
  <c r="AN14" i="11"/>
  <c r="AA15" i="11"/>
  <c r="AF15" i="11"/>
  <c r="AM15" i="11"/>
  <c r="AN15" i="11"/>
  <c r="AV15" i="11" s="1"/>
  <c r="AA16" i="11"/>
  <c r="AF16" i="11"/>
  <c r="AM16" i="11"/>
  <c r="AN16" i="11"/>
  <c r="AV16" i="11" s="1"/>
  <c r="AA17" i="11"/>
  <c r="AF17" i="11"/>
  <c r="AM17" i="11"/>
  <c r="AN17" i="11"/>
  <c r="AV17" i="11" s="1"/>
  <c r="AA18" i="11"/>
  <c r="AF18" i="11"/>
  <c r="AM18" i="11"/>
  <c r="AN18" i="11"/>
  <c r="AV18" i="11" s="1"/>
  <c r="AA19" i="11"/>
  <c r="AF19" i="11"/>
  <c r="AM19" i="11"/>
  <c r="AN19" i="11"/>
  <c r="AV19" i="11" s="1"/>
  <c r="AA20" i="11"/>
  <c r="AF20" i="11"/>
  <c r="AM20" i="11"/>
  <c r="AN20" i="11"/>
  <c r="AA21" i="11"/>
  <c r="AF21" i="11"/>
  <c r="AM21" i="11"/>
  <c r="AN21" i="11"/>
  <c r="AV21" i="11" s="1"/>
  <c r="AA22" i="11"/>
  <c r="AF22" i="11"/>
  <c r="AM22" i="11"/>
  <c r="AN22" i="11"/>
  <c r="AV22" i="11" s="1"/>
  <c r="AA23" i="11"/>
  <c r="AF23" i="11"/>
  <c r="AM23" i="11"/>
  <c r="AN23" i="11"/>
  <c r="AV23" i="11" s="1"/>
  <c r="AA24" i="11"/>
  <c r="AF24" i="11"/>
  <c r="AM24" i="11"/>
  <c r="AN24" i="11"/>
  <c r="AV24" i="11" s="1"/>
  <c r="AA25" i="11"/>
  <c r="AF25" i="11"/>
  <c r="AM25" i="11"/>
  <c r="AN25" i="11"/>
  <c r="AV25" i="11" s="1"/>
  <c r="AA26" i="11"/>
  <c r="AF26" i="11"/>
  <c r="AM26" i="11"/>
  <c r="AN26" i="11"/>
  <c r="AV26" i="11" s="1"/>
  <c r="AA27" i="11"/>
  <c r="AF27" i="11"/>
  <c r="AM27" i="11"/>
  <c r="AN27" i="11"/>
  <c r="AV27" i="11" s="1"/>
  <c r="AA28" i="11"/>
  <c r="AF28" i="11"/>
  <c r="AM28" i="11"/>
  <c r="AN28" i="11"/>
  <c r="AV28" i="11" s="1"/>
  <c r="AA29" i="11"/>
  <c r="AF29" i="11"/>
  <c r="AM29" i="11"/>
  <c r="AN29" i="11"/>
  <c r="AA30" i="11"/>
  <c r="AF30" i="11"/>
  <c r="AM30" i="11"/>
  <c r="AN30" i="11"/>
  <c r="AV30" i="11" s="1"/>
  <c r="AA31" i="11"/>
  <c r="AF31" i="11"/>
  <c r="AM31" i="11"/>
  <c r="AN31" i="11"/>
  <c r="AV31" i="11" s="1"/>
  <c r="AA32" i="11"/>
  <c r="AF32" i="11"/>
  <c r="AM32" i="11"/>
  <c r="AN32" i="11"/>
  <c r="AA33" i="11"/>
  <c r="AF33" i="11"/>
  <c r="AM33" i="11"/>
  <c r="AN33" i="11"/>
  <c r="AV33" i="11" s="1"/>
  <c r="AA34" i="11"/>
  <c r="AF34" i="11"/>
  <c r="AM34" i="11"/>
  <c r="AN34" i="11"/>
  <c r="AV34" i="11" s="1"/>
  <c r="AA35" i="11"/>
  <c r="AF35" i="11"/>
  <c r="AM35" i="11"/>
  <c r="AN35" i="11"/>
  <c r="AV35" i="11" s="1"/>
  <c r="AA36" i="11"/>
  <c r="AF36" i="11"/>
  <c r="AM36" i="11"/>
  <c r="AN36" i="11"/>
  <c r="AV36" i="11" s="1"/>
  <c r="AA37" i="11"/>
  <c r="AF37" i="11"/>
  <c r="AM37" i="11"/>
  <c r="AN37" i="11"/>
  <c r="AV37" i="11" s="1"/>
  <c r="AA38" i="11"/>
  <c r="AF38" i="11"/>
  <c r="AM38" i="11"/>
  <c r="AN38" i="11"/>
  <c r="AV38" i="11" s="1"/>
  <c r="AA39" i="11"/>
  <c r="AF39" i="11"/>
  <c r="AM39" i="11"/>
  <c r="AN39" i="11"/>
  <c r="AV39" i="11" s="1"/>
  <c r="AA40" i="11"/>
  <c r="AF40" i="11"/>
  <c r="AM40" i="11"/>
  <c r="AN40" i="11"/>
  <c r="AV40" i="11" s="1"/>
  <c r="AA41" i="11"/>
  <c r="AF41" i="11"/>
  <c r="AM41" i="11"/>
  <c r="AN41" i="11"/>
  <c r="AV41" i="11" s="1"/>
  <c r="AA42" i="11"/>
  <c r="AF42" i="11"/>
  <c r="AM42" i="11"/>
  <c r="AN42" i="11"/>
  <c r="AA43" i="11"/>
  <c r="AF43" i="11"/>
  <c r="AM43" i="11"/>
  <c r="AN43" i="11"/>
  <c r="AV43" i="11" s="1"/>
  <c r="AA44" i="11"/>
  <c r="AF44" i="11"/>
  <c r="AM44" i="11"/>
  <c r="AN44" i="11"/>
  <c r="AV44" i="11" s="1"/>
  <c r="AA45" i="11"/>
  <c r="AF45" i="11"/>
  <c r="AM45" i="11"/>
  <c r="AN45" i="1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A51" i="11"/>
  <c r="AF51" i="11"/>
  <c r="AM51" i="11"/>
  <c r="AN51" i="11"/>
  <c r="AV51" i="11" s="1"/>
  <c r="AA52" i="11"/>
  <c r="AF52" i="11"/>
  <c r="AM52" i="11"/>
  <c r="AN52" i="11"/>
  <c r="AV52" i="11" s="1"/>
  <c r="AA53" i="11"/>
  <c r="AF53" i="11"/>
  <c r="AM53" i="11"/>
  <c r="AN53" i="11"/>
  <c r="AV53" i="11" s="1"/>
  <c r="AA54" i="11"/>
  <c r="AF54" i="11"/>
  <c r="AM54" i="11"/>
  <c r="AN54" i="11"/>
  <c r="AA55" i="11"/>
  <c r="AF55" i="11"/>
  <c r="AM55" i="11"/>
  <c r="AN55" i="11"/>
  <c r="AV55" i="11" s="1"/>
  <c r="AA56" i="11"/>
  <c r="AF56" i="11"/>
  <c r="AM56" i="11"/>
  <c r="AN56" i="11"/>
  <c r="AV56" i="11" s="1"/>
  <c r="AA57" i="11"/>
  <c r="AF57" i="11"/>
  <c r="AM57" i="11"/>
  <c r="AN57" i="11"/>
  <c r="AA58" i="11"/>
  <c r="AF58" i="11"/>
  <c r="AM58" i="11"/>
  <c r="AN58" i="11"/>
  <c r="AV58" i="11" s="1"/>
  <c r="AA59" i="11"/>
  <c r="AF59" i="11"/>
  <c r="AM59" i="11"/>
  <c r="AN59" i="11"/>
  <c r="AV59" i="11" s="1"/>
  <c r="AA60" i="11"/>
  <c r="AF60" i="11"/>
  <c r="AM60" i="11"/>
  <c r="AN60" i="11"/>
  <c r="AV60" i="11" s="1"/>
  <c r="AA61" i="11"/>
  <c r="AF61" i="11"/>
  <c r="AM61" i="11"/>
  <c r="AN61" i="11"/>
  <c r="AV61" i="11" s="1"/>
  <c r="AA62" i="11"/>
  <c r="AF62" i="11"/>
  <c r="AM62" i="11"/>
  <c r="AN62" i="11"/>
  <c r="AV62" i="11" s="1"/>
  <c r="AA63" i="11"/>
  <c r="AF63" i="11"/>
  <c r="AM63" i="11"/>
  <c r="AN63" i="11"/>
  <c r="AA64" i="11"/>
  <c r="AF64" i="11"/>
  <c r="AM64" i="11"/>
  <c r="AN64" i="11"/>
  <c r="AV64" i="11" s="1"/>
  <c r="AA65" i="11"/>
  <c r="AF65" i="11"/>
  <c r="AM65" i="11"/>
  <c r="AN65" i="11"/>
  <c r="AV65" i="11" s="1"/>
  <c r="AA66" i="11"/>
  <c r="AF66" i="11"/>
  <c r="AM66" i="11"/>
  <c r="AN66" i="11"/>
  <c r="AV66" i="11" s="1"/>
  <c r="AA67" i="11"/>
  <c r="AF67" i="11"/>
  <c r="AM67" i="11"/>
  <c r="AN67" i="11"/>
  <c r="AV67" i="11" s="1"/>
  <c r="AA68" i="11"/>
  <c r="AF68" i="11"/>
  <c r="AM68" i="11"/>
  <c r="AN68" i="11"/>
  <c r="AV68" i="11" s="1"/>
  <c r="AA69" i="11"/>
  <c r="AF69" i="11"/>
  <c r="AM69" i="11"/>
  <c r="AN69" i="11"/>
  <c r="AA70" i="11"/>
  <c r="AF70" i="11"/>
  <c r="AM70" i="11"/>
  <c r="AN70" i="11"/>
  <c r="AV70" i="11" s="1"/>
  <c r="AA71" i="11"/>
  <c r="AF71" i="11"/>
  <c r="AM71" i="11"/>
  <c r="AN71" i="11"/>
  <c r="AV71" i="11" s="1"/>
  <c r="AA72" i="11"/>
  <c r="AF72" i="11"/>
  <c r="AM72" i="11"/>
  <c r="AN72" i="11"/>
  <c r="AA73" i="11"/>
  <c r="AF73" i="11"/>
  <c r="AM73" i="11"/>
  <c r="AN73" i="11"/>
  <c r="AV73" i="11" s="1"/>
  <c r="AA74" i="11"/>
  <c r="AF74" i="11"/>
  <c r="AM74" i="11"/>
  <c r="AN74" i="11"/>
  <c r="AA75" i="11"/>
  <c r="AF75" i="11"/>
  <c r="AM75" i="11"/>
  <c r="AN75" i="11"/>
  <c r="AV75" i="11" s="1"/>
  <c r="AU75" i="11"/>
  <c r="AA76" i="11"/>
  <c r="AF76" i="11"/>
  <c r="AM76" i="11"/>
  <c r="AN76" i="11"/>
  <c r="AV76" i="11" s="1"/>
  <c r="AA77" i="11"/>
  <c r="AF77" i="11"/>
  <c r="AM77" i="11"/>
  <c r="AN77" i="11"/>
  <c r="AV77" i="11" s="1"/>
  <c r="AA78" i="11"/>
  <c r="AF78" i="11"/>
  <c r="AM78" i="11"/>
  <c r="AN78" i="11"/>
  <c r="AV78" i="11" s="1"/>
  <c r="AA79" i="11"/>
  <c r="AF79" i="11"/>
  <c r="AM79" i="11"/>
  <c r="AN79" i="11"/>
  <c r="AV79" i="11" s="1"/>
  <c r="AA80" i="11"/>
  <c r="AF80" i="11"/>
  <c r="AM80" i="11"/>
  <c r="AN80" i="11"/>
  <c r="AV80" i="11" s="1"/>
  <c r="AA81" i="11"/>
  <c r="AF81" i="11"/>
  <c r="AM81" i="11"/>
  <c r="AN81" i="11"/>
  <c r="AA82" i="11"/>
  <c r="AF82" i="11"/>
  <c r="AM82" i="11"/>
  <c r="AN82" i="11"/>
  <c r="AV82" i="11" s="1"/>
  <c r="AA83" i="11"/>
  <c r="AF83" i="11"/>
  <c r="AM83" i="11"/>
  <c r="AN83" i="11"/>
  <c r="AV83" i="11" s="1"/>
  <c r="AA84" i="11"/>
  <c r="AF84" i="11"/>
  <c r="AM84" i="11"/>
  <c r="AN84" i="11"/>
  <c r="AV84" i="11" s="1"/>
  <c r="AA85" i="11"/>
  <c r="AF85" i="11"/>
  <c r="AM85" i="11"/>
  <c r="AN85" i="11"/>
  <c r="AV85" i="11" s="1"/>
  <c r="AA86" i="11"/>
  <c r="AF86" i="11"/>
  <c r="AM86" i="11"/>
  <c r="AN86" i="11"/>
  <c r="AV86" i="11" s="1"/>
  <c r="AA87" i="11"/>
  <c r="AF87" i="11"/>
  <c r="AM87" i="11"/>
  <c r="AN87" i="11"/>
  <c r="AV87" i="11" s="1"/>
  <c r="AA88" i="11"/>
  <c r="AF88" i="11"/>
  <c r="AM88" i="11"/>
  <c r="AN88" i="11"/>
  <c r="AV88" i="11" s="1"/>
  <c r="AA89" i="11"/>
  <c r="AF89" i="11"/>
  <c r="AM89" i="11"/>
  <c r="AN89" i="11"/>
  <c r="AV89" i="11" s="1"/>
  <c r="AA90" i="11"/>
  <c r="AF90" i="11"/>
  <c r="AM90" i="11"/>
  <c r="AN90" i="11"/>
  <c r="AA91" i="11"/>
  <c r="AF91" i="11"/>
  <c r="AM91" i="11"/>
  <c r="AN91" i="11"/>
  <c r="AV91" i="11" s="1"/>
  <c r="AA92" i="11"/>
  <c r="AF92" i="11"/>
  <c r="AM92" i="11"/>
  <c r="AN92" i="11"/>
  <c r="AA93" i="11"/>
  <c r="AF93" i="11"/>
  <c r="AM93" i="11"/>
  <c r="AN93" i="11"/>
  <c r="AV93" i="11" s="1"/>
  <c r="AA94" i="11"/>
  <c r="AF94" i="11"/>
  <c r="AM94" i="11"/>
  <c r="AN94" i="11"/>
  <c r="AV94" i="11" s="1"/>
  <c r="AA95" i="11"/>
  <c r="AF95" i="11"/>
  <c r="AM95" i="11"/>
  <c r="AN95" i="11"/>
  <c r="AV95" i="11" s="1"/>
  <c r="AA96" i="11"/>
  <c r="AF96" i="11"/>
  <c r="AM96" i="11"/>
  <c r="AN96" i="11"/>
  <c r="AV96" i="11" s="1"/>
  <c r="AA97" i="11"/>
  <c r="AF97" i="11"/>
  <c r="AM97" i="11"/>
  <c r="AN97" i="11"/>
  <c r="AV97" i="11" s="1"/>
  <c r="AA98" i="11"/>
  <c r="AF98" i="11"/>
  <c r="AM98" i="11"/>
  <c r="AN98" i="11"/>
  <c r="AV98" i="11" s="1"/>
  <c r="AA99" i="11"/>
  <c r="AF99" i="11"/>
  <c r="AM99" i="11"/>
  <c r="AN99" i="11"/>
  <c r="AA100" i="11"/>
  <c r="AF100" i="11"/>
  <c r="AM100" i="11"/>
  <c r="AN100" i="11"/>
  <c r="AV100" i="11" s="1"/>
  <c r="AA101" i="11"/>
  <c r="AF101" i="11"/>
  <c r="AM101" i="11"/>
  <c r="AN101" i="11"/>
  <c r="AV101" i="11" s="1"/>
  <c r="AA102" i="11"/>
  <c r="AF102" i="11"/>
  <c r="AM102" i="11"/>
  <c r="AN102" i="11"/>
  <c r="AV102" i="11" s="1"/>
  <c r="AA103" i="11"/>
  <c r="AF103" i="11"/>
  <c r="AM103" i="11"/>
  <c r="AN103" i="11"/>
  <c r="AV103" i="11" s="1"/>
  <c r="AA104" i="11"/>
  <c r="AF104" i="11"/>
  <c r="AM104" i="11"/>
  <c r="AN104" i="11"/>
  <c r="AV104" i="11" s="1"/>
  <c r="AA105" i="11"/>
  <c r="AF105" i="11"/>
  <c r="AM105" i="11"/>
  <c r="AN105" i="11"/>
  <c r="AV105" i="11" s="1"/>
  <c r="AA106" i="11"/>
  <c r="AF106" i="11"/>
  <c r="AM106" i="11"/>
  <c r="AN106" i="11"/>
  <c r="AV106" i="11" s="1"/>
  <c r="AA107" i="11"/>
  <c r="AF107" i="11"/>
  <c r="AM107" i="11"/>
  <c r="AN107" i="11"/>
  <c r="AV107" i="11" s="1"/>
  <c r="AA108" i="11"/>
  <c r="AF108" i="11"/>
  <c r="AM108" i="11"/>
  <c r="AN108" i="11"/>
  <c r="AV108" i="11" s="1"/>
  <c r="AA109" i="11"/>
  <c r="AF109" i="11"/>
  <c r="AM109" i="11"/>
  <c r="AN109" i="11"/>
  <c r="AV109" i="11" s="1"/>
  <c r="AA110" i="11"/>
  <c r="AF110" i="11"/>
  <c r="AM110" i="11"/>
  <c r="AN110" i="11"/>
  <c r="AV110" i="11" s="1"/>
  <c r="AA111" i="11"/>
  <c r="AF111" i="11"/>
  <c r="AM111" i="11"/>
  <c r="AN111" i="11"/>
  <c r="AV111" i="11" s="1"/>
  <c r="AA112" i="11"/>
  <c r="AF112" i="11"/>
  <c r="AM112" i="11"/>
  <c r="AN112" i="11"/>
  <c r="AV112" i="11" s="1"/>
  <c r="AA113" i="11"/>
  <c r="AF113" i="11"/>
  <c r="AM113" i="11"/>
  <c r="AN113" i="11"/>
  <c r="AV113" i="11" s="1"/>
  <c r="AA114" i="11"/>
  <c r="AF114" i="11"/>
  <c r="AM114" i="11"/>
  <c r="AN114" i="11"/>
  <c r="AV114" i="11" s="1"/>
  <c r="AA115" i="11"/>
  <c r="AF115" i="11"/>
  <c r="AM115" i="11"/>
  <c r="AN115" i="11"/>
  <c r="AV115" i="11" s="1"/>
  <c r="AA116" i="11"/>
  <c r="AF116" i="11"/>
  <c r="AM116" i="11"/>
  <c r="AN116" i="11"/>
  <c r="AV116" i="11" s="1"/>
  <c r="AA117" i="11"/>
  <c r="AF117" i="11"/>
  <c r="AM117" i="11"/>
  <c r="AN117" i="11"/>
  <c r="AV117" i="11" s="1"/>
  <c r="AA118" i="11"/>
  <c r="AF118" i="11"/>
  <c r="AM118" i="11"/>
  <c r="AN118" i="11"/>
  <c r="AV118" i="11" s="1"/>
  <c r="AA119" i="11"/>
  <c r="AF119" i="11"/>
  <c r="AM119" i="11"/>
  <c r="AN119" i="11"/>
  <c r="AV119" i="11" s="1"/>
  <c r="AA120" i="11"/>
  <c r="AF120" i="11"/>
  <c r="AM120" i="11"/>
  <c r="AN120" i="11"/>
  <c r="AV120" i="11" s="1"/>
  <c r="AA121" i="11"/>
  <c r="AF121" i="11"/>
  <c r="AM121" i="11"/>
  <c r="AN121" i="11"/>
  <c r="AV121" i="11" s="1"/>
  <c r="AA122" i="11"/>
  <c r="AF122" i="11"/>
  <c r="AM122" i="11"/>
  <c r="AN122" i="11"/>
  <c r="AV122" i="11" s="1"/>
  <c r="AA123" i="11"/>
  <c r="AF123" i="11"/>
  <c r="AM123" i="11"/>
  <c r="AN123" i="11"/>
  <c r="AV123" i="11" s="1"/>
  <c r="AA124" i="11"/>
  <c r="AF124" i="11"/>
  <c r="AM124" i="11"/>
  <c r="AN124" i="11"/>
  <c r="AV124" i="11" s="1"/>
  <c r="AA125" i="11"/>
  <c r="AF125" i="11"/>
  <c r="AM125" i="11"/>
  <c r="AN125" i="11"/>
  <c r="AV125" i="11" s="1"/>
  <c r="AA126" i="11"/>
  <c r="AF126" i="11"/>
  <c r="AM126" i="11"/>
  <c r="AN126" i="11"/>
  <c r="AV126" i="11" s="1"/>
  <c r="AA127" i="11"/>
  <c r="AF127" i="11"/>
  <c r="AM127" i="11"/>
  <c r="AN127" i="11"/>
  <c r="AV127" i="11" s="1"/>
  <c r="AA128" i="11"/>
  <c r="AF128" i="11"/>
  <c r="AM128" i="11"/>
  <c r="AN128" i="11"/>
  <c r="AV128" i="11" s="1"/>
  <c r="AA129" i="11"/>
  <c r="AF129" i="11"/>
  <c r="AM129" i="11"/>
  <c r="AN129" i="11"/>
  <c r="AV129" i="11" s="1"/>
  <c r="AA130" i="11"/>
  <c r="AF130" i="11"/>
  <c r="AM130" i="11"/>
  <c r="AN130" i="11"/>
  <c r="AV130" i="11" s="1"/>
  <c r="AA131" i="11"/>
  <c r="AF131" i="11"/>
  <c r="AM131" i="11"/>
  <c r="AN131" i="11"/>
  <c r="AV131" i="11" s="1"/>
  <c r="AA132" i="11"/>
  <c r="AF132" i="11"/>
  <c r="AM132" i="11"/>
  <c r="AN132" i="11"/>
  <c r="AV132" i="11" s="1"/>
  <c r="AA133" i="11"/>
  <c r="AF133" i="11"/>
  <c r="AM133" i="11"/>
  <c r="AN133" i="11"/>
  <c r="AV133" i="11" s="1"/>
  <c r="AA134" i="11"/>
  <c r="AF134" i="11"/>
  <c r="AM134" i="11"/>
  <c r="AN134" i="11"/>
  <c r="AV134" i="11" s="1"/>
  <c r="AA135" i="11"/>
  <c r="AF135" i="11"/>
  <c r="AM135" i="11"/>
  <c r="AN135" i="11"/>
  <c r="AV135" i="11" s="1"/>
  <c r="AA136" i="11"/>
  <c r="AF136" i="11"/>
  <c r="AM136" i="11"/>
  <c r="AN136" i="11"/>
  <c r="AV136" i="11" s="1"/>
  <c r="AA137" i="11"/>
  <c r="AF137" i="11"/>
  <c r="AM137" i="11"/>
  <c r="AN137" i="11"/>
  <c r="AV137" i="11" s="1"/>
  <c r="AA138" i="11"/>
  <c r="AF138" i="11"/>
  <c r="AM138" i="11"/>
  <c r="AN138" i="11"/>
  <c r="AV138" i="11" s="1"/>
  <c r="AA139" i="11"/>
  <c r="AF139" i="11"/>
  <c r="AM139" i="11"/>
  <c r="AN139" i="11"/>
  <c r="AV139" i="11" s="1"/>
  <c r="AA140" i="11"/>
  <c r="AF140" i="11"/>
  <c r="AM140" i="11"/>
  <c r="AN140" i="11"/>
  <c r="AV140" i="11" s="1"/>
  <c r="AA141" i="11"/>
  <c r="AF141" i="11"/>
  <c r="AM141" i="11"/>
  <c r="AN141" i="11"/>
  <c r="AV141" i="11" s="1"/>
  <c r="AA142" i="11"/>
  <c r="AF142" i="11"/>
  <c r="AM142" i="11"/>
  <c r="AN142" i="11"/>
  <c r="AV142" i="11" s="1"/>
  <c r="AA143" i="11"/>
  <c r="AF143" i="11"/>
  <c r="AM143" i="11"/>
  <c r="AN143" i="11"/>
  <c r="AV143" i="11" s="1"/>
  <c r="AA144" i="11"/>
  <c r="AF144" i="11"/>
  <c r="AM144" i="11"/>
  <c r="AN144" i="11"/>
  <c r="AV144" i="11" s="1"/>
  <c r="AA145" i="11"/>
  <c r="AF145" i="11"/>
  <c r="AM145" i="11"/>
  <c r="AN145" i="11"/>
  <c r="AV145" i="11" s="1"/>
  <c r="AA146" i="11"/>
  <c r="AF146" i="11"/>
  <c r="AM146" i="11"/>
  <c r="AN146" i="11"/>
  <c r="AV146" i="11" s="1"/>
  <c r="AA147" i="11"/>
  <c r="AF147" i="11"/>
  <c r="AM147" i="11"/>
  <c r="AN147" i="11"/>
  <c r="AV147" i="11" s="1"/>
  <c r="AA148" i="11"/>
  <c r="AF148" i="11"/>
  <c r="AM148" i="11"/>
  <c r="AN148" i="11"/>
  <c r="AV148" i="11" s="1"/>
  <c r="AA149" i="11"/>
  <c r="AF149" i="11"/>
  <c r="AM149" i="11"/>
  <c r="AN149" i="11"/>
  <c r="AV149" i="11" s="1"/>
  <c r="AA150" i="11"/>
  <c r="AF150" i="11"/>
  <c r="AM150" i="11"/>
  <c r="AN150" i="11"/>
  <c r="AU150" i="11" s="1"/>
  <c r="AA151" i="11"/>
  <c r="AF151" i="11"/>
  <c r="AM151" i="11"/>
  <c r="AN151" i="11"/>
  <c r="AU151" i="11" s="1"/>
  <c r="AA152" i="11"/>
  <c r="AF152" i="11"/>
  <c r="AM152" i="11"/>
  <c r="AN152" i="11"/>
  <c r="AU152" i="11" s="1"/>
  <c r="AA153" i="11"/>
  <c r="AF153" i="11"/>
  <c r="AM153" i="11"/>
  <c r="AN153" i="11"/>
  <c r="AU153" i="11" s="1"/>
  <c r="AA154" i="11"/>
  <c r="AF154" i="11"/>
  <c r="AM154" i="11"/>
  <c r="AN154" i="11"/>
  <c r="AA155" i="11"/>
  <c r="AF155" i="11"/>
  <c r="AM155" i="11"/>
  <c r="AN155" i="11"/>
  <c r="AU155" i="11" s="1"/>
  <c r="AA156" i="11"/>
  <c r="AF156" i="11"/>
  <c r="AM156" i="11"/>
  <c r="AN156" i="11"/>
  <c r="AU156" i="11" s="1"/>
  <c r="AA157" i="11"/>
  <c r="AF157" i="11"/>
  <c r="AM157" i="11"/>
  <c r="AN157" i="11"/>
  <c r="AA158" i="11"/>
  <c r="AF158" i="11"/>
  <c r="AM158" i="11"/>
  <c r="AN158" i="11"/>
  <c r="AU158" i="11" s="1"/>
  <c r="AA159" i="11"/>
  <c r="AF159" i="11"/>
  <c r="AM159" i="11"/>
  <c r="AN159" i="11"/>
  <c r="AU159" i="11" s="1"/>
  <c r="AA160" i="11"/>
  <c r="AF160" i="11"/>
  <c r="AM160" i="11"/>
  <c r="AN160" i="11"/>
  <c r="AA161" i="11"/>
  <c r="AF161" i="11"/>
  <c r="AM161" i="11"/>
  <c r="AN161" i="11"/>
  <c r="AU161" i="11" s="1"/>
  <c r="AA162" i="11"/>
  <c r="AF162" i="11"/>
  <c r="AM162" i="11"/>
  <c r="AN162" i="11"/>
  <c r="AU162" i="11" s="1"/>
  <c r="AA163" i="11"/>
  <c r="AF163" i="11"/>
  <c r="AM163" i="11"/>
  <c r="AN163" i="11"/>
  <c r="AU163" i="11" s="1"/>
  <c r="AA164" i="11"/>
  <c r="AF164" i="11"/>
  <c r="AM164" i="11"/>
  <c r="AN164" i="11"/>
  <c r="AU164" i="11" s="1"/>
  <c r="AA165" i="11"/>
  <c r="AF165" i="11"/>
  <c r="AM165" i="11"/>
  <c r="AN165" i="11"/>
  <c r="AU165" i="11" s="1"/>
  <c r="AA166" i="11"/>
  <c r="AF166" i="11"/>
  <c r="AM166" i="11"/>
  <c r="AN166" i="11"/>
  <c r="AA167" i="11"/>
  <c r="AF167" i="11"/>
  <c r="AM167" i="11"/>
  <c r="AN167" i="11"/>
  <c r="AU167" i="11" s="1"/>
  <c r="AA168" i="11"/>
  <c r="AF168" i="11"/>
  <c r="AM168" i="11"/>
  <c r="AN168" i="11"/>
  <c r="AU168" i="11" s="1"/>
  <c r="AA169" i="11"/>
  <c r="AF169" i="11"/>
  <c r="AM169" i="11"/>
  <c r="AN169" i="11"/>
  <c r="AU169" i="11" s="1"/>
  <c r="AA170" i="11"/>
  <c r="AF170" i="11"/>
  <c r="AM170" i="11"/>
  <c r="AN170" i="11"/>
  <c r="AU170" i="11" s="1"/>
  <c r="AA171" i="11"/>
  <c r="AF171" i="11"/>
  <c r="AM171" i="11"/>
  <c r="AN171" i="11"/>
  <c r="AU171" i="11" s="1"/>
  <c r="AA172" i="11"/>
  <c r="AF172" i="11"/>
  <c r="AM172" i="11"/>
  <c r="AN172" i="11"/>
  <c r="AA173" i="11"/>
  <c r="AF173" i="11"/>
  <c r="AM173" i="11"/>
  <c r="AN173" i="11"/>
  <c r="AU173" i="11" s="1"/>
  <c r="AA174" i="11"/>
  <c r="AF174" i="11"/>
  <c r="AM174" i="11"/>
  <c r="AN174" i="11"/>
  <c r="AU174" i="11" s="1"/>
  <c r="AA175" i="11"/>
  <c r="AF175" i="11"/>
  <c r="AM175" i="11"/>
  <c r="AN175" i="11"/>
  <c r="AA176" i="11"/>
  <c r="AF176" i="11"/>
  <c r="AM176" i="11"/>
  <c r="AN176" i="11"/>
  <c r="AU176" i="11" s="1"/>
  <c r="AA177" i="11"/>
  <c r="AF177" i="11"/>
  <c r="AM177" i="11"/>
  <c r="AN177" i="11"/>
  <c r="AU177" i="11" s="1"/>
  <c r="AA178" i="11"/>
  <c r="AF178" i="11"/>
  <c r="AM178" i="11"/>
  <c r="AN178" i="11"/>
  <c r="AA179" i="11"/>
  <c r="AF179" i="11"/>
  <c r="AM179" i="11"/>
  <c r="AN179" i="11"/>
  <c r="AU179" i="11" s="1"/>
  <c r="AA180" i="11"/>
  <c r="AF180" i="11"/>
  <c r="AM180" i="11"/>
  <c r="AN180" i="11"/>
  <c r="AU180" i="11" s="1"/>
  <c r="AA181" i="11"/>
  <c r="AF181" i="11"/>
  <c r="AM181" i="11"/>
  <c r="AN181" i="11"/>
  <c r="AU181" i="11" s="1"/>
  <c r="AA182" i="11"/>
  <c r="AF182" i="11"/>
  <c r="AM182" i="11"/>
  <c r="AN182" i="11"/>
  <c r="AU182" i="11" s="1"/>
  <c r="AA183" i="11"/>
  <c r="AF183" i="11"/>
  <c r="AM183" i="11"/>
  <c r="AN183" i="11"/>
  <c r="AU183" i="11" s="1"/>
  <c r="AA184" i="11"/>
  <c r="AF184" i="11"/>
  <c r="AM184" i="11"/>
  <c r="AN184" i="11"/>
  <c r="AA185" i="11"/>
  <c r="AF185" i="11"/>
  <c r="AM185" i="11"/>
  <c r="AN185" i="11"/>
  <c r="AU185" i="11" s="1"/>
  <c r="AA186" i="11"/>
  <c r="AF186" i="11"/>
  <c r="AM186" i="11"/>
  <c r="AN186" i="11"/>
  <c r="AU186" i="11" s="1"/>
  <c r="AA187" i="11"/>
  <c r="AF187" i="11"/>
  <c r="AM187" i="11"/>
  <c r="AN187" i="11"/>
  <c r="AU187" i="11" s="1"/>
  <c r="AA188" i="11"/>
  <c r="AF188" i="11"/>
  <c r="AM188" i="11"/>
  <c r="AN188" i="11"/>
  <c r="AU188" i="11" s="1"/>
  <c r="AA189" i="11"/>
  <c r="AF189" i="11"/>
  <c r="AM189" i="11"/>
  <c r="AN189" i="11"/>
  <c r="AU189" i="11" s="1"/>
  <c r="AA190" i="11"/>
  <c r="AF190" i="11"/>
  <c r="AM190" i="11"/>
  <c r="AN190" i="11"/>
  <c r="AA191" i="11"/>
  <c r="AF191" i="11"/>
  <c r="AM191" i="11"/>
  <c r="AN191" i="11"/>
  <c r="AU191" i="11" s="1"/>
  <c r="AA192" i="11"/>
  <c r="AF192" i="11"/>
  <c r="AM192" i="11"/>
  <c r="AN192" i="11"/>
  <c r="AU192" i="11" s="1"/>
  <c r="AA193" i="11"/>
  <c r="AF193" i="11"/>
  <c r="AM193" i="11"/>
  <c r="AN193" i="11"/>
  <c r="AA194" i="11"/>
  <c r="AF194" i="11"/>
  <c r="AM194" i="11"/>
  <c r="AN194" i="11"/>
  <c r="AU194" i="11" s="1"/>
  <c r="AA195" i="11"/>
  <c r="AF195" i="11"/>
  <c r="AM195" i="11"/>
  <c r="AN195" i="11"/>
  <c r="AA196" i="11"/>
  <c r="AF196" i="11"/>
  <c r="AM196" i="11"/>
  <c r="AN196" i="11"/>
  <c r="AU196" i="11" s="1"/>
  <c r="AA197" i="11"/>
  <c r="AF197" i="11"/>
  <c r="AM197" i="11"/>
  <c r="AN197" i="11"/>
  <c r="AU197" i="11" s="1"/>
  <c r="AA198" i="11"/>
  <c r="AF198" i="11"/>
  <c r="AM198" i="11"/>
  <c r="AN198" i="11"/>
  <c r="AU198" i="11" s="1"/>
  <c r="AA199" i="11"/>
  <c r="AF199" i="11"/>
  <c r="AM199" i="11"/>
  <c r="AN199" i="11"/>
  <c r="AU199" i="11" s="1"/>
  <c r="AA200" i="11"/>
  <c r="AF200" i="11"/>
  <c r="AM200" i="11"/>
  <c r="AN200" i="11"/>
  <c r="AU200" i="11" s="1"/>
  <c r="AA201" i="11"/>
  <c r="AF201" i="11"/>
  <c r="AM201" i="11"/>
  <c r="AN201" i="11"/>
  <c r="AA202" i="11"/>
  <c r="AF202" i="11"/>
  <c r="AM202" i="11"/>
  <c r="AN202" i="11"/>
  <c r="AU202" i="11" s="1"/>
  <c r="AA203" i="11"/>
  <c r="AF203" i="11"/>
  <c r="AM203" i="11"/>
  <c r="AN203" i="11"/>
  <c r="AU203" i="11" s="1"/>
  <c r="AA204" i="11"/>
  <c r="AF204" i="11"/>
  <c r="AM204" i="11"/>
  <c r="AN204" i="11"/>
  <c r="AU204" i="11" s="1"/>
  <c r="AA205" i="11"/>
  <c r="AF205" i="11"/>
  <c r="AM205" i="11"/>
  <c r="AN205" i="11"/>
  <c r="AU205" i="11" s="1"/>
  <c r="AA206" i="11"/>
  <c r="AF206" i="11"/>
  <c r="AM206" i="11"/>
  <c r="AN206" i="11"/>
  <c r="AU206" i="11" s="1"/>
  <c r="AA207" i="11"/>
  <c r="AF207" i="11"/>
  <c r="AM207" i="11"/>
  <c r="AN207" i="11"/>
  <c r="AA208" i="11"/>
  <c r="AF208" i="11"/>
  <c r="AM208" i="11"/>
  <c r="AN208" i="11"/>
  <c r="AU208" i="11" s="1"/>
  <c r="AA209" i="11"/>
  <c r="AF209" i="11"/>
  <c r="AM209" i="11"/>
  <c r="AN209" i="11"/>
  <c r="AU209" i="11" s="1"/>
  <c r="AA210" i="11"/>
  <c r="AF210" i="11"/>
  <c r="AM210" i="11"/>
  <c r="AN210" i="11"/>
  <c r="AU210" i="11" s="1"/>
  <c r="AA211" i="11"/>
  <c r="AF211" i="11"/>
  <c r="AM211" i="11"/>
  <c r="AN211" i="11"/>
  <c r="AU211" i="11" s="1"/>
  <c r="AA212" i="11"/>
  <c r="AF212" i="11"/>
  <c r="AM212" i="11"/>
  <c r="AN212" i="11"/>
  <c r="AU212" i="11" s="1"/>
  <c r="AA213" i="11"/>
  <c r="AF213" i="11"/>
  <c r="AM213" i="11"/>
  <c r="AN213" i="11"/>
  <c r="AA214" i="11"/>
  <c r="AF214" i="11"/>
  <c r="AM214" i="11"/>
  <c r="AN214" i="11"/>
  <c r="AU214" i="11" s="1"/>
  <c r="AA215" i="11"/>
  <c r="AF215" i="11"/>
  <c r="AM215" i="11"/>
  <c r="AN215" i="11"/>
  <c r="AU215" i="11" s="1"/>
  <c r="AA216" i="11"/>
  <c r="AF216" i="11"/>
  <c r="AM216" i="11"/>
  <c r="AN216" i="11"/>
  <c r="AU216" i="11" s="1"/>
  <c r="AA217" i="11"/>
  <c r="AF217" i="11"/>
  <c r="AM217" i="11"/>
  <c r="AN217" i="11"/>
  <c r="AU217" i="11" s="1"/>
  <c r="AA218" i="11"/>
  <c r="AF218" i="11"/>
  <c r="AM218" i="11"/>
  <c r="AN218" i="11"/>
  <c r="AU218" i="11" s="1"/>
  <c r="AA219" i="11"/>
  <c r="AF219" i="11"/>
  <c r="AM219" i="11"/>
  <c r="AN219" i="11"/>
  <c r="AA220" i="11"/>
  <c r="AF220" i="11"/>
  <c r="AM220" i="11"/>
  <c r="AN220" i="11"/>
  <c r="AU220" i="11" s="1"/>
  <c r="AA221" i="11"/>
  <c r="AF221" i="11"/>
  <c r="AM221" i="11"/>
  <c r="AN221" i="11"/>
  <c r="AU221" i="11" s="1"/>
  <c r="AA222" i="11"/>
  <c r="AF222" i="11"/>
  <c r="AM222" i="11"/>
  <c r="AN222" i="11"/>
  <c r="AU222" i="11" s="1"/>
  <c r="AA223" i="11"/>
  <c r="AF223" i="11"/>
  <c r="AM223" i="11"/>
  <c r="AN223" i="11"/>
  <c r="AA224" i="11"/>
  <c r="AF224" i="11"/>
  <c r="AM224" i="11"/>
  <c r="AN224" i="11"/>
  <c r="AU224" i="11" s="1"/>
  <c r="AA225" i="11"/>
  <c r="AF225" i="11"/>
  <c r="AM225" i="11"/>
  <c r="AN225" i="11"/>
  <c r="AA226" i="11"/>
  <c r="AF226" i="11"/>
  <c r="AM226" i="11"/>
  <c r="AN226" i="11"/>
  <c r="AU226" i="11" s="1"/>
  <c r="AA227" i="11"/>
  <c r="AF227" i="11"/>
  <c r="AM227" i="11"/>
  <c r="AN227" i="11"/>
  <c r="AA228" i="11"/>
  <c r="AF228" i="11"/>
  <c r="AM228" i="11"/>
  <c r="AN228" i="11"/>
  <c r="AU228" i="11" s="1"/>
  <c r="AA229" i="11"/>
  <c r="AF229" i="11"/>
  <c r="AM229" i="11"/>
  <c r="AN229" i="11"/>
  <c r="AU229" i="11" s="1"/>
  <c r="AA230" i="11"/>
  <c r="AF230" i="11"/>
  <c r="AM230" i="11"/>
  <c r="AN230" i="11"/>
  <c r="AU230" i="11" s="1"/>
  <c r="AA231" i="11"/>
  <c r="AF231" i="11"/>
  <c r="AM231" i="11"/>
  <c r="AN231" i="11"/>
  <c r="AA232" i="11"/>
  <c r="AF232" i="11"/>
  <c r="AM232" i="11"/>
  <c r="AN232" i="11"/>
  <c r="AU232" i="11" s="1"/>
  <c r="AA233" i="11"/>
  <c r="AF233" i="11"/>
  <c r="AM233" i="11"/>
  <c r="AN233" i="11"/>
  <c r="AU233" i="11" s="1"/>
  <c r="AA234" i="11"/>
  <c r="AF234" i="11"/>
  <c r="AM234" i="11"/>
  <c r="AN234" i="11"/>
  <c r="AU234" i="11" s="1"/>
  <c r="AA235" i="11"/>
  <c r="AF235" i="11"/>
  <c r="AM235" i="11"/>
  <c r="AN235" i="11"/>
  <c r="AV235" i="11" s="1"/>
  <c r="AA236" i="11"/>
  <c r="AF236" i="11"/>
  <c r="AM236" i="11"/>
  <c r="AN236" i="11"/>
  <c r="AV236" i="11" s="1"/>
  <c r="AA237" i="11"/>
  <c r="AF237" i="11"/>
  <c r="AM237" i="11"/>
  <c r="AN237" i="11"/>
  <c r="AV237" i="11" s="1"/>
  <c r="AA238" i="11"/>
  <c r="AF238" i="11"/>
  <c r="AM238" i="11"/>
  <c r="AN238" i="11"/>
  <c r="AV238" i="11" s="1"/>
  <c r="AA239" i="11"/>
  <c r="AF239" i="11"/>
  <c r="AM239" i="11"/>
  <c r="AN239" i="11"/>
  <c r="AV239" i="11" s="1"/>
  <c r="AA240" i="11"/>
  <c r="AF240" i="11"/>
  <c r="AM240" i="11"/>
  <c r="AN240" i="11"/>
  <c r="AV240" i="11" s="1"/>
  <c r="AA241" i="11"/>
  <c r="AF241" i="11"/>
  <c r="AM241" i="11"/>
  <c r="AN241" i="11"/>
  <c r="AV241" i="11" s="1"/>
  <c r="AA242" i="11"/>
  <c r="AF242" i="11"/>
  <c r="AM242" i="11"/>
  <c r="AN242" i="11"/>
  <c r="AV242" i="11" s="1"/>
  <c r="AA243" i="11"/>
  <c r="AF243" i="11"/>
  <c r="AM243" i="11"/>
  <c r="AN243" i="11"/>
  <c r="AV243" i="11" s="1"/>
  <c r="AA244" i="11"/>
  <c r="AF244" i="11"/>
  <c r="AM244" i="11"/>
  <c r="AN244" i="11"/>
  <c r="AV244" i="11" s="1"/>
  <c r="AA245" i="11"/>
  <c r="AF245" i="11"/>
  <c r="AM245" i="11"/>
  <c r="AN245" i="11"/>
  <c r="AV245" i="11" s="1"/>
  <c r="AA246" i="11"/>
  <c r="AF246" i="11"/>
  <c r="AM246" i="11"/>
  <c r="AN246" i="11"/>
  <c r="AV246" i="11" s="1"/>
  <c r="AA247" i="11"/>
  <c r="AF247" i="11"/>
  <c r="AM247" i="11"/>
  <c r="AN247" i="11"/>
  <c r="AV247" i="11" s="1"/>
  <c r="AA248" i="11"/>
  <c r="AF248" i="11"/>
  <c r="AM248" i="11"/>
  <c r="AN248" i="11"/>
  <c r="AV248" i="11" s="1"/>
  <c r="AA249" i="11"/>
  <c r="AF249" i="11"/>
  <c r="AM249" i="11"/>
  <c r="AN249" i="11"/>
  <c r="AV249" i="11" s="1"/>
  <c r="AA250" i="11"/>
  <c r="AF250" i="11"/>
  <c r="AM250" i="11"/>
  <c r="AN250" i="11"/>
  <c r="AV250" i="11" s="1"/>
  <c r="AA251" i="11"/>
  <c r="AF251" i="11"/>
  <c r="AM251" i="11"/>
  <c r="AN251" i="11"/>
  <c r="AV251" i="11" s="1"/>
  <c r="AA252" i="11"/>
  <c r="AF252" i="11"/>
  <c r="AM252" i="11"/>
  <c r="AN252" i="11"/>
  <c r="AU252" i="11" s="1"/>
  <c r="AA253" i="11"/>
  <c r="AF253" i="11"/>
  <c r="AM253" i="11"/>
  <c r="AN253" i="11"/>
  <c r="AU253" i="11" s="1"/>
  <c r="AA254" i="11"/>
  <c r="AF254" i="11"/>
  <c r="AM254" i="11"/>
  <c r="AN254" i="11"/>
  <c r="AU254" i="11" s="1"/>
  <c r="AA255" i="11"/>
  <c r="AF255" i="11"/>
  <c r="AM255" i="11"/>
  <c r="AN255" i="11"/>
  <c r="AU255" i="11" s="1"/>
  <c r="AA256" i="11"/>
  <c r="AF256" i="11"/>
  <c r="AM256" i="11"/>
  <c r="AN256" i="11"/>
  <c r="AU256" i="11" s="1"/>
  <c r="AA257" i="11"/>
  <c r="AF257" i="11"/>
  <c r="AM257" i="11"/>
  <c r="AN257" i="11"/>
  <c r="AU257" i="11" s="1"/>
  <c r="AA258" i="11"/>
  <c r="AF258" i="11"/>
  <c r="AM258" i="11"/>
  <c r="AN258" i="11"/>
  <c r="AU258" i="11" s="1"/>
  <c r="AA259" i="11"/>
  <c r="AF259" i="11"/>
  <c r="AM259" i="11"/>
  <c r="AN259" i="11"/>
  <c r="AV259" i="11" s="1"/>
  <c r="AA260" i="11"/>
  <c r="AF260" i="11"/>
  <c r="AM260" i="11"/>
  <c r="AN260" i="11"/>
  <c r="AV260" i="11" s="1"/>
  <c r="AA261" i="11"/>
  <c r="AF261" i="11"/>
  <c r="AM261" i="11"/>
  <c r="AN261" i="11"/>
  <c r="AV261" i="11" s="1"/>
  <c r="AA262" i="11"/>
  <c r="AF262" i="11"/>
  <c r="AM262" i="11"/>
  <c r="AN262" i="11"/>
  <c r="AV262" i="11" s="1"/>
  <c r="AA263" i="11"/>
  <c r="AF263" i="11"/>
  <c r="AM263" i="11"/>
  <c r="AN263" i="11"/>
  <c r="AV263" i="11" s="1"/>
  <c r="AA264" i="11"/>
  <c r="AF264" i="11"/>
  <c r="AM264" i="11"/>
  <c r="AN264" i="11"/>
  <c r="AV264" i="11" s="1"/>
  <c r="AA265" i="11"/>
  <c r="AF265" i="11"/>
  <c r="AM265" i="11"/>
  <c r="AN265" i="11"/>
  <c r="AV265" i="11" s="1"/>
  <c r="AA266" i="11"/>
  <c r="AF266" i="11"/>
  <c r="AM266" i="11"/>
  <c r="AN266" i="11"/>
  <c r="AV266" i="11" s="1"/>
  <c r="AA267" i="11"/>
  <c r="AF267" i="11"/>
  <c r="AM267" i="11"/>
  <c r="AN267" i="11"/>
  <c r="AV267" i="11" s="1"/>
  <c r="AA268" i="11"/>
  <c r="AF268" i="11"/>
  <c r="AM268" i="11"/>
  <c r="AN268" i="11"/>
  <c r="AV268" i="11" s="1"/>
  <c r="AA269" i="11"/>
  <c r="AF269" i="11"/>
  <c r="AM269" i="11"/>
  <c r="AN269" i="11"/>
  <c r="AV269" i="11" s="1"/>
  <c r="AA270" i="11"/>
  <c r="AF270" i="11"/>
  <c r="AM270" i="11"/>
  <c r="AN270" i="11"/>
  <c r="AV270" i="11" s="1"/>
  <c r="AA271" i="11"/>
  <c r="AF271" i="11"/>
  <c r="AM271" i="11"/>
  <c r="AN271" i="11"/>
  <c r="AV271" i="11" s="1"/>
  <c r="AA272" i="11"/>
  <c r="AF272" i="11"/>
  <c r="AM272" i="11"/>
  <c r="AN272" i="11"/>
  <c r="AV272" i="11" s="1"/>
  <c r="AA273" i="11"/>
  <c r="AF273" i="11"/>
  <c r="AM273" i="11"/>
  <c r="AN273" i="11"/>
  <c r="AV273" i="11" s="1"/>
  <c r="AA274" i="11"/>
  <c r="AF274" i="11"/>
  <c r="AM274" i="11"/>
  <c r="AN274" i="11"/>
  <c r="AV274" i="11" s="1"/>
  <c r="AA275" i="11"/>
  <c r="AF275" i="11"/>
  <c r="AM275" i="11"/>
  <c r="AN275" i="11"/>
  <c r="AV275" i="11" s="1"/>
  <c r="AA276" i="11"/>
  <c r="AF276" i="11"/>
  <c r="AM276" i="11"/>
  <c r="AN276" i="11"/>
  <c r="AV276" i="11" s="1"/>
  <c r="AA277" i="11"/>
  <c r="AF277" i="11"/>
  <c r="AM277" i="11"/>
  <c r="AN277" i="11"/>
  <c r="AV277" i="11" s="1"/>
  <c r="AA278" i="11"/>
  <c r="AF278" i="11"/>
  <c r="AM278" i="11"/>
  <c r="AN278" i="11"/>
  <c r="AV278" i="11" s="1"/>
  <c r="AA279" i="11"/>
  <c r="AF279" i="11"/>
  <c r="AM279" i="11"/>
  <c r="AN279" i="11"/>
  <c r="AV279" i="11" s="1"/>
  <c r="AA280" i="11"/>
  <c r="AF280" i="11"/>
  <c r="AM280" i="11"/>
  <c r="AN280" i="11"/>
  <c r="AV280" i="11" s="1"/>
  <c r="AA281" i="11"/>
  <c r="AF281" i="11"/>
  <c r="AM281" i="11"/>
  <c r="AN281" i="11"/>
  <c r="AV281" i="11" s="1"/>
  <c r="AA282" i="11"/>
  <c r="AF282" i="11"/>
  <c r="AM282" i="11"/>
  <c r="AN282" i="11"/>
  <c r="AV282" i="11" s="1"/>
  <c r="AA283" i="11"/>
  <c r="AF283" i="11"/>
  <c r="AM283" i="11"/>
  <c r="AN283" i="11"/>
  <c r="AV283" i="11" s="1"/>
  <c r="AA284" i="11"/>
  <c r="AF284" i="11"/>
  <c r="AM284" i="11"/>
  <c r="AN284" i="11"/>
  <c r="AV284" i="11" s="1"/>
  <c r="AA285" i="11"/>
  <c r="AF285" i="11"/>
  <c r="AM285" i="11"/>
  <c r="AN285" i="11"/>
  <c r="AV285" i="11" s="1"/>
  <c r="AA286" i="11"/>
  <c r="AF286" i="11"/>
  <c r="AM286" i="11"/>
  <c r="AN286" i="11"/>
  <c r="AV286" i="11" s="1"/>
  <c r="AA287" i="11"/>
  <c r="AF287" i="11"/>
  <c r="AM287" i="11"/>
  <c r="AN287" i="11"/>
  <c r="AV287" i="11" s="1"/>
  <c r="AA288" i="11"/>
  <c r="AF288" i="11"/>
  <c r="AM288" i="11"/>
  <c r="AN288" i="11"/>
  <c r="AV288" i="11" s="1"/>
  <c r="AA289" i="11"/>
  <c r="AF289" i="11"/>
  <c r="AM289" i="11"/>
  <c r="AN289" i="11"/>
  <c r="AV289" i="11" s="1"/>
  <c r="AA290" i="11"/>
  <c r="AF290" i="11"/>
  <c r="AM290" i="11"/>
  <c r="AN290" i="11"/>
  <c r="AV290" i="11" s="1"/>
  <c r="AA291" i="11"/>
  <c r="AF291" i="11"/>
  <c r="AM291" i="11"/>
  <c r="AN291" i="11"/>
  <c r="AV291" i="11" s="1"/>
  <c r="AA292" i="11"/>
  <c r="AF292" i="11"/>
  <c r="AM292" i="11"/>
  <c r="AN292" i="11"/>
  <c r="AV292" i="11" s="1"/>
  <c r="AA293" i="11"/>
  <c r="AF293" i="11"/>
  <c r="AM293" i="11"/>
  <c r="AN293" i="11"/>
  <c r="AV293" i="11" s="1"/>
  <c r="AA294" i="11"/>
  <c r="AF294" i="11"/>
  <c r="AM294" i="11"/>
  <c r="AN294" i="11"/>
  <c r="AV294" i="11" s="1"/>
  <c r="AA295" i="11"/>
  <c r="AF295" i="11"/>
  <c r="AM295" i="11"/>
  <c r="AN295" i="11"/>
  <c r="AV295" i="11" s="1"/>
  <c r="AA296" i="11"/>
  <c r="AF296" i="11"/>
  <c r="AM296" i="11"/>
  <c r="AN296" i="11"/>
  <c r="AV296" i="11" s="1"/>
  <c r="AA297" i="11"/>
  <c r="AF297" i="11"/>
  <c r="AM297" i="11"/>
  <c r="AN297" i="11"/>
  <c r="AV297" i="11" s="1"/>
  <c r="AA298" i="11"/>
  <c r="AF298" i="11"/>
  <c r="AM298" i="11"/>
  <c r="AN298" i="11"/>
  <c r="AV298" i="11" s="1"/>
  <c r="AA299" i="11"/>
  <c r="AF299" i="11"/>
  <c r="AM299" i="11"/>
  <c r="AN299" i="11"/>
  <c r="AV299" i="11" s="1"/>
  <c r="AA300" i="11"/>
  <c r="AF300" i="11"/>
  <c r="AM300" i="11"/>
  <c r="AN300" i="11"/>
  <c r="AV300" i="11" s="1"/>
  <c r="AA301" i="11"/>
  <c r="AF301" i="11"/>
  <c r="AM301" i="11"/>
  <c r="AN301" i="11"/>
  <c r="AV301" i="11" s="1"/>
  <c r="AA302" i="11"/>
  <c r="AF302" i="11"/>
  <c r="AM302" i="11"/>
  <c r="AN302" i="11"/>
  <c r="AV302" i="11" s="1"/>
  <c r="AA303" i="11"/>
  <c r="AF303" i="11"/>
  <c r="AM303" i="11"/>
  <c r="AN303" i="11"/>
  <c r="AV303" i="11" s="1"/>
  <c r="AA304" i="11"/>
  <c r="AF304" i="11"/>
  <c r="AM304" i="11"/>
  <c r="AN304" i="11"/>
  <c r="AV304" i="11" s="1"/>
  <c r="AA305" i="11"/>
  <c r="AF305" i="11"/>
  <c r="AM305" i="11"/>
  <c r="AN305" i="11"/>
  <c r="AV305" i="11" s="1"/>
  <c r="AA306" i="11"/>
  <c r="AF306" i="11"/>
  <c r="AM306" i="11"/>
  <c r="AN306" i="11"/>
  <c r="AV306" i="11" s="1"/>
  <c r="AA307" i="11"/>
  <c r="AF307" i="11"/>
  <c r="AM307" i="11"/>
  <c r="AN307" i="11"/>
  <c r="AV307" i="11" s="1"/>
  <c r="AA308" i="11"/>
  <c r="AF308" i="11"/>
  <c r="AM308" i="11"/>
  <c r="AN308" i="11"/>
  <c r="AV308" i="11" s="1"/>
  <c r="AA309" i="11"/>
  <c r="AF309" i="11"/>
  <c r="AM309" i="11"/>
  <c r="AN309" i="11"/>
  <c r="AV309" i="11" s="1"/>
  <c r="AA310" i="11"/>
  <c r="AF310" i="11"/>
  <c r="AM310" i="11"/>
  <c r="AN310" i="11"/>
  <c r="AV310" i="11" s="1"/>
  <c r="AA311" i="11"/>
  <c r="AF311" i="11"/>
  <c r="AM311" i="11"/>
  <c r="AN311" i="11"/>
  <c r="AV311" i="11" s="1"/>
  <c r="AA312" i="11"/>
  <c r="AF312" i="11"/>
  <c r="AM312" i="11"/>
  <c r="AN312" i="11"/>
  <c r="AV312" i="11" s="1"/>
  <c r="AA313" i="11"/>
  <c r="AF313" i="11"/>
  <c r="AM313" i="11"/>
  <c r="AN313" i="11"/>
  <c r="AV313" i="11" s="1"/>
  <c r="AA314" i="11"/>
  <c r="AF314" i="11"/>
  <c r="AM314" i="11"/>
  <c r="AN314" i="11"/>
  <c r="AV314" i="11" s="1"/>
  <c r="AA315" i="11"/>
  <c r="AF315" i="11"/>
  <c r="AM315" i="11"/>
  <c r="AN315" i="11"/>
  <c r="AV315" i="11" s="1"/>
  <c r="AA316" i="11"/>
  <c r="AF316" i="11"/>
  <c r="AM316" i="11"/>
  <c r="AN316" i="11"/>
  <c r="AV316" i="11" s="1"/>
  <c r="AA317" i="11"/>
  <c r="AF317" i="11"/>
  <c r="AM317" i="11"/>
  <c r="AN317" i="11"/>
  <c r="AV317" i="11" s="1"/>
  <c r="AA318" i="11"/>
  <c r="AF318" i="11"/>
  <c r="AM318" i="11"/>
  <c r="AN318" i="11"/>
  <c r="AV318" i="11" s="1"/>
  <c r="AA319" i="11"/>
  <c r="AF319" i="11"/>
  <c r="AM319" i="11"/>
  <c r="AN319" i="11"/>
  <c r="AV319" i="11" s="1"/>
  <c r="AA320" i="11"/>
  <c r="AF320" i="11"/>
  <c r="AM320" i="11"/>
  <c r="AN320" i="11"/>
  <c r="AV320" i="11" s="1"/>
  <c r="AA321" i="11"/>
  <c r="AF321" i="11"/>
  <c r="AM321" i="11"/>
  <c r="AN321" i="11"/>
  <c r="AV321" i="11" s="1"/>
  <c r="AA322" i="11"/>
  <c r="AF322" i="11"/>
  <c r="AM322" i="11"/>
  <c r="AN322" i="11"/>
  <c r="AV322" i="11" s="1"/>
  <c r="AA323" i="11"/>
  <c r="AF323" i="11"/>
  <c r="AM323" i="11"/>
  <c r="AN323" i="11"/>
  <c r="AV323" i="11" s="1"/>
  <c r="AA324" i="11"/>
  <c r="AF324" i="11"/>
  <c r="AM324" i="11"/>
  <c r="AN324" i="11"/>
  <c r="AV324" i="11" s="1"/>
  <c r="AA325" i="11"/>
  <c r="AF325" i="11"/>
  <c r="AM325" i="11"/>
  <c r="AN325" i="11"/>
  <c r="AV325" i="11" s="1"/>
  <c r="AA326" i="11"/>
  <c r="AF326" i="11"/>
  <c r="AM326" i="11"/>
  <c r="AN326" i="11"/>
  <c r="AV326" i="11" s="1"/>
  <c r="AA327" i="11"/>
  <c r="AF327" i="11"/>
  <c r="AM327" i="11"/>
  <c r="AN327" i="11"/>
  <c r="AV327" i="11" s="1"/>
  <c r="AA328" i="11"/>
  <c r="AF328" i="11"/>
  <c r="AM328" i="11"/>
  <c r="AN328" i="11"/>
  <c r="AV328" i="11" s="1"/>
  <c r="AA329" i="11"/>
  <c r="AF329" i="11"/>
  <c r="AM329" i="11"/>
  <c r="AN329" i="11"/>
  <c r="AV329" i="11" s="1"/>
  <c r="AA330" i="11"/>
  <c r="AF330" i="11"/>
  <c r="AM330" i="11"/>
  <c r="AN330" i="11"/>
  <c r="AV330" i="11" s="1"/>
  <c r="AA331" i="11"/>
  <c r="AF331" i="11"/>
  <c r="AM331" i="11"/>
  <c r="AN331" i="11"/>
  <c r="AV331" i="11" s="1"/>
  <c r="AA332" i="11"/>
  <c r="AF332" i="11"/>
  <c r="AM332" i="11"/>
  <c r="AN332" i="11"/>
  <c r="AV332" i="11" s="1"/>
  <c r="AA333" i="11"/>
  <c r="AF333" i="11"/>
  <c r="AM333" i="11"/>
  <c r="AN333" i="11"/>
  <c r="AV333" i="11" s="1"/>
  <c r="AA334" i="11"/>
  <c r="AF334" i="11"/>
  <c r="AM334" i="11"/>
  <c r="AN334" i="11"/>
  <c r="AV334" i="11" s="1"/>
  <c r="AA335" i="11"/>
  <c r="AF335" i="11"/>
  <c r="AM335" i="11"/>
  <c r="AN335" i="11"/>
  <c r="AV335" i="11" s="1"/>
  <c r="AA336" i="11"/>
  <c r="AF336" i="11"/>
  <c r="AM336" i="11"/>
  <c r="AN336" i="11"/>
  <c r="AV336" i="11" s="1"/>
  <c r="AA337" i="11"/>
  <c r="AF337" i="11"/>
  <c r="AM337" i="11"/>
  <c r="AN337" i="11"/>
  <c r="AV337" i="11" s="1"/>
  <c r="AA338" i="11"/>
  <c r="AF338" i="11"/>
  <c r="AM338" i="11"/>
  <c r="AN338" i="11"/>
  <c r="AV338" i="11" s="1"/>
  <c r="AA339" i="11"/>
  <c r="AF339" i="11"/>
  <c r="AM339" i="11"/>
  <c r="AN339" i="11"/>
  <c r="AV339" i="11" s="1"/>
  <c r="AA340" i="11"/>
  <c r="AF340" i="11"/>
  <c r="AM340" i="11"/>
  <c r="AN340" i="11"/>
  <c r="AV340" i="11" s="1"/>
  <c r="AA341" i="11"/>
  <c r="AF341" i="11"/>
  <c r="AM341" i="11"/>
  <c r="AN341" i="11"/>
  <c r="AV341" i="11" s="1"/>
  <c r="AA342" i="11"/>
  <c r="AF342" i="11"/>
  <c r="AM342" i="11"/>
  <c r="AN342" i="11"/>
  <c r="AV342" i="11" s="1"/>
  <c r="AA343" i="11"/>
  <c r="AF343" i="11"/>
  <c r="AM343" i="11"/>
  <c r="AN343" i="11"/>
  <c r="AV343" i="11" s="1"/>
  <c r="AA344" i="11"/>
  <c r="AF344" i="11"/>
  <c r="AM344" i="11"/>
  <c r="AN344" i="11"/>
  <c r="AV344" i="11" s="1"/>
  <c r="AA345" i="11"/>
  <c r="AF345" i="11"/>
  <c r="AM345" i="11"/>
  <c r="AN345" i="11"/>
  <c r="AV345" i="11" s="1"/>
  <c r="AA346" i="11"/>
  <c r="AF346" i="11"/>
  <c r="AM346" i="11"/>
  <c r="AN346" i="11"/>
  <c r="AV346" i="11" s="1"/>
  <c r="AA347" i="11"/>
  <c r="AF347" i="11"/>
  <c r="AM347" i="11"/>
  <c r="AN347" i="11"/>
  <c r="AV347" i="11" s="1"/>
  <c r="AA348" i="11"/>
  <c r="AF348" i="11"/>
  <c r="AM348" i="11"/>
  <c r="AN348" i="11"/>
  <c r="AV348" i="11" s="1"/>
  <c r="AA349" i="11"/>
  <c r="AF349" i="11"/>
  <c r="AM349" i="11"/>
  <c r="AN349" i="11"/>
  <c r="AU349" i="11" s="1"/>
  <c r="AA350" i="11"/>
  <c r="AF350" i="11"/>
  <c r="AM350" i="11"/>
  <c r="AN350" i="11"/>
  <c r="AU350" i="11" s="1"/>
  <c r="AA351" i="11"/>
  <c r="AF351" i="11"/>
  <c r="AM351" i="11"/>
  <c r="AN351" i="11"/>
  <c r="AV351" i="11" s="1"/>
  <c r="AA352" i="11"/>
  <c r="AF352" i="11"/>
  <c r="AM352" i="11"/>
  <c r="AN352" i="11"/>
  <c r="AA353" i="11"/>
  <c r="AF353" i="11"/>
  <c r="AM353" i="11"/>
  <c r="AN353" i="11"/>
  <c r="AU353" i="11" s="1"/>
  <c r="AA354" i="11"/>
  <c r="AF354" i="11"/>
  <c r="AM354" i="11"/>
  <c r="AN354" i="11"/>
  <c r="AV354" i="11" s="1"/>
  <c r="AA355" i="11"/>
  <c r="AF355" i="11"/>
  <c r="AM355" i="11"/>
  <c r="AN355" i="11"/>
  <c r="AV355" i="11" s="1"/>
  <c r="AA356" i="11"/>
  <c r="AF356" i="11"/>
  <c r="AM356" i="11"/>
  <c r="AN356" i="11"/>
  <c r="AU356" i="11" s="1"/>
  <c r="AA357" i="11"/>
  <c r="AF357" i="11"/>
  <c r="AM357" i="11"/>
  <c r="AN357" i="11"/>
  <c r="AV357" i="11" s="1"/>
  <c r="AA358" i="11"/>
  <c r="AF358" i="11"/>
  <c r="AM358" i="11"/>
  <c r="AN358" i="11"/>
  <c r="AV358" i="11" s="1"/>
  <c r="AA359" i="11"/>
  <c r="AF359" i="11"/>
  <c r="AM359" i="11"/>
  <c r="AN359" i="11"/>
  <c r="AV359" i="11" s="1"/>
  <c r="AA360" i="11"/>
  <c r="AF360" i="11"/>
  <c r="AM360" i="11"/>
  <c r="AN360" i="11"/>
  <c r="AV360" i="11" s="1"/>
  <c r="AA361" i="11"/>
  <c r="AF361" i="11"/>
  <c r="AM361" i="11"/>
  <c r="AN361" i="11"/>
  <c r="AV361" i="11" s="1"/>
  <c r="AA362" i="11"/>
  <c r="AF362" i="11"/>
  <c r="AM362" i="11"/>
  <c r="AN362" i="11"/>
  <c r="AV362" i="11" s="1"/>
  <c r="AA363" i="11"/>
  <c r="AF363" i="11"/>
  <c r="AM363" i="11"/>
  <c r="AN363" i="11"/>
  <c r="AV363" i="11" s="1"/>
  <c r="AA364" i="11"/>
  <c r="AF364" i="11"/>
  <c r="AM364" i="11"/>
  <c r="AN364" i="11"/>
  <c r="AV364" i="11" s="1"/>
  <c r="AA365" i="11"/>
  <c r="AF365" i="11"/>
  <c r="AM365" i="11"/>
  <c r="AN365" i="11"/>
  <c r="AV365" i="11" s="1"/>
  <c r="AA366" i="11"/>
  <c r="AF366" i="11"/>
  <c r="AM366" i="11"/>
  <c r="AN366" i="11"/>
  <c r="AU366" i="11" s="1"/>
  <c r="AA367" i="11"/>
  <c r="AF367" i="11"/>
  <c r="AM367" i="11"/>
  <c r="AN367" i="11"/>
  <c r="AV367" i="11" s="1"/>
  <c r="AA368" i="11"/>
  <c r="AF368" i="11"/>
  <c r="AM368" i="11"/>
  <c r="AN368" i="11"/>
  <c r="AV368" i="11" s="1"/>
  <c r="AA369" i="11"/>
  <c r="AF369" i="11"/>
  <c r="AM369" i="11"/>
  <c r="AN369" i="11"/>
  <c r="AV369" i="11" s="1"/>
  <c r="AA370" i="11"/>
  <c r="AF370" i="11"/>
  <c r="AM370" i="11"/>
  <c r="AN370" i="11"/>
  <c r="AV370" i="11" s="1"/>
  <c r="AA371" i="11"/>
  <c r="AF371" i="11"/>
  <c r="AM371" i="11"/>
  <c r="AN371" i="11"/>
  <c r="AV371" i="11" s="1"/>
  <c r="AA372" i="11"/>
  <c r="AF372" i="11"/>
  <c r="AM372" i="11"/>
  <c r="AN372" i="11"/>
  <c r="AV372" i="11" s="1"/>
  <c r="AA373" i="11"/>
  <c r="AF373" i="11"/>
  <c r="AM373" i="11"/>
  <c r="AN373" i="11"/>
  <c r="AV373" i="11" s="1"/>
  <c r="AA374" i="11"/>
  <c r="AF374" i="11"/>
  <c r="AM374" i="11"/>
  <c r="AN374" i="11"/>
  <c r="AV374" i="11" s="1"/>
  <c r="AA375" i="11"/>
  <c r="AF375" i="11"/>
  <c r="AM375" i="11"/>
  <c r="AN375" i="11"/>
  <c r="AV375" i="11" s="1"/>
  <c r="AA376" i="11"/>
  <c r="AF376" i="11"/>
  <c r="AM376" i="11"/>
  <c r="AN376" i="11"/>
  <c r="AV376" i="11" s="1"/>
  <c r="AA377" i="11"/>
  <c r="AF377" i="11"/>
  <c r="AM377" i="11"/>
  <c r="AN377" i="11"/>
  <c r="AV377" i="11" s="1"/>
  <c r="AA378" i="11"/>
  <c r="AF378" i="11"/>
  <c r="AM378" i="11"/>
  <c r="AN378" i="11"/>
  <c r="AV378" i="11" s="1"/>
  <c r="AA379" i="11"/>
  <c r="AF379" i="11"/>
  <c r="AM379" i="11"/>
  <c r="AN379" i="11"/>
  <c r="AU379" i="11" s="1"/>
  <c r="AA380" i="11"/>
  <c r="AF380" i="11"/>
  <c r="AM380" i="11"/>
  <c r="AN380" i="11"/>
  <c r="AU380" i="11" s="1"/>
  <c r="AA381" i="11"/>
  <c r="AF381" i="11"/>
  <c r="AM381" i="11"/>
  <c r="AN381" i="11"/>
  <c r="AU381" i="11" s="1"/>
  <c r="AA382" i="11"/>
  <c r="AF382" i="11"/>
  <c r="AM382" i="11"/>
  <c r="AN382" i="11"/>
  <c r="AU382" i="11" s="1"/>
  <c r="AA383" i="11"/>
  <c r="AF383" i="11"/>
  <c r="AM383" i="11"/>
  <c r="AN383" i="11"/>
  <c r="AU383" i="11" s="1"/>
  <c r="AA384" i="11"/>
  <c r="AF384" i="11"/>
  <c r="AM384" i="11"/>
  <c r="AN384" i="11"/>
  <c r="AU384" i="11" s="1"/>
  <c r="AA385" i="11"/>
  <c r="AF385" i="11"/>
  <c r="AM385" i="11"/>
  <c r="AN385" i="11"/>
  <c r="AU385" i="11" s="1"/>
  <c r="AA386" i="11"/>
  <c r="AF386" i="11"/>
  <c r="AM386" i="11"/>
  <c r="AN386" i="11"/>
  <c r="AV386" i="11" s="1"/>
  <c r="AA387" i="11"/>
  <c r="AF387" i="11"/>
  <c r="AM387" i="11"/>
  <c r="AN387" i="11"/>
  <c r="AU387" i="11" s="1"/>
  <c r="AA388" i="11"/>
  <c r="AF388" i="11"/>
  <c r="AM388" i="11"/>
  <c r="AN388" i="11"/>
  <c r="AU388" i="11" s="1"/>
  <c r="AA389" i="11"/>
  <c r="AF389" i="11"/>
  <c r="AM389" i="11"/>
  <c r="AN389" i="11"/>
  <c r="AU389" i="11" s="1"/>
  <c r="AA390" i="11"/>
  <c r="AF390" i="11"/>
  <c r="AM390" i="11"/>
  <c r="AN390" i="11"/>
  <c r="AU390" i="11" s="1"/>
  <c r="AA391" i="11"/>
  <c r="AF391" i="11"/>
  <c r="AM391" i="11"/>
  <c r="AN391" i="11"/>
  <c r="AU391" i="11" s="1"/>
  <c r="AA392" i="11"/>
  <c r="AF392" i="11"/>
  <c r="AM392" i="11"/>
  <c r="AN392" i="11"/>
  <c r="AU392" i="11" s="1"/>
  <c r="AA393" i="11"/>
  <c r="AF393" i="11"/>
  <c r="AM393" i="11"/>
  <c r="AN393" i="11"/>
  <c r="AV393" i="11" s="1"/>
  <c r="AA394" i="11"/>
  <c r="AF394" i="11"/>
  <c r="AM394" i="11"/>
  <c r="AN394" i="11"/>
  <c r="AA395" i="11"/>
  <c r="AF395" i="11"/>
  <c r="AM395" i="11"/>
  <c r="AN395" i="11"/>
  <c r="AV395" i="11" s="1"/>
  <c r="AA396" i="11"/>
  <c r="AF396" i="11"/>
  <c r="AM396" i="11"/>
  <c r="AN396" i="11"/>
  <c r="AV396" i="11" s="1"/>
  <c r="AA397" i="11"/>
  <c r="AF397" i="11"/>
  <c r="AM397" i="11"/>
  <c r="AN397" i="11"/>
  <c r="AV397" i="11" s="1"/>
  <c r="AA398" i="11"/>
  <c r="AF398" i="11"/>
  <c r="AM398" i="11"/>
  <c r="AN398" i="11"/>
  <c r="AV398" i="11" s="1"/>
  <c r="AA399" i="11"/>
  <c r="AF399" i="11"/>
  <c r="AM399" i="11"/>
  <c r="AN399" i="11"/>
  <c r="AV399" i="11" s="1"/>
  <c r="AA400" i="11"/>
  <c r="AF400" i="11"/>
  <c r="AM400" i="11"/>
  <c r="AN400" i="11"/>
  <c r="AV400" i="11" s="1"/>
  <c r="AA401" i="11"/>
  <c r="AF401" i="11"/>
  <c r="AM401" i="11"/>
  <c r="AN401" i="11"/>
  <c r="AU401" i="11" s="1"/>
  <c r="AA402" i="11"/>
  <c r="AF402" i="11"/>
  <c r="AM402" i="11"/>
  <c r="AN402" i="11"/>
  <c r="AV402" i="11" s="1"/>
  <c r="AA403" i="11"/>
  <c r="AF403" i="11"/>
  <c r="AM403" i="11"/>
  <c r="AN403" i="11"/>
  <c r="AV403" i="11" s="1"/>
  <c r="AA404" i="11"/>
  <c r="AF404" i="11"/>
  <c r="AM404" i="11"/>
  <c r="AN404" i="11"/>
  <c r="AV404" i="11" s="1"/>
  <c r="AA405" i="11"/>
  <c r="AF405" i="11"/>
  <c r="AM405" i="11"/>
  <c r="AN405" i="11"/>
  <c r="AA406" i="11"/>
  <c r="AF406" i="11"/>
  <c r="AM406" i="11"/>
  <c r="AN406" i="11"/>
  <c r="AU406" i="11" s="1"/>
  <c r="AA407" i="11"/>
  <c r="AF407" i="11"/>
  <c r="AM407" i="11"/>
  <c r="AN407" i="11"/>
  <c r="AU407" i="11" s="1"/>
  <c r="AA408" i="11"/>
  <c r="AF408" i="11"/>
  <c r="AM408" i="11"/>
  <c r="AN408" i="11"/>
  <c r="AU408" i="11" s="1"/>
  <c r="AA409" i="11"/>
  <c r="AF409" i="11"/>
  <c r="AM409" i="11"/>
  <c r="AN409" i="11"/>
  <c r="AU409" i="11" s="1"/>
  <c r="AA410" i="11"/>
  <c r="AF410" i="11"/>
  <c r="AM410" i="11"/>
  <c r="AN410" i="11"/>
  <c r="AV410" i="11" s="1"/>
  <c r="AA411" i="11"/>
  <c r="AF411" i="11"/>
  <c r="AM411" i="11"/>
  <c r="AN411" i="11"/>
  <c r="AV411" i="11" s="1"/>
  <c r="AA412" i="11"/>
  <c r="AF412" i="11"/>
  <c r="AM412" i="11"/>
  <c r="AN412" i="11"/>
  <c r="AV412" i="11" s="1"/>
  <c r="AA413" i="11"/>
  <c r="AF413" i="11"/>
  <c r="AM413" i="11"/>
  <c r="AN413" i="11"/>
  <c r="AV413" i="11" s="1"/>
  <c r="AA414" i="11"/>
  <c r="AF414" i="11"/>
  <c r="AM414" i="11"/>
  <c r="AN414" i="11"/>
  <c r="AV414" i="11" s="1"/>
  <c r="AA415" i="11"/>
  <c r="AF415" i="11"/>
  <c r="AM415" i="11"/>
  <c r="AN415" i="11"/>
  <c r="AV415" i="11" s="1"/>
  <c r="AA416" i="11"/>
  <c r="AF416" i="11"/>
  <c r="AM416" i="11"/>
  <c r="AN416" i="11"/>
  <c r="AV416" i="11" s="1"/>
  <c r="AA417" i="11"/>
  <c r="AF417" i="11"/>
  <c r="AM417" i="11"/>
  <c r="AN417" i="11"/>
  <c r="AV417" i="11" s="1"/>
  <c r="AA418" i="11"/>
  <c r="AF418" i="11"/>
  <c r="AM418" i="11"/>
  <c r="AN418" i="11"/>
  <c r="AV418" i="11" s="1"/>
  <c r="AA419" i="11"/>
  <c r="AF419" i="11"/>
  <c r="AM419" i="11"/>
  <c r="AN419" i="11"/>
  <c r="AV419" i="11" s="1"/>
  <c r="AA420" i="11"/>
  <c r="AF420" i="11"/>
  <c r="AM420" i="11"/>
  <c r="AN420" i="11"/>
  <c r="AV420" i="11" s="1"/>
  <c r="AA421" i="11"/>
  <c r="AF421" i="11"/>
  <c r="AM421" i="11"/>
  <c r="AN421" i="11"/>
  <c r="AV421" i="11" s="1"/>
  <c r="AA422" i="11"/>
  <c r="AF422" i="11"/>
  <c r="AM422" i="11"/>
  <c r="AN422" i="11"/>
  <c r="AV422" i="11" s="1"/>
  <c r="AA423" i="11"/>
  <c r="AF423" i="11"/>
  <c r="AM423" i="11"/>
  <c r="AN423" i="11"/>
  <c r="AV423" i="11" s="1"/>
  <c r="AA424" i="11"/>
  <c r="AF424" i="11"/>
  <c r="AM424" i="11"/>
  <c r="AN424" i="11"/>
  <c r="AV424" i="11" s="1"/>
  <c r="AA425" i="11"/>
  <c r="AF425" i="11"/>
  <c r="AM425" i="11"/>
  <c r="AN425" i="11"/>
  <c r="AV425" i="11" s="1"/>
  <c r="AA426" i="11"/>
  <c r="AF426" i="11"/>
  <c r="AM426" i="11"/>
  <c r="AN426" i="11"/>
  <c r="AV426" i="11" s="1"/>
  <c r="AA427" i="11"/>
  <c r="AF427" i="11"/>
  <c r="AM427" i="11"/>
  <c r="AN427" i="11"/>
  <c r="AV427" i="11" s="1"/>
  <c r="AA428" i="11"/>
  <c r="AF428" i="11"/>
  <c r="AM428" i="11"/>
  <c r="AN428" i="11"/>
  <c r="AA429" i="11"/>
  <c r="AF429" i="11"/>
  <c r="AM429" i="11"/>
  <c r="AN429" i="11"/>
  <c r="AV429" i="11" s="1"/>
  <c r="AA430" i="11"/>
  <c r="AF430" i="11"/>
  <c r="AM430" i="11"/>
  <c r="AN430" i="11"/>
  <c r="AV430" i="11" s="1"/>
  <c r="AA431" i="11"/>
  <c r="AF431" i="11"/>
  <c r="AM431" i="11"/>
  <c r="AN431" i="11"/>
  <c r="AV431" i="11" s="1"/>
  <c r="AA432" i="11"/>
  <c r="AF432" i="11"/>
  <c r="AM432" i="11"/>
  <c r="AN432" i="11"/>
  <c r="AV432" i="11" s="1"/>
  <c r="AA433" i="11"/>
  <c r="AF433" i="11"/>
  <c r="AM433" i="11"/>
  <c r="AN433" i="11"/>
  <c r="AV433" i="11" s="1"/>
  <c r="AA434" i="11"/>
  <c r="AF434" i="11"/>
  <c r="AM434" i="11"/>
  <c r="AN434" i="11"/>
  <c r="AV434" i="11" s="1"/>
  <c r="AA435" i="11"/>
  <c r="AF435" i="11"/>
  <c r="AM435" i="11"/>
  <c r="AN435" i="11"/>
  <c r="AV435" i="11" s="1"/>
  <c r="AA436" i="11"/>
  <c r="AF436" i="11"/>
  <c r="AM436" i="11"/>
  <c r="AN436" i="11"/>
  <c r="AV436" i="11" s="1"/>
  <c r="AA437" i="11"/>
  <c r="AF437" i="11"/>
  <c r="AM437" i="11"/>
  <c r="AN437" i="11"/>
  <c r="AV437" i="11" s="1"/>
  <c r="AA438" i="11"/>
  <c r="AF438" i="11"/>
  <c r="AM438" i="11"/>
  <c r="AN438" i="11"/>
  <c r="AV438" i="11" s="1"/>
  <c r="AA439" i="11"/>
  <c r="AF439" i="11"/>
  <c r="AM439" i="11"/>
  <c r="AN439" i="11"/>
  <c r="AV439" i="11" s="1"/>
  <c r="AA440" i="11"/>
  <c r="AF440" i="11"/>
  <c r="AM440" i="11"/>
  <c r="AN440" i="11"/>
  <c r="AV440" i="11" s="1"/>
  <c r="AA441" i="11"/>
  <c r="AF441" i="11"/>
  <c r="AM441" i="11"/>
  <c r="AN441" i="11"/>
  <c r="AV441" i="11" s="1"/>
  <c r="AA442" i="11"/>
  <c r="AF442" i="11"/>
  <c r="AM442" i="11"/>
  <c r="AN442" i="11"/>
  <c r="AU442" i="11" s="1"/>
  <c r="AA443" i="11"/>
  <c r="AF443" i="11"/>
  <c r="AM443" i="11"/>
  <c r="AN443" i="11"/>
  <c r="AU443" i="11" s="1"/>
  <c r="AA444" i="11"/>
  <c r="AF444" i="11"/>
  <c r="AM444" i="11"/>
  <c r="AN444" i="11"/>
  <c r="AU444" i="11" s="1"/>
  <c r="AA445" i="11"/>
  <c r="AF445" i="11"/>
  <c r="AM445" i="11"/>
  <c r="AN445" i="11"/>
  <c r="AU445" i="11" s="1"/>
  <c r="AA446" i="11"/>
  <c r="AF446" i="11"/>
  <c r="AM446" i="11"/>
  <c r="AN446" i="11"/>
  <c r="AU446" i="11" s="1"/>
  <c r="AA447" i="11"/>
  <c r="AF447" i="11"/>
  <c r="AM447" i="11"/>
  <c r="AN447" i="11"/>
  <c r="AU447" i="11" s="1"/>
  <c r="AA448" i="11"/>
  <c r="AF448" i="11"/>
  <c r="AM448" i="11"/>
  <c r="AN448" i="11"/>
  <c r="AU448" i="11" s="1"/>
  <c r="AA449" i="11"/>
  <c r="AF449" i="11"/>
  <c r="AM449" i="11"/>
  <c r="AN449" i="11"/>
  <c r="AU449" i="11" s="1"/>
  <c r="AA450" i="11"/>
  <c r="AF450" i="11"/>
  <c r="AM450" i="11"/>
  <c r="AN450" i="11"/>
  <c r="AU450" i="11" s="1"/>
  <c r="AA451" i="11"/>
  <c r="AF451" i="11"/>
  <c r="AM451" i="11"/>
  <c r="AN451" i="11"/>
  <c r="AU451" i="11" s="1"/>
  <c r="AA452" i="11"/>
  <c r="AF452" i="11"/>
  <c r="AM452" i="11"/>
  <c r="AN452" i="11"/>
  <c r="AU452" i="11" s="1"/>
  <c r="AA453" i="11"/>
  <c r="AF453" i="11"/>
  <c r="AM453" i="11"/>
  <c r="AN453" i="11"/>
  <c r="AU453" i="11" s="1"/>
  <c r="AA454" i="11"/>
  <c r="AF454" i="11"/>
  <c r="AM454" i="11"/>
  <c r="AN454" i="11"/>
  <c r="AU454" i="11" s="1"/>
  <c r="AA455" i="11"/>
  <c r="AF455" i="11"/>
  <c r="AM455" i="11"/>
  <c r="AN455" i="11"/>
  <c r="AU455" i="11" s="1"/>
  <c r="AA456" i="11"/>
  <c r="AF456" i="11"/>
  <c r="AM456" i="11"/>
  <c r="AN456" i="11"/>
  <c r="AU456" i="11" s="1"/>
  <c r="AA457" i="11"/>
  <c r="AF457" i="11"/>
  <c r="AM457" i="11"/>
  <c r="AN457" i="11"/>
  <c r="AU457" i="11" s="1"/>
  <c r="AA458" i="11"/>
  <c r="AF458" i="11"/>
  <c r="AM458" i="11"/>
  <c r="AN458" i="11"/>
  <c r="AU458" i="11" s="1"/>
  <c r="AA459" i="11"/>
  <c r="AF459" i="11"/>
  <c r="AM459" i="11"/>
  <c r="AN459" i="11"/>
  <c r="AU459" i="11" s="1"/>
  <c r="AA460" i="11"/>
  <c r="AF460" i="11"/>
  <c r="AM460" i="11"/>
  <c r="AN460" i="11"/>
  <c r="AU460" i="11" s="1"/>
  <c r="AA461" i="11"/>
  <c r="AF461" i="11"/>
  <c r="AM461" i="11"/>
  <c r="AN461" i="11"/>
  <c r="AU461" i="11" s="1"/>
  <c r="AA462" i="11"/>
  <c r="AF462" i="11"/>
  <c r="AM462" i="11"/>
  <c r="AN462" i="11"/>
  <c r="AU462" i="11" s="1"/>
  <c r="AA463" i="11"/>
  <c r="AF463" i="11"/>
  <c r="AM463" i="11"/>
  <c r="AN463" i="11"/>
  <c r="AU463" i="11" s="1"/>
  <c r="AA464" i="11"/>
  <c r="AF464" i="11"/>
  <c r="AM464" i="11"/>
  <c r="AN464" i="11"/>
  <c r="AU464" i="11" s="1"/>
  <c r="AA465" i="11"/>
  <c r="AF465" i="11"/>
  <c r="AM465" i="11"/>
  <c r="AN465" i="11"/>
  <c r="AU465" i="11" s="1"/>
  <c r="AA466" i="11"/>
  <c r="AF466" i="11"/>
  <c r="AM466" i="11"/>
  <c r="AN466" i="11"/>
  <c r="AU466" i="11" s="1"/>
  <c r="AA467" i="11"/>
  <c r="AF467" i="11"/>
  <c r="AM467" i="11"/>
  <c r="AN467" i="11"/>
  <c r="AU467" i="11" s="1"/>
  <c r="AA468" i="11"/>
  <c r="AF468" i="11"/>
  <c r="AM468" i="11"/>
  <c r="AN468" i="11"/>
  <c r="AU468" i="11" s="1"/>
  <c r="AA469" i="11"/>
  <c r="AF469" i="11"/>
  <c r="AM469" i="11"/>
  <c r="AN469" i="11"/>
  <c r="AU469" i="11" s="1"/>
  <c r="AA470" i="11"/>
  <c r="AF470" i="11"/>
  <c r="AM470" i="11"/>
  <c r="AN470" i="11"/>
  <c r="AU470" i="11" s="1"/>
  <c r="AA471" i="11"/>
  <c r="AF471" i="11"/>
  <c r="AM471" i="11"/>
  <c r="AN471" i="11"/>
  <c r="AU471" i="11" s="1"/>
  <c r="AA472" i="11"/>
  <c r="AF472" i="11"/>
  <c r="AM472" i="11"/>
  <c r="AN472" i="11"/>
  <c r="AU472" i="11" s="1"/>
  <c r="AA473" i="11"/>
  <c r="AF473" i="11"/>
  <c r="AM473" i="11"/>
  <c r="AN473" i="11"/>
  <c r="AU473" i="11" s="1"/>
  <c r="AA474" i="11"/>
  <c r="AF474" i="11"/>
  <c r="AM474" i="11"/>
  <c r="AN474" i="11"/>
  <c r="AU474" i="11" s="1"/>
  <c r="AA475" i="11"/>
  <c r="AF475" i="11"/>
  <c r="AM475" i="11"/>
  <c r="AN475" i="11"/>
  <c r="AU475" i="11" s="1"/>
  <c r="AA476" i="11"/>
  <c r="AF476" i="11"/>
  <c r="AM476" i="11"/>
  <c r="AN476" i="11"/>
  <c r="AU476" i="11" s="1"/>
  <c r="AA477" i="11"/>
  <c r="AF477" i="11"/>
  <c r="AM477" i="11"/>
  <c r="AN477" i="11"/>
  <c r="AU477" i="11" s="1"/>
  <c r="AA478" i="11"/>
  <c r="AF478" i="11"/>
  <c r="AM478" i="11"/>
  <c r="AN478" i="11"/>
  <c r="AU478" i="11" s="1"/>
  <c r="AA479" i="11"/>
  <c r="AF479" i="11"/>
  <c r="AM479" i="11"/>
  <c r="AN479" i="11"/>
  <c r="AU479" i="11" s="1"/>
  <c r="AA480" i="11"/>
  <c r="AF480" i="11"/>
  <c r="AM480" i="11"/>
  <c r="AN480" i="11"/>
  <c r="AU480" i="11" s="1"/>
  <c r="AA481" i="11"/>
  <c r="AF481" i="11"/>
  <c r="AM481" i="11"/>
  <c r="AN481" i="11"/>
  <c r="AU481" i="11" s="1"/>
  <c r="AA482" i="11"/>
  <c r="AF482" i="11"/>
  <c r="AM482" i="11"/>
  <c r="AN482" i="11"/>
  <c r="AU482" i="11" s="1"/>
  <c r="AA483" i="11"/>
  <c r="AF483" i="11"/>
  <c r="AM483" i="11"/>
  <c r="AN483" i="11"/>
  <c r="AU483" i="11" s="1"/>
  <c r="AA484" i="11"/>
  <c r="AF484" i="11"/>
  <c r="AM484" i="11"/>
  <c r="AN484" i="11"/>
  <c r="AU484" i="11" s="1"/>
  <c r="AA485" i="11"/>
  <c r="AF485" i="11"/>
  <c r="AM485" i="11"/>
  <c r="AN485" i="11"/>
  <c r="AU485" i="11" s="1"/>
  <c r="AA486" i="11"/>
  <c r="AF486" i="11"/>
  <c r="AM486" i="11"/>
  <c r="AN486" i="11"/>
  <c r="AU486" i="11" s="1"/>
  <c r="AA487" i="11"/>
  <c r="AF487" i="11"/>
  <c r="AM487" i="11"/>
  <c r="AN487" i="11"/>
  <c r="AU487" i="11" s="1"/>
  <c r="AA488" i="11"/>
  <c r="AF488" i="11"/>
  <c r="AM488" i="11"/>
  <c r="AN488" i="11"/>
  <c r="AU488" i="11" s="1"/>
  <c r="AA489" i="11"/>
  <c r="AF489" i="11"/>
  <c r="AM489" i="11"/>
  <c r="AN489" i="11"/>
  <c r="AU489" i="11" s="1"/>
  <c r="AA490" i="11"/>
  <c r="AF490" i="11"/>
  <c r="AM490" i="11"/>
  <c r="AN490" i="11"/>
  <c r="AU490" i="11" s="1"/>
  <c r="AA491" i="11"/>
  <c r="AF491" i="11"/>
  <c r="AM491" i="11"/>
  <c r="AN491" i="11"/>
  <c r="AU491" i="11" s="1"/>
  <c r="AA492" i="11"/>
  <c r="AF492" i="11"/>
  <c r="AM492" i="11"/>
  <c r="AN492" i="11"/>
  <c r="AU492" i="11" s="1"/>
  <c r="AA493" i="11"/>
  <c r="AF493" i="11"/>
  <c r="AM493" i="11"/>
  <c r="AN493" i="11"/>
  <c r="AU493" i="11" s="1"/>
  <c r="AA494" i="11"/>
  <c r="AF494" i="11"/>
  <c r="AM494" i="11"/>
  <c r="AN494" i="11"/>
  <c r="AU494" i="11" s="1"/>
  <c r="AA495" i="11"/>
  <c r="AF495" i="11"/>
  <c r="AM495" i="11"/>
  <c r="AN495" i="11"/>
  <c r="AU495" i="11" s="1"/>
  <c r="AA496" i="11"/>
  <c r="AF496" i="11"/>
  <c r="AM496" i="11"/>
  <c r="AN496" i="11"/>
  <c r="AU496" i="11" s="1"/>
  <c r="AA497" i="11"/>
  <c r="AF497" i="11"/>
  <c r="AM497" i="11"/>
  <c r="AN497" i="11"/>
  <c r="AU497" i="11" s="1"/>
  <c r="AA498" i="11"/>
  <c r="AF498" i="11"/>
  <c r="AM498" i="11"/>
  <c r="AN498" i="11"/>
  <c r="AU498" i="11" s="1"/>
  <c r="AA499" i="11"/>
  <c r="AF499" i="11"/>
  <c r="AM499" i="11"/>
  <c r="AN499" i="11"/>
  <c r="AU499" i="11" s="1"/>
  <c r="AA500" i="11"/>
  <c r="AF500" i="11"/>
  <c r="AM500" i="11"/>
  <c r="AN500" i="11"/>
  <c r="AU500" i="11" s="1"/>
  <c r="AA501" i="11"/>
  <c r="AF501" i="11"/>
  <c r="AM501" i="11"/>
  <c r="AN501" i="11"/>
  <c r="AU501" i="11" s="1"/>
  <c r="AA502" i="11"/>
  <c r="AF502" i="11"/>
  <c r="AM502" i="11"/>
  <c r="AN502" i="11"/>
  <c r="AU502" i="11" s="1"/>
  <c r="AA503" i="11"/>
  <c r="AF503" i="11"/>
  <c r="AM503" i="11"/>
  <c r="AN503" i="11"/>
  <c r="AU503" i="11" s="1"/>
  <c r="AA504" i="11"/>
  <c r="AF504" i="11"/>
  <c r="AM504" i="11"/>
  <c r="AN504" i="11"/>
  <c r="AU504" i="11" s="1"/>
  <c r="AA505" i="11"/>
  <c r="AF505" i="11"/>
  <c r="AM505" i="11"/>
  <c r="AN505" i="11"/>
  <c r="AU505" i="11" s="1"/>
  <c r="AA506" i="11"/>
  <c r="AF506" i="11"/>
  <c r="AM506" i="11"/>
  <c r="AN506" i="11"/>
  <c r="AU506" i="11" s="1"/>
  <c r="AA507" i="11"/>
  <c r="AF507" i="11"/>
  <c r="AM507" i="11"/>
  <c r="AN507" i="11"/>
  <c r="AU507" i="11" s="1"/>
  <c r="AA508" i="11"/>
  <c r="AF508" i="11"/>
  <c r="AM508" i="11"/>
  <c r="AN508" i="11"/>
  <c r="AU508" i="11" s="1"/>
  <c r="AA509" i="11"/>
  <c r="AF509" i="11"/>
  <c r="AM509" i="11"/>
  <c r="AN509" i="11"/>
  <c r="AU509" i="11" s="1"/>
  <c r="AA510" i="11"/>
  <c r="AF510" i="11"/>
  <c r="AM510" i="11"/>
  <c r="AN510" i="11"/>
  <c r="AU510" i="11" s="1"/>
  <c r="AA511" i="11"/>
  <c r="AF511" i="11"/>
  <c r="AM511" i="11"/>
  <c r="AN511" i="11"/>
  <c r="AU511" i="11" s="1"/>
  <c r="AA512" i="11"/>
  <c r="AF512" i="11"/>
  <c r="AM512" i="11"/>
  <c r="AN512" i="11"/>
  <c r="AU512" i="11" s="1"/>
  <c r="AA513" i="11"/>
  <c r="AF513" i="11"/>
  <c r="AM513" i="11"/>
  <c r="AN513" i="11"/>
  <c r="AU513" i="11" s="1"/>
  <c r="AA514" i="11"/>
  <c r="AF514" i="11"/>
  <c r="AM514" i="11"/>
  <c r="AN514" i="11"/>
  <c r="AA515" i="11"/>
  <c r="AF515" i="11"/>
  <c r="AM515" i="11"/>
  <c r="AN515" i="11"/>
  <c r="AA516" i="11"/>
  <c r="AF516" i="11"/>
  <c r="AM516" i="11"/>
  <c r="AN516" i="11"/>
  <c r="AA517" i="11"/>
  <c r="AF517" i="11"/>
  <c r="AM517" i="11"/>
  <c r="AN517" i="11"/>
  <c r="AA518" i="11"/>
  <c r="AF518" i="11"/>
  <c r="AM518" i="11"/>
  <c r="AN518" i="11"/>
  <c r="AA519" i="11"/>
  <c r="AF519" i="11"/>
  <c r="AM519" i="11"/>
  <c r="AN519" i="11"/>
  <c r="AA520" i="11"/>
  <c r="AF520" i="11"/>
  <c r="AM520" i="11"/>
  <c r="AN520" i="11"/>
  <c r="AA521" i="11"/>
  <c r="AF521" i="11"/>
  <c r="AM521" i="11"/>
  <c r="AN521" i="11"/>
  <c r="AA522" i="11"/>
  <c r="AF522" i="11"/>
  <c r="AM522" i="11"/>
  <c r="AN522" i="11"/>
  <c r="AA523" i="11"/>
  <c r="AF523" i="11"/>
  <c r="AM523" i="11"/>
  <c r="AN523" i="11"/>
  <c r="AA524" i="11"/>
  <c r="AF524" i="11"/>
  <c r="AM524" i="11"/>
  <c r="AN524" i="11"/>
  <c r="AA525" i="11"/>
  <c r="AF525" i="11"/>
  <c r="AM525" i="11"/>
  <c r="AN525" i="11"/>
  <c r="AA526" i="11"/>
  <c r="AF526" i="11"/>
  <c r="AM526" i="11"/>
  <c r="AN526" i="11"/>
  <c r="AA527" i="11"/>
  <c r="AF527" i="11"/>
  <c r="AM527" i="11"/>
  <c r="AN527" i="11"/>
  <c r="AU527" i="11" s="1"/>
  <c r="AA528" i="11"/>
  <c r="AF528" i="11"/>
  <c r="AM528" i="11"/>
  <c r="AN528" i="11"/>
  <c r="AU528" i="11" s="1"/>
  <c r="AA529" i="11"/>
  <c r="AF529" i="11"/>
  <c r="AM529" i="11"/>
  <c r="AN529" i="11"/>
  <c r="AU529" i="11" s="1"/>
  <c r="AA530" i="11"/>
  <c r="AF530" i="11"/>
  <c r="AM530" i="11"/>
  <c r="AN530" i="11"/>
  <c r="AU530" i="11" s="1"/>
  <c r="AA531" i="11"/>
  <c r="AF531" i="11"/>
  <c r="AM531" i="11"/>
  <c r="AN531" i="11"/>
  <c r="AU531" i="11" s="1"/>
  <c r="AA532" i="11"/>
  <c r="AF532" i="11"/>
  <c r="AM532" i="11"/>
  <c r="AN532" i="11"/>
  <c r="AU532" i="11" s="1"/>
  <c r="AA533" i="11"/>
  <c r="AF533" i="11"/>
  <c r="AM533" i="11"/>
  <c r="AN533" i="11"/>
  <c r="AU533" i="11" s="1"/>
  <c r="AA534" i="11"/>
  <c r="AF534" i="11"/>
  <c r="AM534" i="11"/>
  <c r="AN534" i="11"/>
  <c r="AU534" i="11" s="1"/>
  <c r="AA535" i="11"/>
  <c r="AF535" i="11"/>
  <c r="AM535" i="11"/>
  <c r="AN535" i="11"/>
  <c r="AU535" i="11" s="1"/>
  <c r="AA536" i="11"/>
  <c r="AF536" i="11"/>
  <c r="AM536" i="11"/>
  <c r="AN536" i="11"/>
  <c r="AU536" i="11" s="1"/>
  <c r="AA537" i="11"/>
  <c r="AF537" i="11"/>
  <c r="AM537" i="11"/>
  <c r="AN537" i="11"/>
  <c r="AU537" i="11" s="1"/>
  <c r="AA538" i="11"/>
  <c r="AF538" i="11"/>
  <c r="AM538" i="11"/>
  <c r="AN538" i="11"/>
  <c r="AA539" i="11"/>
  <c r="AF539" i="11"/>
  <c r="AM539" i="11"/>
  <c r="AN539" i="11"/>
  <c r="AU539" i="11" s="1"/>
  <c r="AA540" i="11"/>
  <c r="AF540" i="11"/>
  <c r="AM540" i="11"/>
  <c r="AN540" i="11"/>
  <c r="AU540" i="11" s="1"/>
  <c r="AA541" i="11"/>
  <c r="AF541" i="11"/>
  <c r="AM541" i="11"/>
  <c r="AN541" i="11"/>
  <c r="AU541" i="11" s="1"/>
  <c r="AA542" i="11"/>
  <c r="AF542" i="11"/>
  <c r="AM542" i="11"/>
  <c r="AN542" i="11"/>
  <c r="AU542" i="11" s="1"/>
  <c r="AA543" i="11"/>
  <c r="AF543" i="11"/>
  <c r="AM543" i="11"/>
  <c r="AN543" i="11"/>
  <c r="AU543" i="11" s="1"/>
  <c r="AA544" i="11"/>
  <c r="AF544" i="11"/>
  <c r="AM544" i="11"/>
  <c r="AN544" i="11"/>
  <c r="AU544" i="11" s="1"/>
  <c r="AA545" i="11"/>
  <c r="AF545" i="11"/>
  <c r="AM545" i="11"/>
  <c r="AN545" i="11"/>
  <c r="AU545" i="11" s="1"/>
  <c r="AA546" i="11"/>
  <c r="AF546" i="11"/>
  <c r="AM546" i="11"/>
  <c r="AN546" i="11"/>
  <c r="AU546" i="11" s="1"/>
  <c r="AA547" i="11"/>
  <c r="AF547" i="11"/>
  <c r="AM547" i="11"/>
  <c r="AN547" i="11"/>
  <c r="AU547" i="11" s="1"/>
  <c r="AA548" i="11"/>
  <c r="AF548" i="11"/>
  <c r="AM548" i="11"/>
  <c r="AN548" i="11"/>
  <c r="AU548" i="11" s="1"/>
  <c r="AA549" i="11"/>
  <c r="AF549" i="11"/>
  <c r="AM549" i="11"/>
  <c r="AN549" i="11"/>
  <c r="AU549" i="11" s="1"/>
  <c r="AA550" i="11"/>
  <c r="AF550" i="11"/>
  <c r="AM550" i="11"/>
  <c r="AN550" i="11"/>
  <c r="AU550" i="11" s="1"/>
  <c r="AA551" i="11"/>
  <c r="AF551" i="11"/>
  <c r="AM551" i="11"/>
  <c r="AN551" i="11"/>
  <c r="AU551" i="11" s="1"/>
  <c r="AA552" i="11"/>
  <c r="AF552" i="11"/>
  <c r="AM552" i="11"/>
  <c r="AN552" i="11"/>
  <c r="AU552" i="11" s="1"/>
  <c r="AA553" i="11"/>
  <c r="AF553" i="11"/>
  <c r="AM553" i="11"/>
  <c r="AN553" i="11"/>
  <c r="AU553" i="11" s="1"/>
  <c r="AA554" i="11"/>
  <c r="AF554" i="11"/>
  <c r="AM554" i="11"/>
  <c r="AN554" i="11"/>
  <c r="AA555" i="11"/>
  <c r="AF555" i="11"/>
  <c r="AM555" i="11"/>
  <c r="AN555" i="11"/>
  <c r="AU555" i="11" s="1"/>
  <c r="AA556" i="11"/>
  <c r="AF556" i="11"/>
  <c r="AM556" i="11"/>
  <c r="AN556" i="11"/>
  <c r="AU556" i="11" s="1"/>
  <c r="AA557" i="11"/>
  <c r="AF557" i="11"/>
  <c r="AM557" i="11"/>
  <c r="AN557" i="11"/>
  <c r="AU557" i="11" s="1"/>
  <c r="AA558" i="11"/>
  <c r="AF558" i="11"/>
  <c r="AM558" i="11"/>
  <c r="AN558" i="11"/>
  <c r="AU558" i="11" s="1"/>
  <c r="AA559" i="11"/>
  <c r="AF559" i="11"/>
  <c r="AM559" i="11"/>
  <c r="AN559" i="11"/>
  <c r="AU559" i="11" s="1"/>
  <c r="AA560" i="11"/>
  <c r="AF560" i="11"/>
  <c r="AM560" i="11"/>
  <c r="AN560" i="11"/>
  <c r="AU560" i="11" s="1"/>
  <c r="AA561" i="11"/>
  <c r="AF561" i="11"/>
  <c r="AM561" i="11"/>
  <c r="AN561" i="11"/>
  <c r="AU561" i="11" s="1"/>
  <c r="AA562" i="11"/>
  <c r="AF562" i="11"/>
  <c r="AM562" i="11"/>
  <c r="AN562" i="11"/>
  <c r="AU562" i="11" s="1"/>
  <c r="AA563" i="11"/>
  <c r="AF563" i="11"/>
  <c r="AM563" i="11"/>
  <c r="AN563" i="11"/>
  <c r="AU563" i="11" s="1"/>
  <c r="AA564" i="11"/>
  <c r="AF564" i="11"/>
  <c r="AM564" i="11"/>
  <c r="AN564" i="11"/>
  <c r="AU564" i="11" s="1"/>
  <c r="AA565" i="11"/>
  <c r="AF565" i="11"/>
  <c r="AM565" i="11"/>
  <c r="AN565" i="11"/>
  <c r="AU565" i="11" s="1"/>
  <c r="AA566" i="11"/>
  <c r="AF566" i="11"/>
  <c r="AM566" i="11"/>
  <c r="AN566" i="11"/>
  <c r="AU566" i="11" s="1"/>
  <c r="AA567" i="11"/>
  <c r="AF567" i="11"/>
  <c r="AM567" i="11"/>
  <c r="AN567" i="11"/>
  <c r="AU567" i="11" s="1"/>
  <c r="AA568" i="11"/>
  <c r="AF568" i="11"/>
  <c r="AM568" i="11"/>
  <c r="AN568" i="11"/>
  <c r="AU568" i="11" s="1"/>
  <c r="AA569" i="11"/>
  <c r="AF569" i="11"/>
  <c r="AM569" i="11"/>
  <c r="AN569" i="11"/>
  <c r="AU569" i="11" s="1"/>
  <c r="AA570" i="11"/>
  <c r="AF570" i="11"/>
  <c r="AM570" i="11"/>
  <c r="AN570" i="11"/>
  <c r="AU570" i="11" s="1"/>
  <c r="AA571" i="11"/>
  <c r="AF571" i="11"/>
  <c r="AM571" i="11"/>
  <c r="AN571" i="11"/>
  <c r="AU571" i="11" s="1"/>
  <c r="AA572" i="11"/>
  <c r="AF572" i="11"/>
  <c r="AM572" i="11"/>
  <c r="AN572" i="11"/>
  <c r="AV572" i="11" s="1"/>
  <c r="AA573" i="11"/>
  <c r="AF573" i="11"/>
  <c r="AM573" i="11"/>
  <c r="AN573" i="11"/>
  <c r="AV573" i="11" s="1"/>
  <c r="AA574" i="11"/>
  <c r="AF574" i="11"/>
  <c r="AM574" i="11"/>
  <c r="AN574" i="11"/>
  <c r="AV574" i="11" s="1"/>
  <c r="AA575" i="11"/>
  <c r="AF575" i="11"/>
  <c r="AM575" i="11"/>
  <c r="AN575" i="11"/>
  <c r="AV575" i="11" s="1"/>
  <c r="AA576" i="11"/>
  <c r="AF576" i="11"/>
  <c r="AM576" i="11"/>
  <c r="AN576" i="11"/>
  <c r="AV576" i="11" s="1"/>
  <c r="AA577" i="11"/>
  <c r="AF577" i="11"/>
  <c r="AM577" i="11"/>
  <c r="AN577" i="11"/>
  <c r="AV577" i="11" s="1"/>
  <c r="AA578" i="11"/>
  <c r="AF578" i="11"/>
  <c r="AM578" i="11"/>
  <c r="AN578" i="11"/>
  <c r="AV578" i="11" s="1"/>
  <c r="AA579" i="11"/>
  <c r="AF579" i="11"/>
  <c r="AM579" i="11"/>
  <c r="AN579" i="11"/>
  <c r="AV579" i="11" s="1"/>
  <c r="AA580" i="11"/>
  <c r="AF580" i="11"/>
  <c r="AM580" i="11"/>
  <c r="AN580" i="11"/>
  <c r="AV580" i="11" s="1"/>
  <c r="AA581" i="11"/>
  <c r="AF581" i="11"/>
  <c r="AM581" i="11"/>
  <c r="AN581" i="11"/>
  <c r="AV581" i="11" s="1"/>
  <c r="AA582" i="11"/>
  <c r="AF582" i="11"/>
  <c r="AM582" i="11"/>
  <c r="AN582" i="11"/>
  <c r="AV582" i="11" s="1"/>
  <c r="AA583" i="11"/>
  <c r="AF583" i="11"/>
  <c r="AM583" i="11"/>
  <c r="AN583" i="11"/>
  <c r="AV583" i="11" s="1"/>
  <c r="AA584" i="11"/>
  <c r="AF584" i="11"/>
  <c r="AM584" i="11"/>
  <c r="AN584" i="11"/>
  <c r="AV584" i="11" s="1"/>
  <c r="AA585" i="11"/>
  <c r="AF585" i="11"/>
  <c r="AM585" i="11"/>
  <c r="AN585" i="11"/>
  <c r="AV585" i="11" s="1"/>
  <c r="AA586" i="11"/>
  <c r="AF586" i="11"/>
  <c r="AM586" i="11"/>
  <c r="AN586" i="11"/>
  <c r="AV586" i="11" s="1"/>
  <c r="AA587" i="11"/>
  <c r="AF587" i="11"/>
  <c r="AM587" i="11"/>
  <c r="AN587" i="11"/>
  <c r="AA588" i="11"/>
  <c r="AF588" i="11"/>
  <c r="AM588" i="11"/>
  <c r="AN588" i="11"/>
  <c r="AV588" i="11" s="1"/>
  <c r="AA589" i="11"/>
  <c r="AF589" i="11"/>
  <c r="AM589" i="11"/>
  <c r="AN589" i="11"/>
  <c r="AV589" i="11" s="1"/>
  <c r="AA590" i="11"/>
  <c r="AF590" i="11"/>
  <c r="AM590" i="11"/>
  <c r="AN590" i="11"/>
  <c r="AV590" i="11" s="1"/>
  <c r="AA591" i="11"/>
  <c r="AF591" i="11"/>
  <c r="AM591" i="11"/>
  <c r="AN591" i="11"/>
  <c r="AV591" i="11" s="1"/>
  <c r="AA592" i="11"/>
  <c r="AF592" i="11"/>
  <c r="AM592" i="11"/>
  <c r="AN592" i="11"/>
  <c r="AV592" i="11" s="1"/>
  <c r="AA593" i="11"/>
  <c r="AF593" i="11"/>
  <c r="AM593" i="11"/>
  <c r="AN593" i="11"/>
  <c r="AV593" i="11" s="1"/>
  <c r="AA594" i="11"/>
  <c r="AF594" i="11"/>
  <c r="AM594" i="11"/>
  <c r="AN594" i="11"/>
  <c r="AA595" i="11"/>
  <c r="AF595" i="11"/>
  <c r="AM595" i="11"/>
  <c r="AN595" i="11"/>
  <c r="AV595" i="11" s="1"/>
  <c r="AA596" i="11"/>
  <c r="AF596" i="11"/>
  <c r="AM596" i="11"/>
  <c r="AN596" i="11"/>
  <c r="AV596" i="11" s="1"/>
  <c r="AA597" i="11"/>
  <c r="AF597" i="11"/>
  <c r="AM597" i="11"/>
  <c r="AN597" i="11"/>
  <c r="AV597" i="11" s="1"/>
  <c r="AA598" i="11"/>
  <c r="AF598" i="11"/>
  <c r="AM598" i="11"/>
  <c r="AN598" i="11"/>
  <c r="AV598" i="11" s="1"/>
  <c r="AA599" i="11"/>
  <c r="AF599" i="11"/>
  <c r="AM599" i="11"/>
  <c r="AN599" i="11"/>
  <c r="AV599" i="11" s="1"/>
  <c r="AA600" i="11"/>
  <c r="AF600" i="11"/>
  <c r="AM600" i="11"/>
  <c r="AN600" i="11"/>
  <c r="AV600" i="11" s="1"/>
  <c r="AA601" i="11"/>
  <c r="AF601" i="11"/>
  <c r="AM601" i="11"/>
  <c r="AN601" i="11"/>
  <c r="AV601" i="11" s="1"/>
  <c r="AA602" i="11"/>
  <c r="AF602" i="11"/>
  <c r="AM602" i="11"/>
  <c r="AN602" i="11"/>
  <c r="AV602" i="11" s="1"/>
  <c r="AA603" i="11"/>
  <c r="AF603" i="11"/>
  <c r="AM603" i="11"/>
  <c r="AN603" i="11"/>
  <c r="AV603" i="11" s="1"/>
  <c r="AA604" i="11"/>
  <c r="AF604" i="11"/>
  <c r="AM604" i="11"/>
  <c r="AN604" i="11"/>
  <c r="AV604" i="11" s="1"/>
  <c r="AA605" i="11"/>
  <c r="AF605" i="11"/>
  <c r="AM605" i="11"/>
  <c r="AN605" i="11"/>
  <c r="AA606" i="11"/>
  <c r="AF606" i="11"/>
  <c r="AM606" i="11"/>
  <c r="AN606" i="11"/>
  <c r="AV606" i="11" s="1"/>
  <c r="AA607" i="11"/>
  <c r="AF607" i="11"/>
  <c r="AM607" i="11"/>
  <c r="AN607" i="11"/>
  <c r="AV607" i="11" s="1"/>
  <c r="AA608" i="11"/>
  <c r="AF608" i="11"/>
  <c r="AM608" i="11"/>
  <c r="AN608" i="11"/>
  <c r="AV608" i="11" s="1"/>
  <c r="F609" i="11"/>
  <c r="AA609" i="11"/>
  <c r="AF609" i="11"/>
  <c r="AM609" i="11"/>
  <c r="AN609" i="11"/>
  <c r="AV609" i="11" s="1"/>
  <c r="F610" i="11"/>
  <c r="AA610" i="11"/>
  <c r="AF610" i="11"/>
  <c r="AM610" i="11"/>
  <c r="AN610" i="11"/>
  <c r="AU610" i="11" s="1"/>
  <c r="F611" i="11"/>
  <c r="AA611" i="11"/>
  <c r="AF611" i="11"/>
  <c r="AM611" i="11"/>
  <c r="AN611" i="11"/>
  <c r="AU611" i="11" s="1"/>
  <c r="F612" i="11"/>
  <c r="AA612" i="11"/>
  <c r="AF612" i="11"/>
  <c r="AM612" i="11"/>
  <c r="AN612" i="11"/>
  <c r="AU612" i="11" s="1"/>
  <c r="F613" i="11"/>
  <c r="AA613" i="11"/>
  <c r="AF613" i="11"/>
  <c r="AM613" i="11"/>
  <c r="AN613" i="11"/>
  <c r="AU613" i="11" s="1"/>
  <c r="F614" i="11"/>
  <c r="AA614" i="11"/>
  <c r="AF614" i="11"/>
  <c r="AM614" i="11"/>
  <c r="AN614" i="11"/>
  <c r="AU614" i="11" s="1"/>
  <c r="F615" i="11"/>
  <c r="AA615" i="11"/>
  <c r="AF615" i="11"/>
  <c r="AM615" i="11"/>
  <c r="AN615" i="11"/>
  <c r="AV615" i="11" s="1"/>
  <c r="F616" i="11"/>
  <c r="AA616" i="11"/>
  <c r="AF616" i="11"/>
  <c r="AM616" i="11"/>
  <c r="AN616" i="11"/>
  <c r="AU616" i="11" s="1"/>
  <c r="F617" i="11"/>
  <c r="AA617" i="11"/>
  <c r="AF617" i="11"/>
  <c r="AM617" i="11"/>
  <c r="AN617" i="11"/>
  <c r="AU617" i="11" s="1"/>
  <c r="F618" i="11"/>
  <c r="AA618" i="11"/>
  <c r="AF618" i="11"/>
  <c r="AM618" i="11"/>
  <c r="AN618" i="11"/>
  <c r="F619" i="11"/>
  <c r="AA619" i="11"/>
  <c r="AF619" i="11"/>
  <c r="AM619" i="11"/>
  <c r="AN619" i="11"/>
  <c r="AU619" i="11" s="1"/>
  <c r="F620" i="11"/>
  <c r="AA620" i="11"/>
  <c r="AF620" i="11"/>
  <c r="AM620" i="11"/>
  <c r="AN620" i="11"/>
  <c r="AU620" i="11" s="1"/>
  <c r="F621" i="11"/>
  <c r="AA621" i="11"/>
  <c r="AF621" i="11"/>
  <c r="AM621" i="11"/>
  <c r="AN621" i="11"/>
  <c r="AV621" i="11" s="1"/>
  <c r="F622" i="11"/>
  <c r="AA622" i="11"/>
  <c r="AF622" i="11"/>
  <c r="AM622" i="11"/>
  <c r="AN622" i="11"/>
  <c r="AU622" i="11" s="1"/>
  <c r="F623" i="11"/>
  <c r="AA623" i="11"/>
  <c r="AF623" i="11"/>
  <c r="AM623" i="11"/>
  <c r="AN623" i="11"/>
  <c r="AU623" i="11" s="1"/>
  <c r="F624" i="11"/>
  <c r="AA624" i="11"/>
  <c r="AF624" i="11"/>
  <c r="AM624" i="11"/>
  <c r="AN624" i="11"/>
  <c r="AV624" i="11" s="1"/>
  <c r="F625" i="11"/>
  <c r="AA625" i="11"/>
  <c r="AF625" i="11"/>
  <c r="AM625" i="11"/>
  <c r="AN625" i="11"/>
  <c r="AU625" i="11" s="1"/>
  <c r="F626" i="11"/>
  <c r="AA626" i="11"/>
  <c r="AF626" i="11"/>
  <c r="AM626" i="11"/>
  <c r="AN626" i="11"/>
  <c r="AV626" i="11" s="1"/>
  <c r="F627" i="11"/>
  <c r="AA627" i="11"/>
  <c r="AF627" i="11"/>
  <c r="AM627" i="11"/>
  <c r="AN627" i="11"/>
  <c r="AV627" i="11" s="1"/>
  <c r="F628" i="11"/>
  <c r="AA628" i="11"/>
  <c r="AF628" i="11"/>
  <c r="AM628" i="11"/>
  <c r="AN628" i="11"/>
  <c r="AU628" i="11" s="1"/>
  <c r="F629" i="11"/>
  <c r="AA629" i="11"/>
  <c r="AF629" i="11"/>
  <c r="AM629" i="11"/>
  <c r="AN629" i="11"/>
  <c r="AU629" i="11" s="1"/>
  <c r="F630" i="11"/>
  <c r="AA630" i="11"/>
  <c r="AF630" i="11"/>
  <c r="AM630" i="11"/>
  <c r="AN630" i="11"/>
  <c r="AV630" i="11" s="1"/>
  <c r="F631" i="11"/>
  <c r="AA631" i="11"/>
  <c r="AF631" i="11"/>
  <c r="AM631" i="11"/>
  <c r="AN631" i="11"/>
  <c r="AU631" i="11" s="1"/>
  <c r="F632" i="11"/>
  <c r="AA632" i="11"/>
  <c r="AF632" i="11"/>
  <c r="AM632" i="11"/>
  <c r="AN632" i="11"/>
  <c r="AV632" i="11" s="1"/>
  <c r="F633" i="11"/>
  <c r="AA633" i="11"/>
  <c r="AF633" i="11"/>
  <c r="AM633" i="11"/>
  <c r="AN633" i="11"/>
  <c r="AV633" i="11" s="1"/>
  <c r="F634" i="11"/>
  <c r="AA634" i="11"/>
  <c r="AF634" i="11"/>
  <c r="AM634" i="11"/>
  <c r="AN634" i="11"/>
  <c r="AU634" i="11" s="1"/>
  <c r="F635" i="11"/>
  <c r="AA635" i="11"/>
  <c r="AF635" i="11"/>
  <c r="AM635" i="11"/>
  <c r="AN635" i="11"/>
  <c r="AU635" i="11" s="1"/>
  <c r="F636" i="11"/>
  <c r="AA636" i="11"/>
  <c r="AF636" i="11"/>
  <c r="AM636" i="11"/>
  <c r="AN636" i="11"/>
  <c r="AV636" i="11" s="1"/>
  <c r="F637" i="11"/>
  <c r="AA637" i="11"/>
  <c r="AF637" i="11"/>
  <c r="AM637" i="11"/>
  <c r="AN637" i="11"/>
  <c r="AU637" i="11" s="1"/>
  <c r="F638" i="11"/>
  <c r="AA638" i="11"/>
  <c r="AF638" i="11"/>
  <c r="AM638" i="11"/>
  <c r="AN638" i="11"/>
  <c r="F639" i="11"/>
  <c r="AA639" i="11"/>
  <c r="AF639" i="11"/>
  <c r="AM639" i="11"/>
  <c r="AN639" i="11"/>
  <c r="AV639" i="11" s="1"/>
  <c r="F640" i="11"/>
  <c r="AA640" i="11"/>
  <c r="AF640" i="11"/>
  <c r="AM640" i="11"/>
  <c r="AN640" i="11"/>
  <c r="AU640" i="11" s="1"/>
  <c r="F641" i="11"/>
  <c r="AA641" i="11"/>
  <c r="AF641" i="11"/>
  <c r="AM641" i="11"/>
  <c r="AN641" i="11"/>
  <c r="AU641" i="11" s="1"/>
  <c r="F642" i="11"/>
  <c r="AA642" i="11"/>
  <c r="AF642" i="11"/>
  <c r="AM642" i="11"/>
  <c r="AN642" i="11"/>
  <c r="AV642" i="11" s="1"/>
  <c r="F643" i="11"/>
  <c r="AA643" i="11"/>
  <c r="AF643" i="11"/>
  <c r="AM643" i="11"/>
  <c r="AN643" i="11"/>
  <c r="AU643" i="11" s="1"/>
  <c r="F644" i="11"/>
  <c r="AA644" i="11"/>
  <c r="AF644" i="11"/>
  <c r="AM644" i="11"/>
  <c r="AN644" i="11"/>
  <c r="AU644" i="11" s="1"/>
  <c r="F645" i="11"/>
  <c r="AA645" i="11"/>
  <c r="AF645" i="11"/>
  <c r="AM645" i="11"/>
  <c r="AN645" i="11"/>
  <c r="AV645" i="11" s="1"/>
  <c r="F646" i="11"/>
  <c r="AA646" i="11"/>
  <c r="AF646" i="11"/>
  <c r="AM646" i="11"/>
  <c r="AN646" i="11"/>
  <c r="AU646" i="11" s="1"/>
  <c r="F647" i="11"/>
  <c r="AA647" i="11"/>
  <c r="AF647" i="11"/>
  <c r="AM647" i="11"/>
  <c r="AN647" i="11"/>
  <c r="AU647" i="11" s="1"/>
  <c r="F648" i="11"/>
  <c r="AA648" i="11"/>
  <c r="AF648" i="11"/>
  <c r="AM648" i="11"/>
  <c r="AN648" i="11"/>
  <c r="AV648" i="11" s="1"/>
  <c r="AA649" i="11"/>
  <c r="AF649" i="11"/>
  <c r="AM649" i="11"/>
  <c r="AN649" i="11"/>
  <c r="AV649" i="11" s="1"/>
  <c r="AA650" i="11"/>
  <c r="AF650" i="11"/>
  <c r="AM650" i="11"/>
  <c r="AN650" i="11"/>
  <c r="AA651" i="11"/>
  <c r="AF651" i="11"/>
  <c r="AM651" i="11"/>
  <c r="AN651" i="11"/>
  <c r="AV651" i="11" s="1"/>
  <c r="AA652" i="11"/>
  <c r="AF652" i="11"/>
  <c r="AM652" i="11"/>
  <c r="AN652" i="11"/>
  <c r="AV652" i="11" s="1"/>
  <c r="AA653" i="11"/>
  <c r="AF653" i="11"/>
  <c r="AM653" i="11"/>
  <c r="AN653" i="11"/>
  <c r="AV653" i="11" s="1"/>
  <c r="AA654" i="11"/>
  <c r="AF654" i="11"/>
  <c r="AM654" i="11"/>
  <c r="AN654" i="11"/>
  <c r="AV654" i="11" s="1"/>
  <c r="AA655" i="11"/>
  <c r="AF655" i="11"/>
  <c r="AM655" i="11"/>
  <c r="AN655" i="11"/>
  <c r="AV655" i="11" s="1"/>
  <c r="AA656" i="11"/>
  <c r="AF656" i="11"/>
  <c r="AM656" i="11"/>
  <c r="AN656" i="11"/>
  <c r="AA657" i="11"/>
  <c r="AF657" i="11"/>
  <c r="AM657" i="11"/>
  <c r="AN657" i="11"/>
  <c r="AV657" i="11" s="1"/>
  <c r="AA658" i="11"/>
  <c r="AF658" i="11"/>
  <c r="AM658" i="11"/>
  <c r="AN658" i="11"/>
  <c r="AV658" i="11" s="1"/>
  <c r="AA659" i="11"/>
  <c r="AF659" i="11"/>
  <c r="AM659" i="11"/>
  <c r="AN659" i="11"/>
  <c r="AV659" i="11" s="1"/>
  <c r="AA660" i="11"/>
  <c r="AF660" i="11"/>
  <c r="AM660" i="11"/>
  <c r="AN660" i="11"/>
  <c r="AV660" i="11" s="1"/>
  <c r="AA661" i="11"/>
  <c r="AF661" i="11"/>
  <c r="AM661" i="11"/>
  <c r="AN661" i="11"/>
  <c r="AV661" i="11" s="1"/>
  <c r="AA662" i="11"/>
  <c r="AF662" i="11"/>
  <c r="AM662" i="11"/>
  <c r="AN662" i="11"/>
  <c r="AA663" i="11"/>
  <c r="AF663" i="11"/>
  <c r="AM663" i="11"/>
  <c r="AN663" i="11"/>
  <c r="AV663" i="11" s="1"/>
  <c r="AA664" i="11"/>
  <c r="AF664" i="11"/>
  <c r="AM664" i="11"/>
  <c r="AN664" i="11"/>
  <c r="AV664" i="11" s="1"/>
  <c r="AA665" i="11"/>
  <c r="AF665" i="11"/>
  <c r="AM665" i="11"/>
  <c r="AN665" i="11"/>
  <c r="AV665" i="11" s="1"/>
  <c r="AA666" i="11"/>
  <c r="AF666" i="11"/>
  <c r="AM666" i="11"/>
  <c r="AN666" i="11"/>
  <c r="AV666" i="11" s="1"/>
  <c r="AA667" i="11"/>
  <c r="AF667" i="11"/>
  <c r="AM667" i="11"/>
  <c r="AN667" i="11"/>
  <c r="AV667" i="11" s="1"/>
  <c r="AA668" i="11"/>
  <c r="AF668" i="11"/>
  <c r="AM668" i="11"/>
  <c r="AN668" i="11"/>
  <c r="AA669" i="11"/>
  <c r="AF669" i="11"/>
  <c r="AM669" i="11"/>
  <c r="AN669" i="11"/>
  <c r="AV669" i="11" s="1"/>
  <c r="AA670" i="11"/>
  <c r="AF670" i="11"/>
  <c r="AM670" i="11"/>
  <c r="AN670" i="11"/>
  <c r="AV670" i="11" s="1"/>
  <c r="AA671" i="11"/>
  <c r="AF671" i="11"/>
  <c r="AM671" i="11"/>
  <c r="AN671" i="11"/>
  <c r="AV671" i="11" s="1"/>
  <c r="AA672" i="11"/>
  <c r="AF672" i="11"/>
  <c r="AM672" i="11"/>
  <c r="AN672" i="11"/>
  <c r="AA673" i="11"/>
  <c r="AF673" i="11"/>
  <c r="AM673" i="11"/>
  <c r="AN673" i="11"/>
  <c r="AV673" i="11" s="1"/>
  <c r="AA674" i="11"/>
  <c r="AF674" i="11"/>
  <c r="AM674" i="11"/>
  <c r="AN674" i="11"/>
  <c r="AA675" i="11"/>
  <c r="AF675" i="11"/>
  <c r="AM675" i="11"/>
  <c r="AN675" i="11"/>
  <c r="AV675" i="11" s="1"/>
  <c r="AA676" i="11"/>
  <c r="AF676" i="11"/>
  <c r="AM676" i="11"/>
  <c r="AN676" i="11"/>
  <c r="AA677" i="11"/>
  <c r="AF677" i="11"/>
  <c r="AM677" i="11"/>
  <c r="AN677" i="11"/>
  <c r="AV677" i="11" s="1"/>
  <c r="AA678" i="11"/>
  <c r="AF678" i="11"/>
  <c r="AM678" i="11"/>
  <c r="AN678" i="11"/>
  <c r="AV678" i="11" s="1"/>
  <c r="AA679" i="11"/>
  <c r="AF679" i="11"/>
  <c r="AM679" i="11"/>
  <c r="AN679" i="11"/>
  <c r="AV679" i="11" s="1"/>
  <c r="AA680" i="11"/>
  <c r="AF680" i="11"/>
  <c r="AM680" i="11"/>
  <c r="AN680" i="11"/>
  <c r="AA681" i="11"/>
  <c r="AF681" i="11"/>
  <c r="AM681" i="11"/>
  <c r="AN681" i="11"/>
  <c r="AA682" i="11"/>
  <c r="AF682" i="11"/>
  <c r="AM682" i="11"/>
  <c r="AN682" i="11"/>
  <c r="AV682" i="11" s="1"/>
  <c r="AA683" i="11"/>
  <c r="AF683" i="11"/>
  <c r="AM683" i="11"/>
  <c r="AN683" i="11"/>
  <c r="AV683" i="11" s="1"/>
  <c r="AA684" i="11"/>
  <c r="AF684" i="11"/>
  <c r="AM684" i="11"/>
  <c r="AN684" i="11"/>
  <c r="AV684" i="11" s="1"/>
  <c r="AA685" i="11"/>
  <c r="AF685" i="11"/>
  <c r="AM685" i="11"/>
  <c r="AN685" i="11"/>
  <c r="AA686" i="11"/>
  <c r="AF686" i="11"/>
  <c r="AM686" i="11"/>
  <c r="AN686" i="11"/>
  <c r="AA687" i="11"/>
  <c r="AF687" i="11"/>
  <c r="AM687" i="11"/>
  <c r="AN687" i="11"/>
  <c r="AV687" i="11" s="1"/>
  <c r="AA688" i="11"/>
  <c r="AF688" i="11"/>
  <c r="AM688" i="11"/>
  <c r="AN688" i="11"/>
  <c r="AV688" i="11" s="1"/>
  <c r="AA689" i="11"/>
  <c r="AF689" i="11"/>
  <c r="AM689" i="11"/>
  <c r="AN689" i="11"/>
  <c r="AV689" i="11" s="1"/>
  <c r="AA690" i="11"/>
  <c r="AF690" i="11"/>
  <c r="AM690" i="11"/>
  <c r="AN690" i="11"/>
  <c r="AV690" i="11" s="1"/>
  <c r="AA691" i="11"/>
  <c r="AF691" i="11"/>
  <c r="AM691" i="11"/>
  <c r="AN691" i="11"/>
  <c r="AV691" i="11" s="1"/>
  <c r="AA692" i="11"/>
  <c r="AF692" i="11"/>
  <c r="AM692" i="11"/>
  <c r="AN692" i="11"/>
  <c r="AA693" i="11"/>
  <c r="AF693" i="11"/>
  <c r="AM693" i="11"/>
  <c r="AN693" i="11"/>
  <c r="AV693" i="11" s="1"/>
  <c r="AA694" i="11"/>
  <c r="AF694" i="11"/>
  <c r="AM694" i="11"/>
  <c r="AN694" i="11"/>
  <c r="AV694" i="11" s="1"/>
  <c r="AA695" i="11"/>
  <c r="AF695" i="11"/>
  <c r="AM695" i="11"/>
  <c r="AN695" i="11"/>
  <c r="AV695" i="11" s="1"/>
  <c r="AA696" i="11"/>
  <c r="AF696" i="11"/>
  <c r="AM696" i="11"/>
  <c r="AN696" i="11"/>
  <c r="AV696" i="11" s="1"/>
  <c r="AA697" i="11"/>
  <c r="AF697" i="11"/>
  <c r="AM697" i="11"/>
  <c r="AN697" i="11"/>
  <c r="AV697" i="11" s="1"/>
  <c r="AA698" i="11"/>
  <c r="AF698" i="11"/>
  <c r="AM698" i="11"/>
  <c r="AN698" i="11"/>
  <c r="AA699" i="11"/>
  <c r="AF699" i="11"/>
  <c r="AM699" i="11"/>
  <c r="AN699" i="11"/>
  <c r="AV699" i="11" s="1"/>
  <c r="AA700" i="11"/>
  <c r="AF700" i="11"/>
  <c r="AM700" i="11"/>
  <c r="AN700" i="11"/>
  <c r="AV700" i="11" s="1"/>
  <c r="AA701" i="11"/>
  <c r="AF701" i="11"/>
  <c r="AM701" i="11"/>
  <c r="AN701" i="11"/>
  <c r="AV701" i="11" s="1"/>
  <c r="AA702" i="11"/>
  <c r="AF702" i="11"/>
  <c r="AM702" i="11"/>
  <c r="AN702" i="11"/>
  <c r="AA703" i="11"/>
  <c r="AF703" i="11"/>
  <c r="AM703" i="11"/>
  <c r="AN703" i="11"/>
  <c r="AV703" i="11" s="1"/>
  <c r="AA704" i="11"/>
  <c r="AF704" i="11"/>
  <c r="AM704" i="11"/>
  <c r="AN704" i="11"/>
  <c r="AA705" i="11"/>
  <c r="AF705" i="11"/>
  <c r="AM705" i="11"/>
  <c r="AN705" i="11"/>
  <c r="AV705" i="11" s="1"/>
  <c r="AA706" i="11"/>
  <c r="AF706" i="11"/>
  <c r="AM706" i="11"/>
  <c r="AN706" i="11"/>
  <c r="AV706" i="11" s="1"/>
  <c r="AA707" i="11"/>
  <c r="AF707" i="11"/>
  <c r="AM707" i="11"/>
  <c r="AN707" i="11"/>
  <c r="AV707" i="11" s="1"/>
  <c r="AA708" i="11"/>
  <c r="AF708" i="11"/>
  <c r="AM708" i="11"/>
  <c r="AN708" i="11"/>
  <c r="AV708" i="11" s="1"/>
  <c r="AA709" i="11"/>
  <c r="AF709" i="11"/>
  <c r="AM709" i="11"/>
  <c r="AN709" i="11"/>
  <c r="AV709" i="11" s="1"/>
  <c r="AA710" i="11"/>
  <c r="AF710" i="11"/>
  <c r="AM710" i="11"/>
  <c r="AN710" i="11"/>
  <c r="AA711" i="11"/>
  <c r="AF711" i="11"/>
  <c r="AM711" i="11"/>
  <c r="AN711" i="11"/>
  <c r="AV711" i="11" s="1"/>
  <c r="AA712" i="11"/>
  <c r="AF712" i="11"/>
  <c r="AM712" i="11"/>
  <c r="AN712" i="11"/>
  <c r="AV712" i="11" s="1"/>
  <c r="AA713" i="11"/>
  <c r="AF713" i="11"/>
  <c r="AM713" i="11"/>
  <c r="AN713" i="11"/>
  <c r="AV713" i="11" s="1"/>
  <c r="AA714" i="11"/>
  <c r="AF714" i="11"/>
  <c r="AM714" i="11"/>
  <c r="AN714" i="11"/>
  <c r="AV714" i="11" s="1"/>
  <c r="AA715" i="11"/>
  <c r="AF715" i="11"/>
  <c r="AM715" i="11"/>
  <c r="AN715" i="11"/>
  <c r="AV715" i="11" s="1"/>
  <c r="AA716" i="11"/>
  <c r="AF716" i="11"/>
  <c r="AM716" i="11"/>
  <c r="AN716" i="11"/>
  <c r="AA717" i="11"/>
  <c r="AF717" i="11"/>
  <c r="AM717" i="11"/>
  <c r="AN717" i="11"/>
  <c r="AV717" i="11" s="1"/>
  <c r="AA718" i="11"/>
  <c r="AF718" i="11"/>
  <c r="AM718" i="11"/>
  <c r="AN718" i="11"/>
  <c r="AV718" i="11" s="1"/>
  <c r="AA719" i="11"/>
  <c r="AF719" i="11"/>
  <c r="AM719" i="11"/>
  <c r="AN719" i="11"/>
  <c r="AV719" i="11" s="1"/>
  <c r="AA720" i="11"/>
  <c r="AF720" i="11"/>
  <c r="AM720" i="11"/>
  <c r="AN720" i="11"/>
  <c r="AV720" i="11" s="1"/>
  <c r="AA721" i="11"/>
  <c r="AF721" i="11"/>
  <c r="AM721" i="11"/>
  <c r="AN721" i="11"/>
  <c r="AV721" i="11" s="1"/>
  <c r="AA722" i="11"/>
  <c r="AF722" i="11"/>
  <c r="AM722" i="11"/>
  <c r="AN722" i="11"/>
  <c r="AA723" i="11"/>
  <c r="AF723" i="11"/>
  <c r="AM723" i="11"/>
  <c r="AN723" i="11"/>
  <c r="AA724" i="11"/>
  <c r="AF724" i="11"/>
  <c r="AM724" i="11"/>
  <c r="AN724" i="11"/>
  <c r="AV724" i="11" s="1"/>
  <c r="AA725" i="11"/>
  <c r="AF725" i="11"/>
  <c r="AM725" i="11"/>
  <c r="AN725" i="11"/>
  <c r="AV725" i="11" s="1"/>
  <c r="AA726" i="11"/>
  <c r="AF726" i="11"/>
  <c r="AM726" i="11"/>
  <c r="AN726" i="11"/>
  <c r="AV726" i="11" s="1"/>
  <c r="AA727" i="11"/>
  <c r="AF727" i="11"/>
  <c r="AM727" i="11"/>
  <c r="AN727" i="11"/>
  <c r="AV727" i="11" s="1"/>
  <c r="AA728" i="11"/>
  <c r="AF728" i="11"/>
  <c r="AM728" i="11"/>
  <c r="AN728" i="11"/>
  <c r="AA729" i="11"/>
  <c r="AF729" i="11"/>
  <c r="AM729" i="11"/>
  <c r="AN729" i="11"/>
  <c r="AA730" i="11"/>
  <c r="AF730" i="11"/>
  <c r="AM730" i="11"/>
  <c r="AN730" i="11"/>
  <c r="AA731" i="11"/>
  <c r="AF731" i="11"/>
  <c r="AM731" i="11"/>
  <c r="AN731" i="11"/>
  <c r="AA732" i="11"/>
  <c r="AF732" i="11"/>
  <c r="AM732" i="11"/>
  <c r="AN732" i="11"/>
  <c r="AA733" i="11"/>
  <c r="AF733" i="11"/>
  <c r="AM733" i="11"/>
  <c r="AN733" i="11"/>
  <c r="AA734" i="11"/>
  <c r="AF734" i="11"/>
  <c r="AM734" i="11"/>
  <c r="AN734" i="11"/>
  <c r="AA735" i="11"/>
  <c r="AF735" i="11"/>
  <c r="AM735" i="11"/>
  <c r="AN735" i="11"/>
  <c r="AA736" i="11"/>
  <c r="AF736" i="11"/>
  <c r="AM736" i="11"/>
  <c r="AN736" i="11"/>
  <c r="AA737" i="11"/>
  <c r="AF737" i="11"/>
  <c r="AM737" i="11"/>
  <c r="AN737" i="11"/>
  <c r="AA738" i="11"/>
  <c r="AF738" i="11"/>
  <c r="AM738" i="11"/>
  <c r="AN738" i="11"/>
  <c r="AA739" i="11"/>
  <c r="AF739" i="11"/>
  <c r="AM739" i="11"/>
  <c r="AN739" i="11"/>
  <c r="AA740" i="11"/>
  <c r="AF740" i="11"/>
  <c r="AM740" i="11"/>
  <c r="AN740" i="11"/>
  <c r="AA741" i="11"/>
  <c r="AF741" i="11"/>
  <c r="AM741" i="11"/>
  <c r="AN741" i="11"/>
  <c r="AA742" i="11"/>
  <c r="AF742" i="11"/>
  <c r="AM742" i="11"/>
  <c r="AN742" i="11"/>
  <c r="AA743" i="11"/>
  <c r="AF743" i="11"/>
  <c r="AM743" i="11"/>
  <c r="AN743" i="11"/>
  <c r="AA744" i="11"/>
  <c r="AF744" i="11"/>
  <c r="AM744" i="11"/>
  <c r="AN744" i="11"/>
  <c r="AA745" i="11"/>
  <c r="AF745" i="11"/>
  <c r="AM745" i="11"/>
  <c r="AN745" i="11"/>
  <c r="AA746" i="11"/>
  <c r="AF746" i="11"/>
  <c r="AM746" i="11"/>
  <c r="AN746" i="11"/>
  <c r="AA747" i="11"/>
  <c r="AF747" i="11"/>
  <c r="AM747" i="11"/>
  <c r="AN747" i="11"/>
  <c r="AA748" i="11"/>
  <c r="AF748" i="11"/>
  <c r="AM748" i="11"/>
  <c r="AN748" i="11"/>
  <c r="AA749" i="11"/>
  <c r="AF749" i="11"/>
  <c r="AM749" i="11"/>
  <c r="AN749" i="11"/>
  <c r="AA750" i="11"/>
  <c r="AF750" i="11"/>
  <c r="AM750" i="11"/>
  <c r="AN750" i="11"/>
  <c r="AA751" i="11"/>
  <c r="AF751" i="11"/>
  <c r="AM751" i="11"/>
  <c r="AN751" i="11"/>
  <c r="AA752" i="11"/>
  <c r="AF752" i="11"/>
  <c r="AM752" i="11"/>
  <c r="AN752" i="11"/>
  <c r="AA753" i="11"/>
  <c r="AF753" i="11"/>
  <c r="AM753" i="11"/>
  <c r="AN753" i="11"/>
  <c r="AA754" i="11"/>
  <c r="AF754" i="11"/>
  <c r="AM754" i="11"/>
  <c r="AN754" i="11"/>
  <c r="AA755" i="11"/>
  <c r="AF755" i="11"/>
  <c r="AM755" i="11"/>
  <c r="AN755" i="11"/>
  <c r="AA756" i="11"/>
  <c r="AF756" i="11"/>
  <c r="AM756" i="11"/>
  <c r="AN756" i="11"/>
  <c r="AA757" i="11"/>
  <c r="AF757" i="11"/>
  <c r="AM757" i="11"/>
  <c r="AN757" i="11"/>
  <c r="AA758" i="11"/>
  <c r="AF758" i="11"/>
  <c r="AM758" i="11"/>
  <c r="AN758" i="11"/>
  <c r="AA759" i="11"/>
  <c r="AF759" i="11"/>
  <c r="AM759" i="11"/>
  <c r="AN759" i="11"/>
  <c r="AA760" i="11"/>
  <c r="AF760" i="11"/>
  <c r="AM760" i="11"/>
  <c r="AN760" i="11"/>
  <c r="AA761" i="11"/>
  <c r="AF761" i="11"/>
  <c r="AM761" i="11"/>
  <c r="AN761" i="11"/>
  <c r="AA762" i="11"/>
  <c r="AF762" i="11"/>
  <c r="AM762" i="11"/>
  <c r="AN762" i="11"/>
  <c r="AA763" i="11"/>
  <c r="AF763" i="11"/>
  <c r="AM763" i="11"/>
  <c r="AN763" i="11"/>
  <c r="AA764" i="11"/>
  <c r="AF764" i="11"/>
  <c r="AM764" i="11"/>
  <c r="AN764" i="11"/>
  <c r="AA765" i="11"/>
  <c r="AF765" i="11"/>
  <c r="AM765" i="11"/>
  <c r="AN765" i="11"/>
  <c r="AA766" i="11"/>
  <c r="AF766" i="11"/>
  <c r="AM766" i="11"/>
  <c r="AN766" i="11"/>
  <c r="AA767" i="11"/>
  <c r="AF767" i="11"/>
  <c r="AM767" i="11"/>
  <c r="AN767" i="11"/>
  <c r="AA768" i="11"/>
  <c r="AF768" i="11"/>
  <c r="AM768" i="11"/>
  <c r="AN768" i="11"/>
  <c r="AA769" i="11"/>
  <c r="AF769" i="11"/>
  <c r="AM769" i="11"/>
  <c r="AN769" i="11"/>
  <c r="AA770" i="11"/>
  <c r="AF770" i="11"/>
  <c r="AM770" i="11"/>
  <c r="AN770" i="11"/>
  <c r="AA771" i="11"/>
  <c r="AF771" i="11"/>
  <c r="AM771" i="11"/>
  <c r="AN771" i="11"/>
  <c r="AA772" i="11"/>
  <c r="AF772" i="11"/>
  <c r="AM772" i="11"/>
  <c r="AN772" i="11"/>
  <c r="AA773" i="11"/>
  <c r="AF773" i="11"/>
  <c r="AM773" i="11"/>
  <c r="AN773" i="11"/>
  <c r="AA774" i="11"/>
  <c r="AF774" i="11"/>
  <c r="AM774" i="11"/>
  <c r="AN774" i="11"/>
  <c r="AA775" i="11"/>
  <c r="AF775" i="11"/>
  <c r="AM775" i="11"/>
  <c r="AN775" i="11"/>
  <c r="AA776" i="11"/>
  <c r="AF776" i="11"/>
  <c r="AM776" i="11"/>
  <c r="AN776" i="11"/>
  <c r="AA777" i="11"/>
  <c r="AF777" i="11"/>
  <c r="AM777" i="11"/>
  <c r="AN777" i="11"/>
  <c r="AA778" i="11"/>
  <c r="AF778" i="11"/>
  <c r="AM778" i="11"/>
  <c r="AN778" i="11"/>
  <c r="AA779" i="11"/>
  <c r="AF779" i="11"/>
  <c r="AM779" i="11"/>
  <c r="AN779" i="11"/>
  <c r="AA780" i="11"/>
  <c r="AF780" i="11"/>
  <c r="AM780" i="11"/>
  <c r="AN780" i="11"/>
  <c r="AA781" i="11"/>
  <c r="AF781" i="11"/>
  <c r="AM781" i="11"/>
  <c r="AN781" i="11"/>
  <c r="AA782" i="11"/>
  <c r="AF782" i="11"/>
  <c r="AM782" i="11"/>
  <c r="AN782" i="11"/>
  <c r="AA783" i="11"/>
  <c r="AF783" i="11"/>
  <c r="AM783" i="11"/>
  <c r="AN783" i="11"/>
  <c r="AA784" i="11"/>
  <c r="AF784" i="11"/>
  <c r="AM784" i="11"/>
  <c r="AN784" i="11"/>
  <c r="AA785" i="11"/>
  <c r="AF785" i="11"/>
  <c r="AM785" i="11"/>
  <c r="AN785" i="11"/>
  <c r="AA786" i="11"/>
  <c r="AF786" i="11"/>
  <c r="AM786" i="11"/>
  <c r="AN786" i="11"/>
  <c r="AA787" i="11"/>
  <c r="AF787" i="11"/>
  <c r="AM787" i="11"/>
  <c r="AN787" i="11"/>
  <c r="AA788" i="11"/>
  <c r="AF788" i="11"/>
  <c r="AM788" i="11"/>
  <c r="AN788" i="11"/>
  <c r="AA789" i="11"/>
  <c r="AF789" i="11"/>
  <c r="AM789" i="11"/>
  <c r="AN789" i="11"/>
  <c r="AA790" i="11"/>
  <c r="AF790" i="11"/>
  <c r="AM790" i="11"/>
  <c r="AN790" i="11"/>
  <c r="AA791" i="11"/>
  <c r="AF791" i="11"/>
  <c r="AM791" i="11"/>
  <c r="AN791" i="11"/>
  <c r="AA792" i="11"/>
  <c r="AF792" i="11"/>
  <c r="AM792" i="11"/>
  <c r="AN792" i="11"/>
  <c r="AA793" i="11"/>
  <c r="AF793" i="11"/>
  <c r="AM793" i="11"/>
  <c r="AN793" i="11"/>
  <c r="AA794" i="11"/>
  <c r="AF794" i="11"/>
  <c r="AM794" i="11"/>
  <c r="AN794" i="11"/>
  <c r="AA795" i="11"/>
  <c r="AF795" i="11"/>
  <c r="AM795" i="11"/>
  <c r="AN795" i="11"/>
  <c r="AA796" i="11"/>
  <c r="AF796" i="11"/>
  <c r="AM796" i="11"/>
  <c r="AN796" i="11"/>
  <c r="AA797" i="11"/>
  <c r="AF797" i="11"/>
  <c r="AM797" i="11"/>
  <c r="AN797" i="11"/>
  <c r="AA798" i="11"/>
  <c r="AF798" i="11"/>
  <c r="AM798" i="11"/>
  <c r="AN798" i="11"/>
  <c r="AA799" i="11"/>
  <c r="AF799" i="11"/>
  <c r="AM799" i="11"/>
  <c r="AN799" i="11"/>
  <c r="AA800" i="11"/>
  <c r="AF800" i="11"/>
  <c r="AM800" i="11"/>
  <c r="AN800" i="11"/>
  <c r="AA801" i="11"/>
  <c r="AF801" i="11"/>
  <c r="AM801" i="11"/>
  <c r="AN801" i="11"/>
  <c r="AA802" i="11"/>
  <c r="AF802" i="11"/>
  <c r="AM802" i="11"/>
  <c r="AN802" i="11"/>
  <c r="AA803" i="11"/>
  <c r="AF803" i="11"/>
  <c r="AM803" i="11"/>
  <c r="AN803" i="11"/>
  <c r="AA804" i="11"/>
  <c r="AF804" i="11"/>
  <c r="AM804" i="11"/>
  <c r="AN804" i="11"/>
  <c r="AA805" i="11"/>
  <c r="AF805" i="11"/>
  <c r="AM805" i="11"/>
  <c r="AN805" i="11"/>
  <c r="AA806" i="11"/>
  <c r="AF806" i="11"/>
  <c r="AM806" i="11"/>
  <c r="AN806" i="11"/>
  <c r="AA807" i="11"/>
  <c r="AF807" i="11"/>
  <c r="AM807" i="11"/>
  <c r="AN807" i="11"/>
  <c r="AA808" i="11"/>
  <c r="AF808" i="11"/>
  <c r="AM808" i="11"/>
  <c r="AN808" i="11"/>
  <c r="AA809" i="11"/>
  <c r="AF809" i="11"/>
  <c r="AM809" i="11"/>
  <c r="AN809" i="11"/>
  <c r="AA810" i="11"/>
  <c r="AF810" i="11"/>
  <c r="AM810" i="11"/>
  <c r="AN810" i="11"/>
  <c r="AA811" i="11"/>
  <c r="AF811" i="11"/>
  <c r="AM811" i="11"/>
  <c r="AN811" i="11"/>
  <c r="AA812" i="11"/>
  <c r="AF812" i="11"/>
  <c r="AM812" i="11"/>
  <c r="AN812" i="11"/>
  <c r="AU812" i="11" s="1"/>
  <c r="AA813" i="11"/>
  <c r="AF813" i="11"/>
  <c r="AM813" i="11"/>
  <c r="AN813" i="11"/>
  <c r="AU813" i="11" s="1"/>
  <c r="AA814" i="11"/>
  <c r="AF814" i="11"/>
  <c r="AM814" i="11"/>
  <c r="AN814" i="11"/>
  <c r="AU814" i="11" s="1"/>
  <c r="AA815" i="11"/>
  <c r="AF815" i="11"/>
  <c r="AM815" i="11"/>
  <c r="AN815" i="11"/>
  <c r="AU815" i="11" s="1"/>
  <c r="AA816" i="11"/>
  <c r="AF816" i="11"/>
  <c r="AM816" i="11"/>
  <c r="AN816" i="11"/>
  <c r="AU816" i="11" s="1"/>
  <c r="AA817" i="11"/>
  <c r="AF817" i="11"/>
  <c r="AM817" i="11"/>
  <c r="AN817" i="11"/>
  <c r="AU817" i="11" s="1"/>
  <c r="AA818" i="11"/>
  <c r="AF818" i="11"/>
  <c r="AM818" i="11"/>
  <c r="AN818" i="11"/>
  <c r="AU818" i="11" s="1"/>
  <c r="AA819" i="11"/>
  <c r="AF819" i="11"/>
  <c r="AM819" i="11"/>
  <c r="AN819" i="11"/>
  <c r="AU819" i="11" s="1"/>
  <c r="AA820" i="11"/>
  <c r="AF820" i="11"/>
  <c r="AM820" i="11"/>
  <c r="AN820" i="11"/>
  <c r="AU820" i="11" s="1"/>
  <c r="AA821" i="11"/>
  <c r="AF821" i="11"/>
  <c r="AM821" i="11"/>
  <c r="AN821" i="11"/>
  <c r="AU821" i="11" s="1"/>
  <c r="AA822" i="11"/>
  <c r="AF822" i="11"/>
  <c r="AM822" i="11"/>
  <c r="AN822" i="11"/>
  <c r="AU822" i="11" s="1"/>
  <c r="AA823" i="11"/>
  <c r="AF823" i="11"/>
  <c r="AM823" i="11"/>
  <c r="AN823" i="11"/>
  <c r="AU823" i="11" s="1"/>
  <c r="AA824" i="11"/>
  <c r="AF824" i="11"/>
  <c r="AM824" i="11"/>
  <c r="AN824" i="11"/>
  <c r="AU824" i="11" s="1"/>
  <c r="AA825" i="11"/>
  <c r="AF825" i="11"/>
  <c r="AM825" i="11"/>
  <c r="AN825" i="11"/>
  <c r="AU825" i="11" s="1"/>
  <c r="AA826" i="11"/>
  <c r="AF826" i="11"/>
  <c r="AM826" i="11"/>
  <c r="AN826" i="11"/>
  <c r="AU826" i="11" s="1"/>
  <c r="AA827" i="11"/>
  <c r="AF827" i="11"/>
  <c r="AM827" i="11"/>
  <c r="AN827" i="11"/>
  <c r="AU827" i="11" s="1"/>
  <c r="AA828" i="11"/>
  <c r="AF828" i="11"/>
  <c r="AM828" i="11"/>
  <c r="AN828" i="11"/>
  <c r="AU828" i="11" s="1"/>
  <c r="AA829" i="11"/>
  <c r="AF829" i="11"/>
  <c r="AM829" i="11"/>
  <c r="AN829" i="11"/>
  <c r="AU829" i="11" s="1"/>
  <c r="AA830" i="11"/>
  <c r="AF830" i="11"/>
  <c r="AM830" i="11"/>
  <c r="AN830" i="11"/>
  <c r="AU830" i="11" s="1"/>
  <c r="AA831" i="11"/>
  <c r="AF831" i="11"/>
  <c r="AM831" i="11"/>
  <c r="AN831" i="11"/>
  <c r="AU831" i="11" s="1"/>
  <c r="AA832" i="11"/>
  <c r="AF832" i="11"/>
  <c r="AM832" i="11"/>
  <c r="AN832" i="11"/>
  <c r="AU832" i="11" s="1"/>
  <c r="AA833" i="11"/>
  <c r="AF833" i="11"/>
  <c r="AM833" i="11"/>
  <c r="AN833" i="11"/>
  <c r="AU833" i="11" s="1"/>
  <c r="AA834" i="11"/>
  <c r="AF834" i="11"/>
  <c r="AM834" i="11"/>
  <c r="AN834" i="11"/>
  <c r="AA835" i="11"/>
  <c r="AF835" i="11"/>
  <c r="AM835" i="11"/>
  <c r="AN835" i="11"/>
  <c r="AU835" i="11" s="1"/>
  <c r="AA836" i="11"/>
  <c r="AF836" i="11"/>
  <c r="AM836" i="11"/>
  <c r="AN836" i="11"/>
  <c r="AU836" i="11" s="1"/>
  <c r="AA837" i="11"/>
  <c r="AF837" i="11"/>
  <c r="AM837" i="11"/>
  <c r="AN837" i="11"/>
  <c r="AU837" i="11" s="1"/>
  <c r="AA838" i="11"/>
  <c r="AF838" i="11"/>
  <c r="AM838" i="11"/>
  <c r="AN838" i="11"/>
  <c r="AU838" i="11" s="1"/>
  <c r="AA839" i="11"/>
  <c r="AF839" i="11"/>
  <c r="AM839" i="11"/>
  <c r="AN839" i="11"/>
  <c r="AU839" i="11" s="1"/>
  <c r="AA840" i="11"/>
  <c r="AF840" i="11"/>
  <c r="AM840" i="11"/>
  <c r="AN840" i="11"/>
  <c r="AU840" i="11" s="1"/>
  <c r="AA841" i="11"/>
  <c r="AF841" i="11"/>
  <c r="AM841" i="11"/>
  <c r="AN841" i="11"/>
  <c r="AU841" i="11" s="1"/>
  <c r="AA842" i="11"/>
  <c r="AF842" i="11"/>
  <c r="AM842" i="11"/>
  <c r="AN842" i="11"/>
  <c r="AU842" i="11" s="1"/>
  <c r="AA843" i="11"/>
  <c r="AF843" i="11"/>
  <c r="AM843" i="11"/>
  <c r="AN843" i="11"/>
  <c r="AU843" i="11" s="1"/>
  <c r="AA844" i="11"/>
  <c r="AF844" i="11"/>
  <c r="AM844" i="11"/>
  <c r="AN844" i="11"/>
  <c r="AU844" i="11" s="1"/>
  <c r="AA845" i="11"/>
  <c r="AF845" i="11"/>
  <c r="AM845" i="11"/>
  <c r="AN845" i="11"/>
  <c r="AU845" i="11" s="1"/>
  <c r="AA846" i="11"/>
  <c r="AF846" i="11"/>
  <c r="AM846" i="11"/>
  <c r="AN846" i="11"/>
  <c r="AU846" i="11" s="1"/>
  <c r="AA847" i="11"/>
  <c r="AF847" i="11"/>
  <c r="AM847" i="11"/>
  <c r="AN847" i="11"/>
  <c r="AU847" i="11" s="1"/>
  <c r="AA848" i="11"/>
  <c r="AF848" i="11"/>
  <c r="AM848" i="11"/>
  <c r="AN848" i="11"/>
  <c r="AU848" i="11" s="1"/>
  <c r="AA849" i="11"/>
  <c r="AF849" i="11"/>
  <c r="AM849" i="11"/>
  <c r="AN849" i="11"/>
  <c r="AU849" i="11" s="1"/>
  <c r="AA850" i="11"/>
  <c r="AF850" i="11"/>
  <c r="AM850" i="11"/>
  <c r="AN850" i="11"/>
  <c r="AU850" i="11" s="1"/>
  <c r="AA851" i="11"/>
  <c r="AF851" i="11"/>
  <c r="AM851" i="11"/>
  <c r="AN851" i="11"/>
  <c r="AU851" i="11" s="1"/>
  <c r="AA852" i="11"/>
  <c r="AF852" i="11"/>
  <c r="AM852" i="11"/>
  <c r="AN852" i="11"/>
  <c r="AU852" i="11" s="1"/>
  <c r="AA853" i="11"/>
  <c r="AF853" i="11"/>
  <c r="AM853" i="11"/>
  <c r="AN853" i="11"/>
  <c r="AU853" i="11" s="1"/>
  <c r="AA854" i="11"/>
  <c r="AF854" i="11"/>
  <c r="AM854" i="11"/>
  <c r="AN854" i="11"/>
  <c r="AU854" i="11" s="1"/>
  <c r="AA855" i="11"/>
  <c r="AF855" i="11"/>
  <c r="AM855" i="11"/>
  <c r="AN855" i="11"/>
  <c r="AU855" i="11" s="1"/>
  <c r="AA856" i="11"/>
  <c r="AF856" i="11"/>
  <c r="AM856" i="11"/>
  <c r="AN856" i="11"/>
  <c r="AU856" i="11" s="1"/>
  <c r="AA857" i="11"/>
  <c r="AF857" i="11"/>
  <c r="AM857" i="11"/>
  <c r="AN857" i="11"/>
  <c r="AU857" i="11" s="1"/>
  <c r="AA858" i="11"/>
  <c r="AF858" i="11"/>
  <c r="AM858" i="11"/>
  <c r="AN858" i="11"/>
  <c r="AU858" i="11" s="1"/>
  <c r="AA859" i="11"/>
  <c r="AF859" i="11"/>
  <c r="AM859" i="11"/>
  <c r="AN859" i="11"/>
  <c r="AU859" i="11" s="1"/>
  <c r="AA860" i="11"/>
  <c r="AF860" i="11"/>
  <c r="AM860" i="11"/>
  <c r="AN860" i="11"/>
  <c r="AU860" i="11" s="1"/>
  <c r="AA861" i="11"/>
  <c r="AF861" i="11"/>
  <c r="AM861" i="11"/>
  <c r="AN861" i="11"/>
  <c r="AU861" i="11" s="1"/>
  <c r="AA862" i="11"/>
  <c r="AF862" i="11"/>
  <c r="AM862" i="11"/>
  <c r="AN862" i="11"/>
  <c r="AU862" i="11" s="1"/>
  <c r="AA863" i="11"/>
  <c r="AF863" i="11"/>
  <c r="AM863" i="11"/>
  <c r="AN863" i="11"/>
  <c r="AU863" i="11" s="1"/>
  <c r="AA864" i="11"/>
  <c r="AF864" i="11"/>
  <c r="AM864" i="11"/>
  <c r="AN864" i="11"/>
  <c r="AU864" i="11" s="1"/>
  <c r="AA865" i="11"/>
  <c r="AF865" i="11"/>
  <c r="AM865" i="11"/>
  <c r="AN865" i="11"/>
  <c r="AU865" i="11" s="1"/>
  <c r="AA866" i="11"/>
  <c r="AF866" i="11"/>
  <c r="AM866" i="11"/>
  <c r="AN866" i="11"/>
  <c r="AU866" i="11" s="1"/>
  <c r="AA867" i="11"/>
  <c r="AF867" i="11"/>
  <c r="AM867" i="11"/>
  <c r="AN867" i="11"/>
  <c r="AU867" i="11" s="1"/>
  <c r="AA868" i="11"/>
  <c r="AF868" i="11"/>
  <c r="AM868" i="11"/>
  <c r="AN868" i="11"/>
  <c r="AU868" i="11" s="1"/>
  <c r="AA869" i="11"/>
  <c r="AF869" i="11"/>
  <c r="AM869" i="11"/>
  <c r="AN869" i="11"/>
  <c r="AU869" i="11" s="1"/>
  <c r="AA870" i="11"/>
  <c r="AF870" i="11"/>
  <c r="AM870" i="11"/>
  <c r="AN870" i="11"/>
  <c r="AU870" i="11" s="1"/>
  <c r="AA871" i="11"/>
  <c r="AF871" i="11"/>
  <c r="AM871" i="11"/>
  <c r="AN871" i="11"/>
  <c r="AU871" i="11" s="1"/>
  <c r="AA872" i="11"/>
  <c r="AF872" i="11"/>
  <c r="AM872" i="11"/>
  <c r="AN872" i="11"/>
  <c r="AU872" i="11" s="1"/>
  <c r="AA873" i="11"/>
  <c r="AF873" i="11"/>
  <c r="AM873" i="11"/>
  <c r="AN873" i="11"/>
  <c r="AU873" i="11" s="1"/>
  <c r="AA874" i="11"/>
  <c r="AF874" i="11"/>
  <c r="AM874" i="11"/>
  <c r="AN874" i="11"/>
  <c r="AU874" i="11" s="1"/>
  <c r="AA875" i="11"/>
  <c r="AF875" i="11"/>
  <c r="AM875" i="11"/>
  <c r="AN875" i="11"/>
  <c r="AU875" i="11" s="1"/>
  <c r="AA876" i="11"/>
  <c r="AF876" i="11"/>
  <c r="AM876" i="11"/>
  <c r="AN876" i="11"/>
  <c r="AU876" i="11" s="1"/>
  <c r="AA877" i="11"/>
  <c r="AF877" i="11"/>
  <c r="AM877" i="11"/>
  <c r="AN877" i="11"/>
  <c r="AU877" i="11" s="1"/>
  <c r="AA878" i="11"/>
  <c r="AF878" i="11"/>
  <c r="AM878" i="11"/>
  <c r="AN878" i="11"/>
  <c r="AU878" i="11" s="1"/>
  <c r="AA879" i="11"/>
  <c r="AF879" i="11"/>
  <c r="AM879" i="11"/>
  <c r="AN879" i="11"/>
  <c r="AU879" i="11" s="1"/>
  <c r="AA880" i="11"/>
  <c r="AF880" i="11"/>
  <c r="AM880" i="11"/>
  <c r="AN880" i="11"/>
  <c r="AU880" i="11" s="1"/>
  <c r="AA881" i="11"/>
  <c r="AF881" i="11"/>
  <c r="AM881" i="11"/>
  <c r="AN881" i="11"/>
  <c r="AU881" i="11" s="1"/>
  <c r="AA882" i="11"/>
  <c r="AF882" i="11"/>
  <c r="AM882" i="11"/>
  <c r="AN882" i="11"/>
  <c r="AU882" i="11" s="1"/>
  <c r="AA883" i="11"/>
  <c r="AF883" i="11"/>
  <c r="AM883" i="11"/>
  <c r="AN883" i="11"/>
  <c r="AU883" i="11" s="1"/>
  <c r="AA884" i="11"/>
  <c r="AF884" i="11"/>
  <c r="AM884" i="11"/>
  <c r="AN884" i="11"/>
  <c r="AU884" i="11" s="1"/>
  <c r="AA885" i="11"/>
  <c r="AF885" i="11"/>
  <c r="AM885" i="11"/>
  <c r="AN885" i="11"/>
  <c r="AV885" i="11" s="1"/>
  <c r="AA886" i="11"/>
  <c r="AF886" i="11"/>
  <c r="AM886" i="11"/>
  <c r="AN886" i="11"/>
  <c r="AA887" i="11"/>
  <c r="AF887" i="11"/>
  <c r="AM887" i="11"/>
  <c r="AN887" i="11"/>
  <c r="AV887" i="11" s="1"/>
  <c r="AA888" i="11"/>
  <c r="AF888" i="11"/>
  <c r="AM888" i="11"/>
  <c r="AN888" i="11"/>
  <c r="AV888" i="11" s="1"/>
  <c r="AA889" i="11"/>
  <c r="AF889" i="11"/>
  <c r="AM889" i="11"/>
  <c r="AN889" i="11"/>
  <c r="AV889" i="11" s="1"/>
  <c r="AA890" i="11"/>
  <c r="AF890" i="11"/>
  <c r="AM890" i="11"/>
  <c r="AN890" i="11"/>
  <c r="AV890" i="11" s="1"/>
  <c r="AA891" i="11"/>
  <c r="AF891" i="11"/>
  <c r="AM891" i="11"/>
  <c r="AN891" i="11"/>
  <c r="AV891" i="11" s="1"/>
  <c r="AA892" i="11"/>
  <c r="AF892" i="11"/>
  <c r="AM892" i="11"/>
  <c r="AN892" i="11"/>
  <c r="AV892" i="11" s="1"/>
  <c r="AA893" i="11"/>
  <c r="AF893" i="11"/>
  <c r="AM893" i="11"/>
  <c r="AN893" i="11"/>
  <c r="AV893" i="11" s="1"/>
  <c r="AA894" i="11"/>
  <c r="AF894" i="11"/>
  <c r="AM894" i="11"/>
  <c r="AN894" i="11"/>
  <c r="AV894" i="11" s="1"/>
  <c r="AA895" i="11"/>
  <c r="AF895" i="11"/>
  <c r="AM895" i="11"/>
  <c r="AN895" i="11"/>
  <c r="AV895" i="11" s="1"/>
  <c r="AA896" i="11"/>
  <c r="AF896" i="11"/>
  <c r="AM896" i="11"/>
  <c r="AN896" i="11"/>
  <c r="AV896" i="11" s="1"/>
  <c r="AA897" i="11"/>
  <c r="AF897" i="11"/>
  <c r="AM897" i="11"/>
  <c r="AN897" i="11"/>
  <c r="AV897" i="11" s="1"/>
  <c r="AA898" i="11"/>
  <c r="AF898" i="11"/>
  <c r="AM898" i="11"/>
  <c r="AN898" i="11"/>
  <c r="AA899" i="11"/>
  <c r="AF899" i="11"/>
  <c r="AM899" i="11"/>
  <c r="AN899" i="11"/>
  <c r="AV899" i="11" s="1"/>
  <c r="AA900" i="11"/>
  <c r="AF900" i="11"/>
  <c r="AM900" i="11"/>
  <c r="AN900" i="11"/>
  <c r="AV900" i="11" s="1"/>
  <c r="AA901" i="11"/>
  <c r="AF901" i="11"/>
  <c r="AM901" i="11"/>
  <c r="AN901" i="11"/>
  <c r="AV901" i="11" s="1"/>
  <c r="AA902" i="11"/>
  <c r="AF902" i="11"/>
  <c r="AM902" i="11"/>
  <c r="AN902" i="11"/>
  <c r="AV902" i="11" s="1"/>
  <c r="AA903" i="11"/>
  <c r="AF903" i="11"/>
  <c r="AM903" i="11"/>
  <c r="AN903" i="11"/>
  <c r="AV903" i="11" s="1"/>
  <c r="AA904" i="11"/>
  <c r="AF904" i="11"/>
  <c r="AM904" i="11"/>
  <c r="AN904" i="11"/>
  <c r="AV904" i="11" s="1"/>
  <c r="AA905" i="11"/>
  <c r="AF905" i="11"/>
  <c r="AM905" i="11"/>
  <c r="AN905" i="11"/>
  <c r="AV905" i="11" s="1"/>
  <c r="AA906" i="11"/>
  <c r="AF906" i="11"/>
  <c r="AM906" i="11"/>
  <c r="AN906" i="11"/>
  <c r="AV906" i="11" s="1"/>
  <c r="AA907" i="11"/>
  <c r="AF907" i="11"/>
  <c r="AM907" i="11"/>
  <c r="AN907" i="11"/>
  <c r="AV907" i="11" s="1"/>
  <c r="AA908" i="11"/>
  <c r="AF908" i="11"/>
  <c r="AM908" i="11"/>
  <c r="AN908" i="11"/>
  <c r="AV908" i="11" s="1"/>
  <c r="AA909" i="11"/>
  <c r="AF909" i="11"/>
  <c r="AM909" i="11"/>
  <c r="AN909" i="11"/>
  <c r="AV909" i="11" s="1"/>
  <c r="AA910" i="11"/>
  <c r="AF910" i="11"/>
  <c r="AM910" i="11"/>
  <c r="AN910" i="11"/>
  <c r="AV910" i="11" s="1"/>
  <c r="AA911" i="11"/>
  <c r="AF911" i="11"/>
  <c r="AM911" i="11"/>
  <c r="AN911" i="11"/>
  <c r="AV911" i="11" s="1"/>
  <c r="AA912" i="11"/>
  <c r="AF912" i="11"/>
  <c r="AM912" i="11"/>
  <c r="AN912" i="11"/>
  <c r="AV912" i="11" s="1"/>
  <c r="AA913" i="11"/>
  <c r="AF913" i="11"/>
  <c r="AM913" i="11"/>
  <c r="AN913" i="11"/>
  <c r="AA914" i="11"/>
  <c r="AF914" i="11"/>
  <c r="AM914" i="11"/>
  <c r="AN914" i="11"/>
  <c r="AV914" i="11" s="1"/>
  <c r="AA915" i="11"/>
  <c r="AF915" i="11"/>
  <c r="AM915" i="11"/>
  <c r="AN915" i="11"/>
  <c r="AV915" i="11" s="1"/>
  <c r="AA916" i="11"/>
  <c r="AF916" i="11"/>
  <c r="AM916" i="11"/>
  <c r="AN916" i="11"/>
  <c r="AV916" i="11" s="1"/>
  <c r="AA917" i="11"/>
  <c r="AF917" i="11"/>
  <c r="AM917" i="11"/>
  <c r="AN917" i="11"/>
  <c r="AA918" i="11"/>
  <c r="AF918" i="11"/>
  <c r="AM918" i="11"/>
  <c r="AN918" i="11"/>
  <c r="AV918" i="11" s="1"/>
  <c r="AA919" i="11"/>
  <c r="AF919" i="11"/>
  <c r="AM919" i="11"/>
  <c r="AN919" i="11"/>
  <c r="AA920" i="11"/>
  <c r="AF920" i="11"/>
  <c r="AM920" i="11"/>
  <c r="AN920" i="11"/>
  <c r="AV920" i="11" s="1"/>
  <c r="AA921" i="11"/>
  <c r="AF921" i="11"/>
  <c r="AM921" i="11"/>
  <c r="AN921" i="11"/>
  <c r="AV921" i="11" s="1"/>
  <c r="AA922" i="11"/>
  <c r="AF922" i="11"/>
  <c r="AM922" i="11"/>
  <c r="AN922" i="11"/>
  <c r="AV922" i="11" s="1"/>
  <c r="AA923" i="11"/>
  <c r="AF923" i="11"/>
  <c r="AM923" i="11"/>
  <c r="AN923" i="11"/>
  <c r="AA924" i="11"/>
  <c r="AF924" i="11"/>
  <c r="AM924" i="11"/>
  <c r="AN924" i="11"/>
  <c r="AV924" i="11" s="1"/>
  <c r="AA925" i="11"/>
  <c r="AF925" i="11"/>
  <c r="AM925" i="11"/>
  <c r="AN925" i="11"/>
  <c r="AV925" i="11" s="1"/>
  <c r="AA926" i="11"/>
  <c r="AF926" i="11"/>
  <c r="AM926" i="11"/>
  <c r="AN926" i="11"/>
  <c r="AV926" i="11" s="1"/>
  <c r="AA927" i="11"/>
  <c r="AF927" i="11"/>
  <c r="AM927" i="11"/>
  <c r="AN927" i="11"/>
  <c r="AA928" i="11"/>
  <c r="AF928" i="11"/>
  <c r="AM928" i="11"/>
  <c r="AN928" i="11"/>
  <c r="AA929" i="11"/>
  <c r="AF929" i="11"/>
  <c r="AM929" i="11"/>
  <c r="AN929" i="11"/>
  <c r="AV929" i="11" s="1"/>
  <c r="AA930" i="11"/>
  <c r="AF930" i="11"/>
  <c r="AM930" i="11"/>
  <c r="AN930" i="11"/>
  <c r="AV930" i="11" s="1"/>
  <c r="AA931" i="11"/>
  <c r="AF931" i="11"/>
  <c r="AM931" i="11"/>
  <c r="AN931" i="11"/>
  <c r="AV931" i="11" s="1"/>
  <c r="AA932" i="11"/>
  <c r="AF932" i="11"/>
  <c r="AM932" i="11"/>
  <c r="AN932" i="11"/>
  <c r="AV932" i="11" s="1"/>
  <c r="AA933" i="11"/>
  <c r="AF933" i="11"/>
  <c r="AM933" i="11"/>
  <c r="AN933" i="11"/>
  <c r="AV933" i="11" s="1"/>
  <c r="AA934" i="11"/>
  <c r="AF934" i="11"/>
  <c r="AM934" i="11"/>
  <c r="AN934" i="11"/>
  <c r="AV934" i="11" s="1"/>
  <c r="AA935" i="11"/>
  <c r="AF935" i="11"/>
  <c r="AM935" i="11"/>
  <c r="AN935" i="11"/>
  <c r="AV935" i="11" s="1"/>
  <c r="AA936" i="11"/>
  <c r="AF936" i="11"/>
  <c r="AM936" i="11"/>
  <c r="AN936" i="11"/>
  <c r="AV936" i="11" s="1"/>
  <c r="AA937" i="11"/>
  <c r="AF937" i="11"/>
  <c r="AM937" i="11"/>
  <c r="AN937" i="11"/>
  <c r="AV937" i="11" s="1"/>
  <c r="AA938" i="11"/>
  <c r="AF938" i="11"/>
  <c r="AM938" i="11"/>
  <c r="AN938" i="11"/>
  <c r="AV938" i="11" s="1"/>
  <c r="AA939" i="11"/>
  <c r="AF939" i="11"/>
  <c r="AM939" i="11"/>
  <c r="AN939" i="11"/>
  <c r="AV939" i="11" s="1"/>
  <c r="AA940" i="11"/>
  <c r="AF940" i="11"/>
  <c r="AM940" i="11"/>
  <c r="AN940" i="11"/>
  <c r="AV940" i="11" s="1"/>
  <c r="AA941" i="11"/>
  <c r="AF941" i="11"/>
  <c r="AM941" i="11"/>
  <c r="AN941" i="11"/>
  <c r="AV941" i="11" s="1"/>
  <c r="AA942" i="11"/>
  <c r="AF942" i="11"/>
  <c r="AM942" i="11"/>
  <c r="AN942" i="11"/>
  <c r="AA943" i="11"/>
  <c r="AF943" i="11"/>
  <c r="AM943" i="11"/>
  <c r="AN943" i="11"/>
  <c r="AA944" i="11"/>
  <c r="AF944" i="11"/>
  <c r="AM944" i="11"/>
  <c r="AN944" i="11"/>
  <c r="AV944" i="11" s="1"/>
  <c r="AA945" i="11"/>
  <c r="AF945" i="11"/>
  <c r="AM945" i="11"/>
  <c r="AN945" i="11"/>
  <c r="AV945" i="11" s="1"/>
  <c r="AA946" i="11"/>
  <c r="AF946" i="11"/>
  <c r="AM946" i="11"/>
  <c r="AN946" i="11"/>
  <c r="AV946" i="11" s="1"/>
  <c r="AA947" i="11"/>
  <c r="AF947" i="11"/>
  <c r="AM947" i="11"/>
  <c r="AN947" i="11"/>
  <c r="AV947" i="11" s="1"/>
  <c r="AA948" i="11"/>
  <c r="AF948" i="11"/>
  <c r="AM948" i="11"/>
  <c r="AN948" i="11"/>
  <c r="AV948" i="11" s="1"/>
  <c r="AA949" i="11"/>
  <c r="AF949" i="11"/>
  <c r="AM949" i="11"/>
  <c r="AN949" i="11"/>
  <c r="AV949" i="11" s="1"/>
  <c r="AA950" i="11"/>
  <c r="AF950" i="11"/>
  <c r="AM950" i="11"/>
  <c r="AN950" i="11"/>
  <c r="AV950" i="11" s="1"/>
  <c r="AA951" i="11"/>
  <c r="AF951" i="11"/>
  <c r="AM951" i="11"/>
  <c r="AN951" i="11"/>
  <c r="AV951" i="11" s="1"/>
  <c r="AA952" i="11"/>
  <c r="AF952" i="11"/>
  <c r="AM952" i="11"/>
  <c r="AN952" i="11"/>
  <c r="AV952" i="11" s="1"/>
  <c r="AA953" i="11"/>
  <c r="AF953" i="11"/>
  <c r="AM953" i="11"/>
  <c r="AN953" i="11"/>
  <c r="AV953" i="11" s="1"/>
  <c r="AA954" i="11"/>
  <c r="AF954" i="11"/>
  <c r="AM954" i="11"/>
  <c r="AN954" i="11"/>
  <c r="AV954" i="11" s="1"/>
  <c r="AA955" i="11"/>
  <c r="AF955" i="11"/>
  <c r="AM955" i="11"/>
  <c r="AN955" i="11"/>
  <c r="AV955" i="11" s="1"/>
  <c r="AA956" i="11"/>
  <c r="AF956" i="11"/>
  <c r="AM956" i="11"/>
  <c r="AN956" i="11"/>
  <c r="AV956" i="11" s="1"/>
  <c r="AA957" i="11"/>
  <c r="AF957" i="11"/>
  <c r="AM957" i="11"/>
  <c r="AN957" i="11"/>
  <c r="AV957" i="11" s="1"/>
  <c r="AA958" i="11"/>
  <c r="AF958" i="11"/>
  <c r="AM958" i="11"/>
  <c r="AN958" i="11"/>
  <c r="AV958" i="11" s="1"/>
  <c r="AA959" i="11"/>
  <c r="AF959" i="11"/>
  <c r="AM959" i="11"/>
  <c r="AN959" i="11"/>
  <c r="AV959" i="11" s="1"/>
  <c r="AA960" i="11"/>
  <c r="AF960" i="11"/>
  <c r="AM960" i="11"/>
  <c r="AN960" i="11"/>
  <c r="AV960" i="11" s="1"/>
  <c r="AA961" i="11"/>
  <c r="AF961" i="11"/>
  <c r="AM961" i="11"/>
  <c r="AN961" i="11"/>
  <c r="AV961" i="11" s="1"/>
  <c r="AA962" i="11"/>
  <c r="AF962" i="11"/>
  <c r="AM962" i="11"/>
  <c r="AN962" i="11"/>
  <c r="AV962" i="11" s="1"/>
  <c r="AA963" i="11"/>
  <c r="AF963" i="11"/>
  <c r="AM963" i="11"/>
  <c r="AN963" i="11"/>
  <c r="AV963" i="11" s="1"/>
  <c r="AA964" i="11"/>
  <c r="AF964" i="11"/>
  <c r="AM964" i="11"/>
  <c r="AN964" i="11"/>
  <c r="AA965" i="11"/>
  <c r="AF965" i="11"/>
  <c r="AM965" i="11"/>
  <c r="AN965" i="11"/>
  <c r="AV965" i="11" s="1"/>
  <c r="AA966" i="11"/>
  <c r="AF966" i="11"/>
  <c r="AM966" i="11"/>
  <c r="AN966" i="11"/>
  <c r="AV966" i="11" s="1"/>
  <c r="AA967" i="11"/>
  <c r="AF967" i="11"/>
  <c r="AM967" i="11"/>
  <c r="AN967" i="11"/>
  <c r="AA968" i="11"/>
  <c r="AF968" i="11"/>
  <c r="AM968" i="11"/>
  <c r="AN968" i="11"/>
  <c r="AV968" i="11" s="1"/>
  <c r="AA969" i="11"/>
  <c r="AF969" i="11"/>
  <c r="AM969" i="11"/>
  <c r="AN969" i="11"/>
  <c r="AA970" i="11"/>
  <c r="AF970" i="11"/>
  <c r="AM970" i="11"/>
  <c r="AN970" i="11"/>
  <c r="AV970" i="11" s="1"/>
  <c r="AA971" i="11"/>
  <c r="AF971" i="11"/>
  <c r="AM971" i="11"/>
  <c r="AN971" i="11"/>
  <c r="AV971" i="11" s="1"/>
  <c r="AA972" i="11"/>
  <c r="AF972" i="11"/>
  <c r="AM972" i="11"/>
  <c r="AN972" i="11"/>
  <c r="AV972" i="11" s="1"/>
  <c r="AA973" i="11"/>
  <c r="AF973" i="11"/>
  <c r="AM973" i="11"/>
  <c r="AN973" i="11"/>
  <c r="AA974" i="11"/>
  <c r="AF974" i="11"/>
  <c r="AM974" i="11"/>
  <c r="AN974" i="11"/>
  <c r="AA975" i="11"/>
  <c r="AF975" i="11"/>
  <c r="AM975" i="11"/>
  <c r="AN975" i="11"/>
  <c r="AA976" i="11"/>
  <c r="AF976" i="11"/>
  <c r="AM976" i="11"/>
  <c r="AN976" i="11"/>
  <c r="AV976" i="11" s="1"/>
  <c r="AA977" i="11"/>
  <c r="AF977" i="11"/>
  <c r="AM977" i="11"/>
  <c r="AN977" i="11"/>
  <c r="AV977" i="11" s="1"/>
  <c r="AA978" i="11"/>
  <c r="AF978" i="11"/>
  <c r="AM978" i="11"/>
  <c r="AN978" i="11"/>
  <c r="AV978" i="11" s="1"/>
  <c r="AA979" i="11"/>
  <c r="AF979" i="11"/>
  <c r="AM979" i="11"/>
  <c r="AN979" i="11"/>
  <c r="AA980" i="11"/>
  <c r="AF980" i="11"/>
  <c r="AM980" i="11"/>
  <c r="AN980" i="11"/>
  <c r="AV980" i="11" s="1"/>
  <c r="AA981" i="11"/>
  <c r="AF981" i="11"/>
  <c r="AM981" i="11"/>
  <c r="AN981" i="11"/>
  <c r="AA982" i="11"/>
  <c r="AF982" i="11"/>
  <c r="AM982" i="11"/>
  <c r="AN982" i="11"/>
  <c r="AV982" i="11" s="1"/>
  <c r="AA983" i="11"/>
  <c r="AF983" i="11"/>
  <c r="AM983" i="11"/>
  <c r="AN983" i="11"/>
  <c r="AV983" i="11" s="1"/>
  <c r="AA984" i="11"/>
  <c r="AF984" i="11"/>
  <c r="AM984" i="11"/>
  <c r="AN984" i="11"/>
  <c r="AV984" i="11" s="1"/>
  <c r="AA985" i="11"/>
  <c r="AF985" i="11"/>
  <c r="AM985" i="11"/>
  <c r="AN985" i="11"/>
  <c r="AA986" i="11"/>
  <c r="AF986" i="11"/>
  <c r="AM986" i="11"/>
  <c r="AN986" i="11"/>
  <c r="AV986" i="11" s="1"/>
  <c r="AA987" i="11"/>
  <c r="AF987" i="11"/>
  <c r="AM987" i="11"/>
  <c r="AN987" i="11"/>
  <c r="AA988" i="11"/>
  <c r="AF988" i="11"/>
  <c r="AM988" i="11"/>
  <c r="AN988" i="11"/>
  <c r="AV988" i="11" s="1"/>
  <c r="AA989" i="11"/>
  <c r="AF989" i="11"/>
  <c r="AM989" i="11"/>
  <c r="AN989" i="11"/>
  <c r="AV989" i="11" s="1"/>
  <c r="AA990" i="11"/>
  <c r="AF990" i="11"/>
  <c r="AM990" i="11"/>
  <c r="AN990" i="11"/>
  <c r="AA991" i="11"/>
  <c r="AF991" i="11"/>
  <c r="AM991" i="11"/>
  <c r="AN991" i="11"/>
  <c r="AV991" i="11" s="1"/>
  <c r="AA992" i="11"/>
  <c r="AF992" i="11"/>
  <c r="AM992" i="11"/>
  <c r="AN992" i="11"/>
  <c r="AV992" i="11" s="1"/>
  <c r="AA993" i="11"/>
  <c r="AF993" i="11"/>
  <c r="AM993" i="11"/>
  <c r="AN993" i="11"/>
  <c r="AA994" i="11"/>
  <c r="AF994" i="11"/>
  <c r="AM994" i="11"/>
  <c r="AN994" i="11"/>
  <c r="AV994" i="11" s="1"/>
  <c r="AA995" i="11"/>
  <c r="AF995" i="11"/>
  <c r="AM995" i="11"/>
  <c r="AN995" i="11"/>
  <c r="AV995" i="11" s="1"/>
  <c r="AA996" i="11"/>
  <c r="AF996" i="11"/>
  <c r="AM996" i="11"/>
  <c r="AN996" i="11"/>
  <c r="AA997" i="11"/>
  <c r="AF997" i="11"/>
  <c r="AM997" i="11"/>
  <c r="AN997" i="11"/>
  <c r="AV997" i="11" s="1"/>
  <c r="AA998" i="11"/>
  <c r="AF998" i="11"/>
  <c r="AM998" i="11"/>
  <c r="AN998" i="11"/>
  <c r="AV998" i="11" s="1"/>
  <c r="AA999" i="11"/>
  <c r="AF999" i="11"/>
  <c r="AM999" i="11"/>
  <c r="AN999" i="11"/>
  <c r="AA1000" i="11"/>
  <c r="AF1000" i="11"/>
  <c r="AM1000" i="11"/>
  <c r="AN1000" i="11"/>
  <c r="AV1000" i="11" s="1"/>
  <c r="AA1001" i="11"/>
  <c r="AF1001" i="11"/>
  <c r="AM1001" i="11"/>
  <c r="AN1001" i="11"/>
  <c r="AV1001" i="11" s="1"/>
  <c r="AA1002" i="11"/>
  <c r="AF1002" i="11"/>
  <c r="AM1002" i="11"/>
  <c r="AN1002" i="11"/>
  <c r="AA1003" i="11"/>
  <c r="AF1003" i="11"/>
  <c r="AM1003" i="11"/>
  <c r="AN1003" i="11"/>
  <c r="AV1003" i="11" s="1"/>
  <c r="AA1004" i="11"/>
  <c r="AF1004" i="11"/>
  <c r="AM1004" i="11"/>
  <c r="AN1004" i="11"/>
  <c r="AV1004" i="11" s="1"/>
  <c r="AA1005" i="11"/>
  <c r="AF1005" i="11"/>
  <c r="AM1005" i="11"/>
  <c r="AN1005" i="11"/>
  <c r="AA1006" i="11"/>
  <c r="AF1006" i="11"/>
  <c r="AM1006" i="11"/>
  <c r="AN1006" i="11"/>
  <c r="AV1006" i="11" s="1"/>
  <c r="AA1007" i="11"/>
  <c r="AF1007" i="11"/>
  <c r="AM1007" i="11"/>
  <c r="AN1007" i="11"/>
  <c r="AV1007" i="11" s="1"/>
  <c r="AA1008" i="11"/>
  <c r="AF1008" i="11"/>
  <c r="AM1008" i="11"/>
  <c r="AN1008" i="11"/>
  <c r="AA1009" i="11"/>
  <c r="AF1009" i="11"/>
  <c r="AM1009" i="11"/>
  <c r="AN1009" i="11"/>
  <c r="AA1010" i="11"/>
  <c r="AF1010" i="11"/>
  <c r="AM1010" i="11"/>
  <c r="AN1010" i="11"/>
  <c r="AV1010" i="11" s="1"/>
  <c r="AA1011" i="11"/>
  <c r="AF1011" i="11"/>
  <c r="AM1011" i="11"/>
  <c r="AN1011" i="11"/>
  <c r="AA1012" i="11"/>
  <c r="AF1012" i="11"/>
  <c r="AM1012" i="11"/>
  <c r="AN1012" i="11"/>
  <c r="AV1012" i="11" s="1"/>
  <c r="AA1013" i="11"/>
  <c r="AF1013" i="11"/>
  <c r="AM1013" i="11"/>
  <c r="AN1013" i="11"/>
  <c r="AV1013" i="11" s="1"/>
  <c r="AA1014" i="11"/>
  <c r="AF1014" i="11"/>
  <c r="AM1014" i="11"/>
  <c r="AN1014" i="11"/>
  <c r="AA1015" i="11"/>
  <c r="AF1015" i="11"/>
  <c r="AM1015" i="11"/>
  <c r="AN1015" i="11"/>
  <c r="AV1015" i="11" s="1"/>
  <c r="AA1016" i="11"/>
  <c r="AF1016" i="11"/>
  <c r="AM1016" i="11"/>
  <c r="AN1016" i="11"/>
  <c r="AV1016" i="11" s="1"/>
  <c r="AA1017" i="11"/>
  <c r="AF1017" i="11"/>
  <c r="AM1017" i="11"/>
  <c r="AN1017" i="11"/>
  <c r="AA1018" i="11"/>
  <c r="AF1018" i="11"/>
  <c r="AM1018" i="11"/>
  <c r="AN1018" i="11"/>
  <c r="AV1018" i="11" s="1"/>
  <c r="AA1019" i="11"/>
  <c r="AF1019" i="11"/>
  <c r="AM1019" i="11"/>
  <c r="AN1019" i="11"/>
  <c r="AV1019" i="11" s="1"/>
  <c r="AA1020" i="11"/>
  <c r="AF1020" i="11"/>
  <c r="AM1020" i="11"/>
  <c r="AN1020" i="11"/>
  <c r="AA1021" i="11"/>
  <c r="AF1021" i="11"/>
  <c r="AM1021" i="11"/>
  <c r="AN1021" i="11"/>
  <c r="AV1021" i="11" s="1"/>
  <c r="AA1022" i="11"/>
  <c r="AF1022" i="11"/>
  <c r="AM1022" i="11"/>
  <c r="AN1022" i="11"/>
  <c r="AV1022" i="11" s="1"/>
  <c r="AA1023" i="11"/>
  <c r="AF1023" i="11"/>
  <c r="AM1023" i="11"/>
  <c r="AN1023" i="11"/>
  <c r="AA1024" i="11"/>
  <c r="AF1024" i="11"/>
  <c r="AM1024" i="11"/>
  <c r="AN1024" i="11"/>
  <c r="AV1024" i="11" s="1"/>
  <c r="AA1025" i="11"/>
  <c r="AF1025" i="11"/>
  <c r="AM1025" i="11"/>
  <c r="AN1025" i="11"/>
  <c r="AA1026" i="11"/>
  <c r="AF1026" i="11"/>
  <c r="AM1026" i="11"/>
  <c r="AN1026" i="11"/>
  <c r="AA1027" i="11"/>
  <c r="AF1027" i="11"/>
  <c r="AM1027" i="11"/>
  <c r="AN1027" i="11"/>
  <c r="AV1027" i="11" s="1"/>
  <c r="AA1028" i="11"/>
  <c r="AF1028" i="11"/>
  <c r="AM1028" i="11"/>
  <c r="AN1028" i="11"/>
  <c r="AV1028" i="11" s="1"/>
  <c r="AA1029" i="11"/>
  <c r="AF1029" i="11"/>
  <c r="AM1029" i="11"/>
  <c r="AN1029" i="11"/>
  <c r="AA1030" i="11"/>
  <c r="AF1030" i="11"/>
  <c r="AM1030" i="11"/>
  <c r="AN1030" i="11"/>
  <c r="AV1030" i="11" s="1"/>
  <c r="AA1031" i="11"/>
  <c r="AF1031" i="11"/>
  <c r="AM1031" i="11"/>
  <c r="AN1031" i="11"/>
  <c r="AV1031" i="11" s="1"/>
  <c r="AA1032" i="11"/>
  <c r="AF1032" i="11"/>
  <c r="AM1032" i="11"/>
  <c r="AN1032" i="11"/>
  <c r="AA1033" i="11"/>
  <c r="AF1033" i="11"/>
  <c r="AM1033" i="11"/>
  <c r="AN1033" i="11"/>
  <c r="AV1033" i="11" s="1"/>
  <c r="AA1034" i="11"/>
  <c r="AF1034" i="11"/>
  <c r="AM1034" i="11"/>
  <c r="AN1034" i="11"/>
  <c r="AV1034" i="11" s="1"/>
  <c r="AA1035" i="11"/>
  <c r="AF1035" i="11"/>
  <c r="AM1035" i="11"/>
  <c r="AN1035" i="11"/>
  <c r="AA1036" i="11"/>
  <c r="AF1036" i="11"/>
  <c r="AM1036" i="11"/>
  <c r="AN1036" i="11"/>
  <c r="AV1036" i="11" s="1"/>
  <c r="AA1037" i="11"/>
  <c r="AF1037" i="11"/>
  <c r="AM1037" i="11"/>
  <c r="AN1037" i="11"/>
  <c r="AV1037" i="11" s="1"/>
  <c r="AA1038" i="11"/>
  <c r="AF1038" i="11"/>
  <c r="AM1038" i="11"/>
  <c r="AN1038" i="11"/>
  <c r="AA1039" i="11"/>
  <c r="AF1039" i="11"/>
  <c r="AM1039" i="11"/>
  <c r="AN1039" i="11"/>
  <c r="AV1039" i="11" s="1"/>
  <c r="AA1040" i="11"/>
  <c r="AF1040" i="11"/>
  <c r="AM1040" i="11"/>
  <c r="AN1040" i="11"/>
  <c r="AV1040" i="11" s="1"/>
  <c r="AA1041" i="11"/>
  <c r="AF1041" i="11"/>
  <c r="AM1041" i="11"/>
  <c r="AN1041" i="11"/>
  <c r="AV1041" i="11" s="1"/>
  <c r="AA1042" i="11"/>
  <c r="AF1042" i="11"/>
  <c r="AM1042" i="11"/>
  <c r="AN1042" i="11"/>
  <c r="AA1043" i="11"/>
  <c r="AF1043" i="11"/>
  <c r="AM1043" i="11"/>
  <c r="AN1043" i="11"/>
  <c r="AV1043" i="11" s="1"/>
  <c r="AA1044" i="11"/>
  <c r="AF1044" i="11"/>
  <c r="AM1044" i="11"/>
  <c r="AN1044" i="11"/>
  <c r="AV1044" i="11" s="1"/>
  <c r="AA1045" i="11"/>
  <c r="AF1045" i="11"/>
  <c r="AM1045" i="11"/>
  <c r="AN1045" i="11"/>
  <c r="AV1045" i="11" s="1"/>
  <c r="AA1046" i="11"/>
  <c r="AF1046" i="11"/>
  <c r="AM1046" i="11"/>
  <c r="AN1046" i="11"/>
  <c r="AV1046" i="11" s="1"/>
  <c r="AA1047" i="11"/>
  <c r="AF1047" i="11"/>
  <c r="AM1047" i="11"/>
  <c r="AN1047" i="11"/>
  <c r="AV1047" i="11" s="1"/>
  <c r="AA1048" i="11"/>
  <c r="AF1048" i="11"/>
  <c r="AM1048" i="11"/>
  <c r="AN1048" i="11"/>
  <c r="AA1049" i="11"/>
  <c r="AF1049" i="11"/>
  <c r="AM1049" i="11"/>
  <c r="AN1049" i="11"/>
  <c r="AV1049" i="11" s="1"/>
  <c r="AA1050" i="11"/>
  <c r="AF1050" i="11"/>
  <c r="AM1050" i="11"/>
  <c r="AN1050" i="11"/>
  <c r="AV1050" i="11" s="1"/>
  <c r="AA1051" i="11"/>
  <c r="AF1051" i="11"/>
  <c r="AM1051" i="11"/>
  <c r="AN1051" i="11"/>
  <c r="AV1051" i="11" s="1"/>
  <c r="AA1052" i="11"/>
  <c r="AF1052" i="11"/>
  <c r="AM1052" i="11"/>
  <c r="AN1052" i="11"/>
  <c r="AV1052" i="11" s="1"/>
  <c r="AA1053" i="11"/>
  <c r="AF1053" i="11"/>
  <c r="AM1053" i="11"/>
  <c r="AN1053" i="11"/>
  <c r="AV1053" i="11" s="1"/>
  <c r="AA1054" i="11"/>
  <c r="AF1054" i="11"/>
  <c r="AM1054" i="11"/>
  <c r="AN1054" i="11"/>
  <c r="AA1055" i="11"/>
  <c r="AF1055" i="11"/>
  <c r="AM1055" i="11"/>
  <c r="AN1055" i="11"/>
  <c r="AV1055" i="11" s="1"/>
  <c r="AA1056" i="11"/>
  <c r="AF1056" i="11"/>
  <c r="AM1056" i="11"/>
  <c r="AN1056" i="11"/>
  <c r="AV1056" i="11" s="1"/>
  <c r="AA1057" i="11"/>
  <c r="AF1057" i="11"/>
  <c r="AM1057" i="11"/>
  <c r="AN1057" i="11"/>
  <c r="AV1057" i="11" s="1"/>
  <c r="AA1058" i="11"/>
  <c r="AF1058" i="11"/>
  <c r="AM1058" i="11"/>
  <c r="AN1058" i="11"/>
  <c r="AV1058" i="11" s="1"/>
  <c r="AA1059" i="11"/>
  <c r="AF1059" i="11"/>
  <c r="AM1059" i="11"/>
  <c r="AN1059" i="11"/>
  <c r="AV1059" i="11" s="1"/>
  <c r="AA1060" i="11"/>
  <c r="AF1060" i="11"/>
  <c r="AM1060" i="11"/>
  <c r="AN1060" i="11"/>
  <c r="AA1061" i="11"/>
  <c r="AF1061" i="11"/>
  <c r="AM1061" i="11"/>
  <c r="AN1061" i="11"/>
  <c r="AV1061" i="11" s="1"/>
  <c r="AA1062" i="11"/>
  <c r="AF1062" i="11"/>
  <c r="AM1062" i="11"/>
  <c r="AN1062" i="11"/>
  <c r="AV1062" i="11" s="1"/>
  <c r="AA1063" i="11"/>
  <c r="AF1063" i="11"/>
  <c r="AM1063" i="11"/>
  <c r="AN1063" i="11"/>
  <c r="AV1063" i="11" s="1"/>
  <c r="AA1064" i="11"/>
  <c r="AF1064" i="11"/>
  <c r="AM1064" i="11"/>
  <c r="AN1064" i="11"/>
  <c r="AV1064" i="11" s="1"/>
  <c r="AA1065" i="11"/>
  <c r="AF1065" i="11"/>
  <c r="AM1065" i="11"/>
  <c r="AN1065" i="11"/>
  <c r="AV1065" i="11" s="1"/>
  <c r="AA1066" i="11"/>
  <c r="AF1066" i="11"/>
  <c r="AM1066" i="11"/>
  <c r="AN1066" i="11"/>
  <c r="AA1067" i="11"/>
  <c r="AF1067" i="11"/>
  <c r="AM1067" i="11"/>
  <c r="AN1067" i="11"/>
  <c r="AV1067" i="11" s="1"/>
  <c r="AA1068" i="11"/>
  <c r="AF1068" i="11"/>
  <c r="AM1068" i="11"/>
  <c r="AN1068" i="11"/>
  <c r="AA1069" i="11"/>
  <c r="AF1069" i="11"/>
  <c r="AM1069" i="11"/>
  <c r="AN1069" i="11"/>
  <c r="AV1069" i="11" s="1"/>
  <c r="AA1070" i="11"/>
  <c r="AF1070" i="11"/>
  <c r="AM1070" i="11"/>
  <c r="AN1070" i="11"/>
  <c r="AV1070" i="11" s="1"/>
  <c r="AA1071" i="11"/>
  <c r="AF1071" i="11"/>
  <c r="AM1071" i="11"/>
  <c r="AN1071" i="11"/>
  <c r="AV1071" i="11" s="1"/>
  <c r="AA1072" i="11"/>
  <c r="AF1072" i="11"/>
  <c r="AM1072" i="11"/>
  <c r="AN1072" i="11"/>
  <c r="AA1073" i="11"/>
  <c r="AF1073" i="11"/>
  <c r="AM1073" i="11"/>
  <c r="AN1073" i="11"/>
  <c r="AV1073" i="11" s="1"/>
  <c r="AA1074" i="11"/>
  <c r="AF1074" i="11"/>
  <c r="AM1074" i="11"/>
  <c r="AN1074" i="11"/>
  <c r="AV1074" i="11" s="1"/>
  <c r="AA1075" i="11"/>
  <c r="AF1075" i="11"/>
  <c r="AM1075" i="11"/>
  <c r="AN1075" i="11"/>
  <c r="AV1075" i="11" s="1"/>
  <c r="AA1076" i="11"/>
  <c r="AF1076" i="11"/>
  <c r="AM1076" i="11"/>
  <c r="AN1076" i="11"/>
  <c r="AV1076" i="11" s="1"/>
  <c r="AA1077" i="11"/>
  <c r="AF1077" i="11"/>
  <c r="AM1077" i="11"/>
  <c r="AN1077" i="11"/>
  <c r="AV1077" i="11" s="1"/>
  <c r="AA1078" i="11"/>
  <c r="AF1078" i="11"/>
  <c r="AM1078" i="11"/>
  <c r="AN1078" i="11"/>
  <c r="AA1079" i="11"/>
  <c r="AF1079" i="11"/>
  <c r="AM1079" i="11"/>
  <c r="AN1079" i="11"/>
  <c r="AV1079" i="11" s="1"/>
  <c r="AA1080" i="11"/>
  <c r="AF1080" i="11"/>
  <c r="AM1080" i="11"/>
  <c r="AN1080" i="11"/>
  <c r="AV1080" i="11" s="1"/>
  <c r="AA1081" i="11"/>
  <c r="AF1081" i="11"/>
  <c r="AM1081" i="11"/>
  <c r="AN1081" i="11"/>
  <c r="AV1081" i="11" s="1"/>
  <c r="AA1082" i="11"/>
  <c r="AF1082" i="11"/>
  <c r="AM1082" i="11"/>
  <c r="AN1082" i="11"/>
  <c r="AV1082" i="11" s="1"/>
  <c r="AA1083" i="11"/>
  <c r="AF1083" i="11"/>
  <c r="AM1083" i="11"/>
  <c r="AN1083" i="11"/>
  <c r="AV1083" i="11" s="1"/>
  <c r="AA1084" i="11"/>
  <c r="AF1084" i="11"/>
  <c r="AM1084" i="11"/>
  <c r="AN1084" i="11"/>
  <c r="AA1085" i="11"/>
  <c r="AF1085" i="11"/>
  <c r="AM1085" i="11"/>
  <c r="AN1085" i="11"/>
  <c r="AV1085" i="11" s="1"/>
  <c r="AA1086" i="11"/>
  <c r="AF1086" i="11"/>
  <c r="AM1086" i="11"/>
  <c r="AN1086" i="11"/>
  <c r="AV1086" i="11" s="1"/>
  <c r="AA1087" i="11"/>
  <c r="AF1087" i="11"/>
  <c r="AM1087" i="11"/>
  <c r="AN1087" i="11"/>
  <c r="AV1087" i="11" s="1"/>
  <c r="AA1088" i="11"/>
  <c r="AF1088" i="11"/>
  <c r="AM1088" i="11"/>
  <c r="AN1088" i="11"/>
  <c r="AV1088" i="11" s="1"/>
  <c r="AA1089" i="11"/>
  <c r="AF1089" i="11"/>
  <c r="AM1089" i="11"/>
  <c r="AN1089" i="11"/>
  <c r="AV1089" i="11" s="1"/>
  <c r="AA1090" i="11"/>
  <c r="AF1090" i="11"/>
  <c r="AM1090" i="11"/>
  <c r="AN1090" i="11"/>
  <c r="AA1091" i="11"/>
  <c r="AF1091" i="11"/>
  <c r="AM1091" i="11"/>
  <c r="AN1091" i="11"/>
  <c r="AV1091" i="11" s="1"/>
  <c r="AA1092" i="11"/>
  <c r="AF1092" i="11"/>
  <c r="AM1092" i="11"/>
  <c r="AN1092" i="11"/>
  <c r="AV1092" i="11" s="1"/>
  <c r="AA1093" i="11"/>
  <c r="AF1093" i="11"/>
  <c r="AM1093" i="11"/>
  <c r="AN1093" i="11"/>
  <c r="AV1093" i="11" s="1"/>
  <c r="AA1094" i="11"/>
  <c r="AF1094" i="11"/>
  <c r="AM1094" i="11"/>
  <c r="AN1094" i="11"/>
  <c r="AV1094" i="11" s="1"/>
  <c r="AA1095" i="11"/>
  <c r="AF1095" i="11"/>
  <c r="AM1095" i="11"/>
  <c r="AN1095" i="11"/>
  <c r="AV1095" i="11" s="1"/>
  <c r="AA1096" i="11"/>
  <c r="AF1096" i="11"/>
  <c r="AM1096" i="11"/>
  <c r="AN1096" i="11"/>
  <c r="AA1097" i="11"/>
  <c r="AF1097" i="11"/>
  <c r="AM1097" i="11"/>
  <c r="AN1097" i="11"/>
  <c r="AV1097" i="11" s="1"/>
  <c r="AA1098" i="11"/>
  <c r="AF1098" i="11"/>
  <c r="AM1098" i="11"/>
  <c r="AN1098" i="11"/>
  <c r="AV1098" i="11" s="1"/>
  <c r="AA1099" i="11"/>
  <c r="AF1099" i="11"/>
  <c r="AM1099" i="11"/>
  <c r="AN1099" i="11"/>
  <c r="AV1099" i="11" s="1"/>
  <c r="AA1100" i="11"/>
  <c r="AF1100" i="11"/>
  <c r="AM1100" i="11"/>
  <c r="AN1100" i="11"/>
  <c r="AV1100" i="11" s="1"/>
  <c r="AA1101" i="11"/>
  <c r="AF1101" i="11"/>
  <c r="AM1101" i="11"/>
  <c r="AN1101" i="11"/>
  <c r="AV1101" i="11" s="1"/>
  <c r="AA1102" i="11"/>
  <c r="AF1102" i="11"/>
  <c r="AM1102" i="11"/>
  <c r="AN1102" i="11"/>
  <c r="AA1103" i="11"/>
  <c r="AF1103" i="11"/>
  <c r="AM1103" i="11"/>
  <c r="AN1103" i="11"/>
  <c r="AV1103" i="11" s="1"/>
  <c r="AA1104" i="11"/>
  <c r="AF1104" i="11"/>
  <c r="AM1104" i="11"/>
  <c r="AN1104" i="11"/>
  <c r="AV1104" i="11" s="1"/>
  <c r="AA1105" i="11"/>
  <c r="AF1105" i="11"/>
  <c r="AM1105" i="11"/>
  <c r="AN1105" i="11"/>
  <c r="AV1105" i="11" s="1"/>
  <c r="AA1106" i="11"/>
  <c r="AF1106" i="11"/>
  <c r="AM1106" i="11"/>
  <c r="AN1106" i="11"/>
  <c r="AV1106" i="11" s="1"/>
  <c r="AA1107" i="11"/>
  <c r="AF1107" i="11"/>
  <c r="AM1107" i="11"/>
  <c r="AN1107" i="11"/>
  <c r="AV1107" i="11" s="1"/>
  <c r="AA1108" i="11"/>
  <c r="AF1108" i="11"/>
  <c r="AM1108" i="11"/>
  <c r="AN1108" i="11"/>
  <c r="AU1108" i="11" s="1"/>
  <c r="AA1109" i="11"/>
  <c r="AF1109" i="11"/>
  <c r="AM1109" i="11"/>
  <c r="AN1109" i="11"/>
  <c r="AU1109" i="11" s="1"/>
  <c r="AA1110" i="11"/>
  <c r="AF1110" i="11"/>
  <c r="AM1110" i="11"/>
  <c r="AN1110" i="11"/>
  <c r="AU1110" i="11" s="1"/>
  <c r="AA1111" i="11"/>
  <c r="AF1111" i="11"/>
  <c r="AM1111" i="11"/>
  <c r="AN1111" i="11"/>
  <c r="AU1111" i="11" s="1"/>
  <c r="AA1112" i="11"/>
  <c r="AF1112" i="11"/>
  <c r="AM1112" i="11"/>
  <c r="AN1112" i="11"/>
  <c r="AU1112" i="11" s="1"/>
  <c r="AA1113" i="11"/>
  <c r="AF1113" i="11"/>
  <c r="AM1113" i="11"/>
  <c r="AN1113" i="11"/>
  <c r="AU1113" i="11" s="1"/>
  <c r="AA1114" i="11"/>
  <c r="AF1114" i="11"/>
  <c r="AM1114" i="11"/>
  <c r="AN1114" i="11"/>
  <c r="AU1114" i="11" s="1"/>
  <c r="AA1115" i="11"/>
  <c r="AF1115" i="11"/>
  <c r="AM1115" i="11"/>
  <c r="AN1115" i="11"/>
  <c r="AU1115" i="11" s="1"/>
  <c r="AA1116" i="11"/>
  <c r="AF1116" i="11"/>
  <c r="AM1116" i="11"/>
  <c r="AN1116" i="11"/>
  <c r="AU1116" i="11" s="1"/>
  <c r="AA1117" i="11"/>
  <c r="AF1117" i="11"/>
  <c r="AM1117" i="11"/>
  <c r="AN1117" i="11"/>
  <c r="AU1117" i="11" s="1"/>
  <c r="AA1118" i="11"/>
  <c r="AF1118" i="11"/>
  <c r="AM1118" i="11"/>
  <c r="AN1118" i="11"/>
  <c r="AU1118" i="11" s="1"/>
  <c r="AA1119" i="11"/>
  <c r="AF1119" i="11"/>
  <c r="AM1119" i="11"/>
  <c r="AN1119" i="11"/>
  <c r="AU1119" i="11" s="1"/>
  <c r="AA1120" i="11"/>
  <c r="AF1120" i="11"/>
  <c r="AM1120" i="11"/>
  <c r="AN1120" i="11"/>
  <c r="AU1120" i="11" s="1"/>
  <c r="AA1121" i="11"/>
  <c r="AF1121" i="11"/>
  <c r="AM1121" i="11"/>
  <c r="AN1121" i="11"/>
  <c r="AU1121" i="11" s="1"/>
  <c r="AA1122" i="11"/>
  <c r="AF1122" i="11"/>
  <c r="AM1122" i="11"/>
  <c r="AN1122" i="11"/>
  <c r="AU1122" i="11" s="1"/>
  <c r="AA1123" i="11"/>
  <c r="AF1123" i="11"/>
  <c r="AM1123" i="11"/>
  <c r="AN1123" i="11"/>
  <c r="AU1123" i="11" s="1"/>
  <c r="AA1124" i="11"/>
  <c r="AF1124" i="11"/>
  <c r="AM1124" i="11"/>
  <c r="AN1124" i="11"/>
  <c r="AU1124" i="11" s="1"/>
  <c r="AA1125" i="11"/>
  <c r="AF1125" i="11"/>
  <c r="AM1125" i="11"/>
  <c r="AN1125" i="11"/>
  <c r="AU1125" i="11" s="1"/>
  <c r="AA1126" i="11"/>
  <c r="AF1126" i="11"/>
  <c r="AM1126" i="11"/>
  <c r="AN1126" i="11"/>
  <c r="AU1126" i="11" s="1"/>
  <c r="AA1127" i="11"/>
  <c r="AF1127" i="11"/>
  <c r="AM1127" i="11"/>
  <c r="AN1127" i="11"/>
  <c r="AU1127" i="11" s="1"/>
  <c r="AA1128" i="11"/>
  <c r="AF1128" i="11"/>
  <c r="AM1128" i="11"/>
  <c r="AN1128" i="11"/>
  <c r="AU1128" i="11" s="1"/>
  <c r="AA1129" i="11"/>
  <c r="AF1129" i="11"/>
  <c r="AM1129" i="11"/>
  <c r="AN1129" i="11"/>
  <c r="AU1129" i="11" s="1"/>
  <c r="AA1130" i="11"/>
  <c r="AF1130" i="11"/>
  <c r="AM1130" i="11"/>
  <c r="AN1130" i="11"/>
  <c r="AU1130" i="11" s="1"/>
  <c r="AA1131" i="11"/>
  <c r="AF1131" i="11"/>
  <c r="AM1131" i="11"/>
  <c r="AN1131" i="11"/>
  <c r="AU1131" i="11" s="1"/>
  <c r="AA1132" i="11"/>
  <c r="AF1132" i="11"/>
  <c r="AM1132" i="11"/>
  <c r="AN1132" i="11"/>
  <c r="AU1132" i="11" s="1"/>
  <c r="AA1133" i="11"/>
  <c r="AF1133" i="11"/>
  <c r="AM1133" i="11"/>
  <c r="AN1133" i="11"/>
  <c r="AU1133" i="11" s="1"/>
  <c r="AA1134" i="11"/>
  <c r="AF1134" i="11"/>
  <c r="AM1134" i="11"/>
  <c r="AN1134" i="11"/>
  <c r="AU1134" i="11" s="1"/>
  <c r="AA1135" i="11"/>
  <c r="AF1135" i="11"/>
  <c r="AM1135" i="11"/>
  <c r="AN1135" i="11"/>
  <c r="AU1135" i="11" s="1"/>
  <c r="AA1136" i="11"/>
  <c r="AF1136" i="11"/>
  <c r="AM1136" i="11"/>
  <c r="AN1136" i="11"/>
  <c r="AU1136" i="11" s="1"/>
  <c r="AA1137" i="11"/>
  <c r="AF1137" i="11"/>
  <c r="AM1137" i="11"/>
  <c r="AN1137" i="11"/>
  <c r="AU1137" i="11" s="1"/>
  <c r="AA1138" i="11"/>
  <c r="AF1138" i="11"/>
  <c r="AM1138" i="11"/>
  <c r="AN1138" i="11"/>
  <c r="AU1138" i="11" s="1"/>
  <c r="AA1139" i="11"/>
  <c r="AF1139" i="11"/>
  <c r="AM1139" i="11"/>
  <c r="AN1139" i="11"/>
  <c r="AU1139" i="11" s="1"/>
  <c r="AA1140" i="11"/>
  <c r="AF1140" i="11"/>
  <c r="AM1140" i="11"/>
  <c r="AN1140" i="11"/>
  <c r="AU1140" i="11" s="1"/>
  <c r="AA1141" i="11"/>
  <c r="AF1141" i="11"/>
  <c r="AM1141" i="11"/>
  <c r="AN1141" i="11"/>
  <c r="AU1141" i="11" s="1"/>
  <c r="AA1142" i="11"/>
  <c r="AF1142" i="11"/>
  <c r="AM1142" i="11"/>
  <c r="AN1142" i="11"/>
  <c r="AU1142" i="11" s="1"/>
  <c r="AA1143" i="11"/>
  <c r="AF1143" i="11"/>
  <c r="AM1143" i="11"/>
  <c r="AN1143" i="11"/>
  <c r="AU1143" i="11" s="1"/>
  <c r="AA1144" i="11"/>
  <c r="AF1144" i="11"/>
  <c r="AM1144" i="11"/>
  <c r="AN1144" i="11"/>
  <c r="AU1144" i="11" s="1"/>
  <c r="AA1145" i="11"/>
  <c r="AF1145" i="11"/>
  <c r="AM1145" i="11"/>
  <c r="AN1145" i="11"/>
  <c r="AU1145" i="11" s="1"/>
  <c r="AA1146" i="11"/>
  <c r="AF1146" i="11"/>
  <c r="AM1146" i="11"/>
  <c r="AN1146" i="11"/>
  <c r="AU1146" i="11" s="1"/>
  <c r="AA1147" i="11"/>
  <c r="AF1147" i="11"/>
  <c r="AM1147" i="11"/>
  <c r="AN1147" i="11"/>
  <c r="AU1147" i="11" s="1"/>
  <c r="AA1148" i="11"/>
  <c r="AF1148" i="11"/>
  <c r="AM1148" i="11"/>
  <c r="AN1148" i="11"/>
  <c r="AU1148" i="11" s="1"/>
  <c r="AA1149" i="11"/>
  <c r="AF1149" i="11"/>
  <c r="AM1149" i="11"/>
  <c r="AN1149" i="11"/>
  <c r="AU1149" i="11" s="1"/>
  <c r="AA1150" i="11"/>
  <c r="AF1150" i="11"/>
  <c r="AM1150" i="11"/>
  <c r="AN1150" i="11"/>
  <c r="AU1150" i="11" s="1"/>
  <c r="AA1151" i="11"/>
  <c r="AF1151" i="11"/>
  <c r="AM1151" i="11"/>
  <c r="AN1151" i="11"/>
  <c r="AU1151" i="11" s="1"/>
  <c r="AA1152" i="11"/>
  <c r="AF1152" i="11"/>
  <c r="AM1152" i="11"/>
  <c r="AN1152" i="11"/>
  <c r="AU1152" i="11" s="1"/>
  <c r="AA1153" i="11"/>
  <c r="AF1153" i="11"/>
  <c r="AM1153" i="11"/>
  <c r="AN1153" i="11"/>
  <c r="AU1153" i="11" s="1"/>
  <c r="AA1154" i="11"/>
  <c r="AF1154" i="11"/>
  <c r="AM1154" i="11"/>
  <c r="AN1154" i="11"/>
  <c r="AU1154" i="11" s="1"/>
  <c r="AA1155" i="11"/>
  <c r="AF1155" i="11"/>
  <c r="AM1155" i="11"/>
  <c r="AN1155" i="11"/>
  <c r="AU1155" i="11" s="1"/>
  <c r="AA1156" i="11"/>
  <c r="AF1156" i="11"/>
  <c r="AM1156" i="11"/>
  <c r="AN1156" i="11"/>
  <c r="AU1156" i="11" s="1"/>
  <c r="AA1157" i="11"/>
  <c r="AF1157" i="11"/>
  <c r="AM1157" i="11"/>
  <c r="AN1157" i="11"/>
  <c r="AU1157" i="11" s="1"/>
  <c r="AA1158" i="11"/>
  <c r="AF1158" i="11"/>
  <c r="AM1158" i="11"/>
  <c r="AN1158" i="11"/>
  <c r="AU1158" i="11" s="1"/>
  <c r="AA1159" i="11"/>
  <c r="AF1159" i="11"/>
  <c r="AM1159" i="11"/>
  <c r="AN1159" i="11"/>
  <c r="AU1159" i="11" s="1"/>
  <c r="AA1160" i="11"/>
  <c r="AF1160" i="11"/>
  <c r="AM1160" i="11"/>
  <c r="AN1160" i="11"/>
  <c r="AU1160" i="11" s="1"/>
  <c r="AA1161" i="11"/>
  <c r="AF1161" i="11"/>
  <c r="AM1161" i="11"/>
  <c r="AN1161" i="11"/>
  <c r="AU1161" i="11" s="1"/>
  <c r="AA1162" i="11"/>
  <c r="AF1162" i="11"/>
  <c r="AM1162" i="11"/>
  <c r="AN1162" i="11"/>
  <c r="AU1162" i="11" s="1"/>
  <c r="AA1163" i="11"/>
  <c r="AF1163" i="11"/>
  <c r="AM1163" i="11"/>
  <c r="AN1163" i="11"/>
  <c r="AU1163" i="11" s="1"/>
  <c r="AA1164" i="11"/>
  <c r="AF1164" i="11"/>
  <c r="AM1164" i="11"/>
  <c r="AN1164" i="11"/>
  <c r="AU1164" i="11" s="1"/>
  <c r="AA1165" i="11"/>
  <c r="AF1165" i="11"/>
  <c r="AM1165" i="11"/>
  <c r="AN1165" i="11"/>
  <c r="AU1165" i="11" s="1"/>
  <c r="AA1166" i="11"/>
  <c r="AF1166" i="11"/>
  <c r="AM1166" i="11"/>
  <c r="AN1166" i="11"/>
  <c r="AU1166" i="11" s="1"/>
  <c r="AA1167" i="11"/>
  <c r="AF1167" i="11"/>
  <c r="AM1167" i="11"/>
  <c r="AN1167" i="11"/>
  <c r="AU1167" i="11" s="1"/>
  <c r="AA1168" i="11"/>
  <c r="AF1168" i="11"/>
  <c r="AM1168" i="11"/>
  <c r="AN1168" i="11"/>
  <c r="AU1168" i="11" s="1"/>
  <c r="AA1169" i="11"/>
  <c r="AF1169" i="11"/>
  <c r="AM1169" i="11"/>
  <c r="AN1169" i="11"/>
  <c r="AU1169" i="11" s="1"/>
  <c r="AA1170" i="11"/>
  <c r="AF1170" i="11"/>
  <c r="AM1170" i="11"/>
  <c r="AN1170" i="11"/>
  <c r="AU1170" i="11" s="1"/>
  <c r="AA1171" i="11"/>
  <c r="AF1171" i="11"/>
  <c r="AM1171" i="11"/>
  <c r="AN1171" i="11"/>
  <c r="AU1171" i="11" s="1"/>
  <c r="AA1172" i="11"/>
  <c r="AF1172" i="11"/>
  <c r="AM1172" i="11"/>
  <c r="AN1172" i="11"/>
  <c r="AA1173" i="11"/>
  <c r="AF1173" i="11"/>
  <c r="AM1173" i="11"/>
  <c r="AN1173" i="11"/>
  <c r="AU1173" i="11" s="1"/>
  <c r="AA1174" i="11"/>
  <c r="AF1174" i="11"/>
  <c r="AM1174" i="11"/>
  <c r="AN1174" i="11"/>
  <c r="AU1174" i="11" s="1"/>
  <c r="AA1175" i="11"/>
  <c r="AF1175" i="11"/>
  <c r="AM1175" i="11"/>
  <c r="AN1175" i="11"/>
  <c r="AU1175" i="11" s="1"/>
  <c r="AA1176" i="11"/>
  <c r="AF1176" i="11"/>
  <c r="AM1176" i="11"/>
  <c r="AN1176" i="11"/>
  <c r="AU1176" i="11" s="1"/>
  <c r="AA1177" i="11"/>
  <c r="AF1177" i="11"/>
  <c r="AM1177" i="11"/>
  <c r="AN1177" i="11"/>
  <c r="AU1177" i="11" s="1"/>
  <c r="AA1178" i="11"/>
  <c r="AF1178" i="11"/>
  <c r="AM1178" i="11"/>
  <c r="AN1178" i="11"/>
  <c r="AU1178" i="11" s="1"/>
  <c r="AA1179" i="11"/>
  <c r="AF1179" i="11"/>
  <c r="AM1179" i="11"/>
  <c r="AN1179" i="11"/>
  <c r="AV1179" i="11" s="1"/>
  <c r="AA1180" i="11"/>
  <c r="AF1180" i="11"/>
  <c r="AM1180" i="11"/>
  <c r="AN1180" i="11"/>
  <c r="AV1180" i="11" s="1"/>
  <c r="AA1181" i="11"/>
  <c r="AF1181" i="11"/>
  <c r="AM1181" i="11"/>
  <c r="AN1181" i="11"/>
  <c r="AV1181" i="11" s="1"/>
  <c r="AA1182" i="11"/>
  <c r="AF1182" i="11"/>
  <c r="AM1182" i="11"/>
  <c r="AN1182" i="11"/>
  <c r="AA1183" i="11"/>
  <c r="AF1183" i="11"/>
  <c r="AM1183" i="11"/>
  <c r="AN1183" i="11"/>
  <c r="AV1183" i="11" s="1"/>
  <c r="AA1184" i="11"/>
  <c r="AF1184" i="11"/>
  <c r="AM1184" i="11"/>
  <c r="AN1184" i="11"/>
  <c r="AV1184" i="11" s="1"/>
  <c r="AA1185" i="11"/>
  <c r="AF1185" i="11"/>
  <c r="AM1185" i="11"/>
  <c r="AN1185" i="11"/>
  <c r="AV1185" i="11" s="1"/>
  <c r="AA1186" i="11"/>
  <c r="AF1186" i="11"/>
  <c r="AM1186" i="11"/>
  <c r="AN1186" i="11"/>
  <c r="AV1186" i="11" s="1"/>
  <c r="AA1187" i="11"/>
  <c r="AF1187" i="11"/>
  <c r="AM1187" i="11"/>
  <c r="AN1187" i="11"/>
  <c r="AV1187" i="11" s="1"/>
  <c r="AA1188" i="11"/>
  <c r="AF1188" i="11"/>
  <c r="AM1188" i="11"/>
  <c r="AN1188" i="11"/>
  <c r="AA1189" i="11"/>
  <c r="AF1189" i="11"/>
  <c r="AM1189" i="11"/>
  <c r="AN1189" i="11"/>
  <c r="AV1189" i="11" s="1"/>
  <c r="AA1190" i="11"/>
  <c r="AF1190" i="11"/>
  <c r="AM1190" i="11"/>
  <c r="AN1190" i="11"/>
  <c r="AV1190" i="11" s="1"/>
  <c r="AA1191" i="11"/>
  <c r="AF1191" i="11"/>
  <c r="AM1191" i="11"/>
  <c r="AN1191" i="11"/>
  <c r="AV1191" i="11" s="1"/>
  <c r="AA1192" i="11"/>
  <c r="AF1192" i="11"/>
  <c r="AM1192" i="11"/>
  <c r="AN1192" i="11"/>
  <c r="AV1192" i="11" s="1"/>
  <c r="AA1193" i="11"/>
  <c r="AF1193" i="11"/>
  <c r="AM1193" i="11"/>
  <c r="AN1193" i="11"/>
  <c r="AV1193" i="11" s="1"/>
  <c r="AA1194" i="11"/>
  <c r="AF1194" i="11"/>
  <c r="AM1194" i="11"/>
  <c r="AN1194" i="11"/>
  <c r="AA1195" i="11"/>
  <c r="AF1195" i="11"/>
  <c r="AM1195" i="11"/>
  <c r="AN1195" i="11"/>
  <c r="AV1195" i="11" s="1"/>
  <c r="AA1196" i="11"/>
  <c r="AF1196" i="11"/>
  <c r="AM1196" i="11"/>
  <c r="AN1196" i="11"/>
  <c r="AV1196" i="11" s="1"/>
  <c r="AA1197" i="11"/>
  <c r="AF1197" i="11"/>
  <c r="AM1197" i="11"/>
  <c r="AN1197" i="11"/>
  <c r="AV1197" i="11" s="1"/>
  <c r="AA1198" i="11"/>
  <c r="AF1198" i="11"/>
  <c r="AM1198" i="11"/>
  <c r="AN1198" i="11"/>
  <c r="AV1198" i="11" s="1"/>
  <c r="AA1199" i="11"/>
  <c r="AF1199" i="11"/>
  <c r="AM1199" i="11"/>
  <c r="AN1199" i="11"/>
  <c r="AV1199" i="11" s="1"/>
  <c r="AA1200" i="11"/>
  <c r="AF1200" i="11"/>
  <c r="AM1200" i="11"/>
  <c r="AN1200" i="11"/>
  <c r="AA1201" i="11"/>
  <c r="AF1201" i="11"/>
  <c r="AM1201" i="11"/>
  <c r="AN1201" i="11"/>
  <c r="AV1201" i="11" s="1"/>
  <c r="AA1202" i="11"/>
  <c r="AF1202" i="11"/>
  <c r="AM1202" i="11"/>
  <c r="AN1202" i="11"/>
  <c r="AV1202" i="11" s="1"/>
  <c r="AA1203" i="11"/>
  <c r="AF1203" i="11"/>
  <c r="AM1203" i="11"/>
  <c r="AN1203" i="11"/>
  <c r="AV1203" i="11" s="1"/>
  <c r="AA1204" i="11"/>
  <c r="AF1204" i="11"/>
  <c r="AM1204" i="11"/>
  <c r="AN1204" i="11"/>
  <c r="AV1204" i="11" s="1"/>
  <c r="AA1205" i="11"/>
  <c r="AF1205" i="11"/>
  <c r="AM1205" i="11"/>
  <c r="AN1205" i="11"/>
  <c r="AV1205" i="11" s="1"/>
  <c r="AA1206" i="11"/>
  <c r="AF1206" i="11"/>
  <c r="AM1206" i="11"/>
  <c r="AN1206" i="11"/>
  <c r="AA1207" i="11"/>
  <c r="AF1207" i="11"/>
  <c r="AM1207" i="11"/>
  <c r="AN1207" i="11"/>
  <c r="AV1207" i="11" s="1"/>
  <c r="AA1208" i="11"/>
  <c r="AF1208" i="11"/>
  <c r="AM1208" i="11"/>
  <c r="AN1208" i="11"/>
  <c r="AV1208" i="11" s="1"/>
  <c r="AA1209" i="11"/>
  <c r="AF1209" i="11"/>
  <c r="AM1209" i="11"/>
  <c r="AN1209" i="11"/>
  <c r="AV1209" i="11" s="1"/>
  <c r="AA1210" i="11"/>
  <c r="AF1210" i="11"/>
  <c r="AM1210" i="11"/>
  <c r="AN1210" i="11"/>
  <c r="AV1210" i="11" s="1"/>
  <c r="AA1211" i="11"/>
  <c r="AF1211" i="11"/>
  <c r="AM1211" i="11"/>
  <c r="AN1211" i="11"/>
  <c r="AV1211" i="11" s="1"/>
  <c r="AA1212" i="11"/>
  <c r="AF1212" i="11"/>
  <c r="AM1212" i="11"/>
  <c r="AN1212" i="11"/>
  <c r="AA1213" i="11"/>
  <c r="AF1213" i="11"/>
  <c r="AM1213" i="11"/>
  <c r="AN1213" i="11"/>
  <c r="AV1213" i="11" s="1"/>
  <c r="AA1214" i="11"/>
  <c r="AF1214" i="11"/>
  <c r="AM1214" i="11"/>
  <c r="AN1214" i="11"/>
  <c r="AV1214" i="11" s="1"/>
  <c r="AA1215" i="11"/>
  <c r="AF1215" i="11"/>
  <c r="AM1215" i="11"/>
  <c r="AN1215" i="11"/>
  <c r="AV1215" i="11" s="1"/>
  <c r="AA1216" i="11"/>
  <c r="AF1216" i="11"/>
  <c r="AM1216" i="11"/>
  <c r="AN1216" i="11"/>
  <c r="AV1216" i="11" s="1"/>
  <c r="AA1217" i="11"/>
  <c r="AF1217" i="11"/>
  <c r="AM1217" i="11"/>
  <c r="AN1217" i="11"/>
  <c r="AV1217" i="11" s="1"/>
  <c r="AA1218" i="11"/>
  <c r="AF1218" i="11"/>
  <c r="AM1218" i="11"/>
  <c r="AN1218" i="11"/>
  <c r="AA1219" i="11"/>
  <c r="AF1219" i="11"/>
  <c r="AM1219" i="11"/>
  <c r="AN1219" i="11"/>
  <c r="AV1219" i="11" s="1"/>
  <c r="AA1220" i="11"/>
  <c r="AF1220" i="11"/>
  <c r="AM1220" i="11"/>
  <c r="AN1220" i="11"/>
  <c r="AV1220" i="11" s="1"/>
  <c r="AA1221" i="11"/>
  <c r="AF1221" i="11"/>
  <c r="AM1221" i="11"/>
  <c r="AN1221" i="11"/>
  <c r="AV1221" i="11" s="1"/>
  <c r="AA1222" i="11"/>
  <c r="AF1222" i="11"/>
  <c r="AM1222" i="11"/>
  <c r="AN1222" i="11"/>
  <c r="AV1222" i="11" s="1"/>
  <c r="AA1223" i="11"/>
  <c r="AF1223" i="11"/>
  <c r="AM1223" i="11"/>
  <c r="AN1223" i="11"/>
  <c r="AV1223" i="11" s="1"/>
  <c r="AA1224" i="11"/>
  <c r="AF1224" i="11"/>
  <c r="AM1224" i="11"/>
  <c r="AN1224" i="11"/>
  <c r="AA1225" i="11"/>
  <c r="AF1225" i="11"/>
  <c r="AM1225" i="11"/>
  <c r="AN1225" i="11"/>
  <c r="AV1225" i="11" s="1"/>
  <c r="AA1226" i="11"/>
  <c r="AF1226" i="11"/>
  <c r="AM1226" i="11"/>
  <c r="AN1226" i="11"/>
  <c r="AV1226" i="11" s="1"/>
  <c r="AA1227" i="11"/>
  <c r="AF1227" i="11"/>
  <c r="AM1227" i="11"/>
  <c r="AN1227" i="11"/>
  <c r="AV1227" i="11" s="1"/>
  <c r="AA1228" i="11"/>
  <c r="AF1228" i="11"/>
  <c r="AM1228" i="11"/>
  <c r="AN1228" i="11"/>
  <c r="AV1228" i="11" s="1"/>
  <c r="AA1229" i="11"/>
  <c r="AF1229" i="11"/>
  <c r="AM1229" i="11"/>
  <c r="AN1229" i="11"/>
  <c r="AV1229" i="11" s="1"/>
  <c r="AA1230" i="11"/>
  <c r="AF1230" i="11"/>
  <c r="AM1230" i="11"/>
  <c r="AN1230" i="11"/>
  <c r="AA1231" i="11"/>
  <c r="AF1231" i="11"/>
  <c r="AM1231" i="11"/>
  <c r="AN1231" i="11"/>
  <c r="AV1231" i="11" s="1"/>
  <c r="AA1232" i="11"/>
  <c r="AF1232" i="11"/>
  <c r="AM1232" i="11"/>
  <c r="AN1232" i="11"/>
  <c r="AV1232" i="11" s="1"/>
  <c r="AA1233" i="11"/>
  <c r="AF1233" i="11"/>
  <c r="AM1233" i="11"/>
  <c r="AN1233" i="11"/>
  <c r="AV1233" i="11" s="1"/>
  <c r="AA1234" i="11"/>
  <c r="AF1234" i="11"/>
  <c r="AM1234" i="11"/>
  <c r="AN1234" i="11"/>
  <c r="AV1234" i="11" s="1"/>
  <c r="AA1235" i="11"/>
  <c r="AF1235" i="11"/>
  <c r="AM1235" i="11"/>
  <c r="AN1235" i="11"/>
  <c r="AV1235" i="11" s="1"/>
  <c r="AA1236" i="11"/>
  <c r="AF1236" i="11"/>
  <c r="AM1236" i="11"/>
  <c r="AN1236" i="11"/>
  <c r="AA1237" i="11"/>
  <c r="AF1237" i="11"/>
  <c r="AM1237" i="11"/>
  <c r="AN1237" i="11"/>
  <c r="AV1237" i="11" s="1"/>
  <c r="AA1238" i="11"/>
  <c r="AF1238" i="11"/>
  <c r="AM1238" i="11"/>
  <c r="AN1238" i="11"/>
  <c r="AV1238" i="11" s="1"/>
  <c r="AA1239" i="11"/>
  <c r="AF1239" i="11"/>
  <c r="AM1239" i="11"/>
  <c r="AN1239" i="11"/>
  <c r="AV1239" i="11" s="1"/>
  <c r="AA1240" i="11"/>
  <c r="AF1240" i="11"/>
  <c r="AM1240" i="11"/>
  <c r="AN1240" i="11"/>
  <c r="AV1240" i="11" s="1"/>
  <c r="AA1241" i="11"/>
  <c r="AF1241" i="11"/>
  <c r="AM1241" i="11"/>
  <c r="AN1241" i="11"/>
  <c r="AV1241" i="11" s="1"/>
  <c r="AA1242" i="11"/>
  <c r="AF1242" i="11"/>
  <c r="AM1242" i="11"/>
  <c r="AN1242" i="11"/>
  <c r="AA1243" i="11"/>
  <c r="AF1243" i="11"/>
  <c r="AM1243" i="11"/>
  <c r="AN1243" i="11"/>
  <c r="AV1243" i="11" s="1"/>
  <c r="AA1244" i="11"/>
  <c r="AF1244" i="11"/>
  <c r="AM1244" i="11"/>
  <c r="AN1244" i="11"/>
  <c r="AV1244" i="11" s="1"/>
  <c r="AA1245" i="11"/>
  <c r="AF1245" i="11"/>
  <c r="AM1245" i="11"/>
  <c r="AN1245" i="11"/>
  <c r="AV1245" i="11" s="1"/>
  <c r="AA1246" i="11"/>
  <c r="AF1246" i="11"/>
  <c r="AM1246" i="11"/>
  <c r="AN1246" i="11"/>
  <c r="AV1246" i="11" s="1"/>
  <c r="AA1247" i="11"/>
  <c r="AF1247" i="11"/>
  <c r="AM1247" i="11"/>
  <c r="AN1247" i="11"/>
  <c r="AV1247" i="11" s="1"/>
  <c r="AA1248" i="11"/>
  <c r="AF1248" i="11"/>
  <c r="AM1248" i="11"/>
  <c r="AN1248" i="11"/>
  <c r="AA1249" i="11"/>
  <c r="AF1249" i="11"/>
  <c r="AM1249" i="11"/>
  <c r="AN1249" i="11"/>
  <c r="AV1249" i="11" s="1"/>
  <c r="AA1250" i="11"/>
  <c r="AF1250" i="11"/>
  <c r="AM1250" i="11"/>
  <c r="AN1250" i="11"/>
  <c r="AV1250" i="11" s="1"/>
  <c r="AA1251" i="11"/>
  <c r="AF1251" i="11"/>
  <c r="AM1251" i="11"/>
  <c r="AN1251" i="11"/>
  <c r="AV1251" i="11" s="1"/>
  <c r="AA1252" i="11"/>
  <c r="AF1252" i="11"/>
  <c r="AM1252" i="11"/>
  <c r="AN1252" i="11"/>
  <c r="AV1252" i="11" s="1"/>
  <c r="AA1253" i="11"/>
  <c r="AF1253" i="11"/>
  <c r="AM1253" i="11"/>
  <c r="AN1253" i="11"/>
  <c r="AV1253" i="11" s="1"/>
  <c r="AA1254" i="11"/>
  <c r="AF1254" i="11"/>
  <c r="AM1254" i="11"/>
  <c r="AN1254" i="11"/>
  <c r="AA1255" i="11"/>
  <c r="AF1255" i="11"/>
  <c r="AM1255" i="11"/>
  <c r="AN1255" i="11"/>
  <c r="AV1255" i="11" s="1"/>
  <c r="AA1256" i="11"/>
  <c r="AF1256" i="11"/>
  <c r="AM1256" i="11"/>
  <c r="AN1256" i="11"/>
  <c r="AV1256" i="11" s="1"/>
  <c r="AA1257" i="11"/>
  <c r="AF1257" i="11"/>
  <c r="AM1257" i="11"/>
  <c r="AN1257" i="11"/>
  <c r="AV1257" i="11" s="1"/>
  <c r="AA1258" i="11"/>
  <c r="AF1258" i="11"/>
  <c r="AM1258" i="11"/>
  <c r="AN1258" i="11"/>
  <c r="AV1258" i="11" s="1"/>
  <c r="AA1259" i="11"/>
  <c r="AF1259" i="11"/>
  <c r="AM1259" i="11"/>
  <c r="AN1259" i="11"/>
  <c r="AV1259" i="11" s="1"/>
  <c r="AA1260" i="11"/>
  <c r="AF1260" i="11"/>
  <c r="AM1260" i="11"/>
  <c r="AN1260" i="11"/>
  <c r="AA1261" i="11"/>
  <c r="AF1261" i="11"/>
  <c r="AM1261" i="11"/>
  <c r="AN1261" i="11"/>
  <c r="AA1262" i="11"/>
  <c r="AF1262" i="11"/>
  <c r="AM1262" i="11"/>
  <c r="AN1262" i="11"/>
  <c r="AA1263" i="11"/>
  <c r="AF1263" i="11"/>
  <c r="AM1263" i="11"/>
  <c r="AN1263" i="11"/>
  <c r="AA1264" i="11"/>
  <c r="AF1264" i="11"/>
  <c r="AM1264" i="11"/>
  <c r="AN1264" i="11"/>
  <c r="AA1265" i="11"/>
  <c r="AF1265" i="11"/>
  <c r="AM1265" i="11"/>
  <c r="AN1265" i="11"/>
  <c r="AA1266" i="11"/>
  <c r="AF1266" i="11"/>
  <c r="AM1266" i="11"/>
  <c r="AN1266" i="11"/>
  <c r="AA1267" i="11"/>
  <c r="AF1267" i="11"/>
  <c r="AM1267" i="11"/>
  <c r="AN1267" i="11"/>
  <c r="AA1268" i="11"/>
  <c r="AF1268" i="11"/>
  <c r="AM1268" i="11"/>
  <c r="AN1268" i="11"/>
  <c r="AA1269" i="11"/>
  <c r="AF1269" i="11"/>
  <c r="AM1269" i="11"/>
  <c r="AN1269" i="11"/>
  <c r="AA1270" i="11"/>
  <c r="AF1270" i="11"/>
  <c r="AM1270" i="11"/>
  <c r="AN1270" i="11"/>
  <c r="AA1271" i="11"/>
  <c r="AF1271" i="11"/>
  <c r="AM1271" i="11"/>
  <c r="AN1271" i="11"/>
  <c r="AA1272" i="11"/>
  <c r="AF1272" i="11"/>
  <c r="AM1272" i="11"/>
  <c r="AN1272" i="11"/>
  <c r="AA1273" i="11"/>
  <c r="AF1273" i="11"/>
  <c r="AM1273" i="11"/>
  <c r="AN1273" i="11"/>
  <c r="AA1274" i="11"/>
  <c r="AF1274" i="11"/>
  <c r="AM1274" i="11"/>
  <c r="AN1274" i="11"/>
  <c r="AA1275" i="11"/>
  <c r="AF1275" i="11"/>
  <c r="AM1275" i="11"/>
  <c r="AN1275" i="11"/>
  <c r="AA1276" i="11"/>
  <c r="AF1276" i="11"/>
  <c r="AM1276" i="11"/>
  <c r="AN1276" i="11"/>
  <c r="AA1277" i="11"/>
  <c r="AF1277" i="11"/>
  <c r="AM1277" i="11"/>
  <c r="AN1277" i="11"/>
  <c r="AA1278" i="11"/>
  <c r="AF1278" i="11"/>
  <c r="AM1278" i="11"/>
  <c r="AN1278" i="11"/>
  <c r="AA1279" i="11"/>
  <c r="AF1279" i="11"/>
  <c r="AM1279" i="11"/>
  <c r="AN1279" i="11"/>
  <c r="AA1280" i="11"/>
  <c r="AF1280" i="11"/>
  <c r="AM1280" i="11"/>
  <c r="AN1280" i="11"/>
  <c r="AA1281" i="11"/>
  <c r="AF1281" i="11"/>
  <c r="AM1281" i="11"/>
  <c r="AN1281" i="11"/>
  <c r="AA1282" i="11"/>
  <c r="AF1282" i="11"/>
  <c r="AM1282" i="11"/>
  <c r="AN1282" i="11"/>
  <c r="AA1283" i="11"/>
  <c r="AF1283" i="11"/>
  <c r="AM1283" i="11"/>
  <c r="AN1283" i="11"/>
  <c r="AA1284" i="11"/>
  <c r="AF1284" i="11"/>
  <c r="AM1284" i="11"/>
  <c r="AN1284" i="11"/>
  <c r="AA1285" i="11"/>
  <c r="AF1285" i="11"/>
  <c r="AM1285" i="11"/>
  <c r="AN1285" i="11"/>
  <c r="AA1286" i="11"/>
  <c r="AF1286" i="11"/>
  <c r="AM1286" i="11"/>
  <c r="AN1286" i="11"/>
  <c r="AA1287" i="11"/>
  <c r="AF1287" i="11"/>
  <c r="AM1287" i="11"/>
  <c r="AN1287" i="11"/>
  <c r="AA1288" i="11"/>
  <c r="AF1288" i="11"/>
  <c r="AM1288" i="11"/>
  <c r="AN1288" i="11"/>
  <c r="AA1289" i="11"/>
  <c r="AF1289" i="11"/>
  <c r="AM1289" i="11"/>
  <c r="AN1289" i="11"/>
  <c r="AU1289" i="11" s="1"/>
  <c r="AA1290" i="11"/>
  <c r="AF1290" i="11"/>
  <c r="AM1290" i="11"/>
  <c r="AN1290" i="11"/>
  <c r="AU1290" i="11" s="1"/>
  <c r="AA1291" i="11"/>
  <c r="AF1291" i="11"/>
  <c r="AM1291" i="11"/>
  <c r="AN1291" i="11"/>
  <c r="AU1291" i="11" s="1"/>
  <c r="AA1292" i="11"/>
  <c r="AF1292" i="11"/>
  <c r="AM1292" i="11"/>
  <c r="AN1292" i="11"/>
  <c r="AU1292" i="11" s="1"/>
  <c r="AA1293" i="11"/>
  <c r="AF1293" i="11"/>
  <c r="AM1293" i="11"/>
  <c r="AN1293" i="11"/>
  <c r="AU1293" i="11" s="1"/>
  <c r="AA1294" i="11"/>
  <c r="AF1294" i="11"/>
  <c r="AM1294" i="11"/>
  <c r="AN1294" i="11"/>
  <c r="AU1294" i="11" s="1"/>
  <c r="AA1295" i="11"/>
  <c r="AF1295" i="11"/>
  <c r="AM1295" i="11"/>
  <c r="AN1295" i="11"/>
  <c r="AU1295" i="11" s="1"/>
  <c r="AA1296" i="11"/>
  <c r="AF1296" i="11"/>
  <c r="AM1296" i="11"/>
  <c r="AN1296" i="11"/>
  <c r="AU1296" i="11" s="1"/>
  <c r="AA1297" i="11"/>
  <c r="AF1297" i="11"/>
  <c r="AM1297" i="11"/>
  <c r="AN1297" i="11"/>
  <c r="AU1297" i="11" s="1"/>
  <c r="AA1298" i="11"/>
  <c r="AF1298" i="11"/>
  <c r="AM1298" i="11"/>
  <c r="AN1298" i="11"/>
  <c r="AU1298" i="11" s="1"/>
  <c r="AA1299" i="11"/>
  <c r="AF1299" i="11"/>
  <c r="AM1299" i="11"/>
  <c r="AN1299" i="11"/>
  <c r="AU1299" i="11" s="1"/>
  <c r="AA1300" i="11"/>
  <c r="AF1300" i="11"/>
  <c r="AM1300" i="11"/>
  <c r="AN1300" i="11"/>
  <c r="AU1300" i="11" s="1"/>
  <c r="AA1301" i="11"/>
  <c r="AF1301" i="11"/>
  <c r="AM1301" i="11"/>
  <c r="AN1301" i="11"/>
  <c r="AU1301" i="11" s="1"/>
  <c r="AV1301" i="11"/>
  <c r="AA1302" i="11"/>
  <c r="AF1302" i="11"/>
  <c r="AM1302" i="11"/>
  <c r="AN1302" i="11"/>
  <c r="AU1302" i="11" s="1"/>
  <c r="AA1303" i="11"/>
  <c r="AF1303" i="11"/>
  <c r="AM1303" i="11"/>
  <c r="AN1303" i="11"/>
  <c r="AU1303" i="11" s="1"/>
  <c r="AA1304" i="11"/>
  <c r="AF1304" i="11"/>
  <c r="AM1304" i="11"/>
  <c r="AN1304" i="11"/>
  <c r="AU1304" i="11" s="1"/>
  <c r="AA1305" i="11"/>
  <c r="AF1305" i="11"/>
  <c r="AM1305" i="11"/>
  <c r="AN1305" i="11"/>
  <c r="AU1305" i="11" s="1"/>
  <c r="AA1306" i="11"/>
  <c r="AF1306" i="11"/>
  <c r="AM1306" i="11"/>
  <c r="AN1306" i="11"/>
  <c r="AU1306" i="11" s="1"/>
  <c r="AA1307" i="11"/>
  <c r="AF1307" i="11"/>
  <c r="AM1307" i="11"/>
  <c r="AN1307" i="11"/>
  <c r="AU1307" i="11" s="1"/>
  <c r="AA1308" i="11"/>
  <c r="AF1308" i="11"/>
  <c r="AM1308" i="11"/>
  <c r="AN1308" i="11"/>
  <c r="AU1308" i="11" s="1"/>
  <c r="AA1309" i="11"/>
  <c r="AF1309" i="11"/>
  <c r="AM1309" i="11"/>
  <c r="AN1309" i="11"/>
  <c r="AU1309" i="11" s="1"/>
  <c r="AA1310" i="11"/>
  <c r="AF1310" i="11"/>
  <c r="AM1310" i="11"/>
  <c r="AN1310" i="11"/>
  <c r="AU1310" i="11" s="1"/>
  <c r="AA1311" i="11"/>
  <c r="AF1311" i="11"/>
  <c r="AM1311" i="11"/>
  <c r="AN1311" i="11"/>
  <c r="AU1311" i="11" s="1"/>
  <c r="AA1312" i="11"/>
  <c r="AF1312" i="11"/>
  <c r="AM1312" i="11"/>
  <c r="AN1312" i="11"/>
  <c r="AU1312" i="11" s="1"/>
  <c r="AA1313" i="11"/>
  <c r="AF1313" i="11"/>
  <c r="AM1313" i="11"/>
  <c r="AN1313" i="11"/>
  <c r="AU1313" i="11" s="1"/>
  <c r="AA1314" i="11"/>
  <c r="AF1314" i="11"/>
  <c r="AM1314" i="11"/>
  <c r="AN1314" i="11"/>
  <c r="AU1314" i="11" s="1"/>
  <c r="AA1315" i="11"/>
  <c r="AF1315" i="11"/>
  <c r="AM1315" i="11"/>
  <c r="AN1315" i="11"/>
  <c r="AU1315" i="11" s="1"/>
  <c r="AA1316" i="11"/>
  <c r="AF1316" i="11"/>
  <c r="AM1316" i="11"/>
  <c r="AN1316" i="11"/>
  <c r="AU1316" i="11" s="1"/>
  <c r="AA1317" i="11"/>
  <c r="AF1317" i="11"/>
  <c r="AM1317" i="11"/>
  <c r="AN1317" i="11"/>
  <c r="AU1317" i="11" s="1"/>
  <c r="AA1318" i="11"/>
  <c r="AF1318" i="11"/>
  <c r="AM1318" i="11"/>
  <c r="AN1318" i="11"/>
  <c r="AU1318" i="11" s="1"/>
  <c r="AA1319" i="11"/>
  <c r="AF1319" i="11"/>
  <c r="AM1319" i="11"/>
  <c r="AN1319" i="11"/>
  <c r="AU1319" i="11" s="1"/>
  <c r="AA1320" i="11"/>
  <c r="AF1320" i="11"/>
  <c r="AM1320" i="11"/>
  <c r="AN1320" i="11"/>
  <c r="AU1320" i="11" s="1"/>
  <c r="AA1321" i="11"/>
  <c r="AF1321" i="11"/>
  <c r="AM1321" i="11"/>
  <c r="AN1321" i="11"/>
  <c r="AU1321" i="11" s="1"/>
  <c r="AA1322" i="11"/>
  <c r="AF1322" i="11"/>
  <c r="AM1322" i="11"/>
  <c r="AN1322" i="11"/>
  <c r="AU1322" i="11" s="1"/>
  <c r="AA1323" i="11"/>
  <c r="AF1323" i="11"/>
  <c r="AM1323" i="11"/>
  <c r="AN1323" i="11"/>
  <c r="AU1323" i="11" s="1"/>
  <c r="AA1324" i="11"/>
  <c r="AF1324" i="11"/>
  <c r="AM1324" i="11"/>
  <c r="AN1324" i="11"/>
  <c r="AU1324" i="11" s="1"/>
  <c r="AA1325" i="11"/>
  <c r="AF1325" i="11"/>
  <c r="AM1325" i="11"/>
  <c r="AN1325" i="11"/>
  <c r="AU1325" i="11" s="1"/>
  <c r="AA1326" i="11"/>
  <c r="AF1326" i="11"/>
  <c r="AM1326" i="11"/>
  <c r="AN1326" i="11"/>
  <c r="AU1326" i="11" s="1"/>
  <c r="AA1327" i="11"/>
  <c r="AF1327" i="11"/>
  <c r="AM1327" i="11"/>
  <c r="AN1327" i="11"/>
  <c r="AU1327" i="11" s="1"/>
  <c r="AA1328" i="11"/>
  <c r="AF1328" i="11"/>
  <c r="AM1328" i="11"/>
  <c r="AN1328" i="11"/>
  <c r="AU1328" i="11" s="1"/>
  <c r="AA1329" i="11"/>
  <c r="AF1329" i="11"/>
  <c r="AM1329" i="11"/>
  <c r="AN1329" i="11"/>
  <c r="AU1329" i="11" s="1"/>
  <c r="AA1330" i="11"/>
  <c r="AF1330" i="11"/>
  <c r="AM1330" i="11"/>
  <c r="AN1330" i="11"/>
  <c r="AU1330" i="11" s="1"/>
  <c r="AA1331" i="11"/>
  <c r="AF1331" i="11"/>
  <c r="AM1331" i="11"/>
  <c r="AN1331" i="11"/>
  <c r="AU1331" i="11" s="1"/>
  <c r="AA1332" i="11"/>
  <c r="AF1332" i="11"/>
  <c r="AM1332" i="11"/>
  <c r="AN1332" i="11"/>
  <c r="AU1332" i="11" s="1"/>
  <c r="AA1333" i="11"/>
  <c r="AF1333" i="11"/>
  <c r="AM1333" i="11"/>
  <c r="AN1333" i="11"/>
  <c r="AU1333" i="11" s="1"/>
  <c r="AA1334" i="11"/>
  <c r="AF1334" i="11"/>
  <c r="AM1334" i="11"/>
  <c r="AN1334" i="11"/>
  <c r="AU1334" i="11" s="1"/>
  <c r="AA1335" i="11"/>
  <c r="AF1335" i="11"/>
  <c r="AM1335" i="11"/>
  <c r="AN1335" i="11"/>
  <c r="AU1335" i="11" s="1"/>
  <c r="AA1336" i="11"/>
  <c r="AF1336" i="11"/>
  <c r="AM1336" i="11"/>
  <c r="AN1336" i="11"/>
  <c r="AU1336" i="11" s="1"/>
  <c r="AA1337" i="11"/>
  <c r="AF1337" i="11"/>
  <c r="AM1337" i="11"/>
  <c r="AN1337" i="11"/>
  <c r="AU1337" i="11" s="1"/>
  <c r="AA1338" i="11"/>
  <c r="AF1338" i="11"/>
  <c r="AM1338" i="11"/>
  <c r="AN1338" i="11"/>
  <c r="AU1338" i="11" s="1"/>
  <c r="AA1339" i="11"/>
  <c r="AF1339" i="11"/>
  <c r="AM1339" i="11"/>
  <c r="AN1339" i="11"/>
  <c r="AU1339" i="11" s="1"/>
  <c r="AA1340" i="11"/>
  <c r="AF1340" i="11"/>
  <c r="AM1340" i="11"/>
  <c r="AN1340" i="11"/>
  <c r="AU1340" i="11" s="1"/>
  <c r="AA1341" i="11"/>
  <c r="AF1341" i="11"/>
  <c r="AM1341" i="11"/>
  <c r="AN1341" i="11"/>
  <c r="AU1341" i="11" s="1"/>
  <c r="AA1342" i="11"/>
  <c r="AF1342" i="11"/>
  <c r="AM1342" i="11"/>
  <c r="AN1342" i="11"/>
  <c r="AU1342" i="11" s="1"/>
  <c r="AA1343" i="11"/>
  <c r="AF1343" i="11"/>
  <c r="AM1343" i="11"/>
  <c r="AN1343" i="11"/>
  <c r="AU1343" i="11" s="1"/>
  <c r="AA1344" i="11"/>
  <c r="AF1344" i="11"/>
  <c r="AM1344" i="11"/>
  <c r="AN1344" i="11"/>
  <c r="AU1344" i="11" s="1"/>
  <c r="AA1345" i="11"/>
  <c r="AF1345" i="11"/>
  <c r="AM1345" i="11"/>
  <c r="AN1345" i="11"/>
  <c r="AU1345" i="11" s="1"/>
  <c r="AA1346" i="11"/>
  <c r="AF1346" i="11"/>
  <c r="AM1346" i="11"/>
  <c r="AN1346" i="11"/>
  <c r="AU1346" i="11" s="1"/>
  <c r="AA1347" i="11"/>
  <c r="AF1347" i="11"/>
  <c r="AM1347" i="11"/>
  <c r="AN1347" i="11"/>
  <c r="AU1347" i="11" s="1"/>
  <c r="AA1348" i="11"/>
  <c r="AF1348" i="11"/>
  <c r="AM1348" i="11"/>
  <c r="AN1348" i="11"/>
  <c r="AU1348" i="11" s="1"/>
  <c r="AA1349" i="11"/>
  <c r="AF1349" i="11"/>
  <c r="AM1349" i="11"/>
  <c r="AN1349" i="11"/>
  <c r="AU1349" i="11" s="1"/>
  <c r="AA1350" i="11"/>
  <c r="AF1350" i="11"/>
  <c r="AM1350" i="11"/>
  <c r="AN1350" i="11"/>
  <c r="AU1350" i="11" s="1"/>
  <c r="AA1351" i="11"/>
  <c r="AF1351" i="11"/>
  <c r="AM1351" i="11"/>
  <c r="AN1351" i="11"/>
  <c r="AU1351" i="11" s="1"/>
  <c r="AA1352" i="11"/>
  <c r="AF1352" i="11"/>
  <c r="AM1352" i="11"/>
  <c r="AN1352" i="11"/>
  <c r="AU1352" i="11" s="1"/>
  <c r="AA1353" i="11"/>
  <c r="AF1353" i="11"/>
  <c r="AM1353" i="11"/>
  <c r="AN1353" i="11"/>
  <c r="AU1353" i="11" s="1"/>
  <c r="AA1354" i="11"/>
  <c r="AF1354" i="11"/>
  <c r="AM1354" i="11"/>
  <c r="AN1354" i="11"/>
  <c r="AU1354" i="11" s="1"/>
  <c r="AA1355" i="11"/>
  <c r="AF1355" i="11"/>
  <c r="AM1355" i="11"/>
  <c r="AN1355" i="11"/>
  <c r="AU1355" i="11" s="1"/>
  <c r="AA1356" i="11"/>
  <c r="AF1356" i="11"/>
  <c r="AM1356" i="11"/>
  <c r="AN1356" i="11"/>
  <c r="AU1356" i="11" s="1"/>
  <c r="AA1357" i="11"/>
  <c r="AF1357" i="11"/>
  <c r="AM1357" i="11"/>
  <c r="AN1357" i="11"/>
  <c r="AU1357" i="11" s="1"/>
  <c r="AA1358" i="11"/>
  <c r="AF1358" i="11"/>
  <c r="AM1358" i="11"/>
  <c r="AN1358" i="11"/>
  <c r="AU1358" i="11" s="1"/>
  <c r="AA1359" i="11"/>
  <c r="AF1359" i="11"/>
  <c r="AM1359" i="11"/>
  <c r="AN1359" i="11"/>
  <c r="AU1359" i="11" s="1"/>
  <c r="AA1360" i="11"/>
  <c r="AF1360" i="11"/>
  <c r="AM1360" i="11"/>
  <c r="AN1360" i="11"/>
  <c r="AU1360" i="11" s="1"/>
  <c r="AA1361" i="11"/>
  <c r="AF1361" i="11"/>
  <c r="AM1361" i="11"/>
  <c r="AN1361" i="11"/>
  <c r="AU1361" i="11" s="1"/>
  <c r="AA1362" i="11"/>
  <c r="AF1362" i="11"/>
  <c r="AM1362" i="11"/>
  <c r="AN1362" i="11"/>
  <c r="AU1362" i="11" s="1"/>
  <c r="AA1363" i="11"/>
  <c r="AF1363" i="11"/>
  <c r="AM1363" i="11"/>
  <c r="AN1363" i="11"/>
  <c r="AU1363" i="11" s="1"/>
  <c r="AA1364" i="11"/>
  <c r="AF1364" i="11"/>
  <c r="AM1364" i="11"/>
  <c r="AN1364" i="11"/>
  <c r="AU1364" i="11" s="1"/>
  <c r="AA1365" i="11"/>
  <c r="AF1365" i="11"/>
  <c r="AM1365" i="11"/>
  <c r="AN1365" i="11"/>
  <c r="AU1365" i="11" s="1"/>
  <c r="AA1366" i="11"/>
  <c r="AF1366" i="11"/>
  <c r="AM1366" i="11"/>
  <c r="AN1366" i="11"/>
  <c r="AU1366" i="11" s="1"/>
  <c r="AA1367" i="11"/>
  <c r="AF1367" i="11"/>
  <c r="AM1367" i="11"/>
  <c r="AN1367" i="11"/>
  <c r="AU1367" i="11" s="1"/>
  <c r="AA1368" i="11"/>
  <c r="AF1368" i="11"/>
  <c r="AM1368" i="11"/>
  <c r="AN1368" i="11"/>
  <c r="AU1368" i="11" s="1"/>
  <c r="AA1369" i="11"/>
  <c r="AF1369" i="11"/>
  <c r="AM1369" i="11"/>
  <c r="AN1369" i="11"/>
  <c r="AU1369" i="11" s="1"/>
  <c r="AA1370" i="11"/>
  <c r="AF1370" i="11"/>
  <c r="AM1370" i="11"/>
  <c r="AN1370" i="11"/>
  <c r="AU1370" i="11" s="1"/>
  <c r="AA1371" i="11"/>
  <c r="AF1371" i="11"/>
  <c r="AM1371" i="11"/>
  <c r="AN1371" i="11"/>
  <c r="AU1371" i="11" s="1"/>
  <c r="AA1372" i="11"/>
  <c r="AF1372" i="11"/>
  <c r="AM1372" i="11"/>
  <c r="AN1372" i="11"/>
  <c r="AU1372" i="11" s="1"/>
  <c r="AA1373" i="11"/>
  <c r="AF1373" i="11"/>
  <c r="AM1373" i="11"/>
  <c r="AN1373" i="11"/>
  <c r="AU1373" i="11" s="1"/>
  <c r="AA1374" i="11"/>
  <c r="AF1374" i="11"/>
  <c r="AM1374" i="11"/>
  <c r="AN1374" i="11"/>
  <c r="AU1374" i="11" s="1"/>
  <c r="AA1375" i="11"/>
  <c r="AF1375" i="11"/>
  <c r="AM1375" i="11"/>
  <c r="AN1375" i="11"/>
  <c r="AU1375" i="11" s="1"/>
  <c r="AA1376" i="11"/>
  <c r="AF1376" i="11"/>
  <c r="AM1376" i="11"/>
  <c r="AN1376" i="11"/>
  <c r="AU1376" i="11" s="1"/>
  <c r="AA1377" i="11"/>
  <c r="AF1377" i="11"/>
  <c r="AM1377" i="11"/>
  <c r="AN1377" i="11"/>
  <c r="AU1377" i="11" s="1"/>
  <c r="AA1378" i="11"/>
  <c r="AF1378" i="11"/>
  <c r="AM1378" i="11"/>
  <c r="AN1378" i="11"/>
  <c r="AU1378" i="11" s="1"/>
  <c r="AA1379" i="11"/>
  <c r="AF1379" i="11"/>
  <c r="AM1379" i="11"/>
  <c r="AN1379" i="11"/>
  <c r="AU1379" i="11" s="1"/>
  <c r="AA1380" i="11"/>
  <c r="AF1380" i="11"/>
  <c r="AM1380" i="11"/>
  <c r="AN1380" i="11"/>
  <c r="AU1380" i="11" s="1"/>
  <c r="AA1381" i="11"/>
  <c r="AF1381" i="11"/>
  <c r="AM1381" i="11"/>
  <c r="AN1381" i="11"/>
  <c r="AU1381" i="11" s="1"/>
  <c r="AA1382" i="11"/>
  <c r="AF1382" i="11"/>
  <c r="AM1382" i="11"/>
  <c r="AN1382" i="11"/>
  <c r="AU1382" i="11" s="1"/>
  <c r="AA1383" i="11"/>
  <c r="AF1383" i="11"/>
  <c r="AM1383" i="11"/>
  <c r="AN1383" i="11"/>
  <c r="AU1383" i="11" s="1"/>
  <c r="AA1384" i="11"/>
  <c r="AF1384" i="11"/>
  <c r="AM1384" i="11"/>
  <c r="AN1384" i="11"/>
  <c r="AU1384" i="11" s="1"/>
  <c r="AA1385" i="11"/>
  <c r="AF1385" i="11"/>
  <c r="AM1385" i="11"/>
  <c r="AN1385" i="11"/>
  <c r="AU1385" i="11" s="1"/>
  <c r="AA1386" i="11"/>
  <c r="AF1386" i="11"/>
  <c r="AM1386" i="11"/>
  <c r="AN1386" i="11"/>
  <c r="AU1386" i="11" s="1"/>
  <c r="AA1387" i="11"/>
  <c r="AF1387" i="11"/>
  <c r="AM1387" i="11"/>
  <c r="AN1387" i="11"/>
  <c r="AU1387" i="11" s="1"/>
  <c r="AA1388" i="11"/>
  <c r="AF1388" i="11"/>
  <c r="AM1388" i="11"/>
  <c r="AN1388" i="11"/>
  <c r="AU1388" i="11" s="1"/>
  <c r="AA1389" i="11"/>
  <c r="AF1389" i="11"/>
  <c r="AM1389" i="11"/>
  <c r="AN1389" i="11"/>
  <c r="AU1389" i="11" s="1"/>
  <c r="AA1390" i="11"/>
  <c r="AF1390" i="11"/>
  <c r="AM1390" i="11"/>
  <c r="AN1390" i="11"/>
  <c r="AU1390" i="11" s="1"/>
  <c r="AA1391" i="11"/>
  <c r="AF1391" i="11"/>
  <c r="AM1391" i="11"/>
  <c r="AN1391" i="11"/>
  <c r="AU1391" i="11" s="1"/>
  <c r="AA1392" i="11"/>
  <c r="AF1392" i="11"/>
  <c r="AM1392" i="11"/>
  <c r="AN1392" i="11"/>
  <c r="AU1392" i="11" s="1"/>
  <c r="AA1393" i="11"/>
  <c r="AF1393" i="11"/>
  <c r="AM1393" i="11"/>
  <c r="AN1393" i="11"/>
  <c r="AU1393" i="11" s="1"/>
  <c r="AA1394" i="11"/>
  <c r="AF1394" i="11"/>
  <c r="AM1394" i="11"/>
  <c r="AN1394" i="11"/>
  <c r="AU1394" i="11" s="1"/>
  <c r="AA1395" i="11"/>
  <c r="AF1395" i="11"/>
  <c r="AM1395" i="11"/>
  <c r="AN1395" i="11"/>
  <c r="AU1395" i="11" s="1"/>
  <c r="AA1396" i="11"/>
  <c r="AF1396" i="11"/>
  <c r="AM1396" i="11"/>
  <c r="AN1396" i="11"/>
  <c r="AU1396" i="11" s="1"/>
  <c r="AA1397" i="11"/>
  <c r="AF1397" i="11"/>
  <c r="AM1397" i="11"/>
  <c r="AN1397" i="11"/>
  <c r="AU1397" i="11" s="1"/>
  <c r="K1398" i="11"/>
  <c r="AB1398" i="11"/>
  <c r="AC1398" i="11"/>
  <c r="AD1398" i="11"/>
  <c r="AG1398" i="11"/>
  <c r="AH1398" i="11"/>
  <c r="AJ1398" i="11"/>
  <c r="AT1398" i="11"/>
  <c r="AU598" i="11" l="1"/>
  <c r="AU1253" i="11"/>
  <c r="AV1366" i="11"/>
  <c r="AV1290" i="11"/>
  <c r="AU1229" i="11"/>
  <c r="AU1221" i="11"/>
  <c r="AU1082" i="11"/>
  <c r="AV1335" i="11"/>
  <c r="AU1185" i="11"/>
  <c r="AU1007" i="11"/>
  <c r="AV1380" i="11"/>
  <c r="AV1354" i="11"/>
  <c r="AV1305" i="11"/>
  <c r="AU374" i="11"/>
  <c r="AV1378" i="11"/>
  <c r="AV1362" i="11"/>
  <c r="AU1257" i="11"/>
  <c r="AU1247" i="11"/>
  <c r="AV1342" i="11"/>
  <c r="AU1233" i="11"/>
  <c r="AU1189" i="11"/>
  <c r="AU247" i="11"/>
  <c r="AV1331" i="11"/>
  <c r="AV1303" i="11"/>
  <c r="AV1296" i="11"/>
  <c r="AU1259" i="11"/>
  <c r="AU1255" i="11"/>
  <c r="AU1251" i="11"/>
  <c r="AU1225" i="11"/>
  <c r="AV1148" i="11"/>
  <c r="AU1045" i="11"/>
  <c r="AU720" i="11"/>
  <c r="AV1395" i="11"/>
  <c r="AV1344" i="11"/>
  <c r="AV1318" i="11"/>
  <c r="AU1211" i="11"/>
  <c r="AV1146" i="11"/>
  <c r="AU976" i="11"/>
  <c r="AU636" i="11"/>
  <c r="AV635" i="11"/>
  <c r="AV1397" i="11"/>
  <c r="AV1393" i="11"/>
  <c r="AV1367" i="11"/>
  <c r="AV1363" i="11"/>
  <c r="AV1356" i="11"/>
  <c r="AV1336" i="11"/>
  <c r="AV1332" i="11"/>
  <c r="AV1320" i="11"/>
  <c r="AV1294" i="11"/>
  <c r="AU1241" i="11"/>
  <c r="AU1231" i="11"/>
  <c r="AU1227" i="11"/>
  <c r="AU1191" i="11"/>
  <c r="AU1095" i="11"/>
  <c r="AU1055" i="11"/>
  <c r="AU1033" i="11"/>
  <c r="AV1387" i="11"/>
  <c r="AV1383" i="11"/>
  <c r="AV1375" i="11"/>
  <c r="AV1371" i="11"/>
  <c r="AV1325" i="11"/>
  <c r="AV1321" i="11"/>
  <c r="AV1313" i="11"/>
  <c r="AU1214" i="11"/>
  <c r="AU1207" i="11"/>
  <c r="AU1203" i="11"/>
  <c r="AU1199" i="11"/>
  <c r="AU1195" i="11"/>
  <c r="AV1166" i="11"/>
  <c r="AV1385" i="11"/>
  <c r="AV1377" i="11"/>
  <c r="AV1373" i="11"/>
  <c r="AV1327" i="11"/>
  <c r="AV1323" i="11"/>
  <c r="AV1315" i="11"/>
  <c r="AV1311" i="11"/>
  <c r="AV1300" i="11"/>
  <c r="AV1289" i="11"/>
  <c r="AU1250" i="11"/>
  <c r="AU1205" i="11"/>
  <c r="AU1201" i="11"/>
  <c r="AU1197" i="11"/>
  <c r="AU992" i="11"/>
  <c r="AV1390" i="11"/>
  <c r="AV1361" i="11"/>
  <c r="AV1357" i="11"/>
  <c r="AV1349" i="11"/>
  <c r="AV1341" i="11"/>
  <c r="AV1337" i="11"/>
  <c r="AV1308" i="11"/>
  <c r="AV1299" i="11"/>
  <c r="AV1295" i="11"/>
  <c r="AV1291" i="11"/>
  <c r="AU1244" i="11"/>
  <c r="AU1237" i="11"/>
  <c r="AU1208" i="11"/>
  <c r="AU1181" i="11"/>
  <c r="AV1131" i="11"/>
  <c r="AU1001" i="11"/>
  <c r="AU982" i="11"/>
  <c r="AU897" i="11"/>
  <c r="AV1392" i="11"/>
  <c r="AV1372" i="11"/>
  <c r="AV1368" i="11"/>
  <c r="AV1359" i="11"/>
  <c r="AV1351" i="11"/>
  <c r="AV1347" i="11"/>
  <c r="AV1339" i="11"/>
  <c r="AV1330" i="11"/>
  <c r="AV1326" i="11"/>
  <c r="AV1306" i="11"/>
  <c r="AU1217" i="11"/>
  <c r="AU1190" i="11"/>
  <c r="AU1099" i="11"/>
  <c r="AV1396" i="11"/>
  <c r="AV1391" i="11"/>
  <c r="AV1386" i="11"/>
  <c r="AV1381" i="11"/>
  <c r="AV1365" i="11"/>
  <c r="AV1360" i="11"/>
  <c r="AV1355" i="11"/>
  <c r="AV1350" i="11"/>
  <c r="AV1345" i="11"/>
  <c r="AV1329" i="11"/>
  <c r="AV1324" i="11"/>
  <c r="AV1319" i="11"/>
  <c r="AV1314" i="11"/>
  <c r="AV1309" i="11"/>
  <c r="AV1293" i="11"/>
  <c r="AU1249" i="11"/>
  <c r="AU1245" i="11"/>
  <c r="AU1232" i="11"/>
  <c r="AU1223" i="11"/>
  <c r="AU1219" i="11"/>
  <c r="AU1215" i="11"/>
  <c r="AU1193" i="11"/>
  <c r="AV1164" i="11"/>
  <c r="AU1088" i="11"/>
  <c r="AU1063" i="11"/>
  <c r="AU682" i="11"/>
  <c r="AV562" i="11"/>
  <c r="AU400" i="11"/>
  <c r="AU288" i="11"/>
  <c r="AV233" i="11"/>
  <c r="AV1389" i="11"/>
  <c r="AV1384" i="11"/>
  <c r="AV1379" i="11"/>
  <c r="AV1374" i="11"/>
  <c r="AV1369" i="11"/>
  <c r="AV1353" i="11"/>
  <c r="AV1348" i="11"/>
  <c r="AV1343" i="11"/>
  <c r="AV1338" i="11"/>
  <c r="AV1333" i="11"/>
  <c r="AV1317" i="11"/>
  <c r="AV1312" i="11"/>
  <c r="AV1307" i="11"/>
  <c r="AV1302" i="11"/>
  <c r="AV1297" i="11"/>
  <c r="AU1243" i="11"/>
  <c r="AU1239" i="11"/>
  <c r="AU1235" i="11"/>
  <c r="AU1226" i="11"/>
  <c r="AU1213" i="11"/>
  <c r="AU1209" i="11"/>
  <c r="AU1196" i="11"/>
  <c r="AU1187" i="11"/>
  <c r="AU1183" i="11"/>
  <c r="AU1179" i="11"/>
  <c r="AU1107" i="11"/>
  <c r="AU1097" i="11"/>
  <c r="AU1015" i="11"/>
  <c r="AV886" i="11"/>
  <c r="AU886" i="11"/>
  <c r="AU1285" i="11"/>
  <c r="AV1285" i="11"/>
  <c r="AV1212" i="11"/>
  <c r="AU1212" i="11"/>
  <c r="AU1288" i="11"/>
  <c r="AV1288" i="11"/>
  <c r="AU1282" i="11"/>
  <c r="AV1282" i="11"/>
  <c r="AU1273" i="11"/>
  <c r="AV1273" i="11"/>
  <c r="AU1267" i="11"/>
  <c r="AV1267" i="11"/>
  <c r="AU1261" i="11"/>
  <c r="AV1261" i="11"/>
  <c r="AV974" i="11"/>
  <c r="AU974" i="11"/>
  <c r="AU1283" i="11"/>
  <c r="AV1283" i="11"/>
  <c r="AU1280" i="11"/>
  <c r="AV1280" i="11"/>
  <c r="AU1277" i="11"/>
  <c r="AV1277" i="11"/>
  <c r="AU1274" i="11"/>
  <c r="AV1274" i="11"/>
  <c r="AU1271" i="11"/>
  <c r="AV1271" i="11"/>
  <c r="AV1236" i="11"/>
  <c r="AU1236" i="11"/>
  <c r="AV1182" i="11"/>
  <c r="AU1182" i="11"/>
  <c r="AU1172" i="11"/>
  <c r="AV1172" i="11"/>
  <c r="AU1276" i="11"/>
  <c r="AV1276" i="11"/>
  <c r="AU1270" i="11"/>
  <c r="AV1270" i="11"/>
  <c r="AU1264" i="11"/>
  <c r="AV1264" i="11"/>
  <c r="AV1194" i="11"/>
  <c r="AU1194" i="11"/>
  <c r="AU1268" i="11"/>
  <c r="AV1268" i="11"/>
  <c r="AV1068" i="11"/>
  <c r="AU1068" i="11"/>
  <c r="AU1279" i="11"/>
  <c r="AV1279" i="11"/>
  <c r="AV1248" i="11"/>
  <c r="AU1248" i="11"/>
  <c r="AV1230" i="11"/>
  <c r="AU1230" i="11"/>
  <c r="AU1286" i="11"/>
  <c r="AV1286" i="11"/>
  <c r="AU1265" i="11"/>
  <c r="AV1265" i="11"/>
  <c r="AU1262" i="11"/>
  <c r="AV1262" i="11"/>
  <c r="AV1254" i="11"/>
  <c r="AU1254" i="11"/>
  <c r="AV1218" i="11"/>
  <c r="AU1218" i="11"/>
  <c r="AV1200" i="11"/>
  <c r="AU1200" i="11"/>
  <c r="AV1394" i="11"/>
  <c r="AV1388" i="11"/>
  <c r="AV1382" i="11"/>
  <c r="AV1376" i="11"/>
  <c r="AV1370" i="11"/>
  <c r="AV1364" i="11"/>
  <c r="AV1358" i="11"/>
  <c r="AV1352" i="11"/>
  <c r="AV1346" i="11"/>
  <c r="AV1340" i="11"/>
  <c r="AV1334" i="11"/>
  <c r="AV1328" i="11"/>
  <c r="AV1322" i="11"/>
  <c r="AV1316" i="11"/>
  <c r="AV1310" i="11"/>
  <c r="AV1304" i="11"/>
  <c r="AV1298" i="11"/>
  <c r="AV1292" i="11"/>
  <c r="AU1287" i="11"/>
  <c r="AV1287" i="11"/>
  <c r="AU1284" i="11"/>
  <c r="AV1284" i="11"/>
  <c r="AU1281" i="11"/>
  <c r="AV1281" i="11"/>
  <c r="AU1278" i="11"/>
  <c r="AV1278" i="11"/>
  <c r="AU1275" i="11"/>
  <c r="AV1275" i="11"/>
  <c r="AU1272" i="11"/>
  <c r="AV1272" i="11"/>
  <c r="AU1269" i="11"/>
  <c r="AV1269" i="11"/>
  <c r="AU1266" i="11"/>
  <c r="AV1266" i="11"/>
  <c r="AU1263" i="11"/>
  <c r="AV1263" i="11"/>
  <c r="AU1260" i="11"/>
  <c r="AV1260" i="11"/>
  <c r="AU1256" i="11"/>
  <c r="AV1242" i="11"/>
  <c r="AU1242" i="11"/>
  <c r="AU1238" i="11"/>
  <c r="AV1224" i="11"/>
  <c r="AU1224" i="11"/>
  <c r="AU1220" i="11"/>
  <c r="AV1206" i="11"/>
  <c r="AU1206" i="11"/>
  <c r="AU1202" i="11"/>
  <c r="AV1188" i="11"/>
  <c r="AU1188" i="11"/>
  <c r="AU1184" i="11"/>
  <c r="AU1059" i="11"/>
  <c r="AU1258" i="11"/>
  <c r="AU1252" i="11"/>
  <c r="AU1246" i="11"/>
  <c r="AU1240" i="11"/>
  <c r="AU1234" i="11"/>
  <c r="AU1228" i="11"/>
  <c r="AU1222" i="11"/>
  <c r="AU1216" i="11"/>
  <c r="AU1210" i="11"/>
  <c r="AU1204" i="11"/>
  <c r="AU1198" i="11"/>
  <c r="AU1192" i="11"/>
  <c r="AU1186" i="11"/>
  <c r="AU1180" i="11"/>
  <c r="AV1154" i="11"/>
  <c r="AV1119" i="11"/>
  <c r="AU1100" i="11"/>
  <c r="AU1070" i="11"/>
  <c r="AU1053" i="11"/>
  <c r="AU1040" i="11"/>
  <c r="AV1009" i="11"/>
  <c r="AU1009" i="11"/>
  <c r="AV1025" i="11"/>
  <c r="AU1025" i="11"/>
  <c r="AU621" i="11"/>
  <c r="AV620" i="11"/>
  <c r="AV226" i="11"/>
  <c r="AU437" i="11"/>
  <c r="AV1170" i="11"/>
  <c r="AV1152" i="11"/>
  <c r="AV1137" i="11"/>
  <c r="AV1125" i="11"/>
  <c r="AV1113" i="11"/>
  <c r="AU1086" i="11"/>
  <c r="AU1061" i="11"/>
  <c r="AU1046" i="11"/>
  <c r="AU1031" i="11"/>
  <c r="AU1027" i="11"/>
  <c r="AU1013" i="11"/>
  <c r="AU980" i="11"/>
  <c r="AV612" i="11"/>
  <c r="AU591" i="11"/>
  <c r="AV542" i="11"/>
  <c r="AU318" i="11"/>
  <c r="AV1178" i="11"/>
  <c r="AV1160" i="11"/>
  <c r="AV1142" i="11"/>
  <c r="AV1138" i="11"/>
  <c r="AV1134" i="11"/>
  <c r="AV1126" i="11"/>
  <c r="AV1122" i="11"/>
  <c r="AV1114" i="11"/>
  <c r="AV1110" i="11"/>
  <c r="AU1091" i="11"/>
  <c r="AU1076" i="11"/>
  <c r="AU1050" i="11"/>
  <c r="AU1036" i="11"/>
  <c r="AU1028" i="11"/>
  <c r="AU1006" i="11"/>
  <c r="AU998" i="11"/>
  <c r="AU988" i="11"/>
  <c r="AU970" i="11"/>
  <c r="AU918" i="11"/>
  <c r="AU360" i="11"/>
  <c r="AU320" i="11"/>
  <c r="AU289" i="11"/>
  <c r="AV1176" i="11"/>
  <c r="AV1158" i="11"/>
  <c r="AV1140" i="11"/>
  <c r="AV1132" i="11"/>
  <c r="AV1128" i="11"/>
  <c r="AV1120" i="11"/>
  <c r="AV1116" i="11"/>
  <c r="AV1108" i="11"/>
  <c r="AU1104" i="11"/>
  <c r="AU1089" i="11"/>
  <c r="AU1081" i="11"/>
  <c r="AU1064" i="11"/>
  <c r="AU1052" i="11"/>
  <c r="AU1034" i="11"/>
  <c r="AU1019" i="11"/>
  <c r="AU1004" i="11"/>
  <c r="AU1000" i="11"/>
  <c r="AU986" i="11"/>
  <c r="AU968" i="11"/>
  <c r="AV873" i="11"/>
  <c r="AU689" i="11"/>
  <c r="AU423" i="11"/>
  <c r="AU398" i="11"/>
  <c r="AU370" i="11"/>
  <c r="AU330" i="11"/>
  <c r="AV1175" i="11"/>
  <c r="AV1167" i="11"/>
  <c r="AV1155" i="11"/>
  <c r="AV1143" i="11"/>
  <c r="AU1094" i="11"/>
  <c r="AU1077" i="11"/>
  <c r="AU1073" i="11"/>
  <c r="AU1065" i="11"/>
  <c r="AU1056" i="11"/>
  <c r="AU1051" i="11"/>
  <c r="AU1047" i="11"/>
  <c r="AU1022" i="11"/>
  <c r="AU1018" i="11"/>
  <c r="AU1010" i="11"/>
  <c r="AU997" i="11"/>
  <c r="AU989" i="11"/>
  <c r="AU977" i="11"/>
  <c r="AU965" i="11"/>
  <c r="AU955" i="11"/>
  <c r="AU924" i="11"/>
  <c r="AU901" i="11"/>
  <c r="AU403" i="11"/>
  <c r="AU314" i="11"/>
  <c r="AU116" i="11"/>
  <c r="AV1173" i="11"/>
  <c r="AV1161" i="11"/>
  <c r="AV1149" i="11"/>
  <c r="AU1101" i="11"/>
  <c r="AU1092" i="11"/>
  <c r="AU1087" i="11"/>
  <c r="AU1083" i="11"/>
  <c r="AU1071" i="11"/>
  <c r="AU1058" i="11"/>
  <c r="AU1041" i="11"/>
  <c r="AU1037" i="11"/>
  <c r="AU1024" i="11"/>
  <c r="AU1016" i="11"/>
  <c r="AU995" i="11"/>
  <c r="AU991" i="11"/>
  <c r="AU983" i="11"/>
  <c r="AU971" i="11"/>
  <c r="AU960" i="11"/>
  <c r="AU947" i="11"/>
  <c r="AU922" i="11"/>
  <c r="AU906" i="11"/>
  <c r="AU699" i="11"/>
  <c r="AU600" i="11"/>
  <c r="AU432" i="11"/>
  <c r="AU341" i="11"/>
  <c r="AU129" i="11"/>
  <c r="AV1078" i="11"/>
  <c r="AU1078" i="11"/>
  <c r="AV964" i="11"/>
  <c r="AU964" i="11"/>
  <c r="AV913" i="11"/>
  <c r="AU913" i="11"/>
  <c r="AU618" i="11"/>
  <c r="AV618" i="11"/>
  <c r="AV587" i="11"/>
  <c r="AU587" i="11"/>
  <c r="AU538" i="11"/>
  <c r="AV538" i="11"/>
  <c r="AV1042" i="11"/>
  <c r="AU1042" i="11"/>
  <c r="AV1177" i="11"/>
  <c r="AV1171" i="11"/>
  <c r="AV1165" i="11"/>
  <c r="AV1159" i="11"/>
  <c r="AV1153" i="11"/>
  <c r="AV1147" i="11"/>
  <c r="AV1141" i="11"/>
  <c r="AV1135" i="11"/>
  <c r="AV1129" i="11"/>
  <c r="AV1123" i="11"/>
  <c r="AV1117" i="11"/>
  <c r="AV1111" i="11"/>
  <c r="AU1105" i="11"/>
  <c r="AV1084" i="11"/>
  <c r="AU1084" i="11"/>
  <c r="AU1079" i="11"/>
  <c r="AU1074" i="11"/>
  <c r="AU1069" i="11"/>
  <c r="AV1048" i="11"/>
  <c r="AU1048" i="11"/>
  <c r="AU1043" i="11"/>
  <c r="AV1038" i="11"/>
  <c r="AU1038" i="11"/>
  <c r="AV1029" i="11"/>
  <c r="AU1029" i="11"/>
  <c r="AV1020" i="11"/>
  <c r="AU1020" i="11"/>
  <c r="AV1011" i="11"/>
  <c r="AU1011" i="11"/>
  <c r="AV1002" i="11"/>
  <c r="AU1002" i="11"/>
  <c r="AV993" i="11"/>
  <c r="AU993" i="11"/>
  <c r="AV927" i="11"/>
  <c r="AU927" i="11"/>
  <c r="AV1136" i="11"/>
  <c r="AV1130" i="11"/>
  <c r="AV1124" i="11"/>
  <c r="AV1118" i="11"/>
  <c r="AV1112" i="11"/>
  <c r="AU1106" i="11"/>
  <c r="AV1090" i="11"/>
  <c r="AU1090" i="11"/>
  <c r="AU1085" i="11"/>
  <c r="AU1080" i="11"/>
  <c r="AU1075" i="11"/>
  <c r="AV1054" i="11"/>
  <c r="AU1054" i="11"/>
  <c r="AU1049" i="11"/>
  <c r="AU1044" i="11"/>
  <c r="AU1039" i="11"/>
  <c r="AU1030" i="11"/>
  <c r="AU1021" i="11"/>
  <c r="AU1012" i="11"/>
  <c r="AU1003" i="11"/>
  <c r="AU994" i="11"/>
  <c r="AV985" i="11"/>
  <c r="AU985" i="11"/>
  <c r="AV981" i="11"/>
  <c r="AU981" i="11"/>
  <c r="AV973" i="11"/>
  <c r="AU973" i="11"/>
  <c r="AV969" i="11"/>
  <c r="AU969" i="11"/>
  <c r="AV917" i="11"/>
  <c r="AU917" i="11"/>
  <c r="AV898" i="11"/>
  <c r="AU898" i="11"/>
  <c r="AU885" i="11"/>
  <c r="AV1035" i="11"/>
  <c r="AU1035" i="11"/>
  <c r="AV1026" i="11"/>
  <c r="AU1026" i="11"/>
  <c r="AV685" i="11"/>
  <c r="AU685" i="11"/>
  <c r="AV1096" i="11"/>
  <c r="AU1096" i="11"/>
  <c r="AV1060" i="11"/>
  <c r="AU1060" i="11"/>
  <c r="AV1017" i="11"/>
  <c r="AU1017" i="11"/>
  <c r="AV1008" i="11"/>
  <c r="AU1008" i="11"/>
  <c r="AV999" i="11"/>
  <c r="AU999" i="11"/>
  <c r="AV990" i="11"/>
  <c r="AU990" i="11"/>
  <c r="AV943" i="11"/>
  <c r="AU943" i="11"/>
  <c r="AV928" i="11"/>
  <c r="AU928" i="11"/>
  <c r="AV1174" i="11"/>
  <c r="AV1168" i="11"/>
  <c r="AV1162" i="11"/>
  <c r="AV1156" i="11"/>
  <c r="AV1150" i="11"/>
  <c r="AV1144" i="11"/>
  <c r="AV1102" i="11"/>
  <c r="AU1102" i="11"/>
  <c r="AV1066" i="11"/>
  <c r="AU1066" i="11"/>
  <c r="AV1169" i="11"/>
  <c r="AV1163" i="11"/>
  <c r="AV1157" i="11"/>
  <c r="AV1151" i="11"/>
  <c r="AV1145" i="11"/>
  <c r="AV1139" i="11"/>
  <c r="AV1133" i="11"/>
  <c r="AV1127" i="11"/>
  <c r="AV1121" i="11"/>
  <c r="AV1115" i="11"/>
  <c r="AV1109" i="11"/>
  <c r="AU1103" i="11"/>
  <c r="AU1098" i="11"/>
  <c r="AU1093" i="11"/>
  <c r="AV1072" i="11"/>
  <c r="AU1072" i="11"/>
  <c r="AU1067" i="11"/>
  <c r="AU1062" i="11"/>
  <c r="AU1057" i="11"/>
  <c r="AV681" i="11"/>
  <c r="AU681" i="11"/>
  <c r="AV1032" i="11"/>
  <c r="AU1032" i="11"/>
  <c r="AV1023" i="11"/>
  <c r="AU1023" i="11"/>
  <c r="AV1014" i="11"/>
  <c r="AU1014" i="11"/>
  <c r="AV1005" i="11"/>
  <c r="AU1005" i="11"/>
  <c r="AV996" i="11"/>
  <c r="AU996" i="11"/>
  <c r="AV987" i="11"/>
  <c r="AU987" i="11"/>
  <c r="AV979" i="11"/>
  <c r="AU979" i="11"/>
  <c r="AV975" i="11"/>
  <c r="AU975" i="11"/>
  <c r="AV967" i="11"/>
  <c r="AU967" i="11"/>
  <c r="AV394" i="11"/>
  <c r="AU394" i="11"/>
  <c r="AV594" i="11"/>
  <c r="AU594" i="11"/>
  <c r="AU554" i="11"/>
  <c r="AV554" i="11"/>
  <c r="AV405" i="11"/>
  <c r="AU405" i="11"/>
  <c r="AV99" i="11"/>
  <c r="AU99" i="11"/>
  <c r="AV605" i="11"/>
  <c r="AU605" i="11"/>
  <c r="AV352" i="11"/>
  <c r="AU352" i="11"/>
  <c r="AU984" i="11"/>
  <c r="AU978" i="11"/>
  <c r="AU972" i="11"/>
  <c r="AU966" i="11"/>
  <c r="AV942" i="11"/>
  <c r="AU942" i="11"/>
  <c r="AU939" i="11"/>
  <c r="AV919" i="11"/>
  <c r="AU919" i="11"/>
  <c r="AV723" i="11"/>
  <c r="AU723" i="11"/>
  <c r="AU638" i="11"/>
  <c r="AV638" i="11"/>
  <c r="AV428" i="11"/>
  <c r="AU428" i="11"/>
  <c r="AV923" i="11"/>
  <c r="AU923" i="11"/>
  <c r="AU419" i="11"/>
  <c r="AU331" i="11"/>
  <c r="AU324" i="11"/>
  <c r="AU307" i="11"/>
  <c r="AU281" i="11"/>
  <c r="AU615" i="11"/>
  <c r="AV614" i="11"/>
  <c r="AU582" i="11"/>
  <c r="AV566" i="11"/>
  <c r="AV169" i="11"/>
  <c r="AU632" i="11"/>
  <c r="AU604" i="11"/>
  <c r="AU586" i="11"/>
  <c r="AU573" i="11"/>
  <c r="AU441" i="11"/>
  <c r="AU414" i="11"/>
  <c r="AU375" i="11"/>
  <c r="AU371" i="11"/>
  <c r="AU305" i="11"/>
  <c r="AU111" i="11"/>
  <c r="AU98" i="11"/>
  <c r="AU624" i="11"/>
  <c r="AV623" i="11"/>
  <c r="AV617" i="11"/>
  <c r="AV611" i="11"/>
  <c r="AU606" i="11"/>
  <c r="AU592" i="11"/>
  <c r="AU588" i="11"/>
  <c r="AU574" i="11"/>
  <c r="AV570" i="11"/>
  <c r="AV546" i="11"/>
  <c r="AU438" i="11"/>
  <c r="AU420" i="11"/>
  <c r="AU386" i="11"/>
  <c r="AU376" i="11"/>
  <c r="AU348" i="11"/>
  <c r="AU335" i="11"/>
  <c r="AU317" i="11"/>
  <c r="AU313" i="11"/>
  <c r="AU293" i="11"/>
  <c r="AU272" i="11"/>
  <c r="AU243" i="11"/>
  <c r="AU135" i="11"/>
  <c r="AU128" i="11"/>
  <c r="AU957" i="11"/>
  <c r="AU952" i="11"/>
  <c r="AU948" i="11"/>
  <c r="AU929" i="11"/>
  <c r="AU907" i="11"/>
  <c r="AU903" i="11"/>
  <c r="AU891" i="11"/>
  <c r="AU887" i="11"/>
  <c r="AV861" i="11"/>
  <c r="AV821" i="11"/>
  <c r="AU626" i="11"/>
  <c r="AU597" i="11"/>
  <c r="AU593" i="11"/>
  <c r="AU579" i="11"/>
  <c r="AU575" i="11"/>
  <c r="AV550" i="11"/>
  <c r="AU402" i="11"/>
  <c r="AU397" i="11"/>
  <c r="AU393" i="11"/>
  <c r="AU377" i="11"/>
  <c r="AU363" i="11"/>
  <c r="AU359" i="11"/>
  <c r="AV221" i="11"/>
  <c r="AU65" i="11"/>
  <c r="AU958" i="11"/>
  <c r="AU953" i="11"/>
  <c r="AU949" i="11"/>
  <c r="AU937" i="11"/>
  <c r="AU933" i="11"/>
  <c r="AU911" i="11"/>
  <c r="AU892" i="11"/>
  <c r="AU888" i="11"/>
  <c r="AV825" i="11"/>
  <c r="AU642" i="11"/>
  <c r="AV641" i="11"/>
  <c r="AU580" i="11"/>
  <c r="AU576" i="11"/>
  <c r="AV530" i="11"/>
  <c r="AU368" i="11"/>
  <c r="AU364" i="11"/>
  <c r="AV353" i="11"/>
  <c r="AU260" i="11"/>
  <c r="AV179" i="11"/>
  <c r="AU66" i="11"/>
  <c r="AU59" i="11"/>
  <c r="AU963" i="11"/>
  <c r="AU959" i="11"/>
  <c r="AU954" i="11"/>
  <c r="AU934" i="11"/>
  <c r="AU921" i="11"/>
  <c r="AU916" i="11"/>
  <c r="AU912" i="11"/>
  <c r="AU893" i="11"/>
  <c r="AU677" i="11"/>
  <c r="AU645" i="11"/>
  <c r="AV644" i="11"/>
  <c r="AU630" i="11"/>
  <c r="AV629" i="11"/>
  <c r="AU603" i="11"/>
  <c r="AU599" i="11"/>
  <c r="AU585" i="11"/>
  <c r="AU581" i="11"/>
  <c r="AV558" i="11"/>
  <c r="AV534" i="11"/>
  <c r="AU429" i="11"/>
  <c r="AU411" i="11"/>
  <c r="AU404" i="11"/>
  <c r="AU399" i="11"/>
  <c r="AU369" i="11"/>
  <c r="AU365" i="11"/>
  <c r="AU295" i="11"/>
  <c r="AU287" i="11"/>
  <c r="AU274" i="11"/>
  <c r="AU261" i="11"/>
  <c r="AU47" i="11"/>
  <c r="AU961" i="11"/>
  <c r="AU945" i="11"/>
  <c r="AU940" i="11"/>
  <c r="AU935" i="11"/>
  <c r="AU930" i="11"/>
  <c r="AU925" i="11"/>
  <c r="AU909" i="11"/>
  <c r="AU904" i="11"/>
  <c r="AU899" i="11"/>
  <c r="AU894" i="11"/>
  <c r="AU889" i="11"/>
  <c r="AV822" i="11"/>
  <c r="AU703" i="11"/>
  <c r="AU660" i="11"/>
  <c r="AU434" i="11"/>
  <c r="AU425" i="11"/>
  <c r="AU416" i="11"/>
  <c r="AU86" i="11"/>
  <c r="AU951" i="11"/>
  <c r="AU946" i="11"/>
  <c r="AU941" i="11"/>
  <c r="AU936" i="11"/>
  <c r="AU931" i="11"/>
  <c r="AU915" i="11"/>
  <c r="AU910" i="11"/>
  <c r="AU905" i="11"/>
  <c r="AU900" i="11"/>
  <c r="AU895" i="11"/>
  <c r="AU673" i="11"/>
  <c r="AU651" i="11"/>
  <c r="AU607" i="11"/>
  <c r="AU601" i="11"/>
  <c r="AU595" i="11"/>
  <c r="AU589" i="11"/>
  <c r="AU583" i="11"/>
  <c r="AU577" i="11"/>
  <c r="AU435" i="11"/>
  <c r="AU426" i="11"/>
  <c r="AU417" i="11"/>
  <c r="AU395" i="11"/>
  <c r="AU378" i="11"/>
  <c r="AU372" i="11"/>
  <c r="AU361" i="11"/>
  <c r="AU343" i="11"/>
  <c r="AU285" i="11"/>
  <c r="AU278" i="11"/>
  <c r="AU235" i="11"/>
  <c r="AV209" i="11"/>
  <c r="AV187" i="11"/>
  <c r="AU117" i="11"/>
  <c r="AU93" i="11"/>
  <c r="AU38" i="11"/>
  <c r="AU633" i="11"/>
  <c r="AU627" i="11"/>
  <c r="AU608" i="11"/>
  <c r="AU602" i="11"/>
  <c r="AU596" i="11"/>
  <c r="AU590" i="11"/>
  <c r="AU584" i="11"/>
  <c r="AU578" i="11"/>
  <c r="AU572" i="11"/>
  <c r="AV568" i="11"/>
  <c r="AV564" i="11"/>
  <c r="AV560" i="11"/>
  <c r="AV556" i="11"/>
  <c r="AV552" i="11"/>
  <c r="AV548" i="11"/>
  <c r="AV544" i="11"/>
  <c r="AV540" i="11"/>
  <c r="AV536" i="11"/>
  <c r="AV532" i="11"/>
  <c r="AV528" i="11"/>
  <c r="AU440" i="11"/>
  <c r="AU431" i="11"/>
  <c r="AU422" i="11"/>
  <c r="AU413" i="11"/>
  <c r="AU396" i="11"/>
  <c r="AU373" i="11"/>
  <c r="AU367" i="11"/>
  <c r="AU362" i="11"/>
  <c r="AU301" i="11"/>
  <c r="AU286" i="11"/>
  <c r="AU236" i="11"/>
  <c r="AV191" i="11"/>
  <c r="AU147" i="11"/>
  <c r="AU134" i="11"/>
  <c r="AU110" i="11"/>
  <c r="AU39" i="11"/>
  <c r="AU35" i="11"/>
  <c r="AU834" i="11"/>
  <c r="AV834" i="11"/>
  <c r="AV702" i="11"/>
  <c r="AU702" i="11"/>
  <c r="AV672" i="11"/>
  <c r="AU672" i="11"/>
  <c r="AU962" i="11"/>
  <c r="AU956" i="11"/>
  <c r="AU950" i="11"/>
  <c r="AU944" i="11"/>
  <c r="AU938" i="11"/>
  <c r="AU932" i="11"/>
  <c r="AU926" i="11"/>
  <c r="AU920" i="11"/>
  <c r="AU914" i="11"/>
  <c r="AU908" i="11"/>
  <c r="AU902" i="11"/>
  <c r="AU896" i="11"/>
  <c r="AU890" i="11"/>
  <c r="AV676" i="11"/>
  <c r="AU676" i="11"/>
  <c r="AU525" i="11"/>
  <c r="AV525" i="11"/>
  <c r="AU522" i="11"/>
  <c r="AV522" i="11"/>
  <c r="AU519" i="11"/>
  <c r="AV519" i="11"/>
  <c r="AU516" i="11"/>
  <c r="AV516" i="11"/>
  <c r="AV567" i="11"/>
  <c r="AV561" i="11"/>
  <c r="AV555" i="11"/>
  <c r="AV549" i="11"/>
  <c r="AV543" i="11"/>
  <c r="AV537" i="11"/>
  <c r="AV531" i="11"/>
  <c r="AV849" i="11"/>
  <c r="AV812" i="11"/>
  <c r="AU714" i="11"/>
  <c r="AU694" i="11"/>
  <c r="AU690" i="11"/>
  <c r="AU648" i="11"/>
  <c r="AV647" i="11"/>
  <c r="AU526" i="11"/>
  <c r="AV526" i="11"/>
  <c r="AU523" i="11"/>
  <c r="AV523" i="11"/>
  <c r="AU520" i="11"/>
  <c r="AV520" i="11"/>
  <c r="AU517" i="11"/>
  <c r="AV517" i="11"/>
  <c r="AU514" i="11"/>
  <c r="AV514" i="11"/>
  <c r="AV837" i="11"/>
  <c r="AV830" i="11"/>
  <c r="AV813" i="11"/>
  <c r="AU715" i="11"/>
  <c r="AU691" i="11"/>
  <c r="AU671" i="11"/>
  <c r="AV569" i="11"/>
  <c r="AV563" i="11"/>
  <c r="AV557" i="11"/>
  <c r="AV551" i="11"/>
  <c r="AV545" i="11"/>
  <c r="AV539" i="11"/>
  <c r="AV533" i="11"/>
  <c r="AV527" i="11"/>
  <c r="AU524" i="11"/>
  <c r="AV524" i="11"/>
  <c r="AU521" i="11"/>
  <c r="AV521" i="11"/>
  <c r="AU518" i="11"/>
  <c r="AV518" i="11"/>
  <c r="AU515" i="11"/>
  <c r="AV515" i="11"/>
  <c r="AV571" i="11"/>
  <c r="AV565" i="11"/>
  <c r="AV559" i="11"/>
  <c r="AV553" i="11"/>
  <c r="AV547" i="11"/>
  <c r="AV541" i="11"/>
  <c r="AV535" i="11"/>
  <c r="AV529" i="11"/>
  <c r="AU410" i="11"/>
  <c r="AV513" i="11"/>
  <c r="AV512" i="11"/>
  <c r="AV511" i="11"/>
  <c r="AV510" i="11"/>
  <c r="AV509" i="11"/>
  <c r="AV508" i="11"/>
  <c r="AV507" i="11"/>
  <c r="AV506" i="11"/>
  <c r="AV505" i="11"/>
  <c r="AV504" i="11"/>
  <c r="AV503" i="11"/>
  <c r="AV502" i="11"/>
  <c r="AV501" i="11"/>
  <c r="AV500" i="11"/>
  <c r="AV499" i="11"/>
  <c r="AV498" i="11"/>
  <c r="AV497" i="11"/>
  <c r="AV496" i="11"/>
  <c r="AV495" i="11"/>
  <c r="AV494" i="11"/>
  <c r="AV493" i="11"/>
  <c r="AV492" i="11"/>
  <c r="AV491" i="11"/>
  <c r="AV490" i="11"/>
  <c r="AV489" i="11"/>
  <c r="AV488" i="11"/>
  <c r="AV487" i="11"/>
  <c r="AV486" i="11"/>
  <c r="AV485" i="11"/>
  <c r="AV484" i="11"/>
  <c r="AV483" i="11"/>
  <c r="AV482" i="11"/>
  <c r="AV481" i="11"/>
  <c r="AV480" i="11"/>
  <c r="AV479" i="11"/>
  <c r="AV478" i="11"/>
  <c r="AV477" i="11"/>
  <c r="AV476" i="11"/>
  <c r="AV475" i="11"/>
  <c r="AV474" i="11"/>
  <c r="AV473" i="11"/>
  <c r="AV472" i="11"/>
  <c r="AV471" i="11"/>
  <c r="AV470" i="11"/>
  <c r="AV469" i="11"/>
  <c r="AV468" i="11"/>
  <c r="AV467" i="11"/>
  <c r="AV466" i="11"/>
  <c r="AV465" i="11"/>
  <c r="AV464" i="11"/>
  <c r="AV463" i="11"/>
  <c r="AV462" i="11"/>
  <c r="AV461" i="11"/>
  <c r="AV460" i="11"/>
  <c r="AV459" i="11"/>
  <c r="AV458" i="11"/>
  <c r="AV457" i="11"/>
  <c r="AV456" i="11"/>
  <c r="AV455" i="11"/>
  <c r="AV454" i="11"/>
  <c r="AV453" i="11"/>
  <c r="AV452" i="11"/>
  <c r="AV451" i="11"/>
  <c r="AV450" i="11"/>
  <c r="AV449" i="11"/>
  <c r="AV448" i="11"/>
  <c r="AV447" i="11"/>
  <c r="AV446" i="11"/>
  <c r="AV445" i="11"/>
  <c r="AV444" i="11"/>
  <c r="AV443" i="11"/>
  <c r="AV442" i="11"/>
  <c r="AU436" i="11"/>
  <c r="AU430" i="11"/>
  <c r="AU424" i="11"/>
  <c r="AU418" i="11"/>
  <c r="AU412" i="11"/>
  <c r="AU439" i="11"/>
  <c r="AU433" i="11"/>
  <c r="AU427" i="11"/>
  <c r="AU421" i="11"/>
  <c r="AU415" i="11"/>
  <c r="AU48" i="11"/>
  <c r="AU354" i="11"/>
  <c r="AU336" i="11"/>
  <c r="AU323" i="11"/>
  <c r="AU319" i="11"/>
  <c r="AU306" i="11"/>
  <c r="AU294" i="11"/>
  <c r="AU290" i="11"/>
  <c r="AU273" i="11"/>
  <c r="AU269" i="11"/>
  <c r="AU248" i="11"/>
  <c r="AV229" i="11"/>
  <c r="AV215" i="11"/>
  <c r="AV205" i="11"/>
  <c r="AV197" i="11"/>
  <c r="AV173" i="11"/>
  <c r="AU146" i="11"/>
  <c r="AU15" i="11"/>
  <c r="AV409" i="11"/>
  <c r="AV408" i="11"/>
  <c r="AV407" i="11"/>
  <c r="AV406" i="11"/>
  <c r="AV401" i="11"/>
  <c r="AV392" i="11"/>
  <c r="AV391" i="11"/>
  <c r="AV390" i="11"/>
  <c r="AV389" i="11"/>
  <c r="AV388" i="11"/>
  <c r="AV387" i="11"/>
  <c r="AV385" i="11"/>
  <c r="AV384" i="11"/>
  <c r="AV383" i="11"/>
  <c r="AV382" i="11"/>
  <c r="AV381" i="11"/>
  <c r="AV380" i="11"/>
  <c r="AV379" i="11"/>
  <c r="AV366" i="11"/>
  <c r="AU358" i="11"/>
  <c r="AU340" i="11"/>
  <c r="AU325" i="11"/>
  <c r="AU311" i="11"/>
  <c r="AU299" i="11"/>
  <c r="AU279" i="11"/>
  <c r="AU275" i="11"/>
  <c r="AU266" i="11"/>
  <c r="AU241" i="11"/>
  <c r="AV202" i="11"/>
  <c r="AV181" i="11"/>
  <c r="AV167" i="11"/>
  <c r="AV151" i="11"/>
  <c r="AU140" i="11"/>
  <c r="AU122" i="11"/>
  <c r="AU104" i="11"/>
  <c r="AU83" i="11"/>
  <c r="AU56" i="11"/>
  <c r="AU26" i="11"/>
  <c r="AU346" i="11"/>
  <c r="AU342" i="11"/>
  <c r="AU329" i="11"/>
  <c r="AU312" i="11"/>
  <c r="AU300" i="11"/>
  <c r="AU284" i="11"/>
  <c r="AU280" i="11"/>
  <c r="AU267" i="11"/>
  <c r="AU250" i="11"/>
  <c r="AU242" i="11"/>
  <c r="AV217" i="11"/>
  <c r="AV203" i="11"/>
  <c r="AV199" i="11"/>
  <c r="AV185" i="11"/>
  <c r="AV155" i="11"/>
  <c r="AU141" i="11"/>
  <c r="AU123" i="11"/>
  <c r="AU105" i="11"/>
  <c r="AU84" i="11"/>
  <c r="AU77" i="11"/>
  <c r="AU17" i="11"/>
  <c r="AU351" i="11"/>
  <c r="AU347" i="11"/>
  <c r="AU334" i="11"/>
  <c r="AU175" i="11"/>
  <c r="AV175" i="11"/>
  <c r="AU193" i="11"/>
  <c r="AV193" i="11"/>
  <c r="AV882" i="11"/>
  <c r="AV878" i="11"/>
  <c r="AV870" i="11"/>
  <c r="AV866" i="11"/>
  <c r="AV858" i="11"/>
  <c r="AV854" i="11"/>
  <c r="AV846" i="11"/>
  <c r="AV842" i="11"/>
  <c r="AU661" i="11"/>
  <c r="AU268" i="11"/>
  <c r="AU262" i="11"/>
  <c r="AU249" i="11"/>
  <c r="AU237" i="11"/>
  <c r="AU148" i="11"/>
  <c r="AU142" i="11"/>
  <c r="AU136" i="11"/>
  <c r="AU130" i="11"/>
  <c r="AU124" i="11"/>
  <c r="AU118" i="11"/>
  <c r="AU112" i="11"/>
  <c r="AU106" i="11"/>
  <c r="AU100" i="11"/>
  <c r="AU94" i="11"/>
  <c r="AV29" i="11"/>
  <c r="AU29" i="11"/>
  <c r="AV92" i="11"/>
  <c r="AU92" i="11"/>
  <c r="AV879" i="11"/>
  <c r="AV867" i="11"/>
  <c r="AV855" i="11"/>
  <c r="AV843" i="11"/>
  <c r="AV831" i="11"/>
  <c r="AV818" i="11"/>
  <c r="AU725" i="11"/>
  <c r="AU721" i="11"/>
  <c r="AU707" i="11"/>
  <c r="AU687" i="11"/>
  <c r="AU678" i="11"/>
  <c r="AU653" i="11"/>
  <c r="AU337" i="11"/>
  <c r="AU326" i="11"/>
  <c r="AU308" i="11"/>
  <c r="AU302" i="11"/>
  <c r="AU296" i="11"/>
  <c r="AU263" i="11"/>
  <c r="AU244" i="11"/>
  <c r="AU238" i="11"/>
  <c r="AU149" i="11"/>
  <c r="AU143" i="11"/>
  <c r="AU137" i="11"/>
  <c r="AU131" i="11"/>
  <c r="AU125" i="11"/>
  <c r="AU119" i="11"/>
  <c r="AU113" i="11"/>
  <c r="AU107" i="11"/>
  <c r="AU101" i="11"/>
  <c r="AU95" i="11"/>
  <c r="AV50" i="11"/>
  <c r="AU50" i="11"/>
  <c r="AV819" i="11"/>
  <c r="AV815" i="11"/>
  <c r="AU726" i="11"/>
  <c r="AU717" i="11"/>
  <c r="AU712" i="11"/>
  <c r="AU708" i="11"/>
  <c r="AU696" i="11"/>
  <c r="AU679" i="11"/>
  <c r="AU666" i="11"/>
  <c r="AU658" i="11"/>
  <c r="AU654" i="11"/>
  <c r="AV356" i="11"/>
  <c r="AU355" i="11"/>
  <c r="AU344" i="11"/>
  <c r="AU338" i="11"/>
  <c r="AU332" i="11"/>
  <c r="AU327" i="11"/>
  <c r="AU321" i="11"/>
  <c r="AU315" i="11"/>
  <c r="AU309" i="11"/>
  <c r="AU303" i="11"/>
  <c r="AU297" i="11"/>
  <c r="AU291" i="11"/>
  <c r="AU282" i="11"/>
  <c r="AU276" i="11"/>
  <c r="AU270" i="11"/>
  <c r="AU264" i="11"/>
  <c r="AV258" i="11"/>
  <c r="AV257" i="11"/>
  <c r="AV256" i="11"/>
  <c r="AV255" i="11"/>
  <c r="AV254" i="11"/>
  <c r="AV253" i="11"/>
  <c r="AV252" i="11"/>
  <c r="AU251" i="11"/>
  <c r="AU245" i="11"/>
  <c r="AU239" i="11"/>
  <c r="AU223" i="11"/>
  <c r="AV223" i="11"/>
  <c r="AU157" i="11"/>
  <c r="AV157" i="11"/>
  <c r="AV150" i="11"/>
  <c r="AU144" i="11"/>
  <c r="AU138" i="11"/>
  <c r="AU132" i="11"/>
  <c r="AU126" i="11"/>
  <c r="AU120" i="11"/>
  <c r="AU114" i="11"/>
  <c r="AU108" i="11"/>
  <c r="AU102" i="11"/>
  <c r="AU96" i="11"/>
  <c r="AV57" i="11"/>
  <c r="AU57" i="11"/>
  <c r="AV884" i="11"/>
  <c r="AV876" i="11"/>
  <c r="AV872" i="11"/>
  <c r="AV864" i="11"/>
  <c r="AV860" i="11"/>
  <c r="AV852" i="11"/>
  <c r="AV848" i="11"/>
  <c r="AV840" i="11"/>
  <c r="AV836" i="11"/>
  <c r="AV828" i="11"/>
  <c r="AV824" i="11"/>
  <c r="AU727" i="11"/>
  <c r="AU718" i="11"/>
  <c r="AU713" i="11"/>
  <c r="AU709" i="11"/>
  <c r="AU697" i="11"/>
  <c r="AU684" i="11"/>
  <c r="AU667" i="11"/>
  <c r="AU663" i="11"/>
  <c r="AU655" i="11"/>
  <c r="AU639" i="11"/>
  <c r="AU357" i="11"/>
  <c r="AU345" i="11"/>
  <c r="AU339" i="11"/>
  <c r="AU333" i="11"/>
  <c r="AU322" i="11"/>
  <c r="AU316" i="11"/>
  <c r="AU310" i="11"/>
  <c r="AU304" i="11"/>
  <c r="AU298" i="11"/>
  <c r="AU292" i="11"/>
  <c r="AU283" i="11"/>
  <c r="AU277" i="11"/>
  <c r="AU271" i="11"/>
  <c r="AU265" i="11"/>
  <c r="AU259" i="11"/>
  <c r="AU246" i="11"/>
  <c r="AU240" i="11"/>
  <c r="AU227" i="11"/>
  <c r="AV227" i="11"/>
  <c r="AV161" i="11"/>
  <c r="AU145" i="11"/>
  <c r="AU139" i="11"/>
  <c r="AU133" i="11"/>
  <c r="AU127" i="11"/>
  <c r="AU121" i="11"/>
  <c r="AU115" i="11"/>
  <c r="AU109" i="11"/>
  <c r="AU103" i="11"/>
  <c r="AU97" i="11"/>
  <c r="AV74" i="11"/>
  <c r="AU74" i="11"/>
  <c r="AV14" i="11"/>
  <c r="AU14" i="11"/>
  <c r="AU8" i="11"/>
  <c r="AU27" i="11"/>
  <c r="AU23" i="11"/>
  <c r="AV214" i="11"/>
  <c r="AV163" i="11"/>
  <c r="AV211" i="11"/>
  <c r="AU794" i="11"/>
  <c r="AV794" i="11"/>
  <c r="AU791" i="11"/>
  <c r="AV791" i="11"/>
  <c r="AU788" i="11"/>
  <c r="AV788" i="11"/>
  <c r="AU785" i="11"/>
  <c r="AV785" i="11"/>
  <c r="AU782" i="11"/>
  <c r="AV782" i="11"/>
  <c r="AU779" i="11"/>
  <c r="AV779" i="11"/>
  <c r="AU776" i="11"/>
  <c r="AV776" i="11"/>
  <c r="AU773" i="11"/>
  <c r="AV773" i="11"/>
  <c r="AU770" i="11"/>
  <c r="AV770" i="11"/>
  <c r="AU767" i="11"/>
  <c r="AV767" i="11"/>
  <c r="AU764" i="11"/>
  <c r="AV764" i="11"/>
  <c r="AU761" i="11"/>
  <c r="AV761" i="11"/>
  <c r="AU755" i="11"/>
  <c r="AV755" i="11"/>
  <c r="AU752" i="11"/>
  <c r="AV752" i="11"/>
  <c r="AU746" i="11"/>
  <c r="AV746" i="11"/>
  <c r="AU743" i="11"/>
  <c r="AV743" i="11"/>
  <c r="AU740" i="11"/>
  <c r="AV740" i="11"/>
  <c r="AU737" i="11"/>
  <c r="AV737" i="11"/>
  <c r="AU734" i="11"/>
  <c r="AV734" i="11"/>
  <c r="AU731" i="11"/>
  <c r="AV731" i="11"/>
  <c r="AU728" i="11"/>
  <c r="AV728" i="11"/>
  <c r="AV692" i="11"/>
  <c r="AU692" i="11"/>
  <c r="AV656" i="11"/>
  <c r="AU656" i="11"/>
  <c r="AU809" i="11"/>
  <c r="AV809" i="11"/>
  <c r="AU806" i="11"/>
  <c r="AV806" i="11"/>
  <c r="AU803" i="11"/>
  <c r="AV803" i="11"/>
  <c r="AU800" i="11"/>
  <c r="AV800" i="11"/>
  <c r="AU797" i="11"/>
  <c r="AV797" i="11"/>
  <c r="AU758" i="11"/>
  <c r="AV758" i="11"/>
  <c r="AU749" i="11"/>
  <c r="AV749" i="11"/>
  <c r="AV880" i="11"/>
  <c r="AV874" i="11"/>
  <c r="AV868" i="11"/>
  <c r="AV862" i="11"/>
  <c r="AV856" i="11"/>
  <c r="AV850" i="11"/>
  <c r="AV844" i="11"/>
  <c r="AV838" i="11"/>
  <c r="AV832" i="11"/>
  <c r="AV826" i="11"/>
  <c r="AV820" i="11"/>
  <c r="AV814" i="11"/>
  <c r="AU724" i="11"/>
  <c r="AU719" i="11"/>
  <c r="AV698" i="11"/>
  <c r="AU698" i="11"/>
  <c r="AU693" i="11"/>
  <c r="AU688" i="11"/>
  <c r="AU683" i="11"/>
  <c r="AV662" i="11"/>
  <c r="AU662" i="11"/>
  <c r="AU657" i="11"/>
  <c r="AU652" i="11"/>
  <c r="AV722" i="11"/>
  <c r="AU722" i="11"/>
  <c r="AV686" i="11"/>
  <c r="AU686" i="11"/>
  <c r="AV650" i="11"/>
  <c r="AU650" i="11"/>
  <c r="AV881" i="11"/>
  <c r="AV875" i="11"/>
  <c r="AV869" i="11"/>
  <c r="AV863" i="11"/>
  <c r="AV857" i="11"/>
  <c r="AV851" i="11"/>
  <c r="AV845" i="11"/>
  <c r="AV839" i="11"/>
  <c r="AV833" i="11"/>
  <c r="AV827" i="11"/>
  <c r="AU810" i="11"/>
  <c r="AV810" i="11"/>
  <c r="AU807" i="11"/>
  <c r="AV807" i="11"/>
  <c r="AU804" i="11"/>
  <c r="AV804" i="11"/>
  <c r="AU801" i="11"/>
  <c r="AV801" i="11"/>
  <c r="AU798" i="11"/>
  <c r="AV798" i="11"/>
  <c r="AU795" i="11"/>
  <c r="AV795" i="11"/>
  <c r="AU792" i="11"/>
  <c r="AV792" i="11"/>
  <c r="AU789" i="11"/>
  <c r="AV789" i="11"/>
  <c r="AU786" i="11"/>
  <c r="AV786" i="11"/>
  <c r="AU783" i="11"/>
  <c r="AV783" i="11"/>
  <c r="AU780" i="11"/>
  <c r="AV780" i="11"/>
  <c r="AU777" i="11"/>
  <c r="AV777" i="11"/>
  <c r="AU774" i="11"/>
  <c r="AV774" i="11"/>
  <c r="AU771" i="11"/>
  <c r="AV771" i="11"/>
  <c r="AU768" i="11"/>
  <c r="AV768" i="11"/>
  <c r="AU765" i="11"/>
  <c r="AV765" i="11"/>
  <c r="AU762" i="11"/>
  <c r="AV762" i="11"/>
  <c r="AU759" i="11"/>
  <c r="AV759" i="11"/>
  <c r="AU756" i="11"/>
  <c r="AV756" i="11"/>
  <c r="AU753" i="11"/>
  <c r="AV753" i="11"/>
  <c r="AU750" i="11"/>
  <c r="AV750" i="11"/>
  <c r="AU747" i="11"/>
  <c r="AV747" i="11"/>
  <c r="AU744" i="11"/>
  <c r="AV744" i="11"/>
  <c r="AU741" i="11"/>
  <c r="AV741" i="11"/>
  <c r="AU738" i="11"/>
  <c r="AV738" i="11"/>
  <c r="AU735" i="11"/>
  <c r="AV735" i="11"/>
  <c r="AU732" i="11"/>
  <c r="AV732" i="11"/>
  <c r="AU729" i="11"/>
  <c r="AV729" i="11"/>
  <c r="AV704" i="11"/>
  <c r="AU704" i="11"/>
  <c r="AV668" i="11"/>
  <c r="AU668" i="11"/>
  <c r="AV816" i="11"/>
  <c r="AV710" i="11"/>
  <c r="AU710" i="11"/>
  <c r="AU705" i="11"/>
  <c r="AU700" i="11"/>
  <c r="AU695" i="11"/>
  <c r="AV674" i="11"/>
  <c r="AU674" i="11"/>
  <c r="AU669" i="11"/>
  <c r="AU664" i="11"/>
  <c r="AU659" i="11"/>
  <c r="AV883" i="11"/>
  <c r="AV877" i="11"/>
  <c r="AV871" i="11"/>
  <c r="AV865" i="11"/>
  <c r="AV859" i="11"/>
  <c r="AV853" i="11"/>
  <c r="AV847" i="11"/>
  <c r="AV841" i="11"/>
  <c r="AV835" i="11"/>
  <c r="AV829" i="11"/>
  <c r="AV823" i="11"/>
  <c r="AV817" i="11"/>
  <c r="AU811" i="11"/>
  <c r="AV811" i="11"/>
  <c r="AU808" i="11"/>
  <c r="AV808" i="11"/>
  <c r="AU805" i="11"/>
  <c r="AV805" i="11"/>
  <c r="AU802" i="11"/>
  <c r="AV802" i="11"/>
  <c r="AU799" i="11"/>
  <c r="AV799" i="11"/>
  <c r="AU796" i="11"/>
  <c r="AV796" i="11"/>
  <c r="AU793" i="11"/>
  <c r="AV793" i="11"/>
  <c r="AU790" i="11"/>
  <c r="AV790" i="11"/>
  <c r="AU787" i="11"/>
  <c r="AV787" i="11"/>
  <c r="AU784" i="11"/>
  <c r="AV784" i="11"/>
  <c r="AU781" i="11"/>
  <c r="AV781" i="11"/>
  <c r="AU778" i="11"/>
  <c r="AV778" i="11"/>
  <c r="AU775" i="11"/>
  <c r="AV775" i="11"/>
  <c r="AU772" i="11"/>
  <c r="AV772" i="11"/>
  <c r="AU769" i="11"/>
  <c r="AV769" i="11"/>
  <c r="AU766" i="11"/>
  <c r="AV766" i="11"/>
  <c r="AU763" i="11"/>
  <c r="AV763" i="11"/>
  <c r="AU760" i="11"/>
  <c r="AV760" i="11"/>
  <c r="AU757" i="11"/>
  <c r="AV757" i="11"/>
  <c r="AU754" i="11"/>
  <c r="AV754" i="11"/>
  <c r="AU751" i="11"/>
  <c r="AV751" i="11"/>
  <c r="AU748" i="11"/>
  <c r="AV748" i="11"/>
  <c r="AU745" i="11"/>
  <c r="AV745" i="11"/>
  <c r="AU742" i="11"/>
  <c r="AV742" i="11"/>
  <c r="AU739" i="11"/>
  <c r="AV739" i="11"/>
  <c r="AU736" i="11"/>
  <c r="AV736" i="11"/>
  <c r="AU733" i="11"/>
  <c r="AV733" i="11"/>
  <c r="AU730" i="11"/>
  <c r="AV730" i="11"/>
  <c r="AV716" i="11"/>
  <c r="AU716" i="11"/>
  <c r="AU711" i="11"/>
  <c r="AU706" i="11"/>
  <c r="AU701" i="11"/>
  <c r="AV680" i="11"/>
  <c r="AU680" i="11"/>
  <c r="AU675" i="11"/>
  <c r="AU670" i="11"/>
  <c r="AU665" i="11"/>
  <c r="AU201" i="11"/>
  <c r="AV201" i="11"/>
  <c r="AU213" i="11"/>
  <c r="AV213" i="11"/>
  <c r="AU649" i="11"/>
  <c r="AU225" i="11"/>
  <c r="AV225" i="11"/>
  <c r="AU190" i="11"/>
  <c r="AV190" i="11"/>
  <c r="AU172" i="11"/>
  <c r="AV172" i="11"/>
  <c r="AU154" i="11"/>
  <c r="AV154" i="11"/>
  <c r="AU609" i="11"/>
  <c r="AV350" i="11"/>
  <c r="AV349" i="11"/>
  <c r="AU328" i="11"/>
  <c r="AV69" i="11"/>
  <c r="AU69" i="11"/>
  <c r="AU231" i="11"/>
  <c r="AV231" i="11"/>
  <c r="AU219" i="11"/>
  <c r="AV219" i="11"/>
  <c r="AU207" i="11"/>
  <c r="AV207" i="11"/>
  <c r="AU195" i="11"/>
  <c r="AV195" i="11"/>
  <c r="AU184" i="11"/>
  <c r="AV184" i="11"/>
  <c r="AU166" i="11"/>
  <c r="AV166" i="11"/>
  <c r="AV232" i="11"/>
  <c r="AV220" i="11"/>
  <c r="AV208" i="11"/>
  <c r="AV196" i="11"/>
  <c r="AV42" i="11"/>
  <c r="AU42" i="11"/>
  <c r="AU178" i="11"/>
  <c r="AV178" i="11"/>
  <c r="AU160" i="11"/>
  <c r="AV160" i="11"/>
  <c r="AV234" i="11"/>
  <c r="AV228" i="11"/>
  <c r="AV222" i="11"/>
  <c r="AV216" i="11"/>
  <c r="AV210" i="11"/>
  <c r="AV204" i="11"/>
  <c r="AV198" i="11"/>
  <c r="AV192" i="11"/>
  <c r="AV186" i="11"/>
  <c r="AV180" i="11"/>
  <c r="AV174" i="11"/>
  <c r="AV168" i="11"/>
  <c r="AV162" i="11"/>
  <c r="AV156" i="11"/>
  <c r="AV81" i="11"/>
  <c r="AU81" i="11"/>
  <c r="AU78" i="11"/>
  <c r="AV54" i="11"/>
  <c r="AU54" i="11"/>
  <c r="AU51" i="11"/>
  <c r="AV12" i="11"/>
  <c r="AU12" i="11"/>
  <c r="AU9" i="11"/>
  <c r="AV20" i="11"/>
  <c r="AU20" i="11"/>
  <c r="AV230" i="11"/>
  <c r="AV224" i="11"/>
  <c r="AV218" i="11"/>
  <c r="AV212" i="11"/>
  <c r="AV206" i="11"/>
  <c r="AV200" i="11"/>
  <c r="AV194" i="11"/>
  <c r="AV188" i="11"/>
  <c r="AV182" i="11"/>
  <c r="AV176" i="11"/>
  <c r="AV170" i="11"/>
  <c r="AV164" i="11"/>
  <c r="AV158" i="11"/>
  <c r="AV152" i="11"/>
  <c r="AV90" i="11"/>
  <c r="AU90" i="11"/>
  <c r="AU87" i="11"/>
  <c r="AV63" i="11"/>
  <c r="AU63" i="11"/>
  <c r="AU60" i="11"/>
  <c r="AV32" i="11"/>
  <c r="AU32" i="11"/>
  <c r="AU21" i="11"/>
  <c r="AV189" i="11"/>
  <c r="AV183" i="11"/>
  <c r="AV177" i="11"/>
  <c r="AV171" i="11"/>
  <c r="AV165" i="11"/>
  <c r="AV159" i="11"/>
  <c r="AV153" i="11"/>
  <c r="AU68" i="11"/>
  <c r="AU41" i="11"/>
  <c r="AU33" i="11"/>
  <c r="AV72" i="11"/>
  <c r="AU72" i="11"/>
  <c r="AF1398" i="11"/>
  <c r="AV45" i="11"/>
  <c r="AU45" i="11"/>
  <c r="AU89" i="11"/>
  <c r="AU80" i="11"/>
  <c r="AU71" i="11"/>
  <c r="AU62" i="11"/>
  <c r="AU53" i="11"/>
  <c r="AU44" i="11"/>
  <c r="AU11" i="11"/>
  <c r="AV643" i="11"/>
  <c r="AV637" i="11"/>
  <c r="AV631" i="11"/>
  <c r="AV625" i="11"/>
  <c r="AV619" i="11"/>
  <c r="AV613" i="11"/>
  <c r="AU88" i="11"/>
  <c r="AU82" i="11"/>
  <c r="AU76" i="11"/>
  <c r="AU70" i="11"/>
  <c r="AU64" i="11"/>
  <c r="AU58" i="11"/>
  <c r="AU52" i="11"/>
  <c r="AU46" i="11"/>
  <c r="AU40" i="11"/>
  <c r="AU34" i="11"/>
  <c r="AU28" i="11"/>
  <c r="AU22" i="11"/>
  <c r="AU16" i="11"/>
  <c r="AU10" i="11"/>
  <c r="AN1398" i="11"/>
  <c r="AV646" i="11"/>
  <c r="AV640" i="11"/>
  <c r="AV634" i="11"/>
  <c r="AV628" i="11"/>
  <c r="AV622" i="11"/>
  <c r="AV616" i="11"/>
  <c r="AV610" i="11"/>
  <c r="AU36" i="11"/>
  <c r="AU30" i="11"/>
  <c r="AU24" i="11"/>
  <c r="AU18" i="11"/>
  <c r="AU91" i="11"/>
  <c r="AU85" i="11"/>
  <c r="AU79" i="11"/>
  <c r="AU73" i="11"/>
  <c r="AU67" i="11"/>
  <c r="AU61" i="11"/>
  <c r="AU55" i="11"/>
  <c r="AU49" i="11"/>
  <c r="AU43" i="11"/>
  <c r="AU37" i="11"/>
  <c r="AU31" i="11"/>
  <c r="AU25" i="11"/>
  <c r="AU19" i="11"/>
  <c r="AU13" i="11"/>
  <c r="AU1398" i="11" l="1"/>
  <c r="AU573" i="9"/>
  <c r="AR573" i="9"/>
  <c r="AJ573" i="9"/>
  <c r="AH573" i="9"/>
  <c r="AG573" i="9"/>
  <c r="AD573" i="9"/>
  <c r="AC573" i="9"/>
  <c r="AB573" i="9"/>
  <c r="AN572" i="9"/>
  <c r="AT572" i="9" s="1"/>
  <c r="AV572" i="9" s="1"/>
  <c r="AM572" i="9"/>
  <c r="AF572" i="9"/>
  <c r="AA572" i="9"/>
  <c r="S572" i="9"/>
  <c r="AN571" i="9"/>
  <c r="AT571" i="9" s="1"/>
  <c r="AV571" i="9" s="1"/>
  <c r="AM571" i="9"/>
  <c r="AF571" i="9"/>
  <c r="AA571" i="9"/>
  <c r="S571" i="9"/>
  <c r="AN570" i="9"/>
  <c r="AM570" i="9"/>
  <c r="AF570" i="9"/>
  <c r="AA570" i="9"/>
  <c r="S570" i="9"/>
  <c r="AN569" i="9"/>
  <c r="AT569" i="9" s="1"/>
  <c r="AV569" i="9" s="1"/>
  <c r="AM569" i="9"/>
  <c r="AF569" i="9"/>
  <c r="AA569" i="9"/>
  <c r="S569" i="9"/>
  <c r="AN568" i="9"/>
  <c r="AT568" i="9" s="1"/>
  <c r="AV568" i="9" s="1"/>
  <c r="AM568" i="9"/>
  <c r="AF568" i="9"/>
  <c r="AA568" i="9"/>
  <c r="S568" i="9"/>
  <c r="AM567" i="9"/>
  <c r="AF567" i="9"/>
  <c r="AA567" i="9"/>
  <c r="K567" i="9"/>
  <c r="AN566" i="9"/>
  <c r="AM566" i="9"/>
  <c r="AF566" i="9"/>
  <c r="AA566" i="9"/>
  <c r="S566" i="9"/>
  <c r="AN565" i="9"/>
  <c r="AM565" i="9"/>
  <c r="AF565" i="9"/>
  <c r="AA565" i="9"/>
  <c r="S565" i="9"/>
  <c r="AN564" i="9"/>
  <c r="AT564" i="9" s="1"/>
  <c r="AV564" i="9" s="1"/>
  <c r="AM564" i="9"/>
  <c r="AF564" i="9"/>
  <c r="AA564" i="9"/>
  <c r="S564" i="9"/>
  <c r="AN563" i="9"/>
  <c r="AM563" i="9"/>
  <c r="AF563" i="9"/>
  <c r="AA563" i="9"/>
  <c r="S563" i="9"/>
  <c r="AN562" i="9"/>
  <c r="AT562" i="9" s="1"/>
  <c r="AV562" i="9" s="1"/>
  <c r="AM562" i="9"/>
  <c r="AF562" i="9"/>
  <c r="AA562" i="9"/>
  <c r="S562" i="9"/>
  <c r="AN561" i="9"/>
  <c r="AT561" i="9" s="1"/>
  <c r="AV561" i="9" s="1"/>
  <c r="AM561" i="9"/>
  <c r="AF561" i="9"/>
  <c r="AA561" i="9"/>
  <c r="S561" i="9"/>
  <c r="AN560" i="9"/>
  <c r="AT560" i="9" s="1"/>
  <c r="AV560" i="9" s="1"/>
  <c r="AM560" i="9"/>
  <c r="AF560" i="9"/>
  <c r="AA560" i="9"/>
  <c r="S560" i="9"/>
  <c r="AN559" i="9"/>
  <c r="AM559" i="9"/>
  <c r="AF559" i="9"/>
  <c r="AA559" i="9"/>
  <c r="S559" i="9"/>
  <c r="AN558" i="9"/>
  <c r="AT558" i="9" s="1"/>
  <c r="AV558" i="9" s="1"/>
  <c r="AM558" i="9"/>
  <c r="AF558" i="9"/>
  <c r="AA558" i="9"/>
  <c r="S558" i="9"/>
  <c r="AN557" i="9"/>
  <c r="AM557" i="9"/>
  <c r="AF557" i="9"/>
  <c r="AA557" i="9"/>
  <c r="S557" i="9"/>
  <c r="AN556" i="9"/>
  <c r="AT556" i="9" s="1"/>
  <c r="AV556" i="9" s="1"/>
  <c r="AM556" i="9"/>
  <c r="AF556" i="9"/>
  <c r="AA556" i="9"/>
  <c r="S556" i="9"/>
  <c r="AN555" i="9"/>
  <c r="AT555" i="9" s="1"/>
  <c r="AV555" i="9" s="1"/>
  <c r="AM555" i="9"/>
  <c r="AF555" i="9"/>
  <c r="AA555" i="9"/>
  <c r="S555" i="9"/>
  <c r="AN554" i="9"/>
  <c r="AT554" i="9" s="1"/>
  <c r="AV554" i="9" s="1"/>
  <c r="AM554" i="9"/>
  <c r="AF554" i="9"/>
  <c r="AA554" i="9"/>
  <c r="S554" i="9"/>
  <c r="AN553" i="9"/>
  <c r="AT553" i="9" s="1"/>
  <c r="AV553" i="9" s="1"/>
  <c r="AM553" i="9"/>
  <c r="AF553" i="9"/>
  <c r="AA553" i="9"/>
  <c r="S553" i="9"/>
  <c r="AN552" i="9"/>
  <c r="AT552" i="9" s="1"/>
  <c r="AV552" i="9" s="1"/>
  <c r="AM552" i="9"/>
  <c r="AF552" i="9"/>
  <c r="AA552" i="9"/>
  <c r="S552" i="9"/>
  <c r="AN551" i="9"/>
  <c r="AT551" i="9" s="1"/>
  <c r="AV551" i="9" s="1"/>
  <c r="AM551" i="9"/>
  <c r="AF551" i="9"/>
  <c r="AA551" i="9"/>
  <c r="S551" i="9"/>
  <c r="AN550" i="9"/>
  <c r="AT550" i="9" s="1"/>
  <c r="AV550" i="9" s="1"/>
  <c r="AM550" i="9"/>
  <c r="AF550" i="9"/>
  <c r="AA550" i="9"/>
  <c r="S550" i="9"/>
  <c r="AN549" i="9"/>
  <c r="AT549" i="9" s="1"/>
  <c r="AV549" i="9" s="1"/>
  <c r="AM549" i="9"/>
  <c r="AF549" i="9"/>
  <c r="AA549" i="9"/>
  <c r="S549" i="9"/>
  <c r="AN548" i="9"/>
  <c r="AT548" i="9" s="1"/>
  <c r="AV548" i="9" s="1"/>
  <c r="AM548" i="9"/>
  <c r="AF548" i="9"/>
  <c r="AA548" i="9"/>
  <c r="S548" i="9"/>
  <c r="AN547" i="9"/>
  <c r="AT547" i="9" s="1"/>
  <c r="AV547" i="9" s="1"/>
  <c r="AM547" i="9"/>
  <c r="AF547" i="9"/>
  <c r="AA547" i="9"/>
  <c r="S547" i="9"/>
  <c r="AN546" i="9"/>
  <c r="AT546" i="9" s="1"/>
  <c r="AV546" i="9" s="1"/>
  <c r="AM546" i="9"/>
  <c r="AF546" i="9"/>
  <c r="AA546" i="9"/>
  <c r="S546" i="9"/>
  <c r="AN545" i="9"/>
  <c r="AM545" i="9"/>
  <c r="AF545" i="9"/>
  <c r="AA545" i="9"/>
  <c r="S545" i="9"/>
  <c r="AN544" i="9"/>
  <c r="AM544" i="9"/>
  <c r="AF544" i="9"/>
  <c r="AA544" i="9"/>
  <c r="S544" i="9"/>
  <c r="AN543" i="9"/>
  <c r="AM543" i="9"/>
  <c r="AF543" i="9"/>
  <c r="AA543" i="9"/>
  <c r="S543" i="9"/>
  <c r="AN542" i="9"/>
  <c r="AT542" i="9" s="1"/>
  <c r="AV542" i="9" s="1"/>
  <c r="AM542" i="9"/>
  <c r="AF542" i="9"/>
  <c r="AA542" i="9"/>
  <c r="S542" i="9"/>
  <c r="AN541" i="9"/>
  <c r="AM541" i="9"/>
  <c r="AF541" i="9"/>
  <c r="AA541" i="9"/>
  <c r="S541" i="9"/>
  <c r="AN540" i="9"/>
  <c r="AT540" i="9" s="1"/>
  <c r="AV540" i="9" s="1"/>
  <c r="AM540" i="9"/>
  <c r="AF540" i="9"/>
  <c r="AA540" i="9"/>
  <c r="S540" i="9"/>
  <c r="Q540" i="9"/>
  <c r="AN539" i="9"/>
  <c r="AM539" i="9"/>
  <c r="AF539" i="9"/>
  <c r="AA539" i="9"/>
  <c r="S539" i="9"/>
  <c r="AN538" i="9"/>
  <c r="AT538" i="9" s="1"/>
  <c r="AV538" i="9" s="1"/>
  <c r="AM538" i="9"/>
  <c r="AF538" i="9"/>
  <c r="AA538" i="9"/>
  <c r="S538" i="9"/>
  <c r="AN537" i="9"/>
  <c r="AT537" i="9" s="1"/>
  <c r="AV537" i="9" s="1"/>
  <c r="AM537" i="9"/>
  <c r="AF537" i="9"/>
  <c r="AA537" i="9"/>
  <c r="S537" i="9"/>
  <c r="AN536" i="9"/>
  <c r="AT536" i="9" s="1"/>
  <c r="AV536" i="9" s="1"/>
  <c r="AM536" i="9"/>
  <c r="AF536" i="9"/>
  <c r="AA536" i="9"/>
  <c r="S536" i="9"/>
  <c r="AN535" i="9"/>
  <c r="AT535" i="9" s="1"/>
  <c r="AV535" i="9" s="1"/>
  <c r="AM535" i="9"/>
  <c r="AF535" i="9"/>
  <c r="AA535" i="9"/>
  <c r="S535" i="9"/>
  <c r="AN534" i="9"/>
  <c r="AM534" i="9"/>
  <c r="AF534" i="9"/>
  <c r="AA534" i="9"/>
  <c r="S534" i="9"/>
  <c r="AN533" i="9"/>
  <c r="AT533" i="9" s="1"/>
  <c r="AV533" i="9" s="1"/>
  <c r="AM533" i="9"/>
  <c r="AF533" i="9"/>
  <c r="AA533" i="9"/>
  <c r="S533" i="9"/>
  <c r="AN532" i="9"/>
  <c r="AT532" i="9" s="1"/>
  <c r="AV532" i="9" s="1"/>
  <c r="AM532" i="9"/>
  <c r="AF532" i="9"/>
  <c r="AA532" i="9"/>
  <c r="S532" i="9"/>
  <c r="AN531" i="9"/>
  <c r="AT531" i="9" s="1"/>
  <c r="AV531" i="9" s="1"/>
  <c r="AM531" i="9"/>
  <c r="AF531" i="9"/>
  <c r="AA531" i="9"/>
  <c r="S531" i="9"/>
  <c r="AN530" i="9"/>
  <c r="AT530" i="9" s="1"/>
  <c r="AV530" i="9" s="1"/>
  <c r="AM530" i="9"/>
  <c r="AF530" i="9"/>
  <c r="AA530" i="9"/>
  <c r="S530" i="9"/>
  <c r="AN529" i="9"/>
  <c r="AT529" i="9" s="1"/>
  <c r="AV529" i="9" s="1"/>
  <c r="AM529" i="9"/>
  <c r="AF529" i="9"/>
  <c r="AA529" i="9"/>
  <c r="S529" i="9"/>
  <c r="AN528" i="9"/>
  <c r="AT528" i="9" s="1"/>
  <c r="AV528" i="9" s="1"/>
  <c r="AM528" i="9"/>
  <c r="AF528" i="9"/>
  <c r="AA528" i="9"/>
  <c r="S528" i="9"/>
  <c r="AN527" i="9"/>
  <c r="AT527" i="9" s="1"/>
  <c r="AV527" i="9" s="1"/>
  <c r="AM527" i="9"/>
  <c r="AF527" i="9"/>
  <c r="AA527" i="9"/>
  <c r="S527" i="9"/>
  <c r="AN526" i="9"/>
  <c r="AT526" i="9" s="1"/>
  <c r="AV526" i="9" s="1"/>
  <c r="AM526" i="9"/>
  <c r="AF526" i="9"/>
  <c r="AA526" i="9"/>
  <c r="S526" i="9"/>
  <c r="AN525" i="9"/>
  <c r="AT525" i="9" s="1"/>
  <c r="AV525" i="9" s="1"/>
  <c r="AM525" i="9"/>
  <c r="AF525" i="9"/>
  <c r="AA525" i="9"/>
  <c r="S525" i="9"/>
  <c r="AN524" i="9"/>
  <c r="AT524" i="9" s="1"/>
  <c r="AV524" i="9" s="1"/>
  <c r="AM524" i="9"/>
  <c r="AF524" i="9"/>
  <c r="AA524" i="9"/>
  <c r="S524" i="9"/>
  <c r="Q524" i="9"/>
  <c r="AM523" i="9"/>
  <c r="AF523" i="9"/>
  <c r="AA523" i="9"/>
  <c r="K523" i="9"/>
  <c r="AN523" i="9" s="1"/>
  <c r="AT523" i="9" s="1"/>
  <c r="AV523" i="9" s="1"/>
  <c r="AN522" i="9"/>
  <c r="AM522" i="9"/>
  <c r="AF522" i="9"/>
  <c r="AA522" i="9"/>
  <c r="S522" i="9"/>
  <c r="AN521" i="9"/>
  <c r="AT521" i="9" s="1"/>
  <c r="AV521" i="9" s="1"/>
  <c r="AM521" i="9"/>
  <c r="AF521" i="9"/>
  <c r="AA521" i="9"/>
  <c r="AN520" i="9"/>
  <c r="AT520" i="9" s="1"/>
  <c r="AV520" i="9" s="1"/>
  <c r="AM520" i="9"/>
  <c r="AF520" i="9"/>
  <c r="AA520" i="9"/>
  <c r="AN519" i="9"/>
  <c r="AT519" i="9" s="1"/>
  <c r="AV519" i="9" s="1"/>
  <c r="AM519" i="9"/>
  <c r="AF519" i="9"/>
  <c r="AA519" i="9"/>
  <c r="AN518" i="9"/>
  <c r="AT518" i="9" s="1"/>
  <c r="AV518" i="9" s="1"/>
  <c r="AM518" i="9"/>
  <c r="AF518" i="9"/>
  <c r="AA518" i="9"/>
  <c r="AN517" i="9"/>
  <c r="AT517" i="9" s="1"/>
  <c r="AV517" i="9" s="1"/>
  <c r="AM517" i="9"/>
  <c r="AF517" i="9"/>
  <c r="AA517" i="9"/>
  <c r="AN516" i="9"/>
  <c r="AT516" i="9" s="1"/>
  <c r="AV516" i="9" s="1"/>
  <c r="AM516" i="9"/>
  <c r="AF516" i="9"/>
  <c r="AA516" i="9"/>
  <c r="AN515" i="9"/>
  <c r="AT515" i="9" s="1"/>
  <c r="AV515" i="9" s="1"/>
  <c r="AM515" i="9"/>
  <c r="AF515" i="9"/>
  <c r="AA515" i="9"/>
  <c r="AN514" i="9"/>
  <c r="AT514" i="9" s="1"/>
  <c r="AV514" i="9" s="1"/>
  <c r="AM514" i="9"/>
  <c r="AF514" i="9"/>
  <c r="AA514" i="9"/>
  <c r="AN513" i="9"/>
  <c r="AT513" i="9" s="1"/>
  <c r="AV513" i="9" s="1"/>
  <c r="AM513" i="9"/>
  <c r="AF513" i="9"/>
  <c r="AA513" i="9"/>
  <c r="AN512" i="9"/>
  <c r="AT512" i="9" s="1"/>
  <c r="AV512" i="9" s="1"/>
  <c r="AM512" i="9"/>
  <c r="AF512" i="9"/>
  <c r="AA512" i="9"/>
  <c r="S512" i="9"/>
  <c r="AN511" i="9"/>
  <c r="AT511" i="9" s="1"/>
  <c r="AV511" i="9" s="1"/>
  <c r="AM511" i="9"/>
  <c r="AF511" i="9"/>
  <c r="AA511" i="9"/>
  <c r="S511" i="9"/>
  <c r="AN510" i="9"/>
  <c r="AT510" i="9" s="1"/>
  <c r="AV510" i="9" s="1"/>
  <c r="AM510" i="9"/>
  <c r="AF510" i="9"/>
  <c r="AA510" i="9"/>
  <c r="S510" i="9"/>
  <c r="AN509" i="9"/>
  <c r="AT509" i="9" s="1"/>
  <c r="AV509" i="9" s="1"/>
  <c r="AM509" i="9"/>
  <c r="AF509" i="9"/>
  <c r="AA509" i="9"/>
  <c r="S509" i="9"/>
  <c r="AN508" i="9"/>
  <c r="AT508" i="9" s="1"/>
  <c r="AV508" i="9" s="1"/>
  <c r="AM508" i="9"/>
  <c r="AF508" i="9"/>
  <c r="AA508" i="9"/>
  <c r="S508" i="9"/>
  <c r="AN507" i="9"/>
  <c r="AT507" i="9" s="1"/>
  <c r="AV507" i="9" s="1"/>
  <c r="AM507" i="9"/>
  <c r="AF507" i="9"/>
  <c r="AA507" i="9"/>
  <c r="S507" i="9"/>
  <c r="AN506" i="9"/>
  <c r="AM506" i="9"/>
  <c r="AF506" i="9"/>
  <c r="AA506" i="9"/>
  <c r="S506" i="9"/>
  <c r="AN505" i="9"/>
  <c r="AT505" i="9" s="1"/>
  <c r="AV505" i="9" s="1"/>
  <c r="AM505" i="9"/>
  <c r="AF505" i="9"/>
  <c r="AA505" i="9"/>
  <c r="S505" i="9"/>
  <c r="AN504" i="9"/>
  <c r="AT504" i="9" s="1"/>
  <c r="AV504" i="9" s="1"/>
  <c r="AM504" i="9"/>
  <c r="AF504" i="9"/>
  <c r="AA504" i="9"/>
  <c r="S504" i="9"/>
  <c r="AN503" i="9"/>
  <c r="AM503" i="9"/>
  <c r="AF503" i="9"/>
  <c r="AA503" i="9"/>
  <c r="S503" i="9"/>
  <c r="AN502" i="9"/>
  <c r="AM502" i="9"/>
  <c r="AF502" i="9"/>
  <c r="AA502" i="9"/>
  <c r="S502" i="9"/>
  <c r="AN501" i="9"/>
  <c r="AM501" i="9"/>
  <c r="AF501" i="9"/>
  <c r="AA501" i="9"/>
  <c r="S501" i="9"/>
  <c r="AN500" i="9"/>
  <c r="AM500" i="9"/>
  <c r="AF500" i="9"/>
  <c r="AA500" i="9"/>
  <c r="S500" i="9"/>
  <c r="AN499" i="9"/>
  <c r="AT499" i="9" s="1"/>
  <c r="AV499" i="9" s="1"/>
  <c r="AM499" i="9"/>
  <c r="AF499" i="9"/>
  <c r="AA499" i="9"/>
  <c r="S499" i="9"/>
  <c r="AN498" i="9"/>
  <c r="AM498" i="9"/>
  <c r="AF498" i="9"/>
  <c r="AA498" i="9"/>
  <c r="S498" i="9"/>
  <c r="AN497" i="9"/>
  <c r="AT497" i="9" s="1"/>
  <c r="AV497" i="9" s="1"/>
  <c r="AM497" i="9"/>
  <c r="AF497" i="9"/>
  <c r="AA497" i="9"/>
  <c r="S497" i="9"/>
  <c r="AN496" i="9"/>
  <c r="AT496" i="9" s="1"/>
  <c r="AV496" i="9" s="1"/>
  <c r="AM496" i="9"/>
  <c r="AF496" i="9"/>
  <c r="AA496" i="9"/>
  <c r="S496" i="9"/>
  <c r="AN495" i="9"/>
  <c r="AT495" i="9" s="1"/>
  <c r="AV495" i="9" s="1"/>
  <c r="AM495" i="9"/>
  <c r="AF495" i="9"/>
  <c r="AA495" i="9"/>
  <c r="S495" i="9"/>
  <c r="AN494" i="9"/>
  <c r="AT494" i="9" s="1"/>
  <c r="AV494" i="9" s="1"/>
  <c r="AM494" i="9"/>
  <c r="AF494" i="9"/>
  <c r="AA494" i="9"/>
  <c r="S494" i="9"/>
  <c r="AN493" i="9"/>
  <c r="AT493" i="9" s="1"/>
  <c r="AV493" i="9" s="1"/>
  <c r="AM493" i="9"/>
  <c r="AF493" i="9"/>
  <c r="AA493" i="9"/>
  <c r="S493" i="9"/>
  <c r="AN492" i="9"/>
  <c r="AM492" i="9"/>
  <c r="AF492" i="9"/>
  <c r="AA492" i="9"/>
  <c r="S492" i="9"/>
  <c r="AN491" i="9"/>
  <c r="AT491" i="9" s="1"/>
  <c r="AV491" i="9" s="1"/>
  <c r="AM491" i="9"/>
  <c r="AF491" i="9"/>
  <c r="AA491" i="9"/>
  <c r="S491" i="9"/>
  <c r="AN490" i="9"/>
  <c r="AM490" i="9"/>
  <c r="AF490" i="9"/>
  <c r="AA490" i="9"/>
  <c r="S490" i="9"/>
  <c r="AN489" i="9"/>
  <c r="AT489" i="9" s="1"/>
  <c r="AV489" i="9" s="1"/>
  <c r="AM489" i="9"/>
  <c r="AF489" i="9"/>
  <c r="AA489" i="9"/>
  <c r="S489" i="9"/>
  <c r="AN488" i="9"/>
  <c r="AT488" i="9" s="1"/>
  <c r="AV488" i="9" s="1"/>
  <c r="AM488" i="9"/>
  <c r="AF488" i="9"/>
  <c r="AA488" i="9"/>
  <c r="S488" i="9"/>
  <c r="AN487" i="9"/>
  <c r="AM487" i="9"/>
  <c r="AF487" i="9"/>
  <c r="AA487" i="9"/>
  <c r="S487" i="9"/>
  <c r="AN486" i="9"/>
  <c r="AM486" i="9"/>
  <c r="AF486" i="9"/>
  <c r="AA486" i="9"/>
  <c r="S486" i="9"/>
  <c r="AN485" i="9"/>
  <c r="AT485" i="9" s="1"/>
  <c r="AV485" i="9" s="1"/>
  <c r="AM485" i="9"/>
  <c r="AF485" i="9"/>
  <c r="AA485" i="9"/>
  <c r="S485" i="9"/>
  <c r="AN484" i="9"/>
  <c r="AT484" i="9" s="1"/>
  <c r="AV484" i="9" s="1"/>
  <c r="AM484" i="9"/>
  <c r="AF484" i="9"/>
  <c r="AA484" i="9"/>
  <c r="S484" i="9"/>
  <c r="AN483" i="9"/>
  <c r="AT483" i="9" s="1"/>
  <c r="AV483" i="9" s="1"/>
  <c r="AM483" i="9"/>
  <c r="AF483" i="9"/>
  <c r="AA483" i="9"/>
  <c r="S483" i="9"/>
  <c r="AN482" i="9"/>
  <c r="AT482" i="9" s="1"/>
  <c r="AV482" i="9" s="1"/>
  <c r="AM482" i="9"/>
  <c r="AF482" i="9"/>
  <c r="AA482" i="9"/>
  <c r="S482" i="9"/>
  <c r="AN481" i="9"/>
  <c r="AM481" i="9"/>
  <c r="AF481" i="9"/>
  <c r="AA481" i="9"/>
  <c r="S481" i="9"/>
  <c r="AN480" i="9"/>
  <c r="AM480" i="9"/>
  <c r="AF480" i="9"/>
  <c r="AA480" i="9"/>
  <c r="S480" i="9"/>
  <c r="AN479" i="9"/>
  <c r="AT479" i="9" s="1"/>
  <c r="AV479" i="9" s="1"/>
  <c r="AM479" i="9"/>
  <c r="AF479" i="9"/>
  <c r="AA479" i="9"/>
  <c r="S479" i="9"/>
  <c r="AN478" i="9"/>
  <c r="AT478" i="9" s="1"/>
  <c r="AV478" i="9" s="1"/>
  <c r="AM478" i="9"/>
  <c r="AF478" i="9"/>
  <c r="AA478" i="9"/>
  <c r="S478" i="9"/>
  <c r="AN477" i="9"/>
  <c r="AM477" i="9"/>
  <c r="AF477" i="9"/>
  <c r="AA477" i="9"/>
  <c r="S477" i="9"/>
  <c r="AN476" i="9"/>
  <c r="AM476" i="9"/>
  <c r="AF476" i="9"/>
  <c r="AA476" i="9"/>
  <c r="S476" i="9"/>
  <c r="AN475" i="9"/>
  <c r="AM475" i="9"/>
  <c r="AF475" i="9"/>
  <c r="AA475" i="9"/>
  <c r="S475" i="9"/>
  <c r="AN474" i="9"/>
  <c r="AT474" i="9" s="1"/>
  <c r="AV474" i="9" s="1"/>
  <c r="AM474" i="9"/>
  <c r="AF474" i="9"/>
  <c r="AA474" i="9"/>
  <c r="S474" i="9"/>
  <c r="Q474" i="9"/>
  <c r="AN473" i="9"/>
  <c r="AT473" i="9" s="1"/>
  <c r="AV473" i="9" s="1"/>
  <c r="AM473" i="9"/>
  <c r="AF473" i="9"/>
  <c r="AA473" i="9"/>
  <c r="S473" i="9"/>
  <c r="AN472" i="9"/>
  <c r="AT472" i="9" s="1"/>
  <c r="AV472" i="9" s="1"/>
  <c r="AM472" i="9"/>
  <c r="AF472" i="9"/>
  <c r="AA472" i="9"/>
  <c r="S472" i="9"/>
  <c r="AN471" i="9"/>
  <c r="AT471" i="9" s="1"/>
  <c r="AV471" i="9" s="1"/>
  <c r="AM471" i="9"/>
  <c r="AF471" i="9"/>
  <c r="AA471" i="9"/>
  <c r="S471" i="9"/>
  <c r="AN470" i="9"/>
  <c r="AT470" i="9" s="1"/>
  <c r="AV470" i="9" s="1"/>
  <c r="AM470" i="9"/>
  <c r="AF470" i="9"/>
  <c r="AA470" i="9"/>
  <c r="S470" i="9"/>
  <c r="AN469" i="9"/>
  <c r="AM469" i="9"/>
  <c r="AF469" i="9"/>
  <c r="AA469" i="9"/>
  <c r="S469" i="9"/>
  <c r="AN468" i="9"/>
  <c r="AT468" i="9" s="1"/>
  <c r="AV468" i="9" s="1"/>
  <c r="AM468" i="9"/>
  <c r="AF468" i="9"/>
  <c r="AA468" i="9"/>
  <c r="S468" i="9"/>
  <c r="AN467" i="9"/>
  <c r="AT467" i="9" s="1"/>
  <c r="AV467" i="9" s="1"/>
  <c r="AM467" i="9"/>
  <c r="AF467" i="9"/>
  <c r="AA467" i="9"/>
  <c r="S467" i="9"/>
  <c r="AN466" i="9"/>
  <c r="AT466" i="9" s="1"/>
  <c r="AV466" i="9" s="1"/>
  <c r="AM466" i="9"/>
  <c r="AF466" i="9"/>
  <c r="AA466" i="9"/>
  <c r="S466" i="9"/>
  <c r="AN465" i="9"/>
  <c r="AT465" i="9" s="1"/>
  <c r="AV465" i="9" s="1"/>
  <c r="AM465" i="9"/>
  <c r="AF465" i="9"/>
  <c r="AA465" i="9"/>
  <c r="S465" i="9"/>
  <c r="AN464" i="9"/>
  <c r="AT464" i="9" s="1"/>
  <c r="AV464" i="9" s="1"/>
  <c r="AM464" i="9"/>
  <c r="AF464" i="9"/>
  <c r="AA464" i="9"/>
  <c r="S464" i="9"/>
  <c r="AN463" i="9"/>
  <c r="AM463" i="9"/>
  <c r="AF463" i="9"/>
  <c r="AA463" i="9"/>
  <c r="S463" i="9"/>
  <c r="AN462" i="9"/>
  <c r="AM462" i="9"/>
  <c r="AF462" i="9"/>
  <c r="AA462" i="9"/>
  <c r="S462" i="9"/>
  <c r="AN461" i="9"/>
  <c r="AT461" i="9" s="1"/>
  <c r="AV461" i="9" s="1"/>
  <c r="AM461" i="9"/>
  <c r="AF461" i="9"/>
  <c r="AA461" i="9"/>
  <c r="S461" i="9"/>
  <c r="AN460" i="9"/>
  <c r="AT460" i="9" s="1"/>
  <c r="AV460" i="9" s="1"/>
  <c r="AM460" i="9"/>
  <c r="AF460" i="9"/>
  <c r="AA460" i="9"/>
  <c r="S460" i="9"/>
  <c r="AN459" i="9"/>
  <c r="AT459" i="9" s="1"/>
  <c r="AV459" i="9" s="1"/>
  <c r="AM459" i="9"/>
  <c r="AF459" i="9"/>
  <c r="AA459" i="9"/>
  <c r="S459" i="9"/>
  <c r="AN458" i="9"/>
  <c r="AM458" i="9"/>
  <c r="AF458" i="9"/>
  <c r="AA458" i="9"/>
  <c r="S458" i="9"/>
  <c r="AN457" i="9"/>
  <c r="AM457" i="9"/>
  <c r="AF457" i="9"/>
  <c r="AA457" i="9"/>
  <c r="S457" i="9"/>
  <c r="AN456" i="9"/>
  <c r="AM456" i="9"/>
  <c r="AF456" i="9"/>
  <c r="AA456" i="9"/>
  <c r="S456" i="9"/>
  <c r="AN455" i="9"/>
  <c r="AT455" i="9" s="1"/>
  <c r="AV455" i="9" s="1"/>
  <c r="AM455" i="9"/>
  <c r="AF455" i="9"/>
  <c r="AA455" i="9"/>
  <c r="S455" i="9"/>
  <c r="AN454" i="9"/>
  <c r="AM454" i="9"/>
  <c r="AF454" i="9"/>
  <c r="AA454" i="9"/>
  <c r="S454" i="9"/>
  <c r="AN453" i="9"/>
  <c r="AM453" i="9"/>
  <c r="AF453" i="9"/>
  <c r="AA453" i="9"/>
  <c r="S453" i="9"/>
  <c r="AN452" i="9"/>
  <c r="AM452" i="9"/>
  <c r="AF452" i="9"/>
  <c r="AA452" i="9"/>
  <c r="S452" i="9"/>
  <c r="AN451" i="9"/>
  <c r="AT451" i="9" s="1"/>
  <c r="AV451" i="9" s="1"/>
  <c r="AM451" i="9"/>
  <c r="AF451" i="9"/>
  <c r="AA451" i="9"/>
  <c r="S451" i="9"/>
  <c r="AN450" i="9"/>
  <c r="AT450" i="9" s="1"/>
  <c r="AV450" i="9" s="1"/>
  <c r="AM450" i="9"/>
  <c r="AF450" i="9"/>
  <c r="AA450" i="9"/>
  <c r="S450" i="9"/>
  <c r="AN449" i="9"/>
  <c r="AT449" i="9" s="1"/>
  <c r="AV449" i="9" s="1"/>
  <c r="AM449" i="9"/>
  <c r="AF449" i="9"/>
  <c r="AA449" i="9"/>
  <c r="S449" i="9"/>
  <c r="AN448" i="9"/>
  <c r="AM448" i="9"/>
  <c r="AF448" i="9"/>
  <c r="AA448" i="9"/>
  <c r="S448" i="9"/>
  <c r="AN447" i="9"/>
  <c r="AT447" i="9" s="1"/>
  <c r="AV447" i="9" s="1"/>
  <c r="AM447" i="9"/>
  <c r="AF447" i="9"/>
  <c r="AA447" i="9"/>
  <c r="S447" i="9"/>
  <c r="AN446" i="9"/>
  <c r="AT446" i="9" s="1"/>
  <c r="AV446" i="9" s="1"/>
  <c r="AM446" i="9"/>
  <c r="AF446" i="9"/>
  <c r="AA446" i="9"/>
  <c r="S446" i="9"/>
  <c r="AN445" i="9"/>
  <c r="AT445" i="9" s="1"/>
  <c r="AV445" i="9" s="1"/>
  <c r="AM445" i="9"/>
  <c r="AF445" i="9"/>
  <c r="AA445" i="9"/>
  <c r="S445" i="9"/>
  <c r="AN444" i="9"/>
  <c r="AT444" i="9" s="1"/>
  <c r="AV444" i="9" s="1"/>
  <c r="AM444" i="9"/>
  <c r="AF444" i="9"/>
  <c r="AA444" i="9"/>
  <c r="S444" i="9"/>
  <c r="AN443" i="9"/>
  <c r="AT443" i="9" s="1"/>
  <c r="AV443" i="9" s="1"/>
  <c r="AM443" i="9"/>
  <c r="AF443" i="9"/>
  <c r="AA443" i="9"/>
  <c r="S443" i="9"/>
  <c r="AN442" i="9"/>
  <c r="AT442" i="9" s="1"/>
  <c r="AV442" i="9" s="1"/>
  <c r="AM442" i="9"/>
  <c r="AF442" i="9"/>
  <c r="AA442" i="9"/>
  <c r="S442" i="9"/>
  <c r="AN441" i="9"/>
  <c r="AT441" i="9" s="1"/>
  <c r="AV441" i="9" s="1"/>
  <c r="AM441" i="9"/>
  <c r="AF441" i="9"/>
  <c r="AA441" i="9"/>
  <c r="S441" i="9"/>
  <c r="AN440" i="9"/>
  <c r="AT440" i="9" s="1"/>
  <c r="AV440" i="9" s="1"/>
  <c r="AM440" i="9"/>
  <c r="AF440" i="9"/>
  <c r="AA440" i="9"/>
  <c r="S440" i="9"/>
  <c r="AN439" i="9"/>
  <c r="AM439" i="9"/>
  <c r="AF439" i="9"/>
  <c r="AA439" i="9"/>
  <c r="S439" i="9"/>
  <c r="AN438" i="9"/>
  <c r="AT438" i="9" s="1"/>
  <c r="AV438" i="9" s="1"/>
  <c r="AM438" i="9"/>
  <c r="AF438" i="9"/>
  <c r="AA438" i="9"/>
  <c r="S438" i="9"/>
  <c r="AN437" i="9"/>
  <c r="AM437" i="9"/>
  <c r="AF437" i="9"/>
  <c r="AA437" i="9"/>
  <c r="S437" i="9"/>
  <c r="AN436" i="9"/>
  <c r="AT436" i="9" s="1"/>
  <c r="AV436" i="9" s="1"/>
  <c r="AM436" i="9"/>
  <c r="AF436" i="9"/>
  <c r="AA436" i="9"/>
  <c r="S436" i="9"/>
  <c r="AN435" i="9"/>
  <c r="AT435" i="9" s="1"/>
  <c r="AV435" i="9" s="1"/>
  <c r="AM435" i="9"/>
  <c r="AF435" i="9"/>
  <c r="AA435" i="9"/>
  <c r="S435" i="9"/>
  <c r="AN434" i="9"/>
  <c r="AT434" i="9" s="1"/>
  <c r="AV434" i="9" s="1"/>
  <c r="AM434" i="9"/>
  <c r="AF434" i="9"/>
  <c r="AA434" i="9"/>
  <c r="S434" i="9"/>
  <c r="AN433" i="9"/>
  <c r="AT433" i="9" s="1"/>
  <c r="AV433" i="9" s="1"/>
  <c r="AM433" i="9"/>
  <c r="AF433" i="9"/>
  <c r="AA433" i="9"/>
  <c r="S433" i="9"/>
  <c r="AN432" i="9"/>
  <c r="AT432" i="9" s="1"/>
  <c r="AV432" i="9" s="1"/>
  <c r="AM432" i="9"/>
  <c r="AF432" i="9"/>
  <c r="AA432" i="9"/>
  <c r="S432" i="9"/>
  <c r="AN431" i="9"/>
  <c r="AT431" i="9" s="1"/>
  <c r="AV431" i="9" s="1"/>
  <c r="AM431" i="9"/>
  <c r="AF431" i="9"/>
  <c r="AA431" i="9"/>
  <c r="S431" i="9"/>
  <c r="AN430" i="9"/>
  <c r="AT430" i="9" s="1"/>
  <c r="AV430" i="9" s="1"/>
  <c r="AM430" i="9"/>
  <c r="AF430" i="9"/>
  <c r="AA430" i="9"/>
  <c r="S430" i="9"/>
  <c r="AN429" i="9"/>
  <c r="AM429" i="9"/>
  <c r="AF429" i="9"/>
  <c r="AA429" i="9"/>
  <c r="S429" i="9"/>
  <c r="AN428" i="9"/>
  <c r="AT428" i="9" s="1"/>
  <c r="AV428" i="9" s="1"/>
  <c r="AM428" i="9"/>
  <c r="AF428" i="9"/>
  <c r="AA428" i="9"/>
  <c r="S428" i="9"/>
  <c r="AN427" i="9"/>
  <c r="AT427" i="9" s="1"/>
  <c r="AV427" i="9" s="1"/>
  <c r="AM427" i="9"/>
  <c r="AF427" i="9"/>
  <c r="AA427" i="9"/>
  <c r="S427" i="9"/>
  <c r="AN426" i="9"/>
  <c r="AT426" i="9" s="1"/>
  <c r="AV426" i="9" s="1"/>
  <c r="AM426" i="9"/>
  <c r="AF426" i="9"/>
  <c r="AA426" i="9"/>
  <c r="S426" i="9"/>
  <c r="AN425" i="9"/>
  <c r="AT425" i="9" s="1"/>
  <c r="AV425" i="9" s="1"/>
  <c r="AM425" i="9"/>
  <c r="AF425" i="9"/>
  <c r="AA425" i="9"/>
  <c r="S425" i="9"/>
  <c r="AN424" i="9"/>
  <c r="AM424" i="9"/>
  <c r="AF424" i="9"/>
  <c r="AA424" i="9"/>
  <c r="S424" i="9"/>
  <c r="AN423" i="9"/>
  <c r="AT423" i="9" s="1"/>
  <c r="AV423" i="9" s="1"/>
  <c r="AM423" i="9"/>
  <c r="AF423" i="9"/>
  <c r="AA423" i="9"/>
  <c r="S423" i="9"/>
  <c r="Q423" i="9"/>
  <c r="AN422" i="9"/>
  <c r="AM422" i="9"/>
  <c r="AF422" i="9"/>
  <c r="AA422" i="9"/>
  <c r="S422" i="9"/>
  <c r="AN421" i="9"/>
  <c r="AM421" i="9"/>
  <c r="AF421" i="9"/>
  <c r="AA421" i="9"/>
  <c r="S421" i="9"/>
  <c r="AN420" i="9"/>
  <c r="AT420" i="9" s="1"/>
  <c r="AV420" i="9" s="1"/>
  <c r="AM420" i="9"/>
  <c r="AF420" i="9"/>
  <c r="AA420" i="9"/>
  <c r="S420" i="9"/>
  <c r="AN419" i="9"/>
  <c r="AT419" i="9" s="1"/>
  <c r="AV419" i="9" s="1"/>
  <c r="AM419" i="9"/>
  <c r="AF419" i="9"/>
  <c r="AA419" i="9"/>
  <c r="S419" i="9"/>
  <c r="AN418" i="9"/>
  <c r="AT418" i="9" s="1"/>
  <c r="AV418" i="9" s="1"/>
  <c r="AM418" i="9"/>
  <c r="AF418" i="9"/>
  <c r="AA418" i="9"/>
  <c r="S418" i="9"/>
  <c r="AN417" i="9"/>
  <c r="AM417" i="9"/>
  <c r="AF417" i="9"/>
  <c r="AA417" i="9"/>
  <c r="S417" i="9"/>
  <c r="AN416" i="9"/>
  <c r="AM416" i="9"/>
  <c r="AF416" i="9"/>
  <c r="AA416" i="9"/>
  <c r="S416" i="9"/>
  <c r="AN415" i="9"/>
  <c r="AM415" i="9"/>
  <c r="AF415" i="9"/>
  <c r="AA415" i="9"/>
  <c r="S415" i="9"/>
  <c r="AN414" i="9"/>
  <c r="AT414" i="9" s="1"/>
  <c r="AV414" i="9" s="1"/>
  <c r="AM414" i="9"/>
  <c r="AF414" i="9"/>
  <c r="AA414" i="9"/>
  <c r="S414" i="9"/>
  <c r="AN413" i="9"/>
  <c r="AM413" i="9"/>
  <c r="AF413" i="9"/>
  <c r="AA413" i="9"/>
  <c r="S413" i="9"/>
  <c r="AN412" i="9"/>
  <c r="AT412" i="9" s="1"/>
  <c r="AV412" i="9" s="1"/>
  <c r="AM412" i="9"/>
  <c r="AF412" i="9"/>
  <c r="AA412" i="9"/>
  <c r="S412" i="9"/>
  <c r="AN411" i="9"/>
  <c r="AT411" i="9" s="1"/>
  <c r="AV411" i="9" s="1"/>
  <c r="AM411" i="9"/>
  <c r="AF411" i="9"/>
  <c r="AA411" i="9"/>
  <c r="S411" i="9"/>
  <c r="AN410" i="9"/>
  <c r="AM410" i="9"/>
  <c r="AF410" i="9"/>
  <c r="AA410" i="9"/>
  <c r="S410" i="9"/>
  <c r="AN409" i="9"/>
  <c r="AM409" i="9"/>
  <c r="AF409" i="9"/>
  <c r="AA409" i="9"/>
  <c r="S409" i="9"/>
  <c r="AN408" i="9"/>
  <c r="AM408" i="9"/>
  <c r="AF408" i="9"/>
  <c r="AA408" i="9"/>
  <c r="S408" i="9"/>
  <c r="AN407" i="9"/>
  <c r="AT407" i="9" s="1"/>
  <c r="AV407" i="9" s="1"/>
  <c r="AM407" i="9"/>
  <c r="AF407" i="9"/>
  <c r="AA407" i="9"/>
  <c r="S407" i="9"/>
  <c r="AN406" i="9"/>
  <c r="AT406" i="9" s="1"/>
  <c r="AV406" i="9" s="1"/>
  <c r="AM406" i="9"/>
  <c r="AF406" i="9"/>
  <c r="AA406" i="9"/>
  <c r="S406" i="9"/>
  <c r="AN405" i="9"/>
  <c r="AT405" i="9" s="1"/>
  <c r="AV405" i="9" s="1"/>
  <c r="AM405" i="9"/>
  <c r="AF405" i="9"/>
  <c r="AA405" i="9"/>
  <c r="S405" i="9"/>
  <c r="AN404" i="9"/>
  <c r="AT404" i="9" s="1"/>
  <c r="AV404" i="9" s="1"/>
  <c r="AM404" i="9"/>
  <c r="AF404" i="9"/>
  <c r="AA404" i="9"/>
  <c r="S404" i="9"/>
  <c r="AN403" i="9"/>
  <c r="AM403" i="9"/>
  <c r="AF403" i="9"/>
  <c r="AA403" i="9"/>
  <c r="S403" i="9"/>
  <c r="AN402" i="9"/>
  <c r="AM402" i="9"/>
  <c r="AF402" i="9"/>
  <c r="AA402" i="9"/>
  <c r="S402" i="9"/>
  <c r="AN401" i="9"/>
  <c r="AT401" i="9" s="1"/>
  <c r="AV401" i="9" s="1"/>
  <c r="AM401" i="9"/>
  <c r="AF401" i="9"/>
  <c r="AA401" i="9"/>
  <c r="S401" i="9"/>
  <c r="AN400" i="9"/>
  <c r="AT400" i="9" s="1"/>
  <c r="AV400" i="9" s="1"/>
  <c r="AM400" i="9"/>
  <c r="AF400" i="9"/>
  <c r="AA400" i="9"/>
  <c r="S400" i="9"/>
  <c r="AN399" i="9"/>
  <c r="AM399" i="9"/>
  <c r="AF399" i="9"/>
  <c r="AA399" i="9"/>
  <c r="S399" i="9"/>
  <c r="AN398" i="9"/>
  <c r="AM398" i="9"/>
  <c r="AF398" i="9"/>
  <c r="AA398" i="9"/>
  <c r="S398" i="9"/>
  <c r="AN397" i="9"/>
  <c r="AT397" i="9" s="1"/>
  <c r="AV397" i="9" s="1"/>
  <c r="AM397" i="9"/>
  <c r="AF397" i="9"/>
  <c r="AA397" i="9"/>
  <c r="S397" i="9"/>
  <c r="AN396" i="9"/>
  <c r="AM396" i="9"/>
  <c r="AF396" i="9"/>
  <c r="AA396" i="9"/>
  <c r="S396" i="9"/>
  <c r="AN395" i="9"/>
  <c r="AM395" i="9"/>
  <c r="AF395" i="9"/>
  <c r="AA395" i="9"/>
  <c r="S395" i="9"/>
  <c r="AN394" i="9"/>
  <c r="AM394" i="9"/>
  <c r="AF394" i="9"/>
  <c r="AA394" i="9"/>
  <c r="S394" i="9"/>
  <c r="AN393" i="9"/>
  <c r="AM393" i="9"/>
  <c r="AF393" i="9"/>
  <c r="AA393" i="9"/>
  <c r="S393" i="9"/>
  <c r="AN392" i="9"/>
  <c r="AT392" i="9" s="1"/>
  <c r="AV392" i="9" s="1"/>
  <c r="AM392" i="9"/>
  <c r="AF392" i="9"/>
  <c r="AA392" i="9"/>
  <c r="S392" i="9"/>
  <c r="AN391" i="9"/>
  <c r="AT391" i="9" s="1"/>
  <c r="AV391" i="9" s="1"/>
  <c r="AM391" i="9"/>
  <c r="AF391" i="9"/>
  <c r="AA391" i="9"/>
  <c r="S391" i="9"/>
  <c r="AN390" i="9"/>
  <c r="AT390" i="9" s="1"/>
  <c r="AV390" i="9" s="1"/>
  <c r="AM390" i="9"/>
  <c r="AF390" i="9"/>
  <c r="AA390" i="9"/>
  <c r="S390" i="9"/>
  <c r="AN389" i="9"/>
  <c r="AM389" i="9"/>
  <c r="AF389" i="9"/>
  <c r="AA389" i="9"/>
  <c r="S389" i="9"/>
  <c r="AN388" i="9"/>
  <c r="AT388" i="9" s="1"/>
  <c r="AV388" i="9" s="1"/>
  <c r="AM388" i="9"/>
  <c r="AF388" i="9"/>
  <c r="AA388" i="9"/>
  <c r="S388" i="9"/>
  <c r="AN387" i="9"/>
  <c r="AT387" i="9" s="1"/>
  <c r="AV387" i="9" s="1"/>
  <c r="AM387" i="9"/>
  <c r="AF387" i="9"/>
  <c r="AA387" i="9"/>
  <c r="S387" i="9"/>
  <c r="AN386" i="9"/>
  <c r="AT386" i="9" s="1"/>
  <c r="AV386" i="9" s="1"/>
  <c r="AM386" i="9"/>
  <c r="AF386" i="9"/>
  <c r="AA386" i="9"/>
  <c r="S386" i="9"/>
  <c r="AN385" i="9"/>
  <c r="AT385" i="9" s="1"/>
  <c r="AV385" i="9" s="1"/>
  <c r="AM385" i="9"/>
  <c r="AF385" i="9"/>
  <c r="AA385" i="9"/>
  <c r="S385" i="9"/>
  <c r="AN384" i="9"/>
  <c r="AT384" i="9" s="1"/>
  <c r="AV384" i="9" s="1"/>
  <c r="AM384" i="9"/>
  <c r="AF384" i="9"/>
  <c r="AA384" i="9"/>
  <c r="S384" i="9"/>
  <c r="AN383" i="9"/>
  <c r="AT383" i="9" s="1"/>
  <c r="AV383" i="9" s="1"/>
  <c r="AM383" i="9"/>
  <c r="AF383" i="9"/>
  <c r="AA383" i="9"/>
  <c r="S383" i="9"/>
  <c r="AN382" i="9"/>
  <c r="AM382" i="9"/>
  <c r="AF382" i="9"/>
  <c r="AA382" i="9"/>
  <c r="S382" i="9"/>
  <c r="AN381" i="9"/>
  <c r="AT381" i="9" s="1"/>
  <c r="AV381" i="9" s="1"/>
  <c r="AM381" i="9"/>
  <c r="AF381" i="9"/>
  <c r="AA381" i="9"/>
  <c r="S381" i="9"/>
  <c r="AN380" i="9"/>
  <c r="AT380" i="9" s="1"/>
  <c r="AV380" i="9" s="1"/>
  <c r="AM380" i="9"/>
  <c r="AF380" i="9"/>
  <c r="AA380" i="9"/>
  <c r="S380" i="9"/>
  <c r="AN379" i="9"/>
  <c r="AM379" i="9"/>
  <c r="AF379" i="9"/>
  <c r="AA379" i="9"/>
  <c r="S379" i="9"/>
  <c r="AN378" i="9"/>
  <c r="AT378" i="9" s="1"/>
  <c r="AV378" i="9" s="1"/>
  <c r="AM378" i="9"/>
  <c r="AF378" i="9"/>
  <c r="AA378" i="9"/>
  <c r="S378" i="9"/>
  <c r="AN377" i="9"/>
  <c r="AM377" i="9"/>
  <c r="AF377" i="9"/>
  <c r="AA377" i="9"/>
  <c r="S377" i="9"/>
  <c r="AN376" i="9"/>
  <c r="AM376" i="9"/>
  <c r="AF376" i="9"/>
  <c r="AA376" i="9"/>
  <c r="S376" i="9"/>
  <c r="AN375" i="9"/>
  <c r="AT375" i="9" s="1"/>
  <c r="AV375" i="9" s="1"/>
  <c r="AM375" i="9"/>
  <c r="AF375" i="9"/>
  <c r="AA375" i="9"/>
  <c r="S375" i="9"/>
  <c r="AN374" i="9"/>
  <c r="AM374" i="9"/>
  <c r="AF374" i="9"/>
  <c r="AA374" i="9"/>
  <c r="S374" i="9"/>
  <c r="AN373" i="9"/>
  <c r="AT373" i="9" s="1"/>
  <c r="AV373" i="9" s="1"/>
  <c r="AM373" i="9"/>
  <c r="AF373" i="9"/>
  <c r="AA373" i="9"/>
  <c r="S373" i="9"/>
  <c r="AN372" i="9"/>
  <c r="AT372" i="9" s="1"/>
  <c r="AV372" i="9" s="1"/>
  <c r="AM372" i="9"/>
  <c r="AF372" i="9"/>
  <c r="AA372" i="9"/>
  <c r="S372" i="9"/>
  <c r="AN371" i="9"/>
  <c r="AT371" i="9" s="1"/>
  <c r="AV371" i="9" s="1"/>
  <c r="AM371" i="9"/>
  <c r="AF371" i="9"/>
  <c r="AA371" i="9"/>
  <c r="S371" i="9"/>
  <c r="AN370" i="9"/>
  <c r="AT370" i="9" s="1"/>
  <c r="AV370" i="9" s="1"/>
  <c r="AM370" i="9"/>
  <c r="AF370" i="9"/>
  <c r="AA370" i="9"/>
  <c r="S370" i="9"/>
  <c r="AN369" i="9"/>
  <c r="AT369" i="9" s="1"/>
  <c r="AV369" i="9" s="1"/>
  <c r="AM369" i="9"/>
  <c r="AF369" i="9"/>
  <c r="AA369" i="9"/>
  <c r="S369" i="9"/>
  <c r="AN368" i="9"/>
  <c r="AM368" i="9"/>
  <c r="AF368" i="9"/>
  <c r="AA368" i="9"/>
  <c r="S368" i="9"/>
  <c r="AN367" i="9"/>
  <c r="AM367" i="9"/>
  <c r="AF367" i="9"/>
  <c r="AA367" i="9"/>
  <c r="S367" i="9"/>
  <c r="AN366" i="9"/>
  <c r="AM366" i="9"/>
  <c r="AF366" i="9"/>
  <c r="AA366" i="9"/>
  <c r="S366" i="9"/>
  <c r="AN365" i="9"/>
  <c r="AM365" i="9"/>
  <c r="AF365" i="9"/>
  <c r="AA365" i="9"/>
  <c r="S365" i="9"/>
  <c r="AN364" i="9"/>
  <c r="AM364" i="9"/>
  <c r="AF364" i="9"/>
  <c r="AA364" i="9"/>
  <c r="S364" i="9"/>
  <c r="AN363" i="9"/>
  <c r="AT363" i="9" s="1"/>
  <c r="AV363" i="9" s="1"/>
  <c r="AM363" i="9"/>
  <c r="AF363" i="9"/>
  <c r="AA363" i="9"/>
  <c r="S363" i="9"/>
  <c r="AN362" i="9"/>
  <c r="AT362" i="9" s="1"/>
  <c r="AV362" i="9" s="1"/>
  <c r="AM362" i="9"/>
  <c r="AF362" i="9"/>
  <c r="AA362" i="9"/>
  <c r="S362" i="9"/>
  <c r="AN361" i="9"/>
  <c r="AT361" i="9" s="1"/>
  <c r="AV361" i="9" s="1"/>
  <c r="AM361" i="9"/>
  <c r="AF361" i="9"/>
  <c r="AA361" i="9"/>
  <c r="S361" i="9"/>
  <c r="AN360" i="9"/>
  <c r="AM360" i="9"/>
  <c r="AF360" i="9"/>
  <c r="AA360" i="9"/>
  <c r="S360" i="9"/>
  <c r="AN359" i="9"/>
  <c r="AM359" i="9"/>
  <c r="AF359" i="9"/>
  <c r="AA359" i="9"/>
  <c r="S359" i="9"/>
  <c r="AN358" i="9"/>
  <c r="AM358" i="9"/>
  <c r="AF358" i="9"/>
  <c r="AA358" i="9"/>
  <c r="S358" i="9"/>
  <c r="AN357" i="9"/>
  <c r="AM357" i="9"/>
  <c r="AF357" i="9"/>
  <c r="AA357" i="9"/>
  <c r="S357" i="9"/>
  <c r="AN356" i="9"/>
  <c r="AM356" i="9"/>
  <c r="AF356" i="9"/>
  <c r="AA356" i="9"/>
  <c r="S356" i="9"/>
  <c r="AN355" i="9"/>
  <c r="AM355" i="9"/>
  <c r="AF355" i="9"/>
  <c r="AA355" i="9"/>
  <c r="S355" i="9"/>
  <c r="AN354" i="9"/>
  <c r="AM354" i="9"/>
  <c r="AF354" i="9"/>
  <c r="AA354" i="9"/>
  <c r="S354" i="9"/>
  <c r="AN353" i="9"/>
  <c r="AM353" i="9"/>
  <c r="AF353" i="9"/>
  <c r="AA353" i="9"/>
  <c r="S353" i="9"/>
  <c r="AN352" i="9"/>
  <c r="AM352" i="9"/>
  <c r="AF352" i="9"/>
  <c r="AA352" i="9"/>
  <c r="S352" i="9"/>
  <c r="AN351" i="9"/>
  <c r="AM351" i="9"/>
  <c r="AF351" i="9"/>
  <c r="AA351" i="9"/>
  <c r="S351" i="9"/>
  <c r="AN350" i="9"/>
  <c r="AM350" i="9"/>
  <c r="AF350" i="9"/>
  <c r="AA350" i="9"/>
  <c r="S350" i="9"/>
  <c r="AN349" i="9"/>
  <c r="AM349" i="9"/>
  <c r="AF349" i="9"/>
  <c r="AA349" i="9"/>
  <c r="S349" i="9"/>
  <c r="AN348" i="9"/>
  <c r="AM348" i="9"/>
  <c r="AF348" i="9"/>
  <c r="AA348" i="9"/>
  <c r="S348" i="9"/>
  <c r="AN347" i="9"/>
  <c r="AT347" i="9" s="1"/>
  <c r="AV347" i="9" s="1"/>
  <c r="AM347" i="9"/>
  <c r="AF347" i="9"/>
  <c r="AA347" i="9"/>
  <c r="S347" i="9"/>
  <c r="Q347" i="9"/>
  <c r="AN346" i="9"/>
  <c r="AT346" i="9" s="1"/>
  <c r="AV346" i="9" s="1"/>
  <c r="AM346" i="9"/>
  <c r="AF346" i="9"/>
  <c r="AA346" i="9"/>
  <c r="S346" i="9"/>
  <c r="AN345" i="9"/>
  <c r="AT345" i="9" s="1"/>
  <c r="AV345" i="9" s="1"/>
  <c r="AM345" i="9"/>
  <c r="AF345" i="9"/>
  <c r="AA345" i="9"/>
  <c r="S345" i="9"/>
  <c r="AN344" i="9"/>
  <c r="AT344" i="9" s="1"/>
  <c r="AV344" i="9" s="1"/>
  <c r="AM344" i="9"/>
  <c r="AF344" i="9"/>
  <c r="AA344" i="9"/>
  <c r="S344" i="9"/>
  <c r="AN343" i="9"/>
  <c r="AT343" i="9" s="1"/>
  <c r="AV343" i="9" s="1"/>
  <c r="AM343" i="9"/>
  <c r="AF343" i="9"/>
  <c r="AA343" i="9"/>
  <c r="S343" i="9"/>
  <c r="AN342" i="9"/>
  <c r="AT342" i="9" s="1"/>
  <c r="AV342" i="9" s="1"/>
  <c r="AM342" i="9"/>
  <c r="AF342" i="9"/>
  <c r="AA342" i="9"/>
  <c r="S342" i="9"/>
  <c r="AN341" i="9"/>
  <c r="AM341" i="9"/>
  <c r="AF341" i="9"/>
  <c r="AA341" i="9"/>
  <c r="S341" i="9"/>
  <c r="AN340" i="9"/>
  <c r="AT340" i="9" s="1"/>
  <c r="AV340" i="9" s="1"/>
  <c r="AM340" i="9"/>
  <c r="AF340" i="9"/>
  <c r="AA340" i="9"/>
  <c r="S340" i="9"/>
  <c r="AN339" i="9"/>
  <c r="AM339" i="9"/>
  <c r="AF339" i="9"/>
  <c r="AA339" i="9"/>
  <c r="S339" i="9"/>
  <c r="AN338" i="9"/>
  <c r="AM338" i="9"/>
  <c r="AF338" i="9"/>
  <c r="AA338" i="9"/>
  <c r="S338" i="9"/>
  <c r="AN337" i="9"/>
  <c r="AT337" i="9" s="1"/>
  <c r="AV337" i="9" s="1"/>
  <c r="AM337" i="9"/>
  <c r="AF337" i="9"/>
  <c r="AA337" i="9"/>
  <c r="S337" i="9"/>
  <c r="AN336" i="9"/>
  <c r="AM336" i="9"/>
  <c r="AF336" i="9"/>
  <c r="AA336" i="9"/>
  <c r="S336" i="9"/>
  <c r="AN335" i="9"/>
  <c r="AT335" i="9" s="1"/>
  <c r="AV335" i="9" s="1"/>
  <c r="AM335" i="9"/>
  <c r="AF335" i="9"/>
  <c r="AA335" i="9"/>
  <c r="S335" i="9"/>
  <c r="AN334" i="9"/>
  <c r="AT334" i="9" s="1"/>
  <c r="AV334" i="9" s="1"/>
  <c r="AM334" i="9"/>
  <c r="AF334" i="9"/>
  <c r="AA334" i="9"/>
  <c r="S334" i="9"/>
  <c r="AN333" i="9"/>
  <c r="AT333" i="9" s="1"/>
  <c r="AV333" i="9" s="1"/>
  <c r="AM333" i="9"/>
  <c r="AF333" i="9"/>
  <c r="AA333" i="9"/>
  <c r="S333" i="9"/>
  <c r="AN332" i="9"/>
  <c r="AT332" i="9" s="1"/>
  <c r="AV332" i="9" s="1"/>
  <c r="AM332" i="9"/>
  <c r="AF332" i="9"/>
  <c r="AA332" i="9"/>
  <c r="S332" i="9"/>
  <c r="AN331" i="9"/>
  <c r="AT331" i="9" s="1"/>
  <c r="AV331" i="9" s="1"/>
  <c r="AM331" i="9"/>
  <c r="AF331" i="9"/>
  <c r="AA331" i="9"/>
  <c r="S331" i="9"/>
  <c r="AN330" i="9"/>
  <c r="AM330" i="9"/>
  <c r="AF330" i="9"/>
  <c r="AA330" i="9"/>
  <c r="S330" i="9"/>
  <c r="AN329" i="9"/>
  <c r="AT329" i="9" s="1"/>
  <c r="AV329" i="9" s="1"/>
  <c r="AM329" i="9"/>
  <c r="AF329" i="9"/>
  <c r="AA329" i="9"/>
  <c r="S329" i="9"/>
  <c r="AN328" i="9"/>
  <c r="AM328" i="9"/>
  <c r="AF328" i="9"/>
  <c r="AA328" i="9"/>
  <c r="S328" i="9"/>
  <c r="AN327" i="9"/>
  <c r="AT327" i="9" s="1"/>
  <c r="AV327" i="9" s="1"/>
  <c r="AM327" i="9"/>
  <c r="AF327" i="9"/>
  <c r="AA327" i="9"/>
  <c r="S327" i="9"/>
  <c r="AN326" i="9"/>
  <c r="AT326" i="9" s="1"/>
  <c r="AV326" i="9" s="1"/>
  <c r="AM326" i="9"/>
  <c r="AF326" i="9"/>
  <c r="AA326" i="9"/>
  <c r="S326" i="9"/>
  <c r="AN325" i="9"/>
  <c r="AT325" i="9" s="1"/>
  <c r="AV325" i="9" s="1"/>
  <c r="AM325" i="9"/>
  <c r="AF325" i="9"/>
  <c r="AA325" i="9"/>
  <c r="S325" i="9"/>
  <c r="AN324" i="9"/>
  <c r="AT324" i="9" s="1"/>
  <c r="AV324" i="9" s="1"/>
  <c r="AM324" i="9"/>
  <c r="AF324" i="9"/>
  <c r="AA324" i="9"/>
  <c r="S324" i="9"/>
  <c r="Q324" i="9"/>
  <c r="AN323" i="9"/>
  <c r="AT323" i="9" s="1"/>
  <c r="AV323" i="9" s="1"/>
  <c r="AM323" i="9"/>
  <c r="AF323" i="9"/>
  <c r="AA323" i="9"/>
  <c r="S323" i="9"/>
  <c r="AN322" i="9"/>
  <c r="AT322" i="9" s="1"/>
  <c r="AV322" i="9" s="1"/>
  <c r="AM322" i="9"/>
  <c r="AF322" i="9"/>
  <c r="AA322" i="9"/>
  <c r="S322" i="9"/>
  <c r="Q322" i="9"/>
  <c r="AN321" i="9"/>
  <c r="AM321" i="9"/>
  <c r="AF321" i="9"/>
  <c r="AA321" i="9"/>
  <c r="S321" i="9"/>
  <c r="AN320" i="9"/>
  <c r="AT320" i="9" s="1"/>
  <c r="AV320" i="9" s="1"/>
  <c r="AM320" i="9"/>
  <c r="AF320" i="9"/>
  <c r="AA320" i="9"/>
  <c r="S320" i="9"/>
  <c r="AN319" i="9"/>
  <c r="AT319" i="9" s="1"/>
  <c r="AV319" i="9" s="1"/>
  <c r="AM319" i="9"/>
  <c r="AF319" i="9"/>
  <c r="AA319" i="9"/>
  <c r="S319" i="9"/>
  <c r="AN318" i="9"/>
  <c r="AT318" i="9" s="1"/>
  <c r="AV318" i="9" s="1"/>
  <c r="AM318" i="9"/>
  <c r="AF318" i="9"/>
  <c r="AA318" i="9"/>
  <c r="S318" i="9"/>
  <c r="AN317" i="9"/>
  <c r="AT317" i="9" s="1"/>
  <c r="AV317" i="9" s="1"/>
  <c r="AM317" i="9"/>
  <c r="AF317" i="9"/>
  <c r="AA317" i="9"/>
  <c r="S317" i="9"/>
  <c r="AN316" i="9"/>
  <c r="AT316" i="9" s="1"/>
  <c r="AV316" i="9" s="1"/>
  <c r="AM316" i="9"/>
  <c r="AF316" i="9"/>
  <c r="AA316" i="9"/>
  <c r="S316" i="9"/>
  <c r="Q316" i="9"/>
  <c r="AN315" i="9"/>
  <c r="AM315" i="9"/>
  <c r="AF315" i="9"/>
  <c r="AA315" i="9"/>
  <c r="S315" i="9"/>
  <c r="AN314" i="9"/>
  <c r="AT314" i="9" s="1"/>
  <c r="AV314" i="9" s="1"/>
  <c r="AM314" i="9"/>
  <c r="AF314" i="9"/>
  <c r="AA314" i="9"/>
  <c r="S314" i="9"/>
  <c r="AN313" i="9"/>
  <c r="AT313" i="9" s="1"/>
  <c r="AV313" i="9" s="1"/>
  <c r="AM313" i="9"/>
  <c r="AF313" i="9"/>
  <c r="AA313" i="9"/>
  <c r="S313" i="9"/>
  <c r="AN312" i="9"/>
  <c r="AM312" i="9"/>
  <c r="AF312" i="9"/>
  <c r="AA312" i="9"/>
  <c r="S312" i="9"/>
  <c r="AN311" i="9"/>
  <c r="AT311" i="9" s="1"/>
  <c r="AV311" i="9" s="1"/>
  <c r="AM311" i="9"/>
  <c r="AF311" i="9"/>
  <c r="AA311" i="9"/>
  <c r="S311" i="9"/>
  <c r="AN310" i="9"/>
  <c r="AT310" i="9" s="1"/>
  <c r="AV310" i="9" s="1"/>
  <c r="AM310" i="9"/>
  <c r="AF310" i="9"/>
  <c r="AA310" i="9"/>
  <c r="S310" i="9"/>
  <c r="AN309" i="9"/>
  <c r="AM309" i="9"/>
  <c r="AF309" i="9"/>
  <c r="AA309" i="9"/>
  <c r="S309" i="9"/>
  <c r="AN308" i="9"/>
  <c r="AM308" i="9"/>
  <c r="AF308" i="9"/>
  <c r="AA308" i="9"/>
  <c r="S308" i="9"/>
  <c r="AN307" i="9"/>
  <c r="AT307" i="9" s="1"/>
  <c r="AV307" i="9" s="1"/>
  <c r="AM307" i="9"/>
  <c r="AF307" i="9"/>
  <c r="AA307" i="9"/>
  <c r="S307" i="9"/>
  <c r="AN306" i="9"/>
  <c r="AM306" i="9"/>
  <c r="AF306" i="9"/>
  <c r="AA306" i="9"/>
  <c r="S306" i="9"/>
  <c r="AN305" i="9"/>
  <c r="AT305" i="9" s="1"/>
  <c r="AV305" i="9" s="1"/>
  <c r="AM305" i="9"/>
  <c r="AF305" i="9"/>
  <c r="AA305" i="9"/>
  <c r="S305" i="9"/>
  <c r="AN304" i="9"/>
  <c r="AM304" i="9"/>
  <c r="AF304" i="9"/>
  <c r="AA304" i="9"/>
  <c r="S304" i="9"/>
  <c r="AN303" i="9"/>
  <c r="AM303" i="9"/>
  <c r="AF303" i="9"/>
  <c r="AA303" i="9"/>
  <c r="S303" i="9"/>
  <c r="AN302" i="9"/>
  <c r="AT302" i="9" s="1"/>
  <c r="AV302" i="9" s="1"/>
  <c r="AM302" i="9"/>
  <c r="AF302" i="9"/>
  <c r="AA302" i="9"/>
  <c r="S302" i="9"/>
  <c r="AN301" i="9"/>
  <c r="AM301" i="9"/>
  <c r="AF301" i="9"/>
  <c r="AA301" i="9"/>
  <c r="S301" i="9"/>
  <c r="AN300" i="9"/>
  <c r="AM300" i="9"/>
  <c r="AF300" i="9"/>
  <c r="AA300" i="9"/>
  <c r="S300" i="9"/>
  <c r="AN299" i="9"/>
  <c r="AM299" i="9"/>
  <c r="AF299" i="9"/>
  <c r="AA299" i="9"/>
  <c r="S299" i="9"/>
  <c r="AN298" i="9"/>
  <c r="AT298" i="9" s="1"/>
  <c r="AV298" i="9" s="1"/>
  <c r="AM298" i="9"/>
  <c r="AF298" i="9"/>
  <c r="AA298" i="9"/>
  <c r="S298" i="9"/>
  <c r="AN297" i="9"/>
  <c r="AM297" i="9"/>
  <c r="AF297" i="9"/>
  <c r="AA297" i="9"/>
  <c r="S297" i="9"/>
  <c r="AN296" i="9"/>
  <c r="AT296" i="9" s="1"/>
  <c r="AV296" i="9" s="1"/>
  <c r="AM296" i="9"/>
  <c r="AF296" i="9"/>
  <c r="AA296" i="9"/>
  <c r="S296" i="9"/>
  <c r="AN295" i="9"/>
  <c r="AT295" i="9" s="1"/>
  <c r="AV295" i="9" s="1"/>
  <c r="AM295" i="9"/>
  <c r="AF295" i="9"/>
  <c r="AA295" i="9"/>
  <c r="S295" i="9"/>
  <c r="AN294" i="9"/>
  <c r="AT294" i="9" s="1"/>
  <c r="AV294" i="9" s="1"/>
  <c r="AM294" i="9"/>
  <c r="AF294" i="9"/>
  <c r="AA294" i="9"/>
  <c r="S294" i="9"/>
  <c r="AN293" i="9"/>
  <c r="AM293" i="9"/>
  <c r="AF293" i="9"/>
  <c r="AA293" i="9"/>
  <c r="S293" i="9"/>
  <c r="AN292" i="9"/>
  <c r="AT292" i="9" s="1"/>
  <c r="AV292" i="9" s="1"/>
  <c r="AM292" i="9"/>
  <c r="AF292" i="9"/>
  <c r="AA292" i="9"/>
  <c r="S292" i="9"/>
  <c r="AN291" i="9"/>
  <c r="AM291" i="9"/>
  <c r="AF291" i="9"/>
  <c r="AA291" i="9"/>
  <c r="S291" i="9"/>
  <c r="AN290" i="9"/>
  <c r="AT290" i="9" s="1"/>
  <c r="AV290" i="9" s="1"/>
  <c r="AM290" i="9"/>
  <c r="AF290" i="9"/>
  <c r="AA290" i="9"/>
  <c r="S290" i="9"/>
  <c r="AN289" i="9"/>
  <c r="AT289" i="9" s="1"/>
  <c r="AV289" i="9" s="1"/>
  <c r="AM289" i="9"/>
  <c r="AF289" i="9"/>
  <c r="AA289" i="9"/>
  <c r="S289" i="9"/>
  <c r="AN288" i="9"/>
  <c r="AT288" i="9" s="1"/>
  <c r="AV288" i="9" s="1"/>
  <c r="AM288" i="9"/>
  <c r="AF288" i="9"/>
  <c r="AA288" i="9"/>
  <c r="S288" i="9"/>
  <c r="AN287" i="9"/>
  <c r="AM287" i="9"/>
  <c r="AF287" i="9"/>
  <c r="AA287" i="9"/>
  <c r="S287" i="9"/>
  <c r="AN286" i="9"/>
  <c r="AT286" i="9" s="1"/>
  <c r="AV286" i="9" s="1"/>
  <c r="AM286" i="9"/>
  <c r="AF286" i="9"/>
  <c r="AA286" i="9"/>
  <c r="S286" i="9"/>
  <c r="AN285" i="9"/>
  <c r="AT285" i="9" s="1"/>
  <c r="AV285" i="9" s="1"/>
  <c r="AM285" i="9"/>
  <c r="AF285" i="9"/>
  <c r="AA285" i="9"/>
  <c r="S285" i="9"/>
  <c r="AN284" i="9"/>
  <c r="AT284" i="9" s="1"/>
  <c r="AV284" i="9" s="1"/>
  <c r="AM284" i="9"/>
  <c r="AF284" i="9"/>
  <c r="AA284" i="9"/>
  <c r="S284" i="9"/>
  <c r="AN283" i="9"/>
  <c r="AT283" i="9" s="1"/>
  <c r="AV283" i="9" s="1"/>
  <c r="AM283" i="9"/>
  <c r="AF283" i="9"/>
  <c r="AA283" i="9"/>
  <c r="S283" i="9"/>
  <c r="AN282" i="9"/>
  <c r="AT282" i="9" s="1"/>
  <c r="AV282" i="9" s="1"/>
  <c r="AM282" i="9"/>
  <c r="AF282" i="9"/>
  <c r="AA282" i="9"/>
  <c r="S282" i="9"/>
  <c r="AN281" i="9"/>
  <c r="AT281" i="9" s="1"/>
  <c r="AV281" i="9" s="1"/>
  <c r="AM281" i="9"/>
  <c r="AF281" i="9"/>
  <c r="AA281" i="9"/>
  <c r="S281" i="9"/>
  <c r="AN280" i="9"/>
  <c r="AT280" i="9" s="1"/>
  <c r="AV280" i="9" s="1"/>
  <c r="AM280" i="9"/>
  <c r="AF280" i="9"/>
  <c r="AA280" i="9"/>
  <c r="S280" i="9"/>
  <c r="AN279" i="9"/>
  <c r="AT279" i="9" s="1"/>
  <c r="AV279" i="9" s="1"/>
  <c r="AM279" i="9"/>
  <c r="AF279" i="9"/>
  <c r="AA279" i="9"/>
  <c r="S279" i="9"/>
  <c r="Q279" i="9"/>
  <c r="AN278" i="9"/>
  <c r="AT278" i="9" s="1"/>
  <c r="AV278" i="9" s="1"/>
  <c r="AM278" i="9"/>
  <c r="AF278" i="9"/>
  <c r="AA278" i="9"/>
  <c r="S278" i="9"/>
  <c r="Q278" i="9"/>
  <c r="AN277" i="9"/>
  <c r="AT277" i="9" s="1"/>
  <c r="AV277" i="9" s="1"/>
  <c r="AM277" i="9"/>
  <c r="AF277" i="9"/>
  <c r="AA277" i="9"/>
  <c r="S277" i="9"/>
  <c r="AN276" i="9"/>
  <c r="AT276" i="9" s="1"/>
  <c r="AV276" i="9" s="1"/>
  <c r="AM276" i="9"/>
  <c r="AF276" i="9"/>
  <c r="AA276" i="9"/>
  <c r="S276" i="9"/>
  <c r="AN275" i="9"/>
  <c r="AT275" i="9" s="1"/>
  <c r="AV275" i="9" s="1"/>
  <c r="AM275" i="9"/>
  <c r="AF275" i="9"/>
  <c r="AA275" i="9"/>
  <c r="S275" i="9"/>
  <c r="AN274" i="9"/>
  <c r="AT274" i="9" s="1"/>
  <c r="AV274" i="9" s="1"/>
  <c r="AM274" i="9"/>
  <c r="AF274" i="9"/>
  <c r="AA274" i="9"/>
  <c r="S274" i="9"/>
  <c r="AN273" i="9"/>
  <c r="AT273" i="9" s="1"/>
  <c r="AV273" i="9" s="1"/>
  <c r="AM273" i="9"/>
  <c r="AF273" i="9"/>
  <c r="AA273" i="9"/>
  <c r="S273" i="9"/>
  <c r="AN272" i="9"/>
  <c r="AT272" i="9" s="1"/>
  <c r="AV272" i="9" s="1"/>
  <c r="AM272" i="9"/>
  <c r="AF272" i="9"/>
  <c r="AA272" i="9"/>
  <c r="S272" i="9"/>
  <c r="AN271" i="9"/>
  <c r="AT271" i="9" s="1"/>
  <c r="AV271" i="9" s="1"/>
  <c r="AM271" i="9"/>
  <c r="AF271" i="9"/>
  <c r="AA271" i="9"/>
  <c r="AN270" i="9"/>
  <c r="AT270" i="9" s="1"/>
  <c r="AV270" i="9" s="1"/>
  <c r="AM270" i="9"/>
  <c r="AF270" i="9"/>
  <c r="AA270" i="9"/>
  <c r="AN269" i="9"/>
  <c r="AT269" i="9" s="1"/>
  <c r="AV269" i="9" s="1"/>
  <c r="AM269" i="9"/>
  <c r="AF269" i="9"/>
  <c r="AA269" i="9"/>
  <c r="AN268" i="9"/>
  <c r="AT268" i="9" s="1"/>
  <c r="AV268" i="9" s="1"/>
  <c r="AM268" i="9"/>
  <c r="AF268" i="9"/>
  <c r="AA268" i="9"/>
  <c r="AN267" i="9"/>
  <c r="AT267" i="9" s="1"/>
  <c r="AV267" i="9" s="1"/>
  <c r="AM267" i="9"/>
  <c r="AF267" i="9"/>
  <c r="AA267" i="9"/>
  <c r="AN266" i="9"/>
  <c r="AT266" i="9" s="1"/>
  <c r="AV266" i="9" s="1"/>
  <c r="AM266" i="9"/>
  <c r="AF266" i="9"/>
  <c r="AA266" i="9"/>
  <c r="AN265" i="9"/>
  <c r="AT265" i="9" s="1"/>
  <c r="AV265" i="9" s="1"/>
  <c r="AM265" i="9"/>
  <c r="AF265" i="9"/>
  <c r="AA265" i="9"/>
  <c r="AN264" i="9"/>
  <c r="AT264" i="9" s="1"/>
  <c r="AV264" i="9" s="1"/>
  <c r="AM264" i="9"/>
  <c r="AF264" i="9"/>
  <c r="AA264" i="9"/>
  <c r="AN263" i="9"/>
  <c r="AT263" i="9" s="1"/>
  <c r="AV263" i="9" s="1"/>
  <c r="AM263" i="9"/>
  <c r="AF263" i="9"/>
  <c r="AA263" i="9"/>
  <c r="AN262" i="9"/>
  <c r="AT262" i="9" s="1"/>
  <c r="AV262" i="9" s="1"/>
  <c r="AM262" i="9"/>
  <c r="AF262" i="9"/>
  <c r="AA262" i="9"/>
  <c r="AN261" i="9"/>
  <c r="AT261" i="9" s="1"/>
  <c r="AV261" i="9" s="1"/>
  <c r="AM261" i="9"/>
  <c r="AF261" i="9"/>
  <c r="AA261" i="9"/>
  <c r="AN260" i="9"/>
  <c r="AT260" i="9" s="1"/>
  <c r="AV260" i="9" s="1"/>
  <c r="AM260" i="9"/>
  <c r="AF260" i="9"/>
  <c r="AA260" i="9"/>
  <c r="AN259" i="9"/>
  <c r="AT259" i="9" s="1"/>
  <c r="AV259" i="9" s="1"/>
  <c r="AM259" i="9"/>
  <c r="AF259" i="9"/>
  <c r="AA259" i="9"/>
  <c r="AN258" i="9"/>
  <c r="AT258" i="9" s="1"/>
  <c r="AV258" i="9" s="1"/>
  <c r="AM258" i="9"/>
  <c r="AF258" i="9"/>
  <c r="AA258" i="9"/>
  <c r="AN257" i="9"/>
  <c r="AT257" i="9" s="1"/>
  <c r="AV257" i="9" s="1"/>
  <c r="AM257" i="9"/>
  <c r="AF257" i="9"/>
  <c r="AA257" i="9"/>
  <c r="AN256" i="9"/>
  <c r="AT256" i="9" s="1"/>
  <c r="AV256" i="9" s="1"/>
  <c r="AM256" i="9"/>
  <c r="AF256" i="9"/>
  <c r="AA256" i="9"/>
  <c r="Q256" i="9"/>
  <c r="AN255" i="9"/>
  <c r="AT255" i="9" s="1"/>
  <c r="AV255" i="9" s="1"/>
  <c r="AM255" i="9"/>
  <c r="AF255" i="9"/>
  <c r="AA255" i="9"/>
  <c r="AN254" i="9"/>
  <c r="AT254" i="9" s="1"/>
  <c r="AV254" i="9" s="1"/>
  <c r="AM254" i="9"/>
  <c r="AF254" i="9"/>
  <c r="AA254" i="9"/>
  <c r="AN253" i="9"/>
  <c r="AT253" i="9" s="1"/>
  <c r="AV253" i="9" s="1"/>
  <c r="AM253" i="9"/>
  <c r="AF253" i="9"/>
  <c r="AA253" i="9"/>
  <c r="AN252" i="9"/>
  <c r="AT252" i="9" s="1"/>
  <c r="AV252" i="9" s="1"/>
  <c r="AM252" i="9"/>
  <c r="AF252" i="9"/>
  <c r="AA252" i="9"/>
  <c r="AN251" i="9"/>
  <c r="AT251" i="9" s="1"/>
  <c r="AV251" i="9" s="1"/>
  <c r="AM251" i="9"/>
  <c r="AF251" i="9"/>
  <c r="AA251" i="9"/>
  <c r="AN250" i="9"/>
  <c r="AT250" i="9" s="1"/>
  <c r="AV250" i="9" s="1"/>
  <c r="AM250" i="9"/>
  <c r="AF250" i="9"/>
  <c r="AA250" i="9"/>
  <c r="AN249" i="9"/>
  <c r="AT249" i="9" s="1"/>
  <c r="AV249" i="9" s="1"/>
  <c r="AM249" i="9"/>
  <c r="AF249" i="9"/>
  <c r="AA249" i="9"/>
  <c r="AN248" i="9"/>
  <c r="AT248" i="9" s="1"/>
  <c r="AV248" i="9" s="1"/>
  <c r="AM248" i="9"/>
  <c r="AF248" i="9"/>
  <c r="AA248" i="9"/>
  <c r="AN247" i="9"/>
  <c r="AT247" i="9" s="1"/>
  <c r="AV247" i="9" s="1"/>
  <c r="AM247" i="9"/>
  <c r="AF247" i="9"/>
  <c r="AA247" i="9"/>
  <c r="AN246" i="9"/>
  <c r="AT246" i="9" s="1"/>
  <c r="AV246" i="9" s="1"/>
  <c r="AM246" i="9"/>
  <c r="AF246" i="9"/>
  <c r="AA246" i="9"/>
  <c r="AN245" i="9"/>
  <c r="AT245" i="9" s="1"/>
  <c r="AV245" i="9" s="1"/>
  <c r="AM245" i="9"/>
  <c r="AF245" i="9"/>
  <c r="AA245" i="9"/>
  <c r="AN244" i="9"/>
  <c r="AT244" i="9" s="1"/>
  <c r="AV244" i="9" s="1"/>
  <c r="AM244" i="9"/>
  <c r="AF244" i="9"/>
  <c r="AA244" i="9"/>
  <c r="AN243" i="9"/>
  <c r="AT243" i="9" s="1"/>
  <c r="AV243" i="9" s="1"/>
  <c r="AM243" i="9"/>
  <c r="AF243" i="9"/>
  <c r="AA243" i="9"/>
  <c r="AN242" i="9"/>
  <c r="AT242" i="9" s="1"/>
  <c r="AV242" i="9" s="1"/>
  <c r="AM242" i="9"/>
  <c r="AF242" i="9"/>
  <c r="AA242" i="9"/>
  <c r="Q242" i="9"/>
  <c r="AN241" i="9"/>
  <c r="AT241" i="9" s="1"/>
  <c r="AV241" i="9" s="1"/>
  <c r="AM241" i="9"/>
  <c r="AF241" i="9"/>
  <c r="AA241" i="9"/>
  <c r="AN240" i="9"/>
  <c r="AT240" i="9" s="1"/>
  <c r="AV240" i="9" s="1"/>
  <c r="AM240" i="9"/>
  <c r="AF240" i="9"/>
  <c r="AA240" i="9"/>
  <c r="AN239" i="9"/>
  <c r="AT239" i="9" s="1"/>
  <c r="AV239" i="9" s="1"/>
  <c r="AM239" i="9"/>
  <c r="AF239" i="9"/>
  <c r="AA239" i="9"/>
  <c r="AN238" i="9"/>
  <c r="AT238" i="9" s="1"/>
  <c r="AV238" i="9" s="1"/>
  <c r="AM238" i="9"/>
  <c r="AF238" i="9"/>
  <c r="AA238" i="9"/>
  <c r="AN237" i="9"/>
  <c r="AT237" i="9" s="1"/>
  <c r="AV237" i="9" s="1"/>
  <c r="AM237" i="9"/>
  <c r="AF237" i="9"/>
  <c r="AA237" i="9"/>
  <c r="AN236" i="9"/>
  <c r="AT236" i="9" s="1"/>
  <c r="AV236" i="9" s="1"/>
  <c r="AM236" i="9"/>
  <c r="AF236" i="9"/>
  <c r="AA236" i="9"/>
  <c r="AN235" i="9"/>
  <c r="AT235" i="9" s="1"/>
  <c r="AV235" i="9" s="1"/>
  <c r="AM235" i="9"/>
  <c r="AF235" i="9"/>
  <c r="AA235" i="9"/>
  <c r="AN234" i="9"/>
  <c r="AT234" i="9" s="1"/>
  <c r="AV234" i="9" s="1"/>
  <c r="AM234" i="9"/>
  <c r="AF234" i="9"/>
  <c r="AA234" i="9"/>
  <c r="AN233" i="9"/>
  <c r="AT233" i="9" s="1"/>
  <c r="AV233" i="9" s="1"/>
  <c r="AM233" i="9"/>
  <c r="AF233" i="9"/>
  <c r="AA233" i="9"/>
  <c r="AN232" i="9"/>
  <c r="AT232" i="9" s="1"/>
  <c r="AV232" i="9" s="1"/>
  <c r="AM232" i="9"/>
  <c r="AF232" i="9"/>
  <c r="AA232" i="9"/>
  <c r="AN231" i="9"/>
  <c r="AT231" i="9" s="1"/>
  <c r="AV231" i="9" s="1"/>
  <c r="AM231" i="9"/>
  <c r="AF231" i="9"/>
  <c r="AA231" i="9"/>
  <c r="AN230" i="9"/>
  <c r="AT230" i="9" s="1"/>
  <c r="AV230" i="9" s="1"/>
  <c r="AM230" i="9"/>
  <c r="AF230" i="9"/>
  <c r="AA230" i="9"/>
  <c r="AN229" i="9"/>
  <c r="AT229" i="9" s="1"/>
  <c r="AV229" i="9" s="1"/>
  <c r="AM229" i="9"/>
  <c r="AF229" i="9"/>
  <c r="AA229" i="9"/>
  <c r="AN228" i="9"/>
  <c r="AT228" i="9" s="1"/>
  <c r="AV228" i="9" s="1"/>
  <c r="AM228" i="9"/>
  <c r="AF228" i="9"/>
  <c r="AA228" i="9"/>
  <c r="Q228" i="9"/>
  <c r="AN227" i="9"/>
  <c r="AT227" i="9" s="1"/>
  <c r="AV227" i="9" s="1"/>
  <c r="AM227" i="9"/>
  <c r="AF227" i="9"/>
  <c r="AA227" i="9"/>
  <c r="AN226" i="9"/>
  <c r="AT226" i="9" s="1"/>
  <c r="AV226" i="9" s="1"/>
  <c r="AM226" i="9"/>
  <c r="AF226" i="9"/>
  <c r="AA226" i="9"/>
  <c r="AN225" i="9"/>
  <c r="AT225" i="9" s="1"/>
  <c r="AV225" i="9" s="1"/>
  <c r="AM225" i="9"/>
  <c r="AF225" i="9"/>
  <c r="AA225" i="9"/>
  <c r="AN224" i="9"/>
  <c r="AT224" i="9" s="1"/>
  <c r="AV224" i="9" s="1"/>
  <c r="AM224" i="9"/>
  <c r="AF224" i="9"/>
  <c r="AA224" i="9"/>
  <c r="AN223" i="9"/>
  <c r="AT223" i="9" s="1"/>
  <c r="AV223" i="9" s="1"/>
  <c r="AM223" i="9"/>
  <c r="AF223" i="9"/>
  <c r="AA223" i="9"/>
  <c r="AN222" i="9"/>
  <c r="AT222" i="9" s="1"/>
  <c r="AV222" i="9" s="1"/>
  <c r="AM222" i="9"/>
  <c r="AF222" i="9"/>
  <c r="AA222" i="9"/>
  <c r="AN221" i="9"/>
  <c r="AT221" i="9" s="1"/>
  <c r="AV221" i="9" s="1"/>
  <c r="AM221" i="9"/>
  <c r="AF221" i="9"/>
  <c r="AA221" i="9"/>
  <c r="AN220" i="9"/>
  <c r="AT220" i="9" s="1"/>
  <c r="AV220" i="9" s="1"/>
  <c r="AM220" i="9"/>
  <c r="AF220" i="9"/>
  <c r="AA220" i="9"/>
  <c r="AN219" i="9"/>
  <c r="AT219" i="9" s="1"/>
  <c r="AV219" i="9" s="1"/>
  <c r="AM219" i="9"/>
  <c r="AF219" i="9"/>
  <c r="AA219" i="9"/>
  <c r="AN218" i="9"/>
  <c r="AT218" i="9" s="1"/>
  <c r="AV218" i="9" s="1"/>
  <c r="AM218" i="9"/>
  <c r="AF218" i="9"/>
  <c r="AA218" i="9"/>
  <c r="AN217" i="9"/>
  <c r="AT217" i="9" s="1"/>
  <c r="AV217" i="9" s="1"/>
  <c r="AM217" i="9"/>
  <c r="AF217" i="9"/>
  <c r="AA217" i="9"/>
  <c r="AN216" i="9"/>
  <c r="AT216" i="9" s="1"/>
  <c r="AV216" i="9" s="1"/>
  <c r="AM216" i="9"/>
  <c r="AF216" i="9"/>
  <c r="AA216" i="9"/>
  <c r="AN215" i="9"/>
  <c r="AT215" i="9" s="1"/>
  <c r="AV215" i="9" s="1"/>
  <c r="AM215" i="9"/>
  <c r="AF215" i="9"/>
  <c r="AA215" i="9"/>
  <c r="AN214" i="9"/>
  <c r="AT214" i="9" s="1"/>
  <c r="AV214" i="9" s="1"/>
  <c r="AM214" i="9"/>
  <c r="AF214" i="9"/>
  <c r="AA214" i="9"/>
  <c r="AN213" i="9"/>
  <c r="AT213" i="9" s="1"/>
  <c r="AV213" i="9" s="1"/>
  <c r="AM213" i="9"/>
  <c r="AF213" i="9"/>
  <c r="AA213" i="9"/>
  <c r="AN212" i="9"/>
  <c r="AT212" i="9" s="1"/>
  <c r="AV212" i="9" s="1"/>
  <c r="AM212" i="9"/>
  <c r="AF212" i="9"/>
  <c r="AA212" i="9"/>
  <c r="AN211" i="9"/>
  <c r="AT211" i="9" s="1"/>
  <c r="AV211" i="9" s="1"/>
  <c r="AM211" i="9"/>
  <c r="AF211" i="9"/>
  <c r="AA211" i="9"/>
  <c r="AN210" i="9"/>
  <c r="AT210" i="9" s="1"/>
  <c r="AV210" i="9" s="1"/>
  <c r="AM210" i="9"/>
  <c r="AF210" i="9"/>
  <c r="AA210" i="9"/>
  <c r="AN209" i="9"/>
  <c r="AT209" i="9" s="1"/>
  <c r="AV209" i="9" s="1"/>
  <c r="AM209" i="9"/>
  <c r="AF209" i="9"/>
  <c r="AA209" i="9"/>
  <c r="AN208" i="9"/>
  <c r="AT208" i="9" s="1"/>
  <c r="AV208" i="9" s="1"/>
  <c r="AM208" i="9"/>
  <c r="AF208" i="9"/>
  <c r="AA208" i="9"/>
  <c r="Q208" i="9"/>
  <c r="AN207" i="9"/>
  <c r="AT207" i="9" s="1"/>
  <c r="AV207" i="9" s="1"/>
  <c r="AM207" i="9"/>
  <c r="AF207" i="9"/>
  <c r="AA207" i="9"/>
  <c r="AN206" i="9"/>
  <c r="AT206" i="9" s="1"/>
  <c r="AV206" i="9" s="1"/>
  <c r="AM206" i="9"/>
  <c r="AF206" i="9"/>
  <c r="AA206" i="9"/>
  <c r="AN205" i="9"/>
  <c r="AT205" i="9" s="1"/>
  <c r="AV205" i="9" s="1"/>
  <c r="AM205" i="9"/>
  <c r="AF205" i="9"/>
  <c r="AA205" i="9"/>
  <c r="AN204" i="9"/>
  <c r="AT204" i="9" s="1"/>
  <c r="AV204" i="9" s="1"/>
  <c r="AM204" i="9"/>
  <c r="AF204" i="9"/>
  <c r="AA204" i="9"/>
  <c r="AN203" i="9"/>
  <c r="AT203" i="9" s="1"/>
  <c r="AV203" i="9" s="1"/>
  <c r="AM203" i="9"/>
  <c r="AF203" i="9"/>
  <c r="AA203" i="9"/>
  <c r="AN202" i="9"/>
  <c r="AT202" i="9" s="1"/>
  <c r="AV202" i="9" s="1"/>
  <c r="AM202" i="9"/>
  <c r="AF202" i="9"/>
  <c r="AA202" i="9"/>
  <c r="AN201" i="9"/>
  <c r="AT201" i="9" s="1"/>
  <c r="AV201" i="9" s="1"/>
  <c r="AM201" i="9"/>
  <c r="AF201" i="9"/>
  <c r="AA201" i="9"/>
  <c r="AN200" i="9"/>
  <c r="AT200" i="9" s="1"/>
  <c r="AV200" i="9" s="1"/>
  <c r="AM200" i="9"/>
  <c r="AF200" i="9"/>
  <c r="AA200" i="9"/>
  <c r="AN199" i="9"/>
  <c r="AT199" i="9" s="1"/>
  <c r="AV199" i="9" s="1"/>
  <c r="AM199" i="9"/>
  <c r="AF199" i="9"/>
  <c r="AA199" i="9"/>
  <c r="AN198" i="9"/>
  <c r="AT198" i="9" s="1"/>
  <c r="AV198" i="9" s="1"/>
  <c r="AM198" i="9"/>
  <c r="AF198" i="9"/>
  <c r="AA198" i="9"/>
  <c r="AN197" i="9"/>
  <c r="AT197" i="9" s="1"/>
  <c r="AV197" i="9" s="1"/>
  <c r="AM197" i="9"/>
  <c r="AF197" i="9"/>
  <c r="AA197" i="9"/>
  <c r="AN196" i="9"/>
  <c r="AT196" i="9" s="1"/>
  <c r="AV196" i="9" s="1"/>
  <c r="AM196" i="9"/>
  <c r="AF196" i="9"/>
  <c r="AA196" i="9"/>
  <c r="AN195" i="9"/>
  <c r="AT195" i="9" s="1"/>
  <c r="AV195" i="9" s="1"/>
  <c r="AM195" i="9"/>
  <c r="AF195" i="9"/>
  <c r="AA195" i="9"/>
  <c r="S195" i="9"/>
  <c r="AN194" i="9"/>
  <c r="AT194" i="9" s="1"/>
  <c r="AV194" i="9" s="1"/>
  <c r="AM194" i="9"/>
  <c r="AF194" i="9"/>
  <c r="AA194" i="9"/>
  <c r="AN193" i="9"/>
  <c r="AT193" i="9" s="1"/>
  <c r="AV193" i="9" s="1"/>
  <c r="AM193" i="9"/>
  <c r="AF193" i="9"/>
  <c r="AA193" i="9"/>
  <c r="AN192" i="9"/>
  <c r="AT192" i="9" s="1"/>
  <c r="AV192" i="9" s="1"/>
  <c r="AM192" i="9"/>
  <c r="AF192" i="9"/>
  <c r="AA192" i="9"/>
  <c r="AN191" i="9"/>
  <c r="AT191" i="9" s="1"/>
  <c r="AV191" i="9" s="1"/>
  <c r="AM191" i="9"/>
  <c r="AF191" i="9"/>
  <c r="AA191" i="9"/>
  <c r="AN190" i="9"/>
  <c r="AT190" i="9" s="1"/>
  <c r="AV190" i="9" s="1"/>
  <c r="AM190" i="9"/>
  <c r="AF190" i="9"/>
  <c r="AA190" i="9"/>
  <c r="AN189" i="9"/>
  <c r="AT189" i="9" s="1"/>
  <c r="AV189" i="9" s="1"/>
  <c r="AM189" i="9"/>
  <c r="AF189" i="9"/>
  <c r="AA189" i="9"/>
  <c r="AN188" i="9"/>
  <c r="AT188" i="9" s="1"/>
  <c r="AV188" i="9" s="1"/>
  <c r="AM188" i="9"/>
  <c r="AF188" i="9"/>
  <c r="AA188" i="9"/>
  <c r="S188" i="9"/>
  <c r="AN187" i="9"/>
  <c r="AT187" i="9" s="1"/>
  <c r="AV187" i="9" s="1"/>
  <c r="AM187" i="9"/>
  <c r="AF187" i="9"/>
  <c r="AA187" i="9"/>
  <c r="S187" i="9"/>
  <c r="AN186" i="9"/>
  <c r="AT186" i="9" s="1"/>
  <c r="AV186" i="9" s="1"/>
  <c r="AM186" i="9"/>
  <c r="AF186" i="9"/>
  <c r="AA186" i="9"/>
  <c r="S186" i="9"/>
  <c r="AN185" i="9"/>
  <c r="AT185" i="9" s="1"/>
  <c r="AV185" i="9" s="1"/>
  <c r="AM185" i="9"/>
  <c r="AF185" i="9"/>
  <c r="AA185" i="9"/>
  <c r="S185" i="9"/>
  <c r="AN184" i="9"/>
  <c r="AT184" i="9" s="1"/>
  <c r="AV184" i="9" s="1"/>
  <c r="AM184" i="9"/>
  <c r="AF184" i="9"/>
  <c r="AA184" i="9"/>
  <c r="S184" i="9"/>
  <c r="AN183" i="9"/>
  <c r="AT183" i="9" s="1"/>
  <c r="AV183" i="9" s="1"/>
  <c r="AM183" i="9"/>
  <c r="AF183" i="9"/>
  <c r="AA183" i="9"/>
  <c r="S183" i="9"/>
  <c r="AN182" i="9"/>
  <c r="AT182" i="9" s="1"/>
  <c r="AV182" i="9" s="1"/>
  <c r="AM182" i="9"/>
  <c r="AF182" i="9"/>
  <c r="AA182" i="9"/>
  <c r="S182" i="9"/>
  <c r="AN181" i="9"/>
  <c r="AT181" i="9" s="1"/>
  <c r="AV181" i="9" s="1"/>
  <c r="AM181" i="9"/>
  <c r="AF181" i="9"/>
  <c r="AA181" i="9"/>
  <c r="S181" i="9"/>
  <c r="AN180" i="9"/>
  <c r="AT180" i="9" s="1"/>
  <c r="AV180" i="9" s="1"/>
  <c r="AM180" i="9"/>
  <c r="AF180" i="9"/>
  <c r="AA180" i="9"/>
  <c r="S180" i="9"/>
  <c r="AN179" i="9"/>
  <c r="AT179" i="9" s="1"/>
  <c r="AV179" i="9" s="1"/>
  <c r="AM179" i="9"/>
  <c r="AF179" i="9"/>
  <c r="AA179" i="9"/>
  <c r="S179" i="9"/>
  <c r="AN178" i="9"/>
  <c r="AT178" i="9" s="1"/>
  <c r="AV178" i="9" s="1"/>
  <c r="AM178" i="9"/>
  <c r="AF178" i="9"/>
  <c r="AA178" i="9"/>
  <c r="S178" i="9"/>
  <c r="AN177" i="9"/>
  <c r="AT177" i="9" s="1"/>
  <c r="AV177" i="9" s="1"/>
  <c r="AM177" i="9"/>
  <c r="AF177" i="9"/>
  <c r="AA177" i="9"/>
  <c r="S177" i="9"/>
  <c r="AN176" i="9"/>
  <c r="AT176" i="9" s="1"/>
  <c r="AV176" i="9" s="1"/>
  <c r="AM176" i="9"/>
  <c r="AF176" i="9"/>
  <c r="AA176" i="9"/>
  <c r="S176" i="9"/>
  <c r="Q176" i="9"/>
  <c r="AN175" i="9"/>
  <c r="AT175" i="9" s="1"/>
  <c r="AV175" i="9" s="1"/>
  <c r="AM175" i="9"/>
  <c r="AF175" i="9"/>
  <c r="AA175" i="9"/>
  <c r="S175" i="9"/>
  <c r="AN174" i="9"/>
  <c r="AT174" i="9" s="1"/>
  <c r="AV174" i="9" s="1"/>
  <c r="AM174" i="9"/>
  <c r="AF174" i="9"/>
  <c r="AA174" i="9"/>
  <c r="S174" i="9"/>
  <c r="AN173" i="9"/>
  <c r="AT173" i="9" s="1"/>
  <c r="AV173" i="9" s="1"/>
  <c r="AM173" i="9"/>
  <c r="AF173" i="9"/>
  <c r="AA173" i="9"/>
  <c r="S173" i="9"/>
  <c r="AN172" i="9"/>
  <c r="AT172" i="9" s="1"/>
  <c r="AV172" i="9" s="1"/>
  <c r="AM172" i="9"/>
  <c r="AF172" i="9"/>
  <c r="AA172" i="9"/>
  <c r="S172" i="9"/>
  <c r="AN171" i="9"/>
  <c r="AT171" i="9" s="1"/>
  <c r="AV171" i="9" s="1"/>
  <c r="AM171" i="9"/>
  <c r="AF171" i="9"/>
  <c r="AA171" i="9"/>
  <c r="S171" i="9"/>
  <c r="AN170" i="9"/>
  <c r="AT170" i="9" s="1"/>
  <c r="AV170" i="9" s="1"/>
  <c r="AM170" i="9"/>
  <c r="AF170" i="9"/>
  <c r="AA170" i="9"/>
  <c r="S170" i="9"/>
  <c r="AN169" i="9"/>
  <c r="AT169" i="9" s="1"/>
  <c r="AV169" i="9" s="1"/>
  <c r="AM169" i="9"/>
  <c r="AF169" i="9"/>
  <c r="AA169" i="9"/>
  <c r="S169" i="9"/>
  <c r="AN168" i="9"/>
  <c r="AT168" i="9" s="1"/>
  <c r="AV168" i="9" s="1"/>
  <c r="AM168" i="9"/>
  <c r="AF168" i="9"/>
  <c r="AA168" i="9"/>
  <c r="S168" i="9"/>
  <c r="AN167" i="9"/>
  <c r="AT167" i="9" s="1"/>
  <c r="AV167" i="9" s="1"/>
  <c r="AM167" i="9"/>
  <c r="AF167" i="9"/>
  <c r="AA167" i="9"/>
  <c r="S167" i="9"/>
  <c r="AN166" i="9"/>
  <c r="AT166" i="9" s="1"/>
  <c r="AV166" i="9" s="1"/>
  <c r="AM166" i="9"/>
  <c r="AF166" i="9"/>
  <c r="AA166" i="9"/>
  <c r="S166" i="9"/>
  <c r="AN165" i="9"/>
  <c r="AT165" i="9" s="1"/>
  <c r="AV165" i="9" s="1"/>
  <c r="AM165" i="9"/>
  <c r="AF165" i="9"/>
  <c r="AA165" i="9"/>
  <c r="S165" i="9"/>
  <c r="AN164" i="9"/>
  <c r="AT164" i="9" s="1"/>
  <c r="AV164" i="9" s="1"/>
  <c r="AM164" i="9"/>
  <c r="AF164" i="9"/>
  <c r="AA164" i="9"/>
  <c r="S164" i="9"/>
  <c r="AN163" i="9"/>
  <c r="AT163" i="9" s="1"/>
  <c r="AV163" i="9" s="1"/>
  <c r="AM163" i="9"/>
  <c r="AF163" i="9"/>
  <c r="AA163" i="9"/>
  <c r="S163" i="9"/>
  <c r="AN162" i="9"/>
  <c r="AT162" i="9" s="1"/>
  <c r="AV162" i="9" s="1"/>
  <c r="AM162" i="9"/>
  <c r="AF162" i="9"/>
  <c r="AA162" i="9"/>
  <c r="S162" i="9"/>
  <c r="AN161" i="9"/>
  <c r="AT161" i="9" s="1"/>
  <c r="AV161" i="9" s="1"/>
  <c r="AM161" i="9"/>
  <c r="AF161" i="9"/>
  <c r="AA161" i="9"/>
  <c r="S161" i="9"/>
  <c r="AN160" i="9"/>
  <c r="AT160" i="9" s="1"/>
  <c r="AV160" i="9" s="1"/>
  <c r="AM160" i="9"/>
  <c r="AF160" i="9"/>
  <c r="AA160" i="9"/>
  <c r="S160" i="9"/>
  <c r="AN159" i="9"/>
  <c r="AT159" i="9" s="1"/>
  <c r="AV159" i="9" s="1"/>
  <c r="AM159" i="9"/>
  <c r="AF159" i="9"/>
  <c r="AA159" i="9"/>
  <c r="S159" i="9"/>
  <c r="AN158" i="9"/>
  <c r="AT158" i="9" s="1"/>
  <c r="AV158" i="9" s="1"/>
  <c r="AM158" i="9"/>
  <c r="AF158" i="9"/>
  <c r="AA158" i="9"/>
  <c r="S158" i="9"/>
  <c r="AN157" i="9"/>
  <c r="AT157" i="9" s="1"/>
  <c r="AV157" i="9" s="1"/>
  <c r="AM157" i="9"/>
  <c r="AF157" i="9"/>
  <c r="AA157" i="9"/>
  <c r="S157" i="9"/>
  <c r="AN156" i="9"/>
  <c r="AT156" i="9" s="1"/>
  <c r="AV156" i="9" s="1"/>
  <c r="AM156" i="9"/>
  <c r="AF156" i="9"/>
  <c r="AA156" i="9"/>
  <c r="S156" i="9"/>
  <c r="AN155" i="9"/>
  <c r="AT155" i="9" s="1"/>
  <c r="AV155" i="9" s="1"/>
  <c r="AM155" i="9"/>
  <c r="AF155" i="9"/>
  <c r="AA155" i="9"/>
  <c r="S155" i="9"/>
  <c r="AN154" i="9"/>
  <c r="AT154" i="9" s="1"/>
  <c r="AV154" i="9" s="1"/>
  <c r="AM154" i="9"/>
  <c r="AF154" i="9"/>
  <c r="AA154" i="9"/>
  <c r="S154" i="9"/>
  <c r="AN153" i="9"/>
  <c r="AT153" i="9" s="1"/>
  <c r="AV153" i="9" s="1"/>
  <c r="AM153" i="9"/>
  <c r="AF153" i="9"/>
  <c r="AA153" i="9"/>
  <c r="S153" i="9"/>
  <c r="AN152" i="9"/>
  <c r="AT152" i="9" s="1"/>
  <c r="AV152" i="9" s="1"/>
  <c r="AM152" i="9"/>
  <c r="AF152" i="9"/>
  <c r="AA152" i="9"/>
  <c r="S152" i="9"/>
  <c r="AN151" i="9"/>
  <c r="AT151" i="9" s="1"/>
  <c r="AV151" i="9" s="1"/>
  <c r="AM151" i="9"/>
  <c r="AF151" i="9"/>
  <c r="AA151" i="9"/>
  <c r="S151" i="9"/>
  <c r="AN150" i="9"/>
  <c r="AT150" i="9" s="1"/>
  <c r="AV150" i="9" s="1"/>
  <c r="AM150" i="9"/>
  <c r="AF150" i="9"/>
  <c r="AA150" i="9"/>
  <c r="S150" i="9"/>
  <c r="AN149" i="9"/>
  <c r="AT149" i="9" s="1"/>
  <c r="AV149" i="9" s="1"/>
  <c r="AM149" i="9"/>
  <c r="AF149" i="9"/>
  <c r="AA149" i="9"/>
  <c r="S149" i="9"/>
  <c r="AN148" i="9"/>
  <c r="AT148" i="9" s="1"/>
  <c r="AV148" i="9" s="1"/>
  <c r="AM148" i="9"/>
  <c r="AF148" i="9"/>
  <c r="AA148" i="9"/>
  <c r="S148" i="9"/>
  <c r="AN147" i="9"/>
  <c r="AT147" i="9" s="1"/>
  <c r="AV147" i="9" s="1"/>
  <c r="AM147" i="9"/>
  <c r="AF147" i="9"/>
  <c r="AA147" i="9"/>
  <c r="S147" i="9"/>
  <c r="AN146" i="9"/>
  <c r="AT146" i="9" s="1"/>
  <c r="AV146" i="9" s="1"/>
  <c r="AM146" i="9"/>
  <c r="AF146" i="9"/>
  <c r="AA146" i="9"/>
  <c r="S146" i="9"/>
  <c r="AN145" i="9"/>
  <c r="AT145" i="9" s="1"/>
  <c r="AV145" i="9" s="1"/>
  <c r="AM145" i="9"/>
  <c r="AF145" i="9"/>
  <c r="AA145" i="9"/>
  <c r="S145" i="9"/>
  <c r="AN144" i="9"/>
  <c r="AT144" i="9" s="1"/>
  <c r="AV144" i="9" s="1"/>
  <c r="AM144" i="9"/>
  <c r="AF144" i="9"/>
  <c r="AA144" i="9"/>
  <c r="S144" i="9"/>
  <c r="AN143" i="9"/>
  <c r="AT143" i="9" s="1"/>
  <c r="AV143" i="9" s="1"/>
  <c r="AM143" i="9"/>
  <c r="AF143" i="9"/>
  <c r="AA143" i="9"/>
  <c r="S143" i="9"/>
  <c r="AN142" i="9"/>
  <c r="AT142" i="9" s="1"/>
  <c r="AV142" i="9" s="1"/>
  <c r="AM142" i="9"/>
  <c r="AF142" i="9"/>
  <c r="AA142" i="9"/>
  <c r="S142" i="9"/>
  <c r="AN141" i="9"/>
  <c r="AT141" i="9" s="1"/>
  <c r="AV141" i="9" s="1"/>
  <c r="AM141" i="9"/>
  <c r="AF141" i="9"/>
  <c r="AA141" i="9"/>
  <c r="S141" i="9"/>
  <c r="AN140" i="9"/>
  <c r="AT140" i="9" s="1"/>
  <c r="AV140" i="9" s="1"/>
  <c r="AM140" i="9"/>
  <c r="AF140" i="9"/>
  <c r="AA140" i="9"/>
  <c r="S140" i="9"/>
  <c r="AN139" i="9"/>
  <c r="AT139" i="9" s="1"/>
  <c r="AV139" i="9" s="1"/>
  <c r="AM139" i="9"/>
  <c r="AF139" i="9"/>
  <c r="AA139" i="9"/>
  <c r="S139" i="9"/>
  <c r="AN138" i="9"/>
  <c r="AT138" i="9" s="1"/>
  <c r="AV138" i="9" s="1"/>
  <c r="AM138" i="9"/>
  <c r="AF138" i="9"/>
  <c r="AA138" i="9"/>
  <c r="S138" i="9"/>
  <c r="AN137" i="9"/>
  <c r="AT137" i="9" s="1"/>
  <c r="AV137" i="9" s="1"/>
  <c r="AM137" i="9"/>
  <c r="AF137" i="9"/>
  <c r="AA137" i="9"/>
  <c r="S137" i="9"/>
  <c r="AN136" i="9"/>
  <c r="AT136" i="9" s="1"/>
  <c r="AV136" i="9" s="1"/>
  <c r="AM136" i="9"/>
  <c r="AF136" i="9"/>
  <c r="AA136" i="9"/>
  <c r="S136" i="9"/>
  <c r="AN135" i="9"/>
  <c r="AT135" i="9" s="1"/>
  <c r="AV135" i="9" s="1"/>
  <c r="AM135" i="9"/>
  <c r="AF135" i="9"/>
  <c r="AA135" i="9"/>
  <c r="S135" i="9"/>
  <c r="AN134" i="9"/>
  <c r="AM134" i="9"/>
  <c r="AF134" i="9"/>
  <c r="AA134" i="9"/>
  <c r="S134" i="9"/>
  <c r="AN133" i="9"/>
  <c r="AM133" i="9"/>
  <c r="AF133" i="9"/>
  <c r="AA133" i="9"/>
  <c r="S133" i="9"/>
  <c r="AN132" i="9"/>
  <c r="AT132" i="9" s="1"/>
  <c r="AV132" i="9" s="1"/>
  <c r="AM132" i="9"/>
  <c r="AF132" i="9"/>
  <c r="AA132" i="9"/>
  <c r="S132" i="9"/>
  <c r="AN131" i="9"/>
  <c r="AT131" i="9" s="1"/>
  <c r="AV131" i="9" s="1"/>
  <c r="AM131" i="9"/>
  <c r="AF131" i="9"/>
  <c r="AA131" i="9"/>
  <c r="S131" i="9"/>
  <c r="AN130" i="9"/>
  <c r="AM130" i="9"/>
  <c r="AF130" i="9"/>
  <c r="AA130" i="9"/>
  <c r="S130" i="9"/>
  <c r="AN129" i="9"/>
  <c r="AM129" i="9"/>
  <c r="AF129" i="9"/>
  <c r="AA129" i="9"/>
  <c r="S129" i="9"/>
  <c r="AN128" i="9"/>
  <c r="AT128" i="9" s="1"/>
  <c r="AV128" i="9" s="1"/>
  <c r="AM128" i="9"/>
  <c r="AF128" i="9"/>
  <c r="AA128" i="9"/>
  <c r="S128" i="9"/>
  <c r="AN127" i="9"/>
  <c r="AM127" i="9"/>
  <c r="AF127" i="9"/>
  <c r="AA127" i="9"/>
  <c r="S127" i="9"/>
  <c r="AN126" i="9"/>
  <c r="AM126" i="9"/>
  <c r="AF126" i="9"/>
  <c r="AA126" i="9"/>
  <c r="S126" i="9"/>
  <c r="AN125" i="9"/>
  <c r="AT125" i="9" s="1"/>
  <c r="AV125" i="9" s="1"/>
  <c r="AM125" i="9"/>
  <c r="AF125" i="9"/>
  <c r="AA125" i="9"/>
  <c r="S125" i="9"/>
  <c r="AN124" i="9"/>
  <c r="AM124" i="9"/>
  <c r="AF124" i="9"/>
  <c r="AA124" i="9"/>
  <c r="S124" i="9"/>
  <c r="AN123" i="9"/>
  <c r="AM123" i="9"/>
  <c r="AF123" i="9"/>
  <c r="AA123" i="9"/>
  <c r="S123" i="9"/>
  <c r="AN122" i="9"/>
  <c r="AT122" i="9" s="1"/>
  <c r="AV122" i="9" s="1"/>
  <c r="AM122" i="9"/>
  <c r="AF122" i="9"/>
  <c r="AA122" i="9"/>
  <c r="S122" i="9"/>
  <c r="AN121" i="9"/>
  <c r="AM121" i="9"/>
  <c r="AF121" i="9"/>
  <c r="AA121" i="9"/>
  <c r="S121" i="9"/>
  <c r="AN120" i="9"/>
  <c r="AM120" i="9"/>
  <c r="AF120" i="9"/>
  <c r="AA120" i="9"/>
  <c r="S120" i="9"/>
  <c r="AN119" i="9"/>
  <c r="AT119" i="9" s="1"/>
  <c r="AV119" i="9" s="1"/>
  <c r="AM119" i="9"/>
  <c r="AF119" i="9"/>
  <c r="AA119" i="9"/>
  <c r="S119" i="9"/>
  <c r="Q119" i="9"/>
  <c r="AN118" i="9"/>
  <c r="AM118" i="9"/>
  <c r="AF118" i="9"/>
  <c r="AA118" i="9"/>
  <c r="S118" i="9"/>
  <c r="AN117" i="9"/>
  <c r="AM117" i="9"/>
  <c r="AF117" i="9"/>
  <c r="AA117" i="9"/>
  <c r="S117" i="9"/>
  <c r="AN116" i="9"/>
  <c r="AM116" i="9"/>
  <c r="AF116" i="9"/>
  <c r="AA116" i="9"/>
  <c r="S116" i="9"/>
  <c r="AN115" i="9"/>
  <c r="AT115" i="9" s="1"/>
  <c r="AV115" i="9" s="1"/>
  <c r="AM115" i="9"/>
  <c r="AF115" i="9"/>
  <c r="AA115" i="9"/>
  <c r="S115" i="9"/>
  <c r="AN114" i="9"/>
  <c r="AM114" i="9"/>
  <c r="AF114" i="9"/>
  <c r="AA114" i="9"/>
  <c r="S114" i="9"/>
  <c r="AN113" i="9"/>
  <c r="AT113" i="9" s="1"/>
  <c r="AV113" i="9" s="1"/>
  <c r="AM113" i="9"/>
  <c r="AF113" i="9"/>
  <c r="AA113" i="9"/>
  <c r="S113" i="9"/>
  <c r="AN112" i="9"/>
  <c r="AM112" i="9"/>
  <c r="AF112" i="9"/>
  <c r="AA112" i="9"/>
  <c r="S112" i="9"/>
  <c r="AN111" i="9"/>
  <c r="AM111" i="9"/>
  <c r="AF111" i="9"/>
  <c r="AA111" i="9"/>
  <c r="S111" i="9"/>
  <c r="AN110" i="9"/>
  <c r="AT110" i="9" s="1"/>
  <c r="AV110" i="9" s="1"/>
  <c r="AM110" i="9"/>
  <c r="AF110" i="9"/>
  <c r="AA110" i="9"/>
  <c r="S110" i="9"/>
  <c r="AN109" i="9"/>
  <c r="AM109" i="9"/>
  <c r="AF109" i="9"/>
  <c r="AA109" i="9"/>
  <c r="S109" i="9"/>
  <c r="AN108" i="9"/>
  <c r="AT108" i="9" s="1"/>
  <c r="AV108" i="9" s="1"/>
  <c r="AM108" i="9"/>
  <c r="AF108" i="9"/>
  <c r="AA108" i="9"/>
  <c r="S108" i="9"/>
  <c r="AN107" i="9"/>
  <c r="AM107" i="9"/>
  <c r="AF107" i="9"/>
  <c r="AA107" i="9"/>
  <c r="S107" i="9"/>
  <c r="AN106" i="9"/>
  <c r="AT106" i="9" s="1"/>
  <c r="AV106" i="9" s="1"/>
  <c r="AM106" i="9"/>
  <c r="AF106" i="9"/>
  <c r="AA106" i="9"/>
  <c r="S106" i="9"/>
  <c r="AN105" i="9"/>
  <c r="AM105" i="9"/>
  <c r="AF105" i="9"/>
  <c r="AA105" i="9"/>
  <c r="S105" i="9"/>
  <c r="AN104" i="9"/>
  <c r="AM104" i="9"/>
  <c r="AF104" i="9"/>
  <c r="AA104" i="9"/>
  <c r="S104" i="9"/>
  <c r="AN103" i="9"/>
  <c r="AT103" i="9" s="1"/>
  <c r="AV103" i="9" s="1"/>
  <c r="AM103" i="9"/>
  <c r="AF103" i="9"/>
  <c r="AA103" i="9"/>
  <c r="S103" i="9"/>
  <c r="AN102" i="9"/>
  <c r="AM102" i="9"/>
  <c r="AF102" i="9"/>
  <c r="AA102" i="9"/>
  <c r="S102" i="9"/>
  <c r="AN101" i="9"/>
  <c r="AM101" i="9"/>
  <c r="AF101" i="9"/>
  <c r="AA101" i="9"/>
  <c r="S101" i="9"/>
  <c r="AN100" i="9"/>
  <c r="AT100" i="9" s="1"/>
  <c r="AV100" i="9" s="1"/>
  <c r="AM100" i="9"/>
  <c r="AF100" i="9"/>
  <c r="AA100" i="9"/>
  <c r="S100" i="9"/>
  <c r="AN99" i="9"/>
  <c r="AT99" i="9" s="1"/>
  <c r="AV99" i="9" s="1"/>
  <c r="AM99" i="9"/>
  <c r="AF99" i="9"/>
  <c r="AA99" i="9"/>
  <c r="S99" i="9"/>
  <c r="AN98" i="9"/>
  <c r="AM98" i="9"/>
  <c r="AF98" i="9"/>
  <c r="AA98" i="9"/>
  <c r="S98" i="9"/>
  <c r="AN97" i="9"/>
  <c r="AT97" i="9" s="1"/>
  <c r="AV97" i="9" s="1"/>
  <c r="AM97" i="9"/>
  <c r="AF97" i="9"/>
  <c r="AA97" i="9"/>
  <c r="S97" i="9"/>
  <c r="AN96" i="9"/>
  <c r="AM96" i="9"/>
  <c r="AF96" i="9"/>
  <c r="AA96" i="9"/>
  <c r="S96" i="9"/>
  <c r="AN95" i="9"/>
  <c r="AT95" i="9" s="1"/>
  <c r="AV95" i="9" s="1"/>
  <c r="AM95" i="9"/>
  <c r="AF95" i="9"/>
  <c r="AA95" i="9"/>
  <c r="S95" i="9"/>
  <c r="AN94" i="9"/>
  <c r="AM94" i="9"/>
  <c r="AF94" i="9"/>
  <c r="AA94" i="9"/>
  <c r="S94" i="9"/>
  <c r="AN93" i="9"/>
  <c r="AM93" i="9"/>
  <c r="AF93" i="9"/>
  <c r="AA93" i="9"/>
  <c r="S93" i="9"/>
  <c r="AN92" i="9"/>
  <c r="AT92" i="9" s="1"/>
  <c r="AV92" i="9" s="1"/>
  <c r="AM92" i="9"/>
  <c r="AF92" i="9"/>
  <c r="AA92" i="9"/>
  <c r="S92" i="9"/>
  <c r="AN91" i="9"/>
  <c r="AT91" i="9" s="1"/>
  <c r="AV91" i="9" s="1"/>
  <c r="AM91" i="9"/>
  <c r="AF91" i="9"/>
  <c r="AA91" i="9"/>
  <c r="S91" i="9"/>
  <c r="AN90" i="9"/>
  <c r="AM90" i="9"/>
  <c r="AF90" i="9"/>
  <c r="AA90" i="9"/>
  <c r="S90" i="9"/>
  <c r="AN89" i="9"/>
  <c r="AM89" i="9"/>
  <c r="AF89" i="9"/>
  <c r="AA89" i="9"/>
  <c r="S89" i="9"/>
  <c r="AN88" i="9"/>
  <c r="AM88" i="9"/>
  <c r="AF88" i="9"/>
  <c r="AA88" i="9"/>
  <c r="S88" i="9"/>
  <c r="AN87" i="9"/>
  <c r="AM87" i="9"/>
  <c r="AF87" i="9"/>
  <c r="AA87" i="9"/>
  <c r="K87" i="9"/>
  <c r="S87" i="9" s="1"/>
  <c r="AN86" i="9"/>
  <c r="AT86" i="9" s="1"/>
  <c r="AV86" i="9" s="1"/>
  <c r="AM86" i="9"/>
  <c r="AF86" i="9"/>
  <c r="AA86" i="9"/>
  <c r="S86" i="9"/>
  <c r="AN85" i="9"/>
  <c r="AT85" i="9" s="1"/>
  <c r="AV85" i="9" s="1"/>
  <c r="AM85" i="9"/>
  <c r="AF85" i="9"/>
  <c r="AA85" i="9"/>
  <c r="S85" i="9"/>
  <c r="AN84" i="9"/>
  <c r="AT84" i="9" s="1"/>
  <c r="AV84" i="9" s="1"/>
  <c r="AM84" i="9"/>
  <c r="AF84" i="9"/>
  <c r="AA84" i="9"/>
  <c r="S84" i="9"/>
  <c r="AN83" i="9"/>
  <c r="AM83" i="9"/>
  <c r="AF83" i="9"/>
  <c r="AA83" i="9"/>
  <c r="S83" i="9"/>
  <c r="AN82" i="9"/>
  <c r="AT82" i="9" s="1"/>
  <c r="AV82" i="9" s="1"/>
  <c r="AM82" i="9"/>
  <c r="AF82" i="9"/>
  <c r="AA82" i="9"/>
  <c r="S82" i="9"/>
  <c r="AN81" i="9"/>
  <c r="AM81" i="9"/>
  <c r="AF81" i="9"/>
  <c r="AA81" i="9"/>
  <c r="S81" i="9"/>
  <c r="AN80" i="9"/>
  <c r="AM80" i="9"/>
  <c r="AF80" i="9"/>
  <c r="AA80" i="9"/>
  <c r="S80" i="9"/>
  <c r="AN79" i="9"/>
  <c r="AT79" i="9" s="1"/>
  <c r="AV79" i="9" s="1"/>
  <c r="AM79" i="9"/>
  <c r="AF79" i="9"/>
  <c r="AA79" i="9"/>
  <c r="S79" i="9"/>
  <c r="AN78" i="9"/>
  <c r="AT78" i="9" s="1"/>
  <c r="AV78" i="9" s="1"/>
  <c r="AM78" i="9"/>
  <c r="AF78" i="9"/>
  <c r="AA78" i="9"/>
  <c r="S78" i="9"/>
  <c r="AN77" i="9"/>
  <c r="AT77" i="9" s="1"/>
  <c r="AV77" i="9" s="1"/>
  <c r="AM77" i="9"/>
  <c r="AF77" i="9"/>
  <c r="AA77" i="9"/>
  <c r="S77" i="9"/>
  <c r="AN76" i="9"/>
  <c r="AT76" i="9" s="1"/>
  <c r="AV76" i="9" s="1"/>
  <c r="AM76" i="9"/>
  <c r="AF76" i="9"/>
  <c r="AA76" i="9"/>
  <c r="S76" i="9"/>
  <c r="AN75" i="9"/>
  <c r="AT75" i="9" s="1"/>
  <c r="AV75" i="9" s="1"/>
  <c r="AM75" i="9"/>
  <c r="AF75" i="9"/>
  <c r="AA75" i="9"/>
  <c r="S75" i="9"/>
  <c r="AN74" i="9"/>
  <c r="AT74" i="9" s="1"/>
  <c r="AV74" i="9" s="1"/>
  <c r="AM74" i="9"/>
  <c r="AF74" i="9"/>
  <c r="AA74" i="9"/>
  <c r="S74" i="9"/>
  <c r="AN73" i="9"/>
  <c r="AT73" i="9" s="1"/>
  <c r="AV73" i="9" s="1"/>
  <c r="AM73" i="9"/>
  <c r="AF73" i="9"/>
  <c r="AA73" i="9"/>
  <c r="S73" i="9"/>
  <c r="AN72" i="9"/>
  <c r="AT72" i="9" s="1"/>
  <c r="AV72" i="9" s="1"/>
  <c r="AM72" i="9"/>
  <c r="AF72" i="9"/>
  <c r="AA72" i="9"/>
  <c r="S72" i="9"/>
  <c r="AN71" i="9"/>
  <c r="AT71" i="9" s="1"/>
  <c r="AV71" i="9" s="1"/>
  <c r="AM71" i="9"/>
  <c r="AF71" i="9"/>
  <c r="AA71" i="9"/>
  <c r="S71" i="9"/>
  <c r="Q71" i="9"/>
  <c r="AN70" i="9"/>
  <c r="AM70" i="9"/>
  <c r="AF70" i="9"/>
  <c r="AA70" i="9"/>
  <c r="S70" i="9"/>
  <c r="AN69" i="9"/>
  <c r="AT69" i="9" s="1"/>
  <c r="AV69" i="9" s="1"/>
  <c r="AM69" i="9"/>
  <c r="AF69" i="9"/>
  <c r="AA69" i="9"/>
  <c r="S69" i="9"/>
  <c r="AN68" i="9"/>
  <c r="AT68" i="9" s="1"/>
  <c r="AV68" i="9" s="1"/>
  <c r="AM68" i="9"/>
  <c r="AF68" i="9"/>
  <c r="AA68" i="9"/>
  <c r="S68" i="9"/>
  <c r="AN67" i="9"/>
  <c r="AT67" i="9" s="1"/>
  <c r="AV67" i="9" s="1"/>
  <c r="AM67" i="9"/>
  <c r="AF67" i="9"/>
  <c r="AA67" i="9"/>
  <c r="S67" i="9"/>
  <c r="AN66" i="9"/>
  <c r="AT66" i="9" s="1"/>
  <c r="AV66" i="9" s="1"/>
  <c r="AM66" i="9"/>
  <c r="AF66" i="9"/>
  <c r="AA66" i="9"/>
  <c r="S66" i="9"/>
  <c r="Q66" i="9"/>
  <c r="AN65" i="9"/>
  <c r="AT65" i="9" s="1"/>
  <c r="AV65" i="9" s="1"/>
  <c r="AM65" i="9"/>
  <c r="AF65" i="9"/>
  <c r="AA65" i="9"/>
  <c r="S65" i="9"/>
  <c r="AN64" i="9"/>
  <c r="AM64" i="9"/>
  <c r="AF64" i="9"/>
  <c r="AA64" i="9"/>
  <c r="S64" i="9"/>
  <c r="AN63" i="9"/>
  <c r="AM63" i="9"/>
  <c r="AF63" i="9"/>
  <c r="AA63" i="9"/>
  <c r="S63" i="9"/>
  <c r="AN62" i="9"/>
  <c r="AT62" i="9" s="1"/>
  <c r="AV62" i="9" s="1"/>
  <c r="AM62" i="9"/>
  <c r="AF62" i="9"/>
  <c r="AA62" i="9"/>
  <c r="S62" i="9"/>
  <c r="AN61" i="9"/>
  <c r="AT61" i="9" s="1"/>
  <c r="AV61" i="9" s="1"/>
  <c r="AM61" i="9"/>
  <c r="AF61" i="9"/>
  <c r="AA61" i="9"/>
  <c r="S61" i="9"/>
  <c r="AN60" i="9"/>
  <c r="AT60" i="9" s="1"/>
  <c r="AV60" i="9" s="1"/>
  <c r="AM60" i="9"/>
  <c r="AF60" i="9"/>
  <c r="AA60" i="9"/>
  <c r="S60" i="9"/>
  <c r="AN59" i="9"/>
  <c r="AM59" i="9"/>
  <c r="AF59" i="9"/>
  <c r="AA59" i="9"/>
  <c r="S59" i="9"/>
  <c r="AN58" i="9"/>
  <c r="AT58" i="9" s="1"/>
  <c r="AV58" i="9" s="1"/>
  <c r="AM58" i="9"/>
  <c r="AF58" i="9"/>
  <c r="AA58" i="9"/>
  <c r="S58" i="9"/>
  <c r="AN57" i="9"/>
  <c r="AT57" i="9" s="1"/>
  <c r="AV57" i="9" s="1"/>
  <c r="AM57" i="9"/>
  <c r="AF57" i="9"/>
  <c r="AA57" i="9"/>
  <c r="S57" i="9"/>
  <c r="Q57" i="9"/>
  <c r="AN56" i="9"/>
  <c r="AT56" i="9" s="1"/>
  <c r="AV56" i="9" s="1"/>
  <c r="AM56" i="9"/>
  <c r="AF56" i="9"/>
  <c r="AA56" i="9"/>
  <c r="S56" i="9"/>
  <c r="Q56" i="9"/>
  <c r="AN55" i="9"/>
  <c r="AT55" i="9" s="1"/>
  <c r="AV55" i="9" s="1"/>
  <c r="AM55" i="9"/>
  <c r="AF55" i="9"/>
  <c r="AA55" i="9"/>
  <c r="S55" i="9"/>
  <c r="Q55" i="9"/>
  <c r="AN54" i="9"/>
  <c r="AM54" i="9"/>
  <c r="AF54" i="9"/>
  <c r="AA54" i="9"/>
  <c r="S54" i="9"/>
  <c r="AN53" i="9"/>
  <c r="AT53" i="9" s="1"/>
  <c r="AV53" i="9" s="1"/>
  <c r="AM53" i="9"/>
  <c r="AF53" i="9"/>
  <c r="AA53" i="9"/>
  <c r="S53" i="9"/>
  <c r="AN52" i="9"/>
  <c r="AT52" i="9" s="1"/>
  <c r="AV52" i="9" s="1"/>
  <c r="AM52" i="9"/>
  <c r="AF52" i="9"/>
  <c r="AA52" i="9"/>
  <c r="S52" i="9"/>
  <c r="AN51" i="9"/>
  <c r="AT51" i="9" s="1"/>
  <c r="AV51" i="9" s="1"/>
  <c r="AM51" i="9"/>
  <c r="AF51" i="9"/>
  <c r="AA51" i="9"/>
  <c r="S51" i="9"/>
  <c r="Q51" i="9"/>
  <c r="AN50" i="9"/>
  <c r="AT50" i="9" s="1"/>
  <c r="AV50" i="9" s="1"/>
  <c r="AM50" i="9"/>
  <c r="AF50" i="9"/>
  <c r="AA50" i="9"/>
  <c r="S50" i="9"/>
  <c r="Q50" i="9"/>
  <c r="AN49" i="9"/>
  <c r="AT49" i="9" s="1"/>
  <c r="AV49" i="9" s="1"/>
  <c r="AM49" i="9"/>
  <c r="AF49" i="9"/>
  <c r="AA49" i="9"/>
  <c r="S49" i="9"/>
  <c r="Q49" i="9"/>
  <c r="AN48" i="9"/>
  <c r="AT48" i="9" s="1"/>
  <c r="AV48" i="9" s="1"/>
  <c r="AM48" i="9"/>
  <c r="AF48" i="9"/>
  <c r="AA48" i="9"/>
  <c r="S48" i="9"/>
  <c r="AN47" i="9"/>
  <c r="AT47" i="9" s="1"/>
  <c r="AV47" i="9" s="1"/>
  <c r="AM47" i="9"/>
  <c r="AF47" i="9"/>
  <c r="AA47" i="9"/>
  <c r="S47" i="9"/>
  <c r="Q47" i="9"/>
  <c r="AM46" i="9"/>
  <c r="AF46" i="9"/>
  <c r="AA46" i="9"/>
  <c r="K46" i="9"/>
  <c r="AN45" i="9"/>
  <c r="AT45" i="9" s="1"/>
  <c r="AV45" i="9" s="1"/>
  <c r="AM45" i="9"/>
  <c r="AF45" i="9"/>
  <c r="AA45" i="9"/>
  <c r="S45" i="9"/>
  <c r="AN44" i="9"/>
  <c r="AM44" i="9"/>
  <c r="AF44" i="9"/>
  <c r="AA44" i="9"/>
  <c r="S44" i="9"/>
  <c r="AM43" i="9"/>
  <c r="AF43" i="9"/>
  <c r="AA43" i="9"/>
  <c r="K43" i="9"/>
  <c r="AN43" i="9" s="1"/>
  <c r="AT43" i="9" s="1"/>
  <c r="AV43" i="9" s="1"/>
  <c r="AN42" i="9"/>
  <c r="AM42" i="9"/>
  <c r="AF42" i="9"/>
  <c r="AA42" i="9"/>
  <c r="S42" i="9"/>
  <c r="AN41" i="9"/>
  <c r="AT41" i="9" s="1"/>
  <c r="AV41" i="9" s="1"/>
  <c r="AM41" i="9"/>
  <c r="AF41" i="9"/>
  <c r="AA41" i="9"/>
  <c r="S41" i="9"/>
  <c r="AN40" i="9"/>
  <c r="AT40" i="9" s="1"/>
  <c r="AV40" i="9" s="1"/>
  <c r="AM40" i="9"/>
  <c r="AF40" i="9"/>
  <c r="AA40" i="9"/>
  <c r="S40" i="9"/>
  <c r="Q40" i="9"/>
  <c r="AN39" i="9"/>
  <c r="AT39" i="9" s="1"/>
  <c r="AV39" i="9" s="1"/>
  <c r="AM39" i="9"/>
  <c r="AF39" i="9"/>
  <c r="AA39" i="9"/>
  <c r="S39" i="9"/>
  <c r="AN38" i="9"/>
  <c r="AT38" i="9" s="1"/>
  <c r="AV38" i="9" s="1"/>
  <c r="AM38" i="9"/>
  <c r="AF38" i="9"/>
  <c r="AA38" i="9"/>
  <c r="S38" i="9"/>
  <c r="AN37" i="9"/>
  <c r="AT37" i="9" s="1"/>
  <c r="AV37" i="9" s="1"/>
  <c r="AM37" i="9"/>
  <c r="AF37" i="9"/>
  <c r="AA37" i="9"/>
  <c r="S37" i="9"/>
  <c r="AN36" i="9"/>
  <c r="AT36" i="9" s="1"/>
  <c r="AV36" i="9" s="1"/>
  <c r="AM36" i="9"/>
  <c r="AF36" i="9"/>
  <c r="AA36" i="9"/>
  <c r="S36" i="9"/>
  <c r="AN35" i="9"/>
  <c r="AT35" i="9" s="1"/>
  <c r="AV35" i="9" s="1"/>
  <c r="AM35" i="9"/>
  <c r="AF35" i="9"/>
  <c r="AA35" i="9"/>
  <c r="S35" i="9"/>
  <c r="AN34" i="9"/>
  <c r="AT34" i="9" s="1"/>
  <c r="AV34" i="9" s="1"/>
  <c r="AM34" i="9"/>
  <c r="AF34" i="9"/>
  <c r="AA34" i="9"/>
  <c r="S34" i="9"/>
  <c r="AN33" i="9"/>
  <c r="AT33" i="9" s="1"/>
  <c r="AV33" i="9" s="1"/>
  <c r="AM33" i="9"/>
  <c r="AF33" i="9"/>
  <c r="AA33" i="9"/>
  <c r="S33" i="9"/>
  <c r="AN32" i="9"/>
  <c r="AT32" i="9" s="1"/>
  <c r="AV32" i="9" s="1"/>
  <c r="AM32" i="9"/>
  <c r="AF32" i="9"/>
  <c r="AA32" i="9"/>
  <c r="S32" i="9"/>
  <c r="AN31" i="9"/>
  <c r="AT31" i="9" s="1"/>
  <c r="AV31" i="9" s="1"/>
  <c r="AM31" i="9"/>
  <c r="AF31" i="9"/>
  <c r="AA31" i="9"/>
  <c r="Q31" i="9"/>
  <c r="AN30" i="9"/>
  <c r="AT30" i="9" s="1"/>
  <c r="AV30" i="9" s="1"/>
  <c r="AM30" i="9"/>
  <c r="AF30" i="9"/>
  <c r="AA30" i="9"/>
  <c r="AN29" i="9"/>
  <c r="AT29" i="9" s="1"/>
  <c r="AV29" i="9" s="1"/>
  <c r="AM29" i="9"/>
  <c r="AF29" i="9"/>
  <c r="AA29" i="9"/>
  <c r="AN28" i="9"/>
  <c r="AT28" i="9" s="1"/>
  <c r="AV28" i="9" s="1"/>
  <c r="AM28" i="9"/>
  <c r="AF28" i="9"/>
  <c r="AA28" i="9"/>
  <c r="AN27" i="9"/>
  <c r="AT27" i="9" s="1"/>
  <c r="AV27" i="9" s="1"/>
  <c r="AM27" i="9"/>
  <c r="AF27" i="9"/>
  <c r="AA27" i="9"/>
  <c r="AN26" i="9"/>
  <c r="AT26" i="9" s="1"/>
  <c r="AV26" i="9" s="1"/>
  <c r="AM26" i="9"/>
  <c r="AF26" i="9"/>
  <c r="AA26" i="9"/>
  <c r="AN25" i="9"/>
  <c r="AT25" i="9" s="1"/>
  <c r="AV25" i="9" s="1"/>
  <c r="AM25" i="9"/>
  <c r="AF25" i="9"/>
  <c r="AA25" i="9"/>
  <c r="AN24" i="9"/>
  <c r="AT24" i="9" s="1"/>
  <c r="AV24" i="9" s="1"/>
  <c r="AM24" i="9"/>
  <c r="AF24" i="9"/>
  <c r="AA24" i="9"/>
  <c r="AN23" i="9"/>
  <c r="AT23" i="9" s="1"/>
  <c r="AV23" i="9" s="1"/>
  <c r="AM23" i="9"/>
  <c r="AF23" i="9"/>
  <c r="AA23" i="9"/>
  <c r="S23" i="9"/>
  <c r="AN22" i="9"/>
  <c r="AT22" i="9" s="1"/>
  <c r="AV22" i="9" s="1"/>
  <c r="AM22" i="9"/>
  <c r="AF22" i="9"/>
  <c r="AA22" i="9"/>
  <c r="S22" i="9"/>
  <c r="AN21" i="9"/>
  <c r="AT21" i="9" s="1"/>
  <c r="AV21" i="9" s="1"/>
  <c r="AM21" i="9"/>
  <c r="AF21" i="9"/>
  <c r="AA21" i="9"/>
  <c r="S21" i="9"/>
  <c r="AN20" i="9"/>
  <c r="AT20" i="9" s="1"/>
  <c r="AV20" i="9" s="1"/>
  <c r="AM20" i="9"/>
  <c r="AF20" i="9"/>
  <c r="AA20" i="9"/>
  <c r="S20" i="9"/>
  <c r="AN19" i="9"/>
  <c r="AT19" i="9" s="1"/>
  <c r="AV19" i="9" s="1"/>
  <c r="AM19" i="9"/>
  <c r="AF19" i="9"/>
  <c r="AA19" i="9"/>
  <c r="S19" i="9"/>
  <c r="AN18" i="9"/>
  <c r="AT18" i="9" s="1"/>
  <c r="AV18" i="9" s="1"/>
  <c r="AM18" i="9"/>
  <c r="AF18" i="9"/>
  <c r="AA18" i="9"/>
  <c r="S18" i="9"/>
  <c r="AN17" i="9"/>
  <c r="AT17" i="9" s="1"/>
  <c r="AV17" i="9" s="1"/>
  <c r="AM17" i="9"/>
  <c r="AF17" i="9"/>
  <c r="AA17" i="9"/>
  <c r="S17" i="9"/>
  <c r="AN16" i="9"/>
  <c r="AT16" i="9" s="1"/>
  <c r="AV16" i="9" s="1"/>
  <c r="AM16" i="9"/>
  <c r="AF16" i="9"/>
  <c r="AA16" i="9"/>
  <c r="S16" i="9"/>
  <c r="AN15" i="9"/>
  <c r="AT15" i="9" s="1"/>
  <c r="AV15" i="9" s="1"/>
  <c r="AM15" i="9"/>
  <c r="AF15" i="9"/>
  <c r="AA15" i="9"/>
  <c r="S15" i="9"/>
  <c r="AN14" i="9"/>
  <c r="AT14" i="9" s="1"/>
  <c r="AV14" i="9" s="1"/>
  <c r="AM14" i="9"/>
  <c r="AF14" i="9"/>
  <c r="AA14" i="9"/>
  <c r="S14" i="9"/>
  <c r="AN13" i="9"/>
  <c r="AT13" i="9" s="1"/>
  <c r="AV13" i="9" s="1"/>
  <c r="AM13" i="9"/>
  <c r="AF13" i="9"/>
  <c r="AA13" i="9"/>
  <c r="S13" i="9"/>
  <c r="AN12" i="9"/>
  <c r="AT12" i="9" s="1"/>
  <c r="AV12" i="9" s="1"/>
  <c r="AM12" i="9"/>
  <c r="AF12" i="9"/>
  <c r="AA12" i="9"/>
  <c r="S12" i="9"/>
  <c r="AN11" i="9"/>
  <c r="AT11" i="9" s="1"/>
  <c r="AV11" i="9" s="1"/>
  <c r="AM11" i="9"/>
  <c r="AF11" i="9"/>
  <c r="AA11" i="9"/>
  <c r="S11" i="9"/>
  <c r="AN10" i="9"/>
  <c r="AT10" i="9" s="1"/>
  <c r="AV10" i="9" s="1"/>
  <c r="AM10" i="9"/>
  <c r="AF10" i="9"/>
  <c r="AA10" i="9"/>
  <c r="AN9" i="9"/>
  <c r="AT9" i="9" s="1"/>
  <c r="AV9" i="9" s="1"/>
  <c r="AM9" i="9"/>
  <c r="AF9" i="9"/>
  <c r="AA9" i="9"/>
  <c r="AN8" i="9"/>
  <c r="AM8" i="9"/>
  <c r="AF8" i="9"/>
  <c r="AA8" i="9"/>
  <c r="J5" i="9"/>
  <c r="S46" i="9" l="1"/>
  <c r="S523" i="9"/>
  <c r="AN46" i="9"/>
  <c r="AT46" i="9" s="1"/>
  <c r="AV46" i="9" s="1"/>
  <c r="AT367" i="9"/>
  <c r="AV367" i="9" s="1"/>
  <c r="AT368" i="9"/>
  <c r="AV368" i="9" s="1"/>
  <c r="AT328" i="9"/>
  <c r="AV328" i="9" s="1"/>
  <c r="AT565" i="9"/>
  <c r="AV565" i="9" s="1"/>
  <c r="AT112" i="9"/>
  <c r="AV112" i="9" s="1"/>
  <c r="AT118" i="9"/>
  <c r="AV118" i="9" s="1"/>
  <c r="AT126" i="9"/>
  <c r="AV126" i="9" s="1"/>
  <c r="AT486" i="9"/>
  <c r="AV486" i="9" s="1"/>
  <c r="AT88" i="9"/>
  <c r="AV88" i="9" s="1"/>
  <c r="AT89" i="9"/>
  <c r="AV89" i="9" s="1"/>
  <c r="AT90" i="9"/>
  <c r="AV90" i="9" s="1"/>
  <c r="AT104" i="9"/>
  <c r="AV104" i="9" s="1"/>
  <c r="AT304" i="9"/>
  <c r="AV304" i="9" s="1"/>
  <c r="AT364" i="9"/>
  <c r="AV364" i="9" s="1"/>
  <c r="AT379" i="9"/>
  <c r="AV379" i="9" s="1"/>
  <c r="AT417" i="9"/>
  <c r="AV417" i="9" s="1"/>
  <c r="AT462" i="9"/>
  <c r="AV462" i="9" s="1"/>
  <c r="AT109" i="9"/>
  <c r="AV109" i="9" s="1"/>
  <c r="AT116" i="9"/>
  <c r="AV116" i="9" s="1"/>
  <c r="AT130" i="9"/>
  <c r="AV130" i="9" s="1"/>
  <c r="AT83" i="9"/>
  <c r="AV83" i="9" s="1"/>
  <c r="AT308" i="9"/>
  <c r="AV308" i="9" s="1"/>
  <c r="AT309" i="9"/>
  <c r="AV309" i="9" s="1"/>
  <c r="AF573" i="9"/>
  <c r="AT44" i="9"/>
  <c r="AV44" i="9" s="1"/>
  <c r="AT133" i="9"/>
  <c r="AV133" i="9" s="1"/>
  <c r="AT134" i="9"/>
  <c r="AV134" i="9" s="1"/>
  <c r="AT354" i="9"/>
  <c r="AV354" i="9" s="1"/>
  <c r="AT355" i="9"/>
  <c r="AV355" i="9" s="1"/>
  <c r="AT356" i="9"/>
  <c r="AV356" i="9" s="1"/>
  <c r="AT357" i="9"/>
  <c r="AV357" i="9" s="1"/>
  <c r="AT358" i="9"/>
  <c r="AV358" i="9" s="1"/>
  <c r="AT475" i="9"/>
  <c r="AV475" i="9" s="1"/>
  <c r="AT476" i="9"/>
  <c r="AV476" i="9" s="1"/>
  <c r="AT477" i="9"/>
  <c r="AV477" i="9" s="1"/>
  <c r="AT480" i="9"/>
  <c r="AV480" i="9" s="1"/>
  <c r="AT481" i="9"/>
  <c r="AV481" i="9" s="1"/>
  <c r="AT501" i="9"/>
  <c r="AV501" i="9" s="1"/>
  <c r="AT59" i="9"/>
  <c r="AV59" i="9" s="1"/>
  <c r="AT107" i="9"/>
  <c r="AV107" i="9" s="1"/>
  <c r="AT111" i="9"/>
  <c r="AV111" i="9" s="1"/>
  <c r="AT101" i="9"/>
  <c r="AV101" i="9" s="1"/>
  <c r="AT54" i="9"/>
  <c r="AV54" i="9" s="1"/>
  <c r="AT70" i="9"/>
  <c r="AV70" i="9" s="1"/>
  <c r="AT123" i="9"/>
  <c r="AV123" i="9" s="1"/>
  <c r="AT399" i="9"/>
  <c r="AV399" i="9" s="1"/>
  <c r="AT410" i="9"/>
  <c r="AV410" i="9" s="1"/>
  <c r="AT448" i="9"/>
  <c r="AV448" i="9" s="1"/>
  <c r="AT299" i="9"/>
  <c r="AV299" i="9" s="1"/>
  <c r="AT300" i="9"/>
  <c r="AV300" i="9" s="1"/>
  <c r="AT315" i="9"/>
  <c r="AV315" i="9" s="1"/>
  <c r="AT348" i="9"/>
  <c r="AV348" i="9" s="1"/>
  <c r="AT349" i="9"/>
  <c r="AV349" i="9" s="1"/>
  <c r="AT350" i="9"/>
  <c r="AV350" i="9" s="1"/>
  <c r="AT351" i="9"/>
  <c r="AV351" i="9" s="1"/>
  <c r="AT287" i="9"/>
  <c r="AV287" i="9" s="1"/>
  <c r="AT297" i="9"/>
  <c r="AV297" i="9" s="1"/>
  <c r="AT457" i="9"/>
  <c r="AV457" i="9" s="1"/>
  <c r="AT570" i="9"/>
  <c r="AV570" i="9" s="1"/>
  <c r="AT376" i="9"/>
  <c r="AV376" i="9" s="1"/>
  <c r="AT421" i="9"/>
  <c r="AV421" i="9" s="1"/>
  <c r="AT120" i="9"/>
  <c r="AV120" i="9" s="1"/>
  <c r="AT121" i="9"/>
  <c r="AV121" i="9" s="1"/>
  <c r="AT454" i="9"/>
  <c r="AV454" i="9" s="1"/>
  <c r="AT382" i="9"/>
  <c r="AV382" i="9" s="1"/>
  <c r="AT539" i="9"/>
  <c r="AV539" i="9" s="1"/>
  <c r="AT42" i="9"/>
  <c r="AV42" i="9" s="1"/>
  <c r="AT98" i="9"/>
  <c r="AV98" i="9" s="1"/>
  <c r="AT102" i="9"/>
  <c r="AV102" i="9" s="1"/>
  <c r="AT321" i="9"/>
  <c r="AV321" i="9" s="1"/>
  <c r="AT360" i="9"/>
  <c r="AV360" i="9" s="1"/>
  <c r="AT395" i="9"/>
  <c r="AV395" i="9" s="1"/>
  <c r="AT403" i="9"/>
  <c r="AV403" i="9" s="1"/>
  <c r="AT408" i="9"/>
  <c r="AV408" i="9" s="1"/>
  <c r="AT458" i="9"/>
  <c r="AV458" i="9" s="1"/>
  <c r="AT522" i="9"/>
  <c r="AV522" i="9" s="1"/>
  <c r="AT557" i="9"/>
  <c r="AV557" i="9" s="1"/>
  <c r="AT81" i="9"/>
  <c r="AV81" i="9" s="1"/>
  <c r="AT87" i="9"/>
  <c r="AV87" i="9" s="1"/>
  <c r="AT105" i="9"/>
  <c r="AV105" i="9" s="1"/>
  <c r="AT359" i="9"/>
  <c r="AV359" i="9" s="1"/>
  <c r="AT393" i="9"/>
  <c r="AV393" i="9" s="1"/>
  <c r="AT394" i="9"/>
  <c r="AV394" i="9" s="1"/>
  <c r="AT330" i="9"/>
  <c r="AV330" i="9" s="1"/>
  <c r="AT352" i="9"/>
  <c r="AV352" i="9" s="1"/>
  <c r="AT416" i="9"/>
  <c r="AV416" i="9" s="1"/>
  <c r="AT453" i="9"/>
  <c r="AV453" i="9" s="1"/>
  <c r="AT469" i="9"/>
  <c r="AV469" i="9" s="1"/>
  <c r="AT63" i="9"/>
  <c r="AV63" i="9" s="1"/>
  <c r="AT64" i="9"/>
  <c r="AV64" i="9" s="1"/>
  <c r="AT124" i="9"/>
  <c r="AV124" i="9" s="1"/>
  <c r="AT291" i="9"/>
  <c r="AV291" i="9" s="1"/>
  <c r="AT301" i="9"/>
  <c r="AV301" i="9" s="1"/>
  <c r="AT306" i="9"/>
  <c r="AV306" i="9" s="1"/>
  <c r="AT336" i="9"/>
  <c r="AV336" i="9" s="1"/>
  <c r="AT413" i="9"/>
  <c r="AV413" i="9" s="1"/>
  <c r="AT415" i="9"/>
  <c r="AV415" i="9" s="1"/>
  <c r="AT503" i="9"/>
  <c r="AV503" i="9" s="1"/>
  <c r="AT559" i="9"/>
  <c r="AV559" i="9" s="1"/>
  <c r="AT8" i="9"/>
  <c r="AT80" i="9"/>
  <c r="AV80" i="9" s="1"/>
  <c r="AT93" i="9"/>
  <c r="AV93" i="9" s="1"/>
  <c r="AT94" i="9"/>
  <c r="AV94" i="9" s="1"/>
  <c r="AT96" i="9"/>
  <c r="AV96" i="9" s="1"/>
  <c r="AT117" i="9"/>
  <c r="AV117" i="9" s="1"/>
  <c r="AT127" i="9"/>
  <c r="AV127" i="9" s="1"/>
  <c r="AT129" i="9"/>
  <c r="AV129" i="9" s="1"/>
  <c r="AT377" i="9"/>
  <c r="AV377" i="9" s="1"/>
  <c r="AT409" i="9"/>
  <c r="AV409" i="9" s="1"/>
  <c r="K573" i="9"/>
  <c r="S43" i="9"/>
  <c r="AT114" i="9"/>
  <c r="AV114" i="9" s="1"/>
  <c r="AT293" i="9"/>
  <c r="AV293" i="9" s="1"/>
  <c r="AT353" i="9"/>
  <c r="AV353" i="9" s="1"/>
  <c r="AT365" i="9"/>
  <c r="AV365" i="9" s="1"/>
  <c r="AT312" i="9"/>
  <c r="AV312" i="9" s="1"/>
  <c r="AT339" i="9"/>
  <c r="AV339" i="9" s="1"/>
  <c r="AT341" i="9"/>
  <c r="AV341" i="9" s="1"/>
  <c r="AT437" i="9"/>
  <c r="AV437" i="9" s="1"/>
  <c r="AT452" i="9"/>
  <c r="AV452" i="9" s="1"/>
  <c r="AT490" i="9"/>
  <c r="AV490" i="9" s="1"/>
  <c r="AT303" i="9"/>
  <c r="AV303" i="9" s="1"/>
  <c r="AT338" i="9"/>
  <c r="AV338" i="9" s="1"/>
  <c r="AT374" i="9"/>
  <c r="AV374" i="9" s="1"/>
  <c r="AT463" i="9"/>
  <c r="AV463" i="9" s="1"/>
  <c r="S567" i="9"/>
  <c r="AN567" i="9"/>
  <c r="AN573" i="9" s="1"/>
  <c r="AT545" i="9"/>
  <c r="AV545" i="9" s="1"/>
  <c r="AT396" i="9"/>
  <c r="AV396" i="9" s="1"/>
  <c r="AT422" i="9"/>
  <c r="AV422" i="9" s="1"/>
  <c r="AT424" i="9"/>
  <c r="AV424" i="9" s="1"/>
  <c r="AT500" i="9"/>
  <c r="AV500" i="9" s="1"/>
  <c r="AT366" i="9"/>
  <c r="AV366" i="9" s="1"/>
  <c r="AT429" i="9"/>
  <c r="AV429" i="9" s="1"/>
  <c r="AT456" i="9"/>
  <c r="AV456" i="9" s="1"/>
  <c r="AT502" i="9"/>
  <c r="AV502" i="9" s="1"/>
  <c r="AT544" i="9"/>
  <c r="AV544" i="9" s="1"/>
  <c r="AT389" i="9"/>
  <c r="AV389" i="9" s="1"/>
  <c r="AT398" i="9"/>
  <c r="AV398" i="9" s="1"/>
  <c r="AT439" i="9"/>
  <c r="AV439" i="9" s="1"/>
  <c r="AT487" i="9"/>
  <c r="AV487" i="9" s="1"/>
  <c r="AT492" i="9"/>
  <c r="AV492" i="9" s="1"/>
  <c r="AT498" i="9"/>
  <c r="AV498" i="9" s="1"/>
  <c r="AT506" i="9"/>
  <c r="AV506" i="9" s="1"/>
  <c r="AT541" i="9"/>
  <c r="AV541" i="9" s="1"/>
  <c r="AT543" i="9"/>
  <c r="AV543" i="9" s="1"/>
  <c r="AT402" i="9"/>
  <c r="AV402" i="9" s="1"/>
  <c r="AT534" i="9"/>
  <c r="AV534" i="9" s="1"/>
  <c r="AT566" i="9"/>
  <c r="AV566" i="9" s="1"/>
  <c r="AT563" i="9"/>
  <c r="AV563" i="9" s="1"/>
  <c r="AT567" i="9" l="1"/>
  <c r="AV567" i="9" s="1"/>
  <c r="AT573" i="9"/>
  <c r="AV8" i="9"/>
  <c r="J5" i="8" l="1"/>
  <c r="AA8" i="8"/>
  <c r="AF8" i="8"/>
  <c r="AM8" i="8"/>
  <c r="AN8" i="8"/>
  <c r="AU8" i="8"/>
  <c r="AA9" i="8"/>
  <c r="AF9" i="8"/>
  <c r="AM9" i="8"/>
  <c r="AN9" i="8"/>
  <c r="AV9" i="8" s="1"/>
  <c r="AA10" i="8"/>
  <c r="AF10" i="8"/>
  <c r="AM10" i="8"/>
  <c r="AN10" i="8"/>
  <c r="AV10" i="8" s="1"/>
  <c r="AA11" i="8"/>
  <c r="AF11" i="8"/>
  <c r="AM11" i="8"/>
  <c r="AN11" i="8"/>
  <c r="AV11" i="8" s="1"/>
  <c r="AA12" i="8"/>
  <c r="AF12" i="8"/>
  <c r="AM12" i="8"/>
  <c r="AN12" i="8"/>
  <c r="AV12" i="8" s="1"/>
  <c r="AA13" i="8"/>
  <c r="AF13" i="8"/>
  <c r="AM13" i="8"/>
  <c r="AN13" i="8"/>
  <c r="AV13" i="8" s="1"/>
  <c r="AA14" i="8"/>
  <c r="AF14" i="8"/>
  <c r="AM14" i="8"/>
  <c r="AN14" i="8"/>
  <c r="AV14" i="8" s="1"/>
  <c r="AA15" i="8"/>
  <c r="AF15" i="8"/>
  <c r="AM15" i="8"/>
  <c r="AN15" i="8"/>
  <c r="AV15" i="8" s="1"/>
  <c r="AA16" i="8"/>
  <c r="AF16" i="8"/>
  <c r="AM16" i="8"/>
  <c r="AN16" i="8"/>
  <c r="AV16" i="8" s="1"/>
  <c r="AA17" i="8"/>
  <c r="AF17" i="8"/>
  <c r="AM17" i="8"/>
  <c r="AN17" i="8"/>
  <c r="AV17" i="8" s="1"/>
  <c r="AA18" i="8"/>
  <c r="AF18" i="8"/>
  <c r="AM18" i="8"/>
  <c r="AN18" i="8"/>
  <c r="AV18" i="8" s="1"/>
  <c r="AA19" i="8"/>
  <c r="AF19" i="8"/>
  <c r="AM19" i="8"/>
  <c r="AN19" i="8"/>
  <c r="AV19" i="8" s="1"/>
  <c r="AA20" i="8"/>
  <c r="AF20" i="8"/>
  <c r="AM20" i="8"/>
  <c r="AN20" i="8"/>
  <c r="AV20" i="8" s="1"/>
  <c r="AA21" i="8"/>
  <c r="AF21" i="8"/>
  <c r="AM21" i="8"/>
  <c r="AN21" i="8"/>
  <c r="AV21" i="8" s="1"/>
  <c r="AA22" i="8"/>
  <c r="AF22" i="8"/>
  <c r="AM22" i="8"/>
  <c r="AN22" i="8"/>
  <c r="AV22" i="8" s="1"/>
  <c r="AU22" i="8"/>
  <c r="AA23" i="8"/>
  <c r="AF23" i="8"/>
  <c r="AM23" i="8"/>
  <c r="AN23" i="8"/>
  <c r="AV23" i="8" s="1"/>
  <c r="AA24" i="8"/>
  <c r="AF24" i="8"/>
  <c r="AM24" i="8"/>
  <c r="AN24" i="8"/>
  <c r="AV24" i="8" s="1"/>
  <c r="AA25" i="8"/>
  <c r="AF25" i="8"/>
  <c r="AM25" i="8"/>
  <c r="AN25" i="8"/>
  <c r="AV25" i="8" s="1"/>
  <c r="AA26" i="8"/>
  <c r="AF26" i="8"/>
  <c r="AM26" i="8"/>
  <c r="AN26" i="8"/>
  <c r="AV26" i="8" s="1"/>
  <c r="AU26" i="8"/>
  <c r="AA27" i="8"/>
  <c r="AF27" i="8"/>
  <c r="AM27" i="8"/>
  <c r="AN27" i="8"/>
  <c r="AV27" i="8" s="1"/>
  <c r="AU27" i="8"/>
  <c r="AA28" i="8"/>
  <c r="AF28" i="8"/>
  <c r="AM28" i="8"/>
  <c r="AN28" i="8"/>
  <c r="AV28" i="8" s="1"/>
  <c r="AA29" i="8"/>
  <c r="AF29" i="8"/>
  <c r="AM29" i="8"/>
  <c r="AN29" i="8"/>
  <c r="AV29" i="8" s="1"/>
  <c r="AA30" i="8"/>
  <c r="AF30" i="8"/>
  <c r="AM30" i="8"/>
  <c r="AN30" i="8"/>
  <c r="AV30" i="8" s="1"/>
  <c r="AA31" i="8"/>
  <c r="AF31" i="8"/>
  <c r="AM31" i="8"/>
  <c r="AN31" i="8"/>
  <c r="AV31" i="8" s="1"/>
  <c r="AA32" i="8"/>
  <c r="AF32" i="8"/>
  <c r="AM32" i="8"/>
  <c r="AN32" i="8"/>
  <c r="AV32" i="8" s="1"/>
  <c r="AA33" i="8"/>
  <c r="AF33" i="8"/>
  <c r="AM33" i="8"/>
  <c r="AN33" i="8"/>
  <c r="AV33" i="8" s="1"/>
  <c r="AA34" i="8"/>
  <c r="AF34" i="8"/>
  <c r="AM34" i="8"/>
  <c r="AN34" i="8"/>
  <c r="AV34" i="8" s="1"/>
  <c r="AA35" i="8"/>
  <c r="AF35" i="8"/>
  <c r="AM35" i="8"/>
  <c r="AN35" i="8"/>
  <c r="AV35" i="8" s="1"/>
  <c r="AU35" i="8"/>
  <c r="AA36" i="8"/>
  <c r="AF36" i="8"/>
  <c r="AM36" i="8"/>
  <c r="AN36" i="8"/>
  <c r="AV36" i="8" s="1"/>
  <c r="AU36" i="8"/>
  <c r="AA37" i="8"/>
  <c r="AF37" i="8"/>
  <c r="AM37" i="8"/>
  <c r="AN37" i="8"/>
  <c r="AV37" i="8" s="1"/>
  <c r="AA38" i="8"/>
  <c r="AF38" i="8"/>
  <c r="AM38" i="8"/>
  <c r="AN38" i="8"/>
  <c r="AV38" i="8" s="1"/>
  <c r="AA39" i="8"/>
  <c r="AF39" i="8"/>
  <c r="AM39" i="8"/>
  <c r="AN39" i="8"/>
  <c r="AV39" i="8" s="1"/>
  <c r="AA40" i="8"/>
  <c r="AF40" i="8"/>
  <c r="AM40" i="8"/>
  <c r="AN40" i="8"/>
  <c r="AV40" i="8" s="1"/>
  <c r="AA41" i="8"/>
  <c r="AF41" i="8"/>
  <c r="AM41" i="8"/>
  <c r="AN41" i="8"/>
  <c r="AV41" i="8" s="1"/>
  <c r="AA42" i="8"/>
  <c r="AF42" i="8"/>
  <c r="AM42" i="8"/>
  <c r="AN42" i="8"/>
  <c r="AV42" i="8" s="1"/>
  <c r="AA43" i="8"/>
  <c r="AF43" i="8"/>
  <c r="AM43" i="8"/>
  <c r="AN43" i="8"/>
  <c r="AV43" i="8" s="1"/>
  <c r="AA44" i="8"/>
  <c r="AF44" i="8"/>
  <c r="AM44" i="8"/>
  <c r="AN44" i="8"/>
  <c r="AV44" i="8" s="1"/>
  <c r="AA45" i="8"/>
  <c r="AF45" i="8"/>
  <c r="AM45" i="8"/>
  <c r="AN45" i="8"/>
  <c r="AV45" i="8" s="1"/>
  <c r="AB46" i="8"/>
  <c r="AR46" i="8"/>
  <c r="AU44" i="8" l="1"/>
  <c r="AU17" i="8"/>
  <c r="AF46" i="8"/>
  <c r="AU45" i="8"/>
  <c r="AU38" i="8"/>
  <c r="AV8" i="8"/>
  <c r="AN46" i="8"/>
  <c r="AU11" i="8"/>
  <c r="AU18" i="8"/>
  <c r="AU41" i="8"/>
  <c r="AU32" i="8"/>
  <c r="AU28" i="8"/>
  <c r="AU23" i="8"/>
  <c r="AU14" i="8"/>
  <c r="AU42" i="8"/>
  <c r="AU33" i="8"/>
  <c r="AU24" i="8"/>
  <c r="AU10" i="8"/>
  <c r="AU20" i="8"/>
  <c r="AU39" i="8"/>
  <c r="AU30" i="8"/>
  <c r="AU16" i="8"/>
  <c r="AU12" i="8"/>
  <c r="AU21" i="8"/>
  <c r="AU15" i="8"/>
  <c r="AU9" i="8"/>
  <c r="AU40" i="8"/>
  <c r="AU34" i="8"/>
  <c r="AU29" i="8"/>
  <c r="AU43" i="8"/>
  <c r="AU37" i="8"/>
  <c r="AU31" i="8"/>
  <c r="AU25" i="8"/>
  <c r="AU19" i="8"/>
  <c r="AU13" i="8"/>
  <c r="J5" i="7"/>
  <c r="AA8" i="7"/>
  <c r="AF8" i="7"/>
  <c r="AM8" i="7"/>
  <c r="AN8" i="7"/>
  <c r="AV8" i="7" s="1"/>
  <c r="AU8" i="7"/>
  <c r="AA9" i="7"/>
  <c r="AF9" i="7"/>
  <c r="AM9" i="7"/>
  <c r="AN9" i="7"/>
  <c r="AU9" i="7" s="1"/>
  <c r="AA10" i="7"/>
  <c r="AF10" i="7"/>
  <c r="AM10" i="7"/>
  <c r="AN10" i="7"/>
  <c r="E11" i="7"/>
  <c r="K11" i="7"/>
  <c r="AB11" i="7"/>
  <c r="AC11" i="7"/>
  <c r="AD11" i="7"/>
  <c r="AG11" i="7"/>
  <c r="AH11" i="7"/>
  <c r="AJ11" i="7"/>
  <c r="AP11" i="7"/>
  <c r="AR11" i="7"/>
  <c r="AT11" i="7"/>
  <c r="AF11" i="7" l="1"/>
  <c r="AN11" i="7"/>
  <c r="AU46" i="8"/>
  <c r="AV10" i="7"/>
  <c r="AV9" i="7"/>
  <c r="AU10" i="7"/>
  <c r="AU11" i="7" s="1"/>
  <c r="J5" i="6"/>
  <c r="AA8" i="6"/>
  <c r="AF8" i="6"/>
  <c r="AM8" i="6"/>
  <c r="AN8" i="6"/>
  <c r="AU8" i="6" s="1"/>
  <c r="AA9" i="6"/>
  <c r="AF9" i="6"/>
  <c r="AM9" i="6"/>
  <c r="AN9" i="6"/>
  <c r="AU9" i="6" s="1"/>
  <c r="AA10" i="6"/>
  <c r="AF10" i="6"/>
  <c r="AM10" i="6"/>
  <c r="AN10" i="6"/>
  <c r="AU10" i="6" s="1"/>
  <c r="AA11" i="6"/>
  <c r="AF11" i="6"/>
  <c r="AM11" i="6"/>
  <c r="AN11" i="6"/>
  <c r="AU11" i="6" s="1"/>
  <c r="AA12" i="6"/>
  <c r="AF12" i="6"/>
  <c r="AM12" i="6"/>
  <c r="AN12" i="6"/>
  <c r="AU12" i="6" s="1"/>
  <c r="AA13" i="6"/>
  <c r="AF13" i="6"/>
  <c r="AM13" i="6"/>
  <c r="AN13" i="6"/>
  <c r="AU13" i="6" s="1"/>
  <c r="AA14" i="6"/>
  <c r="AF14" i="6"/>
  <c r="AM14" i="6"/>
  <c r="AN14" i="6"/>
  <c r="AU14" i="6" s="1"/>
  <c r="AA15" i="6"/>
  <c r="AF15" i="6"/>
  <c r="AM15" i="6"/>
  <c r="AN15" i="6"/>
  <c r="AU15" i="6" s="1"/>
  <c r="AA16" i="6"/>
  <c r="AF16" i="6"/>
  <c r="AM16" i="6"/>
  <c r="AN16" i="6"/>
  <c r="AU16" i="6" s="1"/>
  <c r="AA17" i="6"/>
  <c r="AF17" i="6"/>
  <c r="AM17" i="6"/>
  <c r="AN17" i="6"/>
  <c r="AU17" i="6" s="1"/>
  <c r="AA18" i="6"/>
  <c r="AF18" i="6"/>
  <c r="AM18" i="6"/>
  <c r="AN18" i="6"/>
  <c r="AU18" i="6" s="1"/>
  <c r="AA19" i="6"/>
  <c r="AF19" i="6"/>
  <c r="AM19" i="6"/>
  <c r="AN19" i="6"/>
  <c r="AU19" i="6" s="1"/>
  <c r="AA20" i="6"/>
  <c r="AF20" i="6"/>
  <c r="AM20" i="6"/>
  <c r="AN20" i="6"/>
  <c r="AU20" i="6" s="1"/>
  <c r="AA21" i="6"/>
  <c r="AF21" i="6"/>
  <c r="AM21" i="6"/>
  <c r="AN21" i="6"/>
  <c r="AU21" i="6" s="1"/>
  <c r="AA22" i="6"/>
  <c r="AF22" i="6"/>
  <c r="AM22" i="6"/>
  <c r="AN22" i="6"/>
  <c r="AU22" i="6" s="1"/>
  <c r="AA23" i="6"/>
  <c r="AF23" i="6"/>
  <c r="AM23" i="6"/>
  <c r="AN23" i="6"/>
  <c r="AU23" i="6" s="1"/>
  <c r="AA24" i="6"/>
  <c r="AF24" i="6"/>
  <c r="AM24" i="6"/>
  <c r="AN24" i="6"/>
  <c r="AU24" i="6" s="1"/>
  <c r="AA25" i="6"/>
  <c r="AF25" i="6"/>
  <c r="AM25" i="6"/>
  <c r="AN25" i="6"/>
  <c r="AU25" i="6" s="1"/>
  <c r="AA26" i="6"/>
  <c r="AF26" i="6"/>
  <c r="AM26" i="6"/>
  <c r="AN26" i="6"/>
  <c r="AU26" i="6" s="1"/>
  <c r="AA27" i="6"/>
  <c r="AF27" i="6"/>
  <c r="AM27" i="6"/>
  <c r="AN27" i="6"/>
  <c r="AU27" i="6" s="1"/>
  <c r="AA28" i="6"/>
  <c r="AF28" i="6"/>
  <c r="AM28" i="6"/>
  <c r="AN28" i="6"/>
  <c r="AU28" i="6" s="1"/>
  <c r="AA29" i="6"/>
  <c r="AF29" i="6"/>
  <c r="AM29" i="6"/>
  <c r="AN29" i="6"/>
  <c r="AU29" i="6" s="1"/>
  <c r="AA30" i="6"/>
  <c r="AF30" i="6"/>
  <c r="AM30" i="6"/>
  <c r="AN30" i="6"/>
  <c r="AU30" i="6" s="1"/>
  <c r="AA31" i="6"/>
  <c r="AF31" i="6"/>
  <c r="AM31" i="6"/>
  <c r="AN31" i="6"/>
  <c r="AU31" i="6" s="1"/>
  <c r="AA32" i="6"/>
  <c r="AF32" i="6"/>
  <c r="AM32" i="6"/>
  <c r="AN32" i="6"/>
  <c r="AU32" i="6" s="1"/>
  <c r="AA33" i="6"/>
  <c r="AF33" i="6"/>
  <c r="AM33" i="6"/>
  <c r="AN33" i="6"/>
  <c r="AU33" i="6" s="1"/>
  <c r="AA34" i="6"/>
  <c r="AF34" i="6"/>
  <c r="AM34" i="6"/>
  <c r="AN34" i="6"/>
  <c r="AU34" i="6" s="1"/>
  <c r="AA35" i="6"/>
  <c r="AF35" i="6"/>
  <c r="AM35" i="6"/>
  <c r="AN35" i="6"/>
  <c r="AU35" i="6" s="1"/>
  <c r="AA36" i="6"/>
  <c r="AF36" i="6"/>
  <c r="AM36" i="6"/>
  <c r="AN36" i="6"/>
  <c r="AU36" i="6" s="1"/>
  <c r="AA37" i="6"/>
  <c r="AF37" i="6"/>
  <c r="AM37" i="6"/>
  <c r="AN37" i="6"/>
  <c r="AU37" i="6" s="1"/>
  <c r="AA38" i="6"/>
  <c r="AF38" i="6"/>
  <c r="AM38" i="6"/>
  <c r="AN38" i="6"/>
  <c r="AU38" i="6" s="1"/>
  <c r="AA39" i="6"/>
  <c r="AF39" i="6"/>
  <c r="AM39" i="6"/>
  <c r="AN39" i="6"/>
  <c r="AU39" i="6" s="1"/>
  <c r="AA40" i="6"/>
  <c r="AF40" i="6"/>
  <c r="AM40" i="6"/>
  <c r="AN40" i="6"/>
  <c r="AU40" i="6" s="1"/>
  <c r="AA41" i="6"/>
  <c r="AF41" i="6"/>
  <c r="AM41" i="6"/>
  <c r="AN41" i="6"/>
  <c r="AU41" i="6" s="1"/>
  <c r="AA42" i="6"/>
  <c r="AF42" i="6"/>
  <c r="AM42" i="6"/>
  <c r="AN42" i="6"/>
  <c r="AU42" i="6" s="1"/>
  <c r="AA43" i="6"/>
  <c r="AF43" i="6"/>
  <c r="AM43" i="6"/>
  <c r="AN43" i="6"/>
  <c r="AU43" i="6" s="1"/>
  <c r="AA44" i="6"/>
  <c r="AF44" i="6"/>
  <c r="AM44" i="6"/>
  <c r="AN44" i="6"/>
  <c r="AU44" i="6" s="1"/>
  <c r="AA45" i="6"/>
  <c r="AF45" i="6"/>
  <c r="AM45" i="6"/>
  <c r="AN45" i="6"/>
  <c r="AU45" i="6" s="1"/>
  <c r="AA46" i="6"/>
  <c r="AF46" i="6"/>
  <c r="AM46" i="6"/>
  <c r="AN46" i="6"/>
  <c r="AU46" i="6" s="1"/>
  <c r="AA47" i="6"/>
  <c r="AF47" i="6"/>
  <c r="AM47" i="6"/>
  <c r="AN47" i="6"/>
  <c r="AU47" i="6" s="1"/>
  <c r="AA48" i="6"/>
  <c r="AF48" i="6"/>
  <c r="AM48" i="6"/>
  <c r="AN48" i="6"/>
  <c r="AU48" i="6" s="1"/>
  <c r="AA49" i="6"/>
  <c r="AF49" i="6"/>
  <c r="AM49" i="6"/>
  <c r="AN49" i="6"/>
  <c r="AU49" i="6" s="1"/>
  <c r="AA50" i="6"/>
  <c r="AF50" i="6"/>
  <c r="AM50" i="6"/>
  <c r="AN50" i="6"/>
  <c r="AU50" i="6" s="1"/>
  <c r="AA51" i="6"/>
  <c r="AF51" i="6"/>
  <c r="AM51" i="6"/>
  <c r="AN51" i="6"/>
  <c r="AU51" i="6" s="1"/>
  <c r="AA52" i="6"/>
  <c r="AF52" i="6"/>
  <c r="AM52" i="6"/>
  <c r="AN52" i="6"/>
  <c r="AU52" i="6" s="1"/>
  <c r="AA53" i="6"/>
  <c r="AF53" i="6"/>
  <c r="AM53" i="6"/>
  <c r="AN53" i="6"/>
  <c r="AU53" i="6" s="1"/>
  <c r="AA54" i="6"/>
  <c r="AF54" i="6"/>
  <c r="AM54" i="6"/>
  <c r="AN54" i="6"/>
  <c r="AU54" i="6" s="1"/>
  <c r="AA55" i="6"/>
  <c r="AF55" i="6"/>
  <c r="AM55" i="6"/>
  <c r="AN55" i="6"/>
  <c r="AU55" i="6" s="1"/>
  <c r="AA56" i="6"/>
  <c r="AF56" i="6"/>
  <c r="AM56" i="6"/>
  <c r="AN56" i="6"/>
  <c r="AU56" i="6" s="1"/>
  <c r="AA57" i="6"/>
  <c r="AF57" i="6"/>
  <c r="AM57" i="6"/>
  <c r="AN57" i="6"/>
  <c r="AU57" i="6" s="1"/>
  <c r="AA58" i="6"/>
  <c r="AF58" i="6"/>
  <c r="AM58" i="6"/>
  <c r="AN58" i="6"/>
  <c r="AU58" i="6" s="1"/>
  <c r="AA59" i="6"/>
  <c r="AF59" i="6"/>
  <c r="AM59" i="6"/>
  <c r="AN59" i="6"/>
  <c r="AU59" i="6" s="1"/>
  <c r="AA60" i="6"/>
  <c r="AF60" i="6"/>
  <c r="AM60" i="6"/>
  <c r="AN60" i="6"/>
  <c r="AU60" i="6" s="1"/>
  <c r="AA61" i="6"/>
  <c r="AF61" i="6"/>
  <c r="AM61" i="6"/>
  <c r="AN61" i="6"/>
  <c r="AU61" i="6" s="1"/>
  <c r="AA62" i="6"/>
  <c r="AF62" i="6"/>
  <c r="AM62" i="6"/>
  <c r="AN62" i="6"/>
  <c r="AU62" i="6" s="1"/>
  <c r="AA63" i="6"/>
  <c r="AF63" i="6"/>
  <c r="AM63" i="6"/>
  <c r="AN63" i="6"/>
  <c r="AU63" i="6" s="1"/>
  <c r="AA64" i="6"/>
  <c r="AF64" i="6"/>
  <c r="AM64" i="6"/>
  <c r="AN64" i="6"/>
  <c r="AU64" i="6" s="1"/>
  <c r="AA65" i="6"/>
  <c r="AF65" i="6"/>
  <c r="AM65" i="6"/>
  <c r="AN65" i="6"/>
  <c r="AU65" i="6" s="1"/>
  <c r="AA66" i="6"/>
  <c r="AF66" i="6"/>
  <c r="AM66" i="6"/>
  <c r="AN66" i="6"/>
  <c r="AU66" i="6" s="1"/>
  <c r="AA67" i="6"/>
  <c r="AF67" i="6"/>
  <c r="AM67" i="6"/>
  <c r="AN67" i="6"/>
  <c r="AU67" i="6" s="1"/>
  <c r="AA68" i="6"/>
  <c r="AF68" i="6"/>
  <c r="AM68" i="6"/>
  <c r="AN68" i="6"/>
  <c r="AU68" i="6" s="1"/>
  <c r="AA69" i="6"/>
  <c r="AF69" i="6"/>
  <c r="AM69" i="6"/>
  <c r="AN69" i="6"/>
  <c r="AU69" i="6" s="1"/>
  <c r="AA70" i="6"/>
  <c r="AF70" i="6"/>
  <c r="AM70" i="6"/>
  <c r="AN70" i="6"/>
  <c r="AU70" i="6" s="1"/>
  <c r="AA71" i="6"/>
  <c r="AF71" i="6"/>
  <c r="AM71" i="6"/>
  <c r="AN71" i="6"/>
  <c r="AU71" i="6" s="1"/>
  <c r="AA72" i="6"/>
  <c r="AF72" i="6"/>
  <c r="AM72" i="6"/>
  <c r="AN72" i="6"/>
  <c r="AU72" i="6" s="1"/>
  <c r="AA73" i="6"/>
  <c r="AF73" i="6"/>
  <c r="AM73" i="6"/>
  <c r="AN73" i="6"/>
  <c r="AU73" i="6" s="1"/>
  <c r="AA74" i="6"/>
  <c r="AF74" i="6"/>
  <c r="AM74" i="6"/>
  <c r="AN74" i="6"/>
  <c r="AU74" i="6" s="1"/>
  <c r="AA75" i="6"/>
  <c r="AF75" i="6"/>
  <c r="AM75" i="6"/>
  <c r="AN75" i="6"/>
  <c r="AU75" i="6" s="1"/>
  <c r="AA76" i="6"/>
  <c r="AF76" i="6"/>
  <c r="AM76" i="6"/>
  <c r="AN76" i="6"/>
  <c r="AU76" i="6" s="1"/>
  <c r="AA77" i="6"/>
  <c r="AF77" i="6"/>
  <c r="AM77" i="6"/>
  <c r="AN77" i="6"/>
  <c r="AU77" i="6" s="1"/>
  <c r="AA78" i="6"/>
  <c r="AF78" i="6"/>
  <c r="AM78" i="6"/>
  <c r="AN78" i="6"/>
  <c r="AU78" i="6" s="1"/>
  <c r="AA79" i="6"/>
  <c r="AF79" i="6"/>
  <c r="AM79" i="6"/>
  <c r="AN79" i="6"/>
  <c r="AU79" i="6" s="1"/>
  <c r="AA80" i="6"/>
  <c r="AF80" i="6"/>
  <c r="AM80" i="6"/>
  <c r="AN80" i="6"/>
  <c r="AU80" i="6" s="1"/>
  <c r="AA81" i="6"/>
  <c r="AF81" i="6"/>
  <c r="AM81" i="6"/>
  <c r="AN81" i="6"/>
  <c r="AU81" i="6" s="1"/>
  <c r="AA82" i="6"/>
  <c r="AF82" i="6"/>
  <c r="AM82" i="6"/>
  <c r="AN82" i="6"/>
  <c r="AU82" i="6" s="1"/>
  <c r="AA83" i="6"/>
  <c r="AF83" i="6"/>
  <c r="AM83" i="6"/>
  <c r="AN83" i="6"/>
  <c r="AU83" i="6" s="1"/>
  <c r="AA84" i="6"/>
  <c r="AF84" i="6"/>
  <c r="AM84" i="6"/>
  <c r="AN84" i="6"/>
  <c r="AU84" i="6" s="1"/>
  <c r="K85" i="6"/>
  <c r="AB85" i="6"/>
  <c r="AC85" i="6"/>
  <c r="AD85" i="6"/>
  <c r="AG85" i="6"/>
  <c r="AH85" i="6"/>
  <c r="AJ85" i="6"/>
  <c r="AP85" i="6"/>
  <c r="AR85" i="6"/>
  <c r="AT85" i="6"/>
  <c r="AF85" i="6" l="1"/>
  <c r="AN85" i="6"/>
  <c r="AU85" i="6"/>
  <c r="AV84" i="6"/>
  <c r="AV83" i="6"/>
  <c r="AV82" i="6"/>
  <c r="AV81" i="6"/>
  <c r="AV80" i="6"/>
  <c r="AV79" i="6"/>
  <c r="AV78" i="6"/>
  <c r="AV77" i="6"/>
  <c r="AV76" i="6"/>
  <c r="AV75" i="6"/>
  <c r="AV74" i="6"/>
  <c r="AV73" i="6"/>
  <c r="AV72" i="6"/>
  <c r="AV71" i="6"/>
  <c r="AV70" i="6"/>
  <c r="AV69" i="6"/>
  <c r="AV68" i="6"/>
  <c r="AV67" i="6"/>
  <c r="AV66" i="6"/>
  <c r="AV65" i="6"/>
  <c r="AV64" i="6"/>
  <c r="AV63" i="6"/>
  <c r="AV62" i="6"/>
  <c r="AV61" i="6"/>
  <c r="AV60" i="6"/>
  <c r="AV59" i="6"/>
  <c r="AV58" i="6"/>
  <c r="AV57" i="6"/>
  <c r="AV56" i="6"/>
  <c r="AV55" i="6"/>
  <c r="AV54" i="6"/>
  <c r="AV53" i="6"/>
  <c r="AV52" i="6"/>
  <c r="AV51" i="6"/>
  <c r="AV50" i="6"/>
  <c r="AV49" i="6"/>
  <c r="AV48" i="6"/>
  <c r="AV47" i="6"/>
  <c r="AV46" i="6"/>
  <c r="AV45" i="6"/>
  <c r="AV44" i="6"/>
  <c r="AV43" i="6"/>
  <c r="AV42" i="6"/>
  <c r="AV41" i="6"/>
  <c r="AV40" i="6"/>
  <c r="AV39" i="6"/>
  <c r="AV38" i="6"/>
  <c r="AV37" i="6"/>
  <c r="AV36" i="6"/>
  <c r="AV35" i="6"/>
  <c r="AV34" i="6"/>
  <c r="AV33" i="6"/>
  <c r="AV32" i="6"/>
  <c r="AV31" i="6"/>
  <c r="AV30" i="6"/>
  <c r="AV29" i="6"/>
  <c r="AV28" i="6"/>
  <c r="AV27" i="6"/>
  <c r="AV26" i="6"/>
  <c r="AV25" i="6"/>
  <c r="AV24" i="6"/>
  <c r="AV23" i="6"/>
  <c r="AV22" i="6"/>
  <c r="AV21" i="6"/>
  <c r="AV20" i="6"/>
  <c r="AV19" i="6"/>
  <c r="AV18" i="6"/>
  <c r="AV17" i="6"/>
  <c r="AV16" i="6"/>
  <c r="AV15" i="6"/>
  <c r="AV14" i="6"/>
  <c r="AV13" i="6"/>
  <c r="AV12" i="6"/>
  <c r="AV11" i="6"/>
  <c r="AV10" i="6"/>
  <c r="AV9" i="6"/>
  <c r="AV8" i="6"/>
  <c r="J5" i="5"/>
  <c r="AA8" i="5"/>
  <c r="AF8" i="5"/>
  <c r="AM8" i="5"/>
  <c r="AN8" i="5"/>
  <c r="AV8" i="5" s="1"/>
  <c r="AA9" i="5"/>
  <c r="AF9" i="5"/>
  <c r="AM9" i="5"/>
  <c r="AN9" i="5"/>
  <c r="AA10" i="5"/>
  <c r="AF10" i="5"/>
  <c r="AM10" i="5"/>
  <c r="AN10" i="5"/>
  <c r="AA11" i="5"/>
  <c r="AF11" i="5"/>
  <c r="AM11" i="5"/>
  <c r="AN11" i="5"/>
  <c r="AU11" i="5" s="1"/>
  <c r="AV11" i="5"/>
  <c r="AA12" i="5"/>
  <c r="AF12" i="5"/>
  <c r="AM12" i="5"/>
  <c r="AN12" i="5"/>
  <c r="AU12" i="5" s="1"/>
  <c r="AA13" i="5"/>
  <c r="AF13" i="5"/>
  <c r="AM13" i="5"/>
  <c r="AN13" i="5"/>
  <c r="AU13" i="5" s="1"/>
  <c r="AA14" i="5"/>
  <c r="AF14" i="5"/>
  <c r="AM14" i="5"/>
  <c r="AN14" i="5"/>
  <c r="AU14" i="5" s="1"/>
  <c r="AA15" i="5"/>
  <c r="AF15" i="5"/>
  <c r="AM15" i="5"/>
  <c r="AN15" i="5"/>
  <c r="AU15" i="5" s="1"/>
  <c r="AA16" i="5"/>
  <c r="AF16" i="5"/>
  <c r="AM16" i="5"/>
  <c r="AN16" i="5"/>
  <c r="AU16" i="5" s="1"/>
  <c r="AA17" i="5"/>
  <c r="AF17" i="5"/>
  <c r="AM17" i="5"/>
  <c r="AN17" i="5"/>
  <c r="AU17" i="5" s="1"/>
  <c r="AA18" i="5"/>
  <c r="AF18" i="5"/>
  <c r="AM18" i="5"/>
  <c r="AN18" i="5"/>
  <c r="AU18" i="5" s="1"/>
  <c r="AA19" i="5"/>
  <c r="AF19" i="5"/>
  <c r="AM19" i="5"/>
  <c r="AN19" i="5"/>
  <c r="AU19" i="5" s="1"/>
  <c r="AA20" i="5"/>
  <c r="AF20" i="5"/>
  <c r="AM20" i="5"/>
  <c r="AN20" i="5"/>
  <c r="AU20" i="5" s="1"/>
  <c r="AA21" i="5"/>
  <c r="AF21" i="5"/>
  <c r="AM21" i="5"/>
  <c r="AN21" i="5"/>
  <c r="AU21" i="5" s="1"/>
  <c r="AA22" i="5"/>
  <c r="AF22" i="5"/>
  <c r="AM22" i="5"/>
  <c r="AN22" i="5"/>
  <c r="AU22" i="5" s="1"/>
  <c r="AA23" i="5"/>
  <c r="AF23" i="5"/>
  <c r="AM23" i="5"/>
  <c r="AN23" i="5"/>
  <c r="AU23" i="5" s="1"/>
  <c r="AA24" i="5"/>
  <c r="AF24" i="5"/>
  <c r="AM24" i="5"/>
  <c r="AN24" i="5"/>
  <c r="AU24" i="5" s="1"/>
  <c r="AA25" i="5"/>
  <c r="AF25" i="5"/>
  <c r="AM25" i="5"/>
  <c r="AN25" i="5"/>
  <c r="AU25" i="5" s="1"/>
  <c r="AA26" i="5"/>
  <c r="AF26" i="5"/>
  <c r="AM26" i="5"/>
  <c r="AN26" i="5"/>
  <c r="AU26" i="5" s="1"/>
  <c r="AA27" i="5"/>
  <c r="AF27" i="5"/>
  <c r="AM27" i="5"/>
  <c r="AN27" i="5"/>
  <c r="AU27" i="5" s="1"/>
  <c r="AA28" i="5"/>
  <c r="AF28" i="5"/>
  <c r="AM28" i="5"/>
  <c r="AN28" i="5"/>
  <c r="AU28" i="5" s="1"/>
  <c r="AA29" i="5"/>
  <c r="AF29" i="5"/>
  <c r="AM29" i="5"/>
  <c r="AN29" i="5"/>
  <c r="AU29" i="5" s="1"/>
  <c r="AA30" i="5"/>
  <c r="AF30" i="5"/>
  <c r="AM30" i="5"/>
  <c r="AN30" i="5"/>
  <c r="AU30" i="5" s="1"/>
  <c r="AA31" i="5"/>
  <c r="AF31" i="5"/>
  <c r="AM31" i="5"/>
  <c r="AN31" i="5"/>
  <c r="AU31" i="5" s="1"/>
  <c r="AA32" i="5"/>
  <c r="AF32" i="5"/>
  <c r="AM32" i="5"/>
  <c r="AN32" i="5"/>
  <c r="AU32" i="5" s="1"/>
  <c r="AA33" i="5"/>
  <c r="AF33" i="5"/>
  <c r="AM33" i="5"/>
  <c r="AN33" i="5"/>
  <c r="AU33" i="5" s="1"/>
  <c r="AA34" i="5"/>
  <c r="AF34" i="5"/>
  <c r="AM34" i="5"/>
  <c r="AN34" i="5"/>
  <c r="AU34" i="5" s="1"/>
  <c r="AV34" i="5"/>
  <c r="AA35" i="5"/>
  <c r="AF35" i="5"/>
  <c r="AM35" i="5"/>
  <c r="AN35" i="5"/>
  <c r="AU35" i="5" s="1"/>
  <c r="AA36" i="5"/>
  <c r="AF36" i="5"/>
  <c r="AM36" i="5"/>
  <c r="AN36" i="5"/>
  <c r="AU36" i="5" s="1"/>
  <c r="AA37" i="5"/>
  <c r="AF37" i="5"/>
  <c r="AM37" i="5"/>
  <c r="AN37" i="5"/>
  <c r="AU37" i="5" s="1"/>
  <c r="AA38" i="5"/>
  <c r="AF38" i="5"/>
  <c r="AM38" i="5"/>
  <c r="AN38" i="5"/>
  <c r="AU38" i="5" s="1"/>
  <c r="AA39" i="5"/>
  <c r="AF39" i="5"/>
  <c r="AM39" i="5"/>
  <c r="AN39" i="5"/>
  <c r="AU39" i="5" s="1"/>
  <c r="AA40" i="5"/>
  <c r="AF40" i="5"/>
  <c r="AM40" i="5"/>
  <c r="AN40" i="5"/>
  <c r="AU40" i="5" s="1"/>
  <c r="AA41" i="5"/>
  <c r="AF41" i="5"/>
  <c r="AM41" i="5"/>
  <c r="AN41" i="5"/>
  <c r="AU41" i="5" s="1"/>
  <c r="AA42" i="5"/>
  <c r="AF42" i="5"/>
  <c r="AM42" i="5"/>
  <c r="AN42" i="5"/>
  <c r="AU42" i="5" s="1"/>
  <c r="AA43" i="5"/>
  <c r="AF43" i="5"/>
  <c r="AM43" i="5"/>
  <c r="AN43" i="5"/>
  <c r="AU43" i="5" s="1"/>
  <c r="AA44" i="5"/>
  <c r="AF44" i="5"/>
  <c r="AM44" i="5"/>
  <c r="AN44" i="5"/>
  <c r="AU44" i="5" s="1"/>
  <c r="AA45" i="5"/>
  <c r="AF45" i="5"/>
  <c r="AM45" i="5"/>
  <c r="AN45" i="5"/>
  <c r="AU45" i="5" s="1"/>
  <c r="AA46" i="5"/>
  <c r="AF46" i="5"/>
  <c r="AM46" i="5"/>
  <c r="AN46" i="5"/>
  <c r="AU46" i="5" s="1"/>
  <c r="AA47" i="5"/>
  <c r="AF47" i="5"/>
  <c r="AM47" i="5"/>
  <c r="AN47" i="5"/>
  <c r="AU47" i="5" s="1"/>
  <c r="AA48" i="5"/>
  <c r="AF48" i="5"/>
  <c r="AM48" i="5"/>
  <c r="AN48" i="5"/>
  <c r="AU48" i="5" s="1"/>
  <c r="AA49" i="5"/>
  <c r="AF49" i="5"/>
  <c r="AM49" i="5"/>
  <c r="AN49" i="5"/>
  <c r="AU49" i="5" s="1"/>
  <c r="AA50" i="5"/>
  <c r="AF50" i="5"/>
  <c r="AM50" i="5"/>
  <c r="AN50" i="5"/>
  <c r="AU50" i="5" s="1"/>
  <c r="AA51" i="5"/>
  <c r="AF51" i="5"/>
  <c r="AM51" i="5"/>
  <c r="AN51" i="5"/>
  <c r="AU51" i="5" s="1"/>
  <c r="AA52" i="5"/>
  <c r="AF52" i="5"/>
  <c r="AM52" i="5"/>
  <c r="AN52" i="5"/>
  <c r="AU52" i="5" s="1"/>
  <c r="AA53" i="5"/>
  <c r="AF53" i="5"/>
  <c r="AM53" i="5"/>
  <c r="AN53" i="5"/>
  <c r="AU53" i="5" s="1"/>
  <c r="AA54" i="5"/>
  <c r="AF54" i="5"/>
  <c r="AM54" i="5"/>
  <c r="AN54" i="5"/>
  <c r="AU54" i="5" s="1"/>
  <c r="AA55" i="5"/>
  <c r="AF55" i="5"/>
  <c r="AM55" i="5"/>
  <c r="AN55" i="5"/>
  <c r="AU55" i="5" s="1"/>
  <c r="AA56" i="5"/>
  <c r="AF56" i="5"/>
  <c r="AM56" i="5"/>
  <c r="AN56" i="5"/>
  <c r="AU56" i="5" s="1"/>
  <c r="AA57" i="5"/>
  <c r="AF57" i="5"/>
  <c r="AM57" i="5"/>
  <c r="AN57" i="5"/>
  <c r="AU57" i="5" s="1"/>
  <c r="AA58" i="5"/>
  <c r="AF58" i="5"/>
  <c r="AM58" i="5"/>
  <c r="AN58" i="5"/>
  <c r="AU58" i="5" s="1"/>
  <c r="AA59" i="5"/>
  <c r="AF59" i="5"/>
  <c r="AM59" i="5"/>
  <c r="AN59" i="5"/>
  <c r="AU59" i="5" s="1"/>
  <c r="AA60" i="5"/>
  <c r="AF60" i="5"/>
  <c r="AM60" i="5"/>
  <c r="AN60" i="5"/>
  <c r="AU60" i="5" s="1"/>
  <c r="AA61" i="5"/>
  <c r="AF61" i="5"/>
  <c r="AM61" i="5"/>
  <c r="AN61" i="5"/>
  <c r="AU61" i="5" s="1"/>
  <c r="AA62" i="5"/>
  <c r="AF62" i="5"/>
  <c r="AM62" i="5"/>
  <c r="AN62" i="5"/>
  <c r="AU62" i="5" s="1"/>
  <c r="AA63" i="5"/>
  <c r="AF63" i="5"/>
  <c r="AM63" i="5"/>
  <c r="AN63" i="5"/>
  <c r="AU63" i="5" s="1"/>
  <c r="AA64" i="5"/>
  <c r="AF64" i="5"/>
  <c r="AM64" i="5"/>
  <c r="AN64" i="5"/>
  <c r="AU64" i="5" s="1"/>
  <c r="AA65" i="5"/>
  <c r="AF65" i="5"/>
  <c r="AM65" i="5"/>
  <c r="AN65" i="5"/>
  <c r="AU65" i="5" s="1"/>
  <c r="AA66" i="5"/>
  <c r="AF66" i="5"/>
  <c r="AM66" i="5"/>
  <c r="AN66" i="5"/>
  <c r="AU66" i="5" s="1"/>
  <c r="AA67" i="5"/>
  <c r="AF67" i="5"/>
  <c r="AM67" i="5"/>
  <c r="AN67" i="5"/>
  <c r="AU67" i="5" s="1"/>
  <c r="AA68" i="5"/>
  <c r="AF68" i="5"/>
  <c r="AM68" i="5"/>
  <c r="AN68" i="5"/>
  <c r="AU68" i="5" s="1"/>
  <c r="AA69" i="5"/>
  <c r="AF69" i="5"/>
  <c r="AM69" i="5"/>
  <c r="AN69" i="5"/>
  <c r="AU69" i="5" s="1"/>
  <c r="AA70" i="5"/>
  <c r="AF70" i="5"/>
  <c r="AM70" i="5"/>
  <c r="AN70" i="5"/>
  <c r="AU70" i="5" s="1"/>
  <c r="AA71" i="5"/>
  <c r="AF71" i="5"/>
  <c r="AM71" i="5"/>
  <c r="AN71" i="5"/>
  <c r="AU71" i="5" s="1"/>
  <c r="AA72" i="5"/>
  <c r="AF72" i="5"/>
  <c r="AM72" i="5"/>
  <c r="AN72" i="5"/>
  <c r="AU72" i="5" s="1"/>
  <c r="AA73" i="5"/>
  <c r="AF73" i="5"/>
  <c r="AM73" i="5"/>
  <c r="AN73" i="5"/>
  <c r="AU73" i="5" s="1"/>
  <c r="AA74" i="5"/>
  <c r="AF74" i="5"/>
  <c r="AM74" i="5"/>
  <c r="AN74" i="5"/>
  <c r="AU74" i="5" s="1"/>
  <c r="AA75" i="5"/>
  <c r="AF75" i="5"/>
  <c r="AM75" i="5"/>
  <c r="AN75" i="5"/>
  <c r="AU75" i="5" s="1"/>
  <c r="AA76" i="5"/>
  <c r="AF76" i="5"/>
  <c r="AM76" i="5"/>
  <c r="AN76" i="5"/>
  <c r="AU76" i="5" s="1"/>
  <c r="AA77" i="5"/>
  <c r="AF77" i="5"/>
  <c r="AM77" i="5"/>
  <c r="AN77" i="5"/>
  <c r="AU77" i="5" s="1"/>
  <c r="AA78" i="5"/>
  <c r="AF78" i="5"/>
  <c r="AM78" i="5"/>
  <c r="AN78" i="5"/>
  <c r="AU78" i="5" s="1"/>
  <c r="AA79" i="5"/>
  <c r="AF79" i="5"/>
  <c r="AM79" i="5"/>
  <c r="AN79" i="5"/>
  <c r="AU79" i="5" s="1"/>
  <c r="AA80" i="5"/>
  <c r="AF80" i="5"/>
  <c r="AM80" i="5"/>
  <c r="AN80" i="5"/>
  <c r="AU80" i="5" s="1"/>
  <c r="AA81" i="5"/>
  <c r="AF81" i="5"/>
  <c r="AM81" i="5"/>
  <c r="AN81" i="5"/>
  <c r="AU81" i="5" s="1"/>
  <c r="AA82" i="5"/>
  <c r="AF82" i="5"/>
  <c r="AM82" i="5"/>
  <c r="AN82" i="5"/>
  <c r="AU82" i="5" s="1"/>
  <c r="AA83" i="5"/>
  <c r="AF83" i="5"/>
  <c r="AM83" i="5"/>
  <c r="AN83" i="5"/>
  <c r="AU83" i="5" s="1"/>
  <c r="AA84" i="5"/>
  <c r="AF84" i="5"/>
  <c r="AM84" i="5"/>
  <c r="AN84" i="5"/>
  <c r="AU84" i="5" s="1"/>
  <c r="AA85" i="5"/>
  <c r="AF85" i="5"/>
  <c r="AM85" i="5"/>
  <c r="AN85" i="5"/>
  <c r="AU85" i="5" s="1"/>
  <c r="AA86" i="5"/>
  <c r="AF86" i="5"/>
  <c r="AM86" i="5"/>
  <c r="AN86" i="5"/>
  <c r="AU86" i="5" s="1"/>
  <c r="AA87" i="5"/>
  <c r="AF87" i="5"/>
  <c r="AM87" i="5"/>
  <c r="AN87" i="5"/>
  <c r="AU87" i="5" s="1"/>
  <c r="AA88" i="5"/>
  <c r="AF88" i="5"/>
  <c r="AM88" i="5"/>
  <c r="AN88" i="5"/>
  <c r="AU88" i="5" s="1"/>
  <c r="AA89" i="5"/>
  <c r="AF89" i="5"/>
  <c r="AM89" i="5"/>
  <c r="AN89" i="5"/>
  <c r="AU89" i="5" s="1"/>
  <c r="AA90" i="5"/>
  <c r="AF90" i="5"/>
  <c r="AM90" i="5"/>
  <c r="AN90" i="5"/>
  <c r="AU90" i="5" s="1"/>
  <c r="AA91" i="5"/>
  <c r="AF91" i="5"/>
  <c r="AM91" i="5"/>
  <c r="AN91" i="5"/>
  <c r="AU91" i="5" s="1"/>
  <c r="AA92" i="5"/>
  <c r="AF92" i="5"/>
  <c r="AM92" i="5"/>
  <c r="AN92" i="5"/>
  <c r="AU92" i="5" s="1"/>
  <c r="AA93" i="5"/>
  <c r="AF93" i="5"/>
  <c r="AM93" i="5"/>
  <c r="AN93" i="5"/>
  <c r="AU93" i="5" s="1"/>
  <c r="AA94" i="5"/>
  <c r="AF94" i="5"/>
  <c r="AM94" i="5"/>
  <c r="AN94" i="5"/>
  <c r="AU94" i="5" s="1"/>
  <c r="AA95" i="5"/>
  <c r="AF95" i="5"/>
  <c r="AM95" i="5"/>
  <c r="AN95" i="5"/>
  <c r="AU95" i="5" s="1"/>
  <c r="AA96" i="5"/>
  <c r="AF96" i="5"/>
  <c r="AM96" i="5"/>
  <c r="AN96" i="5"/>
  <c r="AU96" i="5" s="1"/>
  <c r="AA97" i="5"/>
  <c r="AF97" i="5"/>
  <c r="AM97" i="5"/>
  <c r="AN97" i="5"/>
  <c r="AU97" i="5" s="1"/>
  <c r="AA98" i="5"/>
  <c r="AF98" i="5"/>
  <c r="AM98" i="5"/>
  <c r="AN98" i="5"/>
  <c r="AU98" i="5" s="1"/>
  <c r="AA99" i="5"/>
  <c r="AF99" i="5"/>
  <c r="AM99" i="5"/>
  <c r="AN99" i="5"/>
  <c r="AU99" i="5" s="1"/>
  <c r="AA100" i="5"/>
  <c r="AF100" i="5"/>
  <c r="AM100" i="5"/>
  <c r="AN100" i="5"/>
  <c r="AU100" i="5" s="1"/>
  <c r="AA101" i="5"/>
  <c r="AF101" i="5"/>
  <c r="AM101" i="5"/>
  <c r="AN101" i="5"/>
  <c r="AU101" i="5" s="1"/>
  <c r="K102" i="5"/>
  <c r="AB102" i="5"/>
  <c r="AC102" i="5"/>
  <c r="AD102" i="5"/>
  <c r="AG102" i="5"/>
  <c r="AH102" i="5"/>
  <c r="AP102" i="5"/>
  <c r="AR102" i="5"/>
  <c r="AT102" i="5"/>
  <c r="AV78" i="5" l="1"/>
  <c r="AV28" i="5"/>
  <c r="AV88" i="5"/>
  <c r="AV70" i="5"/>
  <c r="AV84" i="5"/>
  <c r="AV74" i="5"/>
  <c r="AV64" i="5"/>
  <c r="AV60" i="5"/>
  <c r="AV92" i="5"/>
  <c r="AV62" i="5"/>
  <c r="AV52" i="5"/>
  <c r="AV48" i="5"/>
  <c r="AV90" i="5"/>
  <c r="AV82" i="5"/>
  <c r="AV46" i="5"/>
  <c r="AV30" i="5"/>
  <c r="AV20" i="5"/>
  <c r="AV76" i="5"/>
  <c r="AV72" i="5"/>
  <c r="AV65" i="5"/>
  <c r="AV83" i="5"/>
  <c r="AV56" i="5"/>
  <c r="AV38" i="5"/>
  <c r="AV42" i="5"/>
  <c r="AV24" i="5"/>
  <c r="AV66" i="5"/>
  <c r="AV47" i="5"/>
  <c r="AV29" i="5"/>
  <c r="AV12" i="5"/>
  <c r="AV89" i="5"/>
  <c r="AV80" i="5"/>
  <c r="AV71" i="5"/>
  <c r="AV53" i="5"/>
  <c r="AV44" i="5"/>
  <c r="AV35" i="5"/>
  <c r="AV26" i="5"/>
  <c r="AV17" i="5"/>
  <c r="AV58" i="5"/>
  <c r="AV54" i="5"/>
  <c r="AV40" i="5"/>
  <c r="AV36" i="5"/>
  <c r="AV22" i="5"/>
  <c r="AV18" i="5"/>
  <c r="AV14" i="5"/>
  <c r="AV86" i="5"/>
  <c r="AV77" i="5"/>
  <c r="AV68" i="5"/>
  <c r="AV59" i="5"/>
  <c r="AV50" i="5"/>
  <c r="AV41" i="5"/>
  <c r="AV32" i="5"/>
  <c r="AV23" i="5"/>
  <c r="AF102" i="5"/>
  <c r="AN102" i="5"/>
  <c r="AV91" i="5"/>
  <c r="AV85" i="5"/>
  <c r="AV79" i="5"/>
  <c r="AV73" i="5"/>
  <c r="AV67" i="5"/>
  <c r="AV61" i="5"/>
  <c r="AV55" i="5"/>
  <c r="AV49" i="5"/>
  <c r="AV43" i="5"/>
  <c r="AV37" i="5"/>
  <c r="AV31" i="5"/>
  <c r="AV25" i="5"/>
  <c r="AV19" i="5"/>
  <c r="AV13" i="5"/>
  <c r="AV94" i="5"/>
  <c r="AV9" i="5"/>
  <c r="AU9" i="5"/>
  <c r="AV101" i="5"/>
  <c r="AV100" i="5"/>
  <c r="AV99" i="5"/>
  <c r="AV98" i="5"/>
  <c r="AV97" i="5"/>
  <c r="AV96" i="5"/>
  <c r="AV95" i="5"/>
  <c r="AV93" i="5"/>
  <c r="AV87" i="5"/>
  <c r="AV81" i="5"/>
  <c r="AV75" i="5"/>
  <c r="AV69" i="5"/>
  <c r="AV63" i="5"/>
  <c r="AV57" i="5"/>
  <c r="AV51" i="5"/>
  <c r="AV45" i="5"/>
  <c r="AV39" i="5"/>
  <c r="AV33" i="5"/>
  <c r="AV27" i="5"/>
  <c r="AV21" i="5"/>
  <c r="AV15" i="5"/>
  <c r="AV16" i="5"/>
  <c r="AV10" i="5"/>
  <c r="AU10" i="5"/>
  <c r="AU8" i="5"/>
  <c r="AU102" i="5" l="1"/>
  <c r="J5" i="4"/>
  <c r="AA8" i="4"/>
  <c r="AF8" i="4"/>
  <c r="AM8" i="4"/>
  <c r="AN8" i="4"/>
  <c r="AV8" i="4" s="1"/>
  <c r="AA9" i="4"/>
  <c r="AF9" i="4"/>
  <c r="AM9" i="4"/>
  <c r="AN9" i="4"/>
  <c r="AV9" i="4" s="1"/>
  <c r="AU9" i="4"/>
  <c r="AA10" i="4"/>
  <c r="AF10" i="4"/>
  <c r="AM10" i="4"/>
  <c r="AN10" i="4"/>
  <c r="AV10" i="4" s="1"/>
  <c r="AU10" i="4"/>
  <c r="AA11" i="4"/>
  <c r="AF11" i="4"/>
  <c r="AM11" i="4"/>
  <c r="AN11" i="4"/>
  <c r="AV11" i="4" s="1"/>
  <c r="AU11" i="4"/>
  <c r="AA12" i="4"/>
  <c r="AF12" i="4"/>
  <c r="AM12" i="4"/>
  <c r="AN12" i="4"/>
  <c r="AV12" i="4" s="1"/>
  <c r="AU12" i="4"/>
  <c r="E13" i="4"/>
  <c r="K13" i="4"/>
  <c r="AB13" i="4"/>
  <c r="AC13" i="4"/>
  <c r="AD13" i="4"/>
  <c r="AG13" i="4"/>
  <c r="AH13" i="4"/>
  <c r="AJ13" i="4"/>
  <c r="AP13" i="4"/>
  <c r="AR13" i="4"/>
  <c r="AT13" i="4"/>
  <c r="AN13" i="4" l="1"/>
  <c r="AU8" i="4"/>
  <c r="AU13" i="4" s="1"/>
  <c r="AF13" i="4"/>
  <c r="J5" i="3"/>
  <c r="AA8" i="3"/>
  <c r="AF8" i="3"/>
  <c r="AM8" i="3"/>
  <c r="AN8" i="3"/>
  <c r="AV8" i="3" s="1"/>
  <c r="AA9" i="3"/>
  <c r="AF9" i="3"/>
  <c r="AM9" i="3"/>
  <c r="AN9" i="3"/>
  <c r="AV9" i="3" s="1"/>
  <c r="AA10" i="3"/>
  <c r="AF10" i="3"/>
  <c r="AM10" i="3"/>
  <c r="AN10" i="3"/>
  <c r="AV10" i="3" s="1"/>
  <c r="AA11" i="3"/>
  <c r="AF11" i="3"/>
  <c r="AM11" i="3"/>
  <c r="AN11" i="3"/>
  <c r="AV11" i="3" s="1"/>
  <c r="AA12" i="3"/>
  <c r="AF12" i="3"/>
  <c r="AM12" i="3"/>
  <c r="AN12" i="3"/>
  <c r="AV12" i="3" s="1"/>
  <c r="AA13" i="3"/>
  <c r="AF13" i="3"/>
  <c r="AM13" i="3"/>
  <c r="AN13" i="3"/>
  <c r="AV13" i="3" s="1"/>
  <c r="AA14" i="3"/>
  <c r="AF14" i="3"/>
  <c r="AM14" i="3"/>
  <c r="AN14" i="3"/>
  <c r="AV14" i="3" s="1"/>
  <c r="AA15" i="3"/>
  <c r="AF15" i="3"/>
  <c r="AM15" i="3"/>
  <c r="AN15" i="3"/>
  <c r="AV15" i="3" s="1"/>
  <c r="AA16" i="3"/>
  <c r="AF16" i="3"/>
  <c r="AM16" i="3"/>
  <c r="AN16" i="3"/>
  <c r="AV16" i="3" s="1"/>
  <c r="AA17" i="3"/>
  <c r="AF17" i="3"/>
  <c r="AM17" i="3"/>
  <c r="AN17" i="3"/>
  <c r="AV17" i="3" s="1"/>
  <c r="AA18" i="3"/>
  <c r="AF18" i="3"/>
  <c r="AM18" i="3"/>
  <c r="AN18" i="3"/>
  <c r="AV18" i="3" s="1"/>
  <c r="AA19" i="3"/>
  <c r="AF19" i="3"/>
  <c r="AM19" i="3"/>
  <c r="AN19" i="3"/>
  <c r="AV19" i="3" s="1"/>
  <c r="AA20" i="3"/>
  <c r="AF20" i="3"/>
  <c r="AM20" i="3"/>
  <c r="AN20" i="3"/>
  <c r="AV20" i="3" s="1"/>
  <c r="AU20" i="3"/>
  <c r="AA21" i="3"/>
  <c r="AF21" i="3"/>
  <c r="AM21" i="3"/>
  <c r="AN21" i="3"/>
  <c r="AV21" i="3" s="1"/>
  <c r="AU21" i="3"/>
  <c r="AA22" i="3"/>
  <c r="AF22" i="3"/>
  <c r="AM22" i="3"/>
  <c r="AN22" i="3"/>
  <c r="AV22" i="3" s="1"/>
  <c r="AA23" i="3"/>
  <c r="AF23" i="3"/>
  <c r="AM23" i="3"/>
  <c r="AN23" i="3"/>
  <c r="AV23" i="3" s="1"/>
  <c r="AA24" i="3"/>
  <c r="AF24" i="3"/>
  <c r="AM24" i="3"/>
  <c r="AN24" i="3"/>
  <c r="AV24" i="3" s="1"/>
  <c r="AA25" i="3"/>
  <c r="AF25" i="3"/>
  <c r="AM25" i="3"/>
  <c r="AN25" i="3"/>
  <c r="AV25" i="3" s="1"/>
  <c r="AA26" i="3"/>
  <c r="AF26" i="3"/>
  <c r="AM26" i="3"/>
  <c r="AN26" i="3"/>
  <c r="AV26" i="3" s="1"/>
  <c r="AA27" i="3"/>
  <c r="AF27" i="3"/>
  <c r="AM27" i="3"/>
  <c r="AN27" i="3"/>
  <c r="AV27" i="3" s="1"/>
  <c r="AA28" i="3"/>
  <c r="AF28" i="3"/>
  <c r="AM28" i="3"/>
  <c r="AN28" i="3"/>
  <c r="AV28" i="3" s="1"/>
  <c r="AU28" i="3"/>
  <c r="AA29" i="3"/>
  <c r="AF29" i="3"/>
  <c r="AM29" i="3"/>
  <c r="AN29" i="3"/>
  <c r="AV29" i="3" s="1"/>
  <c r="AA30" i="3"/>
  <c r="AF30" i="3"/>
  <c r="AM30" i="3"/>
  <c r="AN30" i="3"/>
  <c r="AV30" i="3" s="1"/>
  <c r="AA31" i="3"/>
  <c r="AF31" i="3"/>
  <c r="AM31" i="3"/>
  <c r="AN31" i="3"/>
  <c r="AV31" i="3" s="1"/>
  <c r="AA32" i="3"/>
  <c r="AF32" i="3"/>
  <c r="AM32" i="3"/>
  <c r="AN32" i="3"/>
  <c r="AV32" i="3" s="1"/>
  <c r="AA33" i="3"/>
  <c r="AF33" i="3"/>
  <c r="AM33" i="3"/>
  <c r="AN33" i="3"/>
  <c r="AV33" i="3" s="1"/>
  <c r="AU33" i="3"/>
  <c r="AA34" i="3"/>
  <c r="AF34" i="3"/>
  <c r="AM34" i="3"/>
  <c r="AN34" i="3"/>
  <c r="AV34" i="3" s="1"/>
  <c r="AU34" i="3"/>
  <c r="AA35" i="3"/>
  <c r="AF35" i="3"/>
  <c r="AM35" i="3"/>
  <c r="AN35" i="3"/>
  <c r="AV35" i="3" s="1"/>
  <c r="AA36" i="3"/>
  <c r="AF36" i="3"/>
  <c r="AM36" i="3"/>
  <c r="AN36" i="3"/>
  <c r="AV36" i="3" s="1"/>
  <c r="AA37" i="3"/>
  <c r="AF37" i="3"/>
  <c r="AM37" i="3"/>
  <c r="AN37" i="3"/>
  <c r="AV37" i="3" s="1"/>
  <c r="AA38" i="3"/>
  <c r="AF38" i="3"/>
  <c r="AM38" i="3"/>
  <c r="AN38" i="3"/>
  <c r="AV38" i="3" s="1"/>
  <c r="AA39" i="3"/>
  <c r="AF39" i="3"/>
  <c r="AM39" i="3"/>
  <c r="AN39" i="3"/>
  <c r="AV39" i="3" s="1"/>
  <c r="AA40" i="3"/>
  <c r="AF40" i="3"/>
  <c r="AM40" i="3"/>
  <c r="AN40" i="3"/>
  <c r="AV40" i="3" s="1"/>
  <c r="AA41" i="3"/>
  <c r="AF41" i="3"/>
  <c r="AM41" i="3"/>
  <c r="AN41" i="3"/>
  <c r="AV41" i="3" s="1"/>
  <c r="AA42" i="3"/>
  <c r="AF42" i="3"/>
  <c r="AM42" i="3"/>
  <c r="AN42" i="3"/>
  <c r="AV42" i="3" s="1"/>
  <c r="AA43" i="3"/>
  <c r="AF43" i="3"/>
  <c r="AM43" i="3"/>
  <c r="AN43" i="3"/>
  <c r="AV43" i="3" s="1"/>
  <c r="AA44" i="3"/>
  <c r="AF44" i="3"/>
  <c r="AM44" i="3"/>
  <c r="AN44" i="3"/>
  <c r="AV44" i="3" s="1"/>
  <c r="AA45" i="3"/>
  <c r="AF45" i="3"/>
  <c r="AM45" i="3"/>
  <c r="AN45" i="3"/>
  <c r="AV45" i="3" s="1"/>
  <c r="AA46" i="3"/>
  <c r="AF46" i="3"/>
  <c r="AM46" i="3"/>
  <c r="AN46" i="3"/>
  <c r="AV46" i="3" s="1"/>
  <c r="AA47" i="3"/>
  <c r="AF47" i="3"/>
  <c r="AM47" i="3"/>
  <c r="AN47" i="3"/>
  <c r="AV47" i="3" s="1"/>
  <c r="AA48" i="3"/>
  <c r="AF48" i="3"/>
  <c r="AM48" i="3"/>
  <c r="AN48" i="3"/>
  <c r="AV48" i="3" s="1"/>
  <c r="AU48" i="3"/>
  <c r="AA49" i="3"/>
  <c r="AF49" i="3"/>
  <c r="AM49" i="3"/>
  <c r="AN49" i="3"/>
  <c r="AV49" i="3" s="1"/>
  <c r="AA50" i="3"/>
  <c r="AF50" i="3"/>
  <c r="AM50" i="3"/>
  <c r="AN50" i="3"/>
  <c r="AV50" i="3" s="1"/>
  <c r="AA51" i="3"/>
  <c r="AF51" i="3"/>
  <c r="AM51" i="3"/>
  <c r="AN51" i="3"/>
  <c r="AV51" i="3" s="1"/>
  <c r="AU51" i="3"/>
  <c r="AA52" i="3"/>
  <c r="AF52" i="3"/>
  <c r="AM52" i="3"/>
  <c r="AN52" i="3"/>
  <c r="AV52" i="3" s="1"/>
  <c r="AA53" i="3"/>
  <c r="AF53" i="3"/>
  <c r="AM53" i="3"/>
  <c r="AN53" i="3"/>
  <c r="AV53" i="3" s="1"/>
  <c r="AA54" i="3"/>
  <c r="AF54" i="3"/>
  <c r="AM54" i="3"/>
  <c r="AN54" i="3"/>
  <c r="AV54" i="3" s="1"/>
  <c r="AU54" i="3"/>
  <c r="AA55" i="3"/>
  <c r="AF55" i="3"/>
  <c r="AM55" i="3"/>
  <c r="AN55" i="3"/>
  <c r="AV55" i="3" s="1"/>
  <c r="AA56" i="3"/>
  <c r="AF56" i="3"/>
  <c r="AM56" i="3"/>
  <c r="AN56" i="3"/>
  <c r="AV56" i="3" s="1"/>
  <c r="K57" i="3"/>
  <c r="AB57" i="3"/>
  <c r="AC57" i="3"/>
  <c r="AD57" i="3"/>
  <c r="AG57" i="3"/>
  <c r="AH57" i="3"/>
  <c r="AJ57" i="3"/>
  <c r="AP57" i="3"/>
  <c r="AR57" i="3"/>
  <c r="AT57" i="3"/>
  <c r="AU14" i="3" l="1"/>
  <c r="AU45" i="3"/>
  <c r="AU39" i="3"/>
  <c r="AU32" i="3"/>
  <c r="AU22" i="3"/>
  <c r="AU10" i="3"/>
  <c r="AU50" i="3"/>
  <c r="AU46" i="3"/>
  <c r="AU42" i="3"/>
  <c r="AU38" i="3"/>
  <c r="AU30" i="3"/>
  <c r="AU15" i="3"/>
  <c r="AU56" i="3"/>
  <c r="AU52" i="3"/>
  <c r="AU24" i="3"/>
  <c r="AU12" i="3"/>
  <c r="AU16" i="3"/>
  <c r="AU44" i="3"/>
  <c r="AU40" i="3"/>
  <c r="AU26" i="3"/>
  <c r="AU8" i="3"/>
  <c r="AU36" i="3"/>
  <c r="AU27" i="3"/>
  <c r="AU18" i="3"/>
  <c r="AU9" i="3"/>
  <c r="AN57" i="3"/>
  <c r="AU53" i="3"/>
  <c r="AU47" i="3"/>
  <c r="AU41" i="3"/>
  <c r="AU35" i="3"/>
  <c r="AU29" i="3"/>
  <c r="AU23" i="3"/>
  <c r="AU17" i="3"/>
  <c r="AU11" i="3"/>
  <c r="AF57" i="3"/>
  <c r="AU55" i="3"/>
  <c r="AU49" i="3"/>
  <c r="AU43" i="3"/>
  <c r="AU37" i="3"/>
  <c r="AU31" i="3"/>
  <c r="AU25" i="3"/>
  <c r="AU19" i="3"/>
  <c r="AU13" i="3"/>
  <c r="AP37" i="1"/>
  <c r="AU57" i="3" l="1"/>
  <c r="AN21" i="1"/>
  <c r="AM21" i="1"/>
  <c r="AU8" i="1"/>
  <c r="AN14" i="1"/>
  <c r="AN10" i="1"/>
  <c r="AU10" i="1" s="1"/>
  <c r="AN8" i="1"/>
  <c r="K37" i="1"/>
  <c r="AV8" i="1"/>
  <c r="AM8" i="1"/>
  <c r="AF8" i="1"/>
  <c r="AA8" i="1"/>
  <c r="AA10" i="1"/>
  <c r="AR37" i="1" l="1"/>
  <c r="AT37" i="1"/>
  <c r="AA9" i="1"/>
  <c r="J5" i="1" l="1"/>
  <c r="AN9" i="1"/>
  <c r="AV9" i="1" l="1"/>
  <c r="AU9" i="1"/>
  <c r="AF9" i="1" l="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M9" i="1"/>
  <c r="AM10" i="1"/>
  <c r="AM11" i="1"/>
  <c r="AM12" i="1"/>
  <c r="AM13" i="1"/>
  <c r="AM14" i="1"/>
  <c r="AM15" i="1"/>
  <c r="AM16" i="1"/>
  <c r="AM17" i="1"/>
  <c r="AM18" i="1"/>
  <c r="AM19" i="1"/>
  <c r="AM20" i="1"/>
  <c r="AM22" i="1"/>
  <c r="AM23" i="1"/>
  <c r="AM24" i="1"/>
  <c r="AM25" i="1"/>
  <c r="AM26" i="1"/>
  <c r="AM27" i="1"/>
  <c r="AM28" i="1"/>
  <c r="AM29" i="1"/>
  <c r="AM30" i="1"/>
  <c r="AM31" i="1"/>
  <c r="AM32" i="1"/>
  <c r="AM33" i="1"/>
  <c r="AM34" i="1"/>
  <c r="AM35" i="1"/>
  <c r="AM36"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N11" i="1" l="1"/>
  <c r="AV11" i="1" s="1"/>
  <c r="AN12" i="1"/>
  <c r="AN13" i="1"/>
  <c r="AV13" i="1" s="1"/>
  <c r="AV14" i="1"/>
  <c r="AN15" i="1"/>
  <c r="AN16" i="1"/>
  <c r="AV16" i="1" s="1"/>
  <c r="AN17" i="1"/>
  <c r="AV17" i="1" s="1"/>
  <c r="AN18" i="1"/>
  <c r="AV18" i="1" s="1"/>
  <c r="AN19" i="1"/>
  <c r="AV19" i="1" s="1"/>
  <c r="AN20" i="1"/>
  <c r="AV20" i="1" s="1"/>
  <c r="AV21" i="1"/>
  <c r="AN22" i="1"/>
  <c r="AV22" i="1" s="1"/>
  <c r="AN23" i="1"/>
  <c r="AV23" i="1" s="1"/>
  <c r="AN24" i="1"/>
  <c r="AV24" i="1" s="1"/>
  <c r="AN25" i="1"/>
  <c r="AV25" i="1" s="1"/>
  <c r="AN26" i="1"/>
  <c r="AV26" i="1" s="1"/>
  <c r="AN27" i="1"/>
  <c r="AV27" i="1" s="1"/>
  <c r="AN28" i="1"/>
  <c r="AV28" i="1" s="1"/>
  <c r="AN29" i="1"/>
  <c r="AV29" i="1" s="1"/>
  <c r="AN30" i="1"/>
  <c r="AN31" i="1"/>
  <c r="AV31" i="1" s="1"/>
  <c r="AN32" i="1"/>
  <c r="AV32" i="1" s="1"/>
  <c r="AN33" i="1"/>
  <c r="AV33" i="1" s="1"/>
  <c r="AN34" i="1"/>
  <c r="AV34" i="1" s="1"/>
  <c r="AN35" i="1"/>
  <c r="AV35" i="1" s="1"/>
  <c r="AN36" i="1"/>
  <c r="AV36" i="1" s="1"/>
  <c r="AJ37" i="1"/>
  <c r="AG37" i="1"/>
  <c r="AH37" i="1"/>
  <c r="AB37" i="1"/>
  <c r="AC37" i="1"/>
  <c r="AD37" i="1"/>
  <c r="E37" i="1"/>
  <c r="AV15" i="1" l="1"/>
  <c r="AU15" i="1"/>
  <c r="AV12" i="1"/>
  <c r="AU12" i="1"/>
  <c r="AV10" i="1"/>
  <c r="AN37" i="1"/>
  <c r="AU30" i="1"/>
  <c r="AV30" i="1"/>
  <c r="AU31" i="1"/>
  <c r="AU25" i="1"/>
  <c r="AU19" i="1"/>
  <c r="AU13" i="1"/>
  <c r="AU36" i="1"/>
  <c r="AU24" i="1"/>
  <c r="AU18" i="1"/>
  <c r="AU35" i="1"/>
  <c r="AU29" i="1"/>
  <c r="AU23" i="1"/>
  <c r="AU17" i="1"/>
  <c r="AU11" i="1"/>
  <c r="AU34" i="1"/>
  <c r="AU28" i="1"/>
  <c r="AU22" i="1"/>
  <c r="AU16" i="1"/>
  <c r="AU33" i="1"/>
  <c r="AU27" i="1"/>
  <c r="AU21" i="1"/>
  <c r="AU32" i="1"/>
  <c r="AU26" i="1"/>
  <c r="AU20" i="1"/>
  <c r="AU14" i="1"/>
  <c r="AF37" i="1"/>
  <c r="AU37" i="1" l="1"/>
</calcChain>
</file>

<file path=xl/sharedStrings.xml><?xml version="1.0" encoding="utf-8"?>
<sst xmlns="http://schemas.openxmlformats.org/spreadsheetml/2006/main" count="77249" uniqueCount="15716">
  <si>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</si>
  <si>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</si>
  <si>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</si>
  <si>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</si>
  <si>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</si>
  <si>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</si>
  <si>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</si>
  <si>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</si>
  <si>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</si>
  <si>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</si>
  <si>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</si>
  <si>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</si>
  <si>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</si>
  <si>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</si>
  <si>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</si>
  <si>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</si>
  <si>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</si>
  <si>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</si>
  <si>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</si>
  <si>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</si>
  <si>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</si>
  <si>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</si>
  <si>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</si>
  <si>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</si>
  <si>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</si>
  <si>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</si>
  <si>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</si>
  <si>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</si>
  <si>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</si>
  <si>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</si>
  <si>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</si>
  <si>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</si>
  <si>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</si>
  <si>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</si>
  <si>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</si>
  <si>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</si>
  <si>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</si>
  <si>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</si>
  <si>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</si>
  <si>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</si>
  <si>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</si>
  <si>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</si>
  <si>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</si>
  <si>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</si>
  <si>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</si>
  <si>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</si>
  <si>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</si>
  <si>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</si>
  <si>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</si>
  <si>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</si>
  <si>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</si>
  <si>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</si>
  <si>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</si>
  <si>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</si>
  <si>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</si>
  <si>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</si>
  <si>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</si>
  <si>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</si>
  <si>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</si>
  <si>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</si>
  <si>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</si>
  <si>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</si>
  <si>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</si>
  <si>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</si>
  <si>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</si>
  <si>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</si>
  <si>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</si>
  <si>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</si>
  <si>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</si>
  <si>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</si>
  <si>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</si>
  <si>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</si>
  <si>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</si>
  <si>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</si>
  <si>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</si>
  <si>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</si>
  <si>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</si>
  <si>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</si>
  <si>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</si>
  <si>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</si>
  <si>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Terminado</t>
  </si>
  <si>
    <t>FACULTAD DE HUMANIDADES</t>
  </si>
  <si>
    <t>OPSP-FHU-0001-2024</t>
  </si>
  <si>
    <t>OPSP-FHU-0002-2024</t>
  </si>
  <si>
    <t>OPSP-FHU-0003-2024</t>
  </si>
  <si>
    <t>OPSP-FHU-0004-2024</t>
  </si>
  <si>
    <t>DAYANA GUTIERREZ GUERRERO</t>
  </si>
  <si>
    <t>EDGAR ANDRES PABON RUBIO</t>
  </si>
  <si>
    <t>MARGIE MILENA SILVA OLAYA</t>
  </si>
  <si>
    <t>YAMILETH FLORIAN MARTINEZ</t>
  </si>
  <si>
    <t>130/134</t>
  </si>
  <si>
    <t>15000000/4020000</t>
  </si>
  <si>
    <t>ARMANDO JOSE SILVA HAMBURGER</t>
  </si>
  <si>
    <t>HUGO DAVID DURAN GAMARRA</t>
  </si>
  <si>
    <t>NO</t>
  </si>
  <si>
    <t>En ejecucion</t>
  </si>
  <si>
    <t>CO1.REQ.5642539</t>
  </si>
  <si>
    <t>https://community.secop.gov.co/Public/Tendering/OpportunityDetail/Index?noticeUID=CO1.NTC.5534349&amp;isFromPublicArea=True&amp;isModal=False</t>
  </si>
  <si>
    <t>CO1.REQ.5642985</t>
  </si>
  <si>
    <t>https://community.secop.gov.co/Public/Tendering/OpportunityDetail/Index?noticeUID=CO1.NTC.5534183&amp;isFromPublicArea=True&amp;isModal=False</t>
  </si>
  <si>
    <t>https://community.secop.gov.co/Public/Tendering/OpportunityDetail/Index?noticeUID=CO1.NTC.5576296&amp;isFromPublicArea=True&amp;isModal=False</t>
  </si>
  <si>
    <t>CO1.REQ.5684378</t>
  </si>
  <si>
    <t>https://community.secop.gov.co/Public/Tendering/OpportunityDetail/Index?noticeUID=CO1.NTC.5576570&amp;isFromPublicArea=True&amp;isModal=False</t>
  </si>
  <si>
    <t>CO1.REQ.5684913</t>
  </si>
  <si>
    <t>https://community.secop.gov.co/Public/Tendering/OpportunityDetail/Index?noticeUID=CO1.NTC.5576923&amp;isFromPublicArea=True&amp;isModal=False</t>
  </si>
  <si>
    <t>CO1.REQ.5685094</t>
  </si>
  <si>
    <t>OPSP-FHU-0005-2024</t>
  </si>
  <si>
    <t>OPSP-FHU-0006-2024</t>
  </si>
  <si>
    <t>CO1.REQ.5713554</t>
  </si>
  <si>
    <t>GINNA LIZETH GONZALEZ CAMPO</t>
  </si>
  <si>
    <t>ROSANA MARGARITA LIZCANO OROZCO</t>
  </si>
  <si>
    <t>https://community.secop.gov.co/Public/Tendering/OpportunityDetail/Index?noticeUID=CO1.NTC.5603713&amp;isFromPublicArea=True&amp;isModal=False</t>
  </si>
  <si>
    <t>OPSP-FHU-0007-2024</t>
  </si>
  <si>
    <t>CO1.REQ.5716868</t>
  </si>
  <si>
    <t>OPSP-FHU-0008-2024</t>
  </si>
  <si>
    <t>OPSP-FHU-0009-2024</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</si>
  <si>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</si>
  <si>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JUAN ANGEL BERMUDEZ CHARRIS</t>
  </si>
  <si>
    <t>GIOVANNA MARIA SIMANCAS TINOCO</t>
  </si>
  <si>
    <t>https://community.secop.gov.co/Public/Tendering/OpportunityDetail/Index?noticeUID=CO1.NTC.5607083&amp;isFromPublicArea=True&amp;isModal=False</t>
  </si>
  <si>
    <t>CO1.REQ.5783949</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</si>
  <si>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</si>
  <si>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CAROLINA DEL CARMEN VASQUEZ AGUADO</t>
  </si>
  <si>
    <t>https://community.secop.gov.co/Public/Tendering/OpportunityDetail/Index?noticeUID=CO1.NTC.5675218&amp;isFromPublicArea=True&amp;isModal=False</t>
  </si>
  <si>
    <t>CO1.REQ.5805335</t>
  </si>
  <si>
    <t>MAGNELLYS PATRICIA VESGA ACOSTA</t>
  </si>
  <si>
    <t>https://community.secop.gov.co/Public/Tendering/OpportunityDetail/Index?noticeUID=CO1.NTC.5696556&amp;isFromPublicArea=True&amp;isModal=False</t>
  </si>
  <si>
    <t>OPSP-FHU-0010-2024</t>
  </si>
  <si>
    <t>OPSP-FHU-0011-2024</t>
  </si>
  <si>
    <t>CO1.REQ.5954090</t>
  </si>
  <si>
    <t>VANESSA CAROLINA PRADA RIVERA</t>
  </si>
  <si>
    <t>JUAN CARLOS VARGAS RUIZ</t>
  </si>
  <si>
    <t>https://community.secop.gov.co/Public/Tendering/OpportunityDetail/Index?noticeUID=CO1.NTC.5843493&amp;isFromPublicArea=True&amp;isModal=False</t>
  </si>
  <si>
    <t>CO1.REQ.5992011</t>
  </si>
  <si>
    <t>ELIANA MARCELA QUINTERO HENRIQUEZ</t>
  </si>
  <si>
    <t>https://community.secop.gov.co/Public/Tendering/OpportunityDetail/Index?noticeUID=CO1.NTC.5882353&amp;isFromPublicArea=True&amp;isModal=False</t>
  </si>
  <si>
    <t>OPSP-FHU-0012-2024</t>
  </si>
  <si>
    <t>OPSP-FHU-0013-2024</t>
  </si>
  <si>
    <t>OPSP-FHU-0014-2024</t>
  </si>
  <si>
    <t>CO1.REQ.6504863</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</si>
  <si>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</si>
  <si>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https://community.secop.gov.co/Public/Tendering/OpportunityDetail/Index?noticeUID=CO1.NTC.6390915&amp;isFromPublicArea=True&amp;isModal=False</t>
  </si>
  <si>
    <t>CO1.REQ.6505182</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</si>
  <si>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</si>
  <si>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DIANA MARIA VALENCIA AGUIRRE</t>
  </si>
  <si>
    <t>https://community.secop.gov.co/Public/Tendering/OpportunityDetail/Index?noticeUID=CO1.NTC.6390969&amp;isFromPublicArea=True&amp;isModal=False</t>
  </si>
  <si>
    <t>CO1.REQ.6517784</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</si>
  <si>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</si>
  <si>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https://community.secop.gov.co/Public/Tendering/OpportunityDetail/Index?noticeUID=CO1.NTC.6403570&amp;isFromPublicArea=True&amp;isModal=False</t>
  </si>
  <si>
    <t>OPSP-FHU-0015-2024</t>
  </si>
  <si>
    <t>CO1.REQ.6592517</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</si>
  <si>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</si>
  <si>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https://community.secop.gov.co/Public/Tendering/OpportunityDetail/Index?noticeUID=CO1.NTC.6475947&amp;isFromPublicArea=True&amp;isModal=False</t>
  </si>
  <si>
    <t>OPSP-FHU-0016-2024</t>
  </si>
  <si>
    <t>OPSP-FHU-0017-2024</t>
  </si>
  <si>
    <t>OPSP-FHU-0018-2024</t>
  </si>
  <si>
    <t>OPSP-FHU-0019-2024</t>
  </si>
  <si>
    <t>CO1.REQ.6592450</t>
  </si>
  <si>
    <t>CO1.REQ.6592582</t>
  </si>
  <si>
    <t>CO1.REQ.6592770</t>
  </si>
  <si>
    <t>CO1.REQ.6618126</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</si>
  <si>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</si>
  <si>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</si>
  <si>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</si>
  <si>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</si>
  <si>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https://community.secop.gov.co/Public/Tendering/OpportunityDetail/Index?noticeUID=CO1.NTC.6476528&amp;isFromPublicArea=True&amp;isModal=False</t>
  </si>
  <si>
    <t>https://community.secop.gov.co/Public/Tendering/OpportunityDetail/Index?noticeUID=CO1.NTC.6476373&amp;isFromPublicArea=True&amp;isModal=False</t>
  </si>
  <si>
    <t>https://community.secop.gov.co/Public/Tendering/OpportunityDetail/Index?noticeUID=CO1.NTC.6476660&amp;isFromPublicArea=True&amp;isModal=False</t>
  </si>
  <si>
    <t>https://community.secop.gov.co/Public/Tendering/OpportunityDetail/Index?noticeUID=CO1.NTC.6502686&amp;isFromPublicArea=True&amp;isModal=False</t>
  </si>
  <si>
    <r>
      <t xml:space="preserve">ASESORAR JURÍDICAMENTE LOS PROCESOS DE CONTRATACIÓN DE LA FACULTAD DE HUMANIDADES EN EL PERIODO 2024-I CUMPLIENDO CON LOS REQUISITOS ESTABLECIDOS EN LA LEY, DESARROLLANDO LAS SIGUIENTES ACTIVIDADES: </t>
    </r>
    <r>
      <rPr>
        <b/>
        <sz val="10"/>
        <rFont val="Calibri"/>
        <family val="2"/>
        <scheme val="minor"/>
      </rPr>
      <t>1.</t>
    </r>
    <r>
      <rPr>
        <sz val="10"/>
        <rFont val="Calibri"/>
        <family val="2"/>
        <scheme val="minor"/>
      </rPr>
      <t xml:space="preserve">REALIZAR ACTIVACIÓN DE USUARIOS DEL PERSONAL A CONTRATAR EN LA FACULTAD DE HUMANIDADES EN LAS PLATAFORMAS GEDOCO Y SIGEP II PARA LA CONTRATACIÓN DEL PERIODO 2024-I. </t>
    </r>
    <r>
      <rPr>
        <b/>
        <sz val="10"/>
        <rFont val="Calibri"/>
        <family val="2"/>
        <scheme val="minor"/>
      </rPr>
      <t>2.</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3</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4</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9</t>
    </r>
    <r>
      <rPr>
        <sz val="10"/>
        <rFont val="Calibri"/>
        <family val="2"/>
        <scheme val="minor"/>
      </rPr>
      <t xml:space="preserve">.REVISAR LA DOCUMENTACIÓN PARA ELABORACIÓN DE RESOLUCIONES EN EL MARCO DE LA RESOLUCIÓN 308 DEL 12 DE JULIO DE 2022. </t>
    </r>
    <r>
      <rPr>
        <b/>
        <sz val="10"/>
        <rFont val="Calibri"/>
        <family val="2"/>
        <scheme val="minor"/>
      </rPr>
      <t xml:space="preserve">10.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12.</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RENDIR INFORMES MENSUALES, SOBRE LAS ACTIVIDADES DESARROLLADAS, EN CUMPLIMIENTO DE LA PRESENTE ORDEN DE PRESTACIÓN DE SERVICIOS.</t>
    </r>
  </si>
  <si>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</si>
  <si>
    <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</si>
  <si>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r>
      <t xml:space="preserve">1. </t>
    </r>
    <r>
      <rPr>
        <sz val="10"/>
        <rFont val="Calibri"/>
        <family val="2"/>
        <scheme val="minor"/>
      </rPr>
      <t xml:space="preserve">APOYAR A LA DECANA EN LA COORDINACIÓN ACADÉMICA DEL PROGRAMA DE POSGRADOS MAESTRÍA EN ANTROPOLOGÍA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</si>
  <si>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r>
      <rPr>
        <b/>
        <sz val="10"/>
        <rFont val="Calibri"/>
        <family val="2"/>
        <scheme val="minor"/>
      </rPr>
      <t>.</t>
    </r>
  </si>
  <si>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DEL PROGRAMA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DE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7</t>
    </r>
    <r>
      <rPr>
        <sz val="10"/>
        <rFont val="Calibri"/>
        <family val="2"/>
        <scheme val="minor"/>
      </rPr>
      <t xml:space="preserve">. APOYAR Y PROMOVER CHARLAS, CONFERENCIAS, CURSOS Y ENCUENTROS ACADÉMICOS DE LOS POSGRADOS DE LA FACULTAD DE HUMANIDADES </t>
    </r>
    <r>
      <rPr>
        <b/>
        <sz val="10"/>
        <rFont val="Calibri"/>
        <family val="2"/>
        <scheme val="minor"/>
      </rPr>
      <t xml:space="preserve">8. </t>
    </r>
    <r>
      <rPr>
        <sz val="10"/>
        <rFont val="Calibri"/>
        <family val="2"/>
        <scheme val="minor"/>
      </rPr>
      <t>APOYAR LA PROYECCIÓN DE ACTAS, SOLICITUDES Y DEMÁS TRAMITES INTERNOS QUE REALICE LA COORDINACIÓN ADMINISTRATIVA Y EL DECANO PARA GARANTIZAR EL FUNCIONAMIENTO DE LOS POSGRADOS DE LA FACULTAD DE HUMANIDADES.</t>
    </r>
  </si>
  <si>
    <r>
      <t xml:space="preserve">1. </t>
    </r>
    <r>
      <rPr>
        <sz val="10"/>
        <rFont val="Calibri"/>
        <family val="2"/>
        <scheme val="minor"/>
      </rPr>
      <t>APOYAR AL PROGRAMA DE CINE Y AUDIOVISUALES CON LOS PROCESOS DE MATRÍCULA E INSCRIPCIÓN DE CURSOS DE LOS ESTUDIANTES DE PROFESIONALIZACIÓN</t>
    </r>
    <r>
      <rPr>
        <b/>
        <sz val="10"/>
        <rFont val="Calibri"/>
        <family val="2"/>
        <scheme val="minor"/>
      </rPr>
      <t xml:space="preserve">. 2. </t>
    </r>
    <r>
      <rPr>
        <sz val="10"/>
        <rFont val="Calibri"/>
        <family val="2"/>
        <scheme val="minor"/>
      </rPr>
      <t xml:space="preserve">PROYECTAR INFORMES DE GESTIÓN PARA PROIMAGENES. </t>
    </r>
    <r>
      <rPr>
        <b/>
        <sz val="10"/>
        <rFont val="Calibri"/>
        <family val="2"/>
        <scheme val="minor"/>
      </rPr>
      <t xml:space="preserve">3. </t>
    </r>
    <r>
      <rPr>
        <sz val="10"/>
        <rFont val="Calibri"/>
        <family val="2"/>
        <scheme val="minor"/>
      </rPr>
      <t xml:space="preserve">DILIGENCIAR FORMATOS, HORARIOS, Y REPORTES DE NOTAS DE LOS CURSOS. </t>
    </r>
    <r>
      <rPr>
        <b/>
        <sz val="10"/>
        <rFont val="Calibri"/>
        <family val="2"/>
        <scheme val="minor"/>
      </rPr>
      <t xml:space="preserve">4. </t>
    </r>
    <r>
      <rPr>
        <sz val="10"/>
        <rFont val="Calibri"/>
        <family val="2"/>
        <scheme val="minor"/>
      </rPr>
      <t>RECIBIR COMUNICACIONES DE ESTUDIANTES Y DOCENTES DEL PROYECTO DE PROFESIONALIZACIÓN.</t>
    </r>
  </si>
  <si>
    <r>
      <t xml:space="preserve">1. </t>
    </r>
    <r>
      <rPr>
        <sz val="10"/>
        <rFont val="Calibri"/>
        <family val="2"/>
        <scheme val="minor"/>
      </rPr>
      <t xml:space="preserve">APOYAR EN LA PLANIFICACIÓN Y GESTIÓN DEL CONGRESO COLOMBIANO DE ARQUEOLOGÍA 2024. </t>
    </r>
    <r>
      <rPr>
        <b/>
        <sz val="10"/>
        <rFont val="Calibri"/>
        <family val="2"/>
        <scheme val="minor"/>
      </rPr>
      <t xml:space="preserve">2. </t>
    </r>
    <r>
      <rPr>
        <sz val="10"/>
        <rFont val="Calibri"/>
        <family val="2"/>
        <scheme val="minor"/>
      </rPr>
      <t xml:space="preserve">APOYAR EN EL SEGUIMIENTO A LOS TRAMITES Y SOLICITUDES DE LOS PONENTES Y CONFERENCISTAS. </t>
    </r>
    <r>
      <rPr>
        <b/>
        <sz val="10"/>
        <rFont val="Calibri"/>
        <family val="2"/>
        <scheme val="minor"/>
      </rPr>
      <t>3.</t>
    </r>
    <r>
      <rPr>
        <sz val="10"/>
        <rFont val="Calibri"/>
        <family val="2"/>
        <scheme val="minor"/>
      </rPr>
      <t xml:space="preserve">COORDINAR EL PROCESO DE INSCRIPCIÓN DE LOS PARTICIPANTES AL CONGRESO. </t>
    </r>
    <r>
      <rPr>
        <b/>
        <sz val="10"/>
        <rFont val="Calibri"/>
        <family val="2"/>
        <scheme val="minor"/>
      </rPr>
      <t>4.</t>
    </r>
    <r>
      <rPr>
        <sz val="10"/>
        <rFont val="Calibri"/>
        <family val="2"/>
        <scheme val="minor"/>
      </rPr>
      <t xml:space="preserve">COORDINAR LAS ACTIVIDADES DEL PROCESO DE ORGANIZACIÓN, CONVOCATORIA Y LOGÍSTICA INTEGRAL DEL CONGRESO. </t>
    </r>
    <r>
      <rPr>
        <b/>
        <sz val="10"/>
        <rFont val="Calibri"/>
        <family val="2"/>
        <scheme val="minor"/>
      </rPr>
      <t xml:space="preserve">5. </t>
    </r>
    <r>
      <rPr>
        <sz val="10"/>
        <rFont val="Calibri"/>
        <family val="2"/>
        <scheme val="minor"/>
      </rPr>
      <t xml:space="preserve">APOYAR CON EL PROCESO DE CONSOLIDACIÓN DE INFORMACIÓN DE REQUERIMIENTOS LOGÍSTICOS PARA EL DESARROLLO DE LAS ACTIVIDADES DEL CONGRESO. </t>
    </r>
    <r>
      <rPr>
        <b/>
        <sz val="10"/>
        <rFont val="Calibri"/>
        <family val="2"/>
        <scheme val="minor"/>
      </rPr>
      <t>6</t>
    </r>
    <r>
      <rPr>
        <sz val="10"/>
        <rFont val="Calibri"/>
        <family val="2"/>
        <scheme val="minor"/>
      </rPr>
      <t>. PARTICIPAR EN LAS REUNIONES DEL COMITÉ ACADÉMICO DEL CONGRESO.</t>
    </r>
  </si>
  <si>
    <r>
      <t xml:space="preserve">1. </t>
    </r>
    <r>
      <rPr>
        <sz val="10"/>
        <rFont val="Calibri"/>
        <family val="2"/>
        <scheme val="minor"/>
      </rPr>
      <t xml:space="preserve">APOYAR PARA OFERTA DE CURSOS, DIPLOMADOS Y FORMACIÓN CONTINUA DISPUESTOS POR LA FACULTAD DE HUMANIDADES PARA FORTALECER LA VENTA DE SERVICIOS </t>
    </r>
    <r>
      <rPr>
        <b/>
        <sz val="10"/>
        <rFont val="Calibri"/>
        <family val="2"/>
        <scheme val="minor"/>
      </rPr>
      <t xml:space="preserve">2. </t>
    </r>
    <r>
      <rPr>
        <sz val="10"/>
        <rFont val="Calibri"/>
        <family val="2"/>
        <scheme val="minor"/>
      </rPr>
      <t xml:space="preserve">APOYAR EN EL SEGUIMIENTO Y EJECUCIÓN DE CONVENIOS SUSCRITOS POR LA UNIVERSIDAD DEL MAGDALENA QUE ADMINISTRA LA FACULTAD DE HUMANIDADES. </t>
    </r>
    <r>
      <rPr>
        <b/>
        <sz val="10"/>
        <rFont val="Calibri"/>
        <family val="2"/>
        <scheme val="minor"/>
      </rPr>
      <t xml:space="preserve">3. </t>
    </r>
    <r>
      <rPr>
        <sz val="10"/>
        <rFont val="Calibri"/>
        <family val="2"/>
        <scheme val="minor"/>
      </rPr>
      <t xml:space="preserve">APOYAR EN ORGANIZACIÓN Y LOGÍSTICA DE EVENTOS ACADÉMICOS, DE INVESTIGACIÓN Y EXTENSIÓN DE LA FACULTAD DE HUMANIDADES. </t>
    </r>
    <r>
      <rPr>
        <b/>
        <sz val="10"/>
        <rFont val="Calibri"/>
        <family val="2"/>
        <scheme val="minor"/>
      </rPr>
      <t xml:space="preserve">4. </t>
    </r>
    <r>
      <rPr>
        <sz val="10"/>
        <rFont val="Calibri"/>
        <family val="2"/>
        <scheme val="minor"/>
      </rPr>
      <t xml:space="preserve">APOYAR A LA DECANA EN LA COORDINACIÓN ACADÉMICA, INSCRIPCIÓN DE ESTUDIANTES Y ORGANIZACIÓN LOGÍSTICA DE LA MAESTRÍA EN ARGUMENTACIÓN JURÍDICA. </t>
    </r>
    <r>
      <rPr>
        <b/>
        <sz val="10"/>
        <rFont val="Calibri"/>
        <family val="2"/>
        <scheme val="minor"/>
      </rPr>
      <t xml:space="preserve">5. </t>
    </r>
    <r>
      <rPr>
        <sz val="10"/>
        <rFont val="Calibri"/>
        <family val="2"/>
        <scheme val="minor"/>
      </rPr>
      <t xml:space="preserve">APOYAR A LA DECANA EN LA PROYECCIÓN DE RESPUESTAS A PETICIONES Y ACCIONES DE TUTELA QUE SE PRESENTEN EN LOS PROGRAMAS DE LA FACULTAD. </t>
    </r>
    <r>
      <rPr>
        <b/>
        <sz val="10"/>
        <rFont val="Calibri"/>
        <family val="2"/>
        <scheme val="minor"/>
      </rPr>
      <t xml:space="preserve">6. </t>
    </r>
    <r>
      <rPr>
        <sz val="10"/>
        <rFont val="Calibri"/>
        <family val="2"/>
        <scheme val="minor"/>
      </rPr>
      <t xml:space="preserve">APOYAR A LA DECANA EN LOS PROCESOS DE ACOMPAÑAMIENTO INTEGRAL DE LOS ESTUDIANTES DE POSGRADO DE LA FACULTAD. </t>
    </r>
    <r>
      <rPr>
        <b/>
        <sz val="10"/>
        <rFont val="Calibri"/>
        <family val="2"/>
        <scheme val="minor"/>
      </rPr>
      <t xml:space="preserve">7. </t>
    </r>
    <r>
      <rPr>
        <sz val="10"/>
        <rFont val="Calibri"/>
        <family val="2"/>
        <scheme val="minor"/>
      </rPr>
      <t xml:space="preserve">APOYAR A LA DECANA EN LOS COMPONENTES ACADÉMICOS DE LOS PROCESOS DE AUTOEVALUACIÓN PARA RENOVACIÓN DE REGISTRO CALIFICADO DE LOS PROGRAMAS DE POSGRADO. </t>
    </r>
    <r>
      <rPr>
        <b/>
        <sz val="10"/>
        <rFont val="Calibri"/>
        <family val="2"/>
        <scheme val="minor"/>
      </rPr>
      <t xml:space="preserve">8.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9.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10. </t>
    </r>
    <r>
      <rPr>
        <sz val="10"/>
        <rFont val="Calibri"/>
        <family val="2"/>
        <scheme val="minor"/>
      </rPr>
      <t>APOYAR A LA DECANA EN LAS INICIATIVAS DE MERCADEO GESTIONADAS POR EL CENTRO DE POSGRADOS Y FORMACIÓN CONTINUA</t>
    </r>
  </si>
  <si>
    <t>OPSP-FHU-0020-2024</t>
  </si>
  <si>
    <t>CO1.REQ.6627786</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</si>
  <si>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</si>
  <si>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https://community.secop.gov.co/Public/Tendering/OpportunityDetail/Index?noticeUID=CO1.NTC.6512472&amp;isFromPublicArea=True&amp;isModal=False</t>
  </si>
  <si>
    <t>OPSP-FHU-0021-2024</t>
  </si>
  <si>
    <t>CO1.REQ.6673604</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</si>
  <si>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</si>
  <si>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https://community.secop.gov.co/Public/Tendering/OpportunityDetail/Index?noticeUID=CO1.NTC.6557440&amp;isFromPublicArea=True&amp;isModal=False</t>
  </si>
  <si>
    <t>OPSP-FHU-0022-2024</t>
  </si>
  <si>
    <t>CO1.REQ.6673469</t>
  </si>
  <si>
    <t>https://community.secop.gov.co/Public/Tendering/OpportunityDetail/Index?noticeUID=CO1.NTC.6559655&amp;isFromPublicArea=True&amp;isModal=False</t>
  </si>
  <si>
    <t>OPSP-FHU-0023-2024</t>
  </si>
  <si>
    <t>MARIANYS DE JESUS PEÑALOZA VIZCAINO</t>
  </si>
  <si>
    <t>CO1.REQ.6825632</t>
  </si>
  <si>
    <t>1712/2062</t>
  </si>
  <si>
    <t>25/07/2024 - 05/09/2024</t>
  </si>
  <si>
    <t>3750000/ 10250000</t>
  </si>
  <si>
    <t>https://community.secop.gov.co/Public/Tendering/OpportunityDetail/Index?noticeUID=CO1.NTC.6707704&amp;isFromPublicArea=True&amp;isModal=False</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</si>
  <si>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</si>
  <si>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OPSP-FHU-0024-2024</t>
  </si>
  <si>
    <t>OPSP-FHU-0025-2024</t>
  </si>
  <si>
    <t>OPSP-FHU-0026-2024</t>
  </si>
  <si>
    <t>OPSP-FHU-0027-2024</t>
  </si>
  <si>
    <t>OPSP-FHU-0028-2024</t>
  </si>
  <si>
    <t>OPSP-FHU-0029-2024</t>
  </si>
  <si>
    <t xml:space="preserve"> 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</si>
  <si>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https://community.secop.gov.co/Public/Tendering/OpportunityDetail/Index?noticeUID=CO1.NTC.6737641&amp;isFromPublicArea=True&amp;isModal=False</t>
  </si>
  <si>
    <t>https://community.secop.gov.co/Public/Tendering/OpportunityDetail/Index?noticeUID=CO1.NTC.6737960&amp;isFromPublicArea=True&amp;isModal=False</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</si>
  <si>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5.APOYAR A LA DECANA EN LA ELABORACIÓN DE DOCUMENTOS Y PRESENTACIÓN DEL INFORME DE AUTOEVALUACIÓN PARA RENOVACIÓN DE REGISTRO CALIFICADO DEL PROGRAMA DE POSGRADOS MAESTRÍA EN ANTROPOLOGÍA 6. APOYAR A LA DECANA EN LA PROMOCIÓN DE SUSCRIPCIÓN DE ACUERDOS Y CONVENIOS NACIONALES E INTERNACIONALES EN BENEFICIO DEL CENTRO DE POSGRADOS Y DE FORMACIÓN CONTINUA 7. APOYAR A LA DECANA EN EL ESTUDIO DE LAS HOJAS DE VIDA PARA LA VINCULACIÓN DE DOCENTES DE CÁTEDRA AL CENTRO DE POSGRADOS Y DE FORMACIÓN CONTINUA. 8. APOYAR A LA DECANA EN EL DISEÑO DE PROGRAMAS DE CAPACITACIÓN A LOS DOCENTES DE LOS PROGRAMAS ACADÉMICOS DE POSGRADOS DE LA FACULTAD. 9. APOYAR A LA DECANA EN LA REALIZACIÓN DE LA EVALUACIÓN DEL DESEMPEÑO DEL PERSONAL DOCENTE DE LA FACULTAD. 10. APOYAR A LA DECANA EN LAS INICIATIVAS DE MERCADEO GESTIONADAS POR EL CENTRO DE POSGRADOS Y FORMACIÓN CONTINUA. 11.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</si>
  <si>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1713/2064/2157</t>
  </si>
  <si>
    <t>25/07/2024- 05/09/2024 - 16/09/2024</t>
  </si>
  <si>
    <t>3750000/ 10000000/ 1500000</t>
  </si>
  <si>
    <t>CO1.REQ.6855893</t>
  </si>
  <si>
    <t>CO1.REQ.6855635</t>
  </si>
  <si>
    <t>CO1.REQ.6856064</t>
  </si>
  <si>
    <t>CO1.REQ.6878511</t>
  </si>
  <si>
    <t>https://community.secop.gov.co/Public/Tendering/OpportunityDetail/Index?noticeUID=CO1.NTC.6759269&amp;isFromPublicArea=True&amp;isModal=False</t>
  </si>
  <si>
    <t>https://community.secop.gov.co/Public/Tendering/OpportunityDetail/Index?noticeUID=CO1.NTC.6737976&amp;isFromPublicArea=True&amp;isModal=False</t>
  </si>
  <si>
    <t>CO1.REQ.6878358</t>
  </si>
  <si>
    <t>https://community.secop.gov.co/Public/Tendering/OpportunityDetail/Index?noticeUID=CO1.NTC.6759747&amp;isFromPublicArea=True&amp;isModal=False</t>
  </si>
  <si>
    <t>CO1.REQ.6878727</t>
  </si>
  <si>
    <t>https://community.secop.gov.co/Public/Tendering/OpportunityDetail/Index?noticeUID=CO1.NTC.6759863&amp;isFromPublicArea=True&amp;isModal=False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</si>
  <si>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</si>
  <si>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r>
      <t xml:space="preserve">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</si>
  <si>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r>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</si>
  <si>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OCTUBRE</t>
  </si>
  <si>
    <t xml:space="preserve"> </t>
  </si>
  <si>
    <t xml:space="preserve">     </t>
  </si>
  <si>
    <t xml:space="preserve">    </t>
  </si>
  <si>
    <t>https://community.secop.gov.co/Public/Tendering/ContractNoticePhases/View?PPI=CO1.PPI.35220968&amp;isFromPublicArea=True&amp;isModal=False</t>
  </si>
  <si>
    <t>MIGUEL ANGEL MONSALVO MENDOZA</t>
  </si>
  <si>
    <t>YULITZA ESTHER MARTINEZ LARA</t>
  </si>
  <si>
    <t>DESARROLLAR LAS SIGUIENTES ACTIVIDADES DE APOYO EN EL PROGRAMA DE LICENCIATURA EN LITERATURA Y LENGUA CASTELLANA DEL CENTRO PARA LA REGIONALIZACIÓN DE LA EDUCACIÓN Y LAS OPORTUNIDADES-CREO PARA EL PERIODO 2024-II: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</si>
  <si>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CO1.REQ.7064244</t>
  </si>
  <si>
    <t>OAG -CREO-0089-2024</t>
  </si>
  <si>
    <t>https://community.secop.gov.co/Public/Tendering/ContractNoticePhases/View?PPI=CO1.PPI.34874340&amp;isFromPublicArea=True&amp;isModal=False</t>
  </si>
  <si>
    <t>MONICA PATRICIA PACHECO BENJUMEA</t>
  </si>
  <si>
    <t>ENELSY MILAGRO PATERNINA PEÑA</t>
  </si>
  <si>
    <t xml:space="preserve">DESARROLLAR LAS SIGUIENTES ACTIVIDADES ADMINISTRATIVAS EN EL CENTRO DE ESTUDIO DE MOMPOX (BOLIVAR), DEL CENTRO PARA LA REGIONALIZACIÓN DE LA EDUCACIÓN Y LAS OPORTUNIDADES-CREO PARA EL PERIODO 2024-II: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</si>
  <si>
    <t>CO1.REQ.6979711</t>
  </si>
  <si>
    <t>OAG -CREO-0088-2024</t>
  </si>
  <si>
    <t>NA por TIPO Contrato</t>
  </si>
  <si>
    <t>https://community.secop.gov.co/Public/Tendering/ContractNoticePhases/View?PPI=CO1.PPI.35014041&amp;isFromPublicArea=True&amp;isModal=False</t>
  </si>
  <si>
    <t>LADYS CONFECCIONES SAS BIC</t>
  </si>
  <si>
    <t xml:space="preserve">COMPRA DE LAS SIGUIENTES PRENDAS Y ACCESORIOS PARA ENTREGARLA A LOS COORDINADORES DE LOS CENTROS TUTORIALES Y ESTUDIANTES DE LOS PROGRAMAS DE LICENCIATURA EN LITERATURA Y LENGUA CASTELLANA, PROFESIONAL EN DEPORTE, GESTIÓN CULTURAL E INDUSTRIAL CREATIVAS Y PRIMERA INFANCIA DE LOS DIFERENTES CENTROS TUTORIALES CENTRO PARA REGIONALIZACIÓN PARA LA EDUCACIÓN Y LAS OPORTUNIDADES - CREO: 23 CAMISA MANGA LARGA CABALLERO EN TELA LAFAYETTE CON DOS LOGOS BORDADOS DELANTEROS, 24 CAMISUETER TIPO POLO EN TELA POLUX CON DOS LOGOS BORDADOS DELANTEROS, 24 CAMISA MANGA LARGA DAMA EN TELA LAFAYETTE CON DOS LOGOS BORDADOS DELANTEROS, 18 GORRAS DRILL CON LOGO BORDADO DELANTERO, 6 MANTEL GRANDE EN LINO, 200 CAMISUETER CON LOGO ESTAMPADO DELANTERO, MANGA Y ESPALDA. LA PROPUESTA HACE PARTE INTEGRAL DE LA PRESENTE ORDEN. </t>
  </si>
  <si>
    <t>CO1.REQ.7015315</t>
  </si>
  <si>
    <t>ODC-CREO-0001-2024</t>
  </si>
  <si>
    <t>https://community.secop.gov.co/Public/Tendering/ContractNoticePhases/View?PPI=CO1.PPI.34459308&amp;isFromPublicArea=True&amp;isModal=False</t>
  </si>
  <si>
    <t>LOGISTICA, EVENTOS Y SUMINISTROS S.A.S.</t>
  </si>
  <si>
    <t xml:space="preserve">SUMINISTRO DE INSUMOS PARA EL DESARROLLO DE LAS SESIONES PRÁCTICAS DE LAS ASIGNATURAS: FUNDAMENTOS DE NUTRICIÓN, COCINA BÁSICA, PROCESOS CULINARIOS, INSTALACIONES Y MÁQUINAS DE COCINA, PASTELERÍA BÁSICA, PANADERÍA BÁSICA Y COCINA CARIBEÑA DEL PROGRAMA TÉCNICO LABORAL EN COCINA TRADICIONAL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</si>
  <si>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CO1.REQ.6873253</t>
  </si>
  <si>
    <t>OSM-CREO-0002-2024</t>
  </si>
  <si>
    <t>https://community.secop.gov.co/Public/Tendering/ContractNoticePhases/View?PPI=CO1.PPI.34451260&amp;isFromPublicArea=True&amp;isModal=False</t>
  </si>
  <si>
    <t>LUIS HAROLDO TURIZO JIMENEZ</t>
  </si>
  <si>
    <t>DESARROLLAR LAS SIGUIENTES ACTIVIDADES ADMINISTRATIVAS DURANTE EL PERIODO 2024-II, EN EL CENTRO TUTORIAL MAGANGUE (BOLIVAR) DEL CENTRO PARA LA REGIONALIZACIÓN DE LA EDUCACIÓN Y LAS OPORTUNIDADES-CREO: 1.) APOYARLAS ACTIVIDADES TENDIENTES A GESTIONAR LA AMPLIACIÓN DE COBERTURA A TRAVÉS DEL INCREMENTO DE ESTUDIANTES. 2.) APOYAR EN LA PROMOCIÓN DE LOS PROGRAMAS DEL CREO EN EL CENTRO TUTORIAL. 3.) APOYAR EN EL PROCESO DE ATENCIÓNDE SOLICITUDES, INQUIETUDES O REQUERIMIENTOS DE LOS ESTUDIANTES Y DOCENTES EN EL CENTRO TUTORIAL. 4.) APOYAREN EL SEGUIEMITO DE LAS CLASES PRESENCIALES A DOCENTES Y ESTUDIANTES, ADEMÁS DE OTRAS ACTIVIDADES PRESENCIALES QUE SE REALICEN EN EL CENTRO TUTORIAL.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</si>
  <si>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CO1.REQ.6869790</t>
  </si>
  <si>
    <t>OAG-CREO-0087-2024</t>
  </si>
  <si>
    <t>https://community.secop.gov.co/Public/Tendering/ContractNoticePhases/View?PPI=CO1.PPI.34368187&amp;isFromPublicArea=True&amp;isModal=False</t>
  </si>
  <si>
    <t>DAVID RAFAEL DE LA ROSA CERVANTES</t>
  </si>
  <si>
    <t>KELLY JOHANA FERNANDEZ VILORIA</t>
  </si>
  <si>
    <t>DESARROLLAR LAS SIGUIENTES ACTIVIDADES DE APOYO CON EL SERVICIO DE INTERPRETACIÓN EN LENGUA DE SEÑAS COLOMBIANA Y CASTELLANO PARA ESTUDIANTES DEL CENTRO PARA LA REGIONALIZACIÓN DE LA EDUCACIÓN Y LAS OPORTUNIDADES-CREO: 1.) PRESTAR SERVICIO DE INTERPRETACIÓN EN LENGUA DE SEÑAS COLOMBIANA Y CASTELLANO A LA COMUNIDAD ESTUDIANTIL (SORDOS Y OYENTES) DEL CREO. 2.) REALIZAR ACOMPAÑAMIENTO A ESTUDIANTES CON DISCAPACIDAD AUDITIVA EN SUS ACTIVIDADES ACADÉMICAS DURANTE EL SEMESTRE DE 2024-II.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APOYAR AL PROFESIONAL SORDO EN LA CREACIÓN DE NEOLOGISMOS Y VOCABULARIO ESPECÍFICO PARA LOS PROGRAMAS ACADÉMICOS QUE CURSAN LOS ESTUDIANTES SORDOS. 6.) REALIZAR ACOMPAÑAMIENTO DE ACTIVIDADES EXTRA-CLASE CON LOS ESTUDIANTES CON DISCAPACIDAD AUDITIVA DEL CREO. 7.) REALIZAR INFORMES MENSUALES DE RETROALIMENTACIÓN DEL ACOMPAÑAMIENTO REALIZADO. 8.) ASISTIR A LAS REUNIONES, TALLERES Y CAPACITACIONES PROGRAMADAS POR EL CREO. 9.) REALIZAR ACOMPAÑAMIENTO EN EVENTOS INSTITUCIONALES COMO INTÉRPRETE DE LENGUA DE SEÑAS COLOMBIANA. 10.) REALIZAR ACTIVIDADES COMO INTÉRPRETE DE LENGUA DE SEÑAS COLOMBIANA EN VIDEOS INSTITUCIONALES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</si>
  <si>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CO1.REQ.6851052</t>
  </si>
  <si>
    <t>OAG-CREO-0086-2024</t>
  </si>
  <si>
    <t>https://community.secop.gov.co/Public/Tendering/ContractNoticePhases/View?PPI=CO1.PPI.34267407&amp;isFromPublicArea=True&amp;isModal=False</t>
  </si>
  <si>
    <t>DIOSELID BADILLO ARIAS</t>
  </si>
  <si>
    <t> CO1.REQ.6824815</t>
  </si>
  <si>
    <t>OAG-CREO-0085-2024</t>
  </si>
  <si>
    <t>https://community.secop.gov.co/Public/Tendering/ContractNoticePhases/View?PPI=CO1.PPI.34265905&amp;isFromPublicArea=True&amp;isModal=False</t>
  </si>
  <si>
    <t>RUTH SEVERICHE MONTAGUTH</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</si>
  <si>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</si>
  <si>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INSTINTOS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</si>
  <si>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CO1.REQ.6824640</t>
  </si>
  <si>
    <t>OPSP-CREO-0084-2024</t>
  </si>
  <si>
    <t>https://community.secop.gov.co/Public/Tendering/ContractNoticePhases/View?PPI=CO1.PPI.34221491&amp;isFromPublicArea=True&amp;isModal=False</t>
  </si>
  <si>
    <t>RUBEN DARIO LOPEZ SEPULVEDA</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</si>
  <si>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</si>
  <si>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</si>
  <si>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CO1.REQ.6812943</t>
  </si>
  <si>
    <t>OAG-CREO-0083-2024</t>
  </si>
  <si>
    <t>https://community.secop.gov.co/Public/Tendering/ContractNoticePhases/View?PPI=CO1.PPI.33928758&amp;isFromPublicArea=True&amp;isModal=False</t>
  </si>
  <si>
    <t>SAULO JUAQUIN COTES CEBALLOS</t>
  </si>
  <si>
    <t>DESARROLLAR LAS SIGUIENTES ACTIVIDADES DE APOYO COMO FACILITADOR PARA PERSONAS SORDAS DEL CENTRO PARA LA REGIONALIZACIÓN DE LA EDUCACIÓN Y LAS OPORTUNIDADES-CREO PARA EL PERIODO 2024-II: 1.) APOYAR EN LA CONSOLIDACIÓN DE LAS POLÍTICAS DE EDUCACIÓN INCLUSIVA PARA LOS ESTUDIANTES CON DISCAPACIDAD AUDITIVA, A TRAVÉS DE LA FORMACIÓN BÁSICA EN LENGUA DE SEÑAS COLOMBIANA PARA LOS FUNCIONARIOS, CONTRATISTAS Y DOCENTES DEL CREO.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DEL CREO. 4.) BRINDAR APOYO EN EL ACOMPAÑAMIENTO ACADÉMICO A LOS ESTUDIANTES SORDOS DEL CREO, RECOPILANDO Y GESTIONANDO SUS DUDAS, SOLICITUDES Y REQUERIMIENTOS. 5.) COLABORAR CON EL GRUPO DE INTÉRPRETES DE LENGUA DE SEÑAS EN LA CREACIÓN DE NEOLOGISMOS Y VOCABULARIO ESPECÍFICO PARA LOS PROGRAMAS ACADÉMICOS QUE CURSAN LOS ESTUDIANTES SORDOS, Y ASEGURARSE DE RECOPILAR Y GUARDAR ESTE VOCABULARIO PARA SU USO FUTURO. 6.) APOYAR EN LA INDUCCIÓN A ESTUDIANTES DE PRIMER SEMESTRE CON DISCAPACIDAD AUDITIVA.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</si>
  <si>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CO1.REQ.6738215</t>
  </si>
  <si>
    <t>OAG -CREO-0082-2024</t>
  </si>
  <si>
    <t>https://community.secop.gov.co/Public/Tendering/ContractNoticePhases/View?PPI=CO1.PPI.33667181&amp;isFromPublicArea=True&amp;isModal=False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</si>
  <si>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</si>
  <si>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</si>
  <si>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</si>
  <si>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CO1.REQ.6671573</t>
  </si>
  <si>
    <t>OAG-CREO-0081-2024</t>
  </si>
  <si>
    <t>https://community.secop.gov.co/Public/Tendering/ContractNoticePhases/View?PPI=CO1.PPI.33649782&amp;isFromPublicArea=True&amp;isModal=False</t>
  </si>
  <si>
    <t>NELSON DAZA GOENAGA</t>
  </si>
  <si>
    <t>KATIXA ROVIRA LOPEZ</t>
  </si>
  <si>
    <t>DESARROLLAR LAS SIGUIENTES ACTIVIDADES DE APOYO A EN EL PROGRAMA TÉCNICO LABORAL EN PERSONAL TRAINER Y ACONDICIONAMIENTO FÍSICO FITNESS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LOS TRÁMITES OPERATIVOS DE REPORTE DE NOTAS, EXPEDICIÓN DE LIQUIDACIONES DE MATRÍCULAS, PROMEDIOS ACADÉMICOS, CARNET DE ESTUDIANTES Y DOCENTES, SEGURO ESTUDIANTIL, CONSTANCIAS DE ESTUDIANTES Y DOCENTES, ORGANIZACIÓN DE LOS DOCUMENTOS REQUERIDOS PARA GRADO. 4.) APOYAR EN LOS PROCESOS ADMINISTRATIVOS DE LOS PROGRAMAS. 5.) APOYAR EN LA PROMOCIÓN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</si>
  <si>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CO1.REQ.6667358</t>
  </si>
  <si>
    <t>OAG-CREO-0080-2024</t>
  </si>
  <si>
    <t>https://community.secop.gov.co/Public/Tendering/ContractNoticePhases/View?PPI=CO1.PPI.33649073&amp;isFromPublicArea=True&amp;isModal=False</t>
  </si>
  <si>
    <t>ROSITA CARMEN VALENCIA NAVARRO</t>
  </si>
  <si>
    <t>DESARROLLAR LAS SIGUIENTES ACTIVIDADES DE APOYO PARA EL PERIODO 2024-II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</si>
  <si>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CO1.REQ.6667205</t>
  </si>
  <si>
    <t>OAG-CREO-0079-2024</t>
  </si>
  <si>
    <t>https://community.secop.gov.co/Public/Tendering/ContractNoticePhases/View?PPI=CO1.PPI.33648140&amp;isFromPublicArea=True&amp;isModal=False</t>
  </si>
  <si>
    <t>ELIEL MOISES GUEVARA CARIAGA</t>
  </si>
  <si>
    <t>DESARROLLAR LAS SIGUIENTES ACTIVIDADES DE ASESORÍA EN EL MARCO DEL REDISEÑO DE LA OFERTA DEL CENTRO PARA LA REGIONALIZACIÓN DE LA EDUCACIÓN Y LAS OPORTUNIDADES-CREO DURANTE EL PREIODO 2024-II: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</si>
  <si>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CO1.REQ.6666822 </t>
  </si>
  <si>
    <t>OPSP-CREO-0078-2024</t>
  </si>
  <si>
    <t>https://community.secop.gov.co/Public/Tendering/ContractNoticePhases/View?PPI=CO1.PPI.33621917&amp;isFromPublicArea=True&amp;isModal=False</t>
  </si>
  <si>
    <t>GABRIELA MERCEDES ESTRADA NIETO</t>
  </si>
  <si>
    <t>DESARROLLAR LAS SIGUIENTES ACTIVIDADES ADMINISTRATIVAS EN EL CENTRO TUTORIAL DE EL BANCO DEL CENTRO PARA LA REGIONALIZACIÓN DE LA EDUCACIÓN Y LAS OPORTUNIDADES-CREO PARA EL PERIODO 2024-II: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</si>
  <si>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CO1.REQ.6660417</t>
  </si>
  <si>
    <t>OAG-CREO-0077-2024</t>
  </si>
  <si>
    <t>https://community.secop.gov.co/Public/Tendering/ContractNoticePhases/View?PPI=CO1.PPI.33620788&amp;isFromPublicArea=True&amp;isModal=False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</si>
  <si>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</si>
  <si>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2024-II: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</si>
  <si>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CO1.REQ.6660085</t>
  </si>
  <si>
    <t>OPSP-CREO-0076-2024</t>
  </si>
  <si>
    <t>https://community.secop.gov.co/Public/Tendering/ContractNoticePhases/View?PPI=CO1.PPI.33620209&amp;isFromPublicArea=True&amp;isModal=False</t>
  </si>
  <si>
    <t>NINI JOHANNA MENDOZA CARRASCAL</t>
  </si>
  <si>
    <t>DESARROLLAR LAS SIGUIENTES ACTIVIDADES PARA EL PERIODO 2024-II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</si>
  <si>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CO1.REQ.6660003</t>
  </si>
  <si>
    <t>OAG-CREO-0075-2024</t>
  </si>
  <si>
    <t>https://community.secop.gov.co/Public/Tendering/ContractNoticePhases/View?PPI=CO1.PPI.33519937&amp;isFromPublicArea=True&amp;isModal=False</t>
  </si>
  <si>
    <t>LUIS CARLOS DIAZGRANADOS OSPINO</t>
  </si>
  <si>
    <t>DESARROLLAR LAS SIGUIENTES ACTIVIDADES DE APOYO AL PROGRAMA TÉCNOLOGIA EN ATENCIÓN A LA PRIMERA INFANCIA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</si>
  <si>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CO1.REQ.6635070</t>
  </si>
  <si>
    <t>OAG-CREO-0074-2024</t>
  </si>
  <si>
    <t>https://community.secop.gov.co/Public/Tendering/ContractNoticePhases/View?PPI=CO1.PPI.33483051&amp;isFromPublicArea=True&amp;isModal=False</t>
  </si>
  <si>
    <t>EUGENIA LEONOR MORELLI DAZA</t>
  </si>
  <si>
    <t>DESARROLLAR LAS SIGUIENTES ACTIVIDADES DE APOYO AL PROGRAMA PROFESIONAL EN DEPORTE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</si>
  <si>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CO1.REQ.6625834</t>
  </si>
  <si>
    <t>OAG-CREO-0073-2024</t>
  </si>
  <si>
    <t>https://community.secop.gov.co/Public/Tendering/ContractNoticePhases/View?PPI=CO1.PPI.33217828&amp;isFromPublicArea=True&amp;isModal=False</t>
  </si>
  <si>
    <t>MARINELA JOHANNA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</si>
  <si>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</si>
  <si>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CO1.REQ.6561972</t>
  </si>
  <si>
    <t>OPSP-CREO-0072-2024</t>
  </si>
  <si>
    <t>https://community.secop.gov.co/Public/Tendering/ContractNoticePhases/View?PPI=CO1.PPI.33217432&amp;isFromPublicArea=True&amp;isModal=False</t>
  </si>
  <si>
    <t>RAFAEL EMILIO COLLANTE BALLEN</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</si>
  <si>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</si>
  <si>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CO1.REQ.6562026</t>
  </si>
  <si>
    <t>OAG-CREO-0071-2024</t>
  </si>
  <si>
    <t>https://community.secop.gov.co/Public/Tendering/ContractNoticePhases/View?PPI=CO1.PPI.33217006&amp;isFromPublicArea=True&amp;isModal=False</t>
  </si>
  <si>
    <t>OSMERY DE LA LUZ REALES AGON</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</si>
  <si>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</si>
  <si>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CO1.REQ.6561876</t>
  </si>
  <si>
    <t>OPSP-CREO-0070-2024</t>
  </si>
  <si>
    <t>https://community.secop.gov.co/Public/Tendering/ContractNoticePhases/View?PPI=CO1.PPI.33213260&amp;isFromPublicArea=True&amp;isModal=False</t>
  </si>
  <si>
    <t>ANDERSON IGNACIO MARIN VIDAL</t>
  </si>
  <si>
    <t>MARTHA JOHANA SANCHEZ GARCIA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</si>
  <si>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</si>
  <si>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CO1.REQ.6560843</t>
  </si>
  <si>
    <t>OAG-CREO-0069-2024</t>
  </si>
  <si>
    <t>https://community.secop.gov.co/Public/Tendering/ContractNoticePhases/View?PPI=CO1.PPI.33212191&amp;isFromPublicArea=True&amp;isModal=False</t>
  </si>
  <si>
    <t>LAURA CAROLINA MARMOL CARRACEDO</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</si>
  <si>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</si>
  <si>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CO1.REQ.6560815</t>
  </si>
  <si>
    <t>OAG-CREO-0068-2024</t>
  </si>
  <si>
    <t>https://community.secop.gov.co/Public/Tendering/ContractNoticePhases/View?PPI=CO1.PPI.33212038&amp;isFromPublicArea=True&amp;isModal=False</t>
  </si>
  <si>
    <t>DI ESTEFANO PEDERNERA BARCELO SANCHEZ</t>
  </si>
  <si>
    <t>GERMAN LEONARDO PEÑA MARTINEZ</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</si>
  <si>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</si>
  <si>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CO1.REQ.6560538</t>
  </si>
  <si>
    <t>OPSP-CREO-0067-2024</t>
  </si>
  <si>
    <t>https://community.secop.gov.co/Public/Tendering/ContractNoticePhases/View?PPI=CO1.PPI.33210869&amp;isFromPublicArea=True&amp;isModal=False</t>
  </si>
  <si>
    <t>CHAUNI ALEJANDRA LOPEZ PATERNINA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</si>
  <si>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</si>
  <si>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CO1.REQ.6560416</t>
  </si>
  <si>
    <t>OAG-CREO-0066-2024</t>
  </si>
  <si>
    <t>https://community.secop.gov.co/Public/Tendering/ContractNoticePhases/View?PPI=CO1.PPI.33210364&amp;isFromPublicArea=True&amp;isModal=False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</si>
  <si>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</si>
  <si>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</si>
  <si>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CO1.REQ.6559968</t>
  </si>
  <si>
    <t>OAG-CREO-0065-2024</t>
  </si>
  <si>
    <t>https://community.secop.gov.co/Public/Tendering/ContractNoticePhases/View?PPI=CO1.PPI.33195020&amp;isFromPublicArea=True&amp;isModal=False</t>
  </si>
  <si>
    <t>AURELIO MANUEL BONETT SOLANO</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</si>
  <si>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</si>
  <si>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CO1.REQ.6556851</t>
  </si>
  <si>
    <t>OAG-CREO-0064-2024</t>
  </si>
  <si>
    <t>https://community.secop.gov.co/Public/Tendering/ContractNoticePhases/View?PPI=CO1.PPI.33194508&amp;isFromPublicArea=True&amp;isModal=False</t>
  </si>
  <si>
    <t>BERNARDO JOSE SAADE MEJIA</t>
  </si>
  <si>
    <t>ANGELICA SANCHEZ MANGA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</si>
  <si>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</si>
  <si>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CO1.REQ.6556909</t>
  </si>
  <si>
    <t>OAG-CREO-0063-2024</t>
  </si>
  <si>
    <t>https://community.secop.gov.co/Public/Tendering/ContractNoticePhases/View?PPI=CO1.PPI.33193946&amp;isFromPublicArea=True&amp;isModal=False</t>
  </si>
  <si>
    <t>ROSEMBERTH ANTONIO OVIEDO TERAN</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</si>
  <si>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</si>
  <si>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CO1.REQ.6556791</t>
  </si>
  <si>
    <t>OAG-CREO-0062-2024</t>
  </si>
  <si>
    <t>https://community.secop.gov.co/Public/Tendering/ContractNoticePhases/View?PPI=CO1.PPI.33193919&amp;isFromPublicArea=True&amp;isModal=False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</si>
  <si>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</si>
  <si>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</si>
  <si>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CO1.REQ.6556385</t>
  </si>
  <si>
    <t>OAG-CREO-0061-2024</t>
  </si>
  <si>
    <t>https://community.secop.gov.co/Public/Tendering/ContractNoticePhases/View?PPI=CO1.PPI.33193085&amp;isFromPublicArea=True&amp;isModal=False</t>
  </si>
  <si>
    <t>MARIA JOSE LOPEZ BOLAÑO</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</si>
  <si>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</si>
  <si>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CO1.REQ.6556819</t>
  </si>
  <si>
    <t>OAG-CREO-0060-2024</t>
  </si>
  <si>
    <t>https://community.secop.gov.co/Public/Tendering/ContractNoticePhases/View?PPI=CO1.PPI.33193030&amp;isFromPublicArea=True&amp;isModal=False</t>
  </si>
  <si>
    <t>DENIS LIZETH VANEGAS BARRIOSNUEVO</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</si>
  <si>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</si>
  <si>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CO1.REQ.6556358</t>
  </si>
  <si>
    <t>OAG-CREO-0059-2024</t>
  </si>
  <si>
    <t>https://community.secop.gov.co/Public/Tendering/ContractNoticePhases/View?PPI=CO1.PPI.33191964&amp;isFromPublicArea=True&amp;isModal=False</t>
  </si>
  <si>
    <t>MILTON JOSE MANJARRES MARTINEZ</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</si>
  <si>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</si>
  <si>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CO1.REQ.6556613</t>
  </si>
  <si>
    <t>OAG-CREO-0058-2024</t>
  </si>
  <si>
    <t>https://community.secop.gov.co/Public/Tendering/ContractNoticePhases/View?PPI=CO1.PPI.33191468&amp;isFromPublicArea=True&amp;isModal=False</t>
  </si>
  <si>
    <t>JENNIFER PAOLA SALAS CALDERON</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</si>
  <si>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</si>
  <si>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CO1.REQ.6556312</t>
  </si>
  <si>
    <t>OAG-CREO-0057-2024</t>
  </si>
  <si>
    <t>https://community.secop.gov.co/Public/Tendering/ContractNoticePhases/View?PPI=CO1.PPI.33190797&amp;isFromPublicArea=True&amp;isModal=False</t>
  </si>
  <si>
    <t>CLEILA VEGA BAQUERO</t>
  </si>
  <si>
    <t>OSCAR FERNANDO BORRERO PARDO</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</si>
  <si>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</si>
  <si>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CO1.REQ.6556080</t>
  </si>
  <si>
    <t>OPSP-CREO-0056-2024</t>
  </si>
  <si>
    <t>https://community.secop.gov.co/Public/Tendering/ContractNoticePhases/View?PPI=CO1.PPI.33189695&amp;isFromPublicArea=True&amp;isModal=False</t>
  </si>
  <si>
    <t>KETY FABIOLA DE LA HOZ OROZCO</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</si>
  <si>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</si>
  <si>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CO1.REQ.6555800</t>
  </si>
  <si>
    <t>OPSP-CREO-0055-2024</t>
  </si>
  <si>
    <t>https://community.secop.gov.co/Public/Tendering/ContractNoticePhases/View?PPI=CO1.PPI.33051248&amp;isFromPublicArea=True&amp;isModal=False</t>
  </si>
  <si>
    <t>MARIA TERESA GARAY PAEZ</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</si>
  <si>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</si>
  <si>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CO1.REQ.6523708</t>
  </si>
  <si>
    <t>OAG-CREO-0054-2024</t>
  </si>
  <si>
    <t>https://community.secop.gov.co/Public/Tendering/ContractNoticePhases/View?PPI=CO1.PPI.33050657&amp;isFromPublicArea=True&amp;isModal=False</t>
  </si>
  <si>
    <t>MELISSA LEONOR SUAREZ DIAZ</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</si>
  <si>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</si>
  <si>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CO1.REQ.6522779</t>
  </si>
  <si>
    <t>OAG-CREO-0053-2024</t>
  </si>
  <si>
    <t>https://community.secop.gov.co/Public/Tendering/ContractNoticePhases/View?PPI=CO1.PPI.33050504&amp;isFromPublicArea=True&amp;isModal=False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</si>
  <si>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</si>
  <si>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</si>
  <si>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CO1.REQ.6523357</t>
  </si>
  <si>
    <t>OPSP-CREO-0052-2024</t>
  </si>
  <si>
    <t>https://community.secop.gov.co/Public/Tendering/ContractNoticePhases/View?PPI=CO1.PPI.33048299&amp;isFromPublicArea=True&amp;isModal=False</t>
  </si>
  <si>
    <t>RONAL ANDRES GARCIA MIRANDA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</si>
  <si>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</si>
  <si>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CO1.REQ.6523220</t>
  </si>
  <si>
    <t>OAG-CREO-0051-2024</t>
  </si>
  <si>
    <t>https://community.secop.gov.co/Public/Tendering/ContractNoticePhases/View?PPI=CO1.PPI.33047574&amp;isFromPublicArea=True&amp;isModal=False</t>
  </si>
  <si>
    <t>MARISOL ACUÑA CANTILLO</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</si>
  <si>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</si>
  <si>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CO1.REQ.6523116</t>
  </si>
  <si>
    <t>OPSP-CREO-0050-2024</t>
  </si>
  <si>
    <t>https://community.secop.gov.co/Public/Tendering/ContractNoticePhases/View?PPI=CO1.PPI.33046017&amp;isFromPublicArea=True&amp;isModal=False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</si>
  <si>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</si>
  <si>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</si>
  <si>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CO1.REQ.6521898</t>
  </si>
  <si>
    <t>OPSP-CREO-0049-2024</t>
  </si>
  <si>
    <t>https://community.secop.gov.co/Public/Tendering/ContractNoticePhases/View?PPI=CO1.PPI.33045017&amp;isFromPublicArea=True&amp;isModal=False</t>
  </si>
  <si>
    <t>ELEDIS ELENA CATAÑO SOSA</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</si>
  <si>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</si>
  <si>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CO1.REQ.6522429</t>
  </si>
  <si>
    <t>OAG-CREO-0048-2024</t>
  </si>
  <si>
    <t>https://community.secop.gov.co/Public/Tendering/ContractNoticePhases/View?PPI=CO1.PPI.33043601&amp;isFromPublicArea=True&amp;isModal=False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</si>
  <si>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</si>
  <si>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</si>
  <si>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CO1.REQ.6521832</t>
  </si>
  <si>
    <t>OPSP-CREO-0047-2024</t>
  </si>
  <si>
    <t>https://community.secop.gov.co/Public/Tendering/ContractNoticePhases/View?PPI=CO1.PPI.32982339&amp;isFromPublicArea=True&amp;isModal=False</t>
  </si>
  <si>
    <t>ERIKA PATRICIA FRANCO USUGA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</si>
  <si>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</si>
  <si>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CO1.REQ.6507697</t>
  </si>
  <si>
    <t>OPSP-CREO-0046-2024</t>
  </si>
  <si>
    <t>https://community.secop.gov.co/Public/Tendering/ContractNoticePhases/View?PPI=CO1.PPI.32980333&amp;isFromPublicArea=True&amp;isModal=False</t>
  </si>
  <si>
    <t>JORGE ALBERTO MOZO GALVIS</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</si>
  <si>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</si>
  <si>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</si>
  <si>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OPSP-CREO-0045-2024</t>
  </si>
  <si>
    <t>https://community.secop.gov.co/Public/Tendering/ContractNoticePhases/View?PPI=CO1.PPI.32683570&amp;isFromPublicArea=True&amp;isModal=False</t>
  </si>
  <si>
    <t>LINCEY FERNANDA NEIRA BERNAL</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</si>
  <si>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</si>
  <si>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CO1.REQ.6435267</t>
  </si>
  <si>
    <t>OAG-CREO-0044-2024</t>
  </si>
  <si>
    <t>https://community.secop.gov.co/Public/Tendering/ContractNoticePhases/View?PPI=CO1.PPI.32436294&amp;isFromPublicArea=True&amp;isModal=False</t>
  </si>
  <si>
    <t>MARTHA LILIANA CARVAJAL GARRIDO</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</si>
  <si>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</si>
  <si>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CO1.REQ.6384157</t>
  </si>
  <si>
    <t>OAG-CREO-0043-2024</t>
  </si>
  <si>
    <t>https://community.secop.gov.co/Public/Tendering/ContractNoticePhases/View?PPI=CO1.PPI.32434389&amp;isFromPublicArea=True&amp;isModal=False</t>
  </si>
  <si>
    <t>PATRICIA PAOLA PUERTA DOMINGUEZ</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</si>
  <si>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</si>
  <si>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CO1.REQ.6382934</t>
  </si>
  <si>
    <t>OAG-CREO-0042-2024</t>
  </si>
  <si>
    <t>https://community.secop.gov.co/Public/Tendering/ContractNoticePhases/View?PPI=CO1.PPI.32121324&amp;isFromPublicArea=True&amp;isModal=False</t>
  </si>
  <si>
    <t>YOHANA INES ARIZA DONADO</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</si>
  <si>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</si>
  <si>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CO1.REQ.6314328</t>
  </si>
  <si>
    <t>OAG-CREO-0041-2024</t>
  </si>
  <si>
    <t>https://community.secop.gov.co/Public/Tendering/ContractNoticePhases/View?PPI=CO1.PPI.31554356&amp;isFromPublicArea=True&amp;isModal=False</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</si>
  <si>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</si>
  <si>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</si>
  <si>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</si>
  <si>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OSM-CREO-0001-2024</t>
  </si>
  <si>
    <t>https://community.secop.gov.co/Public/Tendering/ContractNoticePhases/View?PPI=CO1.PPI.30754456&amp;isFromPublicArea=True&amp;isModal=False</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</si>
  <si>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</si>
  <si>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</si>
  <si>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</si>
  <si>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</si>
  <si>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</si>
  <si>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</si>
  <si>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</si>
  <si>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</si>
  <si>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</si>
  <si>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</si>
  <si>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</si>
  <si>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</si>
  <si>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</si>
  <si>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</si>
  <si>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</si>
  <si>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</si>
  <si>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</si>
  <si>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</si>
  <si>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</si>
  <si>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</si>
  <si>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</si>
  <si>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</si>
  <si>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</si>
  <si>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</si>
  <si>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</si>
  <si>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</si>
  <si>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</si>
  <si>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</si>
  <si>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</si>
  <si>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</si>
  <si>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</si>
  <si>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</si>
  <si>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</si>
  <si>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</si>
  <si>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</si>
  <si>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</si>
  <si>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</si>
  <si>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</si>
  <si>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</si>
  <si>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</si>
  <si>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</si>
  <si>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</si>
  <si>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</si>
  <si>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</si>
  <si>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</si>
  <si>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</si>
  <si>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</si>
  <si>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</si>
  <si>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</si>
  <si>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</si>
  <si>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</si>
  <si>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</si>
  <si>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</si>
  <si>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</si>
  <si>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</si>
  <si>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</si>
  <si>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</si>
  <si>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</si>
  <si>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</si>
  <si>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</si>
  <si>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</si>
  <si>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</si>
  <si>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</si>
  <si>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</si>
  <si>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</si>
  <si>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</si>
  <si>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</si>
  <si>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</si>
  <si>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</si>
  <si>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</si>
  <si>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</si>
  <si>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</si>
  <si>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Liquidado</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</si>
  <si>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</si>
  <si>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</si>
  <si>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</si>
  <si>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</si>
  <si>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</si>
  <si>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</si>
  <si>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</si>
  <si>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</si>
  <si>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</si>
  <si>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</si>
  <si>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</si>
  <si>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</si>
  <si>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</si>
  <si>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</si>
  <si>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</si>
  <si>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</si>
  <si>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</si>
  <si>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</si>
  <si>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</si>
  <si>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</si>
  <si>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</si>
  <si>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</si>
  <si>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</si>
  <si>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</si>
  <si>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</si>
  <si>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</si>
  <si>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</si>
  <si>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</si>
  <si>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</si>
  <si>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</si>
  <si>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</si>
  <si>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</si>
  <si>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</si>
  <si>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</si>
  <si>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t>CO1.REQ.5613914</t>
  </si>
  <si>
    <t>OAG-CREO-0015-2024</t>
  </si>
  <si>
    <t>https://community.secop.gov.co/Public/Tendering/ContractNoticePhases/View?PPI=CO1.PPI.29410863&amp;isFromPublicArea=True&amp;isModal=False</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</si>
  <si>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</si>
  <si>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</si>
  <si>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</si>
  <si>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</si>
  <si>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</si>
  <si>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</si>
  <si>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</si>
  <si>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</si>
  <si>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</si>
  <si>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</si>
  <si>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</si>
  <si>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</si>
  <si>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</si>
  <si>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</si>
  <si>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</si>
  <si>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</si>
  <si>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</si>
  <si>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</si>
  <si>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</si>
  <si>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</si>
  <si>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</si>
  <si>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</si>
  <si>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</si>
  <si>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</si>
  <si>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</si>
  <si>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</si>
  <si>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</si>
  <si>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</si>
  <si>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</si>
  <si>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</si>
  <si>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</si>
  <si>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</si>
  <si>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</si>
  <si>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</si>
  <si>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</si>
  <si>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</si>
  <si>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</si>
  <si>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</si>
  <si>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</si>
  <si>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</si>
  <si>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</si>
  <si>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</si>
  <si>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</si>
  <si>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</si>
  <si>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</si>
  <si>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</si>
  <si>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</si>
  <si>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</si>
  <si>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</si>
  <si>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</si>
  <si>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</si>
  <si>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</si>
  <si>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</si>
  <si>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</si>
  <si>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</si>
  <si>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</si>
  <si>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</si>
  <si>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t>CO1.REQ.5592546</t>
  </si>
  <si>
    <t>OAG-CREO-0002-2024</t>
  </si>
  <si>
    <t>https://community.secop.gov.co/Public/Tendering/ContractNoticePhases/View?PPI=CO1.PPI.29338212&amp;isFromPublicArea=True&amp;isModal=False</t>
  </si>
  <si>
    <t>CO1.REQ.5703511</t>
  </si>
  <si>
    <t>OPSP-CREO-0001-2024</t>
  </si>
  <si>
    <t>DIRECTOR-CREO</t>
  </si>
  <si>
    <r>
      <t xml:space="preserve">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t>
    </r>
    <r>
      <rPr>
        <b/>
        <sz val="10"/>
        <color theme="1"/>
        <rFont val="Calibri"/>
        <family val="2"/>
        <scheme val="minor"/>
      </rPr>
      <t xml:space="preserve">PARÁGRAFO PRIMERO: </t>
    </r>
    <r>
      <rPr>
        <sz val="10"/>
        <color theme="1"/>
        <rFont val="Calibri"/>
        <family val="2"/>
        <scheme val="minor"/>
      </rPr>
      <t xml:space="preserve">EN EL CASO QUE EL CONTRATISTA LO REQUIERA, UNIMAGDALENA PODRÁ FACILITARLE LOS EQUIPOS Y ESPACIO FÍSICO NECESARIO DENTRO DEL CAMPUS PARA LA EJECUCIÓN DEL OBJETO DE LA PRESENTE ORDEN. </t>
    </r>
    <r>
      <rPr>
        <b/>
        <sz val="10"/>
        <color theme="1"/>
        <rFont val="Calibri"/>
        <family val="2"/>
        <scheme val="minor"/>
      </rPr>
      <t xml:space="preserve">PARÁGRAFO SEGUNDO: </t>
    </r>
    <r>
      <rPr>
        <sz val="10"/>
        <color theme="1"/>
        <rFont val="Calibri"/>
        <family val="2"/>
        <scheme val="minor"/>
      </rPr>
      <t>EL CONTRATISTA 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</si>
  <si>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t>
    </r>
    <r>
      <rPr>
        <b/>
        <sz val="10"/>
        <color theme="1"/>
        <rFont val="Calibri"/>
        <family val="2"/>
        <scheme val="minor"/>
      </rPr>
      <t xml:space="preserve">PARÁGRAFO PRIMERO: </t>
    </r>
    <r>
      <rPr>
        <sz val="10"/>
        <color theme="1"/>
        <rFont val="Calibri"/>
        <family val="2"/>
        <scheme val="minor"/>
      </rPr>
      <t xml:space="preserve">EN EL CASO QUE </t>
    </r>
    <r>
      <rPr>
        <b/>
        <sz val="10"/>
        <color theme="1"/>
        <rFont val="Calibri"/>
        <family val="2"/>
        <scheme val="minor"/>
      </rPr>
      <t xml:space="preserve">EL CONTRATISTA </t>
    </r>
    <r>
      <rPr>
        <sz val="10"/>
        <color theme="1"/>
        <rFont val="Calibri"/>
        <family val="2"/>
        <scheme val="minor"/>
      </rPr>
      <t xml:space="preserve">LO REQUIERA, </t>
    </r>
    <r>
      <rPr>
        <b/>
        <sz val="10"/>
        <color theme="1"/>
        <rFont val="Calibri"/>
        <family val="2"/>
        <scheme val="minor"/>
      </rPr>
      <t xml:space="preserve">UNIMAGDALENA </t>
    </r>
    <r>
      <rPr>
        <sz val="10"/>
        <color theme="1"/>
        <rFont val="Calibri"/>
        <family val="2"/>
        <scheme val="minor"/>
      </rPr>
      <t xml:space="preserve">PODRÁ FACILITARLE LOS EQUIPOS Y ESPACIO FÍSICO NECESARIO DENTRO DEL CAMPUS PARA LA EJECUCIÓN DEL OBJETO DE LA PRESENTE ORDEN. </t>
    </r>
    <r>
      <rPr>
        <b/>
        <sz val="10"/>
        <color theme="1"/>
        <rFont val="Calibri"/>
        <family val="2"/>
        <scheme val="minor"/>
      </rPr>
      <t xml:space="preserve">PARÁGRAFO SEGUNDO: EL CONTRATISTA </t>
    </r>
    <r>
      <rPr>
        <sz val="10"/>
        <color theme="1"/>
        <rFont val="Calibri"/>
        <family val="2"/>
        <scheme val="minor"/>
      </rPr>
      <t>PODRÁ ACORDAR CON EL SUPERVISOR DE LA PRESENTE ORDEN CRONOGRAMAS PARA EL DESARROLLO DE LAS ACTIVIDADES OBJETO DE LA PRESENTE ORDEN, DE LO CUAL DEBERÁ DEJARSE CONSTANCIA ESCRITA</t>
    </r>
  </si>
  <si>
    <r>
      <t xml:space="preserve">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t>
    </r>
    <r>
      <rPr>
        <b/>
        <sz val="10"/>
        <color rgb="FF000000"/>
        <rFont val="Calibri"/>
        <family val="2"/>
        <scheme val="minor"/>
      </rPr>
      <t xml:space="preserve">PARÁGRAFO PRIMERO: </t>
    </r>
    <r>
      <rPr>
        <sz val="10"/>
        <color rgb="FF000000"/>
        <rFont val="Calibri"/>
        <family val="2"/>
        <scheme val="minor"/>
      </rPr>
      <t xml:space="preserve">EN EL CASO QUE EL CONTRATISTA LO REQUIERA, UNIMAGDALENA PODRÁ FACILITARLE LOS EQUIPOS Y ESPACIO FÍSICO NECESARIO DENTRO DEL CAMPUS PARA LA EJECUCIÓN DEL OBJETO DE LA PRESENTE ORDEN. </t>
    </r>
    <r>
      <rPr>
        <b/>
        <sz val="10"/>
        <color rgb="FF000000"/>
        <rFont val="Calibri"/>
        <family val="2"/>
        <scheme val="minor"/>
      </rPr>
      <t xml:space="preserve">PARÁGRAFO SEGUNDO: </t>
    </r>
    <r>
      <rPr>
        <sz val="10"/>
        <color rgb="FF000000"/>
        <rFont val="Calibri"/>
        <family val="2"/>
        <scheme val="minor"/>
      </rPr>
      <t>EL CONTRATISTA PODRÁ ACORDAR CON EL SUPERVISOR DE LA PRESENTE ORDEN CRONOGRAMAS PARA EL DESARROLLO DE LAS ACTIVIDADES OBJETO DE LA PRESENTE ORDEN, DE LO CUAL DEBERÁ DEJARSE CONSTANCIA ESCRITA.</t>
    </r>
  </si>
  <si>
    <t>https://community.secop.gov.co/Public/Tendering/OpportunityDetail/Index?noticeUID=CO1.NTC.6874807&amp;isFromPublicArea=True&amp;isModal=False</t>
  </si>
  <si>
    <t>LUZ DARY RODRIGUEZ LUNA</t>
  </si>
  <si>
    <t>DAVID MAURICIO GARCIA GUETTE</t>
  </si>
  <si>
    <t>APOYAR LA ORGANIZACIÓN DE INFORMACIÓN NECESARIA EN EL ANÁLISIS COMPARATIVO DE PROGRAMAS EN GESTIÓN TERRITORIAL, ADMINISTRACIÓN PÚBLICA Y PLANIFICACIÓN DEL DESARROLLO EN COLOMBIA. 2. APOYAR LA CONSOLIDACIÓN DE INFORMACIÓN DE JUSTIFICACIÓN DEL PROGRAMA DE PREGRADO EN GESTIÓN TERRITORIAL Y PLANIFICACIÓN DEL DESARROLLO. 3. APOYAR LA INTEGRACIÓN DE LAS CONDICIONES DE CALIDAD DE LA SOLICITUD DE REGISTRO CALIFICADO REALIZADAS POR EL EQUIPO FORMULADOR. 4. APOYAR LA PRESENTACIÓN DE LOS AVANCES DEL DOCUMENTO DE REGISTRO CALIFICADO EN LAS INSTANCIAS PERTINENTES DE ACUERDO CON LOS PROTOCOLOS DE CALIDAD EXISTENTES.</t>
  </si>
  <si>
    <t>CO1.REQ.6995048</t>
  </si>
  <si>
    <t>OPSP-FEE-0027-2024</t>
  </si>
  <si>
    <t>https://community.secop.gov.co/Public/Tendering/OpportunityDetail/Index?noticeUID=CO1.NTC.6791520&amp;isFromPublicArea=True&amp;isModal=False</t>
  </si>
  <si>
    <t xml:space="preserve">CARLOS ANDRES ACOSTA MAIGUEL </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</si>
  <si>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</si>
  <si>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</si>
  <si>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</si>
  <si>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CO1.REQ.6911373</t>
  </si>
  <si>
    <t>OSM-FEE-0005-2024</t>
  </si>
  <si>
    <t>https://community.secop.gov.co/Public/Tendering/OpportunityDetail/Index?noticeUID=CO1.NTC.6742805&amp;isFromPublicArea=True&amp;isModal=False</t>
  </si>
  <si>
    <t>ALEXANDER MALDONADO ATENCIO</t>
  </si>
  <si>
    <t>2024-06'25</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</si>
  <si>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</si>
  <si>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t>
  </si>
  <si>
    <t>CO1.REQ.6861017</t>
  </si>
  <si>
    <t>OAG-FEE-0009-2024</t>
  </si>
  <si>
    <t>https://community.secop.gov.co/Public/Tendering/OpportunityDetail/Index?noticeUID=CO1.NTC.6502846&amp;isFromPublicArea=True&amp;isModal=False</t>
  </si>
  <si>
    <t>ANDREA CAROLINA MONTERO</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</si>
  <si>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</si>
  <si>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t>
  </si>
  <si>
    <t>CO1.REQ.6618166</t>
  </si>
  <si>
    <t>OAG-FEE-0007-2024</t>
  </si>
  <si>
    <t>https://community.secop.gov.co/Public/Tendering/OpportunityDetail/Index?noticeUID=CO1.NTC.6502470&amp;isFromPublicArea=True&amp;isModal=False</t>
  </si>
  <si>
    <t>FRANK ORTIZ SALGADO</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</si>
  <si>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</si>
  <si>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</si>
  <si>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CO1.REQ.6617967</t>
  </si>
  <si>
    <t>OAG-FEE-0006-2024</t>
  </si>
  <si>
    <t>https://community.secop.gov.co/Public/Tendering/OpportunityDetail/Index?noticeUID=CO1.NTC.6580849&amp;isFromPublicArea=True&amp;isModal=False</t>
  </si>
  <si>
    <t>YESID CUELLO CANTILLO</t>
  </si>
  <si>
    <t>DEINER JHAIR PEREZ VILLAMIL</t>
  </si>
  <si>
    <t xml:space="preserve">APOYAR PROCESO DE LA ORGANIZACIÓN DE DATOS Y ESTADÍSTICAS RELACIONADAS CON EL PROCESO DE VISITA DE RENOVACIÓN DE ACREDITACIÓN EN ALTA CALIDAD ACADÉMICA DEL PROGRAMA DE ADMINISTRACIÓN DE EMPRESAS. 2. APOYAR LOS PROCESOS LOGÍSTICOS RELACIONADOS CON LA POPULARIZACIÓN DE LOS RESULTADOS DEL PROCESO DE REACREDITACIÓN EN ALTA CALIDAD DEL PROGRAMA DE ADMINISTRACIÓN DE EMPRESAS 3. APOYAR PROCESO DE LA ORGANIZACIÓN DE DATOS Y ESTADÍSTICAS RELACIONADAS CON EL PROCESO DE AUTOEVALUACIÓN CON FINES DE ACREDITACIÓN EN ALTA CALIDAD ACADÉMICA DEL PROGRAMA DE CONTADURÍA PÚBLICA.  </t>
  </si>
  <si>
    <t>CO1.REQ.6697329</t>
  </si>
  <si>
    <t>OAG-FEE-0008-2024</t>
  </si>
  <si>
    <t>https://community.secop.gov.co/Public/Tendering/OpportunityDetail/Index?noticeUID=CO1.NTC.6580398&amp;isFromPublicArea=True&amp;isModal=False</t>
  </si>
  <si>
    <t>HUGO ALEXANDER AMADOR JIMENEZ</t>
  </si>
  <si>
    <t>APOYO EN CAMPAÑA PEDAGÓGICA Y DE SENSIBILIZACIÓN A LA COMUNIDAD ACADÉMICA ACERCA DEL PROCESO DE AUTOEVALUACIÓN CON FINES DE ACREDITACIÓN ARCU SUR. 2. APOYO EN ELABORACIÓN DE CONTENIDO PARA CAMPAÑA ARCU SUR EN REDES SOCIALES DEL PROGRAMA. 3. APOYO Y PREPARACIÓN PARA LA VISITA DE PARES EXTERNOS PROCESO ARCU SUR. 4. REVISIÓN BASE DE DATOS PARA INSCRIBIR EN PLATAFORMA ICFES ESTUDIANTES PRUEBA SABER PRO. 5. APOYO EN REVISIÓN DE LOS TRABAJOS DE GRADO EN BIBLIOTECA DIGITAL PARA EL REPOSITORIO DE UNIMAGDALENA</t>
  </si>
  <si>
    <t>CO1.REQ.6697015</t>
  </si>
  <si>
    <t>OPSP-FEE-0026-2024</t>
  </si>
  <si>
    <t>https://community.secop.gov.co/Public/Tendering/ContractNoticePhases/View?PPI=CO1.PPI.33703905&amp;isFromPublicArea=True&amp;isModal=False</t>
  </si>
  <si>
    <t>CARLOS ACOSTA MAIGUEL</t>
  </si>
  <si>
    <t>901039840-8</t>
  </si>
  <si>
    <t>ADVANCED TECHNOLOGIES SOLUTIONS S.A.S.</t>
  </si>
  <si>
    <t>COMPRA DE 3 COMPUTADORES PORTATILES I7 1255U, MEMORIA: 16 GB DDR4 2666GHZ, ALM: 512 GB SS, NVME PCLE, PANTALLA FHD 15,6", TECLADO ESPAÑOL.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</si>
  <si>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INVERSION</t>
  </si>
  <si>
    <t>CO1.REQ.6681954</t>
  </si>
  <si>
    <t>ODC-FEE-0003-2024</t>
  </si>
  <si>
    <t>https://community.secop.gov.co/Public/Tendering/OpportunityDetail/Index?noticeUID=CO1.NTC.6555278&amp;isFromPublicArea=True&amp;isModal=False</t>
  </si>
  <si>
    <t>900489512-3</t>
  </si>
  <si>
    <t>SUMINISTRO DE INSUMOS PARA PREPARACIÓN DE REFRIGERIOS Y ALMUERZOS REQUERIDOS PARA VENTA DE SERVICIOS DEL LABORATORIO DE GASTRONOMÍA ADSCRITO A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</si>
  <si>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CO1.REQ.6671627</t>
  </si>
  <si>
    <t>OSM-FEE-0004-2024</t>
  </si>
  <si>
    <t>https://community.secop.gov.co/Public/Tendering/OpportunityDetail/Index?noticeUID=CO1.NTC.6539794&amp;isFromPublicArea=True&amp;isModal=False</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</si>
  <si>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</si>
  <si>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</si>
  <si>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</si>
  <si>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CO1.REQ.6656425</t>
  </si>
  <si>
    <t>OPS-FEE-0005-2024</t>
  </si>
  <si>
    <t>https://community.secop.gov.co/Public/Tendering/OpportunityDetail/Index?noticeUID=CO1.NTC.6523485&amp;isFromPublicArea=True&amp;isModal=False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</si>
  <si>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</si>
  <si>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t>
  </si>
  <si>
    <t>CO1.REQ.6639344</t>
  </si>
  <si>
    <t>OPSP-FEE-0024-2024</t>
  </si>
  <si>
    <t>https://community.secop.gov.co/Public/Tendering/OpportunityDetail/Index?noticeUID=CO1.NTC.6523176&amp;isFromPublicArea=True&amp;isModal=False</t>
  </si>
  <si>
    <t>GILBERTO MONTOYA BERBEN</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</si>
  <si>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</si>
  <si>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 3. APOYAR AL DECANO EN LA GESTIÓN DE TODO EL PROCESO DE INSCRIPCIÓN, MATRÍCULA Y GRADO DE LOS ESTUDIANTES DE POSGRADO DE LA FACULTAD</t>
  </si>
  <si>
    <t>CO1.REQ.6638792</t>
  </si>
  <si>
    <t>OPSP-FEE-0025-2024</t>
  </si>
  <si>
    <t>https://community.secop.gov.co/Public/Tendering/OpportunityDetail/Index?noticeUID=CO1.NTC.6523335&amp;isFromPublicArea=True&amp;isModal=False</t>
  </si>
  <si>
    <t>ANGIE GREYCI RAMIREZ MENDOZA</t>
  </si>
  <si>
    <t>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</si>
  <si>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CO1.REQ.6638547</t>
  </si>
  <si>
    <t>OPSP-FEE-0023-2024</t>
  </si>
  <si>
    <t>https://community.secop.gov.co/Public/Tendering/OpportunityDetail/Index?noticeUID=CO1.NTC.6511878&amp;isFromPublicArea=True&amp;isModal=False</t>
  </si>
  <si>
    <t>BALVINA ISABEL ACONCHA REDONDO</t>
  </si>
  <si>
    <t>APOYAR EN EL DISEÑO DE PROCESOS Y FORMATOS PARA LA IMPLEMENTACIÓN DE UN SISTEMA DE GESTIÓN DE CALIDAD DE LOS LABORATORIOS DE FINANZAS, LABORATORIO DE MARKETING Y LABORATORIO DE ANALÍTICA DE DATOS DE LA FACULTAD DE CIENCIAS EMPRESARIALES Y ECONÓMICAS. 2. APOYAR EN LA GENERACIÓN DE LAS FACTURAS POR SERVICIOS EXTERNOS GENERADOS DEL LABORATORIO DE FINANZAS Y LABORATORIO DE MARKETING. 3. APOYAR EN LA COORDINACIÓN DE FACULTAD DE EMPRESARIALES CON LA CREACIÓN DEL PLAN ESTRATÉGICO Y SISTEMA DE INDICADORES DE LA FACULTAD DE CIENCIAS EMPRESARIALES</t>
  </si>
  <si>
    <t>CO1.REQ.6627693</t>
  </si>
  <si>
    <t>OPSP-FEE-0022-2024</t>
  </si>
  <si>
    <t>https://community.secop.gov.co/Public/Tendering/OpportunityDetail/Index?noticeUID=CO1.NTC.6511908&amp;isFromPublicArea=True&amp;isModal=False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</si>
  <si>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</si>
  <si>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</si>
  <si>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t>
  </si>
  <si>
    <t>CO1.REQ.6627703</t>
  </si>
  <si>
    <t>OPSP-FEE-0021-2024</t>
  </si>
  <si>
    <t>https://community.secop.gov.co/Public/Tendering/OpportunityDetail/Index?noticeUID=CO1.NTC.6511401&amp;isFromPublicArea=True&amp;isModal=False</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</si>
  <si>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</si>
  <si>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</si>
  <si>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CO1.REQ.6626883</t>
  </si>
  <si>
    <t>OPSP-FEE-0020-2024</t>
  </si>
  <si>
    <t>https://community.secop.gov.co/Public/Tendering/OpportunityDetail/Index?noticeUID=CO1.NTC.6505153&amp;isFromPublicArea=True&amp;isModal=False</t>
  </si>
  <si>
    <t>SARAY PATRICIA COTES CALA</t>
  </si>
  <si>
    <t>REALIZAR PROYECCIONES FINANCIERAS DEL PRESUPUESTO DE EJECUCIÓN DE LOS DIPLOMADOS DE ANALÍTICA DE DATOS PARA LA TOMA DE DECISIONES, PROCEDIMIENTOS ADUANEROS Y LOGÍSTICA INTEGRAL DEL COMERCIO EXTERIOR, GESTIÓN FINANCIERA PÚBLICA;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</si>
  <si>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CO1.REQ.6619671</t>
  </si>
  <si>
    <t>OPSP-FEE-0019-2024</t>
  </si>
  <si>
    <t>https://community.secop.gov.co/Public/Tendering/OpportunityDetail/Index?noticeUID=CO1.NTC.6503599&amp;isFromPublicArea=True&amp;isModal=False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</si>
  <si>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</si>
  <si>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</si>
  <si>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CO1.REQ.6619468</t>
  </si>
  <si>
    <t>OPSP-FEE-0018-2024</t>
  </si>
  <si>
    <t>https://community.secop.gov.co/Public/Tendering/OpportunityDetail/Index?noticeUID=CO1.NTC.6503554&amp;isFromPublicArea=True&amp;isModal=False</t>
  </si>
  <si>
    <t>DIANA PATRICIA MALDONADO CARDENAS</t>
  </si>
  <si>
    <t>REALIZAR PROYECCIONES FINANCIERAS DEL PRESUPUESTO DE EJECUCIÓN DE LOS DIPLOMADOS DE TENDENCIAS PARA LA GESTIÓN DEL CAPITAL HUMANO EN LAS ORGANIZACIONES, DESARROLLO REGENERATIVO APLICADO A LA GESTIÓN DE EMPRESAS TURÍSTICAS, MARKETING COGNITIVO Y CREATIVO;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</si>
  <si>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CO1.REQ.6619612</t>
  </si>
  <si>
    <t>OPSP-FEE-0017-2024</t>
  </si>
  <si>
    <t>https://community.secop.gov.co/Public/Tendering/OpportunityDetail/Index?noticeUID=CO1.NTC.6503345&amp;isFromPublicArea=True&amp;isModal=False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</si>
  <si>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</si>
  <si>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APOYAR CON LA CONSOLIDACIÓN DE ACTAS DE REUNIÓN DE CAPACITACIONES REALIZADAS AL EQUIPO DE POSTGRADO FEE.</t>
  </si>
  <si>
    <t>CO1.REQ.6619182</t>
  </si>
  <si>
    <t>OPSP-FEE-0016-2024</t>
  </si>
  <si>
    <t>https://community.secop.gov.co/Public/Tendering/OpportunityDetail/Index?noticeUID=CO1.NTC.6503205&amp;isFromPublicArea=True&amp;isModal=False</t>
  </si>
  <si>
    <t>LIYIMIT MARBET PALMA SOCARRAS</t>
  </si>
  <si>
    <t>RECIBIR, ALISTAR, ALMACENAR Y CONTROLAR LA MATERIA PRIMA PARA CADA CLASE, HACIENDO ENTREGA AL DOCENTE Y CONTROLANDO EL BUEN USO DE LA MISMA. 2. APOYAR EN LA SUPERVISIÓN A LOS PROVEEDORES DURANTE LA ENTREGA DE LA MATERIA PRIMA, QUE CUMPLAN CON EL TIEMPO DE ENTREGA E INSUMOS SOLICITADOS. 3. SUPERVISAR Y APOYAR EL ASEO PERIÓDICO DE NEVERAS, EQUIPOS, HORNOS, ALACENAS, VAJILLAS, MENAJE Y CUBERTERÍA PARA EL BUEN FUNCIONAMIENTO DEL LABORATORIO. 4. MANTENER EL CONTROL DE TEMPERATURA DE LAS NEVERAS Y REFRIGERADORES.</t>
  </si>
  <si>
    <t>CO1.REQ.6619104</t>
  </si>
  <si>
    <t>OPSP-FEE-0015-2024</t>
  </si>
  <si>
    <t>https://community.secop.gov.co/Public/Tendering/OpportunityDetail/Index?noticeUID=CO1.NTC.6504421&amp;isFromPublicArea=True&amp;isModal=False</t>
  </si>
  <si>
    <t>EUDES EMILIO EGUIS CAMARGO</t>
  </si>
  <si>
    <t>COMPRA DE 25 CHAQUETAS BLAZER CON FORRO BORDADAS CON LOGO INSTITUCIONAL, PARA PERSONAL ADMINISTRATIVO DE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</si>
  <si>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CO1.REQ.6620221</t>
  </si>
  <si>
    <t>ODC-FEE-0002-2024</t>
  </si>
  <si>
    <t>https://community.secop.gov.co/Public/Tendering/OpportunityDetail/Index?noticeUID=CO1.NTC.6455255&amp;isFromPublicArea=True&amp;isModal=False</t>
  </si>
  <si>
    <t>900929739-7</t>
  </si>
  <si>
    <t>STANZIA SANTA MARTA S.A.S</t>
  </si>
  <si>
    <t>SERVICIO DE ALOJAMIENTO ACOMODACIÓN SENCILLA Y ALIMENTACIÓN PARA DOCENTES INVITADOS A DESARROLLAR ACTIVIDADES ACADÉMICAS Y EVENTOS PLANIFICADOS POR LA FACULTAD DE CIENCIAS EMPRESARIALES Y ECONÓMICAS. LA PROPUESTA HACE PARTE INTEGRAL DE LA PRESENTE ORDEN.</t>
  </si>
  <si>
    <t>CO1.REQ.6570745</t>
  </si>
  <si>
    <t>OPS-FEE-0004-2024</t>
  </si>
  <si>
    <t>https://community.secop.gov.co/Public/Tendering/OpportunityDetail/Index?noticeUID=CO1.NTC.6421309&amp;isFromPublicArea=True&amp;isModal=False</t>
  </si>
  <si>
    <t>ANA ELIETH TARAZONA DE LA ROSA</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</si>
  <si>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</si>
  <si>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CO1.REQ.6536255</t>
  </si>
  <si>
    <t>OPSP-FEE-0014-2024</t>
  </si>
  <si>
    <t>https://community.secop.gov.co/Public/Tendering/ContractNoticePhases/View?PPI=CO1.PPI.32807511&amp;isFromPublicArea=True&amp;isModal=False</t>
  </si>
  <si>
    <t>LUZ DARY RODRIGUEZ</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</si>
  <si>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</si>
  <si>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CO1.REQ.6465491</t>
  </si>
  <si>
    <t>OAG-FEE-0005-2024</t>
  </si>
  <si>
    <t>https://community.secop.gov.co/Public/Tendering/OpportunityDetail/Index?noticeUID=CO1.NTC.6185078&amp;isFromPublicArea=True&amp;isModal=False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</si>
  <si>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</si>
  <si>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CO1.REQ.6298871</t>
  </si>
  <si>
    <t>OPSP-FEE-0013-2024</t>
  </si>
  <si>
    <t>https://community.secop.gov.co/Public/Tendering/OpportunityDetail/Index?noticeUID=CO1.NTC.6109438&amp;isFromPublicArea=True&amp;isModal=False</t>
  </si>
  <si>
    <t>900929189-6</t>
  </si>
  <si>
    <t>LADYS CONFECCIONES S.A.S. BIC</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</si>
  <si>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</si>
  <si>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CO1.REQ.6222223</t>
  </si>
  <si>
    <t>ODC-FEE-0001-2024</t>
  </si>
  <si>
    <t>https://community.secop.gov.co/Public/Tendering/OpportunityDetail/Index?noticeUID=CO1.NTC.6103070&amp;isFromPublicArea=True&amp;isModal=False</t>
  </si>
  <si>
    <t>LOGISTICA, EVENTOS Y SUMINISTROS S.A.S</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</si>
  <si>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</si>
  <si>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CO1.REQ.6215697</t>
  </si>
  <si>
    <t>OSM-FEE-0003-2024</t>
  </si>
  <si>
    <t>https://community.secop.gov.co/Public/Tendering/OpportunityDetail/Index?noticeUID=CO1.NTC.6038625&amp;isFromPublicArea=True&amp;isModal=False</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</si>
  <si>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</si>
  <si>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CO1.REQ.6150544</t>
  </si>
  <si>
    <t>OPSP-FEE-0012-2024</t>
  </si>
  <si>
    <t>https://community.secop.gov.co/Public/Tendering/OpportunityDetail/Index?noticeUID=CO1.NTC.6016132&amp;isFromPublicArea=True&amp;isModal=False</t>
  </si>
  <si>
    <t>GENESIS DILENA ROBLES VARGAS</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</si>
  <si>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</si>
  <si>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CO1.REQ.6127561</t>
  </si>
  <si>
    <t>OPS-FEE-0003-2024</t>
  </si>
  <si>
    <t>https://community.secop.gov.co/Public/Tendering/OpportunityDetail/Index?noticeUID=CO1.NTC.5867230&amp;isFromPublicArea=True&amp;isModal=False</t>
  </si>
  <si>
    <t>EL SERVICIO DE ALOJAMIENTO Y ALIMENTACIÓN PARA DOCENTES INVITADOS A DESARROLLAR ACTIVIDADES ACADÉMICAS PLANIFICADAS POR LA FACULTAD DE CIENCIAS EMPRESARIALES Y ECONÓMICAS, ACOMODACION SENCILLA. LA PROPUESTA HACE PARTE INTEGRAL DE LA PRESENTE ORDEN.</t>
  </si>
  <si>
    <t>CO1.REQ.5978108</t>
  </si>
  <si>
    <t>OPS-FEE-0002-2024</t>
  </si>
  <si>
    <t>https://community.secop.gov.co/Public/Tendering/OpportunityDetail/Index?noticeUID=CO1.NTC.5742662&amp;isFromPublicArea=True&amp;isModal=False</t>
  </si>
  <si>
    <t>ARELIS AGUILAR ALGARIN</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</si>
  <si>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</si>
  <si>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CO1.REQ.5851753</t>
  </si>
  <si>
    <t>OPS-FEE-0001-2024</t>
  </si>
  <si>
    <t>https://community.secop.gov.co/Public/Tendering/OpportunityDetail/Index?noticeUID=CO1.NTC.5665658&amp;isFromPublicArea=True&amp;isModal=False</t>
  </si>
  <si>
    <t>CO1.REQ.5774903</t>
  </si>
  <si>
    <t>OSM-FEE-0002-2024</t>
  </si>
  <si>
    <t>https://community.secop.gov.co/Public/Tendering/OpportunityDetail/Index?noticeUID=CO1.NTC.5663647&amp;isFromPublicArea=True&amp;isModal=False</t>
  </si>
  <si>
    <t>CO1.REQ.5772665</t>
  </si>
  <si>
    <t>OSM-FEE-0001-2024</t>
  </si>
  <si>
    <t>https://community.secop.gov.co/Public/Tendering/OpportunityDetail/Index?noticeUID=CO1.NTC.5710582&amp;isFromPublicArea=True&amp;isModal=False</t>
  </si>
  <si>
    <t>ANDREA CAROLINA MONTERO RODRIGUEZ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</si>
  <si>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</si>
  <si>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CO1.REQ.5819393</t>
  </si>
  <si>
    <t>OAG-FEE-0004-2024</t>
  </si>
  <si>
    <t>https://community.secop.gov.co/Public/Tendering/OpportunityDetail/Index?noticeUID=CO1.NTC.5693231&amp;isFromPublicArea=True&amp;isModal=False</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</si>
  <si>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</si>
  <si>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CO1.REQ.5801664</t>
  </si>
  <si>
    <t>OAG-FEE-0003-2024</t>
  </si>
  <si>
    <t>https://community.secop.gov.co/Public/Tendering/OpportunityDetail/Index?noticeUID=CO1.NTC.5616328&amp;isFromPublicArea=True&amp;isModal=False</t>
  </si>
  <si>
    <t>CARLOS ALBERTO BARRIOS GALLO</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</si>
  <si>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</si>
  <si>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CO1.REQ.5726056</t>
  </si>
  <si>
    <t>OAG-FEE-0002-2024</t>
  </si>
  <si>
    <t>https://community.secop.gov.co/Public/Tendering/OpportunityDetail/Index?noticeUID=CO1.NTC.5576743&amp;isFromPublicArea=True&amp;isModal=False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</si>
  <si>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</si>
  <si>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 xml:space="preserve"> CO1.REQ.5685940</t>
  </si>
  <si>
    <t>OAG-FEE-0001-2024</t>
  </si>
  <si>
    <t>https://community.secop.gov.co/Public/Tendering/OpportunityDetail/Index?noticeUID=CO1.NTC.5689264&amp;isFromPublicArea=True&amp;isModal=False</t>
  </si>
  <si>
    <t>CO1.REQ.5797949</t>
  </si>
  <si>
    <t>OPSP-FEE-0011-2024</t>
  </si>
  <si>
    <t>https://community.secop.gov.co/Public/Tendering/OpportunityDetail/Index?noticeUID=CO1.NTC.5602045&amp;isFromPublicArea=True&amp;isModal=False</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</si>
  <si>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</si>
  <si>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CO1.REQ.5712068</t>
  </si>
  <si>
    <t>OPSP-FEE-0010-2024</t>
  </si>
  <si>
    <t>https://community.secop.gov.co/Public/Tendering/OpportunityDetail/Index?noticeUID=CO1.NTC.5576138&amp;isFromPublicArea=True&amp;isModal=False</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</si>
  <si>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</si>
  <si>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CO1.REQ.5685337</t>
  </si>
  <si>
    <t>OPSP-FEE-0009-2024</t>
  </si>
  <si>
    <t>https://community.secop.gov.co/Public/Tendering/OpportunityDetail/Index?noticeUID=CO1.NTC.5575572&amp;isFromPublicArea=True&amp;isModal=False</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</si>
  <si>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</si>
  <si>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CO1.REQ.5684854</t>
  </si>
  <si>
    <t>OPSP-FEE-0008-2024</t>
  </si>
  <si>
    <t>https://community.secop.gov.co/Public/Tendering/OpportunityDetail/Index?noticeUID=CO1.NTC.5573239&amp;isFromPublicArea=True&amp;isModal=False</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</si>
  <si>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</si>
  <si>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CO1.REQ.5682484</t>
  </si>
  <si>
    <t>OPSP-FEE-0007-2024</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</si>
  <si>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</si>
  <si>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CO1.REQ.5682329</t>
  </si>
  <si>
    <t>OPSP-FEE-0006-2024</t>
  </si>
  <si>
    <t>https://community.secop.gov.co/Public/Tendering/ContractNoticePhases/View?PPI=CO1.PPI.29637073&amp;isFromPublicArea=True&amp;isModal=False</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</si>
  <si>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</si>
  <si>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CO1.REQ.5682210</t>
  </si>
  <si>
    <t>OPSP-FEE-0005-2024</t>
  </si>
  <si>
    <t>https://community.secop.gov.co/Public/Tendering/OpportunityDetail/Index?noticeUID=CO1.NTC.5566032&amp;isFromPublicArea=True&amp;isModal=False</t>
  </si>
  <si>
    <t>ANDREA MONTERO RODRIGUEZ</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</si>
  <si>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</si>
  <si>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CO1.REQ.5675131</t>
  </si>
  <si>
    <t>OPSP-FEE-0004-2024</t>
  </si>
  <si>
    <t>https://community.secop.gov.co/Public/Tendering/OpportunityDetail/Index?noticeUID=CO1.NTC.5565857&amp;isFromPublicArea=True&amp;isModal=False</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</si>
  <si>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</si>
  <si>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CO1.REQ.5674539</t>
  </si>
  <si>
    <t>OPSP-FEE-0003-2024</t>
  </si>
  <si>
    <t>https://community.secop.gov.co/Public/Tendering/OpportunityDetail/Index?noticeUID=CO1.NTC.5565410&amp;isFromPublicArea=True&amp;isModal=False</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</si>
  <si>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</si>
  <si>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CO1.REQ.5673866</t>
  </si>
  <si>
    <t>OPSP-FEE-0002-2024</t>
  </si>
  <si>
    <t>https://community.secop.gov.co/Public/Tendering/OpportunityDetail/Index?noticeUID=CO1.NTC.5555148&amp;isFromPublicArea=True&amp;isModal=False</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</si>
  <si>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</si>
  <si>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CO1.REQ.5663482</t>
  </si>
  <si>
    <t>OPSP-FEE-0001-2024</t>
  </si>
  <si>
    <t>FACULTAD DE CIENCIAS EMPRESARIALES Y ECONOMICAS</t>
  </si>
  <si>
    <t>https://community.secop.gov.co/Public/Tendering/ContractNoticePhases/View?PPI=CO1.PPI.32827447&amp;isFromPublicArea=True&amp;isModal=False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</si>
  <si>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</si>
  <si>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</si>
  <si>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</si>
  <si>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CO1.REQ.6471711</t>
  </si>
  <si>
    <t>OPSP-FCB-0005-2024</t>
  </si>
  <si>
    <t>https://community.secop.gov.co/Public/Tendering/ContractNoticePhases/View?PPI=CO1.PPI.32826385&amp;isFromPublicArea=True&amp;isModal=False</t>
  </si>
  <si>
    <t>ALBERTO ANTONIO RUIZ MIER</t>
  </si>
  <si>
    <t>ALEJANDRO CELY JIMENEZ</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</si>
  <si>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</si>
  <si>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CO1.REQ.6471373</t>
  </si>
  <si>
    <t>OPSP-FCB-0004-2024</t>
  </si>
  <si>
    <t>https://community.secop.gov.co/Public/Tendering/OpportunityDetail/Index?noticeUID=CO1.NTC.6028912&amp;isFromPublicArea=True&amp;isModal=False</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</si>
  <si>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</si>
  <si>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</si>
  <si>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</si>
  <si>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</si>
  <si>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</si>
  <si>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</si>
  <si>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</si>
  <si>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OPSP-FCB-0001-2024</t>
  </si>
  <si>
    <t>JUAN CARLOS NARVAEZ BARANDICA</t>
  </si>
  <si>
    <t>https://community.secop.gov.co/Public/Tendering/ContractNoticePhases/View?PPI=CO1.PPI.35463577&amp;isFromPublicArea=True&amp;isModal=False</t>
  </si>
  <si>
    <t>1800-01-04</t>
  </si>
  <si>
    <t>JUANA MARIN PINEDA</t>
  </si>
  <si>
    <t>LORENA BERMUDEZ CASTAÑEDA</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</si>
  <si>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</si>
  <si>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CO1.REQ.7123649</t>
  </si>
  <si>
    <t>OPSP-CPF-0076-2024</t>
  </si>
  <si>
    <t>https://community.secop.gov.co/Public/Tendering/ContractNoticePhases/View?PPI=CO1.PPI.35170579&amp;isFromPublicArea=True&amp;isModal=False</t>
  </si>
  <si>
    <t>EL SERVICIO DE HOSPEDAJE Y ALIMENTACIÓN, PARA LOS DOCENTES DE LOS DIFERENTES PROGRAMAS QUE DESARROLLARÁN ACTIVIDADES EN EL CENTRO DE POSTGRADOS Y FORMACIÓN CONTINUA</t>
  </si>
  <si>
    <t>CO1.REQ.7051634</t>
  </si>
  <si>
    <t>OPS-CPF-0075-2024</t>
  </si>
  <si>
    <t>https://community.secop.gov.co/Public/Tendering/ContractNoticePhases/View?PPI=CO1.PPI.35144164&amp;isFromPublicArea=True&amp;isModal=False</t>
  </si>
  <si>
    <t>MARLA MAESTRE MEYER</t>
  </si>
  <si>
    <t>REINALDO JAVIER PERALTA CONEO</t>
  </si>
  <si>
    <t>APOYAR LA PLANIFICACIÓN, COORDINACIÓN Y EJECUCIÓN DE CAMPAÑAS PUBLICITARIAS EN META Y GOOGLE ADS. ESTO INCLUYE LA SELECCIÓN DE MEDIOS ADECUADOS, SEGUIMIENTO Y ANÁLISIS DE RESULTADOS, APOYAR LA ORGANIZACIÓN Y EJECUCIÓN DE TRANSMISIONES EN VIVO Y EVENTOS EN FACEBOOK, APOYAR EL SEGUIMIENTO A LA PARRILLA DE CONTENIDOS DEL CENTRO DE POSGRADOS Y FORMACIÓN CONTINUA,  APOYAR LA OPTIMIZACIÓN DE LOS DISEÑOS Y LAS CAMPAÑAS PARA MAXIMIZAR SU IMPACTO</t>
  </si>
  <si>
    <t>CO1.REQ.7045728</t>
  </si>
  <si>
    <t>OPSP-CPF-0074-2024</t>
  </si>
  <si>
    <t>https://community.secop.gov.co/Public/Tendering/ContractNoticePhases/View?PPI=CO1.PPI.34960485&amp;isFromPublicArea=True&amp;isModal=False</t>
  </si>
  <si>
    <t>KATIA MILENA VÁSQUEZ PADILLA</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</si>
  <si>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</si>
  <si>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CO1.REQ.7000881</t>
  </si>
  <si>
    <t>OPSP-CPF-0073-2024</t>
  </si>
  <si>
    <t>https://community.secop.gov.co/Public/Tendering/ContractNoticePhases/View?PPI=CO1.PPI.34958918&amp;isFromPublicArea=True&amp;isModal=False</t>
  </si>
  <si>
    <t>MARCO RAFAEL LOPEZ SIERRA</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</si>
  <si>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</si>
  <si>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CO1.REQ.7000919</t>
  </si>
  <si>
    <t>OPSP-CPF-0072-2024</t>
  </si>
  <si>
    <t>https://community.secop.gov.co/Public/Tendering/ContractNoticePhases/View?PPI=CO1.PPI.34802608&amp;isFromPublicArea=True&amp;isModal=False</t>
  </si>
  <si>
    <t>YAJAIRA LILIANA MACHADO ZARAZA</t>
  </si>
  <si>
    <t>GENITH ISABEL GARZON ALVAREZ</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</si>
  <si>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APOYAR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</si>
  <si>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CO1.REQ.6961714</t>
  </si>
  <si>
    <t>OPSP-CPF-0071-2024</t>
  </si>
  <si>
    <t>https://community.secop.gov.co/Public/Tendering/ContractNoticePhases/View?PPI=CO1.PPI.34799428&amp;isFromPublicArea=True&amp;isModal=False</t>
  </si>
  <si>
    <t>LUCY RAQUEL GRACIA GAMARRA</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</si>
  <si>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EL SEGUIMIENTO DEL PROCESO DE DIGITALIZACIÓN DEL ARCHIVO FÍSICO DEL CENTRO DE POSGRADOS Y FORMACIÓN CONTINUA</t>
  </si>
  <si>
    <t>CO1.REQ.6960711</t>
  </si>
  <si>
    <t>OPSP-CPF-0070-2024</t>
  </si>
  <si>
    <t>https://community.secop.gov.co/Public/Tendering/ContractNoticePhases/View?PPI=CO1.PPI.34689257&amp;isFromPublicArea=True&amp;isModal=False</t>
  </si>
  <si>
    <t>HOTEL GRAN MARINA SAS</t>
  </si>
  <si>
    <t>CO1.REQ.6929646</t>
  </si>
  <si>
    <t>OPS-CPF-0069-2024</t>
  </si>
  <si>
    <t>https://community.secop.gov.co/Public/Tendering/ContractNoticePhases/View?PPI=CO1.PPI.34405598&amp;isFromPublicArea=True&amp;isModal=False</t>
  </si>
  <si>
    <t>INDIRA SIERRA CARMONA</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</si>
  <si>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</si>
  <si>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CO1.REQ.6859501</t>
  </si>
  <si>
    <t>OPSP-CPF-0068-2024</t>
  </si>
  <si>
    <t>https://community.secop.gov.co/Public/Tendering/ContractNoticePhases/View?PPI=CO1.PPI.34137740&amp;isFromPublicArea=True&amp;isModal=False</t>
  </si>
  <si>
    <t>WENDY PATRICIA ORTEGA MEZA</t>
  </si>
  <si>
    <t>APOYAR EN LA GESTIÓN Y MANTENIMIENTO DE UNA PRESENCIA ACTIVA Y ATRACTIVA EN REDES SOCIALES DEL CENTRO DE POSGRADOS, INCLUYENDO LA CREACIÓN, PROGRAMACIÓN Y MONITOREO DE CONTENIDO, APOYAR EN EL DESARROLLO DE ESTRATEGIAS PARA AUMENTAR LA PARTICIPACIÓN Y CRECIMIENTO DE SEGUIDORES, ASÍ COMO EN EL FOMENTO DE LA PARTICIPACIÓN DE LA COMUNIDAD, APOYAR EN LA INTERACCIÓN CON LA AUDIENCIA, RESPONDIENDO DE MANERA OPORTUNA Y PROFESIONAL A COMENTARIOS Y MENSAJES, APOYAR AL EQUIPO DE MARKETING EN LA ALINEACIÓN DE ESTRATEGIAS EN LÍNEA Y FUERA DE LÍNEA, APOYAR EN LA RECOPILACIÓN Y ANÁLISIS DE DATOS PARA EVALUAR EL RENDIMIENTO Y AJUSTAR ESTRATEGIAS SEGÚN SEA NECESARIO, APOYAR EN LA REDACCIÓN Y ACTUALIZACIÓN DE NOTICIAS PARA LA PÁGINA WEB, ASÍ COMO EN EL ENVÍO DE BOLETINES ELECTRÓNICOS, APOYAR EN LA ASISTENCIA Y COBERTURA DE EVENTOS RELACIONADOS CON LAS ACTIVIDADES DEL CENTRO DE POSGRADOS</t>
  </si>
  <si>
    <t>CO1.REQ.6792421</t>
  </si>
  <si>
    <t>OPSP-CPF-0067-2024</t>
  </si>
  <si>
    <t>https://community.secop.gov.co/Public/Tendering/ContractNoticePhases/View?PPI=CO1.PPI.34093437&amp;isFromPublicArea=True&amp;isModal=False</t>
  </si>
  <si>
    <t>ADRIANA MARIA PATIÑO LOPEZ</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</si>
  <si>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</si>
  <si>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CO1.REQ.6780536</t>
  </si>
  <si>
    <t>OAG-CPF-0066-2024</t>
  </si>
  <si>
    <t>https://community.secop.gov.co/Public/Tendering/ContractNoticePhases/View?PPI=CO1.PPI.34087859&amp;isFromPublicArea=True&amp;isModal=False</t>
  </si>
  <si>
    <t>ALBERTO EDUARDO DUARTE FLOREZ</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</si>
  <si>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</si>
  <si>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CO1.REQ.6779121</t>
  </si>
  <si>
    <t>OPSP-CPF-0065-2024</t>
  </si>
  <si>
    <t>https://community.secop.gov.co/Public/Tendering/ContractNoticePhases/View?PPI=CO1.PPI.33462273&amp;isFromPublicArea=True&amp;isModal=False</t>
  </si>
  <si>
    <t>LAURA ACEVEDO NAVARRO</t>
  </si>
  <si>
    <t>APOYAR EN LA CREACIÓN Y APLICACIÓN DE ESTRATEGIAS DE MARKETING QUE GARANTICEN LA DIFUSIÓN DE LA OFERTA ACADÉMICA Y LA VENTA DE SERVICIOS DEL CENTRO, APOYAR EN LA PLANIFICACIÓN Y COORDINACIÓN DE LA PARTICIPACIÓN DEL CENTRO DE POSGRADOS EN EVENTOS ACADÉMICOS, COMERCIALES Y FERIAS INSTITUCIONALES, ASEGURANDO UNA PRESENCIA DESTACADA, APOYAR EN LA COORDINACIÓN DE LA EJECUCIÓN DE CAMPAÑAS PUBLICITARIAS Y PROMOCIONALES, OPTIMIZANDO EL USO DE RECURSOS Y MAXIMIZANDO EL ALCANCE, APOYAR EN LA COLABORACIÓN ESTRECHA ENTRE EL CENTRO DE POSGRADOS Y FORMACIÓN CONTINUA Y LAS DEMÁS DEPENDENCIAS DE LA UNIVERSIDAD PARA ASEGURAR LA ALINEACIÓN DE LOS ESFUERZOS DE MARKETING CON LOS OBJETIVOS GENERALES DE LA INSTITUCIÓN,  APOYAR EN LA COORDINACIÓN DE LA CREACIÓN DE CONTENIDO PARA REDES SOCIALES Y MATERIAL PUBLICITARIO, GARANTIZANDO QUE LOS MENSAJES SEAN COHERENTES Y ATRACTIVOS, APOYAR EN LA COORDINACIÓN Y LIDERAZGO DEL EQUIPO DE ATENCIÓN AL CLIENTE Y VENTAS A TRAVÉS DE TODOS LOS CANALES DISPONIBLES, MEJORANDO LA EXPERIENCIA DEL USUARIO, APOYAR EN LA ELABORACIÓN DE ACTAS DE REUNIONES RELACIONADAS CON LA EJECUCIÓN DE ACTIVIDADES DE MARKETING, ASEGURANDO UN SEGUIMIENTO ADECUADO Y LA IMPLEMENTACIÓN DE ACCIONES ACORDADAS</t>
  </si>
  <si>
    <t>CO1.REQ.6620633</t>
  </si>
  <si>
    <t>OPSP-CPF-0064-2024</t>
  </si>
  <si>
    <t>https://community.secop.gov.co/Public/Tendering/ContractNoticePhases/View?PPI=CO1.PPI.33414591&amp;isFromPublicArea=True&amp;isModal=False</t>
  </si>
  <si>
    <t xml:space="preserve">ROSSANA DE JESUS TORRES SANJUANELO </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</si>
  <si>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 APOYAR EN LA ELABORACIÓN DE INFORMES GENERALES DEL DESARROLLO DE LOS DIPLOMADOS</t>
  </si>
  <si>
    <t>CO1.REQ.6609030</t>
  </si>
  <si>
    <t>OPSP-CPF-0063-2024</t>
  </si>
  <si>
    <t>https://community.secop.gov.co/Public/Tendering/ContractNoticePhases/View?PPI=CO1.PPI.33384517&amp;isFromPublicArea=True&amp;isModal=False</t>
  </si>
  <si>
    <t>APOYAR LA PLANIFICACIÓN, COORDINACIÓN Y EJECUCIÓN DE CAMPAÑAS PUBLICITARIAS EN META Y GOOGLE ADS. ESTO INCLUYE LA SELECCIÓN DE MEDIOS ADECUADOS, SEGUIMIENTO Y ANÁLISIS DE RESULTADOS. 2. APOYAR LA ORGANIZACIÓN Y EJECUCIÓN DE TRANSMISIONES EN VIVO Y EVENTOS EN FACEBOOK. 3. APOYAR EL SEGUIMIENTO A LA PARRILLA DE CONTENIDOS DEL CENTRO DE POSGRADOS Y FORMACIÓN CONTINUA. 4. APOYAR LA OPTIMIZACIÓN DE LOS DISEÑOS Y LAS CAMPAÑAS PARA MAXIMIZAR SU IMPACTO</t>
  </si>
  <si>
    <t>CO1.REQ.6601445</t>
  </si>
  <si>
    <t>OPSP-CPF-0062-2024</t>
  </si>
  <si>
    <t>https://community.secop.gov.co/Public/Tendering/ContractNoticePhases/View?PPI=CO1.PPI.33034664&amp;isFromPublicArea=True&amp;isModal=False</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</si>
  <si>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</si>
  <si>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CO1.REQ.6519833</t>
  </si>
  <si>
    <t>OPSP-CPF-0061-2024</t>
  </si>
  <si>
    <t>https://community.secop.gov.co/Public/Tendering/ContractNoticePhases/View?PPI=CO1.PPI.32967896&amp;isFromPublicArea=True&amp;isModal=False</t>
  </si>
  <si>
    <t xml:space="preserve">ALEXANDER ORTIZ OCAÑA </t>
  </si>
  <si>
    <t>INGRID YOHANA COQUIES PACHECO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</si>
  <si>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</si>
  <si>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CO1.REQ.6504958</t>
  </si>
  <si>
    <t>OPSP-CPF-0060-2024</t>
  </si>
  <si>
    <t>https://community.secop.gov.co/Public/Tendering/ContractNoticePhases/View?PPI=CO1.PPI.32967590&amp;isFromPublicArea=True&amp;isModal=False</t>
  </si>
  <si>
    <t>ADRIANA CASTILLA MEJIA</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</si>
  <si>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</si>
  <si>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CO1.REQ.6504848</t>
  </si>
  <si>
    <t>OAG-CPF-0059-2024</t>
  </si>
  <si>
    <t>https://community.secop.gov.co/Public/Tendering/ContractNoticePhases/View?PPI=CO1.PPI.32964661&amp;isFromPublicArea=True&amp;isModal=False</t>
  </si>
  <si>
    <t xml:space="preserve">ANGIE CAMILA LAVALLE ASTILLO </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</si>
  <si>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</si>
  <si>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CO1.REQ.6503566</t>
  </si>
  <si>
    <t>OPSP-CPF-0058-2024</t>
  </si>
  <si>
    <t>https://community.secop.gov.co/Public/Tendering/ContractNoticePhases/View?PPI=CO1.PPI.32955040&amp;isFromPublicArea=True&amp;isModal=False</t>
  </si>
  <si>
    <t>JESUS DAVID SUAREZ LOBATO</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</si>
  <si>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</si>
  <si>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CO1.REQ.6501382</t>
  </si>
  <si>
    <t>OPSP-CPF-0057-2024</t>
  </si>
  <si>
    <t>https://community.secop.gov.co/Public/Tendering/ContractNoticePhases/View?PPI=CO1.PPI.32953165&amp;isFromPublicArea=True&amp;isModal=False</t>
  </si>
  <si>
    <t>MIGUEL ANTONIO SILVA ARRIETA</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</si>
  <si>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</si>
  <si>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CO1.REQ.6501540</t>
  </si>
  <si>
    <t>OPSP-CPF-0056-2024</t>
  </si>
  <si>
    <t>https://community.secop.gov.co/Public/Tendering/ContractNoticePhases/View?PPI=CO1.PPI.32889274&amp;isFromPublicArea=True&amp;isModal=False</t>
  </si>
  <si>
    <t>CO1.REQ.6486814</t>
  </si>
  <si>
    <t>OPSP-CPF-0055-2024</t>
  </si>
  <si>
    <t>https://community.secop.gov.co/Public/Tendering/ContractNoticePhases/View?PPI=CO1.PPI.32837773&amp;isFromPublicArea=True&amp;isModal=False</t>
  </si>
  <si>
    <t>IRENE PATRICIA LEGUISAMO PEÑATE</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</si>
  <si>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</si>
  <si>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CO1.REQ.6473560</t>
  </si>
  <si>
    <t>OPSP-CPF-0054-2024</t>
  </si>
  <si>
    <t>https://community.secop.gov.co/Public/Tendering/ContractNoticePhases/View?PPI=CO1.PPI.32797906&amp;isFromPublicArea=True&amp;isModal=False</t>
  </si>
  <si>
    <t>ALFREDO DANIEL FLOREZ MARTINEZ</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</si>
  <si>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</si>
  <si>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CO1.REQ.6464058</t>
  </si>
  <si>
    <t>OPSP-CPF-0053-2024</t>
  </si>
  <si>
    <t>https://community.secop.gov.co/Public/Tendering/ContractNoticePhases/View?PPI=CO1.PPI.32797128&amp;isFromPublicArea=True&amp;isModal=False</t>
  </si>
  <si>
    <t>SILVIA PATRICIA BURGOS BOHORQUEZ</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</si>
  <si>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</si>
  <si>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CO1.REQ.6463475</t>
  </si>
  <si>
    <t>OPSP-CPF-0052-2024</t>
  </si>
  <si>
    <t>https://community.secop.gov.co/Public/Tendering/ContractNoticePhases/View?PPI=CO1.PPI.32796672&amp;isFromPublicArea=True&amp;isModal=False</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</si>
  <si>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</si>
  <si>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</si>
  <si>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CO1.REQ.6463455</t>
  </si>
  <si>
    <t>OAG-CPF-0051-2024</t>
  </si>
  <si>
    <t>https://community.secop.gov.co/Public/Tendering/ContractNoticePhases/View?PPI=CO1.PPI.32796254&amp;isFromPublicArea=True&amp;isModal=False</t>
  </si>
  <si>
    <t>KATRIN KARINA GONZALEZ MONTERO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</si>
  <si>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</si>
  <si>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CO1.REQ.6463573</t>
  </si>
  <si>
    <t>OAG-CPF-0050-2024</t>
  </si>
  <si>
    <t>https://community.secop.gov.co/Public/Tendering/ContractNoticePhases/View?PPI=CO1.PPI.32795822&amp;isFromPublicArea=True&amp;isModal=False</t>
  </si>
  <si>
    <t>MERCEDES NOHEMY SANTRICH MANJARRES</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</si>
  <si>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</si>
  <si>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CO1.REQ.6463717</t>
  </si>
  <si>
    <t>OAG-CPF-0049-2024</t>
  </si>
  <si>
    <t>https://community.secop.gov.co/Public/Tendering/ContractNoticePhases/View?PPI=CO1.PPI.32795403&amp;isFromPublicArea=True&amp;isModal=False</t>
  </si>
  <si>
    <t>DILZO RAFAEL RADA CANTILLO</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</si>
  <si>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</si>
  <si>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CO1.REQ.6463181</t>
  </si>
  <si>
    <t>OPSP-CPF-0048-2024</t>
  </si>
  <si>
    <t>https://community.secop.gov.co/Public/Tendering/ContractNoticePhases/View?PPI=CO1.PPI.32794360&amp;isFromPublicArea=True&amp;isModal=False</t>
  </si>
  <si>
    <t>LUIS CARLOS MENDOZA BERMUDEZ</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</si>
  <si>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</si>
  <si>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CO1.REQ.6462890</t>
  </si>
  <si>
    <t>OPSP-CPF-0047-2024</t>
  </si>
  <si>
    <t>https://community.secop.gov.co/Public/Tendering/ContractNoticePhases/View?PPI=CO1.PPI.32792476&amp;isFromPublicArea=True&amp;isModal=False</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</si>
  <si>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</si>
  <si>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CO1.REQ.6462600</t>
  </si>
  <si>
    <t>OPSP-CPF-0046-2024</t>
  </si>
  <si>
    <t>https://community.secop.gov.co/Public/Tendering/ContractNoticePhases/View?PPI=CO1.PPI.32791161&amp;isFromPublicArea=True&amp;isModal=False</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</si>
  <si>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</si>
  <si>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CO1.REQ.6462432</t>
  </si>
  <si>
    <t>OPSP-CPF-0045-2024</t>
  </si>
  <si>
    <t>https://community.secop.gov.co/Public/Tendering/ContractNoticePhases/View?PPI=CO1.PPI.32789678&amp;isFromPublicArea=True&amp;isModal=False</t>
  </si>
  <si>
    <t>IRIS TAHIRÍ CASTRO ROMERO</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</si>
  <si>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</si>
  <si>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CO1.REQ.6461978</t>
  </si>
  <si>
    <t>OPSP-CPF-0044-2024</t>
  </si>
  <si>
    <t>https://community.secop.gov.co/Public/Tendering/ContractNoticePhases/View?PPI=CO1.PPI.32788887&amp;isFromPublicArea=True&amp;isModal=False</t>
  </si>
  <si>
    <t>STEPHANIE PEÑARANDA MEZA</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</si>
  <si>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</si>
  <si>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CO1.REQ.6461836</t>
  </si>
  <si>
    <t>OPSP-CPF-0043-2024</t>
  </si>
  <si>
    <t>https://community.secop.gov.co/Public/Tendering/ContractNoticePhases/View?PPI=CO1.PPI.32764949&amp;isFromPublicArea=True&amp;isModal=False</t>
  </si>
  <si>
    <t>CO1.REQ.6456501</t>
  </si>
  <si>
    <t>OPS-CPF-0042-2024</t>
  </si>
  <si>
    <t>https://community.secop.gov.co/Public/Tendering/ContractNoticePhases/View?PPI=CO1.PPI.32412645&amp;isFromPublicArea=True&amp;isModal=False</t>
  </si>
  <si>
    <t>CO1.REQ.6378440</t>
  </si>
  <si>
    <t>OPSP-CPF-0041-2024</t>
  </si>
  <si>
    <t>https://community.secop.gov.co/Public/Tendering/ContractNoticePhases/View?PPI=CO1.PPI.32411711&amp;isFromPublicArea=True&amp;isModal=False</t>
  </si>
  <si>
    <t>PEDRO MIGUEL PIMIENTA MOJICA</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</si>
  <si>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</si>
  <si>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CO1.REQ.6378149</t>
  </si>
  <si>
    <t>OPSP-CPF-0040-2024</t>
  </si>
  <si>
    <t>https://community.secop.gov.co/Public/Tendering/ContractNoticePhases/View?PPI=CO1.PPI.32260764&amp;isFromPublicArea=True&amp;isModal=False</t>
  </si>
  <si>
    <t>LUCAS JUNIOR ESPINOSA LOPEZ</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</si>
  <si>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</si>
  <si>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CO1.REQ.6344450</t>
  </si>
  <si>
    <t>OAG-CPF-0039-2024</t>
  </si>
  <si>
    <t>https://community.secop.gov.co/Public/Tendering/ContractNoticePhases/View?PPI=CO1.PPI.32260168&amp;isFromPublicArea=True&amp;isModal=False</t>
  </si>
  <si>
    <t>CO1.REQ.6344435</t>
  </si>
  <si>
    <t>OAG-CPF-0038-2024</t>
  </si>
  <si>
    <t>https://community.secop.gov.co/Public/Tendering/ContractNoticePhases/View?PPI=CO1.PPI.32009345&amp;isFromPublicArea=True&amp;isModal=False</t>
  </si>
  <si>
    <t>CO1.REQ.6288249</t>
  </si>
  <si>
    <t>OPSP-CPF-0037-2024</t>
  </si>
  <si>
    <t>https://community.secop.gov.co/Public/Tendering/ContractNoticePhases/View?PPI=CO1.PPI.31991249&amp;isFromPublicArea=True&amp;isModal=False</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</si>
  <si>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</si>
  <si>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CO1.REQ.6284092</t>
  </si>
  <si>
    <t>OPSP-CPF-0036-2024</t>
  </si>
  <si>
    <t>https://community.secop.gov.co/Public/Tendering/ContractNoticePhases/View?PPI=CO1.PPI.31635852&amp;isFromPublicArea=True&amp;isModal=False</t>
  </si>
  <si>
    <t>SAMANTHA ISABEL VELEZ AVILA</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</si>
  <si>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</si>
  <si>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CO1.REQ.6202958</t>
  </si>
  <si>
    <t>OAG-CPF-0035-2024</t>
  </si>
  <si>
    <t>https://community.secop.gov.co/Public/Tendering/ContractNoticePhases/View?PPI=CO1.PPI.31570716&amp;isFromPublicArea=True&amp;isModal=False</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</si>
  <si>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</si>
  <si>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CO1.REQ.6187140</t>
  </si>
  <si>
    <t>OPSP-CPF-0034-2024</t>
  </si>
  <si>
    <t>https://community.secop.gov.co/Public/Tendering/ContractNoticePhases/View?PPI=CO1.PPI.31569492&amp;isFromPublicArea=True&amp;isModal=False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</si>
  <si>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</si>
  <si>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CO1.REQ.6187043</t>
  </si>
  <si>
    <t>OPSP-CPF-0033-2024</t>
  </si>
  <si>
    <t>https://community.secop.gov.co/Public/Tendering/ContractNoticePhases/View?PPI=CO1.PPI.31564103&amp;isFromPublicArea=True&amp;isModal=False</t>
  </si>
  <si>
    <t>LEONOR MARIA MANOTAS</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</si>
  <si>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</si>
  <si>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CO1.REQ.6185174</t>
  </si>
  <si>
    <t>OAG-CPF-0032-2024</t>
  </si>
  <si>
    <t>https://community.secop.gov.co/Public/Tendering/ContractNoticePhases/View?PPI=CO1.PPI.31553857&amp;isFromPublicArea=True&amp;isModal=False</t>
  </si>
  <si>
    <t>DISNEY GOMEZ MERCADO</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</si>
  <si>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</si>
  <si>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CO1.REQ.6182380</t>
  </si>
  <si>
    <t>OAG-CPF-0031-2024</t>
  </si>
  <si>
    <t>https://community.secop.gov.co/Public/Tendering/ContractNoticePhases/View?PPI=CO1.PPI.31470929&amp;isFromPublicArea=True&amp;isModal=False</t>
  </si>
  <si>
    <t>SERVICIO DE HOSPEDAJE Y ALIMENTACIÓN, PARA LOS DOCENTES DE LOS DIFERENTES PROGRAMAS QUE DESARROLLARÁN ACTIVIDADES EN EL CENTRO DE POSTGRADOS Y FORMACIÓN CONTINUA. LA PROPUESTA HACE PARTE INTEGRAL DE LA PRESENTE ORDEN</t>
  </si>
  <si>
    <t>CO1.REQ.6164363</t>
  </si>
  <si>
    <t>OPS-CPF-0030-2024</t>
  </si>
  <si>
    <t>https://community.secop.gov.co/Public/Tendering/ContractNoticePhases/View?PPI=CO1.PPI.30941857&amp;isFromPublicArea=True&amp;isModal=False</t>
  </si>
  <si>
    <t>1800-01-06</t>
  </si>
  <si>
    <t>1800-01-03</t>
  </si>
  <si>
    <t xml:space="preserve">ALEX FERNANDO PEÑA LEGUÍA  </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</si>
  <si>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</si>
  <si>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CO1.REQ.6045549</t>
  </si>
  <si>
    <t>OPS-CPF-0029-2024</t>
  </si>
  <si>
    <t>https://community.secop.gov.co/Public/Tendering/ContractNoticePhases/View?PPI=CO1.PPI.30916480&amp;isFromPublicArea=True&amp;isModal=False</t>
  </si>
  <si>
    <t>1800-01-05</t>
  </si>
  <si>
    <t>1800-01-02</t>
  </si>
  <si>
    <t>CO1.REQ.6039544</t>
  </si>
  <si>
    <t>OPSP-CPF-0028-2024</t>
  </si>
  <si>
    <t>https://community.secop.gov.co/Public/Tendering/ContractNoticePhases/View?PPI=CO1.PPI.30715186&amp;isFromPublicArea=True&amp;isModal=False</t>
  </si>
  <si>
    <t>WILSON PACHECO</t>
  </si>
  <si>
    <t>GRUPO DE MEDIOS S.A.S.</t>
  </si>
  <si>
    <t>DIVULGACIÓN EN EL PERIÓDICO "HOY DIARIO DEL MAGDALENA" DE LAS DISTINTAS OFERTAS ACADÉMICAS DE POSGRADOS DE LA UNIVERSIDAD DEL MAGDALENA.</t>
  </si>
  <si>
    <t>CO1.REQ.5989430</t>
  </si>
  <si>
    <t>OPS-CPF-0027-2024</t>
  </si>
  <si>
    <t>https://community.secop.gov.co/Public/Tendering/ContractNoticePhases/View?PPI=CO1.PPI.30634510&amp;isFromPublicArea=True&amp;isModal=False</t>
  </si>
  <si>
    <t>CRISTIAM DE JESUS FERNANDEZ GUZMAN</t>
  </si>
  <si>
    <t>SUMINISTRO DE REFRIGERIOS: COCTELES Y PASABOCAS SERVIDOS</t>
  </si>
  <si>
    <t>CO1.REQ.5968032</t>
  </si>
  <si>
    <t>OSM-CPF-0001-2024</t>
  </si>
  <si>
    <t>https://community.secop.gov.co/Public/Tendering/ContractNoticePhases/View?PPI=CO1.PPI.30367819&amp;isFromPublicArea=True&amp;isModal=False</t>
  </si>
  <si>
    <t>EDNA MARGARITA VELILLA NAVARRO</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</si>
  <si>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</si>
  <si>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CO1.REQ.5898548</t>
  </si>
  <si>
    <t>OPSP-CPF-0026-2024</t>
  </si>
  <si>
    <t>https://community.secop.gov.co/Public/Tendering/ContractNoticePhases/View?PPI=CO1.PPI.29998216&amp;isFromPublicArea=True&amp;isModal=False</t>
  </si>
  <si>
    <t>BIATNETT ELIANA CAMPO HUGUETT</t>
  </si>
  <si>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</si>
  <si>
    <t>CO1.REQ.5792710</t>
  </si>
  <si>
    <t>OPSP-CPF-0025-2024</t>
  </si>
  <si>
    <t>https://community.secop.gov.co/Public/Tendering/ContractNoticePhases/View?PPI=CO1.PPI.29721599&amp;isFromPublicArea=True&amp;isModal=False</t>
  </si>
  <si>
    <t>11760000-9800000</t>
  </si>
  <si>
    <t>79 -80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</si>
  <si>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</si>
  <si>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CO1.REQ.5716040</t>
  </si>
  <si>
    <t>OPSP-CPF-0024-2024</t>
  </si>
  <si>
    <t>https://community.secop.gov.co/Public/Tendering/ContractNoticePhases/View?PPI=CO1.PPI.29726459&amp;isFromPublicArea=True&amp;isModal=False</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</si>
  <si>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</si>
  <si>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CO1.REQ.5711380</t>
  </si>
  <si>
    <t>OPSP-CPF-0023-2024</t>
  </si>
  <si>
    <t>https://community.secop.gov.co/Public/Tendering/ContractNoticePhases/View?PPI=CO1.PPI.29654390&amp;isFromPublicArea=True&amp;isModal=False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</si>
  <si>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</si>
  <si>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CO1.REQ.5688115</t>
  </si>
  <si>
    <t>OPSP-CPF-0022-2024</t>
  </si>
  <si>
    <t>https://community.secop.gov.co/Public/Tendering/ContractNoticePhases/View?PPI=CO1.PPI.29653066&amp;isFromPublicArea=True&amp;isModal=False</t>
  </si>
  <si>
    <t>MARGARITA CECILIA LABARCES ROBLES</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</si>
  <si>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</si>
  <si>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CO1.REQ.5687769</t>
  </si>
  <si>
    <t>OAG-CPF-0021-2024</t>
  </si>
  <si>
    <t>https://community.secop.gov.co/Public/Tendering/ContractNoticePhases/View?PPI=CO1.PPI.29580964&amp;isFromPublicArea=True&amp;isModal=False</t>
  </si>
  <si>
    <t>IVAN MANUEL SANCHEZ</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</si>
  <si>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</si>
  <si>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CO1.REQ.5664180</t>
  </si>
  <si>
    <t>OPSP-CPF-0020-2024</t>
  </si>
  <si>
    <t>https://community.secop.gov.co/Public/Tendering/ContractNoticePhases/View?PPI=CO1.PPI.29475709&amp;isFromPublicArea=True&amp;isModal=False</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</si>
  <si>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</si>
  <si>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CO1.REQ.5633767</t>
  </si>
  <si>
    <t>OAG-CPF-0019-2024</t>
  </si>
  <si>
    <t>https://community.secop.gov.co/Public/Tendering/ContractNoticePhases/View?PPI=CO1.PPI.29475602&amp;isFromPublicArea=True&amp;isModal=False</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</si>
  <si>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</si>
  <si>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CO1.REQ.5633824</t>
  </si>
  <si>
    <t>OPSP-CPF-0018-2024</t>
  </si>
  <si>
    <t>https://community.secop.gov.co/Public/Tendering/ContractNoticePhases/View?PPI=CO1.PPI.29475502&amp;isFromPublicArea=True&amp;isModal=False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</si>
  <si>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</si>
  <si>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CO1.REQ.5633811</t>
  </si>
  <si>
    <t>OPSP-CPF-0017-2024</t>
  </si>
  <si>
    <t>https://community.secop.gov.co/Public/Tendering/ContractNoticePhases/View?PPI=CO1.PPI.29475211&amp;isFromPublicArea=True&amp;isModal=False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</si>
  <si>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</si>
  <si>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CO1.REQ.5633485</t>
  </si>
  <si>
    <t>OPSP-CPF-0016-2024</t>
  </si>
  <si>
    <t>https://community.secop.gov.co/Public/Tendering/ContractNoticePhases/View?PPI=CO1.PPI.29473866&amp;isFromPublicArea=True&amp;isModal=False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</si>
  <si>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</si>
  <si>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CO1.REQ.5633378</t>
  </si>
  <si>
    <t>OPSP-CPF-0015-2024</t>
  </si>
  <si>
    <t>https://community.secop.gov.co/Public/Tendering/ContractNoticePhases/View?PPI=CO1.PPI.29474527&amp;isFromPublicArea=True&amp;isModal=False</t>
  </si>
  <si>
    <t>NATALIA CAMILA OSORIO MARIN</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</si>
  <si>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</si>
  <si>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CO1.REQ.5633620</t>
  </si>
  <si>
    <t>OPSP-CPF-0014-2024</t>
  </si>
  <si>
    <t>https://community.secop.gov.co/Public/Tendering/ContractNoticePhases/View?PPI=CO1.PPI.29439562&amp;isFromPublicArea=True&amp;isModal=False</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</si>
  <si>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</si>
  <si>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CO1.REQ.5622124</t>
  </si>
  <si>
    <t>OPSP-CPF-0013-2024</t>
  </si>
  <si>
    <t>https://community.secop.gov.co/Public/Tendering/ContractNoticePhases/View?PPI=CO1.PPI.29438223&amp;isFromPublicArea=True&amp;isModal=False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</si>
  <si>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</si>
  <si>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CO1.REQ.5621735</t>
  </si>
  <si>
    <t>OAG-CPF-0012-2024</t>
  </si>
  <si>
    <t>https://community.secop.gov.co/Public/Tendering/ContractNoticePhases/View?PPI=CO1.PPI.29437024&amp;isFromPublicArea=True&amp;isModal=False</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</si>
  <si>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</si>
  <si>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CO1.REQ.5620865</t>
  </si>
  <si>
    <t>OAG-CPF-0011-2024</t>
  </si>
  <si>
    <t>https://community.secop.gov.co/Public/Tendering/ContractNoticePhases/View?PPI=CO1.PPI.29435963&amp;isFromPublicArea=True&amp;isModal=False</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</si>
  <si>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</si>
  <si>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CO1.REQ.5620631</t>
  </si>
  <si>
    <t>OPSP-CPF-0010-2024</t>
  </si>
  <si>
    <t>https://community.secop.gov.co/Public/Tendering/ContractNoticePhases/View?PPI=CO1.PPI.29434681&amp;isFromPublicArea=True&amp;isModal=False</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</si>
  <si>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</si>
  <si>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CO1.REQ.5620247</t>
  </si>
  <si>
    <t>OPSP-CPF-0009-2024</t>
  </si>
  <si>
    <t>https://community.secop.gov.co/Public/Tendering/ContractNoticePhases/View?PPI=CO1.PPI.29398301&amp;isFromPublicArea=True&amp;isModal=False</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</si>
  <si>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</si>
  <si>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CO1.REQ.5608583</t>
  </si>
  <si>
    <t>OPSP-CPF-0008-2024</t>
  </si>
  <si>
    <t>https://community.secop.gov.co/Public/Tendering/ContractNoticePhases/View?PPI=CO1.PPI.29395885&amp;isFromPublicArea=True&amp;isModal=False</t>
  </si>
  <si>
    <t>BEATRIZ YULIETH BOLAÑO DE LA VICTORIA</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</si>
  <si>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</si>
  <si>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CO1.REQ.5607988</t>
  </si>
  <si>
    <t>OPSP-CPF-0007-2024</t>
  </si>
  <si>
    <t>https://community.secop.gov.co/Public/Tendering/ContractNoticePhases/View?PPI=CO1.PPI.29394011&amp;isFromPublicArea=True&amp;isModal=False</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</si>
  <si>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</si>
  <si>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CO1.REQ.5607420</t>
  </si>
  <si>
    <t>OPSP-CPF-0006-2024</t>
  </si>
  <si>
    <t>https://community.secop.gov.co/Public/Tendering/ContractNoticePhases/View?PPI=CO1.PPI.29387949&amp;isFromPublicArea=True&amp;isModal=False</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</si>
  <si>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</si>
  <si>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CO1.REQ.5605680</t>
  </si>
  <si>
    <t>OPSP-CPF-0005-2024</t>
  </si>
  <si>
    <t>https://community.secop.gov.co/Public/Tendering/ContractNoticePhases/View?PPI=CO1.PPI.29390028&amp;isFromPublicArea=True&amp;isModal=False</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</si>
  <si>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</si>
  <si>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CO1.REQ.5605741</t>
  </si>
  <si>
    <t>OPSP-CPF-0004-2024</t>
  </si>
  <si>
    <t>https://community.secop.gov.co/Public/Tendering/ContractNoticePhases/View?PPI=CO1.PPI.29389902&amp;isFromPublicArea=True&amp;isModal=False</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</si>
  <si>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</si>
  <si>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CO1.REQ.5605581</t>
  </si>
  <si>
    <t>OPSP-CPF-0003-2024</t>
  </si>
  <si>
    <t>https://community.secop.gov.co/Public/Tendering/ContractNoticePhases/View?PPI=CO1.PPI.29387765&amp;isFromPublicArea=True&amp;isModal=False</t>
  </si>
  <si>
    <t>JOHANA BARROS PEREZ</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</si>
  <si>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</si>
  <si>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CO1.REQ.5605734</t>
  </si>
  <si>
    <t>OPSP-CPF-0002-2024</t>
  </si>
  <si>
    <t>https://community.secop.gov.co/Public/Tendering/ContractNoticePhases/View?PPI=CO1.PPI.29387720&amp;isFromPublicArea=True&amp;isModal=False</t>
  </si>
  <si>
    <t>ANDRES ALBERTO SANCHEZ LARA</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</si>
  <si>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</si>
  <si>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CO1.REQ.5605705</t>
  </si>
  <si>
    <t>OPSP-CPF-0001-2024</t>
  </si>
  <si>
    <t>CENTRO DE POSGRADOS Y FORMACIÓN CONTINUA</t>
  </si>
  <si>
    <t>https://community.secop.gov.co/Public/Tendering/ContractNoticePhases/View?PPI=CO1.PPI.30750940&amp;isFromPublicArea=True&amp;isModal=False</t>
  </si>
  <si>
    <t>ALICIA ESTHER CASTRO VILLEGAS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</si>
  <si>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</si>
  <si>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CO1.REQ.5999289</t>
  </si>
  <si>
    <t>OPS-VAC-0002-2024</t>
  </si>
  <si>
    <t>https://community.secop.gov.co/Public/Tendering/ContractNoticePhases/View?PPI=CO1.PPI.30001851&amp;isFromPublicArea=True&amp;isModal=False</t>
  </si>
  <si>
    <t>STANZIA SANTA MARTA S.A.S BEST WESTERN PLUS SANTA MARTA HOTEL</t>
  </si>
  <si>
    <t>CO1.REQ.5793954</t>
  </si>
  <si>
    <t>OPS-VAC-0001-2024</t>
  </si>
  <si>
    <t>https://community.secop.gov.co/Public/Tendering/ContractNoticePhases/View?PPI=CO1.PPI.30002281&amp;isFromPublicArea=True&amp;isModal=False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</si>
  <si>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</si>
  <si>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</si>
  <si>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</si>
  <si>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</si>
  <si>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https://community.secop.gov.co/Public/Tendering/OpportunityDetail/Index?noticeUID=CO1.NTC.6936550&amp;isFromPublicArea=True&amp;isModal=False</t>
  </si>
  <si>
    <t>PATRICIA OSUNA PAZ</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</si>
  <si>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</si>
  <si>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</si>
  <si>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OPS-FCE-0036-2024</t>
  </si>
  <si>
    <t>https://community.secop.gov.co/Public/Tendering/OpportunityDetail/Index?noticeUID=CO1.NTC.6730059&amp;isFromPublicArea=True&amp;isModal=False</t>
  </si>
  <si>
    <t>HENRY SANCHEZ</t>
  </si>
  <si>
    <t>AURA DANIELA PARRA VILLALBA</t>
  </si>
  <si>
    <t>QUE LA CONTRATISTA REALICE LAS SIGUIENTES ACTIVIDADES EN EL MARCO DEL XI SIMPOSIO INTERNACIONAL DE CURRICULO Y POLITICAS EDUCATIVAS: "DESAFIOS Y OPORTUNIDADES DE LA INTELIGENCIA ARTIFICIAL EN LA EDUCSACION":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</si>
  <si>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CO1.REQ.6846772</t>
  </si>
  <si>
    <t>OAG-FCE-0035-2024</t>
  </si>
  <si>
    <t>https://community.secop.gov.co/Public/Tendering/OpportunityDetail/Index?noticeUID=CO1.NTC.6606932&amp;isFromPublicArea=True&amp;isModal=False</t>
  </si>
  <si>
    <t>LILIBETH MARIA TEJEDA MOLINA</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</si>
  <si>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</si>
  <si>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CO1.REQ.6724873</t>
  </si>
  <si>
    <t>OPSP-FCE-0034-2024</t>
  </si>
  <si>
    <t>https://community.secop.gov.co/Public/Tendering/OpportunityDetail/Index?noticeUID=CO1.NTC.6573678&amp;isFromPublicArea=True&amp;isModal=False</t>
  </si>
  <si>
    <t>ANYELI TATIANA VILLALOBOS GUERRERO</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</si>
  <si>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</si>
  <si>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CO1.REQ.6689686</t>
  </si>
  <si>
    <t>OPSP-FCE-0033-2024</t>
  </si>
  <si>
    <t xml:space="preserve">https://community.secop.gov.co/Public/Tendering/OpportunityDetail/Index?noticeUID=CO1.NTC.6500820&amp;isFromPublicArea=True&amp;isModal=False
</t>
  </si>
  <si>
    <t>YESSICA PATRICIA PALLARE MARTINEZ</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</si>
  <si>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</si>
  <si>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CO1.REQ.6561787</t>
  </si>
  <si>
    <t>OPSP-FCE-0032-2024</t>
  </si>
  <si>
    <t xml:space="preserve">https://community.secop.gov.co/Public/Tendering/OpportunityDetail/Index?noticeUID=CO1.NTC.6434866&amp;isFromPublicArea=True&amp;isModal=False
</t>
  </si>
  <si>
    <t>ELIZABETH CORDOBA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</si>
  <si>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</si>
  <si>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</si>
  <si>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CO1.REQ.6550374</t>
  </si>
  <si>
    <t>OPSP-FCE-0031-2024</t>
  </si>
  <si>
    <t xml:space="preserve">https://community.secop.gov.co/Public/Tendering/OpportunityDetail/Index?noticeUID=CO1.NTC.6434935&amp;isFromPublicArea=True&amp;isModal=False
</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</si>
  <si>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</si>
  <si>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</si>
  <si>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CO1.REQ.6550532</t>
  </si>
  <si>
    <t>OPSP-FCE-0030-2024</t>
  </si>
  <si>
    <t>https://community.secop.gov.co/Public/Tendering/OpportunityDetail/Index?noticeUID=CO1.NTC.6434843&amp;isFromPublicArea=True&amp;isModal=False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</si>
  <si>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</si>
  <si>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</si>
  <si>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</si>
  <si>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CO1.REQ.6550526</t>
  </si>
  <si>
    <t>OPSP-FCE-0029-2024</t>
  </si>
  <si>
    <t>https://community.secop.gov.co/Public/Tendering/OpportunityDetail/Index?noticeUID=CO1.NTC.6434915&amp;isFromPublicArea=True&amp;isModal=False</t>
  </si>
  <si>
    <t>ALEXANDER ORTIZ PCAÑA</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</si>
  <si>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</si>
  <si>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</si>
  <si>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CO1.REQ.6550084</t>
  </si>
  <si>
    <t>OPSP-FCE-0028-2024</t>
  </si>
  <si>
    <t>https://community.secop.gov.co/Public/Tendering/OpportunityDetail/Index?noticeUID=CO1.NTC.6430754&amp;isFromPublicArea=True&amp;isModal=False</t>
  </si>
  <si>
    <t>LUIS DAVID GAMARRA ROSADO</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</si>
  <si>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</si>
  <si>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CO1.REQ.6546057</t>
  </si>
  <si>
    <t>OPSP-FCE-0027-2024</t>
  </si>
  <si>
    <t>https://community.secop.gov.co/Public/Tendering/OpportunityDetail/Index?noticeUID=CO1.NTC.6430476&amp;isFromPublicArea=True&amp;isModal=False</t>
  </si>
  <si>
    <t>MARGARITA ROSA BARRAZA HERAS</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</si>
  <si>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</si>
  <si>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CO1.REQ.6545931</t>
  </si>
  <si>
    <t>OPSP-FCE-0026-2024</t>
  </si>
  <si>
    <t>https://community.secop.gov.co/Public/Tendering/OpportunityDetail/Index?noticeUID=CO1.NTC.6430199&amp;isFromPublicArea=True&amp;isModal=False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</si>
  <si>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</si>
  <si>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</si>
  <si>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CO1.REQ.6545901</t>
  </si>
  <si>
    <t>OPSP-FCE-0025-2024</t>
  </si>
  <si>
    <t>https://community.secop.gov.co/Public/Tendering/OpportunityDetail/Index?noticeUID=CO1.NTC.6430270&amp;isFromPublicArea=True&amp;isModal=False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</si>
  <si>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</si>
  <si>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</si>
  <si>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CO1.REQ.6545861</t>
  </si>
  <si>
    <t>OPSP-FCE-0024-2024</t>
  </si>
  <si>
    <t>https://community.secop.gov.co/Public/Tendering/OpportunityDetail/Index?noticeUID=CO1.NTC.6379877&amp;isFromPublicArea=True&amp;isModal=False</t>
  </si>
  <si>
    <t>NATALY COHEN MALDONADO</t>
  </si>
  <si>
    <t>CO1.REQ.6493865</t>
  </si>
  <si>
    <t>OPSP-FCE-0023-2024</t>
  </si>
  <si>
    <t>https://community.secop.gov.co/Public/Tendering/OpportunityDetail/Index?noticeUID=CO1.NTC.6379912&amp;isFromPublicArea=True&amp;isModal=False</t>
  </si>
  <si>
    <t>ANDREINA FIDELINA VILLA AREVALO</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</si>
  <si>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</si>
  <si>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CO1.REQ.6493552</t>
  </si>
  <si>
    <t>OPSP-FCE-0022-2024</t>
  </si>
  <si>
    <t>https://community.secop.gov.co/Public/Tendering/OpportunityDetail/Index?noticeUID=CO1.NTC.6357367&amp;isFromPublicArea=True&amp;isModal=False</t>
  </si>
  <si>
    <t>NATALIA VASQUEZ VILORIA</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</si>
  <si>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</si>
  <si>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CO1.REQ.6471826</t>
  </si>
  <si>
    <t>OPSP-FCE-0021-2024</t>
  </si>
  <si>
    <t>https://community.secop.gov.co/Public/Tendering/OpportunityDetail/Index?noticeUID=CO1.NTC.6357353&amp;isFromPublicArea=True&amp;isModal=False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</si>
  <si>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</si>
  <si>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</si>
  <si>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CO1.REQ.6471639</t>
  </si>
  <si>
    <t>OPSP-FCE-0020-2024</t>
  </si>
  <si>
    <t>https://community.secop.gov.co/Public/Tendering/OpportunityDetail/Index?noticeUID=CO1.NTC.6326202&amp;isFromPublicArea=True&amp;isModal=False</t>
  </si>
  <si>
    <t>LAHERAL S.A.S. BIC</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</si>
  <si>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</si>
  <si>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CO1.REQ.6440904</t>
  </si>
  <si>
    <t>ODC-FCE-0002-2024</t>
  </si>
  <si>
    <t>https://community.secop.gov.co/Public/Tendering/OpportunityDetail/Index?noticeUID=CO1.NTC.5911309&amp;isFromPublicArea=True&amp;isModal=False</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</si>
  <si>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</si>
  <si>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</si>
  <si>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</si>
  <si>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</si>
  <si>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JAIME ALFONSO LARGE MACHI</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</si>
  <si>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</si>
  <si>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</si>
  <si>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</si>
  <si>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</si>
  <si>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</si>
  <si>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</si>
  <si>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</si>
  <si>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</si>
  <si>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</si>
  <si>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</si>
  <si>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</si>
  <si>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</si>
  <si>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</si>
  <si>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</si>
  <si>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</si>
  <si>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</si>
  <si>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</si>
  <si>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</si>
  <si>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</si>
  <si>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</si>
  <si>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</si>
  <si>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</si>
  <si>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</si>
  <si>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</si>
  <si>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</si>
  <si>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</si>
  <si>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</si>
  <si>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</si>
  <si>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CO1.REQ.5649818</t>
  </si>
  <si>
    <t>OPSP-FCE-0012-2024</t>
  </si>
  <si>
    <t>https://community.secop.gov.co/Public/Tendering/OpportunityDetail/Index?noticeUID=CO1.NTC.5541216&amp;isFromPublicArea=True&amp;isModal=False</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</si>
  <si>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</si>
  <si>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</si>
  <si>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</si>
  <si>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</si>
  <si>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CO1.REQ.5647409</t>
  </si>
  <si>
    <t>OPSP-FCE-0010-2024</t>
  </si>
  <si>
    <t>https://community.secop.gov.co/Public/Tendering/OpportunityDetail/Index?noticeUID=CO1.NTC.5537589&amp;isFromPublicArea=True&amp;isModal=False</t>
  </si>
  <si>
    <t>CO1.REQ.5646867</t>
  </si>
  <si>
    <t>OPSP-FCE-0009-2024</t>
  </si>
  <si>
    <t>https://community.secop.gov.co/Public/Tendering/OpportunityDetail/Index?noticeUID=CO1.NTC.5537897&amp;isFromPublicArea=True&amp;isModal=False</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</si>
  <si>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</si>
  <si>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</si>
  <si>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</si>
  <si>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</si>
  <si>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</si>
  <si>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</si>
  <si>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</si>
  <si>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</si>
  <si>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</si>
  <si>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</si>
  <si>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</si>
  <si>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</si>
  <si>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</si>
  <si>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</si>
  <si>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</si>
  <si>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</si>
  <si>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</si>
  <si>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</si>
  <si>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</si>
  <si>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</si>
  <si>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</si>
  <si>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</si>
  <si>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</si>
  <si>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</si>
  <si>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</si>
  <si>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</si>
  <si>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</si>
  <si>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</si>
  <si>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</si>
  <si>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</si>
  <si>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FACULTAD DE C IENCIAS DE LA EDUCACIÓN</t>
  </si>
  <si>
    <t>VICERRECTORÍA DE INVESTIGACIÓN</t>
  </si>
  <si>
    <t>OAG-VIN-0001-2024</t>
  </si>
  <si>
    <t>CO1.REQ.5671509</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</si>
  <si>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</si>
  <si>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JULIO ANDRES REDONDO GOMEZ</t>
  </si>
  <si>
    <t>S</t>
  </si>
  <si>
    <t>ANA CAMARGO VELÁSQUEZ</t>
  </si>
  <si>
    <t>https://community.secop.gov.co/Public/Tendering/OpportunityDetail/Index?noticeUID=CO1.NTC.5562994</t>
  </si>
  <si>
    <t>OAG-VIN-0002-2024</t>
  </si>
  <si>
    <t>CO1.REQ.5777365</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</si>
  <si>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</si>
  <si>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JUAN DIEGO MICAN GONZALEZ</t>
  </si>
  <si>
    <t>RICARDO ADRIAN TETE MIELES</t>
  </si>
  <si>
    <t>https://community.secop.gov.co/Public/Tendering/OpportunityDetail/Index?noticeUID=CO1.NTC.5668465</t>
  </si>
  <si>
    <t>OAG-VIN-0003-2024</t>
  </si>
  <si>
    <t>CO1.REQ.5892495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</si>
  <si>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</si>
  <si>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DIEGO ARMANDO SOLEDAD SANCHEZ</t>
  </si>
  <si>
    <t>FABIO SILVA VALLEJO</t>
  </si>
  <si>
    <t>https://community.secop.gov.co/Public/Tendering/OpportunityDetail/Index?noticeUID=CO1.NTC.5783204</t>
  </si>
  <si>
    <t>OAG-VIN-0004-2024</t>
  </si>
  <si>
    <t>CO1.REQ.6085912</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</si>
  <si>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</si>
  <si>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JAIME ALFREDO POMARES BRAVO</t>
  </si>
  <si>
    <t>IBETH NORIEGA HERAZO</t>
  </si>
  <si>
    <t>https://community.secop.gov.co/Public/Tendering/OpportunityDetail/Index?noticeUID=CO1.NTC.5974619&amp;isFromPublicArea=True&amp;isModal=False</t>
  </si>
  <si>
    <t>OAG-VIN-0005-2024</t>
  </si>
  <si>
    <t>CO1.REQ.6138203</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</si>
  <si>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</si>
  <si>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YASMIN ROMERO EPIAYU</t>
  </si>
  <si>
    <t>https://community.secop.gov.co/Public/Tendering/OpportunityDetail/Index?noticeUID=CO1.NTC.6028648&amp;isFromPublicArea=True&amp;isModal=False</t>
  </si>
  <si>
    <t>OAG-VIN-0006-2024</t>
  </si>
  <si>
    <t>CO1.REQ.6262977</t>
  </si>
  <si>
    <t>PRESTAR LOS SERVICIOS DE APOYO A LA GESTIÓN EN MARCO DEL
PROYECTO DE INVESTIGACIÓN °RECONVERSIÓN LABORAL Y EDUCACIÓN VOCACIONAL EN EL “CORREDOR VIDA” DEL CESAR
Y MAGDALENA: ENFRENTANDO LA SALIDA DEL CARBÓN</t>
  </si>
  <si>
    <t>ALVARO ENRIQUE CASTRO MERIÑO</t>
  </si>
  <si>
    <t>12596212</t>
  </si>
  <si>
    <t>ANDREA CAROLINA CARDOSO DÍAZ</t>
  </si>
  <si>
    <t>https://community.secop.gov.co/Public/Tendering/OpportunityDetail/Index?noticeUID=CO1.NTC.6151415&amp;isFromPublicArea=True&amp;isModal=False</t>
  </si>
  <si>
    <t>OAG-VIN-0007-2024</t>
  </si>
  <si>
    <t>CO1.REQ.6314226</t>
  </si>
  <si>
    <t>OTROS</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</si>
  <si>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</si>
  <si>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ENA ROSA MERCADO MOJICA</t>
  </si>
  <si>
    <t>JOHN ALEXANDER TABORDA GIRALDO</t>
  </si>
  <si>
    <t>https://community.secop.gov.co/Public/Tendering/OpportunityDetail/Index?noticeUID=CO1.NTC.6205746&amp;isFromPublicArea=True&amp;isModal=False</t>
  </si>
  <si>
    <t>OAG-VIN-0008-2024</t>
  </si>
  <si>
    <t>CO1.REQ.6487179</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</si>
  <si>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</si>
  <si>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https://community.secop.gov.co/Public/Tendering/OpportunityDetail/Index?noticeUID=CO1.NTC.6376395&amp;isFromPublicArea=True&amp;isModal=False</t>
  </si>
  <si>
    <t>OAG-VIN-0009-2024</t>
  </si>
  <si>
    <t>CO1.REQ.6487387</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</si>
  <si>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</si>
  <si>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https://community.secop.gov.co/Public/Tendering/OpportunityDetail/Index?noticeUID=CO1.NTC.6376252&amp;isFromPublicArea=True&amp;isModal=False</t>
  </si>
  <si>
    <t>OAG-VIN-0010-2024</t>
  </si>
  <si>
    <t>CO1.REQ.6502842</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</si>
  <si>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</si>
  <si>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ELGHER BENJAMIN PACHECO LOPEZ</t>
  </si>
  <si>
    <t>https://community.secop.gov.co/Public/Tendering/OpportunityDetail/Index?noticeUID=CO1.NTC.6392867&amp;isFromPublicArea=True&amp;isModal=False</t>
  </si>
  <si>
    <t>OAG-VIN-0011-2024</t>
  </si>
  <si>
    <t>CO1.REQ.6508884</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</si>
  <si>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</si>
  <si>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JUAN DAVID MENCO BERMUDEZ</t>
  </si>
  <si>
    <t>https://community.secop.gov.co/Public/Tendering/OpportunityDetail/Index?noticeUID=CO1.NTC.6396014&amp;isFromPublicArea=True&amp;isModal=False</t>
  </si>
  <si>
    <t>OAG-VIN-0012-2024</t>
  </si>
  <si>
    <t>CO1.REQ.6560264</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</si>
  <si>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</si>
  <si>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https://community.secop.gov.co/Public/Tendering/OpportunityDetail/Index?noticeUID=CO1.NTC.6450867&amp;isFromPublicArea=True&amp;isModal=False</t>
  </si>
  <si>
    <t>OAG-VIN-0013-2024</t>
  </si>
  <si>
    <t>CO1.REQ.6701145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</si>
  <si>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Y ADMINISTRACIÓN DE ORALOTECA PODCAST COMO MEDIO DE DIVULGACIÓN SONORO DEL GRUPO. 4. APOYO EN LA ADMINISTRACIÓN DEL REPOSITORIO DIGITAL DEL GRUPO ORALOTECA. 5. APOYO EN LA ADMINISTRACIÓN DE LA PÁGINA WEB Y LAS REDES SOCIALES DEL GRUPO DE INVESTIGACIÓN</t>
  </si>
  <si>
    <t>https://community.secop.gov.co/Public/Tendering/OpportunityDetail/Index?noticeUID=CO1.NTC.6586363&amp;isFromPublicArea=True&amp;isModal=False</t>
  </si>
  <si>
    <t>OAG-VIN-0014-2024</t>
  </si>
  <si>
    <t>CO1.REQ.6713167</t>
  </si>
  <si>
    <t>PRESTAR LOS SERVICIOS DE APOYO A LA GESTIÓN EN MARCO DEL PROYECTO DE INVESTIGACIÓN “RESILIENCIA AGRO-PESCADORA. CARACTERIZACIÓN DE LOS SERVICIOS ECOTURÍSTICOS EN DON JACA (SANTA MARTA, COLOMBIA)”. PARA EL CUMPLIMIENTO DEL OBJETO EL CONTRATISTA SE COMPROMETE A CUMPLIR CON EL APOYO EN LAS SIGUIENTES ACTIVIDADES: 1. REVISAR LA LITERATURA RELACIONADA CON LA ESTACIÓN METEOROLÓGICA. 2. APORTAR EN EL DISEÑO DE LAS ENTREVISTAS SEMIESTRUCTURADAS 3. REALIZAR LA TOMA DE INFORMACIÓN CON LA ESTACIÓN METEOROLÓGICA EN CAMPO. 4. ACOMPAÑAR EL TRABAJO DE CAMPO</t>
  </si>
  <si>
    <t>ANA MARIA TRIVIÑO MONJE</t>
  </si>
  <si>
    <t>SORAYA MARIA DUARTE REYES</t>
  </si>
  <si>
    <t>https://community.secop.gov.co/Public/Tendering/OpportunityDetail/Index?noticeUID=CO1.NTC.6597032&amp;isFromPublicArea=True&amp;isModal=False</t>
  </si>
  <si>
    <t>OAG-VIN-0015-2024</t>
  </si>
  <si>
    <t>CO1.REQ.7061440</t>
  </si>
  <si>
    <t>PRESTAR LOS SERVICIOS DE APOYO A LA GESTIÓN EN EL CENTRO DE INVESTIGACIÓN EN ALTO RENDIMIENTO DEPORTIVO Y ESTUDIOS BIOMÉDICOS. PARA EL CUMPLIMIENTO DEL OBJETO LA CONTRATISTA SE COMPROMETE A APOYAR EN LAS SIGUIENTES ACTIVIDADES: 1. APOYAR EN LA CREACIÓN DE CONTENIDO DE VALOR PARA LA VISIBILIDAD DE LOS SERVICIOS DEL CENTRO. 2. APOYAR EN EL MANEJO DE LAS REDES SOCIALES DE SPORTSCI. 3. APOYAR EN LA CREACIÓN DE LAS PIEZAS DIGITALES Y FÍSICAS RELACIONADAS A LA OFERTA DE LOS SERVICIOS CIENTÍFICO-TECNOLÓGICOS DE SPORTSCI.</t>
  </si>
  <si>
    <t>LIGIA CAROLINA PERDOMO LOPEZ</t>
  </si>
  <si>
    <t>LAIONELL JOSE POLO ALVARADO</t>
  </si>
  <si>
    <t>https://community.secop.gov.co/Public/Tendering/OpportunityDetail/Index?noticeUID=CO1.NTC.6940890&amp;isFromPublicArea=True&amp;isModal=False</t>
  </si>
  <si>
    <t>OAG-VIN-0016-2024</t>
  </si>
  <si>
    <t>CO1.REQ.7061467</t>
  </si>
  <si>
    <t>PRESTAR LOS SERVICIOS DE APOYO A LA GESTIÓN EN LA DIRECCIÓN DE PROYECCIÓN CULTURAL DE LA UNIMAGDALENA. ACTIVIDADES: 1. ELABORAR Y ENTREGAR ONCE (11) PRODUCTOS AUDIOVISUALES BASADO EN LAS ACTIVIDADES, TALLERES, EXPOSICIONES, CONVERSATORIOS, CHARLAS Y CICLOS DE CONFERENCIAS REALIZADOS DENTRO DE LA AGENDA DE LA DIRECCIÓN DE PROYECCIÓN CULTURAL Y LA VICERRECTORIA DE INVESTIGACIÓN.</t>
  </si>
  <si>
    <t>JESUS ALBERTO ARANGO GALVIS</t>
  </si>
  <si>
    <t>559</t>
  </si>
  <si>
    <t>IBETH ROCIO NORIEGA HERAZO</t>
  </si>
  <si>
    <t>https://community.secop.gov.co/Public/Tendering/OpportunityDetail/Index?noticeUID=CO1.NTC.6941128&amp;isFromPublicArea=True&amp;isModal=False</t>
  </si>
  <si>
    <t>ODA-VIN-0001-2024</t>
  </si>
  <si>
    <t>CO1.REQ.5814018</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</si>
  <si>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</si>
  <si>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NURY CECILIA JACOME HENRY</t>
  </si>
  <si>
    <t>https://community.secop.gov.co/Public/Tendering/OpportunityDetail/Index?noticeUID=CO1.NTC.5705709</t>
  </si>
  <si>
    <t>ODA-VIN-0002-2024</t>
  </si>
  <si>
    <t>CO1.REQ.5849494</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</si>
  <si>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</si>
  <si>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LARRY ANTONIO JIMENEZ FERBANS</t>
  </si>
  <si>
    <t>https://community.secop.gov.co/Public/Tendering/OpportunityDetail/Index?noticeUID=CO1.NTC.5740285&amp;isFromPublicArea=True&amp;isModal=False</t>
  </si>
  <si>
    <t>ODA-VIN-0003-2024</t>
  </si>
  <si>
    <t>CO1.REQ.5874683</t>
  </si>
  <si>
    <t>ARRENDAMIENTO DE UN (01) MÓDULO METÁLICO, NECESARIO PARA EL DESARROLLO DE LAS ACTIVIDADES DE APROPIACIÓN SOCIAL DEL CONOCIMIENTO, CON LAS SIGUIENTES CARACTERÍSTICAS: MODULO METÁLICO DE 20FT (6M APROX.) PARA OFICINA</t>
  </si>
  <si>
    <t>ELIAS GREGORIO GARCIA PEROZO</t>
  </si>
  <si>
    <t>https://community.secop.gov.co/Public/Tendering/OpportunityDetail/Index?noticeUID=CO1.NTC.5765193</t>
  </si>
  <si>
    <t>ODA-VIN-0004-2024</t>
  </si>
  <si>
    <t>CO1.REQ.6641879</t>
  </si>
  <si>
    <t>ARRENDAMIENTO DE DOS (2) CONTENEDORES ACONDICIONADOS PARA DEPÓSITO, NECESARIOS PARA ALMACENAMIENTO Y BODEGAJE DE LAS ARTESANÍAS DE LAS COMUNIDADES INDÍGENAS QUE PARTICIPARÁN EN LA IV FERIA ARTESANAL Y CULTURAL DEL CARIBE COLOMBIANO, QUE SE REALIZARÁ DEL 15 AL 18 DE AGOSTO DE 2024.</t>
  </si>
  <si>
    <t>JORGE LUIS REYES CARREÑO</t>
  </si>
  <si>
    <t>https://community.secop.gov.co/Public/Tendering/OpportunityDetail/Index?noticeUID=CO1.NTC.6526323&amp;isFromPublicArea=True&amp;isModal=False</t>
  </si>
  <si>
    <t>ODC-VIN-0001-2024</t>
  </si>
  <si>
    <t>CO1.REQ.5915291</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</si>
  <si>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</si>
  <si>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INDUSTRIA COLOMBIANA DE
MOTOCICLETAS YAMAHA S A</t>
  </si>
  <si>
    <t>JORGE ENRIQUE ELIAS CARO</t>
  </si>
  <si>
    <t>https://community.secop.gov.co/Public/Tendering/OpportunityDetail/Index?noticeUID=CO1.NTC.5807276</t>
  </si>
  <si>
    <t>ODC-VIN-0002-2024</t>
  </si>
  <si>
    <t>CO1.REQ.5915509</t>
  </si>
  <si>
    <t>COMPRA DE SIETE (07) TARJETAS DE REGALO EN MARCO DEL HOMENAJE “RECONOCIMIENTO EN MARCO DEL DÍA DE LA MUJER INVESTIGADORA, INNOVADORA Y CREADORA UNIMAGDALENA</t>
  </si>
  <si>
    <t>PANAMERICANA LIBRERIA Y PAPELERIA  SA</t>
  </si>
  <si>
    <t>https://community.secop.gov.co/Public/Tendering/OpportunityDetail/Index?noticeUID=CO1.NTC.5809927</t>
  </si>
  <si>
    <t>ODC-VIN-0003-2024</t>
  </si>
  <si>
    <t>CO1.REQ.5955564</t>
  </si>
  <si>
    <t>COMPRA DE MATERIALES REQUERIDOS PARA EL DESARROLLO DEL "TALLER DE RESTAURACIÓN DE PIEZAS ARQUEOLÓGICAS</t>
  </si>
  <si>
    <t xml:space="preserve">LAHERAL S.A.S. BIC </t>
  </si>
  <si>
    <t>https://community.secop.gov.co/Public/Tendering/OpportunityDetail/Index?noticeUID=CO1.NTC.5847763</t>
  </si>
  <si>
    <t>ODC-VIN-0004-2024</t>
  </si>
  <si>
    <t>CO1.REQ.5989332</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</si>
  <si>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</si>
  <si>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BLAMIS DOTACIONES
LABORATORIO S.A.S</t>
  </si>
  <si>
    <t>ROCÍO DEL PILAR GARCÍA URUEÑA</t>
  </si>
  <si>
    <t>https://community.secop.gov.co/Public/Tendering/OpportunityDetail/Index?noticeUID=CO1.NTC.5879732</t>
  </si>
  <si>
    <t>ODC-VIN-0005-2024</t>
  </si>
  <si>
    <t>CO1.REQ.6037168</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</si>
  <si>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</si>
  <si>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SUMINISTROS CLINICOS ISLA SAS</t>
  </si>
  <si>
    <t>SAEKO ISABEL GAITAN IBARRA</t>
  </si>
  <si>
    <t>https://community.secop.gov.co/Public/Tendering/OpportunityDetail/Index?noticeUID=CO1.NTC.5927330&amp;isFromPublicArea=True&amp;isModal=False</t>
  </si>
  <si>
    <t>ODC-VIN-0006-2024</t>
  </si>
  <si>
    <t>CO1.REQ.6038051</t>
  </si>
  <si>
    <t>COMPRA OCHO (08) INSTRUMENTOS DE VALORACIÓN PSICOLÓGICA D2 - R PIN E-PERFIL, PARA EL DESARROLLO DE LOS PROCESOS QUE ADELANTA LA DIRECCIÓN CENTRO DE INVESTIGACIÓN EN ALTO RENDIMIENTO DEPORTIVO Y ESTUDIOS BIOMÉDICOS</t>
  </si>
  <si>
    <t>PSICOLOGOS ESPECIALISTAS ASOCIADOS SAS</t>
  </si>
  <si>
    <t>LAIONELL JOSÉ POLO
ALVARADO</t>
  </si>
  <si>
    <t>https://community.secop.gov.co/Public/Tendering/OpportunityDetail/Index?noticeUID=CO1.NTC.5927316&amp;isFromPublicArea=True&amp;isModal=False</t>
  </si>
  <si>
    <t>ODC-VIN-0007-2024</t>
  </si>
  <si>
    <t>CO1.REQ.6038712</t>
  </si>
  <si>
    <t>COMPRA DE EQUIPOS DE CÓMPUTO (WORSTATIONS), EN MARCO DEL PROYECTO DE INVESTIGACIÓN EXTERNO: ENFOQUE DE PAISAJE SOSTENIBLE EN LA PRODUCCIÓN DE CACAO PREMIUM DE ORIGEN "SIERRA NEVADA" EN MUNICIPIOS PDET DEL DEPARTAMENTO DEL MAGDALENA Y LA GUAJIRA</t>
  </si>
  <si>
    <t>APEXTEC S.A.S</t>
  </si>
  <si>
    <t>JOSÉ DE LA CRUZ SIERRA ORTEGA</t>
  </si>
  <si>
    <t>https://community.secop.gov.co/Public/Tendering/OpportunityDetail/Index?noticeUID=CO1.NTC.5927389&amp;isFromPublicArea=True&amp;isModal=False</t>
  </si>
  <si>
    <t>ODC-VIN-0008-2024</t>
  </si>
  <si>
    <t>CO1.REQ.6042881</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</si>
  <si>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</si>
  <si>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ARTILAB SA</t>
  </si>
  <si>
    <t>JUDITH MARGARITA BARROS GOMEZ</t>
  </si>
  <si>
    <t>https://community.secop.gov.co/Public/Tendering/OpportunityDetail/Index?noticeUID=CO1.NTC.5933242&amp;isFromPublicArea=True&amp;isModal=False</t>
  </si>
  <si>
    <t>ODC-VIN-0009-2024</t>
  </si>
  <si>
    <t>CO1.REQ.6043236</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</si>
  <si>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</si>
  <si>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LUIS ARMANDO VILA SIERRA</t>
  </si>
  <si>
    <t>https://community.secop.gov.co/Public/Tendering/OpportunityDetail/Index?noticeUID=CO1.NTC.5933330&amp;isFromPublicArea=True&amp;isModal=False</t>
  </si>
  <si>
    <t>ODC-VIN-0010-2024</t>
  </si>
  <si>
    <t>CO1.REQ.6048774</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</si>
  <si>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</si>
  <si>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CAHOZ INVERSIONES SAS</t>
  </si>
  <si>
    <t>https://community.secop.gov.co/Public/Tendering/OpportunityDetail/Index?noticeUID=CO1.NTC.5939553&amp;isFromPublicArea=True&amp;isModal=False</t>
  </si>
  <si>
    <t>ODC-VIN-0011-2024</t>
  </si>
  <si>
    <t>CO1.REQ.6049145</t>
  </si>
  <si>
    <t>COMPRA DE 7.5 GALONES DE ALCOHOL ANTISÉPTICO 70%, EN MARCO DEL PROYECTO DE INVESTIGACIÓN "LOS CALIFÓRIDOS (DIPTERA: CALLIPHORIDAE) DE SANTA MARTA, MAGDALENA: SINANTROPÍA Y MICROORGANISMOS ASOCIADOS".</t>
  </si>
  <si>
    <t>INTEGRA SOLUCIONES ESTRATEGICAS SAS BIC</t>
  </si>
  <si>
    <t>MARIA TERESA MOJICA</t>
  </si>
  <si>
    <t>https://community.secop.gov.co/Public/Tendering/OpportunityDetail/Index?noticeUID=CO1.NTC.5939906&amp;isFromPublicArea=True&amp;isModal=False</t>
  </si>
  <si>
    <t>ODC-VIN-0012-2024</t>
  </si>
  <si>
    <t xml:space="preserve"> CO1.REQ.6049158</t>
  </si>
  <si>
    <t>COMPRA DE 10 GALONES DE ALCOHOL ANTISÉPTICO 70% EN MARCO DEL PROYECTO DE INVESTIGACIÓN "SARCOFÁGIDOS (DIPTERA: SARCOPHAGIDAE: SARCOPHAGINAE) DE IMPORTANCIA FORENSE EN UN GRADIENTE ALTITUDINAL EN LA SIERRA NEVADA DE SANTA MARTA</t>
  </si>
  <si>
    <t>https://community.secop.gov.co/Public/Tendering/OpportunityDetail/Index?noticeUID=CO1.NTC.5939564&amp;isFromPublicArea=True&amp;isModal=False</t>
  </si>
  <si>
    <t>ODC-VIN-0013-2024</t>
  </si>
  <si>
    <t>CO1.REQ.6050039</t>
  </si>
  <si>
    <t>COMPRA DE DRAGA PARA RECOLECCIÓN DE MUESTRAS DE SEDIMENTOS, EN MARCO DEL PROYECTO DE INVESTIGACIÓN EXTERNO: “EFECTO DEL POLVILLO DE CARBÓN Y LOS MICROPLÁSTICOS EN EL DESARROLLO TEMPRANO DE ORGANISMOS ARRECIFALES</t>
  </si>
  <si>
    <t>MECANICA INDUSTRIAL W. RIAÑO S.A.S.</t>
  </si>
  <si>
    <t>ROCIO DEL PILAR GARCÍA URUEÑA</t>
  </si>
  <si>
    <t>https://community.secop.gov.co/Public/Tendering/OpportunityDetail/Index?noticeUID=CO1.NTC.5939843&amp;isFromPublicArea=True&amp;isModal=False</t>
  </si>
  <si>
    <t>ODC-VIN-0014-2024</t>
  </si>
  <si>
    <t>CO1.REQ.6063096</t>
  </si>
  <si>
    <t>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</si>
  <si>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INDEXA SYSTEMS SAS</t>
  </si>
  <si>
    <t>CARMEN CECILIA CABALLERO</t>
  </si>
  <si>
    <t>https://community.secop.gov.co/Public/Tendering/OpportunityDetail/Index?noticeUID=CO1.NTC.5955142&amp;isFromPublicArea=True&amp;isModal=False</t>
  </si>
  <si>
    <t>ODC-VIN-0015-2024</t>
  </si>
  <si>
    <t>CO1.REQ.6073465</t>
  </si>
  <si>
    <t>COMPRA DE ELEMENTOS DE CÓMPUTO REQUERIDOS POR LA EDITORIAL UNIMAGDALENA CON EL PROPÓSITO DE DIGITALIZAR LAS PUBLICACIONES ANTIGUAS IMPRESAS PARA SER SUBIDAS EN LAS PLATAFORMAS VIRTUALES DE MANERA GRATUITA PARA LA COMUNIDAD ACADÉMICA</t>
  </si>
  <si>
    <t>https://community.secop.gov.co/Public/Tendering/OpportunityDetail/Index?noticeUID=CO1.NTC.5961939&amp;isFromPublicArea=True&amp;isModal=False</t>
  </si>
  <si>
    <t>ODC-VIN-0016-2024</t>
  </si>
  <si>
    <t>CO1.REQ.6073046</t>
  </si>
  <si>
    <t>COMPRA DE MATERIALES E INSUMOS, EN MARCO DEL PROYECTO DE INVESTIGACIÛN: “IMPLEMENTACIÛN DE SISTEMAS PRODUCTIVOS EN LA PISCICULTURA MARINA DEL RÛBALO PARA EL FOMENTO DE SU PRODUCCIÛN EN EL DEPARTAMENTO DEL MAGDALENA</t>
  </si>
  <si>
    <t>LABORATORIOS PETROLEROS Y BIOLOGICOS DE COLOMBIA S.A.S</t>
  </si>
  <si>
    <t>https://community.secop.gov.co/Public/Tendering/OpportunityDetail/Index?noticeUID=CO1.NTC.5961674&amp;isFromPublicArea=True&amp;isModal=False</t>
  </si>
  <si>
    <t>ODC-VIN-0017-2024</t>
  </si>
  <si>
    <t>CO1.REQ.6073185</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</si>
  <si>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</si>
  <si>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https://community.secop.gov.co/Public/Tendering/OpportunityDetail/Index?noticeUID=CO1.NTC.5961839&amp;isFromPublicArea=True&amp;isModal=False</t>
  </si>
  <si>
    <t>ODC-VIN-0018-2024</t>
  </si>
  <si>
    <t>CO1.REQ.6101946</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</si>
  <si>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</si>
  <si>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SOLEY DE JESUS BARBOSA MERIñO</t>
  </si>
  <si>
    <t>ANDREA CAROLINA CARDOSO DIAZ</t>
  </si>
  <si>
    <t>https://community.secop.gov.co/Public/Tendering/OpportunityDetail/Index?noticeUID=CO1.NTC.5995354&amp;isFromPublicArea=True&amp;isModal=False.</t>
  </si>
  <si>
    <t>ODC-VIN-0019-2024</t>
  </si>
  <si>
    <t>CO1.REQ.6107262</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</si>
  <si>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</si>
  <si>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LYDA RAQUEL CASTRO GARCÍA</t>
  </si>
  <si>
    <t>https://community.secop.gov.co/Public/Tendering/OpportunityDetail/Index?noticeUID=CO1.NTC.6002450&amp;isFromPublicArea=True&amp;isModal=False</t>
  </si>
  <si>
    <t>ODC-VIN-0020-2024</t>
  </si>
  <si>
    <t>CO1.REQ.6144236</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</si>
  <si>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</si>
  <si>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KRISLY MARIA PALACIO SANCHEZ</t>
  </si>
  <si>
    <t>https://community.secop.gov.co/Public/Tendering/OpportunityDetail/Index?noticeUID=CO1.NTC.6034277&amp;isFromPublicArea=True&amp;isModal=False</t>
  </si>
  <si>
    <t>ODC-VIN-0021-2024</t>
  </si>
  <si>
    <t>CO1.REQ.6144269</t>
  </si>
  <si>
    <t>COMPRA DE 50 ELEMENTOS PORTALIBROS CON LOGO EN LÁMINA ACRÍLICA CRISTAL DE 5.0 MM DE ESPESOR, NECESARIOS PARA EL FUNCIONAMIENTO DE LA LIBRERÍA EN LA CASA MUSEO GABO EN ARACATACA, EN MARCO DE LA CELEBRACIÓN DE LOS DIEZ AÑOS DE SU FALLECIMIENTO</t>
  </si>
  <si>
    <t>https://community.secop.gov.co/Public/Tendering/OpportunityDetail/Index?noticeUID=CO1.NTC.6034320&amp;isFromPublicArea=True&amp;isModal=False</t>
  </si>
  <si>
    <t>ODC-VIN-0022-2024</t>
  </si>
  <si>
    <t>CO1.REQ.6223673</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</si>
  <si>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</si>
  <si>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LAB BRANDS SAS</t>
  </si>
  <si>
    <t>https://community.secop.gov.co/Public/Tendering/OpportunityDetail/Index?noticeUID=CO1.NTC.6111024</t>
  </si>
  <si>
    <t>ODC-VIN-0023-2024</t>
  </si>
  <si>
    <t>CO1.REQ.6263745</t>
  </si>
  <si>
    <t>COMPRA DE PAPEL DE FIBRA DE VIDRIO Y MICROFIBRA, EN MARCO DEL PROYECTO DE NVESTIGACIÓN “EFECTO DEL POLVILLO DE CARBÓN Y LOS MICROPLÁSTICOS EN EL DESARROLLO TEMPRANO DE ORGANISMOS ARRECIFALES</t>
  </si>
  <si>
    <t xml:space="preserve">DGC SOLUTIONS SAS </t>
  </si>
  <si>
    <t>https://community.secop.gov.co/Public/Tendering/OpportunityDetail/Index?noticeUID=CO1.NTC.6151848&amp;isFromPublicArea=True&amp;isModal=False</t>
  </si>
  <si>
    <t>ODC-VIN-0024-2024</t>
  </si>
  <si>
    <t>CO1.REQ.6269876</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</si>
  <si>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</si>
  <si>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CARLOS ANTONIO MOSCARELLA DE LA ROSA</t>
  </si>
  <si>
    <t>ADRIANA RODRÍGUEZ FORERO</t>
  </si>
  <si>
    <t>https://community.secop.gov.co/Public/Tendering/OpportunityDetail/Index?noticeUID=CO1.NTC.6157412</t>
  </si>
  <si>
    <t>ODC-VIN-0025-2024</t>
  </si>
  <si>
    <t>CO1.REQ.6270918</t>
  </si>
  <si>
    <t>COMPRA DE EQUIPOS BIOMÉDICOS NECESARIOS PARA EL
DESARROLLO DE LAS ACTIVIDADES QUE ADELANTA EL CENTRO DE ALTO RENDIMIENTO DEPORTIVO Y ESTUDIOS
BIOMÉDICOS</t>
  </si>
  <si>
    <t>CENTRO ELECTROMEDICO DEL CARIBE S.A.S.</t>
  </si>
  <si>
    <t>LAIONELL JOSE POLO
ALVARADO</t>
  </si>
  <si>
    <t>https://community.secop.gov.co/Public/Tendering/OpportunityDetail/Index?noticeUID=CO1.NTC.6161472</t>
  </si>
  <si>
    <t>ODC-VIN-0026-2024</t>
  </si>
  <si>
    <t>CO1.REQ.6283523</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</si>
  <si>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</si>
  <si>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GLOBAL INTERNATIONAL TRADING USA CORP</t>
  </si>
  <si>
    <t>806013970-1</t>
  </si>
  <si>
    <t>https://community.secop.gov.co/Public/Tendering/OpportunityDetail/Index?noticeUID=CO1.NTC.6170012</t>
  </si>
  <si>
    <t>ODC-VIN-0027-2024</t>
  </si>
  <si>
    <t>CO1.REQ.6303117</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</si>
  <si>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</si>
  <si>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TESLATRONICA SUMADOR S.A.S</t>
  </si>
  <si>
    <t>901640333</t>
  </si>
  <si>
    <t>https://community.secop.gov.co/Public/Tendering/OpportunityDetail/Index?noticeUID=CO1.NTC.6196180&amp;isFromPublicArea=True&amp;isModal=False</t>
  </si>
  <si>
    <t>ODC-VIN-0028-2024</t>
  </si>
  <si>
    <t>CO1.REQ.6334935</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</si>
  <si>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</si>
  <si>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DOTACIONES QUIMICO CLINICAS S.A.S.</t>
  </si>
  <si>
    <t>IRMA DEL ROSARIO QUINTERO PERTUZ</t>
  </si>
  <si>
    <t>https://community.secop.gov.co/Public/Tendering/OpportunityDetail/Index?noticeUID=CO1.NTC.6227208</t>
  </si>
  <si>
    <t>ODC-VIN-0029-2024</t>
  </si>
  <si>
    <t>CO1.REQ.6335136</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</si>
  <si>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</si>
  <si>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SOLUCIONES EN LABORATORIO Y METROLOGIA S A S</t>
  </si>
  <si>
    <t>https://community.secop.gov.co/Public/Tendering/OpportunityDetail/Index?noticeUID=CO1.NTC.6226980</t>
  </si>
  <si>
    <t>ODC-VIN-0030-2024</t>
  </si>
  <si>
    <t>CO1.REQ.6341920</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</si>
  <si>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</si>
  <si>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AVANTIKA COLOMBIA S.A.S.</t>
  </si>
  <si>
    <t>https://community.secop.gov.co/Public/Tendering/OpportunityDetail/Index?noticeUID=CO1.NTC.6228106</t>
  </si>
  <si>
    <t>ODC-VIN-0031-2024</t>
  </si>
  <si>
    <t>CO1.REQ.6342415</t>
  </si>
  <si>
    <t>COMPRA DE MATERIALES ELECTRÓNICOS EN MARCO DEL PROYECTO DE INVESTIGACIÓN "PROTOTIPO PARA CONTROLAR LA MADURACIÓN DE LAS FRUTAS CLIMATÉRICAS EN FASE DE POSCOSECHA POR MEDIO DE ATMÓSFERA MODIFICADA".</t>
  </si>
  <si>
    <t>JORGE GÓMEZ ROJAS</t>
  </si>
  <si>
    <t>https://community.secop.gov.co/Public/Tendering/OpportunityDetail/Index?noticeUID=CO1.NTC.6228303</t>
  </si>
  <si>
    <t>ODC-VIN-0032-2024</t>
  </si>
  <si>
    <t>CO1.REQ.6362719</t>
  </si>
  <si>
    <t>COMPRA DE EQUIPOS EN MARCO DEL PROYECTO DE INVESTIGACIÓN "PROTOTIPO PARA CONTROLAR LA MADURACIÓN DE LAS FRUTAS CLIMATÉRICAS EN FASE DE POSCOSECHA POR MEDIO DE ATMÓSFERA MODIFICADA".</t>
  </si>
  <si>
    <t>ELECTRONICA I+D SAS</t>
  </si>
  <si>
    <t>https://community.secop.gov.co/Public/Tendering/OpportunityDetail/Index?noticeUID=CO1.NTC.6255265&amp;isFromPublicArea=True&amp;isModal=False</t>
  </si>
  <si>
    <t>ODC-VIN-0033-2024</t>
  </si>
  <si>
    <t>CO1.REQ.6363210</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</si>
  <si>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</si>
  <si>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ALBERTO RAFAEL PÁEZ REDONDO</t>
  </si>
  <si>
    <t>https://community.secop.gov.co/Public/Tendering/OpportunityDetail/Index?noticeUID=CO1.NTC.6255200&amp;isFromPublicArea=True&amp;isModal=False</t>
  </si>
  <si>
    <t>ODC-VIN-0034-2024</t>
  </si>
  <si>
    <t>CO1.REQ.6374610</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</si>
  <si>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</si>
  <si>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BLAMIS DOTACIONES LABORATORIO S A S</t>
  </si>
  <si>
    <t>ISAAC MANUEL ROMERO BORJA</t>
  </si>
  <si>
    <t>https://community.secop.gov.co/Public/Tendering/OpportunityDetail/Index?noticeUID=CO1.NTC.6266096&amp;isFromPublicArea=True&amp;isModal=False</t>
  </si>
  <si>
    <t>ODC-VIN-0035-2024</t>
  </si>
  <si>
    <t>CO1.REQ.6380829</t>
  </si>
  <si>
    <t>COMPRA DE MATERIAL NECESARIO PARA LA CRÍA DE INSECTOS EN CONDICIONES DE LABORATORIO, EN MARCO DEL PROYECTO DE INVESTIGACIÓN TITULADO: EVALUACIÓN DE UN PROTOTIPO DE TRAMPA CEBO PARA EL CONTROL DE MOSCAS DE LA FRUTA ANASTREPHA SPP. EN MANGO</t>
  </si>
  <si>
    <t>C.I. AGROSOSA S.AS</t>
  </si>
  <si>
    <t>JUAN DIEGO RIOS DIEZ</t>
  </si>
  <si>
    <t>https://community.secop.gov.co/Public/Tendering/OpportunityDetail/Index?noticeUID=CO1.NTC.6270107&amp;isFromPublicArea=True&amp;isModal=False</t>
  </si>
  <si>
    <t>ODC-VIN-0036-2024</t>
  </si>
  <si>
    <t>CO1.REQ.6380889</t>
  </si>
  <si>
    <t>COMPRA DE MATERIALES E INSUMOS DE LABORATORIO EN MARCO DEL PROYECTO DE INVESTIGACIÓN: EVALUACIÓN DE UN PROTOTIPO DE TRAMPA CEBO PARA EL CONTROL DE MOSCAS DE LA FRUTA ANASTREPHA SPP EN MANGO</t>
  </si>
  <si>
    <t>JUAN DIEGO RÍOS DIEZ</t>
  </si>
  <si>
    <t>https://community.secop.gov.co/Public/Tendering/OpportunityDetail/Index?noticeUID=CO1.NTC.6269275&amp;isFromPublicArea=True&amp;isModal=False</t>
  </si>
  <si>
    <t>ODC-VIN-0037-2024</t>
  </si>
  <si>
    <t>CO1.REQ.6398679</t>
  </si>
  <si>
    <t>COMPRA MATERIAL Y EQUIPO DE IMPRESIÓN, EN MARCO DEL PROYECTO DE INVESTIGACIÓN EVALUACIÓN DE UN PROTOTIPO DE TRAMPA CEBO PARA EL CONTROL DE MOSCAS DE LA FRUTA ANASTREPHA SPP. EN MANGO</t>
  </si>
  <si>
    <t>NUEVOS RECURSOS LTDA SAS</t>
  </si>
  <si>
    <t>https://community.secop.gov.co/Public/Tendering/OpportunityDetail/Index?noticeUID=CO1.NTC.6290045</t>
  </si>
  <si>
    <t>ODC-VIN-0038-2024</t>
  </si>
  <si>
    <t>CO1.REQ.6399120</t>
  </si>
  <si>
    <t>COMPRA DE UN EQUIPO TECNOLÓGICO EN MARCO DEL PROYECTO DE INVESTIGACIÓN KATARINA: EN EL LABERINTO EP 1, FINANCIADO POR LA 6TA CONVOCATORIA PARA APOYAR EL DESARROLLO DE TRABAJOS DE GRADO EN LOS PROGRAMAS DE PREGADO DE LA UNIVERSIDAD DEL MAGDALENA</t>
  </si>
  <si>
    <t>MAURICIO GARCIA MATAMOROS</t>
  </si>
  <si>
    <t>https://community.secop.gov.co/Public/Tendering/OpportunityDetail/Index?noticeUID=CO1.NTC.6290240</t>
  </si>
  <si>
    <t>ODC-VIN-0039-2024</t>
  </si>
  <si>
    <t>CO1.REQ.6405391</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</si>
  <si>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</si>
  <si>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https://community.secop.gov.co/Public/Tendering/OpportunityDetail/Index?noticeUID=CO1.NTC.6294838</t>
  </si>
  <si>
    <t>ODC-VIN-0040-2024</t>
  </si>
  <si>
    <t>CO1.REQ.6406404</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</si>
  <si>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</si>
  <si>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MARIA TERESA MOJICA ORTIZ</t>
  </si>
  <si>
    <t>https://community.secop.gov.co/Public/Tendering/OpportunityDetail/Index?noticeUID=CO1.NTC.6294849</t>
  </si>
  <si>
    <t>ODC-VIN-0041-2024</t>
  </si>
  <si>
    <t>CO1.REQ.6406022</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</si>
  <si>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</si>
  <si>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JORGE REYES CARREÑO</t>
  </si>
  <si>
    <t>https://community.secop.gov.co/Public/Tendering/OpportunityDetail/Index?noticeUID=CO1.NTC.6294572</t>
  </si>
  <si>
    <t>ODC-VIN-0042-2024</t>
  </si>
  <si>
    <t>CO1.REQ.6410563</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</si>
  <si>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</si>
  <si>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LAB BRANDS S.A.S.</t>
  </si>
  <si>
    <t>https://community.secop.gov.co/Public/Tendering/OpportunityDetail/Index?noticeUID=CO1.NTC.6297602</t>
  </si>
  <si>
    <t>ODC-VIN-0043-2024</t>
  </si>
  <si>
    <t>CO1.REQ.6430095</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</si>
  <si>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</si>
  <si>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CATHERINE PARDEY RODRIGUEZ</t>
  </si>
  <si>
    <t>https://community.secop.gov.co/Public/Tendering/OpportunityDetail/Index?noticeUID=CO1.NTC.6315651&amp;isFromPublicArea=True&amp;isModal=False</t>
  </si>
  <si>
    <t>ODC-VIN-0044-2024</t>
  </si>
  <si>
    <t>CO1.REQ.6430844</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</si>
  <si>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</si>
  <si>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TECNOLOGIAS GENETICAS LTDA</t>
  </si>
  <si>
    <t>https://community.secop.gov.co/Public/Tendering/OpportunityDetail/Index?noticeUID=CO1.NTC.6315894&amp;isFromPublicArea=True&amp;isModal=False</t>
  </si>
  <si>
    <t>ODC-VIN-0045-2024</t>
  </si>
  <si>
    <t>CO1.REQ.6431037</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</si>
  <si>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</si>
  <si>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PROVISIONES TAYRONA SAS</t>
  </si>
  <si>
    <t>ROCÍO DEL PILAR GARCÍA URUENA</t>
  </si>
  <si>
    <t>https://community.secop.gov.co/Public/Tendering/OpportunityDetail/Index?noticeUID=CO1.NTC.6316335&amp;isFromPublicArea=True&amp;isModal=False</t>
  </si>
  <si>
    <t>ODC-VIN-0046-2024</t>
  </si>
  <si>
    <t>CO1.REQ.6508519</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</si>
  <si>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</si>
  <si>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TECNOSEMILLAS LIMITADA</t>
  </si>
  <si>
    <t>https://community.secop.gov.co/Public/Tendering/OpportunityDetail/Index?noticeUID=CO1.NTC.6394015&amp;isFromPublicArea=True&amp;isModal=False</t>
  </si>
  <si>
    <t>ODC-VIN-0047-2024</t>
  </si>
  <si>
    <t>CO1.REQ.6550578</t>
  </si>
  <si>
    <t>COMPRA DE DOS (02) KIT (REACTIVOS DE LABORATORIO), NECESARIOS PARA EL FUNCIONAMIENTO DEL CENTRO DE GENÉTICA Y BIOLOGÍA MOLECULAR DE LA UNIVERSIDAD DEL MAGDALENA</t>
  </si>
  <si>
    <t>MASCOLAB S.A.S</t>
  </si>
  <si>
    <t>LYDA RAQUEL CASTRO GARCIA</t>
  </si>
  <si>
    <t>https://community.secop.gov.co/Public/Tendering/OpportunityDetail/Index?noticeUID=CO1.NTC.6436495&amp;isFromPublicArea=True&amp;isModal=False</t>
  </si>
  <si>
    <t>ODC-VIN-0048-2024</t>
  </si>
  <si>
    <t>CO1.REQ.6602611</t>
  </si>
  <si>
    <t>COMPRA DE INSUMOS Y ELEMENTOS PARA LOGRAR EL CUMPLIMIENTO DE LAS ACTIVIDADES DE INVESTIGACIÓN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</si>
  <si>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HANNA INSTRUMENTS S A S</t>
  </si>
  <si>
    <t>ELIANA VERGARA VÁSQUEZ</t>
  </si>
  <si>
    <t>https://community.secop.gov.co/Public/Tendering/OpportunityDetail/Index?noticeUID=CO1.NTC.6486160&amp;isFromPublicArea=True&amp;isModal=False</t>
  </si>
  <si>
    <t>ODC-VIN-0049-2024</t>
  </si>
  <si>
    <t>CO1.REQ.6602588</t>
  </si>
  <si>
    <t>COMPRA DE BATERÍAS EN MARCO DEL PROYECTO DE INVESTIGACIÓN "CONSTRUCCIÓN DE ESCENARIOS DE CONSERVACIÓN AMBIENTAL DEL TERRITORIO PARA FOMENTAR LA PAZ Y FORTALECER LA GOBERNANZA EN EL CONSEJO COMUNITARIO JACOBO PÉREZ ESCOBAR DE ARACATACA-MAGDALENA", CORRESPONDIENTE AL CONTRATO DE FINANCIAMIENTO DE RECUPERACIÓN CONTINGENTE N° 112721-229-2023 CELEBRADO ENTRE FIDUCIARIA COLOMBIANA DE COMERCIO EXTERIOR S.A. FIDUCOLDEX ACTUANDO COMO VOCERA Y ADMINISTRADORA DEL FONDO NACIONAL DE FINANCIAMIENTO PARA LA CIENCIA, LA TECNOLOGÍA Y LA INNOVACIÓN, FONDO FRANCISCO JOSÉ DE CALDAS Y LA UNIVERSIDAD DEL MAGDALENA.</t>
  </si>
  <si>
    <t>DATUM INGENIERIA S A S</t>
  </si>
  <si>
    <t>https://community.secop.gov.co/Public/Tendering/OpportunityDetail/Index?noticeUID=CO1.NTC.6486431&amp;isFromPublicArea=True&amp;isModal=False</t>
  </si>
  <si>
    <t>ODC-VIN-0050-2024</t>
  </si>
  <si>
    <t>CO1.REQ.6614870</t>
  </si>
  <si>
    <t>COMPRA DE EQUIPOS TECNOLÓGICOS EN MARCO DEL PROYECTO DE INVESTIGACIÓN: "VULNERABILIDAD DE LOS PATRONES DE ENDEMISMO DE LA BIOTA COLOMBIANA BAJO
ESCENARIOS DE CAMBIO CLIMÁTICO FUTURO: PRIORIZACIÓN DE ÁREAS DE CONSERVACIÓN", FINANCIADO POR EL CONVENIO DE COOPERACIÓN DEL 15 DICIEMBRE DE 2023, CELEBRADO ENTRE LA UNIVERSIDAD DE SUCRE, LA UNIVERSIDAD DEL MAGDALENA Y EL TECNOLÓGICO DE ANTIOQUIA.</t>
  </si>
  <si>
    <t>LARRY JIMÉNEZ FERBANS</t>
  </si>
  <si>
    <t>https://community.secop.gov.co/Public/Tendering/OpportunityDetail/Index?noticeUID=CO1.NTC.6512526&amp;isFromPublicArea=True&amp;isModal=False</t>
  </si>
  <si>
    <t>ODC-VIN-0051-2024</t>
  </si>
  <si>
    <t>CO1.REQ.6615299</t>
  </si>
  <si>
    <t>COMPRA DE INSUMOS DE LABORATORIO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</si>
  <si>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ELIANA VERGARA VASQUEZ</t>
  </si>
  <si>
    <t>https://community.secop.gov.co/Public/Tendering/OpportunityDetail/Index?noticeUID=CO1.NTC.6503001&amp;isFromPublicArea=True&amp;isModal=False</t>
  </si>
  <si>
    <t>ODC-VIN-0052-2024</t>
  </si>
  <si>
    <t>CO1.REQ.6625681</t>
  </si>
  <si>
    <t>COMPRA DE 01 REACTIVO DE LABORATORIO EN MARCO DEL PROYECTO DE INVESTIGACIÓN: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</si>
  <si>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DOTACIONES QUIMICO CLINICAS S.A.S</t>
  </si>
  <si>
    <t>LUZ ADRIANA VELASCO CIFUENTES</t>
  </si>
  <si>
    <t>https://community.secop.gov.co/Public/Tendering/OpportunityDetail/Index?noticeUID=CO1.NTC.6510233&amp;isFromPublicArea=True&amp;isModal=False</t>
  </si>
  <si>
    <t>ODC-VIN-0053-2024</t>
  </si>
  <si>
    <t>CO1.REQ.6626329</t>
  </si>
  <si>
    <t>COMPRA DE MATERIALES ELECTRÓNICOS EN MARCO DEL PROYECTO DE INVESTIGACIÓN "PLATAFORMA DE MONITOREO DE PARÁMETROS FISIOLÓGICOS DE
TRABAJADORES BASADA EN PRENDAS INTELIGENTES Y APRENDIZAJE DE MÁQUINA".</t>
  </si>
  <si>
    <t>TESLATRONICA SUMADOR S.A.S.</t>
  </si>
  <si>
    <t>AURA MARGARITA POLO LLANOS</t>
  </si>
  <si>
    <t>https://community.secop.gov.co/Public/Tendering/OpportunityDetail/Index?noticeUID=CO1.NTC.6510262&amp;isFromPublicArea=True&amp;isModal=False</t>
  </si>
  <si>
    <t>ODC-VIN-0054-2024</t>
  </si>
  <si>
    <t>CO1.REQ.6665070</t>
  </si>
  <si>
    <t xml:space="preserve"> COMPRA DE UN COMPUTADOR PORTÁTIL, EN MARCO DEL PROYECTO DE INVESTIGACIÓN “ROMPIENDO LA BRECHA: UN ANÁLISIS RELACIONAL PARA LA CARACTERIZACIÓN Y MAPEO DE LA POBLACIÓN FEMENINA, LGBTIQA+ Y CO-DISEÑO DE ESTRATEGIAS PARA LA EQUIDAD DE GÉNERO EN LA UNIVERSIDAD DEL MAGDALENA</t>
  </si>
  <si>
    <t>900763287</t>
  </si>
  <si>
    <t>ANDREA PATRICIA LLINÁS VAHOS</t>
  </si>
  <si>
    <t>https://community.secop.gov.co/Public/Tendering/OpportunityDetail/Index?noticeUID=CO1.NTC.6554820&amp;isFromPublicArea=True&amp;isModal=False</t>
  </si>
  <si>
    <t>ODC-VIN-0055-2024</t>
  </si>
  <si>
    <t>CO1.REQ.6665088</t>
  </si>
  <si>
    <t xml:space="preserve"> COMPRA DE MATERIALES E INSUMOS ELECTRÓNICOS PARA EL DISEÑO DE UN SISTEMA BIOELECTROQUIMICO CON EL FIN DE GARANTIZAR LAS ACTIVIDADES PROGRAMADAS EN EL MARCO DEL PROYECTO "SISTEMA BIOELECTROQUÍMICO PARA LA RECUPERACIÓN DE NUTRIENTES (NITRÓGENO Y FÓSFORO) Y REUTILIZACIÓN DE AGUA OPERADO CON MATERIALES DE BAJO COSTO UTILIZANDO VERTIMIENTOS LÍQUIDOS DE LA INDUSTRIA AGROPECUARIA</t>
  </si>
  <si>
    <t xml:space="preserve">VISTRONICA SAS </t>
  </si>
  <si>
    <t>900726280</t>
  </si>
  <si>
    <t>https://community.secop.gov.co/Public/Tendering/OpportunityDetail/Index?noticeUID=CO1.NTC.6554737&amp;isFromPublicArea=True&amp;isModal=False</t>
  </si>
  <si>
    <t>ODC-VIN-0056-2024</t>
  </si>
  <si>
    <t>CO1.REQ.6671763</t>
  </si>
  <si>
    <t>COMPRA DE MATERIALES E INSUMOS NECESARIOS EN EL LABORATORIO DE ENTOMOLOGIA CON EL FIN DE GARANTIZAR ACTIVIDADES PROGRAMADAS EN EL MARCO DEL PROYECTO "EXPLORACIÓN DEL NICHO ECOLÓGICO DE EUDOCIMA SPP. Y SUS POTENCIALES PLANTAS HOSPEDERAS EN COLOMBIA</t>
  </si>
  <si>
    <t>800053310</t>
  </si>
  <si>
    <t>https://community.secop.gov.co/Public/Tendering/OpportunityDetail/Index?noticeUID=CO1.NTC.6557611&amp;isFromPublicArea=True&amp;isModal=False</t>
  </si>
  <si>
    <t>ODC-VIN-0057-2024</t>
  </si>
  <si>
    <t>CO1.REQ.6671852</t>
  </si>
  <si>
    <t xml:space="preserve"> COMPRA DE PARTES O ACCESORIOS DE CÓMPUTO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</si>
  <si>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https://community.secop.gov.co/Public/Tendering/OpportunityDetail/Index?noticeUID=CO1.NTC.6557461&amp;isFromPublicArea=True&amp;isModal=False</t>
  </si>
  <si>
    <t>ODC-VIN-0058-2024</t>
  </si>
  <si>
    <t>CO1.REQ.6690536</t>
  </si>
  <si>
    <t xml:space="preserve"> COMPRA DE MATERIALES DE PAPELERÍA EN MARCO DEL PROYECTO DE INVESTIGACIÓN "PROPUESTA PARA LA CREACIÓN DEL CENTRO EMPRENDIMIENTO EN EL ÁREA DE INFLUENCIA DEL INSTITUTO NACIONAL DE FORMACIÓN TÉCNICA PROFESIONAL DE SAN ANDRÉS Y PROVIDENCIA-INFOTEP</t>
  </si>
  <si>
    <t>FUNDACION ZOE ISLAND</t>
  </si>
  <si>
    <t>JAIME ALBERTO MORÓN CÁRDENAS</t>
  </si>
  <si>
    <t>https://community.secop.gov.co/Public/Tendering/OpportunityDetail/Index?noticeUID=CO1.NTC.6582874</t>
  </si>
  <si>
    <t>ODC-VIN-0059-2024</t>
  </si>
  <si>
    <t>CO1.REQ.6690737</t>
  </si>
  <si>
    <t xml:space="preserve"> COMPRA DE EQUIPOS DE CÓMPUTO Y ACCESORIOS QUE SERÁN UTILIZADOS PARA EL FORTALECIMIENTO DE UNIDADES DEL SISTEMA INSTITUCIONAL DE INVESTIGACIÓN, CREACIÓN, INNOVACIÓN Y EMPRENDIMIENTO</t>
  </si>
  <si>
    <t>ELIAS GARCÍA PEROZO</t>
  </si>
  <si>
    <t>https://community.secop.gov.co/Public/Tendering/OpportunityDetail/Index?noticeUID=CO1.NTC.6583046</t>
  </si>
  <si>
    <t>ODC-VIN-0060-2024</t>
  </si>
  <si>
    <t>CO1.REQ.6700528</t>
  </si>
  <si>
    <t xml:space="preserve"> COMPRA DE MATERIALES E INSUMOS PARA ELECTROFORESIS EN MARCO DEL PROYECTO DE INVESTIGACIÓN "IDENTIFICACIÓN DE LOS BIOTIPOS DE BEMISIA TABACI (GENNADIUS) (HEMIPTERA: ALEYRODIDAE) VECTORES DE BEGOMOVIRUS INFECTANDO TOMATE EN SANTA MARTA, MAGDALENA</t>
  </si>
  <si>
    <t>SURGENOMA S.A.S.</t>
  </si>
  <si>
    <t>900918150</t>
  </si>
  <si>
    <t>https://community.secop.gov.co/Public/Tendering/OpportunityDetail/Index?noticeUID=CO1.NTC.6583800</t>
  </si>
  <si>
    <t>ODC-VIN-0061-2024</t>
  </si>
  <si>
    <t>CO1.REQ.6700875</t>
  </si>
  <si>
    <t xml:space="preserve"> COMPRA DE INSUMOS Y ELEMENTOS PARA LOGRAR EL CUMPLIMIENTO DE LAS ACTIVIDADES DE INVESTIGACIÓN EN EL MARCO DEL PROYECTO: “SÍNTESIS, CARACTERIZACIÓN Y MODELADO COMPUTACIONAL DE MATERIALES TIPO PEROVSKITA A2BB’O6 (A=SR, LA; B=FE, CO, NI; B’=V,W) CON POTENCIAL APLICABILIDAD EN ESPINTRÓNICA</t>
  </si>
  <si>
    <t>QUIMIFEX S.A.S.</t>
  </si>
  <si>
    <t>890115230</t>
  </si>
  <si>
    <t>DARWIN PEÑA GONZÁLEZ</t>
  </si>
  <si>
    <t>https://community.secop.gov.co/Public/Tendering/OpportunityDetail/Index?noticeUID=CO1.NTC.6584139</t>
  </si>
  <si>
    <t>ODC-VIN-0062-2024</t>
  </si>
  <si>
    <t>CO1.REQ.6723986</t>
  </si>
  <si>
    <t>COMPRA DE EQUIPO DE BALANZAS EN MARCO DEL PROYECTO DE INVESTIGACIÓN "SÍNTESIS, CARACTERIZACIÓN Y MODELADO COMPUTACIONAL DE MATERIALES TIPO PEROVSKITA A2BB’O6 (A=SR,  LA; B=FE, CO, NI; B’=V,W) CON POTENCIAL APLICABILIDAD EN ESPINTRÓNICA</t>
  </si>
  <si>
    <t>BUSSINES TECHNOLOGY HELP S.A.S</t>
  </si>
  <si>
    <t>900726297</t>
  </si>
  <si>
    <t>https://community.secop.gov.co/Public/Tendering/OpportunityDetail/Index?noticeUID=CO1.NTC.6612012&amp;isFromPublicArea=True&amp;isModal=False</t>
  </si>
  <si>
    <t>ODC-VIN-0063-2024</t>
  </si>
  <si>
    <t>CO1.REQ.6730925</t>
  </si>
  <si>
    <t>COMPRA DE TARJETAS (09) TARJETAS DE REGALO PARA LA PREMIACIÓN DE LAS DISTINTAS CONVOCATORIAS REALIZADAS POR LA DIRECCIÓN DE PROYECCIÓN CULTURAL ADCRITA A LA VICERRECTORIA DE INVESTIGACIÓN DE LA UNIVERSIDAD DEL MAGDALENA</t>
  </si>
  <si>
    <t>830037946</t>
  </si>
  <si>
    <t>https://community.secop.gov.co/Public/Tendering/OpportunityDetail/Index?noticeUID=CO1.NTC.6612652&amp;isFromPublicArea=True&amp;isModal=False</t>
  </si>
  <si>
    <t>ODC-VIN-0064-2024</t>
  </si>
  <si>
    <t>CO1.REQ.6735820</t>
  </si>
  <si>
    <t>COMPRA DE 10 CALENTADORES DE ACUARIO INASTILLABLE, PARA SER USADOS EN LA EJECUCIÓN DE LAS ACTIVIDADES DENTRO DEL PROYECTO "DESARROLLO DE LA TECNOLOGÍA PARA LA PRODUCCIÓN DE JUVENILES DE LA PIANGUA, ANADARA TUBERCULOSA, CON FINES DE CONSERVACIÓN Y APROVECHAMIENTO SOSTENIBLE</t>
  </si>
  <si>
    <t>https://community.secop.gov.co/Public/Tendering/OpportunityDetail/Index?noticeUID=CO1.NTC.6619954&amp;isFromPublicArea=True&amp;isModal=False</t>
  </si>
  <si>
    <t>ODC-VIN-0065-2024</t>
  </si>
  <si>
    <t>CO1.REQ.6737037</t>
  </si>
  <si>
    <t>COMPRA DE MATERIALES DE LABORATORIO EN
MARCO DEL PROYECTO DE INVESTIGACIÓN "CARACTERIZACIÓN DE LA INMUNOPATOGÉNESIS DEBIDA A
INFECCIÓN POR SARS- COV-2 EN UNA POBLACIÓN DEL CARIBE COLOMBIANO</t>
  </si>
  <si>
    <t>TECHNOMEDICAL S.A.S.</t>
  </si>
  <si>
    <t>900311634</t>
  </si>
  <si>
    <t>BLANCA DE ORO GENES</t>
  </si>
  <si>
    <t>https://community.secop.gov.co/Public/Tendering/OpportunityDetail/Index?noticeUID=CO1.NTC.6619875&amp;isFromPublicArea=True&amp;isModal=False</t>
  </si>
  <si>
    <t>ODC-VIN-0066-2024</t>
  </si>
  <si>
    <t>CO1.REQ.6773889</t>
  </si>
  <si>
    <t>COMPRA DE 4 PARES DE POLAINAS VIBORERAS, 1 DECÁMETRO 100 METROS, 2 MACHETE CORNETA RAMBO INCOLMA HOJA NIQUELADA 12 PG Y, 1 CINTA MÉTRICA DE 5 METROS DE LARGO, EN MARCO DEL PROYECTO “CARACTERIZACIÓN DE BIOMAS POTENCIALMENTE EN RIESGO DE INCENDIOS FORESTALES DURANTE EVENTOS CLIMÁTICOS EXTREMOS EN EL DEPARTAMENTO DEL MAGDALENA, COLOMBIA”.</t>
  </si>
  <si>
    <t>LAHERAL S.A.S.</t>
  </si>
  <si>
    <t>YINIVA CAMARGO CAICEDO</t>
  </si>
  <si>
    <t>https://community.secop.gov.co/Public/Tendering/OpportunityDetail/Index?noticeUID=CO1.NTC.6655469&amp;isFromPublicArea=True&amp;isModal=False</t>
  </si>
  <si>
    <t>ODC-VIN-0067-2024</t>
  </si>
  <si>
    <t>CO1.REQ.6763079</t>
  </si>
  <si>
    <t>COMPRA DE UN EQUIPO DE COMPUTO EN EL MARCO DEL PROYECTO "CARACTERIZACIÓN DE BIOMAS POTENCIALMENTE EN RIESGO DE INCENDIOS FORESTALES
DURANTE EVENTOS CLIMÁTICOS EXTREMOS EN EL DEPARTAMENTO DEL MAGDALENA, COLOMBIA.</t>
  </si>
  <si>
    <t>https://community.secop.gov.co/Public/Tendering/OpportunityDetail/Index?noticeUID=CO1.NTC.6654909&amp;isFromPublicArea=True&amp;isModal=False</t>
  </si>
  <si>
    <t>ODC-VIN-0068-2024</t>
  </si>
  <si>
    <t>CO1.REQ.6763536</t>
  </si>
  <si>
    <t>COMPRA DE MATERIALES E INSUMOS AGRICOLAS PARA LA EJECUCIÓN DEL PROYECTO DE INVESTIGACIÓN TITULADO: "DESARROLLO DE ESTRATEGIAS DE MANEJO INTEGRADO DEL CULTIVO DE MANGO PARA INCREMENTAR LA COMPETITIVIDAD DEL SISTEMA PRODUCTIVO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t>
  </si>
  <si>
    <t>https://community.secop.gov.co/Public/Tendering/OpportunityDetail/Index?noticeUID=CO1.NTC.6654844&amp;isFromPublicArea=True&amp;isModal=False</t>
  </si>
  <si>
    <t>ODC-VIN-0069-2024</t>
  </si>
  <si>
    <t>CO1.REQ.6774177</t>
  </si>
  <si>
    <t>COMPRA DEL LIBRO: “INVERTEBRATES 4TH EDICIÓNDE RICHARD C. BRUSCA (AUTHOR), GONZALO GIRIBET (AUTHOR), WENDY MOORE (AUTHOR) PASTA BLANDA”, CON EL FIN DE DAR CUMPLIMIENTO A LOS OBJETIVOS TRAZADOS EN EL PROYECTO DE INVESTIGACIÓN TITULADO: “REVELANDO LA IDENTIDAD DE LAS PLANARIAS MARINAS (PLATYHELMINTHES: POLYCLADIDA) DEL LITORAL ROCOSO DE LA REGIÓN DE SANTA MARTA: DESARROLLO DE CÓDIGOS DE BARRAS GENÉTICOS".</t>
  </si>
  <si>
    <t>SIGMER YAMURUK QUIROGA CÁRDENAS</t>
  </si>
  <si>
    <t>https://community.secop.gov.co/Public/Tendering/OpportunityDetail/Index?noticeUID=CO1.NTC.6655372&amp;isFromPublicArea=True&amp;isModal=False</t>
  </si>
  <si>
    <t>ODC-VIN-0070-2024</t>
  </si>
  <si>
    <t>CO1.REQ.6784605</t>
  </si>
  <si>
    <t>COMPRA DE ELEMENTOS DE COMPUTO, EN MARCO DEL PROYECTO DE INVESTIGACIÓN “DESARROLLO E IMPLEMENTACIÓN DE BOYAS PARA LA IDENTIFICACIÓN DE ELEMENTOS FÍSICOS CONTAMINANTES EN ENTORNOS MARINOS POR MEDIO DE INTELIGENCIA ARTIFICIAL EN LAS DESEMBOCADURAS DE LOS RÍOS”, CORRESPONDIENTE A LA CONVOCATORIA DE AYUDAS A PROYECTOS PARA EL IMPULSO DE LA ECONOMÍA AZUL, TRANSFERENCIA E INNOVACIÓN CEI-MAR 2023, BAJO LAS RESOLUCIONES DEFINITIVAS DE ADJUDICACIÓN DE AYUDAS CON FECHA 18 DE DICIEMBRE DE 2023, REALIZADO ENTRE EL CAMPUS DE EXCELENCIA INTERNACIONAL DEL MAR CEI-MAR Y LA UNIVERSIDAD DEL MAGDALENA</t>
  </si>
  <si>
    <t>LUIS ALFREDO AGUDELO GUERRERO</t>
  </si>
  <si>
    <t>https://community.secop.gov.co/Public/Tendering/OpportunityDetail/Index?noticeUID=CO1.NTC.6665871&amp;isFromPublicArea=True&amp;isModal=False</t>
  </si>
  <si>
    <t>ODC-VIN-0071-2024</t>
  </si>
  <si>
    <t>CO1.REQ.6784715</t>
  </si>
  <si>
    <t>COMPRA DE INSUMOS DE LABORATORIO PARA BIOLOGÍA MOLECULAR CON EL FIN DE GARANTIZAR ACTIVIDADES PROGRAMADAS EN EL MARCO DEL PROYECTO "REVELANDO LA IDENTIDAD DE LAS PLANARIAS MARINAS (PLATYHELMINTHES: POLYCLADIDA) DEL LITORAL ROCOSO DE LA REGIÓN DE SANTA MARTA: DESARROLLO DE CÓDIGOS DE BARRAS GENÉTICOS</t>
  </si>
  <si>
    <t>https://community.secop.gov.co/Public/Tendering/OpportunityDetail/Index?noticeUID=CO1.NTC.6666073&amp;isFromPublicArea=True&amp;isModal=False</t>
  </si>
  <si>
    <t>ODC-VIN-0072-2024</t>
  </si>
  <si>
    <t>CO1.REQ.6804513</t>
  </si>
  <si>
    <t>COMPRA DE MATERIALES E INSUMOS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</si>
  <si>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 I. AGROSOSA S.A.S</t>
  </si>
  <si>
    <t>https://community.secop.gov.co/Public/Tendering/OpportunityDetail/Index?noticeUID=CO1.NTC.6689850&amp;isFromPublicArea=True&amp;isModal=False</t>
  </si>
  <si>
    <t>ODC-VIN-0073-2024</t>
  </si>
  <si>
    <t>CO1.REQ.6804667</t>
  </si>
  <si>
    <t>COMPRA DE MESAS METÁLICAS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</si>
  <si>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INDUSTRIAS METALICAS TECNIART S.A.S</t>
  </si>
  <si>
    <t>https://community.secop.gov.co/Public/Tendering/OpportunityDetail/Index?noticeUID=CO1.NTC.6689858&amp;isFromPublicArea=True&amp;isModal=False</t>
  </si>
  <si>
    <t>ODC-VIN-0074-2024</t>
  </si>
  <si>
    <t>CO1.REQ.6804828</t>
  </si>
  <si>
    <t>COMPRA DE MATERIALES E INSUMOS, EN MARCO DEL PROYECTO DE INVESTIGACIÓN: “DISTRIBUCIÓN Y ABUNDANCIA DE GARRAPATAS Y PATÓGENOS ASOCIADOS EN EL PARQUE NACIONAL NATURAL TAYRONA, COMO UNA ESTRATEGIA PARA LA CONTENCIÓN DE POSIBLES ZOONOSIS”,</t>
  </si>
  <si>
    <t>BIOPETROLABS DE COLOMBIA S.A.S.</t>
  </si>
  <si>
    <t>https://community.secop.gov.co/Public/Tendering/OpportunityDetail/Index?noticeUID=CO1.NTC.6690069&amp;isFromPublicArea=True&amp;isModal=False</t>
  </si>
  <si>
    <t>ODC-VIN-0075-2024</t>
  </si>
  <si>
    <t>CO1.REQ.6813512</t>
  </si>
  <si>
    <t>COMPRA DE EQUIPO DE CÓMPUTO PORTÁTIL CON EL FIN DE GARANTIZAR ACTIVIDADES PROGRAMADAS EN EL MARCO DEL PROYECTO "REDUCCIÓN DE LOS DESBORDAMIENTOS EN REDES DE ALCANTARILLADO MEDIANTE LA IMPLEMENTACIÓN DE INFRAESTRUCTURAS VERDES", FINANCIADO POR LA 3RA CONVOCATORIA PARA APOYAR TRABAJOS DE INVESTIGACIÓN EN MAESTRÍAS Y TESIS DOCTORALES DE LA UNIVERSIDAD DEL MAGDALENA</t>
  </si>
  <si>
    <t>CARLOS ARTURO MARTINEZ CANO</t>
  </si>
  <si>
    <t>https://community.secop.gov.co/Public/Tendering/OpportunityDetail/Index?noticeUID=CO1.NTC.6697329&amp;isFromPublicArea=True&amp;isModal=False</t>
  </si>
  <si>
    <t>ODC-VIN-0076-2024</t>
  </si>
  <si>
    <t>CO1.REQ.6811653</t>
  </si>
  <si>
    <t>COMPRA DE EQUIPOS DE CÓMPUTO Y ACCESORIOS QUE SERÁN UTILIZADOS PARA EL CUMPLIMIENTO DE LOS OBJETIVOS DEL PROYECTO DE INVESTIGACIÓN “ESTUDIO DE LA COEXISTENCIA ENTRE SUPERCONDUCTIVIDAD Y FERROMAGNETISMO MEDIANTE LA TEORÍA DE GINZBURG LANDAU DEPENDIENTE DEL TIEMPO Y LA TEORÍA DEL FUNCIONAL DENSIDAD”</t>
  </si>
  <si>
    <t>EDWAN ANDERSON ARIZA ECHEVERRI</t>
  </si>
  <si>
    <t>https://community.secop.gov.co/Public/Tendering/OpportunityDetail/Index?noticeUID=CO1.NTC.6698289&amp;isFromPublicArea=True&amp;isModal=False</t>
  </si>
  <si>
    <t>ODC-VIN-0077-2024</t>
  </si>
  <si>
    <t>CO1.REQ.6820906</t>
  </si>
  <si>
    <t>COMPRA DE ETIQUETAS PARA ESPECÍMENES DE HERPETOFAUNA ALMACENADOS EN LÍQUIDO, CON EL FIN DE LOGRAR EL CUMPLIMIENTO A LAS ESTRATEGIAS ESTABLECIDAS EN EL PLAN DE ACCIÓN DEL CENTRO DE COLECCIONES CIENTÍFICAS DE LA UNIVERSIDAD DEL MAGDALENA.</t>
  </si>
  <si>
    <t>ROBERTO JOSE GUERRERO FLOREZ</t>
  </si>
  <si>
    <t>https://community.secop.gov.co/Public/Tendering/OpportunityDetail/Index?noticeUID=CO1.NTC.6703079&amp;isFromPublicArea=True&amp;isModal=False</t>
  </si>
  <si>
    <t>ODC-VIN-0078-2024</t>
  </si>
  <si>
    <t>CO1.REQ.6821490</t>
  </si>
  <si>
    <t>COMPRA DE EQUIPOS DE LABORATORIO EN MARCO DEL PROYECTO DE INVESTIGACIÓN "MICRO Y MESO FAUNA ANHIDROBIÓTICA (TARDIGRADA Y NEMATODA) ASOCIADA A HÁBITATS TERRESTRES DE LA SIERRA NEVADA DE SANTA MARTA"</t>
  </si>
  <si>
    <t>SIGMER QUIROGA O QUIEN</t>
  </si>
  <si>
    <t>https://community.secop.gov.co/Public/Tendering/OpportunityDetail/Index?noticeUID=CO1.NTC.6703714&amp;isFromPublicArea=True&amp;isModal=False</t>
  </si>
  <si>
    <t>ODC-VIN-0079-2024</t>
  </si>
  <si>
    <t>CO1.REQ.6832753</t>
  </si>
  <si>
    <t>COMPRA DE: 1 UN KIT DE FLASH SPEED LIGHT GODOX 2X TT600 HSS 2.4 G Y RECEPTOR GODOX X2T-N, COMPATIBLE CON NIKON. 2 UN SOPORTE DE MESA PARA CÁMARA FOTOGRÁFICA ALZO Y, 3 U ADAPTADOR DE CORRIENTE KIMARU EH-5B CON ACOPLADOR DC EN-EL15 COMPATIBLE CON CÁMARA NION D7000, EN MARCO DEL PROYECTO DE INVESTIGACIÓN: REVELANDO LA IDENTIDAD DE LAS PLANARIAS MARINAS PLATYHELMINTHES: POLYCLADIDA DEL LITORAL ROCOSO DE LA REGIÓN DE SANTA MARTA: DESARROLLO DE CÓDIGOS DE BARRAS GENÉTICOS.</t>
  </si>
  <si>
    <t>https://community.secop.gov.co/Public/Tendering/OpportunityDetail/Index?noticeUID=CO1.NTC.6717703&amp;isFromPublicArea=True&amp;isModal=False</t>
  </si>
  <si>
    <t>ODC-VIN-0080-2024</t>
  </si>
  <si>
    <t>CO1.REQ.6836021 </t>
  </si>
  <si>
    <t>CÓMPRA DE (UN) 1 KIT DE EXTRACCIÓN DE ADN OMEGA BIO-TEK INC. DE 200 PREP, EN MARCO DEL PROYECTO DE INVESTIGACIÓN TITULADO “REVELANDO LA IDENTIDAD DE LAS PLANARIAS MARINAS (PLATYHELMINTHES: POLYCLADIDA) DEL LITORAL ROCOSO DE LA REGIÓN DE SANTA MARTA: DESARROLLO DE CÓDIGOS DE BARRAS GENÉTICOS”</t>
  </si>
  <si>
    <t>LABORATORIOS PETROLEROS Y
BIOLOGICOS DE COLOMBIA SAS</t>
  </si>
  <si>
    <t>https://community.secop.gov.co/Public/Tendering/OpportunityDetail/Index?noticeUID=CO1.NTC.6721902&amp;isFromPublicArea=True&amp;isModal=False</t>
  </si>
  <si>
    <t>ODC-VIN-0081-2024</t>
  </si>
  <si>
    <t>CO1.REQ.6846851</t>
  </si>
  <si>
    <t>COMPRA DE AGITADOR VORTEX DIGITAL EN MARCO DEL PROYECTO DE INVESTIGACIÓN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t>
  </si>
  <si>
    <t>TECNOLOGIAS GENETICAS LTDA.</t>
  </si>
  <si>
    <t>https://community.secop.gov.co/Public/Tendering/OpportunityDetail/Index?noticeUID=CO1.NTC.6732005&amp;isFromPublicArea=True&amp;isModal=False</t>
  </si>
  <si>
    <t>ODC-VIN-0082-2024</t>
  </si>
  <si>
    <t>CO1.REQ.6860370</t>
  </si>
  <si>
    <t>COMPRA DE INSUMOS DE PAPELERÍA NECESARIOS PARA LA REALIZACIÓN DE TALLER COLECTIVO, ENTREVISTAS SEMIESTRUCTURADAS Y CARTOGRAFÍA SOCIAL DEL TERRITORIO, EN MARCO DEL PROYECTO DE INVESTIGACIÓN: "CUERPOS EN RESISTENCIA(S): CARTOGRAFIANDO E HILANDO LAS VOCES SOCIALES Y FEMINISTAS EN EL MAGDALENA</t>
  </si>
  <si>
    <t>https://community.secop.gov.co/Public/Tendering/OpportunityDetail/Index?noticeUID=CO1.NTC.6749684&amp;isFromPublicArea=True&amp;isModal=False</t>
  </si>
  <si>
    <t>ODC-VIN-0083-2024</t>
  </si>
  <si>
    <t>CO1.REQ.6860381</t>
  </si>
  <si>
    <t>COMPRA DE INSUMOS Y REACTIVOS QUÍMICOS, EN MARCO DEL PROYECTO DE INVESTIGACIÓN: “PATRONES DE DIVERSIDAD HISTÓRICA Y ECOLÓGICA DE LAS HORMIGAS EN EL SOCIOECOSISTEMA BOSQUE SECO TROPICAL DE COLOMBIA Y SUS IMPLICACIONES PARA LA CONSERVACIÓN”, ACORDE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t>
  </si>
  <si>
    <t>EQUIPOS Y LABORATORIO DE COLOMBIA S.A.S.</t>
  </si>
  <si>
    <t>ROBERTO JOSÉ GUERRERO FLÓREZ</t>
  </si>
  <si>
    <t>https://community.secop.gov.co/Public/Tendering/OpportunityDetail/Index?noticeUID=CO1.NTC.6749916&amp;isFromPublicArea=True&amp;isModal=False</t>
  </si>
  <si>
    <t>ODC-VIN-0084-2024</t>
  </si>
  <si>
    <t>CO1.REQ.6860477</t>
  </si>
  <si>
    <t>COMPRA DE EQUIPOS DE COMPUTO Y ELECTRÓNICOS CON EL FIN DE DAR CUMPLIMIENTO A LOS OBJETIVOS TRAZADOS EN EL PROYECTO DE INVESTIGACIÓN TITULADO: “¿SER ÚNICO TE GARANTIZA SOBREVIVIR?: SALVAGUARDANDO CUATRO ESPECIES DE RANAS ENDÉMICAS Y EN PELIGRO DEEXTINCIÓN DE LA SIERRA NEVADA DE SANTA MARTA</t>
  </si>
  <si>
    <t>LUIS ALBERTO RUEDA SOLANO</t>
  </si>
  <si>
    <t>https://community.secop.gov.co/Public/Tendering/OpportunityDetail/Index?noticeUID=CO1.NTC.6750058&amp;isFromPublicArea=True&amp;isModal=False</t>
  </si>
  <si>
    <t>ODC-VIN-0085-2024</t>
  </si>
  <si>
    <t>CO1.REQ.6886083</t>
  </si>
  <si>
    <t>COMPRA DE TRES (3) COMPUTADORES PORTATILES EN MARCO DE TRES (3) PROYECTOS DE INVESTIGACION, FINANCIADOS POR EL 7MA CONVOCATORIA PARA APOYAR EL DESARROLLO DE TRABAJOS DE GRADO EN LOS PROGRAMAS DE PREGRADO</t>
  </si>
  <si>
    <t>LILIANA SELENE MARTINEZ CHIMÁ</t>
  </si>
  <si>
    <t>https://community.secop.gov.co/Public/Tendering/OpportunityDetail/Index?noticeUID=CO1.NTC.6775143&amp;isFromPublicArea=True&amp;isModal=False</t>
  </si>
  <si>
    <t>ODC-VIN-0086-2024</t>
  </si>
  <si>
    <t>CO1.REQ.6899941</t>
  </si>
  <si>
    <t>COMPRA DE REACTIVOS Y/O MEDICAMENTOS EN MARCO DEL PROYECTO DE INVESTIGACIÓN TITULADO: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</si>
  <si>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BLAMIS DOTACIONES LABORATORIO S.A.S</t>
  </si>
  <si>
    <t>https://community.secop.gov.co/Public/Tendering/OpportunityDetail/Index?noticeUID=CO1.NTC.6784816&amp;isFromPublicArea=True&amp;isModal=False</t>
  </si>
  <si>
    <t>ODC-VIN-0087-2024</t>
  </si>
  <si>
    <t>CO1.REQ.6900412</t>
  </si>
  <si>
    <t>COMPRA DE INSUMOS DE LABORATORIO PARA BIOLOGÍA MOLECULAR CON EL FIN DE GARANTIZAR ACTIVIDADES PROGRAMADAS EN EL MARCO DEL PROYECTO "DISTRIBUCIÓN Y ABUNDANCIA DE GARRAPATAS Y PATÓGENOS ASOCIADOS EN EL PARQUE NACIONAL NATURAL TAYRONA, COMO UNA ESTRATEGIA PARA LA CONTENCIÓN DE POSIBLES ZOONOSIS.</t>
  </si>
  <si>
    <t>https://community.secop.gov.co/Public/Tendering/OpportunityDetail/Index?noticeUID=CO1.NTC.6784831&amp;isFromPublicArea=True&amp;isModal=False</t>
  </si>
  <si>
    <t>ODC-VIN-0088-2024</t>
  </si>
  <si>
    <t>CO1.REQ.6932586</t>
  </si>
  <si>
    <t>COMPRA DE INSUMOS DE LABORATORIO EN EL MARCO DEL PROYECTO "REVELANDO LA IDENTIDAD DE LAS PLANARIAS MARINAS (PLATYHELMINTHES: POLYCLADIDA) DEL LITORAL ROCOSO DE LA REGIÓN DE SANTA MARTA: DESARROLLO DE CÓDIGOS DE BARRAS GENÉTICOS"</t>
  </si>
  <si>
    <t>LAHERAL S.A.S BIC</t>
  </si>
  <si>
    <t>https://community.secop.gov.co/Public/Tendering/OpportunityDetail/Index?noticeUID=CO1.NTC.6872103&amp;isFromPublicArea=True&amp;isModal=False</t>
  </si>
  <si>
    <t>ODC-VIN-0089-2024</t>
  </si>
  <si>
    <t>CO1.REQ.6940964</t>
  </si>
  <si>
    <t>COMPRA DE UN COMPUTADOR PORTATIL, EN MARCO DEL PROYECTO DE INVESTIGACIÓN: MECANISMOS SOCIOCOGNITIVOS, METACOGNITIVOS Y MOTIVACIONALES ASOCIADOS AL APRENDIZAJE, EL BIENESTAR Y LA IDENTIDAD PROFESIONAL DE PSICÓLOGOS EN FORMACIÓN.</t>
  </si>
  <si>
    <t>HARDWARE ASESORIAS SOFTWARE LTDA</t>
  </si>
  <si>
    <t>MARYLUZ GOMEZ PLATA</t>
  </si>
  <si>
    <t>https://community.secop.gov.co/Public/Tendering/OpportunityDetail/Index?noticeUID=CO1.NTC.6828598&amp;isFromPublicArea=True&amp;isModal=False</t>
  </si>
  <si>
    <t>ODC-VIN-0090-2024</t>
  </si>
  <si>
    <t>CO1.REQ.6948900</t>
  </si>
  <si>
    <t>COMPRA DE MATERIAL BIBLIOGRÁFICO EN MARCO DEL PROYECTO DE INVESTIGACIÓN: “ANÁLISIS URBANO TERRITORIAL EN CUATRO CIUDADES INTERMEDIAS DEL CARIBE COLOMBIANO</t>
  </si>
  <si>
    <t>ANDERSON IGNACIO MARÍN VIDAL</t>
  </si>
  <si>
    <t>https://community.secop.gov.co/Public/Tendering/OpportunityDetail/Index?noticeUID=CO1.NTC.6837027&amp;isFromPublicArea=True&amp;isModal=False</t>
  </si>
  <si>
    <t>ODC-VIN-0091-2024</t>
  </si>
  <si>
    <t>CO1.REQ.6957587</t>
  </si>
  <si>
    <t>COMPRA DE UN ARCHIVADOR PARA EL CENTRO DE COLECCIONES CIENTIFICAS DE LA UNIVERSIDAD DEL MAGDALENA</t>
  </si>
  <si>
    <t>SERVI-ARCHIVO S.A.S.</t>
  </si>
  <si>
    <t>https://community.secop.gov.co/Public/Tendering/OpportunityDetail/Index?noticeUID=CO1.NTC.6839030&amp;isFromPublicArea=True&amp;isModal=False</t>
  </si>
  <si>
    <t>ODC-VIN-0092-2024</t>
  </si>
  <si>
    <t>CO1.REQ.6967853</t>
  </si>
  <si>
    <t>COMPRA DE EQUIPO DE LABORATORIO EN MARCO DEL PROYECTO DE INVESTIGACIÓN “DETERMINACIÓN DE RASGOS FUNCIONALES Y FENOLOGÍA PARA IDENTI CAR ESPECIES VEGETALES CON POTENCIAL DE RESTAURACIÓN EN EL MARCO DE LA IMPLEMENTACIÓN DEL PLAN MAESTRO DE
PROTECCIÓN Y RESTAURACIÓN DEL PARQUE NATURAL NACIONAL TAYRONA (CCTI PNNT)</t>
  </si>
  <si>
    <t>WILLINTON BARRANCO PÉREZ</t>
  </si>
  <si>
    <t>https://community.secop.gov.co/Public/Tendering/OpportunityDetail/Index?noticeUID=CO1.NTC.6856145&amp;isFromPublicArea=True&amp;isModal=False</t>
  </si>
  <si>
    <t>ODC-VIN-0093-2024</t>
  </si>
  <si>
    <t>CO1.REQ.6983926</t>
  </si>
  <si>
    <t>COMPRA DE INSUMOS DE PAPELERÍA, EN MARCO DEL PROYECTO DE INVESTIGACIÓN “ANÁLISIS DE LA INCIDENCIA DE LOS FACTORES SOCIOECONÓMICOS EN EL SOMATOTIPO Y LA COMPOSICIÓN CORPORAL DE LOS DEPORTISTAS UNIVERSITARIOS DE ATLETISMO DE LA UNIVERSIDAD DEL MAGDALENA MEDIANTE LA VALORACIÓN ANTROPOMÉTRICA Y LA APLICACIÓN DE ENCUESTAS”, FINANCIADO POR LA SÉPTIMA CONVOCATORIA PARA APOYAR EL DESARROLLO DE TRABAJOS DE GRADO EN LOS PROGRAMAS DE PREGRADO DE LA UNIVERSIDAD DEL MAGDALENA</t>
  </si>
  <si>
    <t>SUSANA MARIA RESTREPO RODRIGUEZ</t>
  </si>
  <si>
    <t>https://community.secop.gov.co/Public/Tendering/OpportunityDetail/Index?noticeUID=CO1.NTC.6863967&amp;isFromPublicArea=True&amp;isModal=False</t>
  </si>
  <si>
    <t>ODC-VIN-0094-2024</t>
  </si>
  <si>
    <t>CO1.REQ.6991443</t>
  </si>
  <si>
    <t>COMPRA DE CUARENTA (40) BARRAS LUMINOSAS EN MARCO DEL PROYECTO EXPLORACIÓN DEL POTENCIAL DEL LIGHT STICK SHOW EN LA PROMOCIÓN DE LA CREATIVIDAD E INTERDISCIPLINARIEDAD EN EL III FESTIVAL “LA UNIVERSIDAD DE LA FELICIDA”.</t>
  </si>
  <si>
    <t>EDSON HANIER CABALLERO NAVARRO</t>
  </si>
  <si>
    <t>SAMUEL PRIETO MEJIA</t>
  </si>
  <si>
    <t>https://community.secop.gov.co/Public/Tendering/OpportunityDetail/Index?noticeUID=CO1.NTC.6872747&amp;isFromPublicArea=True&amp;isModal=False</t>
  </si>
  <si>
    <t>ODC-VIN-0095-2024</t>
  </si>
  <si>
    <t>CO1.REQ.6991392</t>
  </si>
  <si>
    <t>COMPRA DE EQUIPO DE GRABACIÓN/FILMACIÓN Y ACCESORIOS DE COMPUTO EN MARCO DEL PROYECTO DE INVESTIGACIÓN “ANÁLISIS URBANO TERRITORIAL EN CUATRO CIUDADES INTERMEDIAS DEL CARIBE COLOMBIANO”</t>
  </si>
  <si>
    <t>https://community.secop.gov.co/Public/Tendering/OpportunityDetail/Index?noticeUID=CO1.NTC.6873364&amp;isFromPublicArea=True&amp;isModal=False</t>
  </si>
  <si>
    <t>ODC-VIN-0096-2024</t>
  </si>
  <si>
    <t>CO1.REQ.6998924</t>
  </si>
  <si>
    <t>COMPRA DE UN 01 EQUIPO DE LIGHTS EVALUACIÓN Y ENTRENAMIENTO DE LA AGILIDAD, INGLÉS  ESPAÑOL, 22 PROGRAMAS DE ENTRENAMIENTO, SENSOR DE MOVIMIENTO Y SENSOR TÁCTIL, 6 LUCES, CABLES DE CARGA, AMARRAS PARA CAMPO, VELCROS.</t>
  </si>
  <si>
    <t>WHEELER TECNOLOGIA APLICADA AL DEPORTE SAS</t>
  </si>
  <si>
    <t>https://community.secop.gov.co/Public/Tendering/OpportunityDetail/Index?noticeUID=CO1.NTC.6881411&amp;isFromPublicArea=True&amp;isModal=False</t>
  </si>
  <si>
    <t>ODC-VIN-0097-2024</t>
  </si>
  <si>
    <t>CO1.REQ.6998954</t>
  </si>
  <si>
    <t>COMPRA DE MATERIALES E INSUMOS EN MARCO DEL  PROYECTO DE INVESTIGACIÓN “AN·LISIS FUNCIONAL DE LA ABSORCIÛN Y ALMACENAMIENTO DE CARBONO DEL  BOSQUE SECO TROPICAL EN EL PARQUE NACIONAL NATURAL TAYRONA”.</t>
  </si>
  <si>
    <t>WILLINTON BARRANCO PEREZ</t>
  </si>
  <si>
    <t>https://community.secop.gov.co/Public/Tendering/OpportunityDetail/Index?noticeUID=CO1.NTC.6882968&amp;isFromPublicArea=True&amp;isModal=False</t>
  </si>
  <si>
    <t>ODC-VIN-0098-2024</t>
  </si>
  <si>
    <t>CO1.REQ.6999714</t>
  </si>
  <si>
    <t>COMPRA DE MATERIALES E INSUMOS EN MARCO DEL PROYECTO DE INVESTIGACIÓN “CAPACIDAD GERMINATIVA EX-SITU DE 10 ESPECIES DE ·RBOLES NATIVOS DEL BST DEL CARIBE COLOMBIANO.</t>
  </si>
  <si>
    <t>https://community.secop.gov.co/Public/Tendering/OpportunityDetail/Index?noticeUID=CO1.NTC.6882984&amp;isFromPublicArea=True&amp;isModal=False</t>
  </si>
  <si>
    <t>ODC-VIN-0099-2024</t>
  </si>
  <si>
    <t>CO1.REQ.7031557</t>
  </si>
  <si>
    <t>COMPRA DE MATERIALES PARA EL PROCESAMIENTO DE MATERIAL BIOLÓGICO EN MARCO DEL PROYECTO DE INVESTIGACIÓN "EVALUACIÓN ECOLÓGICA Y SOCIOECONÓMICA DE UN HUMEDAL COSTERO DEL SECTOR DE PLAYA DORMIDA (SANTA MARTA, COLOMBIA) CON FINES DE SU DELIMITACIÓN.</t>
  </si>
  <si>
    <t>CESAR TAMARIS TURIZO</t>
  </si>
  <si>
    <t>https://community.secop.gov.co/Public/Tendering/OpportunityDetail/Index?noticeUID=CO1.NTC.6912106&amp;isFromPublicArea=True&amp;isModal=False</t>
  </si>
  <si>
    <t>ODC-VIN-0100-2024</t>
  </si>
  <si>
    <t>CO1.REQ.7032635</t>
  </si>
  <si>
    <t>COMPRA DE REDES PARA LA RECOLECCIÓN DE ORGANISMOS EN MARCO DEL PROYECTO "EVALUACIÓN ECOLÓGICA Y SOCIOECONÓMICA DE UN HUMEDAL COSTERO DEL SECTOR DE PLAYA DORMIDA (SANTA MARTA, COLOMBIA) CON FINES DE SU DELIMITACIÓN.</t>
  </si>
  <si>
    <t>BIOLOGIKA PROYECTOS SAS</t>
  </si>
  <si>
    <t>https://community.secop.gov.co/Public/Tendering/OpportunityDetail/Index?noticeUID=CO1.NTC.6915630&amp;isFromPublicArea=True&amp;isModal=False</t>
  </si>
  <si>
    <t>ODC-VIN-0101-2024</t>
  </si>
  <si>
    <t>CO1.REQ.7032778</t>
  </si>
  <si>
    <t>COMPRA DE MATERIALES ELECTRÓNICOS, CORRESPONDIENTE A LA CONVOCATORIA DE AYUDAS A PROYECTOS PARA EL IMPULSO DE LA ECONOMÍA AZUL, TRANSFERENCIA E INNOVACIÓN CEI-MAR 2023, BAJO LAS RESOLUCIÓN DEFINITIVA DE ADJUDICACIÓN DE AYUDAS CON FECHA 18 DE DICIEMBRE DE 2023, REALIZADO ENTRE EL CAMPUS DE EXCELENCIA INTERNACIONAL DEL MAR CEI-MAR Y LA UNIVERSIDAD DEL MAGDALENA, PARA LA FINANCIACIÓN DE LOS PROYECTOS "DESARROLLO E IMPLEMENTACIÓN DE BOYAS PARA LA IDENTIFICACIÓN DE ELEMENTOS FÍSICOS CONTAMINANTES EN ENTORNOS MARINOS POR MEDIO DE INTELIGENCIA ARTIFICIAL EN LAS DESEMBOCADURAS DE LOS RÍOS.</t>
  </si>
  <si>
    <t>https://community.secop.gov.co/Public/Tendering/OpportunityDetail/Index?noticeUID=CO1.NTC.6916031&amp;isFromPublicArea=True&amp;isModal=False</t>
  </si>
  <si>
    <t>ODC-VIN-0102-2024</t>
  </si>
  <si>
    <t>CO1.REQ.7042078</t>
  </si>
  <si>
    <t>COMPRA DE DE MATERIALES (INSUMOS) DE LABORATORIO NECESARIOS PARA LAS ACTIVIDADES DE SÍNTESIS QUÍMICA Y REALIZACIÓN DE EXPERIMENTOS, EN MARCO DEL PROYECTO "ACTIVIDAD ANTIBACTERIANA DE COMPLEJOS METÁLICOS CON BASES DE SCHIFF FRENTE A CEPAS RESISTENTES PRESENTES EN EL MAGDALENA.</t>
  </si>
  <si>
    <t>BIOINSTRUMENTAL S.A.S</t>
  </si>
  <si>
    <t>ALBERTO ARAGÓN MURIEL</t>
  </si>
  <si>
    <t>https://community.secop.gov.co/Public/Tendering/OpportunityDetail/Index?noticeUID=CO1.NTC.6927744&amp;isFromPublicArea=True&amp;isModal=False</t>
  </si>
  <si>
    <t>ODC-VIN-0103-2024</t>
  </si>
  <si>
    <t>CO1.REQ.7061923</t>
  </si>
  <si>
    <t>COMPRA DE INSTRUMENTOS MÉDICOS, INSTRUMENTOS ÓPTICOS, ACCESORIOS Y SOFTWARE NECESARIOS PARA EL DESARROLLO DE LAS ACTIVIDADES DEL CENTRO DE ALTO RENDIMIENTO DEPORTIVO Y ESTUDIOS BIOMÉDICOS EN MARCO AL PLAN DE ACCIÓN "FORTALECIMIENTO DE LAS CAPACIDADES CIENTÍFICAS EN ALTO RENDIMIENTO DEPORTIVO Y ESTUDIOS BIOMÉDICOS.</t>
  </si>
  <si>
    <t>SYCO INGENIERIA SAS</t>
  </si>
  <si>
    <t>https://community.secop.gov.co/Public/Tendering/OpportunityDetail/Index?noticeUID=CO1.NTC.6943453&amp;isFromPublicArea=True&amp;isModal=False</t>
  </si>
  <si>
    <t>ODC-VIN-0104-2024</t>
  </si>
  <si>
    <t>CO1.REQ.7061811</t>
  </si>
  <si>
    <t>COMPRA DE EQUIPOS DE LABORATORIO EN MARCO DEL PROYECTO DE INVESTIGACIÓN "ESTRATEGIAS DE MANEJO INTEGRADO DEL CULTIVO DE MANGO PARA INCREMENTAR LA COMPETITIVIDAD DEL SISTEMA PRODUCTIVO EN EL DEPARTAMENTO DEL MAGDALENA", FINANCIADO POR EL CONVENIO DE COOPERACIÓN N° 2055-01 CELEBRADO ENTRE LA CORPORACIÓN COLOMBIANA DE INVESTIGACIÓN AGROPECUARIA-AGROSAVIA Y LA UNIVERSIDAD DEL MAGDALENA,</t>
  </si>
  <si>
    <t>MRO RESOURCES S.A.S.</t>
  </si>
  <si>
    <t>https://community.secop.gov.co/Public/Tendering/OpportunityDetail/Index?noticeUID=CO1.NTC.6943482&amp;isFromPublicArea=True&amp;isModal=False</t>
  </si>
  <si>
    <t>ODC-VIN-0105-2024</t>
  </si>
  <si>
    <t>CO1.REQ.7061748</t>
  </si>
  <si>
    <t>COMPRA DE MICRÓFONOS Y STAND INFLABLE PUBLICITARIO NECESARIO PARA EL FORTALECIMIENTO DE GRUPOS Y OTRAS UNIDADES DEL SISTEMA INSTITUCIONAL DE CTEI, EN MARCO DEL PLAN DE ACCIÓN “FORTALECIMIENTO DE GRUPOS Y OTRAS UNIDADES DEL SISTEMA INSTITUCIONAL DE CTEI.</t>
  </si>
  <si>
    <t>VTR TELECOM S.A.S</t>
  </si>
  <si>
    <t>https://community.secop.gov.co/Public/Tendering/OpportunityDetail/Index?noticeUID=CO1.NTC.6947800&amp;isFromPublicArea=True&amp;isModal=False</t>
  </si>
  <si>
    <t>ODC-VIN-0106-2024</t>
  </si>
  <si>
    <t>CO1.REQ.7069716</t>
  </si>
  <si>
    <t>COMPRA DE UN (1) PORTATIL EMPRESARIAL DE 14" I7 Y, UN (1) MONITOR CURVO 32" HD, EN MARCO DEL PROYECTO DE INVESTIGACIÓN: "ADICIÓN DE GRUPOS FUNCIONALES EN MEMBRANAS DE ÓXIDO DE GRAFENO PARA MEJORAR LA EFI CIENCIA DE LOS PROCESOS DE DESALINIZACIÓN Y ADSORCIÓN DE IONES DEMETALES PESADOS DEL AGUA".</t>
  </si>
  <si>
    <t>https://community.secop.gov.co/Public/Tendering/OpportunityDetail/Index?noticeUID=CO1.NTC.6952007&amp;isFromPublicArea=True&amp;isModal=False</t>
  </si>
  <si>
    <t>ODC-VIN-0107-2024</t>
  </si>
  <si>
    <t>CO1.REQ.7069574</t>
  </si>
  <si>
    <t>COMPRA DE ELEMENTOS DE LABORATORIO, EN MARCO DEL PROYECTO DE INVESTIGACIÓN “EVALUACIÓN DEL CICLO DEL CARBONO, NITRÓGENO Y FÓSFORO EN BOSQUES SECOS PRESENTES EN UN GRADIENTE DE PRECIPITACIÓN EN EL PARQUE NACIONAL NATURAL TAYRONA”</t>
  </si>
  <si>
    <t>GRUPO LABSERVIS LTDA</t>
  </si>
  <si>
    <t>https://community.secop.gov.co/Public/Tendering/OpportunityDetail/Index?noticeUID=CO1.NTC.6952002&amp;isFromPublicArea=True&amp;isModal=False</t>
  </si>
  <si>
    <t>ODC-VIN-0108-2024</t>
  </si>
  <si>
    <t>CO1.REQ.7081447</t>
  </si>
  <si>
    <t>COMPRA DE 224 REFRIGERIOS Y 218 ALMUERZOS PARA EL EQUIPO DEL PROGRAMA EDITORIAL Y GRUPO DE STAFF, EN MARCO DE LA "6° FERIA INTERNACIONAL DEL LIBRO, LAS ARTES Y LA CULTURADE SANTA MARTA 2024 - FILSMAR". LA PROPUESTA HACE PARTE INTEGRAL DE LA PRESENTE ORDEN. PARÁGRAFO: EL CONTRATISTA DEBERÁ ENTREGAR LOS ELEMENTOS CONTRATADOS DE CONFORMIDAD CON LAS ESPECIFICACIONES Y LAS CANTIDADES SOLICITADAS POR UNIMAGDALENA.</t>
  </si>
  <si>
    <t>SOLEY DE JESUS BARBOSA MERIÑO</t>
  </si>
  <si>
    <t>RICARDO TETE MIELES</t>
  </si>
  <si>
    <t>https://community.secop.gov.co/Public/Tendering/OpportunityDetail/Index?noticeUID=CO1.NTC.6962349&amp;isFromPublicArea=True&amp;isModal=False</t>
  </si>
  <si>
    <t>OPSE-VIN-0001-2024</t>
  </si>
  <si>
    <t>CO1.REQ.6549509</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</si>
  <si>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</si>
  <si>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HUMBERTO JAVIER MICHINEL ALVAREZ</t>
  </si>
  <si>
    <t>34966525Q - España</t>
  </si>
  <si>
    <t>https://community.secop.gov.co/Public/Tendering/OpportunityDetail/Index?noticeUID=CO1.NTC.6437343&amp;isFromPublicArea=True&amp;isModal=False</t>
  </si>
  <si>
    <t>OPSE-VIN-0002-2024</t>
  </si>
  <si>
    <t>CO1.REQ.6549592</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</si>
  <si>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</si>
  <si>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MIGUEL ENRIQUE IGLESIAS MARTÍNEZ</t>
  </si>
  <si>
    <t>35651674H - España</t>
  </si>
  <si>
    <t>https://community.secop.gov.co/Public/Tendering/OpportunityDetail/Index?noticeUID=CO1.NTC.6438279&amp;isFromPublicArea=True&amp;isModal=False</t>
  </si>
  <si>
    <t>OPSE-VIN-0003-2024</t>
  </si>
  <si>
    <t>CO1.REQ.6549684</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</si>
  <si>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</si>
  <si>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PEDRO FERNÁNDEZ DE CÓRDOBA</t>
  </si>
  <si>
    <t>22545507X - España</t>
  </si>
  <si>
    <t>https://community.secop.gov.co/Public/Tendering/OpportunityDetail/Index?noticeUID=CO1.NTC.6438290&amp;isFromPublicArea=True&amp;isModal=False</t>
  </si>
  <si>
    <t>OPSP-VIN-0001-2024</t>
  </si>
  <si>
    <t xml:space="preserve"> CO1.REQ.5556060</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</si>
  <si>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</si>
  <si>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ADALBERTO  DUICA BARRERA</t>
  </si>
  <si>
    <t>https://community.secop.gov.co/Public/Tendering/OpportunityDetail/Index?noticeUID=CO1.NTC.5454122&amp;isFromPublicArea=True&amp;isModal=False</t>
  </si>
  <si>
    <t>OPSP-VIN-0002-2024</t>
  </si>
  <si>
    <t>CO1.REQ.5556706</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</si>
  <si>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</si>
  <si>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MANUEL ALEJANDRO UMAÑA GRANADOS</t>
  </si>
  <si>
    <t>https://community.secop.gov.co/Public/Tendering/OpportunityDetail/Index?noticeUID=CO1.NTC.5454135&amp;isFromPublicArea=True&amp;isModal=False</t>
  </si>
  <si>
    <t>OPSP-VIN-0003-2024</t>
  </si>
  <si>
    <t>CO1.REQ.5557055</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</si>
  <si>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</si>
  <si>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MONICA ISABEL CALDERON SOLANO</t>
  </si>
  <si>
    <t>https://community.secop.gov.co/Public/Tendering/OpportunityDetail/Index?noticeUID=CO1.NTC.5454147&amp;isFromPublicArea=True&amp;isModal=False</t>
  </si>
  <si>
    <t>OPSP-VIN-0004-2024</t>
  </si>
  <si>
    <t>CO1.REQ.5556680</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</si>
  <si>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</si>
  <si>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ANGIE CAROLINA SERNA CARVAJAL</t>
  </si>
  <si>
    <t>https://community.secop.gov.co/Public/Tendering/OpportunityDetail/Index?noticeUID=CO1.NTC.5454167&amp;isFromPublicArea=True&amp;isModal=False</t>
  </si>
  <si>
    <t>OPSP-VIN-0005-2024</t>
  </si>
  <si>
    <t>CO1.REQ.5556833</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</si>
  <si>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</si>
  <si>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MABEL ELIANA ORDOÑEZ AGAMEZ</t>
  </si>
  <si>
    <t>https://community.secop.gov.co/Public/Tendering/OpportunityDetail/Index?noticeUID=CO1.NTC.5454395&amp;isFromPublicArea=True&amp;isModal=False</t>
  </si>
  <si>
    <t>OPSP-VIN-0006-2024</t>
  </si>
  <si>
    <t>CO1.REQ.5556429</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</si>
  <si>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</si>
  <si>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 xml:space="preserve">MARIO ANDRES NAVARRO TANO </t>
  </si>
  <si>
    <t>https://community.secop.gov.co/Public/Tendering/OpportunityDetail/Index?noticeUID=CO1.NTC.5454529&amp;isFromPublicArea=True&amp;isModal=False</t>
  </si>
  <si>
    <t>OPSP-VIN-0007-2024</t>
  </si>
  <si>
    <t>CO1.REQ.5556627</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</si>
  <si>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</si>
  <si>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RAY JESUS FANDIÑO GARCIA</t>
  </si>
  <si>
    <t>https://community.secop.gov.co/Public/Tendering/OpportunityDetail/Index?noticeUID=CO1.NTC.5454334&amp;isFromPublicArea=True&amp;isModal=False</t>
  </si>
  <si>
    <t>OPSP-VIN-0008-2024</t>
  </si>
  <si>
    <t>CO1.REQ.5556804</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</si>
  <si>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</si>
  <si>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JUAN CARLOS RESTREPO CUELLAR</t>
  </si>
  <si>
    <t>https://community.secop.gov.co/Public/Tendering/OpportunityDetail/Index?noticeUID=CO1.NTC.5454451&amp;isFromPublicArea=True&amp;isModal=False</t>
  </si>
  <si>
    <t>OPSP-VIN-0009-2024</t>
  </si>
  <si>
    <t>CO1.REQ.5556986</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</si>
  <si>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</si>
  <si>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LIZETH CAROLINA LOZANO VASQUEZ</t>
  </si>
  <si>
    <t>https://community.secop.gov.co/Public/Tendering/OpportunityDetail/Index?noticeUID=CO1.NTC.5454547&amp;isFromPublicArea=True&amp;isModal=False</t>
  </si>
  <si>
    <t>OPSP-VIN-0010-2024</t>
  </si>
  <si>
    <t>CO1.REQ.5556825</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</si>
  <si>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</si>
  <si>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CLAUDIA PATRICIA RUIZ PINO</t>
  </si>
  <si>
    <t>ANA FLORA JIMENEZ DE LA HOZ</t>
  </si>
  <si>
    <t>https://community.secop.gov.co/Public/Tendering/OpportunityDetail/Index?noticeUID=CO1.NTC.5454557&amp;isFromPublicArea=True&amp;isModal=False</t>
  </si>
  <si>
    <t>OPSP-VIN-0011-2024</t>
  </si>
  <si>
    <t>CO1.REQ.5556632</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</si>
  <si>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</si>
  <si>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TAHIS ELENA ABUABARA LARA</t>
  </si>
  <si>
    <t>ALIX SAIRIS RAMOS FUENTES</t>
  </si>
  <si>
    <t>https://community.secop.gov.co/Public/Tendering/OpportunityDetail/Index?noticeUID=CO1.NTC.5454123&amp;isFromPublicArea=True&amp;isModal=False</t>
  </si>
  <si>
    <t>OPSP-VIN-0012-2024</t>
  </si>
  <si>
    <t>CO1.REQ.5557074</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</si>
  <si>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</si>
  <si>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ANGELICA MARIA CORTES MARTINEZ</t>
  </si>
  <si>
    <t>https://community.secop.gov.co/Public/Tendering/OpportunityDetail/Index?noticeUID=CO1.NTC.5452903&amp;isFromPublicArea=True&amp;isModal=False</t>
  </si>
  <si>
    <t>OPSP-VIN-0013-2024</t>
  </si>
  <si>
    <t>CO1.REQ.5557653</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</si>
  <si>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</si>
  <si>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DALIANYS  DE JESUS  PASTRANA  MARTINEZ</t>
  </si>
  <si>
    <t>DEWAR ENRIQUE LOPEZ MORGAN</t>
  </si>
  <si>
    <t>https://community.secop.gov.co/Public/Tendering/OpportunityDetail/Index?noticeUID=CO1.NTC.5454307&amp;isFromPublicArea=True&amp;isModal=False</t>
  </si>
  <si>
    <t>OPSP-VIN-0014-2024</t>
  </si>
  <si>
    <t>CO1.REQ.5557482</t>
  </si>
  <si>
    <t>ISABEL MARIA CALLE SANGUINO</t>
  </si>
  <si>
    <t>https://community.secop.gov.co/Public/Tendering/OpportunityDetail/Index?noticeUID=CO1.NTC.5454543&amp;isFromPublicArea=True&amp;isModal=False</t>
  </si>
  <si>
    <t>OPSP-VIN-0015-2024</t>
  </si>
  <si>
    <t>CO1.REQ.5559067</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</si>
  <si>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</si>
  <si>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ANA CAROLINA RAMOS BOTTO</t>
  </si>
  <si>
    <t>https://community.secop.gov.co/Public/Tendering/OpportunityDetail/Index?noticeUID=CO1.NTC.5454531&amp;isFromPublicArea=True&amp;isModal=False</t>
  </si>
  <si>
    <t>OPSP-VIN-0016-2024</t>
  </si>
  <si>
    <t xml:space="preserve"> CO1.REQ.5576896</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</si>
  <si>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</si>
  <si>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KEISY PAOLA MIRANDA ALVAREZ</t>
  </si>
  <si>
    <t>https://community.secop.gov.co/Public/Tendering/OpportunityDetail/Index?noticeUID=CO1.NTC.5471271&amp;isFromPublicArea=True&amp;isModal=False</t>
  </si>
  <si>
    <t>OPSP-VIN-0017-2024</t>
  </si>
  <si>
    <t>CO1.REQ.5575319</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</si>
  <si>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</si>
  <si>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DAVID ENRIQUE LOPEZ ALFARO</t>
  </si>
  <si>
    <t>MONICA LASTENIA ZULBARAN JIMENEZ</t>
  </si>
  <si>
    <t>https://community.secop.gov.co/Public/Tendering/OpportunityDetail/Index?noticeUID=CO1.NTC.5470462&amp;isFromPublicArea=True&amp;isModal=False</t>
  </si>
  <si>
    <t>OPSP-VIN-0018-2024</t>
  </si>
  <si>
    <t>CO1.REQ.5577539</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</si>
  <si>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</si>
  <si>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LUIS  FELIPE MARQUEZ LORA</t>
  </si>
  <si>
    <t>https://community.secop.gov.co/Public/Tendering/OpportunityDetail/Index?noticeUID=CO1.NTC.5470830&amp;isFromPublicArea=True&amp;isModal=False</t>
  </si>
  <si>
    <t>OPSP-VIN-0019-2024</t>
  </si>
  <si>
    <t>CO1.REQ.5577976</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</si>
  <si>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</si>
  <si>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EVELYN ROCIO RUIZ GONZALEZ</t>
  </si>
  <si>
    <t>https://community.secop.gov.co/Public/Tendering/OpportunityDetail/Index?noticeUID=CO1.NTC.5470867&amp;isFromPublicArea=True&amp;isModal=False</t>
  </si>
  <si>
    <t>OPSP-VIN-0020-2024</t>
  </si>
  <si>
    <t>CO1.REQ.5588209</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</si>
  <si>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</si>
  <si>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JENIFER PAOLA CANTILLO CEVERICHE</t>
  </si>
  <si>
    <t>https://community.secop.gov.co/Public/Tendering/OpportunityDetail/Index?noticeUID=CO1.NTC.5482901</t>
  </si>
  <si>
    <t>OPSP-VIN-0021-2024</t>
  </si>
  <si>
    <t>CO1.REQ.5588291</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</si>
  <si>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</si>
  <si>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 xml:space="preserve">JULIETH  OSORIO </t>
  </si>
  <si>
    <t>https://community.secop.gov.co/Public/Tendering/OpportunityDetail/Index?noticeUID=CO1.NTC.5482908</t>
  </si>
  <si>
    <t>OPSP-VIN-0022-2024</t>
  </si>
  <si>
    <t>CO1.REQ.5588640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</si>
  <si>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</si>
  <si>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LUIS FRANCISCO SIMMONS MARIN</t>
  </si>
  <si>
    <t>ELIAS GREGORIO GARCÍA PEROZO</t>
  </si>
  <si>
    <t>https://community.secop.gov.co/Public/Tendering/OpportunityDetail/Index?noticeUID=CO1.NTC.5482933</t>
  </si>
  <si>
    <t>OPSP-VIN-0023-2024</t>
  </si>
  <si>
    <t>CO1.REQ.5588820</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</si>
  <si>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</si>
  <si>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JESUS DAVID RIBON RAMOS</t>
  </si>
  <si>
    <t>https://community.secop.gov.co/Public/Tendering/OpportunityDetail/Index?noticeUID=CO1.NTC.5482942</t>
  </si>
  <si>
    <t>OPSP-VIN-0024-2024</t>
  </si>
  <si>
    <t>CO1.REQ.5588854</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</si>
  <si>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</si>
  <si>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STELLA JUDITH SALAS SALAZAR</t>
  </si>
  <si>
    <t>https://community.secop.gov.co/Public/Tendering/OpportunityDetail/Index?noticeUID=CO1.NTC.5482949</t>
  </si>
  <si>
    <t>OPSP-VIN-0025-2024</t>
  </si>
  <si>
    <t>CO1.REQ.5587842</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</si>
  <si>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</si>
  <si>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VANYRA VANESSA MARTINEZ RAMOS</t>
  </si>
  <si>
    <t>https://community.secop.gov.co/Public/Tendering/OpportunityDetail/Index?noticeUID=CO1.NTC.5482925</t>
  </si>
  <si>
    <t>OPSP-VIN-0026-2024</t>
  </si>
  <si>
    <t>CO1.REQ.5588132</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</si>
  <si>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</si>
  <si>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YISETH PAOLA MEJIA MARTINEZ</t>
  </si>
  <si>
    <t>https://community.secop.gov.co/Public/Tendering/OpportunityDetail/Index?noticeUID=CO1.NTC.5482938</t>
  </si>
  <si>
    <t>OPSP-VIN-0027-2024</t>
  </si>
  <si>
    <t>CO1.REQ.5588071</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</si>
  <si>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</si>
  <si>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ANDRES FELIPE MORENO TORO</t>
  </si>
  <si>
    <t>https://community.secop.gov.co/Public/Tendering/OpportunityDetail/Index?noticeUID=CO1.NTC.5482836</t>
  </si>
  <si>
    <t>OPSP-VIN-0028-2024</t>
  </si>
  <si>
    <t>CO1.REQ.5588432</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</si>
  <si>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</si>
  <si>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ANGIE PAOLA MONTERO LAGOS</t>
  </si>
  <si>
    <t>https://community.secop.gov.co/Public/Tendering/OpportunityDetail/Index?noticeUID=CO1.NTC.5482842</t>
  </si>
  <si>
    <t>OPSP-VIN-0029-2024</t>
  </si>
  <si>
    <t>CO1.REQ.5587564</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</si>
  <si>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</si>
  <si>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DIANA CAROLINA MORALES CERVANTES</t>
  </si>
  <si>
    <t>https://community.secop.gov.co/Public/Tendering/OpportunityDetail/Index?noticeUID=CO1.NTC.5482844</t>
  </si>
  <si>
    <t>OPSP-VIN-0030-2024</t>
  </si>
  <si>
    <t>CO1.REQ.5590414</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</si>
  <si>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</si>
  <si>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LIBARDO JOSE ESCOBAR TOLEDO</t>
  </si>
  <si>
    <t>https://community.secop.gov.co/Public/Tendering/OpportunityDetail/Index?noticeUID=CO1.NTC.5482386</t>
  </si>
  <si>
    <t>OPSP-VIN-0031-2024</t>
  </si>
  <si>
    <t>CO1.REQ.5590816</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</si>
  <si>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</si>
  <si>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ELVIS ANDRES NUÑEZ MEJIA</t>
  </si>
  <si>
    <t>https://community.secop.gov.co/Public/Tendering/OpportunityDetail/Index?noticeUID=CO1.NTC.5482944</t>
  </si>
  <si>
    <t>OPSP-VIN-0032-2024</t>
  </si>
  <si>
    <t>CO1.REQ.5591284</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</si>
  <si>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</si>
  <si>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eduard  hernandez rodriguez</t>
  </si>
  <si>
    <t>https://community.secop.gov.co/Public/Tendering/OpportunityDetail/Index?noticeUID=CO1.NTC.5482745</t>
  </si>
  <si>
    <t>OPSP-VIN-0033-2024</t>
  </si>
  <si>
    <t>CO1.REQ.5591945</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</si>
  <si>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</si>
  <si>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JOAQUIN ANTONIO PERDOMO VEGA</t>
  </si>
  <si>
    <t>https://community.secop.gov.co/Public/Tendering/OpportunityDetail/Index?noticeUID=CO1.NTC.5486117</t>
  </si>
  <si>
    <t>OPSP-VIN-0034-2024</t>
  </si>
  <si>
    <t>CO1.REQ.5591551</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</si>
  <si>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</si>
  <si>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JEYNNER KEVIN PAEZ VELEZ</t>
  </si>
  <si>
    <t>https://community.secop.gov.co/Public/Tendering/OpportunityDetail/Index?noticeUID=CO1.NTC.5486205</t>
  </si>
  <si>
    <t>OPSP-VIN-0035-2024</t>
  </si>
  <si>
    <t>CO1.REQ.5592411</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</si>
  <si>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</si>
  <si>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HEYDI VIVIANA PEREZ FEDRICH</t>
  </si>
  <si>
    <t>https://community.secop.gov.co/Public/Tendering/OpportunityDetail/Index?noticeUID=CO1.NTC.5485985</t>
  </si>
  <si>
    <t>OPSP-VIN-0036-2024</t>
  </si>
  <si>
    <t>CO1.REQ.5592435</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</si>
  <si>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</si>
  <si>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JULY PAULIN TORRES HAMBURGER</t>
  </si>
  <si>
    <t>https://community.secop.gov.co/Public/Tendering/OpportunityDetail/Index?noticeUID=CO1.NTC.5484847</t>
  </si>
  <si>
    <t>OPSP-VIN-0037-2024</t>
  </si>
  <si>
    <t>CO1.REQ.5591195</t>
  </si>
  <si>
    <t>MARINA LUZ VILLAZON TURIZO</t>
  </si>
  <si>
    <t>https://community.secop.gov.co/Public/Tendering/OpportunityDetail/Index?noticeUID=CO1.NTC.5486230</t>
  </si>
  <si>
    <t>OPSP-VIN-0038-2024</t>
  </si>
  <si>
    <t>CO1.REQ.5591769</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</si>
  <si>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</si>
  <si>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ANGELLY PAOLA CASTRO SUAREZ</t>
  </si>
  <si>
    <t>LYDA CASTRO GARCÍA</t>
  </si>
  <si>
    <t>https://community.secop.gov.co/Public/Tendering/OpportunityDetail/Index?noticeUID=CO1.NTC.5486170</t>
  </si>
  <si>
    <t>OPSP-VIN-0039-2024</t>
  </si>
  <si>
    <t>CO1.REQ.5597053</t>
  </si>
  <si>
    <t xml:space="preserve">ROSANA  CASTRO </t>
  </si>
  <si>
    <t>https://community.secop.gov.co/Public/Tendering/OpportunityDetail/Index?noticeUID=CO1.NTC.5492405</t>
  </si>
  <si>
    <t>OPSP-VIN-0040-2024</t>
  </si>
  <si>
    <t>CO1.REQ.5600354</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</si>
  <si>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</si>
  <si>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ALEX HERVER ESTRADA CAIAFA</t>
  </si>
  <si>
    <t>https://community.secop.gov.co/Public/Tendering/OpportunityDetail/Index?noticeUID=CO1.NTC.5492252</t>
  </si>
  <si>
    <t>OPSP-VIN-0041-2024</t>
  </si>
  <si>
    <t>CO1.REQ.5601316</t>
  </si>
  <si>
    <t>BRAYAN DE JESUS PEÑATE CARRANZA</t>
  </si>
  <si>
    <t>https://community.secop.gov.co/Public/Tendering/OpportunityDetail/Index?noticeUID=CO1.NTC.5493333</t>
  </si>
  <si>
    <t>OPSP-VIN-0042-2024</t>
  </si>
  <si>
    <t>CO1.REQ.5602240</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</si>
  <si>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</si>
  <si>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JENNY LICETH MACHADO VIDES</t>
  </si>
  <si>
    <t>https://community.secop.gov.co/Public/Tendering/OpportunityDetail/Index?noticeUID=CO1.NTC.5494466</t>
  </si>
  <si>
    <t>OPSP-VIN-0043-2024</t>
  </si>
  <si>
    <t>CO1.REQ.5602437</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</si>
  <si>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</si>
  <si>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OSKARLY  PEREZ ANAYA</t>
  </si>
  <si>
    <t>https://community.secop.gov.co/Public/Tendering/OpportunityDetail/Index?noticeUID=CO1.NTC.5494077</t>
  </si>
  <si>
    <t>OPSP-VIN-0044-2024</t>
  </si>
  <si>
    <t>CO1.REQ.5602784</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</si>
  <si>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</si>
  <si>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JESUS DAVID FREYLE MARQUEZ</t>
  </si>
  <si>
    <t>https://community.secop.gov.co/Public/Tendering/OpportunityDetail/Index?noticeUID=CO1.NTC.5495132</t>
  </si>
  <si>
    <t>OPSP-VIN-0045-2024</t>
  </si>
  <si>
    <t>CO1.REQ.5601222</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</si>
  <si>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</si>
  <si>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JESUS MANUEL JIMENEZ TORRES</t>
  </si>
  <si>
    <t>https://community.secop.gov.co/Public/Tendering/OpportunityDetail/Index?noticeUID=CO1.NTC.5494666</t>
  </si>
  <si>
    <t>OPSP-VIN-0046-2024</t>
  </si>
  <si>
    <t>CO1.REQ.5602198</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</si>
  <si>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</si>
  <si>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ANA MILENA LAGOS TOBIAS</t>
  </si>
  <si>
    <t>https://community.secop.gov.co/STS/Users/Login/Index</t>
  </si>
  <si>
    <t>OPSP-VIN-0047-2024</t>
  </si>
  <si>
    <t>CO1.REQ.5603093</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</si>
  <si>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</si>
  <si>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MARIA CLARA RIASCOS NIGRINIS</t>
  </si>
  <si>
    <t>OPSP-VIN-0048-2024</t>
  </si>
  <si>
    <t>CO1.REQ.5608553</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</si>
  <si>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</si>
  <si>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 xml:space="preserve">JANNIE  VALENCIA </t>
  </si>
  <si>
    <t>https://community.secop.gov.co/Public/Tendering/OpportunityDetail/Index?noticeUID=CO1.NTC.5504641&amp;isFromPublicArea=True&amp;isModal=False</t>
  </si>
  <si>
    <t>OPSP-VIN-0049-2024</t>
  </si>
  <si>
    <t xml:space="preserve"> CO1.REQ.5620111</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</si>
  <si>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</si>
  <si>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ELAINE ESTHER CAMARGO  NORIEGA</t>
  </si>
  <si>
    <t>https://community.secop.gov.co/Public/Tendering/OpportunityDetail/Index?noticeUID=CO1.NTC.5511909&amp;isFromPublicArea=True&amp;isModal=False</t>
  </si>
  <si>
    <t>OPSP-VIN-0050-2024</t>
  </si>
  <si>
    <t xml:space="preserve"> CO1.REQ.5642501</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</si>
  <si>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</si>
  <si>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CLINTON ALBERTO RAMIREZ CONTRERAS</t>
  </si>
  <si>
    <t>https://community.secop.gov.co/Public/Tendering/OpportunityDetail/Index?noticeUID=CO1.NTC.5542687&amp;isFromPublicArea=True&amp;isModal=False</t>
  </si>
  <si>
    <t>OPSP-VIN-0051-2024</t>
  </si>
  <si>
    <t>CO1.REQ.5670233</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</si>
  <si>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</si>
  <si>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NEILA  PATRICIA  MACEA  SMITH</t>
  </si>
  <si>
    <t>https://community.secop.gov.co/Public/Tendering/OpportunityDetail/Index?noticeUID=CO1.NTC.5563110</t>
  </si>
  <si>
    <t>OPSP-VIN-0052-2024</t>
  </si>
  <si>
    <t>CO1.REQ.5670268</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</si>
  <si>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</si>
  <si>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CARLOS  LOPEZ GARGIOLI</t>
  </si>
  <si>
    <t>MÓNICA ZULBARÁN JIMÉNEZ</t>
  </si>
  <si>
    <t>https://community.secop.gov.co/Public/Tendering/OpportunityDetail/Index?noticeUID=CO1.NTC.5564540</t>
  </si>
  <si>
    <t>OPSP-VIN-0053-2024</t>
  </si>
  <si>
    <t>CO1.REQ.5670549</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</si>
  <si>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</si>
  <si>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JENTHY DAVIANNA PAEZ SIERRA</t>
  </si>
  <si>
    <t>ANGELICA LILIANA SILVA FRANCO</t>
  </si>
  <si>
    <t>https://community.secop.gov.co/Public/Tendering/OpportunityDetail/Index?noticeUID=CO1.NTC.5564711</t>
  </si>
  <si>
    <t>OPSP-VIN-0054-2024</t>
  </si>
  <si>
    <t>CO1.REQ.5670916</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</si>
  <si>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</si>
  <si>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YEISON RENE DIAZ ARIAS</t>
  </si>
  <si>
    <t>https://community.secop.gov.co/Public/Tendering/OpportunityDetail/Index?noticeUID=CO1.NTC.5564563</t>
  </si>
  <si>
    <t>OPSP-VIN-0055-2024</t>
  </si>
  <si>
    <t>CO1.REQ.5670946</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</si>
  <si>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</si>
  <si>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JULIE P. VILORIA PORTO</t>
  </si>
  <si>
    <t>https://community.secop.gov.co/Public/Tendering/OpportunityDetail/Index?noticeUID=CO1.NTC.5564773</t>
  </si>
  <si>
    <t>OPSP-VIN-0056-2024</t>
  </si>
  <si>
    <t>CO1.REQ.5670981</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</si>
  <si>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</si>
  <si>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TYFFANY MARIA ACOSTA MORA</t>
  </si>
  <si>
    <t>https://community.secop.gov.co/Public/Tendering/OpportunityDetail/Index?noticeUID=CO1.NTC.5565115</t>
  </si>
  <si>
    <t>OPSP-VIN-0057-2024</t>
  </si>
  <si>
    <t>CO1.REQ.5671625</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</si>
  <si>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</si>
  <si>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KEDUIN RAFAEL FERNANDEZ MONTENEGRO</t>
  </si>
  <si>
    <t>https://community.secop.gov.co/Public/Tendering/OpportunityDetail/Index?noticeUID=CO1.NTC.5563007</t>
  </si>
  <si>
    <t>OPSP-VIN-0058-2024</t>
  </si>
  <si>
    <t>CO1.REQ.5671811</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</si>
  <si>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</si>
  <si>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AURA MARIA MENA DELACRUZ</t>
  </si>
  <si>
    <t>https://community.secop.gov.co/Public/Tendering/OpportunityDetail/Index?noticeUID=CO1.NTC.5563108</t>
  </si>
  <si>
    <t>OPSP-VIN-0059-2024</t>
  </si>
  <si>
    <t>CO1.REQ.5672214</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</si>
  <si>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</si>
  <si>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EMIRA ISABEL GARCIA AVENDAÑO</t>
  </si>
  <si>
    <t>JUAN CARLOS NARVÁEZ BARANDICA</t>
  </si>
  <si>
    <t>https://community.secop.gov.co/Public/Tendering/OpportunityDetail/Index?noticeUID=CO1.NTC.5563439</t>
  </si>
  <si>
    <t>OPSP-VIN-0060-2024</t>
  </si>
  <si>
    <t>CO1.REQ.5673376</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</si>
  <si>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</si>
  <si>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MARIA FERNANDA MOZO RODRIGUEZ</t>
  </si>
  <si>
    <t>WILHELM LONDOÑO DIAZ</t>
  </si>
  <si>
    <t>https://community.secop.gov.co/Public/Tendering/OpportunityDetail/Index?noticeUID=CO1.NTC.5564596</t>
  </si>
  <si>
    <t>OPSP-VIN-0061-2024</t>
  </si>
  <si>
    <t>CO1.REQ.5673879</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</si>
  <si>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</si>
  <si>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LEIDY MAECHA</t>
  </si>
  <si>
    <t>ELÍAS GREGORIO GARCÍA PEROZO</t>
  </si>
  <si>
    <t>https://community.secop.gov.co/Public/Tendering/OpportunityDetail/Index?noticeUID=CO1.NTC.5565434</t>
  </si>
  <si>
    <t>OPSP-VIN-0062-2024</t>
  </si>
  <si>
    <t>CO1.REQ.5674165</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</si>
  <si>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</si>
  <si>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JAIME ANTONIO MENDOZA DEL CASTILLO</t>
  </si>
  <si>
    <t>ANGÉLICA LILIANA SILVA FRANCO</t>
  </si>
  <si>
    <t>https://community.secop.gov.co/Public/Tendering/OpportunityDetail/Index?noticeUID=CO1.NTC.5565740</t>
  </si>
  <si>
    <t>OPSP-VIN-0063-2024</t>
  </si>
  <si>
    <t>CO1.REQ.5671018</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</si>
  <si>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</si>
  <si>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FABIAN ANDRES MARTINEZ GUERRERO</t>
  </si>
  <si>
    <t>https://community.secop.gov.co/Public/Tendering/OpportunityDetail/Index?noticeUID=CO1.NTC.5562959</t>
  </si>
  <si>
    <t>OPSP-VIN-0064-2024</t>
  </si>
  <si>
    <t>CO1.REQ.5674418</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</si>
  <si>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</si>
  <si>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KAREN  CUAO ALVARADO</t>
  </si>
  <si>
    <t>https://community.secop.gov.co/Public/Tendering/OpportunityDetail/Index?noticeUID=CO1.NTC.5565292</t>
  </si>
  <si>
    <t>OPSP-VIN-0065-2024</t>
  </si>
  <si>
    <t>CO1.REQ.5670796</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</si>
  <si>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</si>
  <si>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MARIA  PAULA SOSSA</t>
  </si>
  <si>
    <t>https://community.secop.gov.co/Public/Tendering/OpportunityDetail/Index?noticeUID=CO1.NTC.5562964</t>
  </si>
  <si>
    <t>OPSP-VIN-0066-2024</t>
  </si>
  <si>
    <t>CO1.REQ.5671089</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</si>
  <si>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</si>
  <si>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 xml:space="preserve">AMANDA  BERBEN </t>
  </si>
  <si>
    <t>https://community.secop.gov.co/Public/Tendering/OpportunityDetail/Index?noticeUID=CO1.NTC.5562687</t>
  </si>
  <si>
    <t>OPSP-VIN-0067-2024</t>
  </si>
  <si>
    <t>CO1.REQ.5671430</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</si>
  <si>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</si>
  <si>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MIRLE PATRICIA CABARCAS JIMENEZ</t>
  </si>
  <si>
    <t>https://community.secop.gov.co/Public/Tendering/OpportunityDetail/Index?noticeUID=CO1.NTC.5562776</t>
  </si>
  <si>
    <t>OPSP-VIN-0068-2024</t>
  </si>
  <si>
    <t>CO1.REQ.5671468</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</si>
  <si>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</si>
  <si>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KATHERINE JULIETH ASENCIO DOMINGUEZ</t>
  </si>
  <si>
    <t>https://community.secop.gov.co/Public/Tendering/OpportunityDetail/Index?noticeUID=CO1.NTC.5562668</t>
  </si>
  <si>
    <t>OPSP-VIN-0069-2024</t>
  </si>
  <si>
    <t>CO1.REQ.5684848</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</si>
  <si>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</si>
  <si>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ANDREA CARDOSO DÍAZ</t>
  </si>
  <si>
    <t>https://community.secop.gov.co/Public/Tendering/OpportunityDetail/Index?noticeUID=CO1.NTC.5576311</t>
  </si>
  <si>
    <t>OPSP-VIN-0070-2024</t>
  </si>
  <si>
    <t>CO1.REQ.5684870</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</si>
  <si>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</si>
  <si>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ANGEL MANUEL OVIEDO MARQUEZ</t>
  </si>
  <si>
    <t>LYDA CASTRO GARCIA</t>
  </si>
  <si>
    <t>https://community.secop.gov.co/Public/Tendering/OpportunityDetail/Index?noticeUID=CO1.NTC.5576222</t>
  </si>
  <si>
    <t>OPSP-VIN-0071-2024</t>
  </si>
  <si>
    <t>CO1.REQ.5684899</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</si>
  <si>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</si>
  <si>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JEANNIE CAROLINA SANCHEZ MENDOZA</t>
  </si>
  <si>
    <t>https://community.secop.gov.co/Public/Tendering/OpportunityDetail/Index?noticeUID=CO1.NTC.5576053</t>
  </si>
  <si>
    <t>OPSP-VIN-0072-2024</t>
  </si>
  <si>
    <t>CO1.REQ.5684447</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</si>
  <si>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</si>
  <si>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VERA TATIANA MARTINEZ BAÑOS</t>
  </si>
  <si>
    <t>https://community.secop.gov.co/Public/Tendering/OpportunityDetail/Index?noticeUID=CO1.NTC.5576161</t>
  </si>
  <si>
    <t>OPSP-VIN-0073-2024</t>
  </si>
  <si>
    <t>CO1.REQ.5684756</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</si>
  <si>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</si>
  <si>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JORGE SAUL VALDEBLANQUEZ DIAZ</t>
  </si>
  <si>
    <t>https://community.secop.gov.co/Public/Tendering/OpportunityDetail/Index?noticeUID=CO1.NTC.5576234</t>
  </si>
  <si>
    <t>OPSP-VIN-0074-2024</t>
  </si>
  <si>
    <t>CO1.REQ.5684995</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</si>
  <si>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</si>
  <si>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ALEJANDRA MARGARITA BALLESTAS CASAS</t>
  </si>
  <si>
    <t>https://community.secop.gov.co/Public/Tendering/OpportunityDetail/Index?noticeUID=CO1.NTC.5576563</t>
  </si>
  <si>
    <t>OPSP-VIN-0075-2024</t>
  </si>
  <si>
    <t>CO1.REQ.5685465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</si>
  <si>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</si>
  <si>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ANGELA MARIA RUEDA QUINTO</t>
  </si>
  <si>
    <t>ANDREA
CARDOSO DÍAZ</t>
  </si>
  <si>
    <t>https://community.secop.gov.co/Public/Tendering/OpportunityDetail/Index?noticeUID=CO1.NTC.5576344</t>
  </si>
  <si>
    <t>OPSP-VIN-0076-2024</t>
  </si>
  <si>
    <t>CO1.REQ.5686017</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</si>
  <si>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</si>
  <si>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DANIA LISBETH GUZMAN BELEÑO</t>
  </si>
  <si>
    <t>https://community.secop.gov.co/Public/Tendering/OpportunityDetail/Index?noticeUID=CO1.NTC.5577011</t>
  </si>
  <si>
    <t>OPSP-VIN-0077-2024</t>
  </si>
  <si>
    <t>CO1.REQ.5700456</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</si>
  <si>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</si>
  <si>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BEATRIZ ELENA MEDINA DIAZ</t>
  </si>
  <si>
    <t>https://community.secop.gov.co/Public/Tendering/OpportunityDetail/Index?noticeUID=CO1.NTC.5590887</t>
  </si>
  <si>
    <t>OPSP-VIN-0078-2024</t>
  </si>
  <si>
    <t>CO1.REQ.5699955</t>
  </si>
  <si>
    <t>LAURA VANESSA PERDOMO LOPEZ</t>
  </si>
  <si>
    <t>https://community.secop.gov.co/Public/Tendering/OpportunityDetail/Index?noticeUID=CO1.NTC.5590619</t>
  </si>
  <si>
    <t>OPSP-VIN-0079-2024</t>
  </si>
  <si>
    <t>CO1.REQ.5710210</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</si>
  <si>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</si>
  <si>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IVAN ENRIQUE HERNANDEZ PELAEZ</t>
  </si>
  <si>
    <t>CESAR ENRIQUE POLO CASTRO</t>
  </si>
  <si>
    <t>https://community.secop.gov.co/Public/Tendering/OpportunityDetail/Index?noticeUID=CO1.NTC.5599998</t>
  </si>
  <si>
    <t>OPSP-VIN-0080-2024</t>
  </si>
  <si>
    <t>CO1.REQ.5717017</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</si>
  <si>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</si>
  <si>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DANIELA PAOLA SALINAS PINEDO</t>
  </si>
  <si>
    <t>https://community.secop.gov.co/Public/Tendering/OpportunityDetail/Index?noticeUID=CO1.NTC.5610042</t>
  </si>
  <si>
    <t>OPSP-VIN-0081-2024</t>
  </si>
  <si>
    <t>CO1.REQ.5717307</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</si>
  <si>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</si>
  <si>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LILIBET DEL CARMEN RUEDA SALAS</t>
  </si>
  <si>
    <t>https://community.secop.gov.co/Public/Tendering/OpportunityDetail/Index?noticeUID=CO1.NTC.5611205</t>
  </si>
  <si>
    <t>OPSP-VIN-0082-2024</t>
  </si>
  <si>
    <t>CO1.REQ.5726192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</si>
  <si>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</si>
  <si>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ALVARO DE JESUS ORTIZ PADILLA</t>
  </si>
  <si>
    <t>https://community.secop.gov.co/Public/Tendering/OpportunityDetail/Index?noticeUID=CO1.NTC.5616782</t>
  </si>
  <si>
    <t>OPSP-VIN-0083-2024</t>
  </si>
  <si>
    <t>CO1.REQ.5728750</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</si>
  <si>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</si>
  <si>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DANIEL GÓMEZ LÓPEZ</t>
  </si>
  <si>
    <t>https://community.secop.gov.co/Public/Tendering/OpportunityDetail/Index?noticeUID=CO1.NTC.5619343</t>
  </si>
  <si>
    <t>OPSP-VIN-0084-2024</t>
  </si>
  <si>
    <t>CO1.REQ.5729656</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</si>
  <si>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</si>
  <si>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MARIANA  BETANCUR GOMEZ</t>
  </si>
  <si>
    <t>https://community.secop.gov.co/Public/Tendering/OpportunityDetail/Index?noticeUID=CO1.NTC.5620501</t>
  </si>
  <si>
    <t>OPSP-VIN-0085-2024</t>
  </si>
  <si>
    <t>CO1.REQ.5730273</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</si>
  <si>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</si>
  <si>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 xml:space="preserve">DIVA   PIAMBA  </t>
  </si>
  <si>
    <t>https://community.secop.gov.co/Public/Tendering/OpportunityDetail/Index?noticeUID=CO1.NTC.5620396</t>
  </si>
  <si>
    <t>OPSP-VIN-0086-2024</t>
  </si>
  <si>
    <t>CO1.REQ.5734856</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</si>
  <si>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</si>
  <si>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IVAN DARIO CRUZ DAZA</t>
  </si>
  <si>
    <t>https://community.secop.gov.co/Public/Tendering/OpportunityDetail/Index?noticeUID=CO1.NTC.5627305</t>
  </si>
  <si>
    <t>OPSP-VIN-0087-2024</t>
  </si>
  <si>
    <t>CO1.REQ.5754651</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</si>
  <si>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</si>
  <si>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GERSON JAHIR ANGARITA ESPITIA</t>
  </si>
  <si>
    <t>https://community.secop.gov.co/Public/Tendering/OpportunityDetail/Index?noticeUID=CO1.NTC.5648112</t>
  </si>
  <si>
    <t>OPSP-VIN-0088-2024</t>
  </si>
  <si>
    <t>CO1.REQ.5758593</t>
  </si>
  <si>
    <t>https://community.secop.gov.co/Public/Tendering/OpportunityDetail/Index?noticeUID=CO1.NTC.5649608</t>
  </si>
  <si>
    <t>OPSP-VIN-0089-2024</t>
  </si>
  <si>
    <t>CO1.REQ.5757319</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</si>
  <si>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</si>
  <si>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VICTOR ALFONSO NUÑEZ SANCHEZ</t>
  </si>
  <si>
    <t>ALEXANDER DAZA CORREDOR</t>
  </si>
  <si>
    <t>https://community.secop.gov.co/Public/Tendering/OpportunityDetail/Index?noticeUID=CO1.NTC.5647843</t>
  </si>
  <si>
    <t>OPSP-VIN-0090-2024</t>
  </si>
  <si>
    <t>CO1.REQ.5765844</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</si>
  <si>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</si>
  <si>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GINA SOFIA MORENO CRESPO</t>
  </si>
  <si>
    <t>52389076 - 1082851808</t>
  </si>
  <si>
    <t>LYDA RAQUEL CASTRO GARCÍA - LAIONELL POLO ALVARADO</t>
  </si>
  <si>
    <t>https://community.secop.gov.co/Public/Tendering/OpportunityDetail/Index?noticeUID=CO1.NTC.5658123</t>
  </si>
  <si>
    <t>OPSP-VIN-0091-2024</t>
  </si>
  <si>
    <t>CO1.REQ.5767713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</si>
  <si>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</si>
  <si>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NATALIA MARGARITA BLASCHKE EVILLA</t>
  </si>
  <si>
    <t>https://community.secop.gov.co/Public/Tendering/OpportunityDetail/Index?noticeUID=CO1.NTC.5658633</t>
  </si>
  <si>
    <t>OPSP-VIN-0092-2024</t>
  </si>
  <si>
    <t>CO1.REQ.5771636</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</si>
  <si>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</si>
  <si>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DIEGO LEONARDO ROBAYO ALVARADO</t>
  </si>
  <si>
    <t>JUAN CARLOS VARGAS</t>
  </si>
  <si>
    <t>https://community.secop.gov.co/Public/Tendering/OpportunityDetail/Index?noticeUID=CO1.NTC.5667218</t>
  </si>
  <si>
    <t>OPSP-VIN-0093-2024</t>
  </si>
  <si>
    <t>CO1.REQ.5772106</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</si>
  <si>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</si>
  <si>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JAHIR ALFONSO BERRIO SIERRA</t>
  </si>
  <si>
    <t>MÓNICA LASTENIA ZULBARÁN JIMÉNEZ</t>
  </si>
  <si>
    <t>https://community.secop.gov.co/Public/Tendering/OpportunityDetail/Index?noticeUID=CO1.NTC.5667227</t>
  </si>
  <si>
    <t>OPSP-VIN-0094-2024</t>
  </si>
  <si>
    <t>CO1.REQ.5772075</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</si>
  <si>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</si>
  <si>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https://community.secop.gov.co/Public/Tendering/OpportunityDetail/Index?noticeUID=CO1.NTC.5668326</t>
  </si>
  <si>
    <t>OPSP-VIN-0095-2024</t>
  </si>
  <si>
    <t>CO1.REQ.5774640</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</si>
  <si>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</si>
  <si>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OSCAR ALONSO HIDALGO MONTOYA</t>
  </si>
  <si>
    <t>https://community.secop.gov.co/Public/Tendering/OpportunityDetail/Index?noticeUID=CO1.NTC.5666544</t>
  </si>
  <si>
    <t>OPSP-VIN-0096-2024</t>
  </si>
  <si>
    <t>CO1.REQ.5780509</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</si>
  <si>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</si>
  <si>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SEBASTIAN DE HOYOS VEGA</t>
  </si>
  <si>
    <t>https://community.secop.gov.co/Public/Tendering/OpportunityDetail/Index?noticeUID=CO1.NTC.5674921</t>
  </si>
  <si>
    <t>OPSP-VIN-0097-2024</t>
  </si>
  <si>
    <t>CO1.REQ.5781212</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</si>
  <si>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</si>
  <si>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MARIA JOSÉ CASTILLO VIANA</t>
  </si>
  <si>
    <t>https://community.secop.gov.co/Public/Tendering/OpportunityDetail/Index?noticeUID=CO1.NTC.5675709</t>
  </si>
  <si>
    <t>OPSP-VIN-0098-2024</t>
  </si>
  <si>
    <t xml:space="preserve"> CO1.REQ.5793346</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</si>
  <si>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</si>
  <si>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LINA MARÍA GARCÍA  GONZÁLEZ</t>
  </si>
  <si>
    <t>https://community.secop.gov.co/Public/Tendering/OpportunityDetail/Index?noticeUID=CO1.NTC.5688156&amp;isFromPublicArea=True&amp;isModal=False</t>
  </si>
  <si>
    <t>OPSP-VIN-0099-2024</t>
  </si>
  <si>
    <t>CO1.REQ.5797030</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</si>
  <si>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</si>
  <si>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JORGE ENRIQUE ELÍAS CARO</t>
  </si>
  <si>
    <t>https://community.secop.gov.co/Public/Tendering/OpportunityDetail/Index?noticeUID=CO1.NTC.5688030&amp;isFromPublicArea=True&amp;isModal=False</t>
  </si>
  <si>
    <t>OPSP-VIN-0100-2024</t>
  </si>
  <si>
    <t>CO1.REQ.5806121</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</si>
  <si>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</si>
  <si>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ERASMO DE JESUS VARGAS CASALINS</t>
  </si>
  <si>
    <t>https://community.secop.gov.co/Public/Tendering/OpportunityDetail/Index?noticeUID=CO1.NTC.5697536</t>
  </si>
  <si>
    <t>OPSP-VIN-0101-2024</t>
  </si>
  <si>
    <t>CO1.REQ.5812108</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</si>
  <si>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</si>
  <si>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JUAN CARLOS MONROY RODRIGUEZ</t>
  </si>
  <si>
    <t>https://community.secop.gov.co/Public/Tendering/OpportunityDetail/Index?noticeUID=CO1.NTC.5704663</t>
  </si>
  <si>
    <t>OPSP-VIN-0102-2024</t>
  </si>
  <si>
    <t>CO1.REQ.5828566</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</si>
  <si>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</si>
  <si>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SHESTER JESUS CAMPO SIERRA</t>
  </si>
  <si>
    <t>https://community.secop.gov.co/Public/Tendering/OpportunityDetail/Index?noticeUID=CO1.NTC.5722353</t>
  </si>
  <si>
    <t>OPSP-VIN-0103-2024</t>
  </si>
  <si>
    <t>CO1.REQ.5865688</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</si>
  <si>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</si>
  <si>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WILLIAN JOSE HERNANDEZ OSPINO</t>
  </si>
  <si>
    <t>ADRIANO ISRAEL GUERRA</t>
  </si>
  <si>
    <t>https://community.secop.gov.co/Public/Tendering/OpportunityDetail/Index?noticeUID=CO1.NTC.5763852</t>
  </si>
  <si>
    <t>OPSP-VIN-0104-2024</t>
  </si>
  <si>
    <t>CO1.REQ.5865861</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</si>
  <si>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</si>
  <si>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IMAEL  VARGAS MONTENEGRO</t>
  </si>
  <si>
    <t>https://community.secop.gov.co/Public/Tendering/OpportunityDetail/Index?noticeUID=CO1.NTC.5764944</t>
  </si>
  <si>
    <t>OPSP-VIN-0105-2024</t>
  </si>
  <si>
    <t>CO1.REQ.5866290</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</si>
  <si>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</si>
  <si>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LUCIANI ANDREA PERTUZ MENDEZ</t>
  </si>
  <si>
    <t>SIGMER QUIROGA</t>
  </si>
  <si>
    <t>https://community.secop.gov.co/Public/Tendering/OpportunityDetail/Index?noticeUID=CO1.NTC.5764950</t>
  </si>
  <si>
    <t>OPSP-VIN-0106-2024</t>
  </si>
  <si>
    <t>CO1.REQ.5866959</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</si>
  <si>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</si>
  <si>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DARIO  VEGA DIAZ</t>
  </si>
  <si>
    <t>https://community.secop.gov.co/Public/Tendering/OpportunityDetail/Index?noticeUID=CO1.NTC.5764831</t>
  </si>
  <si>
    <t>OPSP-VIN-0107-2024</t>
  </si>
  <si>
    <t>CO1.REQ.5874642</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</si>
  <si>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</si>
  <si>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LUZ HELENA MOJICA LOPEZ</t>
  </si>
  <si>
    <t>https://community.secop.gov.co/Public/Tendering/OpportunityDetail/Index?noticeUID=CO1.NTC.5765049</t>
  </si>
  <si>
    <t>OPSP-VIN-0108-2024</t>
  </si>
  <si>
    <t>CO1.REQ.5875502</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</si>
  <si>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</si>
  <si>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</si>
  <si>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https://community.secop.gov.co/Public/Tendering/OpportunityDetail/Index?noticeUID=CO1.NTC.5765738</t>
  </si>
  <si>
    <t>OPSP-VIN-0109-2024</t>
  </si>
  <si>
    <t>CO1.REQ.5876001</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</si>
  <si>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</si>
  <si>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ROSANA  LONDOÑO GONZALEZ</t>
  </si>
  <si>
    <t>MARÍA A. NEGRITTO CHEBEL</t>
  </si>
  <si>
    <t>https://community.secop.gov.co/Public/Tendering/OpportunityDetail/Index?noticeUID=CO1.NTC.5766142</t>
  </si>
  <si>
    <t>OPSP-VIN-0110-2024</t>
  </si>
  <si>
    <t>CO1.REQ.5893089</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</si>
  <si>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</si>
  <si>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ANDERSON STIVEN PEREZ FONTALVO</t>
  </si>
  <si>
    <t>https://community.secop.gov.co/Public/Tendering/OpportunityDetail/Index?noticeUID=CO1.NTC.5783523</t>
  </si>
  <si>
    <t>OPSP-VIN-0111-2024</t>
  </si>
  <si>
    <t>CO1.REQ.5893518</t>
  </si>
  <si>
    <t>TONY RICARDO NARVAEZ PEREZ</t>
  </si>
  <si>
    <t>https://community.secop.gov.co/Public/Tendering/OpportunityDetail/Index?noticeUID=CO1.NTC.5783828</t>
  </si>
  <si>
    <t>OPSP-VIN-0112-2024</t>
  </si>
  <si>
    <t>CO1.REQ.5894066</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</si>
  <si>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</si>
  <si>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GISELA CHIQUINCHIRA RODRIGUEZ ESCALANTE</t>
  </si>
  <si>
    <t>https://community.secop.gov.co/Public/Tendering/OpportunityDetail/Index?noticeUID=CO1.NTC.5784401</t>
  </si>
  <si>
    <t>OPSP-VIN-0113-2024</t>
  </si>
  <si>
    <t>CO1.REQ.5894925</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</si>
  <si>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</si>
  <si>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JESSICA ROCIO MORALES  RAMBAUT</t>
  </si>
  <si>
    <t>https://community.secop.gov.co/Public/Tendering/OpportunityDetail/Index?noticeUID=CO1.NTC.5785028</t>
  </si>
  <si>
    <t>OPSP-VIN-0114-2024</t>
  </si>
  <si>
    <t>CO1.REQ.5892897</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</si>
  <si>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</si>
  <si>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CARLOS ARTURO RODRIGUEZ CABRERA</t>
  </si>
  <si>
    <t>ANA CAMARGO VELASQUEZ</t>
  </si>
  <si>
    <t>https://community.secop.gov.co/Public/Tendering/OpportunityDetail/Index?noticeUID=CO1.NTC.5783280</t>
  </si>
  <si>
    <t>OPSP-VIN-0115-2024</t>
  </si>
  <si>
    <t>CO1.REQ.5900986</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</si>
  <si>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</si>
  <si>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WENDY LORAYNE LOPEZ PICON</t>
  </si>
  <si>
    <t>https://community.secop.gov.co/Public/Tendering/OpportunityDetail/Index?noticeUID=CO1.NTC.5791740&amp;isFromPublicArea=True&amp;isModal=False</t>
  </si>
  <si>
    <t>OPSP-VIN-0116-2024</t>
  </si>
  <si>
    <t>CO1.REQ.5909233</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</si>
  <si>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</si>
  <si>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JANWAR YESID MORENO CORTES</t>
  </si>
  <si>
    <t>RASINE RAVELO MENDÉZ</t>
  </si>
  <si>
    <t>https://community.secop.gov.co/Public/Tendering/OpportunityDetail/Index?noticeUID=CO1.NTC.5799530</t>
  </si>
  <si>
    <t>OPSP-VIN-0117-2024</t>
  </si>
  <si>
    <t>CO1.REQ.5923536</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</si>
  <si>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</si>
  <si>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FANNY TATIANA GONZALEZ GAVIRIA</t>
  </si>
  <si>
    <t>CARMEN CECILIA CABALLERO DOMÍNGUEZ</t>
  </si>
  <si>
    <t>https://community.secop.gov.co/Public/Tendering/OpportunityDetail/Index?noticeUID=CO1.NTC.5820402</t>
  </si>
  <si>
    <t>OPSP-VIN-0118-2024</t>
  </si>
  <si>
    <t>CO1.REQ.5923586</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</si>
  <si>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</si>
  <si>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ELIANA MARGARITA PINEDA MUNIVE</t>
  </si>
  <si>
    <t>ROCIÓ DEL PILAR GARCÍA URUEÑA</t>
  </si>
  <si>
    <t>https://community.secop.gov.co/Public/Tendering/OpportunityDetail/Index?noticeUID=CO1.NTC.5820392</t>
  </si>
  <si>
    <t>OPSP-VIN-0119-2024</t>
  </si>
  <si>
    <t>CO1.REQ.5924141</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</si>
  <si>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</si>
  <si>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MARIA  PAZ  MONTENEGRO BARRANCO</t>
  </si>
  <si>
    <t>https://community.secop.gov.co/Public/Tendering/OpportunityDetail/Index?noticeUID=CO1.NTC.5820621</t>
  </si>
  <si>
    <t>OPSP-VIN-0120-2024</t>
  </si>
  <si>
    <t>CO1.REQ.5930653</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</si>
  <si>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</si>
  <si>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CARLOS MIGUEL RODRIGUEZ MORENO</t>
  </si>
  <si>
    <t>https://community.secop.gov.co/Public/Tendering/OpportunityDetail/Index?noticeUID=CO1.NTC.5820731</t>
  </si>
  <si>
    <t>OPSP-VIN-0121-2024</t>
  </si>
  <si>
    <t>CO1.REQ.5941885</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</si>
  <si>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</si>
  <si>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YILMAR DANIEL POLO ALTUVE</t>
  </si>
  <si>
    <t>CARMEN
CECILIA CABALLERO DOMÍNGUEZ</t>
  </si>
  <si>
    <t>https://community.secop.gov.co/Public/Tendering/OpportunityDetail/Index?noticeUID=CO1.NTC.5831706&amp;isFromPublicArea=True&amp;isModal=False</t>
  </si>
  <si>
    <t>OPSP-VIN-0122-2024</t>
  </si>
  <si>
    <t>CO1.REQ.5950369</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</si>
  <si>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</si>
  <si>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MIGUEL ANGEL JIMENEZ JACQUIN</t>
  </si>
  <si>
    <t>https://community.secop.gov.co/Public/Tendering/OpportunityDetail/Index?noticeUID=CO1.NTC.5839964</t>
  </si>
  <si>
    <t>OPSP-VIN-0123-2024</t>
  </si>
  <si>
    <t>CO1.REQ.5950148</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</si>
  <si>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</si>
  <si>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ANA MARIA CUDRIS CARRANZA</t>
  </si>
  <si>
    <t>https://community.secop.gov.co/Public/Tendering/OpportunityDetail/Index?noticeUID=CO1.NTC.5839454</t>
  </si>
  <si>
    <t>OPSP-VIN-0124-2024</t>
  </si>
  <si>
    <t>CO1.REQ.5955636</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</si>
  <si>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</si>
  <si>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MARA PAOLA OLMEDO ESPINOZA</t>
  </si>
  <si>
    <t>https://community.secop.gov.co/Public/Tendering/OpportunityDetail/Index?noticeUID=CO1.NTC.5847902</t>
  </si>
  <si>
    <t>OPSP-VIN-0125-2024</t>
  </si>
  <si>
    <t>CO1.REQ.5966498</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</si>
  <si>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</si>
  <si>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MIRIAN ESTHER SIERRA HERNANDEZ</t>
  </si>
  <si>
    <t>https://community.secop.gov.co/Public/Tendering/OpportunityDetail/Index?noticeUID=CO1.NTC.5856324&amp;isFromPublicArea=True&amp;isModal=False</t>
  </si>
  <si>
    <t>OPSP-VIN-0126-2024</t>
  </si>
  <si>
    <t>CO1.REQ.5967226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</si>
  <si>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</si>
  <si>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ANDREA CAROLINA JIMENEZ PEREZ</t>
  </si>
  <si>
    <t>https://community.secop.gov.co/Public/Tendering/OpportunityDetail/Index?noticeUID=CO1.NTC.5856160&amp;isFromPublicArea=True&amp;isModal=False</t>
  </si>
  <si>
    <t>OPSP-VIN-0127-2024</t>
  </si>
  <si>
    <t>CO1.REQ.5983472</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</si>
  <si>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</si>
  <si>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JOSE BELTRAN MAESTRE NAVARRO</t>
  </si>
  <si>
    <t>ADRIANO GUERRA</t>
  </si>
  <si>
    <t>https://community.secop.gov.co/Public/Tendering/OpportunityDetail/Index?noticeUID=CO1.NTC.5873025</t>
  </si>
  <si>
    <t>OPSP-VIN-0128-2024</t>
  </si>
  <si>
    <t>CO1.REQ.5992102</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</si>
  <si>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</si>
  <si>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RICARDO
ADRIAN TETE MIELES</t>
  </si>
  <si>
    <t>https://community.secop.gov.co/Public/Tendering/OpportunityDetail/Index?noticeUID=CO1.NTC.5880333</t>
  </si>
  <si>
    <t>OPSP-VIN-0129-2024</t>
  </si>
  <si>
    <t>CO1.REQ.6000217</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</si>
  <si>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</si>
  <si>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JASNEY  MOTTA PEREZ</t>
  </si>
  <si>
    <t>https://community.secop.gov.co/Public/Tendering/OpportunityDetail/Index?noticeUID=CO1.NTC.5889313</t>
  </si>
  <si>
    <t>OPSP-VIN-0130-2024</t>
  </si>
  <si>
    <t>CO1.REQ.6000886</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</si>
  <si>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</si>
  <si>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PAULA ANDREA JIMENEZ ARISMENDY</t>
  </si>
  <si>
    <t>https://community.secop.gov.co/Public/Tendering/OpportunityDetail/Index?noticeUID=CO1.NTC.5889436</t>
  </si>
  <si>
    <t>OPSP-VIN-0131-2024</t>
  </si>
  <si>
    <t>CO1.REQ.6001548</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</si>
  <si>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</si>
  <si>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ALFREDO  CALDERA GUZMAN</t>
  </si>
  <si>
    <t>https://community.secop.gov.co/Public/Tendering/OpportunityDetail/Index?noticeUID=CO1.NTC.5890418</t>
  </si>
  <si>
    <t>OPSP-VIN-0132-2024</t>
  </si>
  <si>
    <t>CO1.REQ.6001568</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</si>
  <si>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</si>
  <si>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DIEGO ANDRES RESTREPO LEAL</t>
  </si>
  <si>
    <t>https://community.secop.gov.co/Public/Tendering/OpportunityDetail/Index?noticeUID=CO1.NTC.5890546</t>
  </si>
  <si>
    <t>OPSP-VIN-0133-2024</t>
  </si>
  <si>
    <t>CO1.REQ.5999663</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</si>
  <si>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</si>
  <si>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LUIS JOSE CASTRILLO FERNANDEZ</t>
  </si>
  <si>
    <t>https://community.secop.gov.co/Public/Tendering/OpportunityDetail/Index?noticeUID=CO1.NTC.5889297</t>
  </si>
  <si>
    <t>OPSP-VIN-0134-2024</t>
  </si>
  <si>
    <t>CO1.REQ.6025960</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</si>
  <si>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</si>
  <si>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https://community.secop.gov.co/Public/Tendering/OpportunityDetail/Index?noticeUID=CO1.NTC.5915066</t>
  </si>
  <si>
    <t>OPSP-VIN-0135-2024</t>
  </si>
  <si>
    <t>CO1.REQ.6025687</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</si>
  <si>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</si>
  <si>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VICTOR MANUEL FLOREZ DIAZ</t>
  </si>
  <si>
    <t>https://community.secop.gov.co/Public/Tendering/OpportunityDetail/Index?noticeUID=CO1.NTC.5915215</t>
  </si>
  <si>
    <t>OPSP-VIN-0136-2024</t>
  </si>
  <si>
    <t>CO1.REQ.6029630</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</si>
  <si>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</si>
  <si>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ROCÍO DEL
PILAR GARCÍA URUEÑA</t>
  </si>
  <si>
    <t>https://community.secop.gov.co/Public/Tendering/OpportunityDetail/Index?noticeUID=CO1.NTC.5918389&amp;isFromPublicArea=True&amp;isModal=False</t>
  </si>
  <si>
    <t>OPSP-VIN-0137-2024</t>
  </si>
  <si>
    <t xml:space="preserve"> CO1.REQ.6043255</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</si>
  <si>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</si>
  <si>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https://community.secop.gov.co/Public/Tendering/OpportunityDetail/Index?noticeUID=CO1.NTC.5933035&amp;isFromPublicArea=True&amp;isModal=False</t>
  </si>
  <si>
    <t>OPSP-VIN-0138-2024</t>
  </si>
  <si>
    <t>CO1.REQ.6061182</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</si>
  <si>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</si>
  <si>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CARLOS EDUARDO CABAS MERIÑO</t>
  </si>
  <si>
    <t>https://community.secop.gov.co/Public/Tendering/OpportunityDetail/Index?noticeUID=CO1.NTC.5949688&amp;isFromPublicArea=True&amp;isModal=False</t>
  </si>
  <si>
    <t>OPSP-VIN-0139-2024</t>
  </si>
  <si>
    <t>CO1.REQ.6061505</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</si>
  <si>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</si>
  <si>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FREDY ARID TOVAR BERNAL</t>
  </si>
  <si>
    <t>https://community.secop.gov.co/Public/Tendering/OpportunityDetail/Index?noticeUID=CO1.NTC.5950335&amp;isFromPublicArea=True&amp;isModal=False</t>
  </si>
  <si>
    <t>OPSP-VIN-0140-2024</t>
  </si>
  <si>
    <t>CO1.REQ.6044877</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</si>
  <si>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</si>
  <si>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ANGIE PAHOLA COLORADO MARTINEZ</t>
  </si>
  <si>
    <t>https://community.secop.gov.co/Public/Tendering/OpportunityDetail/Index?noticeUID=CO1.NTC.5939814&amp;isFromPublicArea=True&amp;isModal=False</t>
  </si>
  <si>
    <t>OPSP-VIN-0141-2024</t>
  </si>
  <si>
    <t>CO1.REQ.6059603</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</si>
  <si>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</si>
  <si>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IVAN ALFONSO VILLAMIL MARTINEZ</t>
  </si>
  <si>
    <t>https://community.secop.gov.co/Public/Tendering/OpportunityDetail/Index?noticeUID=CO1.NTC.5951937&amp;isFromPublicArea=True&amp;isModal=False</t>
  </si>
  <si>
    <t>OPSP-VIN-0142-2024</t>
  </si>
  <si>
    <t>CO1.REQ.6059561</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</si>
  <si>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</si>
  <si>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CRISTINA ISABEL HERNANDEZ LOZANO</t>
  </si>
  <si>
    <t>https://community.secop.gov.co/Public/Tendering/OpportunityDetail/Index?noticeUID=CO1.NTC.5949005&amp;isFromPublicArea=True&amp;isModal=False</t>
  </si>
  <si>
    <t>OPSP-VIN-0143-2024</t>
  </si>
  <si>
    <t>CO1.REQ.6060275</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</si>
  <si>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</si>
  <si>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ERIX JOSE GRANADOS OSPINO</t>
  </si>
  <si>
    <t>https://community.secop.gov.co/Public/Tendering/OpportunityDetail/Index?noticeUID=CO1.NTC.5949483&amp;isFromPublicArea=True&amp;isModal=False</t>
  </si>
  <si>
    <t>OPSP-VIN-0144-2024</t>
  </si>
  <si>
    <t>CO1.REQ.6066322</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</si>
  <si>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</si>
  <si>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ELCY PATRICIA PRADO FAJARDO</t>
  </si>
  <si>
    <t>174 / 224</t>
  </si>
  <si>
    <t>https://community.secop.gov.co/Public/Tendering/OpportunityDetail/Index?noticeUID=CO1.NTC.5962129&amp;isFromPublicArea=True&amp;isModal=False</t>
  </si>
  <si>
    <t>OPSP-VIN-0145-2024</t>
  </si>
  <si>
    <t>CO1.REQ.6072136</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</si>
  <si>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</si>
  <si>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NEYDA ESTHER CUADRO MADERO</t>
  </si>
  <si>
    <t>https://community.secop.gov.co/Public/Tendering/OpportunityDetail/Index?noticeUID=CO1.NTC.5960184&amp;isFromPublicArea=True&amp;isModal=False</t>
  </si>
  <si>
    <t>OPSP-VIN-0146-2024</t>
  </si>
  <si>
    <t>CO1.REQ.6072506</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</si>
  <si>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</si>
  <si>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LAURA CECILIA CHAVES HERRERA</t>
  </si>
  <si>
    <t>https://community.secop.gov.co/Public/Tendering/OpportunityDetail/Index?noticeUID=CO1.NTC.5961154&amp;isFromPublicArea=True&amp;isModal=False</t>
  </si>
  <si>
    <t>OPSP-VIN-0147-2024</t>
  </si>
  <si>
    <t>CO1.REQ.6095729</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</si>
  <si>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</si>
  <si>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LAURA CAROLINA MANTILLA ROMO</t>
  </si>
  <si>
    <t>https://community.secop.gov.co/Public/Tendering/OpportunityDetail/Index?noticeUID=CO1.NTC.5987503&amp;isFromPublicArea=True&amp;isModal=False</t>
  </si>
  <si>
    <t>OPSP-VIN-0148-2024</t>
  </si>
  <si>
    <t>CO1.REQ.6114703</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</si>
  <si>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</si>
  <si>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CARMEN JOHANA REYNOSO ESCORCIA</t>
  </si>
  <si>
    <t>UBALDO ENRIQUE RODRÍGUEZ DE ÁVILA</t>
  </si>
  <si>
    <t>https://community.secop.gov.co/Public/Tendering/OpportunityDetail/Index?noticeUID=CO1.NTC.6002600&amp;isFromPublicArea=True&amp;isModal=False</t>
  </si>
  <si>
    <t>OPSP-VIN-0149-2024</t>
  </si>
  <si>
    <t>CO1.REQ.6114668</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</si>
  <si>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</si>
  <si>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LUIS  ALFREDO RUBIO</t>
  </si>
  <si>
    <t>CESAR
ENRIQUE TAMARIS TURIZO</t>
  </si>
  <si>
    <t>https://community.secop.gov.co/Public/Tendering/OpportunityDetail/Index?noticeUID=CO1.NTC.6003040&amp;isFromPublicArea=True&amp;isModal=False</t>
  </si>
  <si>
    <t>OPSP-VIN-0150-2024</t>
  </si>
  <si>
    <t>CO1.REQ.6132164</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</si>
  <si>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</si>
  <si>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ANA MARGARITA SALAS DE LA HOZ</t>
  </si>
  <si>
    <t>https://community.secop.gov.co/Public/Tendering/OpportunityDetail/Index?noticeUID=CO1.NTC.6024771&amp;isFromPublicArea=True&amp;isModal=False</t>
  </si>
  <si>
    <t>OPSP-VIN-0151-2024</t>
  </si>
  <si>
    <t>CO1.REQ.6139311</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</si>
  <si>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</si>
  <si>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MAYKOL CAMILO DELGADO CORREAL</t>
  </si>
  <si>
    <t>https://community.secop.gov.co/Public/Tendering/OpportunityDetail/Index?noticeUID=CO1.NTC.6027488&amp;isFromPublicArea=True&amp;isModal=False</t>
  </si>
  <si>
    <t>OPSP-VIN-0152-2024</t>
  </si>
  <si>
    <t>CO1.REQ.6137455</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</si>
  <si>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</si>
  <si>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MARIA JESUS GONZÁLEZ PABÓN</t>
  </si>
  <si>
    <t>ELIANA
VERGARA VASQUEZ</t>
  </si>
  <si>
    <t>https://community.secop.gov.co/Public/Tendering/OpportunityDetail/Index?noticeUID=CO1.NTC.6028511&amp;isFromPublicArea=True&amp;isModal=False</t>
  </si>
  <si>
    <t>OPSP-VIN-0153-2024</t>
  </si>
  <si>
    <t>CO1.REQ.6137064</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</si>
  <si>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</si>
  <si>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LUIS ENRIQUE TAMARA RUIZ</t>
  </si>
  <si>
    <t>https://community.secop.gov.co/Public/Tendering/OpportunityDetail/Index?noticeUID=CO1.NTC.6028602&amp;isFromPublicArea=True&amp;isModal=False</t>
  </si>
  <si>
    <t>OPSP-VIN-0154-2024</t>
  </si>
  <si>
    <t>CO1.REQ.6137510</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</si>
  <si>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</si>
  <si>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DANIEL ALBERTO CASTRO FERREIRA</t>
  </si>
  <si>
    <t>https://community.secop.gov.co/Public/Tendering/OpportunityDetail/Index?noticeUID=CO1.NTC.6046886&amp;isFromPublicArea=True&amp;isModal=False</t>
  </si>
  <si>
    <t>OPSP-VIN-0155-2024</t>
  </si>
  <si>
    <t>CO1.REQ.6144896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</si>
  <si>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</si>
  <si>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REYNALDO ANTONIO RODRIGUEZ
RODRIGUEZ</t>
  </si>
  <si>
    <t>UBALDO ENRIQUE RODRIGUEZ DE AVILA</t>
  </si>
  <si>
    <t>https://community.secop.gov.co/Public/Tendering/OpportunityDetail/Index?noticeUID=CO1.NTC.6034120&amp;isFromPublicArea=True&amp;isModal=False</t>
  </si>
  <si>
    <t>OPSP-VIN-0156-2024</t>
  </si>
  <si>
    <t>CO1.REQ.6152967</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</si>
  <si>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</si>
  <si>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https://community.secop.gov.co/Public/Tendering/OpportunityDetail/Index?noticeUID=CO1.NTC.6043442&amp;isFromPublicArea=True&amp;isModal=False</t>
  </si>
  <si>
    <t>OPSP-VIN-0157-2024</t>
  </si>
  <si>
    <t xml:space="preserve"> CO1.REQ.6152869</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</si>
  <si>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</si>
  <si>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EDWIN BELISARIO CALDERON AGUILERA</t>
  </si>
  <si>
    <t>https://community.secop.gov.co/Public/Tendering/ContractNoticePhases/View?PPI=CO1.PPI.31421129&amp;isFromPublicArea=True&amp;isModal=False</t>
  </si>
  <si>
    <t>OPSP-VIN-0158-2024</t>
  </si>
  <si>
    <t>CO1.REQ.6178002</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</si>
  <si>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</si>
  <si>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INDIRA ALEJANDRA OLIVEROS OROZCO</t>
  </si>
  <si>
    <t>https://community.secop.gov.co/Public/Tendering/OpportunityDetail/Index?noticeUID=CO1.NTC.6069198</t>
  </si>
  <si>
    <t>OPSP-VIN-0159-2024</t>
  </si>
  <si>
    <t>CO1.REQ.6182257</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</si>
  <si>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</si>
  <si>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KETTY MARGARITA MOYA CASTRO</t>
  </si>
  <si>
    <t>https://community.secop.gov.co/Public/Tendering/OpportunityDetail/Index?noticeUID=CO1.NTC.6069671</t>
  </si>
  <si>
    <t>OPSP-VIN-0160-2024</t>
  </si>
  <si>
    <t>CO1.REQ.6178079</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</si>
  <si>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</si>
  <si>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JOSE FERNANDO SALGADO COMAS</t>
  </si>
  <si>
    <t>YESICA TATIANA BELTRAN GOMEZ</t>
  </si>
  <si>
    <t>https://community.secop.gov.co/Public/Tendering/OpportunityDetail/Index?noticeUID=CO1.NTC.6069342</t>
  </si>
  <si>
    <t>OPSP-VIN-0161-2024</t>
  </si>
  <si>
    <t>CO1.REQ.6178488</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</si>
  <si>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</si>
  <si>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https://community.secop.gov.co/Public/Tendering/OpportunityDetail/Index?noticeUID=CO1.NTC.6069387</t>
  </si>
  <si>
    <t>OPSP-VIN-0162-2024</t>
  </si>
  <si>
    <t>CO1.REQ.6182716</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</si>
  <si>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</si>
  <si>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DAVID FELIPE VEGA VILLA</t>
  </si>
  <si>
    <t>https://community.secop.gov.co/Public/Tendering/OpportunityDetail/Index?noticeUID=CO1.NTC.6072234</t>
  </si>
  <si>
    <t>OPSP-VIN-0163-2024</t>
  </si>
  <si>
    <t>CO1.REQ.6182795</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</si>
  <si>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</si>
  <si>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NAYID EMILIO BRUGES IGLESIAS</t>
  </si>
  <si>
    <t>IBETH
ROCIO NORIEGA HERAZO</t>
  </si>
  <si>
    <t>https://community.secop.gov.co/Public/Tendering/OpportunityDetail/Index?noticeUID=CO1.NTC.6072887</t>
  </si>
  <si>
    <t>OPSP-VIN-0164-2024</t>
  </si>
  <si>
    <t>CO1.REQ.6203315</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</si>
  <si>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</si>
  <si>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MIGUEL ANGEL MARTELO RAMIREZ</t>
  </si>
  <si>
    <t>YESICA
TATIANA BELTRAN GOMEZ</t>
  </si>
  <si>
    <t>https://community.secop.gov.co/Public/Tendering/OpportunityDetail/Index?noticeUID=CO1.NTC.6090519</t>
  </si>
  <si>
    <t>OPSP-VIN-0165-2024</t>
  </si>
  <si>
    <t>CO1.REQ.6203104</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</si>
  <si>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</si>
  <si>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JAIRO JAVIER JATTIN BALCAZAR</t>
  </si>
  <si>
    <t>https://community.secop.gov.co/Public/Tendering/OpportunityDetail/Index?noticeUID=CO1.NTC.6090896</t>
  </si>
  <si>
    <t>OPSP-VIN-0166-2024</t>
  </si>
  <si>
    <t>CO1.REQ.6210468</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</si>
  <si>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</si>
  <si>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MICHELLE VANESA SOTO AVENDAÑO</t>
  </si>
  <si>
    <t>https://community.secop.gov.co/Public/Tendering/OpportunityDetail/Index?noticeUID=CO1.NTC.6097682</t>
  </si>
  <si>
    <t>OPSP-VIN-0167-2024</t>
  </si>
  <si>
    <t>CO1.REQ.6214339</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</si>
  <si>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</si>
  <si>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HAROLD DAVID HERNANDEZ SOLORZANO</t>
  </si>
  <si>
    <t>https://community.secop.gov.co/Public/Tendering/OpportunityDetail/Index?noticeUID=CO1.NTC.6108493</t>
  </si>
  <si>
    <t>OPSP-VIN-0168-2024</t>
  </si>
  <si>
    <t>CO1.REQ.6234904</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</si>
  <si>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</si>
  <si>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SERGIO ARTURO VILORIA TRAVECEDO</t>
  </si>
  <si>
    <t>SORAYA MARIA
DUARTE REYES</t>
  </si>
  <si>
    <t>https://community.secop.gov.co/Public/Tendering/OpportunityDetail/Index?noticeUID=CO1.NTC.6127926&amp;isFromPublicArea=True&amp;isModal=False</t>
  </si>
  <si>
    <t>OPSP-VIN-0169-2024</t>
  </si>
  <si>
    <t>CO1.REQ.6235516</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</si>
  <si>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</si>
  <si>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ALEXANDER ESTEBAN ESPINOSA VALDEZ</t>
  </si>
  <si>
    <t>https://community.secop.gov.co/Public/Tendering/OpportunityDetail/Index?noticeUID=CO1.NTC.6127755&amp;isFromPublicArea=True&amp;isModal=False</t>
  </si>
  <si>
    <t>OPSP-VIN-0170-2024</t>
  </si>
  <si>
    <t>CO1.REQ.6241904</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</si>
  <si>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</si>
  <si>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MIGUEL MATEO RODRIGUEZ GARCIA</t>
  </si>
  <si>
    <t>https://community.secop.gov.co/Public/Tendering/OpportunityDetail/Index?noticeUID=CO1.NTC.6128673&amp;isFromPublicArea=True&amp;isModal=False</t>
  </si>
  <si>
    <t>OPSP-VIN-0171-2024</t>
  </si>
  <si>
    <t>CO1.REQ.6262829</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</si>
  <si>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</si>
  <si>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CARLOS DANIEL DE LA ROSA FERNANDEZ</t>
  </si>
  <si>
    <t>1083041242</t>
  </si>
  <si>
    <t>https://community.secop.gov.co/Public/Tendering/OpportunityDetail/Index?noticeUID=CO1.NTC.6151864&amp;isFromPublicArea=True&amp;isModal=False</t>
  </si>
  <si>
    <t>OPSP-VIN-0172-2024</t>
  </si>
  <si>
    <t>CO1.REQ.6335705</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</si>
  <si>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</si>
  <si>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https://community.secop.gov.co/Public/Tendering/OpportunityDetail/Index?noticeUID=CO1.NTC.6225379</t>
  </si>
  <si>
    <t>OPSP-VIN-0173-2024</t>
  </si>
  <si>
    <t>CO1.REQ.6336030</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</si>
  <si>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</si>
  <si>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https://community.secop.gov.co/Public/Tendering/OpportunityDetail/Index?noticeUID=CO1.NTC.6225614</t>
  </si>
  <si>
    <t>OPSP-VIN-0174-2024</t>
  </si>
  <si>
    <t>CO1.REQ.6347838</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</si>
  <si>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</si>
  <si>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ANDRES FELIPE GRANADOS BRICEÑO</t>
  </si>
  <si>
    <t>https://community.secop.gov.co/Public/Tendering/OpportunityDetail/Index?noticeUID=CO1.NTC.6233438</t>
  </si>
  <si>
    <t>OPSP-VIN-0175-2024</t>
  </si>
  <si>
    <t>CO1.REQ.6346950</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</si>
  <si>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</si>
  <si>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LINA MARIA TABORDA GIRALDO</t>
  </si>
  <si>
    <t>https://community.secop.gov.co/Public/Tendering/OpportunityDetail/Index?noticeUID=CO1.NTC.6250080&amp;isFromPublicArea=True&amp;isModal=False</t>
  </si>
  <si>
    <t>OPSP-VIN-0176-2024</t>
  </si>
  <si>
    <t>CO1.REQ.6349175</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</si>
  <si>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</si>
  <si>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JUAN JOSÉ FAJARDO FAJARDO</t>
  </si>
  <si>
    <t>https://community.secop.gov.co/Public/Tendering/OpportunityDetail/Index?noticeUID=CO1.NTC.6250446&amp;isFromPublicArea=True&amp;isModal=False</t>
  </si>
  <si>
    <t>OPSP-VIN-0177-2024</t>
  </si>
  <si>
    <t>CO1.REQ.6357142</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</si>
  <si>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</si>
  <si>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https://community.secop.gov.co/Public/Tendering/OpportunityDetail/Index?noticeUID=CO1.NTC.6243250</t>
  </si>
  <si>
    <t>OPSP-VIN-0178-2024</t>
  </si>
  <si>
    <t>CO1.REQ.6362279</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</si>
  <si>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</si>
  <si>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OSWAL JAVIER CANTOR GARZON</t>
  </si>
  <si>
    <t>https://community.secop.gov.co/Public/Tendering/OpportunityDetail/Index?noticeUID=CO1.NTC.6255194&amp;isFromPublicArea=True&amp;isModal=False</t>
  </si>
  <si>
    <t>OPSP-VIN-0179-2024</t>
  </si>
  <si>
    <t>CO1.REQ.6369068</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</si>
  <si>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</si>
  <si>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JESSICA NATALIA ALVAREZ CORREA</t>
  </si>
  <si>
    <t>https://community.secop.gov.co/Public/Tendering/OpportunityDetail/Index?noticeUID=CO1.NTC.6257669&amp;isFromPublicArea=True&amp;isModal=False</t>
  </si>
  <si>
    <t>OPSP-VIN-0180-2024</t>
  </si>
  <si>
    <t>CO1.REQ.6381181</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</si>
  <si>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</si>
  <si>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https://community.secop.gov.co/Public/Tendering/OpportunityDetail/Index?noticeUID=CO1.NTC.6269398</t>
  </si>
  <si>
    <t>OPSP-VIN-0181-2024</t>
  </si>
  <si>
    <t>CO1.REQ.6406087</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</si>
  <si>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</si>
  <si>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FERNEY  TAVERA GALEANO</t>
  </si>
  <si>
    <t>https://community.secop.gov.co/Public/Tendering/OpportunityDetail/Index?noticeUID=CO1.NTC.6295206</t>
  </si>
  <si>
    <t>OPSP-VIN-0182-2024</t>
  </si>
  <si>
    <t>CO1.REQ.6410847</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</si>
  <si>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</si>
  <si>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DEIVIS  TOBAR RANGEL</t>
  </si>
  <si>
    <t>https://community.secop.gov.co/Public/Tendering/OpportunityDetail/Index?noticeUID=CO1.NTC.6296739</t>
  </si>
  <si>
    <t>OPSP-VIN-0183-2024</t>
  </si>
  <si>
    <t>CO1.REQ.6434641</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</si>
  <si>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</si>
  <si>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 xml:space="preserve">15/01/2024
</t>
  </si>
  <si>
    <t>https://community.secop.gov.co/Public/Tendering/OpportunityDetail/Index?noticeUID=CO1.NTC.6345617&amp;isFromPublicArea=True&amp;isModal=False</t>
  </si>
  <si>
    <t>OPSP-VIN-0184-2024</t>
  </si>
  <si>
    <t>CO1.REQ.6434737</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</si>
  <si>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</si>
  <si>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ADALBERTO DUICA BARRERA</t>
  </si>
  <si>
    <t>https://community.secop.gov.co/Public/Tendering/OpportunityDetail/Index?noticeUID=CO1.NTC.6345713&amp;isFromPublicArea=True&amp;isModal=False</t>
  </si>
  <si>
    <t>OPSP-VIN-0185-2024</t>
  </si>
  <si>
    <t>CO1.REQ.6434767</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</si>
  <si>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</si>
  <si>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https://community.secop.gov.co/Public/Tendering/OpportunityDetail/Index?noticeUID=CO1.NTC.6345719&amp;isFromPublicArea=True&amp;isModal=False</t>
  </si>
  <si>
    <t>OPSP-VIN-0186-2024</t>
  </si>
  <si>
    <t>CO1.REQ.6434799</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</si>
  <si>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</si>
  <si>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https://community.secop.gov.co/Public/Tendering/OpportunityDetail/Index?noticeUID=CO1.NTC.6345726&amp;isFromPublicArea=True&amp;isModal=False</t>
  </si>
  <si>
    <t>OPSP-VIN-0187-2024</t>
  </si>
  <si>
    <t>CO1.REQ.6435344</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</si>
  <si>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</si>
  <si>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MARIO ANDRES NAVARRO TANO</t>
  </si>
  <si>
    <t>https://community.secop.gov.co/Public/Tendering/OpportunityDetail/Index?noticeUID=CO1.NTC.6345645&amp;isFromPublicArea=True&amp;isModal=False</t>
  </si>
  <si>
    <t>OPSP-VIN-0188-2024</t>
  </si>
  <si>
    <t>CO1.REQ.6435199</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</si>
  <si>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</si>
  <si>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https://community.secop.gov.co/Public/Tendering/OpportunityDetail/Index?noticeUID=CO1.NTC.6345740&amp;isFromPublicArea=True&amp;isModal=False</t>
  </si>
  <si>
    <t>OPSP-VIN-0189-2024</t>
  </si>
  <si>
    <t>CO1.REQ.6435474</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</si>
  <si>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</si>
  <si>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https://community.secop.gov.co/Public/Tendering/OpportunityDetail/Index?noticeUID=CO1.NTC.6345749&amp;isFromPublicArea=True&amp;isModal=False</t>
  </si>
  <si>
    <t>OPSP-VIN-0190-2024</t>
  </si>
  <si>
    <t>CO1.REQ.6435514</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</si>
  <si>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</si>
  <si>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https://community.secop.gov.co/Public/Tendering/OpportunityDetail/Index?noticeUID=CO1.NTC.6345359&amp;isFromPublicArea=True&amp;isModal=False</t>
  </si>
  <si>
    <t>OPSP-VIN-0191-2024</t>
  </si>
  <si>
    <t>CO1.REQ.6435619</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</si>
  <si>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</si>
  <si>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https://community.secop.gov.co/Public/Tendering/OpportunityDetail/Index?noticeUID=CO1.NTC.6345536&amp;isFromPublicArea=True&amp;isModal=False</t>
  </si>
  <si>
    <t>OPSP-VIN-0192-2024</t>
  </si>
  <si>
    <t>CO1.REQ.6435540</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</si>
  <si>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</si>
  <si>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https://community.secop.gov.co/Public/Tendering/OpportunityDetail/Index?noticeUID=CO1.NTC.6345368&amp;isFromPublicArea=True&amp;isModal=False</t>
  </si>
  <si>
    <t>OPSP-VIN-0193-2024</t>
  </si>
  <si>
    <t>CO1.REQ.6435638</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</si>
  <si>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</si>
  <si>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ANAFLORA JIMENEZ DE LA HOZ</t>
  </si>
  <si>
    <t>https://community.secop.gov.co/Public/Tendering/OpportunityDetail/Index?noticeUID=CO1.NTC.6345489&amp;isFromPublicArea=True&amp;isModal=False</t>
  </si>
  <si>
    <t>OPSP-VIN-0194-2024</t>
  </si>
  <si>
    <t>CO1.REQ.6435827</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</si>
  <si>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</si>
  <si>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 xml:space="preserve">JULY PAULIN TORRES HAMBURGER </t>
  </si>
  <si>
    <t>https://community.secop.gov.co/Public/Tendering/OpportunityDetail/Index?noticeUID=CO1.NTC.6345756&amp;isFromPublicArea=True&amp;isModal=False</t>
  </si>
  <si>
    <t>OPSP-VIN-0195-2024</t>
  </si>
  <si>
    <t>CO1.REQ.6436024</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</si>
  <si>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</si>
  <si>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OSKARLY PEREZ ANAYA</t>
  </si>
  <si>
    <t>https://community.secop.gov.co/Public/Tendering/OpportunityDetail/Index?noticeUID=CO1.NTC.6345665&amp;isFromPublicArea=True&amp;isModal=False</t>
  </si>
  <si>
    <t>OPSP-VIN-0196-2024</t>
  </si>
  <si>
    <t>CO1.REQ.6435966</t>
  </si>
  <si>
    <t xml:space="preserve"> 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</si>
  <si>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https://community.secop.gov.co/Public/Tendering/OpportunityDetail/Index?noticeUID=CO1.NTC.6345814&amp;isFromPublicArea=True&amp;isModal=False</t>
  </si>
  <si>
    <t>OPSP-VIN-0197-2024</t>
  </si>
  <si>
    <t>CO1.REQ.6436554</t>
  </si>
  <si>
    <t xml:space="preserve"> 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</si>
  <si>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https://community.secop.gov.co/Public/Tendering/OpportunityDetail/Index?noticeUID=CO1.NTC.6348051&amp;isFromPublicArea=True&amp;isModal=False</t>
  </si>
  <si>
    <t>OPSP-VIN-0198-2024</t>
  </si>
  <si>
    <t>CO1.REQ.6436688</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</si>
  <si>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</si>
  <si>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LUIS FELIPE MARQUEZ LORA</t>
  </si>
  <si>
    <t>https://community.secop.gov.co/Public/Tendering/OpportunityDetail/Index?noticeUID=CO1.NTC.6347664&amp;isFromPublicArea=True&amp;isModal=False</t>
  </si>
  <si>
    <t>OPSP-VIN-0199-2024</t>
  </si>
  <si>
    <t>CO1.REQ.6437025</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</si>
  <si>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</si>
  <si>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https://community.secop.gov.co/Public/Tendering/OpportunityDetail/Index?noticeUID=CO1.NTC.6348082&amp;isFromPublicArea=True&amp;isModal=False</t>
  </si>
  <si>
    <t>OPSP-VIN-0200-2024</t>
  </si>
  <si>
    <t>CO1.REQ.6438155</t>
  </si>
  <si>
    <t xml:space="preserve">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</si>
  <si>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https://community.secop.gov.co/Public/Tendering/OpportunityDetail/Index?noticeUID=CO1.NTC.6347697&amp;isFromPublicArea=True&amp;isModal=False</t>
  </si>
  <si>
    <t>OPSP-VIN-0201-2024</t>
  </si>
  <si>
    <t>CO1.REQ.6438411</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</si>
  <si>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</si>
  <si>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https://community.secop.gov.co/Public/Tendering/OpportunityDetail/Index?noticeUID=CO1.NTC.6348613&amp;isFromPublicArea=True&amp;isModal=False</t>
  </si>
  <si>
    <t>OPSP-VIN-0202-2024</t>
  </si>
  <si>
    <t>CO1.REQ.6438443</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</si>
  <si>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</si>
  <si>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EDUARD HERNANDEZ RODRIGUEZ</t>
  </si>
  <si>
    <t>https://community.secop.gov.co/Public/Tendering/OpportunityDetail/Index?noticeUID=CO1.NTC.6349032&amp;isFromPublicArea=True&amp;isModal=False</t>
  </si>
  <si>
    <t>OPSP-VIN-0203-2024</t>
  </si>
  <si>
    <t>CO1.REQ.6438089</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</si>
  <si>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</si>
  <si>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https://community.secop.gov.co/Public/Tendering/OpportunityDetail/Index?noticeUID=CO1.NTC.6348999&amp;isFromPublicArea=True&amp;isModal=False</t>
  </si>
  <si>
    <t>OPSP-VIN-0204-2024</t>
  </si>
  <si>
    <t>CO1.REQ.6453514</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</si>
  <si>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</si>
  <si>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NATALIA GEORGINA ACOSTA CASAS</t>
  </si>
  <si>
    <t>ANGELICA SILVA</t>
  </si>
  <si>
    <t>https://community.secop.gov.co/Public/Tendering/OpportunityDetail/Index?noticeUID=CO1.NTC.6345660&amp;isFromPublicArea=True&amp;isModal=False</t>
  </si>
  <si>
    <t>OPSP-VIN-0205-2024</t>
  </si>
  <si>
    <t>CO1.REQ.6435488</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</si>
  <si>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</si>
  <si>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https://community.secop.gov.co/Public/Tendering/OpportunityDetail/Index?noticeUID=CO1.NTC.6351546&amp;isFromPublicArea=True&amp;isModal=False</t>
  </si>
  <si>
    <t>OPSP-VIN-0206-2024</t>
  </si>
  <si>
    <t>CO1.REQ.6453537</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</si>
  <si>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</si>
  <si>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https://community.secop.gov.co/Public/Tendering/OpportunityDetail/Index?noticeUID=CO1.NTC.6353903&amp;isFromPublicArea=True&amp;isModal=False</t>
  </si>
  <si>
    <t>OPSP-VIN-0207-2024</t>
  </si>
  <si>
    <t>CO1.REQ.6453849</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</si>
  <si>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</si>
  <si>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https://community.secop.gov.co/Public/Tendering/OpportunityDetail/Index?noticeUID=CO1.NTC.6351927&amp;isFromPublicArea=True&amp;isModal=False</t>
  </si>
  <si>
    <t>OPSP-VIN-0208-2024</t>
  </si>
  <si>
    <t>CO1.REQ.6454240</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</si>
  <si>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</si>
  <si>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https://community.secop.gov.co/Public/Tendering/OpportunityDetail/Index?noticeUID=CO1.NTC.6351684&amp;isFromPublicArea=True&amp;isModal=False</t>
  </si>
  <si>
    <t>OPSP-VIN-0209-2024</t>
  </si>
  <si>
    <t>CO1.REQ.6454513</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</si>
  <si>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</si>
  <si>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https://community.secop.gov.co/Public/Tendering/OpportunityDetail/Index?noticeUID=CO1.NTC.6351868&amp;isFromPublicArea=True&amp;isModal=False</t>
  </si>
  <si>
    <t>OPSP-VIN-0210-2024</t>
  </si>
  <si>
    <t>CO1.REQ.6455805</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</si>
  <si>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</si>
  <si>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https://community.secop.gov.co/Public/Tendering/OpportunityDetail/Index?noticeUID=CO1.NTC.6351578&amp;isFromPublicArea=True&amp;isModal=False</t>
  </si>
  <si>
    <t>OPSP-VIN-0211-2024</t>
  </si>
  <si>
    <t>CO1.REQ.6455690</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</si>
  <si>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</si>
  <si>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CARLOS MARIO LOPEZ GARGIOLI</t>
  </si>
  <si>
    <t>https://community.secop.gov.co/Public/Tendering/OpportunityDetail/Index?noticeUID=CO1.NTC.6351694&amp;isFromPublicArea=True&amp;isModal=False</t>
  </si>
  <si>
    <t>OPSP-VIN-0212-2024</t>
  </si>
  <si>
    <t>CO1.REQ.6455918</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</si>
  <si>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</si>
  <si>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HEIDY VIVIANA PEREZ FEDRICH</t>
  </si>
  <si>
    <t>https://community.secop.gov.co/Public/Tendering/OpportunityDetail/Index?noticeUID=CO1.NTC.6351953&amp;isFromPublicArea=True&amp;isModal=False</t>
  </si>
  <si>
    <t>OPSP-VIN-0213-2024</t>
  </si>
  <si>
    <t>CO1.REQ.6455940</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</si>
  <si>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</si>
  <si>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https://community.secop.gov.co/Public/Tendering/OpportunityDetail/Index?noticeUID=CO1.NTC.6353392&amp;isFromPublicArea=True&amp;isModal=False</t>
  </si>
  <si>
    <t>OPSP-VIN-0214-2024</t>
  </si>
  <si>
    <t>CO1.REQ.6456122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</si>
  <si>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</si>
  <si>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ROSANA CASTRO BROCHERO</t>
  </si>
  <si>
    <t>https://community.secop.gov.co/Public/Tendering/OpportunityDetail/Index?noticeUID=CO1.NTC.6352009&amp;isFromPublicArea=True&amp;isModal=False</t>
  </si>
  <si>
    <t>OPSP-VIN-0215-2024</t>
  </si>
  <si>
    <t>CO1.REQ.6456357</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</si>
  <si>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</si>
  <si>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https://community.secop.gov.co/Public/Tendering/OpportunityDetail/Index?noticeUID=CO1.NTC.6351596&amp;isFromPublicArea=True&amp;isModal=False</t>
  </si>
  <si>
    <t>OPSP-VIN-0216-2024</t>
  </si>
  <si>
    <t>CO1.REQ.6456196</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</si>
  <si>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</si>
  <si>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https://community.secop.gov.co/Public/Tendering/OpportunityDetail/Index?noticeUID=CO1.NTC.6349069&amp;isFromPublicArea=True&amp;isModal=False</t>
  </si>
  <si>
    <t>OPSP-VIN-0217-2024</t>
  </si>
  <si>
    <t>CO1.REQ.6456762</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</si>
  <si>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</si>
  <si>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https://community.secop.gov.co/Public/Tendering/OpportunityDetail/Index?noticeUID=CO1.NTC.6348866&amp;isFromPublicArea=True&amp;isModal=False</t>
  </si>
  <si>
    <t>OPSP-VIN-0218-2024</t>
  </si>
  <si>
    <t>CO1.REQ.6456962</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</si>
  <si>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</si>
  <si>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ELAINE ESTHER CAMARGO NORIEGA</t>
  </si>
  <si>
    <t>https://community.secop.gov.co/Public/Tendering/OpportunityDetail/Index?noticeUID=CO1.NTC.6349464&amp;isFromPublicArea=True&amp;isModal=False</t>
  </si>
  <si>
    <t>OPSP-VIN-0219-2024</t>
  </si>
  <si>
    <t>CO1.REQ.6456995</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</si>
  <si>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</si>
  <si>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JANNIE MAIRELLY VALENCIA CUELLAR</t>
  </si>
  <si>
    <t>https://community.secop.gov.co/Public/Tendering/OpportunityDetail/Index?noticeUID=CO1.NTC.6349095&amp;isFromPublicArea=True&amp;isModal=False</t>
  </si>
  <si>
    <t>OPSP-VIN-0220-2024</t>
  </si>
  <si>
    <t>CO1.REQ.6457419</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</si>
  <si>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</si>
  <si>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NEILA PATRICIA MACEA SMITH</t>
  </si>
  <si>
    <t>https://community.secop.gov.co/Public/Tendering/OpportunityDetail/Index?noticeUID=CO1.NTC.6349809&amp;isFromPublicArea=True&amp;isModal=False</t>
  </si>
  <si>
    <t>OPSP-VIN-0221-2024</t>
  </si>
  <si>
    <t>CO1.REQ.6457274</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</si>
  <si>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</si>
  <si>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https://community.secop.gov.co/Public/Tendering/OpportunityDetail/Index?noticeUID=CO1.NTC.6349726&amp;isFromPublicArea=True&amp;isModal=False</t>
  </si>
  <si>
    <t>OPSP-VIN-0222-2024</t>
  </si>
  <si>
    <t>CO1.REQ.6454647</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</si>
  <si>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</si>
  <si>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ANGELY PAOLA CASTRO SUAREZ</t>
  </si>
  <si>
    <t>LYDA CASTRO GARCÌA</t>
  </si>
  <si>
    <t>https://community.secop.gov.co/Public/Tendering/OpportunityDetail/Index?noticeUID=CO1.NTC.6352184&amp;isFromPublicArea=True&amp;isModal=False</t>
  </si>
  <si>
    <t>OPSP-VIN-0223-2024</t>
  </si>
  <si>
    <t>CO1.REQ.6466796</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</si>
  <si>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</si>
  <si>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https://community.secop.gov.co/Public/Tendering/OpportunityDetail/Index?noticeUID=CO1.NTC.6353937&amp;isFromPublicArea=True&amp;isModal=False</t>
  </si>
  <si>
    <t>OPSP-VIN-0224-2024</t>
  </si>
  <si>
    <t>CO1.REQ.6467660</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</si>
  <si>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</si>
  <si>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https://community.secop.gov.co/Public/Tendering/OpportunityDetail/Index?noticeUID=CO1.NTC.6353868&amp;isFromPublicArea=True&amp;isModal=False</t>
  </si>
  <si>
    <t>OPSP-VIN-0225-2024</t>
  </si>
  <si>
    <t>CO1.REQ.6467936</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</si>
  <si>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</si>
  <si>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https://community.secop.gov.co/Public/Tendering/OpportunityDetail/Index?noticeUID=CO1.NTC.6353882&amp;isFromPublicArea=True&amp;isModal=False</t>
  </si>
  <si>
    <t>OPSP-VIN-0226-2024</t>
  </si>
  <si>
    <t>CO1.REQ.6467974</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</si>
  <si>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</si>
  <si>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JENNY LISETH MACHADO VIDES</t>
  </si>
  <si>
    <t>https://community.secop.gov.co/Public/Tendering/OpportunityDetail/Index?noticeUID=CO1.NTC.6354013&amp;isFromPublicArea=True&amp;isModal=False</t>
  </si>
  <si>
    <t>OPSP-VIN-0227-2024</t>
  </si>
  <si>
    <t>CO1.REQ.6470965</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</si>
  <si>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</si>
  <si>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https://community.secop.gov.co/Public/Tendering/OpportunityDetail/Index?noticeUID=CO1.NTC.6356380&amp;isFromPublicArea=True&amp;isModal=False</t>
  </si>
  <si>
    <t>OPSP-VIN-0228-2024</t>
  </si>
  <si>
    <t>CO1.REQ.6471073</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</si>
  <si>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</si>
  <si>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https://community.secop.gov.co/Public/Tendering/OpportunityDetail/Index?noticeUID=CO1.NTC.6356805&amp;isFromPublicArea=True&amp;isModal=False</t>
  </si>
  <si>
    <t>OPSP-VIN-0229-2024</t>
  </si>
  <si>
    <t>CO1.REQ.6471508</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</si>
  <si>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</si>
  <si>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https://community.secop.gov.co/Public/Tendering/OpportunityDetail/Index?noticeUID=CO1.NTC.6356941&amp;isFromPublicArea=True&amp;isModal=False</t>
  </si>
  <si>
    <t>OPSP-VIN-0230-2024</t>
  </si>
  <si>
    <t>CO1.REQ.6471519</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</si>
  <si>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</si>
  <si>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https://community.secop.gov.co/Public/Tendering/OpportunityDetail/Index?noticeUID=CO1.NTC.6356953&amp;isFromPublicArea=True&amp;isModal=False</t>
  </si>
  <si>
    <t>OPSP-VIN-0231-2024</t>
  </si>
  <si>
    <t>CO1.REQ.6466918</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</si>
  <si>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</si>
  <si>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DALIANYS DE JESÚS PASTRANA MARTÍNEZ</t>
  </si>
  <si>
    <t>https://community.secop.gov.co/Public/Tendering/OpportunityDetail/Index?noticeUID=CO1.NTC.6354106&amp;isFromPublicArea=True&amp;isModal=False</t>
  </si>
  <si>
    <t>OPSP-VIN-0232-2024</t>
  </si>
  <si>
    <t>CO1.REQ.6466788</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</si>
  <si>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</si>
  <si>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PEDRO LUIS NAVARRO HERNÁNDEZ</t>
  </si>
  <si>
    <t>https://community.secop.gov.co/Public/Tendering/OpportunityDetail/Index?noticeUID=CO1.NTC.6354026&amp;isFromPublicArea=True&amp;isModal=False</t>
  </si>
  <si>
    <t>OPSP-VIN-0233-2024</t>
  </si>
  <si>
    <t>CO1.REQ.6466967</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</si>
  <si>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</si>
  <si>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https://community.secop.gov.co/Public/Tendering/OpportunityDetail/Index?noticeUID=CO1.NTC.6354118&amp;isFromPublicArea=True&amp;isModal=False</t>
  </si>
  <si>
    <t>OPSP-VIN-0234-2024</t>
  </si>
  <si>
    <t>CO1.REQ.6467623</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</si>
  <si>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</si>
  <si>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 xml:space="preserve">DEWAR LOPEZ MORGAN </t>
  </si>
  <si>
    <t>https://community.secop.gov.co/Public/Tendering/OpportunityDetail/Index?noticeUID=CO1.NTC.6354050&amp;isFromPublicArea=True&amp;isModal=False</t>
  </si>
  <si>
    <t>OPSP-VIN-0235-2024</t>
  </si>
  <si>
    <t>CO1.REQ.6482952</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</si>
  <si>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</si>
  <si>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https://community.secop.gov.co/Public/Tendering/OpportunityDetail/Index?noticeUID=CO1.NTC.6370952&amp;isFromPublicArea=True&amp;isModal=False</t>
  </si>
  <si>
    <t>OPSP-VIN-0236-2024</t>
  </si>
  <si>
    <t>CO1.REQ.6482973</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</si>
  <si>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</si>
  <si>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EDISON RAFAEL LEA CHARRIS</t>
  </si>
  <si>
    <t>JUAN CARLOS AGUIRRE PABÓN</t>
  </si>
  <si>
    <t>https://community.secop.gov.co/Public/Tendering/OpportunityDetail/Index?noticeUID=CO1.NTC.6370791&amp;isFromPublicArea=True&amp;isModal=False</t>
  </si>
  <si>
    <t>OPSP-VIN-0237-2024</t>
  </si>
  <si>
    <t>CO1.REQ.6483447</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</si>
  <si>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</si>
  <si>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https://community.secop.gov.co/Public/Tendering/OpportunityDetail/Index?noticeUID=CO1.NTC.6375093&amp;isFromPublicArea=True&amp;isModal=False</t>
  </si>
  <si>
    <t>OPSP-VIN-0238-2024</t>
  </si>
  <si>
    <t>CO1.REQ.6483461</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</si>
  <si>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</si>
  <si>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https://community.secop.gov.co/Public/Tendering/OpportunityDetail/Index?noticeUID=CO1.NTC.6375622&amp;isFromPublicArea=True&amp;isModal=False</t>
  </si>
  <si>
    <t>OPSP-VIN-0239-2024</t>
  </si>
  <si>
    <t>CO1.REQ.6483819</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</si>
  <si>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</si>
  <si>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AURA MARIA MENA DE LA CRUZ</t>
  </si>
  <si>
    <t>https://community.secop.gov.co/Public/Tendering/OpportunityDetail/Index?noticeUID=CO1.NTC.6375636&amp;isFromPublicArea=True&amp;isModal=False</t>
  </si>
  <si>
    <t>OPSP-VIN-0240-2024</t>
  </si>
  <si>
    <t>CO1.REQ.6483863</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</si>
  <si>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</si>
  <si>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https://community.secop.gov.co/Public/Tendering/OpportunityDetail/Index?noticeUID=CO1.NTC.6375638&amp;isFromPublicArea=True&amp;isModal=False</t>
  </si>
  <si>
    <t>OPSP-VIN-0241-2024</t>
  </si>
  <si>
    <t>CO1.REQ.6484185</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</si>
  <si>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</si>
  <si>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MARIA PAULA SOSSA LONDOÑO</t>
  </si>
  <si>
    <t>https://community.secop.gov.co/Public/Tendering/OpportunityDetail/Index?noticeUID=CO1.NTC.6375475&amp;isFromPublicArea=True&amp;isModal=False</t>
  </si>
  <si>
    <t>OPSP-VIN-0242-2024</t>
  </si>
  <si>
    <t>CO1.REQ.6484197</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</si>
  <si>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</si>
  <si>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https://community.secop.gov.co/Public/Tendering/OpportunityDetail/Index?noticeUID=CO1.NTC.6375415&amp;isFromPublicArea=True&amp;isModal=False</t>
  </si>
  <si>
    <t>OPSP-VIN-0243-2024</t>
  </si>
  <si>
    <t>CO1.REQ.6485812</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</si>
  <si>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</si>
  <si>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https://community.secop.gov.co/Public/Tendering/OpportunityDetail/Index?noticeUID=CO1.NTC.6375446&amp;isFromPublicArea=True&amp;isModal=False</t>
  </si>
  <si>
    <t>OPSP-VIN-0244-2024</t>
  </si>
  <si>
    <t>CO1.REQ.6485828</t>
  </si>
  <si>
    <t>https://community.secop.gov.co/Public/Tendering/OpportunityDetail/Index?noticeUID=CO1.NTC.6375632&amp;isFromPublicArea=True&amp;isModal=False</t>
  </si>
  <si>
    <t>OPSP-VIN-0245-2024</t>
  </si>
  <si>
    <t> CO1.REQ.6486312</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</si>
  <si>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</si>
  <si>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https://community.secop.gov.co/Public/Tendering/OpportunityDetail/Index?noticeUID=CO1.NTC.6375536&amp;isFromPublicArea=True&amp;isModal=False</t>
  </si>
  <si>
    <t>OPSP-VIN-0246-2024</t>
  </si>
  <si>
    <t>CO1.REQ.6486273</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</si>
  <si>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</si>
  <si>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https://community.secop.gov.co/Public/Tendering/OpportunityDetail/Index?noticeUID=CO1.NTC.6375957&amp;isFromPublicArea=True&amp;isModal=False</t>
  </si>
  <si>
    <t>OPSP-VIN-0247-2024</t>
  </si>
  <si>
    <t>CO1.REQ.6486367</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</si>
  <si>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</si>
  <si>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https://community.secop.gov.co/Public/Tendering/OpportunityDetail/Index?noticeUID=CO1.NTC.6375995&amp;isFromPublicArea=True&amp;isModal=False</t>
  </si>
  <si>
    <t>OPSP-VIN-0248-2024</t>
  </si>
  <si>
    <t>CO1.REQ.6489435</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</si>
  <si>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</si>
  <si>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FABIÁN ANDRÉS MARTÍNEZ GUERRERO</t>
  </si>
  <si>
    <t>https://community.secop.gov.co/Public/Tendering/OpportunityDetail/Index?noticeUID=CO1.NTC.6375651&amp;isFromPublicArea=True&amp;isModal=False</t>
  </si>
  <si>
    <t>OPSP-VIN-0249-2024</t>
  </si>
  <si>
    <t>CO1.REQ.6489813</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</si>
  <si>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</si>
  <si>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LEIDY TATIANA MAHECHA CHICUE</t>
  </si>
  <si>
    <t>https://community.secop.gov.co/Public/Tendering/OpportunityDetail/Index?noticeUID=CO1.NTC.6375814&amp;isFromPublicArea=True&amp;isModal=False</t>
  </si>
  <si>
    <t>OPSP-VIN-0250-2024</t>
  </si>
  <si>
    <t>CO1.REQ.6489990</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</si>
  <si>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</si>
  <si>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JESSICA ROCÍO MORALES RAMBAUT</t>
  </si>
  <si>
    <t>https://community.secop.gov.co/Public/Tendering/OpportunityDetail/Index?noticeUID=CO1.NTC.6376076&amp;isFromPublicArea=True&amp;isModal=False</t>
  </si>
  <si>
    <t>OPSP-VIN-0251-2024</t>
  </si>
  <si>
    <t>CO1.REQ.6490567</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</si>
  <si>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</si>
  <si>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ANYELIN MARIA RODRIGUEZ GOMEZ</t>
  </si>
  <si>
    <t>SORANY MARÍN TREJOS</t>
  </si>
  <si>
    <t>https://community.secop.gov.co/Public/Tendering/OpportunityDetail/Index?noticeUID=CO1.NTC.6376372&amp;isFromPublicArea=True&amp;isModal=False</t>
  </si>
  <si>
    <t>OPSP-VIN-0252-2024</t>
  </si>
  <si>
    <t>CO1.REQ.6485567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</si>
  <si>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</si>
  <si>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WILSON TOMAS GARCIA MARTINEZ</t>
  </si>
  <si>
    <t>https://community.secop.gov.co/Public/Tendering/OpportunityDetail/Index?noticeUID=CO1.NTC.6376411&amp;isFromPublicArea=True&amp;isModal=False</t>
  </si>
  <si>
    <t>OPSP-VIN-0253-2024</t>
  </si>
  <si>
    <t>CO1.REQ.6491122</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</si>
  <si>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</si>
  <si>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KAREN PATRICIA CUAO ALVARADO</t>
  </si>
  <si>
    <t>https://community.secop.gov.co/Public/Tendering/OpportunityDetail/Index?noticeUID=CO1.NTC.6384651&amp;isFromPublicArea=True&amp;isModal=False</t>
  </si>
  <si>
    <t>OPSP-VIN-0254-2024</t>
  </si>
  <si>
    <t>CO1.REQ.6491061</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</si>
  <si>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</si>
  <si>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https://community.secop.gov.co/Public/Tendering/OpportunityDetail/Index?noticeUID=CO1.NTC.6385033&amp;isFromPublicArea=True&amp;isModal=False</t>
  </si>
  <si>
    <t>OPSP-VIN-0255-2024</t>
  </si>
  <si>
    <t>CO1.REQ.6491528</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</si>
  <si>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</si>
  <si>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https://community.secop.gov.co/Public/Tendering/OpportunityDetail/Index?noticeUID=CO1.NTC.6387610&amp;isFromPublicArea=True&amp;isModal=False</t>
  </si>
  <si>
    <t>OPSP-VIN-0256-2024</t>
  </si>
  <si>
    <t>CO1.REQ.6491535</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</si>
  <si>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</si>
  <si>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https://community.secop.gov.co/Public/Tendering/OpportunityDetail/Index?noticeUID=CO1.NTC.6387571&amp;isFromPublicArea=True&amp;isModal=False</t>
  </si>
  <si>
    <t>OPSP-VIN-0257-2024</t>
  </si>
  <si>
    <t>CO1.REQ.6499320</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</si>
  <si>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</si>
  <si>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GUILLERMO MAURICIO PARRA PATERNINA</t>
  </si>
  <si>
    <t>https://community.secop.gov.co/Public/Tendering/OpportunityDetail/Index?noticeUID=CO1.NTC.6384835&amp;isFromPublicArea=True&amp;isModal=False</t>
  </si>
  <si>
    <t>OPSP-VIN-0258-2024</t>
  </si>
  <si>
    <t>CO1.REQ.6499624</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</si>
  <si>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</si>
  <si>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LAIONELL JOSÉ POLO  ALVARADO</t>
  </si>
  <si>
    <t>https://community.secop.gov.co/Public/Tendering/OpportunityDetail/Index?noticeUID=CO1.NTC.6385524&amp;isFromPublicArea=True&amp;isModal=False</t>
  </si>
  <si>
    <t>OPSP-VIN-0259-2024</t>
  </si>
  <si>
    <t>CO1.REQ.6499926</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</si>
  <si>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</si>
  <si>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ALEX HERVE ESTRADA CAIAFA</t>
  </si>
  <si>
    <t>https://community.secop.gov.co/Public/Tendering/OpportunityDetail/Index?noticeUID=CO1.NTC.6385496&amp;isFromPublicArea=True&amp;isModal=False</t>
  </si>
  <si>
    <t>OPSP-VIN-0260-2024</t>
  </si>
  <si>
    <t>CO1.REQ.6499964</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</si>
  <si>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</si>
  <si>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https://community.secop.gov.co/Public/Tendering/OpportunityDetail/Index?noticeUID=CO1.NTC.6385834&amp;isFromPublicArea=True&amp;isModal=False</t>
  </si>
  <si>
    <t>OPSP-VIN-0261-2024</t>
  </si>
  <si>
    <t>CO1.REQ.6498604</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</si>
  <si>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</si>
  <si>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JULIE PAULINE VILORIA PORTO</t>
  </si>
  <si>
    <t>https://community.secop.gov.co/Public/Tendering/OpportunityDetail/Index?noticeUID=CO1.NTC.6388128&amp;isFromPublicArea=True&amp;isModal=False</t>
  </si>
  <si>
    <t>OPSP-VIN-0262-2024</t>
  </si>
  <si>
    <t>CO1.REQ.6498648</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</si>
  <si>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</si>
  <si>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https://community.secop.gov.co/Public/Tendering/OpportunityDetail/Index?noticeUID=CO1.NTC.6388074&amp;isFromPublicArea=True&amp;isModal=False</t>
  </si>
  <si>
    <t>OPSP-VIN-0263-2024</t>
  </si>
  <si>
    <t>CO1.REQ.6498584</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</si>
  <si>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</si>
  <si>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https://community.secop.gov.co/Public/Tendering/OpportunityDetail/Index?noticeUID=CO1.NTC.6388079&amp;isFromPublicArea=True&amp;isModal=False</t>
  </si>
  <si>
    <t>OPSP-VIN-0264-2024</t>
  </si>
  <si>
    <t>CO1.REQ.6499051</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</si>
  <si>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</si>
  <si>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https://community.secop.gov.co/Public/Tendering/OpportunityDetail/Index?noticeUID=CO1.NTC.6387866&amp;isFromPublicArea=True&amp;isModal=False</t>
  </si>
  <si>
    <t>OPSP-VIN-0265-2024</t>
  </si>
  <si>
    <t>CO1.REQ.6502718</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</si>
  <si>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</si>
  <si>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MAIRA ALEJANDRA MENDOZA CURVELO</t>
  </si>
  <si>
    <t>ANDREA LLINÁS VAHOS</t>
  </si>
  <si>
    <t>https://community.secop.gov.co/Public/Tendering/OpportunityDetail/Index?noticeUID=CO1.NTC.6392596&amp;isFromPublicArea=True&amp;isModal=False</t>
  </si>
  <si>
    <t>OPSP-VIN-0266-2024</t>
  </si>
  <si>
    <t>CO1.REQ.6509407</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</si>
  <si>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</si>
  <si>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EDUARDO RAFAEL RIASCOS SULBARAN</t>
  </si>
  <si>
    <t>https://community.secop.gov.co/Public/Tendering/OpportunityDetail/Index?noticeUID=CO1.NTC.6395912&amp;isFromPublicArea=True&amp;isModal=False</t>
  </si>
  <si>
    <t>OPSP-VIN-0267-2024</t>
  </si>
  <si>
    <t>CO1.REQ.6525163</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</si>
  <si>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</si>
  <si>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DAYANA SOFIA VALENCIA CUELLAR</t>
  </si>
  <si>
    <t>https://community.secop.gov.co/Public/Tendering/OpportunityDetail/Index?noticeUID=CO1.NTC.6410062&amp;isFromPublicArea=True&amp;isModal=False</t>
  </si>
  <si>
    <t>OPSP-VIN-0268-2024</t>
  </si>
  <si>
    <t>CO1.REQ.6524990</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</si>
  <si>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</si>
  <si>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MADELEINE CAMPOS FERNANDEZ</t>
  </si>
  <si>
    <t>https://community.secop.gov.co/Public/Tendering/OpportunityDetail/Index?noticeUID=CO1.NTC.6410079&amp;isFromPublicArea=True&amp;isModal=False</t>
  </si>
  <si>
    <t>OPSP-VIN-0269-2024</t>
  </si>
  <si>
    <t>CO1.REQ.6525197</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</si>
  <si>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</si>
  <si>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NATALIA MARGARITA OSPINA MEDINA</t>
  </si>
  <si>
    <t>https://community.secop.gov.co/Public/Tendering/OpportunityDetail/Index?noticeUID=CO1.NTC.6410196&amp;isFromPublicArea=True&amp;isModal=False</t>
  </si>
  <si>
    <t>OPSP-VIN-0270-2024</t>
  </si>
  <si>
    <t>CO1.REQ.6520981</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</si>
  <si>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</si>
  <si>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AMANDA MIGUEL BERBEN HENRIQUEZ</t>
  </si>
  <si>
    <t>https://community.secop.gov.co/Public/Tendering/OpportunityDetail/Index?noticeUID=CO1.NTC.6411010&amp;isFromPublicArea=True&amp;isModal=False</t>
  </si>
  <si>
    <t>OPSP-VIN-0271-2024</t>
  </si>
  <si>
    <t>CO1.REQ.6520988</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</si>
  <si>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</si>
  <si>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https://community.secop.gov.co/Public/Tendering/OpportunityDetail/Index?noticeUID=CO1.NTC.6410781&amp;isFromPublicArea=True&amp;isModal=False</t>
  </si>
  <si>
    <t>OPSP-VIN-0272-2024</t>
  </si>
  <si>
    <t>CO1.REQ.6527867</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</si>
  <si>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</si>
  <si>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https://community.secop.gov.co/Public/Tendering/OpportunityDetail/Index?noticeUID=CO1.NTC.6413730&amp;isFromPublicArea=True&amp;isModal=False</t>
  </si>
  <si>
    <t>OPSP-VIN-0273-2024</t>
  </si>
  <si>
    <t>CO1.REQ.6528878</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</si>
  <si>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</si>
  <si>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https://community.secop.gov.co/Public/Tendering/OpportunityDetail/Index?noticeUID=CO1.NTC.6414235&amp;isFromPublicArea=True&amp;isModal=False</t>
  </si>
  <si>
    <t>OPSP-VIN-0274-2024</t>
  </si>
  <si>
    <t>CO1.REQ.6525646</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</si>
  <si>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</si>
  <si>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OMAR LEONARDO OVALLE BLANCO</t>
  </si>
  <si>
    <t>https://community.secop.gov.co/Public/Tendering/OpportunityDetail/Index?noticeUID=CO1.NTC.6415173&amp;isFromPublicArea=True&amp;isModal=False</t>
  </si>
  <si>
    <t>OPSP-VIN-0275-2024</t>
  </si>
  <si>
    <t>CO1.REQ.6525822 </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</si>
  <si>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</si>
  <si>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CARLOS IVAN MAESTRE CASTRILLON</t>
  </si>
  <si>
    <t>https://community.secop.gov.co/Public/Tendering/OpportunityDetail/Index?noticeUID=CO1.NTC.6415503&amp;isFromPublicArea=True&amp;isModal=False</t>
  </si>
  <si>
    <t>OPSP-VIN-0276-2024</t>
  </si>
  <si>
    <t>CO1.REQ.6525750</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</si>
  <si>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</si>
  <si>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https://community.secop.gov.co/Public/Tendering/OpportunityDetail/Index?noticeUID=CO1.NTC.6415177&amp;isFromPublicArea=True&amp;isModal=False</t>
  </si>
  <si>
    <t>OPSP-VIN-0277-2024</t>
  </si>
  <si>
    <t>CO1.REQ.6526154</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</si>
  <si>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</si>
  <si>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https://community.secop.gov.co/Public/Tendering/OpportunityDetail/Index?noticeUID=CO1.NTC.6415179&amp;isFromPublicArea=True&amp;isModal=False</t>
  </si>
  <si>
    <t>OPSP-VIN-0278-2024</t>
  </si>
  <si>
    <t>CO1.REQ.6527080</t>
  </si>
  <si>
    <t>https://community.secop.gov.co/Public/Tendering/OpportunityDetail/Index?noticeUID=CO1.NTC.6415809&amp;isFromPublicArea=True&amp;isModal=False</t>
  </si>
  <si>
    <t>OPSP-VIN-0279-2024</t>
  </si>
  <si>
    <t>CO1.REQ.6527086</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</si>
  <si>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</si>
  <si>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https://community.secop.gov.co/Public/Tendering/OpportunityDetail/Index?noticeUID=CO1.NTC.6415490&amp;isFromPublicArea=True&amp;isModal=False</t>
  </si>
  <si>
    <t>OPSP-VIN-0280-2024</t>
  </si>
  <si>
    <t>CO1.REQ.6527098</t>
  </si>
  <si>
    <t>https://community.secop.gov.co/Public/Tendering/OpportunityDetail/Index?noticeUID=CO1.NTC.6415491&amp;isFromPublicArea=True&amp;isModal=False</t>
  </si>
  <si>
    <t>OPSP-VIN-0281-2024</t>
  </si>
  <si>
    <t>CO1.REQ.6527503</t>
  </si>
  <si>
    <t>https://community.secop.gov.co/Public/Tendering/OpportunityDetail/Index?noticeUID=CO1.NTC.6415741&amp;isFromPublicArea=True&amp;isModal=False</t>
  </si>
  <si>
    <t>OPSP-VIN-0282-2024</t>
  </si>
  <si>
    <t>CO1.REQ.6535845</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</si>
  <si>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</si>
  <si>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https://community.secop.gov.co/Public/Tendering/OpportunityDetail/Index?noticeUID=CO1.NTC.6420741&amp;isFromPublicArea=True&amp;isModal=False</t>
  </si>
  <si>
    <t>OPSP-VIN-0283-2024</t>
  </si>
  <si>
    <t>CO1.REQ.6535796</t>
  </si>
  <si>
    <t>JORGE DAVID RAMOS BOTTO</t>
  </si>
  <si>
    <t>https://community.secop.gov.co/Public/Tendering/OpportunityDetail/Index?noticeUID=CO1.NTC.6420994&amp;isFromPublicArea=True&amp;isModal=False</t>
  </si>
  <si>
    <t>OPSP-VIN-0284-2024</t>
  </si>
  <si>
    <t>CO1.REQ.6536268</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</si>
  <si>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</si>
  <si>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https://community.secop.gov.co/Public/Tendering/OpportunityDetail/Index?noticeUID=CO1.NTC.6421358&amp;isFromPublicArea=True&amp;isModal=False</t>
  </si>
  <si>
    <t>OPSP-VIN-0285-2024</t>
  </si>
  <si>
    <t>CO1.REQ.6540650</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</si>
  <si>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</si>
  <si>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https://community.secop.gov.co/Public/Tendering/OpportunityDetail/Index?noticeUID=CO1.NTC.6425526&amp;isFromPublicArea=True&amp;isModal=False</t>
  </si>
  <si>
    <t>OPSP-VIN-0286-2024</t>
  </si>
  <si>
    <t>CO1.REQ.6541993</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</si>
  <si>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</si>
  <si>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GUSTAVO APONTE GARNICA</t>
  </si>
  <si>
    <t>https://community.secop.gov.co/Public/Tendering/OpportunityDetail/Index?noticeUID=CO1.NTC.6427532&amp;isFromPublicArea=True&amp;isModal=False</t>
  </si>
  <si>
    <t>OPSP-VIN-0287-2024</t>
  </si>
  <si>
    <t>CO1.REQ.6549630</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</si>
  <si>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</si>
  <si>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KENDY JOHANA LÓPEZ LÓPEZ</t>
  </si>
  <si>
    <t>https://community.secop.gov.co/Public/Tendering/OpportunityDetail/Index?noticeUID=CO1.NTC.6434449&amp;isFromPublicArea=True&amp;isModal=False</t>
  </si>
  <si>
    <t>OPSP-VIN-0288-2024</t>
  </si>
  <si>
    <t>CO1.REQ.6549671</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</si>
  <si>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</si>
  <si>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LEONARDO ALBERTO LÓPEZ ESTRELLA</t>
  </si>
  <si>
    <t>https://community.secop.gov.co/Public/Tendering/OpportunityDetail/Index?noticeUID=CO1.NTC.6434447&amp;isFromPublicArea=True&amp;isModal=False</t>
  </si>
  <si>
    <t>OPSP-VIN-0289-2024</t>
  </si>
  <si>
    <t>CO1.REQ.6551306</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</si>
  <si>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</si>
  <si>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https://community.secop.gov.co/Public/Tendering/OpportunityDetail/Index?noticeUID=CO1.NTC.6435828&amp;isFromPublicArea=True&amp;isModal=False</t>
  </si>
  <si>
    <t>OPSP-VIN-0290-2024</t>
  </si>
  <si>
    <t>CO1.REQ.6550561</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</si>
  <si>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</si>
  <si>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https://community.secop.gov.co/Public/Tendering/OpportunityDetail/Index?noticeUID=CO1.NTC.6435157&amp;isFromPublicArea=True&amp;isModal=False</t>
  </si>
  <si>
    <t>OPSP-VIN-0291-2024</t>
  </si>
  <si>
    <t>CO1.REQ.6558636</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</si>
  <si>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</si>
  <si>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YESSICA ANDREA CHIQUILLO VILARDI</t>
  </si>
  <si>
    <t>https://community.secop.gov.co/Public/Tendering/OpportunityDetail/Index?noticeUID=CO1.NTC.6445867&amp;isFromPublicArea=True&amp;isModal=False</t>
  </si>
  <si>
    <t>OPSP-VIN-0292-2024</t>
  </si>
  <si>
    <t>CO1.REQ.6559133</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</si>
  <si>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</si>
  <si>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OMAR MAURICIO PINZON CANTILLO</t>
  </si>
  <si>
    <t>JAIME ALBERTO MORON CÁRDENAS</t>
  </si>
  <si>
    <t>https://community.secop.gov.co/Public/Tendering/OpportunityDetail/Index?noticeUID=CO1.NTC.6450484&amp;isFromPublicArea=True&amp;isModal=False</t>
  </si>
  <si>
    <t>OPSP-VIN-0293-2024</t>
  </si>
  <si>
    <t>CO1.REQ.6559402</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</si>
  <si>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</si>
  <si>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ARANTXA CLEMENTINA TOLOZA ROYERO</t>
  </si>
  <si>
    <t>https://community.secop.gov.co/Public/Tendering/OpportunityDetail/Index?noticeUID=CO1.NTC.6450874&amp;isFromPublicArea=True&amp;isModal=False</t>
  </si>
  <si>
    <t>OPSP-VIN-0294-2024</t>
  </si>
  <si>
    <t>CO1.REQ.6559613</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</si>
  <si>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</si>
  <si>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PABLO ROSSY MELO NORIEGA</t>
  </si>
  <si>
    <t>https://community.secop.gov.co/Public/Tendering/OpportunityDetail/Index?noticeUID=CO1.NTC.6451005&amp;isFromPublicArea=True&amp;isModal=False</t>
  </si>
  <si>
    <t>OPSP-VIN-0295-2024</t>
  </si>
  <si>
    <t>CO1.REQ.6558992</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</si>
  <si>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</si>
  <si>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DANIEL ARNULFO BALLESTAS LÓPEZ</t>
  </si>
  <si>
    <t>https://community.secop.gov.co/Public/Tendering/OpportunityDetail/Index?noticeUID=CO1.NTC.6450942&amp;isFromPublicArea=True&amp;isModal=False</t>
  </si>
  <si>
    <t>OPSP-VIN-0296-2024</t>
  </si>
  <si>
    <t>CO1.REQ.6566589</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</si>
  <si>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</si>
  <si>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MAYRA ALEJANDRA PATIÑO JIMENEZ</t>
  </si>
  <si>
    <t>https://community.secop.gov.co/Public/Tendering/OpportunityDetail/Index?noticeUID=CO1.NTC.6451094&amp;isFromPublicArea=True&amp;isModal=False</t>
  </si>
  <si>
    <t>OPSP-VIN-0297-2024</t>
  </si>
  <si>
    <t>CO1.REQ.6605196</t>
  </si>
  <si>
    <t xml:space="preserve">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t>
  </si>
  <si>
    <t>https://community.secop.gov.co/Public/Tendering/OpportunityDetail/Index?noticeUID=CO1.NTC.6489239&amp;isFromPublicArea=True&amp;isModal=False</t>
  </si>
  <si>
    <t>OPSP-VIN-0298-2024</t>
  </si>
  <si>
    <t>CO1.REQ.6607113</t>
  </si>
  <si>
    <t>PRESTAR LOS SERVICIOS PROFESIONALES EN MARCO AL PROYECTO "PATRONES DE DIVERSIDAD HISTÓRICA Y ECOLÓGICA DE LAS HORMIGAS EN EL SOCIOECOSISTEMA BOSQUE SECO TROPICAL
DE COLOMBIA Y SUS IMPLICACIONES PARA LA CONSERVACIÓN".  ACTIVIDADES: 1. APOYAR EN LA COORDINACIÓN TÉCNICA Y OPERATIVA DEL PROYECTO: SOLICITUDES DE COMPRAS, ORGANIZACIÓN Y SEGUIMIENTO DEL CRONOGRAMA DE TRABAJO, ORGANIZAR REUNIONES PERIÓDICAS DEL GRUPO DE TRABAJO, GESTIÓN INTRA E INTERINSTITUCIONAL. 2. APOYAR EN EL PROCESAMIENTO EN LABORATORIO DE LAS MUESTRAS DE HORMIGAS DERIVADAS DE LAS ACTIVIDADES DE CAMPO DEL PROYECTO. 3. DESARROLLAR LA IDENTIFICACIÓN TAXONÓMICA DE LAS HORMIGAS DEL PROYECTO. 4. APOYAR EN LA CONSTRUCCIÓN DE MAPAS DE INFORMACIÓN A TRAVÉS DEL USO DE SISTEMA DE INFORMACIÓN GEOGRÁFICA. 5. APOYAR EN LA GENERACIÓN DE FOTOGRAFÍAS DE ALTA RESOLUCIÓN DE LAS HORMIGAS DEL PROYECTO. 6. PARTICIPAR EN LA CONSTRUCCIÓN DE LAS COLECCIONES DE REFERENCIAS DE HORMIGAS DERIVADAS DEL P</t>
  </si>
  <si>
    <t>BRANDON STEVE ARREDONDO HOYOS</t>
  </si>
  <si>
    <t>https://community.secop.gov.co/Public/Tendering/OpportunityDetail/Index?noticeUID=CO1.NTC.6490750&amp;isFromPublicArea=True&amp;isModal=False</t>
  </si>
  <si>
    <t>OPSP-VIN-0299-2024</t>
  </si>
  <si>
    <t>CO1.REQ.6615745</t>
  </si>
  <si>
    <t>PRESTAR LOS SERVICIOS PROFESIONALES COMO INGENIERO DE SISTEMAS EN LA VICERRECTORÍA DE INVESTIGACIÓN.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 DE LA VICERRECTORÍA DE INVESTIGACIÓN. 8. REALIZAR SOPORTE INFORMÁTICO A LA COMUNIDAD CIENT</t>
  </si>
  <si>
    <t>https://community.secop.gov.co/Public/Tendering/OpportunityDetail/Index?noticeUID=CO1.NTC.6512952&amp;isFromPublicArea=True&amp;isModal=False</t>
  </si>
  <si>
    <t>OPSP-VIN-0300-2024</t>
  </si>
  <si>
    <t>CO1.REQ.6615654</t>
  </si>
  <si>
    <t>PRESTAR LOS SERVICIOS PROFESIONALES COMO TUTOR EN EL DIPLOMADO TITULADO: “SERVICIO AL CLIENTE”, FINANCIADO POR EL CONTRATO DE PRESTACIÓN DE SERVICIOS FY2024-09 SUSCRITO ENTRE CONEXIÓN COLOMBIA Y LA UNIVERSIDAD DEL MAGDALENA. EL CONTRATISTA SE COMPROMETE A DICTAR LOS SIGUIENTES MÓDULOS, CON UNA DURACIÓN TOTAL DE 30 HORAS ASÍ: MODULO I: CONCEPTOS BÁSICOS (4 HORAS); MODULO II: DISNEY EL ARTE DE SERVICIO AL CLIENTE (4 HORAS); MODULO III: ¿CÓMO ATENDER AL PÚBLICO? (4 HORAS); MODULO IV: CUIDADO PERSONAL (HIGIENE Y FORMA DE VESTIR) Y COMUNICACIÓN ASERTIVA (4 HORAS); MODULO V: ORATORIA Y COMUNICACIÓN EFECTIVA (8 HORAS) Y MODULO VI: TALLERES PRÁCTICOS Y EVALUACIÓN (6 HORAS).</t>
  </si>
  <si>
    <t>NELSY EUCARIS CARDOZO COBA</t>
  </si>
  <si>
    <t>https://community.secop.gov.co/Public/Tendering/OpportunityDetail/Index?noticeUID=CO1.NTC.6512947&amp;isFromPublicArea=True&amp;isModal=False</t>
  </si>
  <si>
    <t>OPSP-VIN-0301-2024</t>
  </si>
  <si>
    <t>CO1.REQ.6625693</t>
  </si>
  <si>
    <t>PRESTAR LOS SERVICIOS PROFESIONALES EN LA DIRECCIÓN DE TRANSFERENCIA DE CONOCIMIENTO Y PROPIEDAD INTELECTUAL DE LA VICERRECTORÍA DE INVESTIGACIÓN.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</si>
  <si>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CARLOS CALIXTO ARIAS REDONDO</t>
  </si>
  <si>
    <t>https://community.secop.gov.co/Public/Tendering/OpportunityDetail/Index?noticeUID=CO1.NTC.6509991&amp;isFromPublicArea=True&amp;isModal=False</t>
  </si>
  <si>
    <t>OPSP-VIN-0302-2024</t>
  </si>
  <si>
    <t>CO1.REQ.6639575</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</si>
  <si>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 INFOTEP” MEDIANTE CONTRATO INTERADMINISTRATIVO N°002 SUSCRITO ENTRE EL INSTITUTO NACIONAL DE FORMACIÓN TÉCNICA PROFESIONAL DE SAN ANDRÉS Y PROVIDENCIA-INFOTEP Y LA UNIVERSIDAD DEL MAGDALENA. ACTIVIDADES:  1. REVISAR Y VALIDAR LOS INFORMES MENSUALES DE EJECUCIÓN DE ACTIVIDADES. 2. PRESENTAR ANTE EL DIRECTOR DEL PROYECTO LOS RESULTADOS OBTENIDOS EN LAS MESAS DE PARTICIPACIÓN. 3. ELABORAR Y SUSTENTAR ANTE EL DIRECTOR DEL PROYECTO EL DOCUMENTO TÉCNICO QUE SUSTENTA LA CREACIÓN DEL CENTRO DE INNOVACIÓN. 4. ELABORAR PLAN DE TRABAJO DEL PROYECTO. 5. ELABORAR Y PRESENTAR CARACTERIZACIÓN DE LOS CENTROS DE EMPRENDIMIENTO.</t>
  </si>
  <si>
    <t>FREDY JOHAN QUINTERO RIVERA</t>
  </si>
  <si>
    <t>JAIME ALBERTO MORÓN CARDENAS</t>
  </si>
  <si>
    <t>https://community.secop.gov.co/Public/Tendering/OpportunityDetail/Index?noticeUID=CO1.NTC.6524138&amp;isFromPublicArea=True&amp;isModal=False</t>
  </si>
  <si>
    <t>OPSP-VIN-0303-2024</t>
  </si>
  <si>
    <t>CO1.REQ.6640074</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</si>
  <si>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PROVIDENCIA-NFOTEP” MEDIANTE CONTRATO INTERADMINISTRATIVO N°002 SUSCRITO ENTRE EL INSTITUTO NACIONAL DE FORMACIÓN TÉCNICA PROFESIONAL DE SAN ANDRÉS Y PROVIDENCIA- INFOTEP Y LA UNIVERSIDAD DEL MAGDALENA. ACTIVIDADES:  1. APOYAR LAS MESAS DE PARTICIPACIÓN CON GREMIOS. 2. CUSTODIAR LA INFORMACIÓN GENERADA EN LA MESA DE PARTICIPACIÓN CON GREMIOS ASOCIADA AL PROYECTO. 3. GUIAR A LOS PARTICIPANTES EN PUESTA EN MARCHA DE LA METODOLOGÍA DE LA MESA DE PARTICIPACIÓN CON GREMIOS. 4. SISTEMATIZAR LA INFORMACIÓN RECOLECTADA EN LA MESA DE PARTICIPACIÓN CON GREMIOS.</t>
  </si>
  <si>
    <t>JENNIFER PAOLA LOAIZA RADA</t>
  </si>
  <si>
    <t>https://community.secop.gov.co/Public/Tendering/OpportunityDetail/Index?noticeUID=CO1.NTC.6524555&amp;isFromPublicArea=True&amp;isModal=False</t>
  </si>
  <si>
    <t>OPSP-VIN-0304-2024</t>
  </si>
  <si>
    <t>CO1.REQ.6641888</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</si>
  <si>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ACTIVIDADES: 1. GESTIONAR EL CUMPLIMIENTO DE LAS ACTIVIDADES DE ACUERDO CON EL CRONOGRAMA. 2. ASESORAR LA SÍNTESIS Y ELABORACIÓN DE MATERIALES DE BAJO COSTO A USAR EN LOS SISTEMAS BIOELECTROQUÍMICOS. 3. REALIZAR LA COORDINACIÓN DE ACTIVIDADES GENERALES, MANEJO DE PERSONAL, CONTROL DOCUMENTAL Y ELABORACIÓN DE INFORMES.</t>
  </si>
  <si>
    <t>https://community.secop.gov.co/Public/Tendering/OpportunityDetail/Index?noticeUID=CO1.NTC.6526419&amp;isFromPublicArea=True&amp;isModal=False</t>
  </si>
  <si>
    <t>OPSP-VIN-0305-2024</t>
  </si>
  <si>
    <t>CO1.REQ.6665447</t>
  </si>
  <si>
    <t xml:space="preserve"> PRESTAR LOS SERVICIOS PROFESIONALES EN LA DIRECCIÓN DE GESTIÓN DEL CONOCIMIENTO DE LA VICERRECTORÍA DE INVESTIGACIÓN. PARA EL CUMPLIMIENTO DEL OBJETO EL CONTRATISTA SE COMPROMETE A CUMPLIR CON EL APOYO EN LAS SIGUIENTES ACTIVIDADES: 1. APOYAR LA REALIZACIÓN DE UN PROGRAMA RADIAL SEMANAL Y DE COMUNICACIÓN ESTRATÉGICA DE LA UNIVERSIDAD DEL MAGDALENA EN EL MARCO DE LOS 500 AÑOS DE SANTA MARTA; 2. APOYAR LA COMUNICACIÓN DE LA DIRECCIÓN DE CULTURA DE LA UNIVERSIDAD DEL MAGDALENA; 3. APOYAR LA REALIZACIÓN DE PODCAST; 4. APOYAR EN LA CONSTRUCCIÓN Y ENTREGA DE GUIONES DE ENTREVISTAS Y EVIDENCIAS SOBRE LA REALIZACIÓN DE LOS PROGRAMAS RADIALES SEMANALES; 5. APOYAR EN LA ENTREGA DE EVIDENCIAS SOBRE LOS PRODUCTOS PUBLICITARIOS Y DE COMUNICACIÓN ESTRATÉGICA DE LA DIRECCIÓN DE CULTURA; 6. ENTREGAR CINCO (5) PODCAST COMO PRODUCTOS RESULTANTES DE CADA UNA DE LAS ENTREVISTAS.</t>
  </si>
  <si>
    <t>85448155</t>
  </si>
  <si>
    <t>https://community.secop.gov.co/Public/Tendering/OpportunityDetail/Index?noticeUID=CO1.NTC.6554748&amp;isFromPublicArea=True&amp;isModal=False</t>
  </si>
  <si>
    <t>OPSP-VIN-0306-2024</t>
  </si>
  <si>
    <t>CO1.REQ.6671299</t>
  </si>
  <si>
    <t xml:space="preserve"> PRESTAR LOS SERVICIOS PROFESIONALES EN MARCO DEL PROYECTO DE INVESTIGACIÓN TITULADO: "DISEÑO Y FABRICACIÓN DE EQUIPO ROBUSTO PARA LA CALIBRACIÓN DE INCLINÓMETROS". PARA EL CUMPLIMIENTO DEL OBJETO, EL CONTRATISTA SE COMPROMETE A CUMPLIR CON LAS SIGUIENTES ACTIVIDADES: 1. REALIZAR MEDICIONES CON INCLINÓMETRO COMERCIAL EN LOS DOS PUNTOS INSTALADOS EN SANTA MARTA. 2. REALIZAR MEDICIONES CON INCLINÓMETRO DE BAJO COSTO EN LOS DOS PUNTOS INSTALADOS EN SANTA MARTA. 3. ELABORACIÓN DE INFORME DE COMPARACIÓN ENTRE LAS MEDICIONES OBTENIDAS POR EL INCLINÓMETRO COMERCIAL Y EL DE BAJO COSTO.</t>
  </si>
  <si>
    <t>IAN MITCHEL ROSSI RINCON</t>
  </si>
  <si>
    <t>1010198441</t>
  </si>
  <si>
    <t>CRÍSPULO ENRIQUE DELUQUE TORO</t>
  </si>
  <si>
    <t>https://community.secop.gov.co/Public/Tendering/OpportunityDetail/Index?noticeUID=CO1.NTC.6557527&amp;isFromPublicArea=True&amp;isModal=False</t>
  </si>
  <si>
    <t>OPSP-VIN-0307-2024</t>
  </si>
  <si>
    <t>CO1.REQ.6674307</t>
  </si>
  <si>
    <t xml:space="preserve"> PRESTAR LOS SERVICIOS PROFESIONALES EN MARCO DEL PROYECTO DE INVESTIGACIÓN EXTERNO: "CARACTERIZACIÓN DE LA INMUNOPATOGÉNESIS DEBIDA A INFECCIÓN POR SARS- COV-2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t>
  </si>
  <si>
    <t>36386177</t>
  </si>
  <si>
    <t>MÓNICA ZURBARÁN JIMÉNEZ</t>
  </si>
  <si>
    <t>https://community.secop.gov.co/Public/Tendering/OpportunityDetail/Index?noticeUID=CO1.NTC.6557790&amp;isFromPublicArea=True&amp;isModal=False</t>
  </si>
  <si>
    <t>OPSP-VIN-0308-2024</t>
  </si>
  <si>
    <t>CO1.REQ.6682316</t>
  </si>
  <si>
    <t xml:space="preserve"> 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REALIZAR SERVICIOS TÉCNICOS DE ASESORAMIENTO EN EL ANÁLISIS DE MUESTRAS FITOPLANCTON MARINO. 2. APOYAR EN LA SISTEMATIZACIÓN Y EL ANÁLISIS DE LA INFORMACIÓN RECOPILADA EN MUESTRAS DE FITOPLANCTON MARINO. 3. ELABORAR INFORMES TÉCNICOS DE ANÁLISIS DE FITOPLANCTON.</t>
  </si>
  <si>
    <t>ANGELICA MARIA DE LA HOZ ROCA</t>
  </si>
  <si>
    <t>1007653731</t>
  </si>
  <si>
    <t>https://community.secop.gov.co/Public/Tendering/OpportunityDetail/Index?noticeUID=CO1.NTC.6566874&amp;isFromPublicArea=True&amp;isModal=False</t>
  </si>
  <si>
    <t>OPSP-VIN-0309-2024</t>
  </si>
  <si>
    <t>CO1.REQ.6690944</t>
  </si>
  <si>
    <t xml:space="preserve"> PRESTACIÓN DE SERVICIOS PROFESIONALES COMO PERSONAL DE APOYO DE TERRITORIAL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
  </si>
  <si>
    <t>MARÍA JOSÉ CASTILLO VIANA</t>
  </si>
  <si>
    <t>https://community.secop.gov.co/Public/Tendering/OpportunityDetail/Index?noticeUID=CO1.NTC.6574757&amp;isFromPublicArea=True&amp;isModal=False</t>
  </si>
  <si>
    <t>OPSP-VIN-0310-2024</t>
  </si>
  <si>
    <t>CO1.REQ.6679745</t>
  </si>
  <si>
    <t xml:space="preserve"> PRESTAR LOS SERVICIOS PROFESIONALES EN LA DIRECCIÓN DE GESTIÓN DEL CONOCIMIENTO DE LA VICERRECTORÍA DE INVESTIGACIÓN DE LA UNIVERSIDAD DEL MAGDALENA. PARA EL CUMPLIMIENTO DEL OBJETO, EL CONTRATISTA SE COMPROMETE A CUMPLIR CON LAS SIGUIENTES ACTIVIDADES: 1. APOYAR A LA DIRECCIÓN DE GESTIÓN DEL CONOCIMIENTO EN LA ESTRUCTURACIÓN DE PROYECTOS QUE SEAN PRESENTADOS EN LAS CONVOCATORIAS DEL PLAN BIENAL DE LA ASCTEI DEL SGR VIGENTE Y APOYAR EL CUMPLIMIENTO DE REQUISITOS DE LA CONVOCATORIA ORDENAMIENTO ALREDEDOR DEL AGUA Y LA JUSTICIA AMBIENTAL DE REGALÍAS AMBIENTE. 2. APOYAR A LA DIRECCIÓN DE GESTIÓN DEL CONOCIMIENTO EN LA ELABORACIÓN Y REVISIÓN DE LA DOCUMENTACIÓN EXIGIDA POR LAS CONVOCATORIAS SGR TALES COMO CARTAS DE AVAL, MODELOS DE GOBERNANZA, PRESUPUESTOS, CERTIFICACIONES Y DEMÁS
DOCUMENTOS SOPORTES O ANEXOS REQUERIDOS. 3. APOYAR A LA DIRECCIÓN DE GESTIÓN DEL CONOCIMIENTO EN LA SOLICITUD, SEGUIMIENTO Y CONSECUCIÓN DE COTIZACIONES QUE SOPORTE</t>
  </si>
  <si>
    <t>RAMIRO ANDRES ROMERO MANJARRES</t>
  </si>
  <si>
    <t>1083000226</t>
  </si>
  <si>
    <t>https://community.secop.gov.co/Public/Tendering/OpportunityDetail/Index?noticeUID=CO1.NTC.6565937&amp;isFromPublicArea=True&amp;isModal=False</t>
  </si>
  <si>
    <t>OPSP-VIN-0311-2024</t>
  </si>
  <si>
    <t>CO1.REQ.6689797</t>
  </si>
  <si>
    <t xml:space="preserve"> 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RECOLECCIÓN DE INFORMACIÓN PARA LA GESTIÓN DE PROCESOS DE CALIDAD EN SPORTSCI DE LA UNIVERSIDAD DEL MAGDALENA. 4. APOYAR A SPORTSCI EN EL RASTREO DE CONVOCATORIAS NACIONALES E INTERNACIONALES DE FINANCIACIÓN DE PROYECTOS O CONVENIOS SIMILARES EN COLAB ASÍ COMO LA DIVULGACIÓN EN LA COMUNIDAD UNIVERSITARIA. 5. APOYAR EN LA PARTICIPACIÓN DE EVENTOS QUE PROGRAME EL CENTRO TANTO DENTRO COMO FUERA DE SU LUGAR DE TRABAJO</t>
  </si>
  <si>
    <t>JULIETH PAOLA OSORIO DE LA HOZ</t>
  </si>
  <si>
    <t>https://community.secop.gov.co/Public/Tendering/OpportunityDetail/Index?noticeUID=CO1.NTC.6582763</t>
  </si>
  <si>
    <t>OPSP-VIN-0312-2024</t>
  </si>
  <si>
    <t>CO1.REQ.6689684</t>
  </si>
  <si>
    <t xml:space="preserve"> PRESTAR LOS SERVICIOS PROFESIONALES ACTIVIDADES DE INVESTIGACIÓN EN MARCO DEL PROYECTO DE INVESTIGACIÓN TITULADO: "SISTEMA BIOELECTROQUÍMICO PARA LA RECUPERACIÓN DE NUTRIENTES (NITRÓGENO Y FÓSFORO) Y REUTILIZACIÓN DE AGUAOPERADO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DESARROLLO DE ACTIVIDADES QUE PERMITAN ALCANZAR LOS OBJETIVOS PROPUESTOS. PARA EL CUMPLIMIENTO DEL OBJETO, EL CONTRATISTA SE COMPROMETE A CUMPLIR CON LAS SIGUIENTES ACTIVIDADES: 1. APOYAR EN LA GESTIÓN DE COMPRAS DE DISPOSITIVOS ELECTRÓNICOS, ELEMENTOS Y ACCESORIOS HIDRÁULICOS. 2. APOYAR EN LA SISTEMATIZACIÓN DE LA INFORMACIÓN, ANÁLISIS Y ELABORA</t>
  </si>
  <si>
    <t>1083027316</t>
  </si>
  <si>
    <t>https://community.secop.gov.co/Public/Tendering/OpportunityDetail/Index?noticeUID=CO1.NTC.6582920</t>
  </si>
  <si>
    <t>OPSP-VIN-0313-2024</t>
  </si>
  <si>
    <t>CO1.REQ.6731421</t>
  </si>
  <si>
    <t>PRESTAR LOS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EL CONTRATISTA SE COMPROMETE A 1. REALIZAR SEGUIMIENTO FOTOGRÁFICO DE LOS TALLERES DE APROPIACIÓN Y CONTRIBUCIONES AL INFORME DEL IMPACTO DE PERCEPCIÓN DE NIÑOS Y JÓVENES.</t>
  </si>
  <si>
    <t>SARA MUTIS MARTINEZGUERRA</t>
  </si>
  <si>
    <t>1020761676</t>
  </si>
  <si>
    <t>https://community.secop.gov.co/Public/Tendering/OpportunityDetail/Index?noticeUID=CO1.NTC.6613025&amp;isFromPublicArea=True&amp;isModal=False</t>
  </si>
  <si>
    <t>OPSP-VIN-0314-2024</t>
  </si>
  <si>
    <t>CO1.REQ.6761678</t>
  </si>
  <si>
    <t>PRESTAR LOS SERVICIOS PROFESIONALES COMO PSICÓLOGO EN EL CENTRO DE INVESTIGACIÓN EN ALTO RENDIMIENTO DEPORTIVO Y ESTUDIOS BIOMÉDICOS DE LA UNIVERSIDAD DEL MAGDALENA.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PSICOLOGÍA DEPORTIVA DEL CENTRO DE INVESTIGACIÓN EN ALTO RENDIMIENTO DEPORTIVO Y ESTUDIOS BIOMÉDICOS DE LA UNIVERSIDAD DE MAGDALENA. 3. POYAR EN LA ATENCIÓN BÁSICA, ESPECIALIZADA, OPORTUNA Y ADECUADA A LOS DEPORTISTAS INTERNOS Y EXTERNOS CON LOS QUE TRABAJE EL CENTRO DE INVESTIGACIÓN EN ALTO RENDIMIENTO DEPORTIVO Y ESTUDIOS BIOMÉDICOS DE LA UNIVERSIDAD DE MAGDALENA. 4. COLABORAR CON EL DISEÑO DE LOS PROTOCOLOS DE EVALUACIÓN, LA PLANIFICACIÓN, EL DESARROLLO Y EL CONTROL EN PSI</t>
  </si>
  <si>
    <t>JHONATAN CARDENAS COLLAZOS</t>
  </si>
  <si>
    <t>LAIONELL JOSÉ POLO ALVARADO</t>
  </si>
  <si>
    <t>https://community.secop.gov.co/Public/Tendering/OpportunityDetail/Index?noticeUID=CO1.NTC.6647426&amp;isFromPublicArea=True&amp;isModal=False</t>
  </si>
  <si>
    <t>OPSP-VIN-0315-2024</t>
  </si>
  <si>
    <t>CO1.REQ.6761950</t>
  </si>
  <si>
    <t xml:space="preserve">PRESTACIÓN DE SERVICIOS PROFESIONALES EN EL CENTRO DE INNOVACIÓN Y EMPRENDIMIENTO DE LA UNIVERSIDAD DEL MAGDALENA.  ACTIVIDADES: 1. BRINDAR SOPORTE Y APOYO A LA DIRECCIÓN DEL CIE EN EL DISEÑO DE PIEZAS PARA SU DIFUSIÓN EN LOS DISTINTOS CANALES DE COMUNICACIÓN (REDES SOCIALES Y CORREOS ELECTRÓNICOS) SEGÚN LOS LINEAMIENTOS INSTITUCIONALES. 2. APOYAR A LA DIRECCIÓN DEL CIE EN LA TOMA DE MATERIAL FOTOGRÁFICO Y DE VÍDEO PARA CREAR CONTENIDO DE PIEZAS DIGITALES Y/O DE DIFUSIÓN DE ACTIVIDADES DEL CENTRO. 3. APOYAR A LA DIRECCIÓN DEL CIE EN LA CAPTURA Y EDICIÓN DE CONTENIDO PARA VÍDEOS Y DIFUSIÓN POSTERIOR EN REDES SOCIALES, PÁGINA WEB Y OTROS CANALES OFICIALES DE COMUNICACIÓN INSTITUCIONAL. 4. APOYAR A LA DIRECCIÓN DEL CIE EN LA PLANEACIÓN, CREACIÓN, DESARROLLO Y DIFUSIÓN DE CONTENIDO AUDIOVISUAL DE EXPERIENCIAS DE EMPRENDEDORES, EMPRESARIOS, GRUPOS DE INTERÉS INSTITUCIONALES, ESTUDIANTES, DOCENTES Y DEMÁS COMUNIDAD ACADÉMICA PARA FORTALECER LAS </t>
  </si>
  <si>
    <t>DANIEL FELIPE GUTIERREZ BELEÑO</t>
  </si>
  <si>
    <t>https://community.secop.gov.co/Public/Tendering/OpportunityDetail/Index?noticeUID=CO1.NTC.6647728&amp;isFromPublicArea=True&amp;isModal=False</t>
  </si>
  <si>
    <t>OPSP-VIN-0316-2024</t>
  </si>
  <si>
    <t>CO1.REQ.6763509</t>
  </si>
  <si>
    <t>PRESTAR SERVICIOS PROFESIONALES COMO PERSONAL DE APOYO CIENTÍFICO EN EL PROYECTO DE INVERSIÓN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t>
  </si>
  <si>
    <t>https://community.secop.gov.co/Public/Tendering/OpportunityDetail/Index?noticeUID=CO1.NTC.6654594&amp;isFromPublicArea=True&amp;isModal=False</t>
  </si>
  <si>
    <t>OPSP-VIN-0317-2024</t>
  </si>
  <si>
    <t>CO1.REQ.6762570</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</si>
  <si>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APOYAR EN EL SEGUIMIENTO HASTA SU FINALIZACIÓN DEL PROCESO DE PAGO DE LAS DIFER</t>
  </si>
  <si>
    <t>https://community.secop.gov.co/Public/Tendering/OpportunityDetail/Index?noticeUID=CO1.NTC.6648052&amp;isFromPublicArea=True&amp;isModal=False</t>
  </si>
  <si>
    <t>OPSP-VIN-0318-2024</t>
  </si>
  <si>
    <t>CO1.REQ.6762926</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</si>
  <si>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 PROCESO DE PAGO DE LAS DIFER</t>
  </si>
  <si>
    <t>https://community.secop.gov.co/Public/Tendering/OpportunityDetail/Index?noticeUID=CO1.NTC.6654514&amp;isFromPublicArea=True&amp;isModal=False</t>
  </si>
  <si>
    <t>OPSP-VIN-0319-2024</t>
  </si>
  <si>
    <t>CO1.REQ.6772939</t>
  </si>
  <si>
    <t>PRESTAR LOS SERVICIOS PROFESIONALES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LOS DEPORTISTAS CON LOS QUE TRABAJE EL</t>
  </si>
  <si>
    <t>SEBASTIAN CAMILO FLOREZ LUBO</t>
  </si>
  <si>
    <t>https://community.secop.gov.co/Public/Tendering/OpportunityDetail/Index?noticeUID=CO1.NTC.6663520&amp;isFromPublicArea=True&amp;isModal=False</t>
  </si>
  <si>
    <t>OPSP-VIN-0320-2024</t>
  </si>
  <si>
    <t>CO1.REQ.6773325</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</si>
  <si>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 E</t>
  </si>
  <si>
    <t>https://community.secop.gov.co/Public/Tendering/OpportunityDetail/Index?noticeUID=CO1.NTC.6654859&amp;isFromPublicArea=True&amp;isModal=False</t>
  </si>
  <si>
    <t>OPSP-VIN-0321-2024</t>
  </si>
  <si>
    <t>CO1.REQ.6781487</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</si>
  <si>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MAGDALENA", FINANCIADO POR EL CONVENIO ESPECIAL DE COOPERACIÓN N° 001, CELEBRADO ENTRE EL COLEGIO MAYOR NUESTRA SEÑORA DEL ROSARIO Y LA UNIVERSIDAD DEL MAGDALENA - UNIMAGDALENA. ACTIVIDADES: 1. REALIZAR EL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REALIZAR EL APOYO ESPECÍFICO AL LÍDER LOCAL DEL HILO 6, DE ACUERDO CON LO SOLICITADO POR EL LÍDER Y A LAS OBLIGACIONES DEFINIDAS EN ESTE CONTRATO. 3. REALIZAR EL APOY</t>
  </si>
  <si>
    <t>https://community.secop.gov.co/Public/Tendering/OpportunityDetail/Index?noticeUID=CO1.NTC.6663206&amp;isFromPublicArea=True&amp;isModal=False</t>
  </si>
  <si>
    <t>OPSP-VIN-0322-2024</t>
  </si>
  <si>
    <t>CO1.REQ.6791387</t>
  </si>
  <si>
    <t>PRESTAR LOS SERVICIOS PROFESIONALES COMO AUXILIAR EN MUSEOGRAFÍA Y MONTAJE EN LA DIRECCIÓN DE PROYECCIÓN CULTURAL EN EL PROYECTO DEL PDA FORTALECIMIENTO DE LOS SERVICIOS DEL SISTEMA DE MUSEOS, ARTE Y CULTURA DE LA UNIVERSIDAD DEL MAGDALENA. ACTIVIDADES: 1. APOYAR EN LAS ETAPAS PREPARACIÓN, DIFUSIÓN, CONVOCATORIA Y RECEPCIÓN Y RESULTADOS DEL PROCESO CONVOCATORIAS ARTÍSTICAS Y CULTURALES DE LA DIRECCIÓN DE PROYECCIÓN CULTURAL. 2. APOYAR EL PROCESO DE SEGUIMIENTO A LOS CURSOS LIBRES OFERTADOS POR LA DPC. 3. APOYAR LA REALIZACIÓN DE ENCUESTAS DE SATISFACCIÓN DEL SERVICIO A LOS USUARIOS DEL CENTRO CULTURAL CLAUSTRO SAN JUAN NEPOMUCENO Y REALIZAR LOS INFORMES RESPECTIVOS. 4. APOYAR EN LA ORGANIZACIÓN DE LAS ACTIVIDADES QUE SE REALICEN EN LA DIRECCIÓN DE PROYECCIÓN CULTURAL COMO CAPACITACIÓN, CONVOCATORIAS, EXPOSICIONES, CONFERENCIAS.</t>
  </si>
  <si>
    <t>BRAYAN JOSE PARRA ORTIZ</t>
  </si>
  <si>
    <t>https://community.secop.gov.co/Public/Tendering/OpportunityDetail/Index?noticeUID=CO1.NTC.6673220&amp;isFromPublicArea=True&amp;isModal=False</t>
  </si>
  <si>
    <t>OPSP-VIN-0323-2024</t>
  </si>
  <si>
    <t>CO1.REQ.6791725</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</si>
  <si>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t>
  </si>
  <si>
    <t>NAYID EMILIO BRUGÉS IGLESIAS</t>
  </si>
  <si>
    <t>https://community.secop.gov.co/Public/Tendering/OpportunityDetail/Index?noticeUID=CO1.NTC.6673429&amp;isFromPublicArea=True&amp;isModal=False</t>
  </si>
  <si>
    <t>OPSP-VIN-0324-2024</t>
  </si>
  <si>
    <t>CO1.REQ.6799618</t>
  </si>
  <si>
    <t>PRESTAR LOS SERVICIOS PROFESIONALES EN EL MARCO DE LAS JORNADAS DE FORMACIÓN Y CREACIÓN ARTÍSTICO CULTURAL DESARROLLADAS DENTRO DEL PLAN DE ACCIÓN DE LA DIRECCIÓN
DE PROYECCIÓN CULTURAL. PARA EL CUMPLIMIENTO DEL OBJETO EL CONTRATISTA SE COMPROMETE A CUMPLIR CON LAS SIGUIENTES ACTIVIDADES: 1.DESARROLLAR TALLER ARTÍSTICO DE DANZA EN LA ESCUELA DE FORMACIÓN ARTÍSTICA PARA LA PAZ Y LA CONVIVENCIA EN SESIONES REALIZADAS EN LA CASA MUSEO GABRIEL GARCÍA MÁRQUEZ EN ARACATACA.</t>
  </si>
  <si>
    <t>JADIT NAVARRO RETAMOZA</t>
  </si>
  <si>
    <t>https://community.secop.gov.co/Public/Tendering/OpportunityDetail/Index?noticeUID=CO1.NTC.6681259&amp;isFromPublicArea=True&amp;isModal=False</t>
  </si>
  <si>
    <t>OPSP-VIN-0325-2024</t>
  </si>
  <si>
    <t>CO1.REQ.6805095</t>
  </si>
  <si>
    <t>PRESTAR SERVICIOS PROFESIONALES EN LA VICERRECTORÍA DE INVESTIGACIÓN. PARA EL CUMPLIMIENTO DEL OBJETO EL CONTRATISTA SE COMPROMETE A CUMPLIR CON EL APOYO EN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t>
  </si>
  <si>
    <t>MARIO ANDRÉS NAVARRO TANO</t>
  </si>
  <si>
    <t>https://community.secop.gov.co/Public/Tendering/OpportunityDetail/Index?noticeUID=CO1.NTC.6691205&amp;isFromPublicArea=True&amp;isModal=False</t>
  </si>
  <si>
    <t>OPSP-VIN-0326-2024</t>
  </si>
  <si>
    <t>CO1.REQ.6812533</t>
  </si>
  <si>
    <t>PRESTAR LOS SERVICIOS PROFESIONALES EN EL MARCO DEL PROYECTO “DISEÑO DE LA POLÍTICA INSTITUCIONAL DE CIENCIA ABIERTA DE LA UNIVERSIDAD DEL MAGDALENA”. ACTIVIDADES: 1. COLABORAR CON EL EQUIPO ORGANIZADOR EN LA PLANIFICACIÓN DE LAS JORNADAS PARTICIPATIVAS DE CIENCIA ABIERTA. 2. APOYAR EN LA COORDINACIÓN DE LA LOGÍSTICA NECESARIA, COMO LA RESERVA DE ESPACIOS, CONFIRMACIÓN DE ASISTENCIAS, DISPOSICIÓN DE MATERIALES Y EQUIPOS AUDIOVISUALES, ENTRE OTROS, DE LAS
JORNADAS PARTICIPATIVAS DE CIENCIA ABIERTA. 3. APOYAR EN EL ACOMPAÑAMIENTO Y FACILITACIÓN DE LAS DINÁMICAS
DE GRUPO DURANTE EL DESARROLLO DE LAS JORNADAS PARTICIPATIVAS DE CIENCIA ABIERTA. 4. AYUDAR EN LA TOMA DE
NOTAS DETALLADAS DE LAS DISCUSIONES, IDEAS Y DECISIONES ALCANZADAS EN LAS DIFERENTES SESIONES DE TRABAJO.</t>
  </si>
  <si>
    <t>MARYURIS JOSEFA CHARRIS POLO</t>
  </si>
  <si>
    <t>https://community.secop.gov.co/Public/Tendering/OpportunityDetail/Index?noticeUID=CO1.NTC.6697385&amp;isFromPublicArea=True&amp;isModal=False</t>
  </si>
  <si>
    <t>OPSP-VIN-0327-2024</t>
  </si>
  <si>
    <t>CO1.REQ.6825169</t>
  </si>
  <si>
    <t xml:space="preserve"> PRESTACIÓN DE SERVICIOS PROFESIONALES COMO PERSONAL DE APOYO CIENTÍFICO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t>
  </si>
  <si>
    <t>PAULA ANDREA JIMÉNEZ ARISMENDY</t>
  </si>
  <si>
    <t>https://community.secop.gov.co/Public/Tendering/OpportunityDetail/Index?noticeUID=CO1.NTC.6728535&amp;isFromPublicArea=True&amp;isModal=False</t>
  </si>
  <si>
    <t>OPSP-VIN-0328-2024</t>
  </si>
  <si>
    <t>CO1.REQ.6836478</t>
  </si>
  <si>
    <t>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DESARROLLAR TESIS DE GRADO PARA MAESTRÍA. 2. ELABORAR UN ARTÍCULO RELACIONADO CON BIOTECNOLOGÍA DE LA REPRODUCCIÓN DE LA LISA. 3. APOYAR EN LA PRODUCCIÓN DE NUEVOS PROYECTOS.</t>
  </si>
  <si>
    <t>KATRINA LUZ MEDINA LAMBRAÑO</t>
  </si>
  <si>
    <t>https://community.secop.gov.co/Public/Tendering/OpportunityDetail/Index?noticeUID=CO1.NTC.6721595&amp;isFromPublicArea=True&amp;isModal=False</t>
  </si>
  <si>
    <t>OPSP-VIN-0329-2024</t>
  </si>
  <si>
    <t>CO1.REQ.6836417</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</si>
  <si>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PUEBLOVIEJO (CIÉNAGA GRANDE DE SANTA MARTA)", CORRESPONDIENTE AL CONVENIO ESPECIAL DE COOPERACIÓN N° 001, CELEBRADO ENTRE EL COLEGIO MAYOR NUESTRA SEÑORA DEL ROSARIO Y LA UNIVERSIDAD DEL MAGDALENA - UNIMAGDALENA. ACTIVIDADES: 1. APOYAR EN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EN ESPECÍFICO AL LÍDER DEL HILO 4, DE ACUERDO CON LO SOLICITADO POR EL LÍDER Y LAS OBLIGACIONES DEFINIDAS EN ESTE CONTRATO. 3. REALIZAR EL APOYO ESPECÍFICO A LAS ACTIVIDADES </t>
  </si>
  <si>
    <t>https://community.secop.gov.co/Public/Tendering/OpportunityDetail/Index?noticeUID=CO1.NTC.6722103&amp;isFromPublicArea=True&amp;isModal=False</t>
  </si>
  <si>
    <t>OPSP-VIN-0330-2024</t>
  </si>
  <si>
    <t>CO1.REQ.6836576</t>
  </si>
  <si>
    <t>PRESTAR LOS SERVICIOS PROFESIONALES COMO FORMULADOR DE PROYECTOS EN LA DIRECCIÓN DE GESTIÓN DEL CONOCIMIENTO. ACTIVIDADES: 1. APOYAR A LA VICERRECTORÍA DE INVESTIGACIÓN EN LA ORGANIZACIÓN DE LA REUNIÓN INICIAL CON REPRESENTANTES DE LA UNIVERSIDAD DE MAGDALENA. 2. APOYAR A LA VICERRECTORÍA DE INVESTIGACIÓN EN LA ESTRUCTURACIÓN DEL PROYECTO QUE SE PRESENTARÁ AL FONDO NACIONAL DE TURISMO, EN EL CUAL SE INCLUYA EL PLAN DE TRABAJO, METODOLOGÍA, CRONOGRAMA, HITOS, INDICADORES DE DESEMPEÑO, DOCUMENTOS SOPORTE Y PRESUPUESTO. 3. ASISTIR A LAS REUNIONES QUE SEAN REQUERIDAS POR EL SUPERVISOR PARA EL CUMPLIMIENTO DEL OBJETO DEL CONTRATO. 4. DOCUMENTAR LAS REUNIONES Y LOS ACUERDOS ALCANZADOS. 5. PRESENTAR EL PROYECTO FORMULADO ANTE LA VICERRECTORÍA DE INVESTIGACIÓN, APLICANDO LOS AJUSTES Y MEJORAS QUE SEAN NECESARIOS CUANDO APLIQUE. 6. APOYAR LA RADICACIÓN DEL PROYECTO ANTE EL FONDO NACIONAL DE TURISMO, ATENDIENDO LAS OBSERVACIONES, AJUSTES O MEJORAS Q</t>
  </si>
  <si>
    <t>DIEGO ISAAC AMARAL MARDINI</t>
  </si>
  <si>
    <t>https://community.secop.gov.co/Public/Tendering/OpportunityDetail/Index?noticeUID=CO1.NTC.6722113&amp;isFromPublicArea=True&amp;isModal=False</t>
  </si>
  <si>
    <t>OPSP-VIN-0331-2024</t>
  </si>
  <si>
    <t>CO1.REQ.6846336</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</si>
  <si>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</si>
  <si>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https://community.secop.gov.co/Public/Tendering/OpportunityDetail/Index?noticeUID=CO1.NTC.6732100&amp;isFromPublicArea=True&amp;isModal=False</t>
  </si>
  <si>
    <t>OPSP-VIN-0332-2024</t>
  </si>
  <si>
    <t>CO1.REQ.6847201</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</si>
  <si>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t>
  </si>
  <si>
    <t>https://community.secop.gov.co/Public/Tendering/OpportunityDetail/Index?noticeUID=CO1.NTC.6732214&amp;isFromPublicArea=True&amp;isModal=False</t>
  </si>
  <si>
    <t>OPSP-VIN-0333-2024</t>
  </si>
  <si>
    <t>CO1.REQ.6861005</t>
  </si>
  <si>
    <t>PRESTAR LOS SERVICIOS PROFESIONALES COMO COORDINADOR ACADÉMICO DEL DIPLOMADO: "APLICACIÓN DEL ENFOQUE DIFERENCIAL Y DE GÉNERO EN LA GESTIÓN DE ORGANIZACIONES AGRÍCOLAS E INDUSTRIALES”, CORRESPONDIENTE AL CONVENIO ESPECÍFICO CELEBRADO ENTRE LA UNIVERSIDAD DEL MAGDALENA, FUNDACIÓN UNIBAN FUNDAUNIBAN Y LA ASOCIACIÓN DE COOPERATIVAS BANANERAS DEL MAGDALENA – ASOCOOMAG.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APOYO ADMINISTRATIVO AL PROCESO DE CERTIFICACIÓN Y DE</t>
  </si>
  <si>
    <t>NATALYA MARCELA ALVAREZ CHAPARRO</t>
  </si>
  <si>
    <t>https://community.secop.gov.co/Public/Tendering/OpportunityDetail/Index?noticeUID=CO1.NTC.6750334&amp;isFromPublicArea=True&amp;isModal=False</t>
  </si>
  <si>
    <t>OPSP-VIN-0334-2024</t>
  </si>
  <si>
    <t>CO1.REQ.6896520</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</si>
  <si>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</si>
  <si>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https://community.secop.gov.co/Public/Tendering/OpportunityDetail/Index?noticeUID=CO1.NTC.6777181&amp;isFromPublicArea=True&amp;isModal=False</t>
  </si>
  <si>
    <t>OPSP-VIN-0335-2024</t>
  </si>
  <si>
    <t>CO1.REQ.6886417</t>
  </si>
  <si>
    <t>PRESTAR LOS SERVICIOS PROFESIONALES COMO FISIOTERAPEUTA EN EL CENTRO DE INVESTIGACIÓN EN ALTO RENDIMIENTO DEPORTIVO Y ESTUDIOS BIOMÉDICOS DE LA UNIVERSIDAD DEL MAGDALENA. ACTIVIDADES: 1. APOYAR EN LA ATENCIÓN BÁSICA, ESPECIALIZADA, OPORTUNA Y ADECUADA A LOS CONSULTANTES EXTERNOS CON LOS QUE TRABAJE EL CENTRO DE INVESTIGACIÓN EN ALTO RENDIMIENTO DEPORTIVO Y ESTUDIOS BIOMÉDICOS DE LA UNIVERSIDAD DE MAGDALENA. 2. PRESENTAR INFORMES MENSUALES AL SUPERVISOR SOBRE EL NÚMERO DE CONSULTAS EN LOS SERVICIOS DE FISIOTERAPIA, EL INFORME DEBE TENER ANEXOS ESTADÍSTICOS SOBRE LOS SERVICIOS PRESTADOS, LOGROS ALCANZADOS DE ACUERDO CON LOS OBJETIVOS DEL ÁREA, DEBIDAMENTE SOPORTADOS Y LOS FORMATOS DE REGISTROS RESPECTIVOS. 3. COLABORAR EN LA GESTIÓN, SUPERVISIÓN, USO OPORTUNO Y RESPONSABLE DE LOS EQUIPOS, INSUMOS Y SOFTWARE DEL ÁREA DE FISIOTERAPIA DEL CENTRO DE INVESTIGACIÓN EN ALTO RENDIMIENTO DEPORTIVO Y ESTUDIOS BIOMÉDICOS DE LA UNIVERSIDAD DE MAGDALENA.</t>
  </si>
  <si>
    <t>NERLYS VANESSA SOBRINO ERAZO</t>
  </si>
  <si>
    <t>https://community.secop.gov.co/Public/Tendering/OpportunityDetail/Index?noticeUID=CO1.NTC.6773779&amp;isFromPublicArea=True&amp;isModal=False</t>
  </si>
  <si>
    <t>OPSP-VIN-0336-2024</t>
  </si>
  <si>
    <t>CO1.REQ.6900829</t>
  </si>
  <si>
    <t xml:space="preserve">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t>
  </si>
  <si>
    <t>ARLETH ESTHER MANJARRES TETE</t>
  </si>
  <si>
    <t>442/2217</t>
  </si>
  <si>
    <t>https://community.secop.gov.co/Public/Tendering/OpportunityDetail/Index?noticeUID=CO1.NTC.6785202&amp;isFromPublicArea=True&amp;isModal=False</t>
  </si>
  <si>
    <t>OPSP-VIN-0337-2024</t>
  </si>
  <si>
    <t>CO1.REQ.6911200</t>
  </si>
  <si>
    <t>PRESTACIÓN DE SERVICIOS PROFESIONALES COMO PERSONAL DE APOYO CENTÍFICO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t>
  </si>
  <si>
    <t>ALFREDO LUIS CALDERA GUZMÁN</t>
  </si>
  <si>
    <t>https://community.secop.gov.co/Public/Tendering/OpportunityDetail/Index?noticeUID=CO1.NTC.6791855&amp;isFromPublicArea=True&amp;isModal=False</t>
  </si>
  <si>
    <t>OPSP-VIN-0338-2024</t>
  </si>
  <si>
    <t>CO1.REQ.6915695</t>
  </si>
  <si>
    <t>PRESTAR LOS SERVICIOS PROFESIONALES EN MARCO DEL PROYECTO DE INVESTIGACIÓN “LA DANZA DEL CASABE Y SU NARRATIVA MUSICAL COMO EMBLEMA CAMPESINO DEL MUNICIPIO DE SAN ZENÓN, MAGDALENA, + EXPOSICIÓN FOTOGRÁFICA DE LA DANZA Y SU RELACIÓN CON EL CAMPO”, EN MARCO A LA 2DA CONVOCATORIA PARA FOMENTAR PROYECTOS DE INVESTIGACIÓN CREACIÓN (I+C) Y ACTIVIDADES DE CREACIÓN ARTÍSTICA Y CULTURAL EN LA UNIVERSIDAD DEL MAGDALENA.  ACTIVIDADES: 1. PRODUCCIÓN Y REALIZACIÓN DE 15 REGISTROS FOTOGRÁFICOS, PRODUCTOS RESULTADOS DE LA INVESTIGACIÓN DE LA DANZA DEL CASABE EN EL MUNICIPIO DE SAN ZENÓN, MAGDALENA. 2. EDICIÓN Y MONTAJE DEL MATERIAL FOTOGRÁFICO COMO ENTREGABLES.</t>
  </si>
  <si>
    <t>ORLANDO DE JESUS PEREZ ACUÑA</t>
  </si>
  <si>
    <t>DANIEL ALBERTO GÓMEZ LÓPEZ</t>
  </si>
  <si>
    <t>https://community.secop.gov.co/Public/Tendering/OpportunityDetail/Index?noticeUID=CO1.NTC.6798327&amp;isFromPublicArea=True&amp;isModal=False</t>
  </si>
  <si>
    <t>OPSP-VIN-0339-2024</t>
  </si>
  <si>
    <t>CO1.REQ.6932925</t>
  </si>
  <si>
    <t>PRESTAR LOS SERVICIOS PROFESIONALES EN EL GRUPO DE INVESTIGACIÓN GIBEA - PROYECTO ROBALO, FINANCIADO CON RECURSOS DEL SGR.PRESTAR LOS SERVICIOS PROFESIONALES EN EL GRUPO DE INVESTIGACIÓN GIBEA - PROYECTO ROBALO, FINANCIADO CON RECURSOS DEL SGR. ACTIVIDADES: 1. REALIZAR EL TRASLADO ENTRE LAS SEDES DE TAGANGA Y CAMPUS PRINCIPAL DE LA UNIVERSIDAD DEL MAGDALENA PARA REALIZAR EL MONITOREO Y SEGUIMIENTO EN LOS BIOENSAYOS DESARROLLADOS EN EL SISTEMA PRODUCTIVO EN MEDIO DE AGUA DE MAR Y JAULAS INSTALADAS EN LA CONCEPCIÓN MARINAS PARA LOS ACTORES BENEFICIAROS DEL PROYECTO. 2. APOYAR EN LA REALIZACIÓN,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t>
  </si>
  <si>
    <t>FERNANDO JOSE DE LA ROSA NAVARRO</t>
  </si>
  <si>
    <t>https://community.secop.gov.co/Public/Tendering/OpportunityDetail/Index?noticeUID=CO1.NTC.6814996&amp;isFromPublicArea=True&amp;isModal=False</t>
  </si>
  <si>
    <t>OPSP-VIN-0340-2024</t>
  </si>
  <si>
    <t>CO1.REQ.6933226</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</si>
  <si>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Y DESARROLLAR LAS ACTIVIDADES RELACIONADAS CON LOS TALLERES DE QUÍMICA DE CARBONATOS. 2. ELABORAR ESTRATEGIAS PEDAGÓGICAS PARA ACTIVIDADES DE APROPIACIÓN SOCIAL. 3. DESARROLLAR MATERIAL DE DIVULGACIÓN EN QUÍMICA DE CARBONATOS Y CALIDAD DE AGUA.</t>
  </si>
  <si>
    <t>https://community.secop.gov.co/Public/Tendering/OpportunityDetail/Index?noticeUID=CO1.NTC.6820642&amp;isFromPublicArea=True&amp;isModal=False</t>
  </si>
  <si>
    <t>OPSP-VIN-0341-2024</t>
  </si>
  <si>
    <t>CO1.REQ.6933528</t>
  </si>
  <si>
    <t>PRESTAR LOS SERVICIOS PROFESIONALES EN EL MARCO DEL PROYECTO “RECONVERSIÓN LABORAL Y EDUCACIÓN VOCACIONAL EN EL “CORREDOR VIDA” DEL CESAR Y MAGDALENA: ENFRENTANDO LA SALIDA DEL CARBÓN”,CORRESPONDIENTE AL CONVENIO DE SUBVENCIÓN 148659 SUSCRITO ENTRE LA FUNDACIÓN FORD Y LA UNIVERSIDAD DEL MAGDALENA.  ACTIVIDADES: 1. APOYAR EN LA REALIZACIÓN DE UN POLICY BRIEF. 2. DISEÑAR INFOGRAFÍAS, PODCAST Y PRODUCTOS AUDIOVISUALES. 3. APOYAR EN EL DESARROLLO DE UN EVENTO PÚBLICO PARA DIFUSIÓN EN REDES SOBRE LOS RESULTADOS DEL PROYECTO.</t>
  </si>
  <si>
    <t>LILIANA ISABEL DEAVILA PERTUZ</t>
  </si>
  <si>
    <t>https://community.secop.gov.co/Public/Tendering/OpportunityDetail/Index?noticeUID=CO1.NTC.6820755&amp;isFromPublicArea=True&amp;isModal=False</t>
  </si>
  <si>
    <t>OPSP-VIN-0342-2024</t>
  </si>
  <si>
    <t> CO1.REQ.6933589</t>
  </si>
  <si>
    <t>https://community.secop.gov.co/Public/Tendering/OpportunityDetail/Index?noticeUID=CO1.NTC.6820817&amp;isFromPublicArea=True&amp;isModal=False</t>
  </si>
  <si>
    <t>OPSP-VIN-0343-2024</t>
  </si>
  <si>
    <t>CO1.REQ.6934105</t>
  </si>
  <si>
    <t>PRESTACIÓN DE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PRODUCTOS COMPROMETIDO EN LOS INCENTIVOS OTORGADOS EN EL AÑO 2023 A INVESTIGADORES Y GRUPOS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EN EL PROCESO DE LIQUIDACIÓN DE PROYECTOS Y EN LA R</t>
  </si>
  <si>
    <t>https://community.secop.gov.co/Public/Tendering/OpportunityDetail/Index?noticeUID=CO1.NTC.6820792&amp;isFromPublicArea=True&amp;isModal=False</t>
  </si>
  <si>
    <t>OPSP-VIN-0344-2024</t>
  </si>
  <si>
    <t>CO1.REQ.6936650</t>
  </si>
  <si>
    <t>PRESTACIÓN DE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t>
  </si>
  <si>
    <t>224 - 174</t>
  </si>
  <si>
    <t>14/02/2024 - 13/02/2024</t>
  </si>
  <si>
    <t>$2.122.162.432 -  $2.122.162.432</t>
  </si>
  <si>
    <t>https://community.secop.gov.co/Public/Tendering/OpportunityDetail/Index?noticeUID=CO1.NTC.6816298&amp;isFromPublicArea=True&amp;isModal=False</t>
  </si>
  <si>
    <t>OPSP-VIN-0345-2024</t>
  </si>
  <si>
    <t>CO1.REQ.6941679</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</si>
  <si>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</si>
  <si>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https://community.secop.gov.co/Public/Tendering/OpportunityDetail/Index?noticeUID=CO1.NTC.6828219&amp;isFromPublicArea=True&amp;isModal=False</t>
  </si>
  <si>
    <t>OPSP-VIN-0346-2024</t>
  </si>
  <si>
    <t>CO1.REQ.6943056</t>
  </si>
  <si>
    <t>PRESTAR LOS SERVICIOS PROFESIONALES EN EL CENTRO DE GENÉTICA Y BIOLOGÍA MOLECULAR.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3. APOYAR EN LA ORGANIZACIÓN DEL ARCHIVO FÍSICO Y DIGITAL DEL CENTRO. 4. PARTICIPAR DE LOS ENTRENAMIENTOS Y CAPACITACIONES NECESARIAS PARA</t>
  </si>
  <si>
    <t>https://community.secop.gov.co/Public/Tendering/OpportunityDetail/Index?noticeUID=CO1.NTC.6828228&amp;isFromPublicArea=True&amp;isModal=False</t>
  </si>
  <si>
    <t>OPSP-VIN-0347-2024</t>
  </si>
  <si>
    <t>CO1.REQ.6943703</t>
  </si>
  <si>
    <t>PRESTAR LOS SERVICIOS PROFESIONALES DE UN HISTORIADOR QUE APOYE EN EL LABORATORIO DE INVESTIGACIONES EN HISTORIA Y PATRIMONIO. ACTIVIDADES: 1. APOYAR EN LA BÚSQUEDA DE FUENTES DOCUMENTALES PRIMARIAS RELACIONADAS CON SANTA MARTA COLONIAL, INCLUYENDO ARCHIVOS, COLECCIONES Y DOCUMENTOS RELEVANTES. SE INCLUIRÁN CARTAS, ACTAS, CENSOS, MAPAS Y DOCUMENTOS OFICIALES O PRIVADOS. 2. APOYAR EN LA RECOPILACIÓN DE ESTUDIOS HISTÓRICOS PREVIOS, TRABAJOS ACADÉMICOS Y ANÁLISIS REALIZADOS SOBRE LA HISTORIA COLONIAL DE SANTA MARTA. 3. APOYAR EN LA EVALUACIÓN DE LAS FUENTES DOCUMENTALES PRIMARIAS, DESTACANDO SU AUTENTICIDAD, FIABILIDAD Y RELEVANCIA PARA EL ESTUDIO DE LA HISTORIA COLONIAL DE SANTA MARTA. 4. APOYAR EN EL ESTUDIO COMPARATIVO DE LAS FUENTES SECUNDARIAS, EVALUANDO DIFERENTES ENFOQUES HISTORIOGRÁFICOS Y DESTACANDO LAS CORRIENTES MÁS INFLUYENTES EN LA HISTORIOGRAFÍA DE SANTA MARTA COLONIAL. 5. APOYAR EN LA ELABORACIÓN DE UN INFORME PRELIMINAR CON UN</t>
  </si>
  <si>
    <t>WILLIAM JOSE HERNANDEZ OSPINO</t>
  </si>
  <si>
    <t>https://community.secop.gov.co/Public/Tendering/OpportunityDetail/Index?noticeUID=CO1.NTC.6828200&amp;isFromPublicArea=True&amp;isModal=False</t>
  </si>
  <si>
    <t>OPSP-VIN-0348-2024</t>
  </si>
  <si>
    <t>CO1.REQ.6949333</t>
  </si>
  <si>
    <t>PRESTAR SERVICIOS PROFESIONALES EN LA VICERRECTORÍA DE INVESTIGACIÓN. ACTIVIDADES: 1. BREVISAR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t>
  </si>
  <si>
    <t>https://community.secop.gov.co/Public/Tendering/OpportunityDetail/Index?noticeUID=CO1.NTC.6838667&amp;isFromPublicArea=True&amp;isModal=False</t>
  </si>
  <si>
    <t>OPSP-VIN-0349-2024</t>
  </si>
  <si>
    <t>CO1.REQ.6959201</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</si>
  <si>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ESTABL</t>
  </si>
  <si>
    <t>https://community.secop.gov.co/Public/Tendering/OpportunityDetail/Index?noticeUID=CO1.NTC.6839041&amp;isFromPublicArea=True&amp;isModal=False</t>
  </si>
  <si>
    <t>OPSP-VIN-0350-2024</t>
  </si>
  <si>
    <t>CO1.REQ.6967870</t>
  </si>
  <si>
    <t>PRESTAR LOS SERVICIOS PROFESIONALES ACTIVIDADES DE INVESTIGACIÓN EN MARCO DEL PROYECTO ESTRATÉGICO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ORMET._x000D_</t>
  </si>
  <si>
    <t>https://community.secop.gov.co/Public/Tendering/OpportunityDetail/Index?noticeUID=CO1.NTC.6855521&amp;isFromPublicArea=True&amp;isModal=False</t>
  </si>
  <si>
    <t>OPSP-VIN-0351-2024</t>
  </si>
  <si>
    <t>CO1.REQ.6968308</t>
  </si>
  <si>
    <t>PRESTAR LOS SERVICIOS PROFESIONALES EN EL PROYECTO DE INVESTIGACIÓN TITULADO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</si>
  <si>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KENDY JOHANA LOPEZ LOPEZ</t>
  </si>
  <si>
    <t>https://community.secop.gov.co/Public/Tendering/OpportunityDetail/Index?noticeUID=CO1.NTC.6855714&amp;isFromPublicArea=True&amp;isModal=False</t>
  </si>
  <si>
    <t>OPSP-VIN-0352-2024</t>
  </si>
  <si>
    <t>CO1.REQ.6974967</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</si>
  <si>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</si>
  <si>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https://community.secop.gov.co/Public/Tendering/OpportunityDetail/Index?noticeUID=CO1.NTC.6857511&amp;isFromPublicArea=True&amp;isModal=False</t>
  </si>
  <si>
    <t>OPSP-VIN-0353-2024</t>
  </si>
  <si>
    <t>CO1.REQ.6974993</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</si>
  <si>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</si>
  <si>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https://community.secop.gov.co/Public/Tendering/OpportunityDetail/Index?noticeUID=CO1.NTC.6857185&amp;isFromPublicArea=True&amp;isModal=False</t>
  </si>
  <si>
    <t>OPSP-VIN-0354-2024</t>
  </si>
  <si>
    <t>CO1.REQ.6975545</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</si>
  <si>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</si>
  <si>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https://community.secop.gov.co/Public/Tendering/OpportunityDetail/Index?noticeUID=CO1.NTC.6857200&amp;isFromPublicArea=True&amp;isModal=False</t>
  </si>
  <si>
    <t>OPSP-VIN-0355-2024</t>
  </si>
  <si>
    <t>CO1.REQ.6975803</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</si>
  <si>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INSTITULAC._x000D_</t>
  </si>
  <si>
    <t>https://community.secop.gov.co/Public/Tendering/OpportunityDetail/Index?noticeUID=CO1.NTC.6857609&amp;isFromPublicArea=True&amp;isModal=False</t>
  </si>
  <si>
    <t>OPSP-VIN-0356-2024</t>
  </si>
  <si>
    <t>CO1.REQ.6975740</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</si>
  <si>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</si>
  <si>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https://community.secop.gov.co/Public/Tendering/OpportunityDetail/Index?noticeUID=CO1.NTC.6857390&amp;isFromPublicArea=True&amp;isModal=False</t>
  </si>
  <si>
    <t>OPSP-VIN-0357-2024</t>
  </si>
  <si>
    <t>CO1.REQ.6975783</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</si>
  <si>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</si>
  <si>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https://community.secop.gov.co/Public/Tendering/OpportunityDetail/Index?noticeUID=CO1.NTC.6857616&amp;isFromPublicArea=True&amp;isModal=False</t>
  </si>
  <si>
    <t>OPSP-VIN-0358-2024</t>
  </si>
  <si>
    <t>CO1.REQ.6976112 </t>
  </si>
  <si>
    <t>https://community.secop.gov.co/Public/Tendering/OpportunityDetail/Index?noticeUID=CO1.NTC.6857477&amp;isFromPublicArea=True&amp;isModal=False</t>
  </si>
  <si>
    <t>OPSP-VIN-0359-2024</t>
  </si>
  <si>
    <t>CO1.REQ.6978044</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</si>
  <si>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</si>
  <si>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https://community.secop.gov.co/Public/Tendering/OpportunityDetail/Index?noticeUID=CO1.NTC.6857886&amp;isFromPublicArea=True&amp;isModal=False</t>
  </si>
  <si>
    <t>OPSP-VIN-0360-2024</t>
  </si>
  <si>
    <t>CO1.REQ.6978153</t>
  </si>
  <si>
    <t xml:space="preserve">PRESTAR LOS SERVICIOS PROFESIONALES DE APOYO Y ACOMPAÑAMIENTO EN LA CONVOCATORIA DE RECONOCIMIENTO DE GRUPOS DE INVESTIGACION E INVESTIGADORES 957 DE 2024.  ACTIVIDADES: 1. BRINDAR SOPORTE Y ACOMPAÑAMIENTO A LOS GRUPOS DE INVESTIGACION ASIGNADOS Y A LOS INVESTIGADORES QUE LOS CONFORMAN EN EL REGISTRO Y ACTUALIZACION Y BUSQUEDA DE INFORMACION EN LOS APLICATIVOS CVLAC Y GRUPLAC, CON MOTIVO DE SU PARTICIPACIÛN EN LA CONVOCATORIA 957 DE 2024. 2. COADYUVAR A LOS DOCENTES INVESTIGADORES AL REGISTRO DE PRODUCTOS RESULTADO DE LAS ACTIVIDADES DE INVESTIGACIÛN EN EL APLICATIVO CVLAC 3. ASISTIR A SESIONES DE SEGUIMIENTO, DIVULGACION Y ESPACIOS ORGANIZADOS POR EL SUPERVISOR DE LA ORDEN CON MOTIVO DE LA CONVOCATORIA 957 DE 2024. 4.  CONSOLIDAR UN REGISTRO EN EXCEL DE LA PRODUCCION INGRESADA Y/O ACTUALIZADA EN LOS APLICATIVOS CVLAC Y GRUPLAC. 5. ACOMPAÑAR Y APOYAR AL SUPERVISOR EN LA ETAPA DE AVAL DE LA PRODUCCION EN LA PLATAFORMA INSTITULAC. </t>
  </si>
  <si>
    <t xml:space="preserve"> ELIAS GREGORIO GARCIA PEROZO</t>
  </si>
  <si>
    <t>https://community.secop.gov.co/Public/Tendering/OpportunityDetail/Index?noticeUID=CO1.NTC.6863686&amp;isFromPublicArea=True&amp;isModal=False</t>
  </si>
  <si>
    <t>OPSP-VIN-0361-2024</t>
  </si>
  <si>
    <t>CO1.REQ.6992920</t>
  </si>
  <si>
    <t>PRESTACIÓN DE SERVICIOS PROFESIONALES COMO PERSONAL DE
APOYO TERRITORIAL EN EL PROYECTO- “IMPLEMENTACIÓN DE UNA PLATAFORMA DE DATOS ABIERTOS BASADA EN AIOT
PARA EL ANÁLISIS Y GESTIÓN DE RIESGOS AMBIENTALES Y CLIMÁTICOS EN EL CORREDOR MINERO DE LOS MUNICIPIOS LA JAGUA
DE IBÉRICO,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t>
  </si>
  <si>
    <t>https://community.secop.gov.co/Public/Tendering/OpportunityDetail/Index?noticeUID=CO1.NTC.6872487&amp;isFromPublicArea=True&amp;isModal=False</t>
  </si>
  <si>
    <t>OPSP-VIN-0362-2024</t>
  </si>
  <si>
    <t>CO1.REQ.6991816</t>
  </si>
  <si>
    <t>PRESTAR LOS SERVICIOS PROFESIONALES EN EL PROYECTO DE INVESTIGACIÓN TITULADO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</si>
  <si>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https://community.secop.gov.co/Public/Tendering/OpportunityDetail/Index?noticeUID=CO1.NTC.6872725&amp;isFromPublicArea=True&amp;isModal=False</t>
  </si>
  <si>
    <t>OPSP-VIN-0363-2024</t>
  </si>
  <si>
    <t>CO1.REQ.6999922</t>
  </si>
  <si>
    <t>PRESTAR LOS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t>
  </si>
  <si>
    <t>https://community.secop.gov.co/Public/Tendering/OpportunityDetail/Index?noticeUID=CO1.NTC.6881318&amp;isFromPublicArea=True&amp;isModal=False</t>
  </si>
  <si>
    <t>OPSP-VIN-0364-2024</t>
  </si>
  <si>
    <t>CO1.REQ.6999699</t>
  </si>
  <si>
    <t>PRESTAR LOS SERVICIOS PROFESIONALES EN MARCO DEL PROYECTO RITOS NEGROS EN MARCO A LA 2DA CONVOCATORIA PARA FOMENTAR PROYECTOS DE INVESTIGACIÓN CREACIÓN (I+C) Y ACTIVIDADES DE CREACIÓN ARTÍSTICA Y CULTURAL EN LA UNIVERSIDAD DEL MAGDALENA. PARA EL CUMPLIMIENTO DEL OBJETO, EL CONTRATISTA SE COMPROMETE A CUMPLIR CON LAS SIGUIENTES ACTIVIDADES: 1. REALIZAR LA DIRECCIÓN DE FOTOGRAFÍA, MONTAJE, EDICIÓN Y CORRECCIÓN DE COLOR DEL VIDEO.</t>
  </si>
  <si>
    <t>JAMES FERNANDO GARCIA FUENTES</t>
  </si>
  <si>
    <t>JUAN DAVID ALFARO ARRIETA</t>
  </si>
  <si>
    <t>https://community.secop.gov.co/Public/Tendering/OpportunityDetail/Index?noticeUID=CO1.NTC.6881441&amp;isFromPublicArea=True&amp;isModal=False</t>
  </si>
  <si>
    <t>OPSP-VIN-0365-2024</t>
  </si>
  <si>
    <t>CO1.REQ.7011513</t>
  </si>
  <si>
    <t>PRESTAR LOS SERVICIOS PROFESIONALES EN MARCO DEL PROYECTO DE INVESTIGACIÓN “PUEBLOAGUA” UNIVERSO INTERACTIVO PARA LA MEMORIA Y LA TRADICIÓN ORAL DEL CARIBE COLOMBIANO”, EN MARCO A LA CONVOCATORIA PARA CONFORMAR UN BANCO DE PROYECTOS ELEGIBLES EN CIENCIAS SOCIALES Y HUMANAS PARA OBTENER FINANCIACIÓN PROVENIENTE DEL FONDO DE INVESTIGACIÓN – FONCIENCIAS. ACTIVIDADES: 1. LIDERAR PROCESOS DE CAPTACIÓN DE IMÁGENES 360 DEL PUEBLO DE NUEVO VENECIA. 2. GESTIONAR Y REALIZAR ACTIVIDADES TECNOLÓGICAS PARA LA CREACIÓN DE UN ESPACIO INTERACTIVO 360 DEL PUEBLO DE NUEVA VENECIA A TRAVÉS DE 3D VISTA Y PREMIER PRO. 3. PROPENDER POR LA CREACIÓN DE UNA EXPERIENCIA INTERACTIVA 360 PARA EL USUARIO FINAL. 4. PARTICIPAR DE LAS ACTIVIDADES DE CAMPO EN LA POBLACIÓN DE NUEVA VENECIA.</t>
  </si>
  <si>
    <t>GERMÁN FIDEL VILLALOBOS PEREZ</t>
  </si>
  <si>
    <t>https://community.secop.gov.co/Public/Tendering/OpportunityDetail/Index?noticeUID=CO1.NTC.6898363&amp;isFromPublicArea=True&amp;isModal=False</t>
  </si>
  <si>
    <t>OPSP-VIN-0366-2024</t>
  </si>
  <si>
    <t>CO1.REQ.7018401</t>
  </si>
  <si>
    <t>PRESTAR LOS SERVICIOS PROFESIONALES EN LA DIRECCIÓN DE GESTIÓN DEL CONOCIMIENTO DE LA VICERRECTORÍA DE INVESTIGACIÓN DE LA UNIVERSIDAD DEL MAGDALENA.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t>
  </si>
  <si>
    <t>RAMIRO ANDRES ROMERO MANJARREZ</t>
  </si>
  <si>
    <t>https://community.secop.gov.co/Public/Tendering/OpportunityDetail/Index?noticeUID=CO1.NTC.6905794&amp;isFromPublicArea=True&amp;isModal=False</t>
  </si>
  <si>
    <t>OPSP-VIN-0367-2024</t>
  </si>
  <si>
    <t>CO1.REQ.7032000</t>
  </si>
  <si>
    <t>PRESTAR LOS SERVICIOS PROFESIONALES EN EL CENTRO DE INVESTIGACIÓN EN ALTO RENDIMIENTO DEPORTIVO Y ESTUDIOS BIOMÉDICOS.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t>
  </si>
  <si>
    <t>https://community.secop.gov.co/Public/Tendering/OpportunityDetail/Index?noticeUID=CO1.NTC.6916217&amp;isFromPublicArea=True&amp;isModal=False</t>
  </si>
  <si>
    <t>OPSP-VIN-0368-2024</t>
  </si>
  <si>
    <t>CO1.REQ.7042433</t>
  </si>
  <si>
    <t>PRESTAR LOS SERVICIOS PROFESIONALES EN MARCO DEL PROYECTO DE INVESTIGACIÓN: “HOLTER CARDIACO CON COMUNICACIÓN INALÁMBRICA, ALMACENAMIENTO EN SERVIDOR WEB Y VISUALIZACIÓN EN APLICATIVO MÓVIL”. ACTIVIDADES:  1.  REALIZAR EL SOPORTE EN LA RECOLECCIÓN DE INFORMACIÓN Y APLICACIÓN DE LA METODOLOGÍA. 2. DESARROLLAR EL HARDWARE Y SOFTWARE DEL DISPOSITIVO HOLTER. 3. REALIZAR LAS PRUEBAS DE VALIDACIÓN DEL DISPOSITIVO HOLTER. 4. REDACTAR INFORMES. 5. APOYAR EN LA GESTIÓN DE LA SOLICITUD DE PATENTE.</t>
  </si>
  <si>
    <t>MARCELO JOSE BONIVENTO DUCHEMIN</t>
  </si>
  <si>
    <t>https://community.secop.gov.co/Public/Tendering/OpportunityDetail/Index?noticeUID=CO1.NTC.6927945&amp;isFromPublicArea=True&amp;isModal=False</t>
  </si>
  <si>
    <t>OPSP-VIN-0369-2024</t>
  </si>
  <si>
    <t>CO1.REQ.7054506</t>
  </si>
  <si>
    <t>PRESTAR LOS SERVICIOS PROFESIONALES EN MARCO DEL PROYECTO DE INVESTIGACIÓN “PUEBLO AGUA” UNIVERSO INTERACTIVO PARA LA MEMORIA Y LA TRADICIÓN ORAL DEL CARIBE COLOMBIANO. ACTIVIDADES: 1. PLANEAR Y DESARROLLAR LA PRODUCCIÓN GENERAL DEL PROYECTO. 2. REALIZAR UN SCOUTING DEL PROYECTO, DEFINIR CRITERIOS DE PREALISTAMIENTO Y PLANIFICAR ACTIVIDADES. 3. GESTIONAR EL TRABAJO DE CAMPO Y SER CANAL DE COMUNICACIÓN ENTRE LOS EQUIPOS AUDIOVISUALES, PERSONAJES Y ENLACES TERRITORIALES. 4. REALIZAR UN CHECK LIST DE REQUERIMIENTOS DE AUDIO, VIDEO, EXPENDABLES, FORMATOS DE IMAGEN Y ASEGURAR LA DISPONIBILIDAD EN CAMPO PARA EL DESARROLLO DEL PROYECTO. 5. ORGANIZAR Y LIDERAR REUNIONES PARA ESTABLECER OBJETIVOS, NECESIDADES DE EQUIPO AUDIOVISUAL Y PROGRAMACIÓN DE RODAJE.</t>
  </si>
  <si>
    <t>LAURA MARCELA MARIN TREJOS</t>
  </si>
  <si>
    <t>ROBERTO LUIS AGUAS NUÑEZ</t>
  </si>
  <si>
    <t>https://community.secop.gov.co/Public/Tendering/OpportunityDetail/Index?noticeUID=CO1.NTC.6934095&amp;isFromPublicArea=True&amp;isModal=False</t>
  </si>
  <si>
    <t>OPSP-VIN-0370-2024</t>
  </si>
  <si>
    <t>CO1.REQ.7058354</t>
  </si>
  <si>
    <t>PRESTACIÓN DE SERVICIOS PROFESIONALES COMO ASESOR TÉCNICO - DESARROLLO DE SOFTWARE EN EL PROYECTO BPIN 2023000100072 - “IMPLEMENTACIÓN DE UNA PLATAFORMA DE DATOS ABIERTOS BASADA EN AIOT PARA EL ANÁLISIS Y GESTIÓN DE RIESGOS AMBIENTALES Y CLIMÁTICOS EN EL EN EL CORREDOR MINERO DE LOS MUNICIPIOS LA JAGUA DE IBIRICO, ALBANIA, ALGARROBO”, APROBADO POR EL ARTÍCULO 31 DEL ACUERDO OCAD NO. 33 DEL 16 DE AGOSTO DE 2023.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
  </si>
  <si>
    <t>https://community.secop.gov.co/Public/Tendering/OpportunityDetail/Index?noticeUID=CO1.NTC.6941485&amp;isFromPublicArea=True&amp;isModal=False</t>
  </si>
  <si>
    <t>OPSP-VIN-0371-2024</t>
  </si>
  <si>
    <t>CO1.REQ.7062162</t>
  </si>
  <si>
    <t>PRESTACIÓN DE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</si>
  <si>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https://community.secop.gov.co/Public/Tendering/OpportunityDetail/Index?noticeUID=CO1.NTC.6941876&amp;isFromPublicArea=True&amp;isModal=False</t>
  </si>
  <si>
    <t>OPSP-VIN-0372-2024</t>
  </si>
  <si>
    <t>CO1.REQ.7061625</t>
  </si>
  <si>
    <t>PRESTAR LOS SERVICIOS PROFESIONALES EN MARCO DEL PROYECTO DE INVESTIGACIÓN TITULADO “MODELO TERRITORIAL PARA LA RECONVERSIÓN PRODUCTIVA Y LABORAL COMO HERRAMIENTA DE PAZ EN LOS MUNICIPIOS PDET QUE INTEGRAN EL CORREDOR DE LA VIDA EN EL DEPARTAMENTO DEL CESAR”, CORRESPONDIENTE AL CONTRATO DE FINANCIAMIENTO DE RECUPERACIÓN CONTINGENTE N° 112721-252-2023 CELEBRADO ENTRE FIDUCIARIA COLOMBIANA DE COMERCIO EXTERIOR S.A. FIDUCOLDEX ACTUANDO COMO VOCERA Y ADMINISTRADORA DEL FONDO NACIONAL DE FINANCIAMIENTO PARA LA CIENCIA, LA TECNOLOGÍA Y LA INNOVACIÓN, FONDO FRANCISCO JOSÉ DE CALDAS Y LA UNIVERSIDAD DEL MAGDALENA.
PARA EL CUMPLIMIENTO DEL OBJETO, EL CONTRATISTA SE COMPROMETE A CUMPLIR CON LAS SIGUIENTES ACTIVIDADES: 1. DISEÑO GRÁFICO Y EDICIÓN DE CARTILLA DIGITAL, PLEGABLE INFORMATIVO. 2. TRADUCCIÓN DE (1) ARTICULO CIENTÍFICO DEL ESPAÑOL AL INGLÉS.</t>
  </si>
  <si>
    <t>https://community.secop.gov.co/Public/Tendering/OpportunityDetail/Index?noticeUID=CO1.NTC.6944001&amp;isFromPublicArea=True&amp;isModal=False</t>
  </si>
  <si>
    <t>OPSP-VIN-0373-2024</t>
  </si>
  <si>
    <t>CO1.REQ.7070535</t>
  </si>
  <si>
    <t>PRESTAR SERVICIOS PROFESIONALES COMO LÍDER DE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t>
  </si>
  <si>
    <t>https://community.secop.gov.co/Public/Tendering/OpportunityDetail/Index?noticeUID=CO1.NTC.6951076&amp;isFromPublicArea=True&amp;isModal=False</t>
  </si>
  <si>
    <t>OPSP-VIN-0374-2024</t>
  </si>
  <si>
    <t>CO1.REQ.7070478</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</si>
  <si>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</si>
  <si>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https://community.secop.gov.co/Public/Tendering/OpportunityDetail/Index?noticeUID=CO1.NTC.6951349&amp;isFromPublicArea=True&amp;isModal=False</t>
  </si>
  <si>
    <t>OPS-VIN-0001-2024</t>
  </si>
  <si>
    <t>CO1.REQ.5735620</t>
  </si>
  <si>
    <t>SERVICIO DE LOGÍSTICA NECESARIA PARA EL DESARROLLO DE LAS ACTIVIDADES DE CREACIÓN, DIVULGACIÓN ARTÍSTICA Y CULTURAL PARA LA REALIZACIÓN DEL CARNAVAL SAMARIO</t>
  </si>
  <si>
    <t>IMPACTA PRODUCCIONES SAS</t>
  </si>
  <si>
    <t>OPS-VIN-0002-2024</t>
  </si>
  <si>
    <t>CO1.REQ.5804242</t>
  </si>
  <si>
    <t>SERVICIO DE ALQUILER DE MOBILIARIO PARA EL DESARROLLO DE LOS EVENTOS ORGANIZADOS POR LA DIRECCIÓN DE TRANSFERENCIA DE CONOCIMIENTO Y PROPIEDAD INTELECTUAL Y LA VICERRECTORÍA DE INVESTIGACIÓN</t>
  </si>
  <si>
    <t>KATHY ALEJANDRA SEGRERA ZAPATA</t>
  </si>
  <si>
    <t>https://community.secop.gov.co/Public/Tendering/OpportunityDetail/Index?noticeUID=CO1.NTC.5698210</t>
  </si>
  <si>
    <t>OPS-VIN-0003-2024</t>
  </si>
  <si>
    <t>CO1.REQ.5812075</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</si>
  <si>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</si>
  <si>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CORPORACION NATURAL SIG</t>
  </si>
  <si>
    <t>https://community.secop.gov.co/Public/Tendering/OpportunityDetail/Index?noticeUID=CO1.NTC.5704399</t>
  </si>
  <si>
    <t>OPS-VIN-0004-2024</t>
  </si>
  <si>
    <t>CO1.REQ.5828826</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</si>
  <si>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</si>
  <si>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ASESORÍAS PROFESIONALES A SU SERVICIO S.A.S.</t>
  </si>
  <si>
    <t>https://community.secop.gov.co/Public/Tendering/OpportunityDetail/Index?noticeUID=CO1.NTC.5722357</t>
  </si>
  <si>
    <t>OPS-VIN-0005-2024</t>
  </si>
  <si>
    <t>CO1.REQ.5892204</t>
  </si>
  <si>
    <t>SERVICIO DE MANTENIMIENTO PREVENTIVO DEL TERMOCICLADOR EN TIEMPO REAL DEL CENTRO DE GENÉTICA Y BIOLOGÍA MOLECULAR DE LA UNIVERSIDAD DEL MAGDALENA.</t>
  </si>
  <si>
    <t>A M ASESORIA Y MANTENIMIENTO LTDA</t>
  </si>
  <si>
    <t>https://community.secop.gov.co/Public/Tendering/OpportunityDetail/Index?noticeUID=CO1.NTC.5782556</t>
  </si>
  <si>
    <t>OPS-VIN-0006-2024</t>
  </si>
  <si>
    <t>CO1.REQ.5941783</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</si>
  <si>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</si>
  <si>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XPRESS ESTUDIO GRAFICO Y
DIGITAL S.A.S</t>
  </si>
  <si>
    <t>https://community.secop.gov.co/Public/Tendering/OpportunityDetail/Index?noticeUID=CO1.NTC.5831673</t>
  </si>
  <si>
    <t>OPS-VIN-0007-2024</t>
  </si>
  <si>
    <t>CO1.REQ.5968983</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</si>
  <si>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</si>
  <si>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CORPORACION DE FERIAS Y EXPOSICIONES SA USUARIO OPERADOR DE ZONA FRANCA</t>
  </si>
  <si>
    <t>https://community.secop.gov.co/Public/Tendering/OpportunityDetail/Index?noticeUID=CO1.NTC.5858087&amp;isFromPublicArea=True&amp;isModal=False</t>
  </si>
  <si>
    <t>OPS-VIN-0008-2024</t>
  </si>
  <si>
    <t>CO1.REQ.5990699</t>
  </si>
  <si>
    <t>PRESTACIÓN DE SERVICIO DE IMPRESIÓN DE TODO TIPO DE OBRAS PRODUCIDA POR LA EDITORIAL – UNIMAGDALENA</t>
  </si>
  <si>
    <t>XPRESS ESTUDIO GRAFICO Y DIGITAL S.A.</t>
  </si>
  <si>
    <t>https://community.secop.gov.co/Public/Tendering/OpportunityDetail/Index?noticeUID=CO1.NTC.5879086</t>
  </si>
  <si>
    <t>OPS-VIN-0009-2024</t>
  </si>
  <si>
    <t>CO1.REQ.5991144</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</si>
  <si>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</si>
  <si>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HIPERTEXTO SOCIEDAD POR ACCIONES SIMPLIFICADAS</t>
  </si>
  <si>
    <t>https://community.secop.gov.co/Public/Tendering/OpportunityDetail/Index?noticeUID=CO1.NTC.5879491</t>
  </si>
  <si>
    <t>OPS-VIN-0010-2024</t>
  </si>
  <si>
    <t>CO1.REQ.6030850</t>
  </si>
  <si>
    <t xml:space="preserve"> SERVICIO TRANSPORTE TERRESTRE EN VEHÍCULOS TALES COMO: BUSES, BUSETAS, VANS, CAMIONETAS O CAMPEROS, NECESARIOS PARA LA REALIZACIÓN DE ACTIVIDADES DE CIENCIA, TECNOLOGÍA, INNOVACIÓN Y EMPRENDIMIENTO</t>
  </si>
  <si>
    <t>JOSE GREGORIO HERNANDEZ BECERRA</t>
  </si>
  <si>
    <t>https://community.secop.gov.co/Public/Tendering/OpportunityDetail/Index?noticeUID=CO1.NTC.5920158&amp;isFromPublicArea=True&amp;isModal=False</t>
  </si>
  <si>
    <t>OPS-VIN-0011-2024</t>
  </si>
  <si>
    <t>CO1.REQ.6044804</t>
  </si>
  <si>
    <t xml:space="preserve"> PRESTACIÓN DE SERVICIO DE EDICIÓN, REVISIÓN DE
ESTILO, DISEÑO Y DIAGRAMACIÓN DE LA "COLECCIÓN 500 AÑOS SANTA MARTA", CON EL PROPÓSITO DE CUMPLIR
CON LO ESTABLECIDO EN EL COMPROMISO CELEBRADO ENTRE LA CORPORACIÓN ANDINA DE FOMENTO (CAF) Y LA
UNIVERSIDAD DEL MAGDALENA</t>
  </si>
  <si>
    <t>https://community.secop.gov.co/Public/Tendering/OpportunityDetail/Index?noticeUID=CO1.NTC.5933314&amp;isFromPublicArea=True&amp;isModal=False</t>
  </si>
  <si>
    <t>OPS-VIN-0012-2024</t>
  </si>
  <si>
    <t>CO1.REQ.6045088</t>
  </si>
  <si>
    <t xml:space="preserve"> SERVICIO DE MANTENIMIENTO DE EQUIPOS DE BUCEO EN EL MARCO DEL PROYECTO: “EFECTO DEL POLVILLO DE CARBÓN Y LOS MICROPLÁSTICOS EN EL DESARROLLO TEMPRANO DE ORGANISMOS ARRECIFALES</t>
  </si>
  <si>
    <t>LINA  RICO MULLER</t>
  </si>
  <si>
    <t>https://community.secop.gov.co/Public/Tendering/OpportunityDetail/Index?noticeUID=CO1.NTC.5939716&amp;isFromPublicArea=True&amp;isModal=False</t>
  </si>
  <si>
    <t>OPS-VIN-0013-2024</t>
  </si>
  <si>
    <t>CO1.REQ.6085190</t>
  </si>
  <si>
    <t xml:space="preserve"> 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</si>
  <si>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DESING &amp; QUALITY I.C SAS</t>
  </si>
  <si>
    <t>RICARDO ADRIÁN TETE MIELES</t>
  </si>
  <si>
    <t>https://community.secop.gov.co/Public/Tendering/OpportunityDetail/Index?noticeUID=CO1.NTC.5973903&amp;isFromPublicArea=True&amp;isModal=False</t>
  </si>
  <si>
    <t>OPS-VIN-0014-2024</t>
  </si>
  <si>
    <t>CO1.REQ.6107522</t>
  </si>
  <si>
    <t xml:space="preserve"> SERVICIO TÉCNICO DE CALIBRACIÓN Y MANTENIMIENTO PREVENTIVO DE LOS EQUIPOS BIOMÉDICOS QUE SE UTILIZAN EN EL PROCESAMIENTO DE DIVERSAS MUESTRAS QUE SE REALIZAN LABORATORIO DE BIOLOGÍA MOLECULAR DEL CENTRO DE GENÉTICA Y BIOLOGÍA MOLECULAR DE LA UNIMAGDALENA</t>
  </si>
  <si>
    <t>https://community.secop.gov.co/Public/Tendering/OpportunityDetail/Index?noticeUID=CO1.NTC.6003405&amp;isFromPublicArea=True&amp;isModal=False</t>
  </si>
  <si>
    <t>OPS-VIN-0015-2024</t>
  </si>
  <si>
    <t>CO1.REQ.6137680</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</si>
  <si>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</si>
  <si>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COOPERATIVA MULTIACTIVA DE SERVICIOS TECNICOS INTEGRALES Y ENERGIAS RENOVABLES</t>
  </si>
  <si>
    <t>https://community.secop.gov.co/Public/Tendering/OpportunityDetail/Index?noticeUID=CO1.NTC.6028619&amp;isFromPublicArea=True&amp;isModal=False</t>
  </si>
  <si>
    <t>OPS-VIN-0016-2024</t>
  </si>
  <si>
    <t xml:space="preserve">CO1.REQ.6144662 </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</si>
  <si>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</si>
  <si>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COLEGIO MAYOR DE NUESTRA SEÑORA DEL ROSARIO</t>
  </si>
  <si>
    <t>https://community.secop.gov.co/Public/Tendering/OpportunityDetail/Index?noticeUID=CO1.NTC.6034090&amp;isFromPublicArea=True&amp;isModal=False</t>
  </si>
  <si>
    <t>OPS-VIN-0017-2024</t>
  </si>
  <si>
    <t>CO1.REQ.6152824</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</si>
  <si>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</si>
  <si>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 xml:space="preserve">COPY'S STUDENT SAS </t>
  </si>
  <si>
    <t>https://community.secop.gov.co/Public/Tendering/OpportunityDetail/Index?noticeUID=CO1.NTC.6043435&amp;isFromPublicArea=True&amp;isModal=False</t>
  </si>
  <si>
    <t>OPS-VIN-0018-2024</t>
  </si>
  <si>
    <t>CO1.REQ.6241083</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</si>
  <si>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</si>
  <si>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DURMAN COLOMBIA SAS</t>
  </si>
  <si>
    <t>https://community.secop.gov.co/Public/Tendering/OpportunityDetail/Index?noticeUID=CO1.NTC.6128272&amp;isFromPublicArea=True&amp;isModal=False</t>
  </si>
  <si>
    <t>OPS-VIN-0019-2024</t>
  </si>
  <si>
    <t>CO1.REQ.6268953</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</si>
  <si>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</si>
  <si>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ETNA MERCEDES BAYONA VELÁSQUEZ</t>
  </si>
  <si>
    <t>https://community.secop.gov.co/Public/Tendering/OpportunityDetail/Index?noticeUID=CO1.NTC.6157326</t>
  </si>
  <si>
    <t>OPS-VIN-0020-2024</t>
  </si>
  <si>
    <t>CO1.REQ.6269401</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</si>
  <si>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</si>
  <si>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UNIVERSIDAD DE ANTIOQUIA</t>
  </si>
  <si>
    <t>https://community.secop.gov.co/Public/Tendering/OpportunityDetail/Index?noticeUID=CO1.NTC.6158111</t>
  </si>
  <si>
    <t>OPS-VIN-0021-2024</t>
  </si>
  <si>
    <t>CO1.REQ.6269377</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</si>
  <si>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</si>
  <si>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GRUPO EMPRESARIAL GAVA SAS</t>
  </si>
  <si>
    <t>https://community.secop.gov.co/Public/Tendering/OpportunityDetail/Index?noticeUID=CO1.NTC.6157246</t>
  </si>
  <si>
    <t>OPS-VIN-0022-2024</t>
  </si>
  <si>
    <t>CO1.REQ.6275180</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</si>
  <si>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</si>
  <si>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ANIMATROPO SAS</t>
  </si>
  <si>
    <t>https://community.secop.gov.co/Public/Tendering/OpportunityDetail/Index?noticeUID=CO1.NTC.6167834</t>
  </si>
  <si>
    <t>OPS-VIN-0023-2024</t>
  </si>
  <si>
    <t>CO1.REQ.6282450</t>
  </si>
  <si>
    <t>SERVICIO DE CONFECCIONES Y DISEÑOS DE VESTUARIOS DE FANTASÍA, EN MARCO DEL “PROYECTO RENOVANDO TRADICIONES ENFOCADOS EN EL RESCATE DE VESTUARIOS FOLCLÓRICOS. UN ENFOQUE DE CREACIÓN ARTÍSTICA</t>
  </si>
  <si>
    <t>KAREN LORENA ZULUAGA PEREZ</t>
  </si>
  <si>
    <t>JORGE ALFONSO APREZA FERNÁNDEZ</t>
  </si>
  <si>
    <t>https://community.secop.gov.co/Public/Tendering/OpportunityDetail/Index?noticeUID=CO1.NTC.6170119</t>
  </si>
  <si>
    <t>OPS-VIN-0024-2024</t>
  </si>
  <si>
    <t>CO1.REQ.6334894</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</si>
  <si>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</si>
  <si>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 xml:space="preserve">INVERSIONES CATEDRAL PLAZA SAS </t>
  </si>
  <si>
    <t>https://community.secop.gov.co/Public/Tendering/OpportunityDetail/Index?noticeUID=CO1.NTC.6226958</t>
  </si>
  <si>
    <t>OPS-VIN-0025-2024</t>
  </si>
  <si>
    <t>CO1.REQ.6348084</t>
  </si>
  <si>
    <t>SERVICIOS DE DIVULGACIÓN Y PROMOCIÓN DE EVENTOS INSTITUCIONALES DE CIENCIA, TECNOLOGÍA E INNOVACIÓN ABIERTOS AL PÚBLICO QUE FOMENTEN LA TRANSFERENCIA Y APROPIACIÓN SOCIAL DEL CONOCIMIENTO.</t>
  </si>
  <si>
    <t>FUNDACION PARA EL FOMENTO PROMOCION Y DIFUSION DE LA CULTURA CONEXION CULTURA</t>
  </si>
  <si>
    <t>https://community.secop.gov.co/Public/Tendering/OpportunityDetail/Index?noticeUID=CO1.NTC.6235079</t>
  </si>
  <si>
    <t>OPS-VIN-0026-2024</t>
  </si>
  <si>
    <t>CO1.REQ.6406858</t>
  </si>
  <si>
    <t>SERVICIO DE IMPRESIONES LITOGRÁFICAS DE 50 GORRAS Y 40 LAPÍCEROS, EN EL MARCO DE LA ESCUELA MÓVIL 2024 DEL PROYECTO DE INVESTIGACIÓN TITULADO: "TRAJECTS: TRANSNATIONAL CENTRE FOR JUST TRANSITIONS IN ENERGY, CLIMATE AND SUSTAINABILITY</t>
  </si>
  <si>
    <t>ÑAPI ESTUDIO CREATIVO S.A.S.</t>
  </si>
  <si>
    <t>https://community.secop.gov.co/Public/Tendering/OpportunityDetail/Index?noticeUID=CO1.NTC.6295204</t>
  </si>
  <si>
    <t>OPS-VIN-0027-2024</t>
  </si>
  <si>
    <t>CO1.REQ.6434453</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</si>
  <si>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</si>
  <si>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CARLOS BERNAL QUINTERO</t>
  </si>
  <si>
    <t>https://community.secop.gov.co/Public/Tendering/OpportunityDetail/Index?noticeUID=CO1.NTC.6328497&amp;isFromPublicArea=True&amp;isModal=False</t>
  </si>
  <si>
    <t>OPS-VIN-0028-2024</t>
  </si>
  <si>
    <t>CO1.REQ.6508857</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</si>
  <si>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</si>
  <si>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LENNYKER DANIEL GONGORA FLORES</t>
  </si>
  <si>
    <t>https://community.secop.gov.co/Public/Tendering/OpportunityDetail/Index?noticeUID=CO1.NTC.6396111&amp;isFromPublicArea=True&amp;isModal=False</t>
  </si>
  <si>
    <t>OPS-VIN-0029-2024</t>
  </si>
  <si>
    <t>CO1.REQ.6554754</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</si>
  <si>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</si>
  <si>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ANGELA ROMERO CÁRDENAS</t>
  </si>
  <si>
    <t>https://community.secop.gov.co/Public/Tendering/OpportunityDetail/Index?noticeUID=CO1.NTC.6438789&amp;isFromPublicArea=True&amp;isModal=False</t>
  </si>
  <si>
    <t>OPS-VIN-0030-2024</t>
  </si>
  <si>
    <t>CO1.REQ.6555077</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</si>
  <si>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</si>
  <si>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IMPACTA PRODUCCIONES S.A.S. EN
REORGANIZACION</t>
  </si>
  <si>
    <t>https://community.secop.gov.co/Public/Tendering/OpportunityDetail/Index?noticeUID=CO1.NTC.6443023&amp;isFromPublicArea=True&amp;isModal=False</t>
  </si>
  <si>
    <t>OPS-VIN-0031-2024</t>
  </si>
  <si>
    <t>CO1.REQ.6626276</t>
  </si>
  <si>
    <t>PRESTACION DE SERVICIO PARA LA EXPOSICIÓN DE LA “IV FERIA ARTESANAL: LA VOZ DE LOS ANCESTROS”. ACTIVIDADES: 1) MONTAJE Y DESMONTAJE DE 41 STAND, 2) MONTAJE Y DESMONTAJE DE 2 BASTIDORES DE BIENVENIDA, 3) MONTAJE Y DESMONTAJE DE UN ARCO DE INGRESO Y, 4) MONTAJE Y DESMONTAJE DE UN BASTIDOR EN L PARA LA TARIMA DEL EVENTO. PARÁGRAFO: LAS CARÁCTERISTICAS DEL SERVICIO SE ENCUENTRAN EN LA PROPUESTA LA CUAL HACE PARTE INTEGRAL DE LA PRESENTE ORDEN.</t>
  </si>
  <si>
    <t>DESING &amp; QUALITY I.C S.A.S</t>
  </si>
  <si>
    <t>https://community.secop.gov.co/Public/Tendering/OpportunityDetail/Index?noticeUID=CO1.NTC.6510626&amp;isFromPublicArea=True&amp;isModal=False</t>
  </si>
  <si>
    <t>OPS-VIN-0032-2024</t>
  </si>
  <si>
    <t>CO1.REQ.6656728</t>
  </si>
  <si>
    <t xml:space="preserve"> PRESTACIÓN DE SERVICIO DE IMPRESIÓN DE TODO TIPO
DE OBRAS Y PRODUCTOS BIBLIOGRÁFICOS PRODUCIDAS POR LA EDITORIAL – UNIMAGDALENA</t>
  </si>
  <si>
    <t>800176618</t>
  </si>
  <si>
    <t>https://community.secop.gov.co/Public/Tendering/OpportunityDetail/Index?noticeUID=CO1.NTC.6548590&amp;isFromPublicArea=True&amp;isModal=False</t>
  </si>
  <si>
    <t>OPS-VIN-0033-2024</t>
  </si>
  <si>
    <t>CO1.REQ.6681696</t>
  </si>
  <si>
    <t xml:space="preserve"> SERVICIO DE DISEÑO DE PIEZAS DE COLABORACIÓN Y PROMOCIÓN, DISEÑO DE BANNER, CUBRIMIENTO FOTOGRÁFICO Y VIDEO PROMOCIONAL DE LA FERIA ARTESANAL DEL CARIBE COLOMBIANO, INNOVAZUL Y FERIA INTERNACIONAL DEL LIBRO LAS ARTES Y LA CULTURA DE SANTA MARTA 2024.</t>
  </si>
  <si>
    <t>KAREN  DAYANA MANJARRES</t>
  </si>
  <si>
    <t>1082949166</t>
  </si>
  <si>
    <t>https://community.secop.gov.co/Public/Tendering/OpportunityDetail/Index?noticeUID=CO1.NTC.6565859&amp;isFromPublicArea=True&amp;isModal=False</t>
  </si>
  <si>
    <t>OPS-VIN-0034-2024</t>
  </si>
  <si>
    <t>CO1.REQ.6689988</t>
  </si>
  <si>
    <t xml:space="preserve"> SERVICIO DE IMPRESIÓN A COLOR, IMPRESIÓN DE PENDONES Y DISEÑO DE PIEZAS PUBLICITARIAS EN MARCO DEL PROYECTO DE INVESTIGACIÓN "PROPUESTA PARA LA CREACIÓN DEL CENTRO EMPRENDIMIENTO EN EL ÁREA DE INFLUENCIA DEL INSTITUTO NACIONAL DE FORMACIÓN TÉCNICA PROFESIONAL DE
SAN ANDRÉS Y PROVIDENCIA-INFOTEP", FINANCIADO POR EL CONTRATO INTERADMINISTRATIVO NO. 002 DE 20 DE JUNIO DE 2024, CELEBRADO ENTRE EL INSTITUTO NACIONAL DE FORMACIÓN TÉCNICA PROFESIONAL DE SAN ANDRES Y PROVIDENCIA INFOTEP Y LA UNIVERSIDAD DEL MAGDALENA</t>
  </si>
  <si>
    <t>901789710</t>
  </si>
  <si>
    <t>https://community.secop.gov.co/Public/Tendering/OpportunityDetail/Index?noticeUID=CO1.NTC.6582865</t>
  </si>
  <si>
    <t>OPS-VIN-0035-2024</t>
  </si>
  <si>
    <t>CO1.REQ.6731904</t>
  </si>
  <si>
    <t>SERVICIO DE MONTAJE Y LOGÍSTICA DEL XI SEMINARIO INTERNACIONAL CONEXIONES CARIBE, CORRESPONDIENTE A LA CARTA DE AUSPICIO EMITIDA POR LA CORPORACIÓN ANDINA DE FOMENTO CAF A LA UNIVERSIDAD DEL MAGDALENA</t>
  </si>
  <si>
    <t>KARLINA SOREN JIMENEZ CHARRIS</t>
  </si>
  <si>
    <t>57463508</t>
  </si>
  <si>
    <t>ETNA BAYONA VELASQUEZ</t>
  </si>
  <si>
    <t>https://community.secop.gov.co/Public/Tendering/OpportunityDetail/Index?noticeUID=CO1.NTC.6613080&amp;isFromPublicArea=True&amp;isModal=False</t>
  </si>
  <si>
    <t>OPS-VIN-0036-2024</t>
  </si>
  <si>
    <t>CO1.REQ.6732003</t>
  </si>
  <si>
    <t>SUMINISTRO DE HOSPEDAJE PARA INVITADOS AL EVENTO XI SEMINARIO INTERNACIONAL CONEXIONES CARIBE CORRESPONDIENTE A LA CARTA DE AUSPICIO EMITIDA POR LA CORPORACIÓN ANDINA DE FOMENTO CAF A LA UNIVERSIDAD DEL MAGDALENA</t>
  </si>
  <si>
    <t>900929739</t>
  </si>
  <si>
    <t>https://community.secop.gov.co/Public/Tendering/OpportunityDetail/Index?noticeUID=CO1.NTC.6615883&amp;isFromPublicArea=True&amp;isModal=False</t>
  </si>
  <si>
    <t>OPS-VIN-0037-2024</t>
  </si>
  <si>
    <t>CO1.REQ.6734310</t>
  </si>
  <si>
    <t>SERVICIO DE PRODUCCIÓN TÉCNICA NECESARIA PARA EL CONCIERTO SINFÓNICO UN VIAJE SONORO POR EL CARIBE, ACTIVIDAD SE ENCUENTRA VINCULADA AL PROYECTO DEL PLAN DE ACCIÓN DENOMINADO FORTALECIMIENTO DE LOS SERVICIOS DEL SISTEMA DE MUSEOS, ARTE Y CULTURA DE LA UNIVERSIDAD DEL MAGDALENA</t>
  </si>
  <si>
    <t>900692909</t>
  </si>
  <si>
    <t>https://community.secop.gov.co/Public/Tendering/OpportunityDetail/Index?noticeUID=CO1.NTC.6616053&amp;isFromPublicArea=True&amp;isModal=False</t>
  </si>
  <si>
    <t>OPS-VIN-0038-2024</t>
  </si>
  <si>
    <t>CO1.REQ.6744934</t>
  </si>
  <si>
    <t>PRESTACIÓN DE SERVICIO DE TRANSPORTE TERRESTRE PARA LOS INVITADOS AL EVENTO "XI SEMINARIO INTERNACIONAL CONEXIONES CARIBE" QUE SE REALIZARÁ EN LA CIUDAD DEL SANTA MARTA DEL 29 AL 30 DE AGOSTO DE 2024 , CORRESPONDIENTE A LA CARTA DE AUSPICIO EMITIDA POR LA CORPORACIÓN ANDINA DE FOMENTO (CAF) A LA UNIVERSIDAD DEL MAGDALENA.</t>
  </si>
  <si>
    <t>MAGICTOUR COLOMBIA S.A.S.</t>
  </si>
  <si>
    <t>900588713</t>
  </si>
  <si>
    <t>https://community.secop.gov.co/Public/Tendering/OpportunityDetail/Index?noticeUID=CO1.NTC.6627254&amp;isFromPublicArea=True&amp;isModal=False</t>
  </si>
  <si>
    <t>OPS-VIN-0039-2024</t>
  </si>
  <si>
    <t>CO1.REQ.6791239</t>
  </si>
  <si>
    <t xml:space="preserve">PRESTAR SERVICIO LOGÍSTICO PARA EL DESARROLLO DEL SEGUNDO CICLO DE CAPACITACIÓN EN RECONOCIMIENTO Y MANEJO DE PROBLEMAS FITOSANITARIOS DEL SISTEMA PRODUCTIVO MANGO, A PRODUCTORES DEL MUNICIPIO DE SAN SEBASTIÁN DE BUENAVISTA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 PARA LA EJECUCIÓN DEL PROYECTO DE INVESTIGACIÓN TITULADO: "DESARROLLO DE ESTRATEGIAS DE MANEJO INTEGRADO DEL CULTIVO DE MANGO PARA INCREMENTAR LA COMPETITIVIDAD DEL SISTEMA PRODUCTIVO EN EL DEPARTAMENTO DEL MAGDALENA". PARÁGRAFO: LA PROPUESTA HACE PARTE INTEGRAL DE LA PRESENTE ORDEN. </t>
  </si>
  <si>
    <t>GRUPO EMPRESARIAL GAVA S.A.S.</t>
  </si>
  <si>
    <t>https://community.secop.gov.co/Public/Tendering/OpportunityDetail/Index?noticeUID=CO1.NTC.6672742&amp;isFromPublicArea=True&amp;isModal=False</t>
  </si>
  <si>
    <t>OPS-VIN-0040-2024</t>
  </si>
  <si>
    <t>CO1.REQ.6792455</t>
  </si>
  <si>
    <t>PRESTAR EL SERVICIO DE PRODUCCIÓN TÉCNICA PARA EL CONCIERTO "AMOR Y AMISTAD, SINFONÍA AL MAR", ACTIVIDAD DE CIERRE DEL EVENTO INNOVAZUIL CARIBE “EL MAR QUE NOS UNE”.</t>
  </si>
  <si>
    <t>IMPACTA PRODUCCIONES S.A.S. EN REORGANIZACION</t>
  </si>
  <si>
    <t>https://community.secop.gov.co/Public/Tendering/OpportunityDetail/Index?noticeUID=CO1.NTC.6675194&amp;isFromPublicArea=True&amp;isModal=False</t>
  </si>
  <si>
    <t>OPS-VIN-0041-2024</t>
  </si>
  <si>
    <t>CO1.REQ.6820483</t>
  </si>
  <si>
    <t>PRESTAR EL SERVICIO DE TRANSPORTE TERRESTRE PARA MOVILIZAR LOS  NVITADOS AL EVENTO "EL MAR QUE NOS UNE: SEMINARIO NACIONAL DE CIENCIAS Y TECNOLOGÍAS DEL MAR (20ª 
EDICIÓN)", EN MARCO DEL ACUERDO DE SUBVENCIÓN PARA REUNIONES CIENTÍFICAS REALIZADO ENTRE THE  COMPANY OF BIOLOGISTS LIMITED Y LA UNIVERSIDAD DEL MAGDALENA. PARÁGRAFO: LAS CARACTERÍSTICAS Y  CANTIDADES SE ENCUENTRAN EN LA PROPUESTA LA CUAL HACE PARTE INTEGRAL DE LA PRESENTE ORDEN.</t>
  </si>
  <si>
    <t>MAGICTOUR COLOMBIA S.A.S</t>
  </si>
  <si>
    <t>CELENE MILANÉS BATISTA</t>
  </si>
  <si>
    <t>https://community.secop.gov.co/Public/Tendering/OpportunityDetail/Index?noticeUID=CO1.NTC.6710509&amp;isFromPublicArea=True&amp;isModal=False</t>
  </si>
  <si>
    <t>OPS-VIN-0042-2024</t>
  </si>
  <si>
    <t>CO1.REQ.6833159</t>
  </si>
  <si>
    <t>PRESTAR SERVICIO TECNICO DE ASESORIA EN LOS PROCESOS DE EDICIÓN PARA LAS REVISTAS CIENTIFICAS, CORRESPONDIENTE AL CONTRATO DE FINANCIAMIENTO DE RECUPERACIÓN CONTINGENTE N° 112721-181- 2023 CELEBRADO ENTRE EL FONDO FRANCISCO JOSÉ DE CALDAS Y LA UNIVERSIDAD DEL MAGDALENA. PARÁGRAFO: LAS CARACTERÍSTICAS DEL SERVICIO SE ENCUENTRAN EN LA PROPUESTA LA CUAL HACE PARTE INTEGRAL DE LA PRESENTE ORDEN.</t>
  </si>
  <si>
    <t>XPRESS ESTUDIO GRAFICO Y DIGITAL S.A.S.</t>
  </si>
  <si>
    <t>https://community.secop.gov.co/Public/Tendering/OpportunityDetail/Index?noticeUID=CO1.NTC.6717559&amp;isFromPublicArea=True&amp;isModal=False</t>
  </si>
  <si>
    <t>OPS-VIN-0043-2024</t>
  </si>
  <si>
    <t>CO1.REQ.6836883</t>
  </si>
  <si>
    <t>PRESTAR EL SERVICIO PARA ANALIZAR DE FORMA SATELITAL LOS BIOMAS PROPENSOS A INCENDIOS EN EL DEPARTAMENTO DEL MAGDALENA EN MARCO DEL PROYECTO DE INVESTIGACIÓN TITULADO: CARACTERIZACIÓN DE BIOMAS POTENCIALMENTE EN RIESGO DE INCENDIOS FORESTALES DURANTE EVENTOS CLIMÁTICOS EXTREMOS EN EL DEPARTAMENTO DEL MAGDALENA, COLOMBIA.</t>
  </si>
  <si>
    <t>SINDY DEL SOCORRO BOLAÑO DIAZ</t>
  </si>
  <si>
    <t>https://community.secop.gov.co/Public/Tendering/OpportunityDetail/Index?noticeUID=CO1.NTC.6721622&amp;isFromPublicArea=True&amp;isModal=False</t>
  </si>
  <si>
    <t>OPS-VIN-0044-2024</t>
  </si>
  <si>
    <t>CO1.REQ.6837286</t>
  </si>
  <si>
    <t>PRESTAR SERVICIOS PARA LA SÍNTESIS QUÍMICA, CARACTERIZACIÓN QUÍMICA Y, MANEJO DE EQUIPOS DE ANÁLISIS QUÍMICO / ENSAYOS DE LABORATORIO, EN EL MARCO DEL PROYECTO DE INVESTIGACIÓN TITULADO: "ACTIVIDAD ANTIBACTERIANA DE COMPLEJOS METÁLICOS CON BASES DE SCHIFF FRENTE A CEPAS RESISTENTES PRESENTES EN EL MAGDALENA".</t>
  </si>
  <si>
    <t>IVONE VANESSA MAÑOZCA DOSMAN</t>
  </si>
  <si>
    <t>https://community.secop.gov.co/Public/Tendering/OpportunityDetail/Index?noticeUID=CO1.NTC.6721743&amp;isFromPublicArea=True&amp;isModal=False</t>
  </si>
  <si>
    <t>OPS-VIN-0045-2024</t>
  </si>
  <si>
    <t>CO1.REQ.6847410</t>
  </si>
  <si>
    <t>PRESTAR SERVICIO DE IMPRESIÓN DE LIBROS EN MARCO DEL CONVENIO DE COEDICIÓN SUSCRITO ENTRE LA CÁMARA DE COMERCIO DE SANTA MARTA PARA EL MAGDALENA Y LA UNIVERSIDAD DEL MAGDALENA SOBRE LA OBRA "SANTA MARTA 500 AÑOS”. LAS CANTIDADES Y CARÁTERÍSTICAS DEL SERVICIO SE ENCUENTRAN EN LA PROPUESTA LA CUAL HACE PARTE INTEGRAL DE LA PRESENTE ORDEN.</t>
  </si>
  <si>
    <t>https://community.secop.gov.co/Public/Tendering/OpportunityDetail/Index?noticeUID=CO1.NTC.6732015&amp;isFromPublicArea=True&amp;isModal=False</t>
  </si>
  <si>
    <t>OPS-VIN-0046-2024</t>
  </si>
  <si>
    <t>CO1.REQ.6941623</t>
  </si>
  <si>
    <t>PRESTACIÓN DEL SERVICIO PARA IMPRESIÓN DE 200 COPIAS DEL COMIC "LAS AVENTURAS DEL GAIA" EN MARCO DEL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</si>
  <si>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https://community.secop.gov.co/Public/Tendering/OpportunityDetail/Index?noticeUID=CO1.NTC.6828410&amp;isFromPublicArea=True&amp;isModal=False</t>
  </si>
  <si>
    <t>OPS-VIN-0047-2024</t>
  </si>
  <si>
    <t>CO1.REQ.6949459</t>
  </si>
  <si>
    <t xml:space="preserve">PRESTAR LOS SERVICIOS TÈCNICOS PARA LA  CARACTERIZACIÛN DE CELULOSA OBTENIDA A PARTIR DE RAQUIS, EN MARCO DEL PROYECTO TITULADO "ELABORACIÛN  DE FILTROS A BASE DE CELULOSA EXTRAÌDA DE SUBPRODUCTOS AGROINDUSTRIALES DEL SECTOR PALMICULTOR  COMO UNA ALTERNATIVA SOSTENIBLE PARA EL TRATAMIENTO DE AGUA POTABLE EN EL DEPARTAMENTO DEL  MAGDALENA", FINANCIADO POR LA 7MA CONVOCATORIA PARA APOYAR EL DESARROLLO DE TRABAJOS DE GRADO EN  LOS PROGRAMAS DE PREGRADO DE LA UNIVERSIDAD DEL MAGDALENA. </t>
  </si>
  <si>
    <t xml:space="preserve">UNIVERSIDAD PONTIFICIA  BOLIVARIANA </t>
  </si>
  <si>
    <t>CARLOS ANDRES MOLINA RAMIREZ</t>
  </si>
  <si>
    <t>https://community.secop.gov.co/Public/Tendering/OpportunityDetail/Index?noticeUID=CO1.NTC.6836977&amp;isFromPublicArea=True&amp;isModal=False</t>
  </si>
  <si>
    <t>OPS-VIN-0048-2024</t>
  </si>
  <si>
    <t>CO1.REQ.7001179</t>
  </si>
  <si>
    <t>PRESTAR SERVICIO DE DISEÑO, MONTAJE Y DESMONTAJE DE LOS STANDS  DONDE SE UBICARÁN LAS MUESTRAS DE LIBROS EN MARCO DE LA "6° FERIA INTERNACIONAL DEL LIBRO, LAS ARTES Y LA  CULTURA DE SANTA MARTA 2024 - FILSMAR". PARÁGRAFO: LAS CARACTERÍSTICAS Y CANTIDADES SE ENCUENTRAN EN LA PROPUESTA LA CUAL HACE PARTE INTEGRAL DE LA PRESENTE ORDEN.</t>
  </si>
  <si>
    <t>DESING &amp; QUALITY I.C S.A.S.</t>
  </si>
  <si>
    <t xml:space="preserve"> 10/09/2024_x000D_</t>
  </si>
  <si>
    <t>https://community.secop.gov.co/Public/Tendering/OpportunityDetail/Index?noticeUID=CO1.NTC.6881171&amp;isFromPublicArea=True&amp;isModal=False</t>
  </si>
  <si>
    <t>OSM-VIN-0001-2024</t>
  </si>
  <si>
    <t>CO1.REQ.5793813</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</si>
  <si>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</si>
  <si>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ALIMENTOS Y SERVICIOS S.M S.A.S.</t>
  </si>
  <si>
    <t>https://community.secop.gov.co/Public/Tendering/OpportunityDetail/Index?noticeUID=CO1.NTC.5688160&amp;isFromPublicArea=True&amp;isModal=False</t>
  </si>
  <si>
    <t>OSM-VIN-0002-2024</t>
  </si>
  <si>
    <t>CO1.REQ.5849326</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</si>
  <si>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</si>
  <si>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SAS</t>
  </si>
  <si>
    <t>https://community.secop.gov.co/Public/Tendering/OpportunityDetail/Index?noticeUID=CO1.NTC.5739868&amp;isFromPublicArea=True&amp;isModal=False</t>
  </si>
  <si>
    <t>OSM-VIN-0003-2024</t>
  </si>
  <si>
    <t>CO1.REQ.6072479</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</si>
  <si>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</si>
  <si>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https://community.secop.gov.co/Public/Tendering/OpportunityDetail/Index?noticeUID=CO1.NTC.5961133&amp;isFromPublicArea=True&amp;isModal=False</t>
  </si>
  <si>
    <t>OSM-VIN-0004-2024</t>
  </si>
  <si>
    <t>CO1.REQ.6145019</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</si>
  <si>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</si>
  <si>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ISOMETRIC GRAPHIC SOLUTIONS
S.A.S.</t>
  </si>
  <si>
    <t>https://community.secop.gov.co/Public/Tendering/OpportunityDetail/Index?noticeUID=CO1.NTC.6033999&amp;isFromPublicArea=True&amp;isModal=False</t>
  </si>
  <si>
    <t>OSM-VIN-0005-2024</t>
  </si>
  <si>
    <t>CO1.REQ.6410473</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</si>
  <si>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</si>
  <si>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901283655</t>
  </si>
  <si>
    <t>IBETH ROCIO NORIEGA</t>
  </si>
  <si>
    <t>https://community.secop.gov.co/Public/Tendering/OpportunityDetail/Index?noticeUID=CO1.NTC.6297490&amp;isFromPublicArea=True&amp;isModal=False</t>
  </si>
  <si>
    <t>OSM-VIN-0006-2024</t>
  </si>
  <si>
    <t>CO1.REQ.6642096</t>
  </si>
  <si>
    <t>SUMINISTRO DE PRODUCTOS ALIMENTICIOS PREPARADOS (REFRIGERIOS ESPECIALES) Y BEBIDAS (AGUA, GASEOSA, JUGOS) PARA LOS 20 TALLERES QUE SE REALIZARÁN EN MARCO DEL PROYECTO DE INVESTIGACIÓN: “ROMPIENDO LA BRECHA: UN ANÁLISIS RELACIONAL PARA LA CARACTERIZACIÓN Y MAPEO DE LA POBLACIÓN FEMENINA, LGBTIQA+ Y CO-DISEÑO DE ESTRATEGIAS PARA LA EQUIDAD DE GÉNERO EN LA
UNIVERSIDAD DEL MAGDALENA”. PARÁGRAFO: EL CONTRATISTA DEBERÁ ENTREGAR LOS ELEMENTOS CONTRATADOS DE CONFORMIDAD CON LAS ESPECIFICACIONES Y LAS CANTIDADES SOLICITADAS POR UNIMAGDALENA.</t>
  </si>
  <si>
    <t>ANA KARINA ÁLVAREZ ESPINOZA</t>
  </si>
  <si>
    <t>https://community.secop.gov.co/Public/Tendering/OpportunityDetail/Index?noticeUID=CO1.NTC.6526472&amp;isFromPublicArea=True&amp;isModal=False</t>
  </si>
  <si>
    <t>OSM-VIN-0007-2024</t>
  </si>
  <si>
    <t>CO1.REQ.6700268</t>
  </si>
  <si>
    <t xml:space="preserve"> 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DIRECCION DE TRANSFERENCIA DE CONOCIMIENTO Y PROPIEDAD INTELECTUAL.</t>
  </si>
  <si>
    <t>ALEX FERNANDO PEÑA LEGUIA</t>
  </si>
  <si>
    <t>12561035</t>
  </si>
  <si>
    <t>https://community.secop.gov.co/Public/Tendering/OpportunityDetail/Index?noticeUID=CO1.NTC.6584029</t>
  </si>
  <si>
    <t>OSM-VIN-0008-2024</t>
  </si>
  <si>
    <t>CO1.REQ.6734817</t>
  </si>
  <si>
    <t xml:space="preserve"> SUMINISTRO DE PRODUCTOS ALIMENTICIOS PREPARADOS DESAYUNOS, REFRIGERIOS ESPECIALES, ALMUERZOS Y CENAS TIPO EJECUTIVO O TIPO BUFFET Y BEBIDAS AGUA, GASEOSA, JUGOS, CON EL FIN DE APOYAR EL XI SEMINARIO INTERNACIONAL CONEXIONES CARIBE, APORTE DE LA CORPORACIÓN ANDINA DE FOMENTO (CAF) CORRESPONDIENTE A LA CARTA DE AUSPICIO EMITIDA POR LA CORPORACIÓN ANDINA DE FOMENTO (CAF) A LA UNIVERSIDAD DEL MAGDALENA</t>
  </si>
  <si>
    <t>57445330</t>
  </si>
  <si>
    <t>https://community.secop.gov.co/Public/Tendering/OpportunityDetail/Index?noticeUID=CO1.NTC.6616483&amp;isFromPublicArea=True&amp;isModal=False</t>
  </si>
  <si>
    <t>OSM-VIN-0009-2024</t>
  </si>
  <si>
    <t>CO1.REQ.6735165</t>
  </si>
  <si>
    <t xml:space="preserve"> SUMINISTRO DE TIQUETES AÉREOS NACIONALES E INTERNACIONALES PARA LOS INVITADOS AL EVENTO XI SEMINARIO INTERNACIONAL CONEXIONES CARIBE, QUE SE LLEVARÁ A CABO DEL 29 AL 30 DE AGOSTO DE 2024 EN LA CIUDAD DE SANTA MARTA, FINANCIADO POR EL APORTE DEL CORPORACIÓN ANDINA DE FOMENTO (CAF) CORRESPONDIENTE A LA CARTA DE AUSPICIO EMITIDA POR LA CORPORACIÓN ANDINA DE FOMENTO (CAF) A LA UNIVERSIDAD DEL MAGDALENA</t>
  </si>
  <si>
    <t>800164453</t>
  </si>
  <si>
    <t>https://community.secop.gov.co/Public/Tendering/OpportunityDetail/Index?noticeUID=CO1.NTC.6620014&amp;isFromPublicArea=True&amp;isModal=False</t>
  </si>
  <si>
    <t>OSM-VIN-0010-2024</t>
  </si>
  <si>
    <t>CO1.REQ.6792522</t>
  </si>
  <si>
    <t>SUMINISTRO DE CATERING INDUSTRIAL DE LA VICERRECTORÍA DE INVESTIGACIÓN. PARÁGRAFO: EL CONTRATISTA DEBERÁ ENTREGAR LOS ELEMENTOS CONTRATADOS DE CONFORMIDAD CON LAS ESPECIFICACIONES Y LAS CANTIDADES SOLICITADAS POR UNIMAGDALENA.</t>
  </si>
  <si>
    <t>https://community.secop.gov.co/Public/Tendering/OpportunityDetail/Index?noticeUID=CO1.NTC.6675192&amp;isFromPublicArea=True&amp;isModal=False</t>
  </si>
  <si>
    <t>OSM-VIN-0011-2024</t>
  </si>
  <si>
    <t>CO1.REQ.6901138</t>
  </si>
  <si>
    <t>SUMINISTRO DE ALIMENTOS A LA CARTA Y/O MENÚ DEL DÍA
(COMIDAS COMPLETAS PRINCIPALMENTE) MEDIANTE EL CATERING PARA ATENDER A LA COMUNIDAD UNIVERSITARIA E
INVITADOS DE LA DIRECCIÓN DE TRANSFERENCIA DE CONOCIMIENTO Y PROPIEDAD INTELECTUAL EN ACTIVIDADES DE
CT+I E I+C</t>
  </si>
  <si>
    <t>ALIMENTOS Y SERVICIOS S.M S.A.S</t>
  </si>
  <si>
    <t>https://community.secop.gov.co/Public/Tendering/OpportunityDetail/Index?noticeUID=CO1.NTC.6785145&amp;isFromPublicArea=True&amp;isModal=False</t>
  </si>
  <si>
    <t>OSM-VIN-0012-2024</t>
  </si>
  <si>
    <t>CO1.REQ.6984207</t>
  </si>
  <si>
    <t>SUMINISTRO DEL TRANSPORTE TERRESTRE EN DIFERENTES TIPOS DE VEHÍCULO, NECESARIOS PARA LA REALIZACIÓN DE ACTIVIDADES DE CIENCIA, TECNOLOGÍA, INNOVACIÓN Y EMPRENDIMIENTO EN ZONAS DE LA SIERRA NEVADA, QUEBRADA DEL SOL, DUMINGUEKA, CIENAGA, FUNDACIÓN Y BARRANQUILLA. LA PROPUESTA HACE PARTE INTEGRAL DE LA PRESENTE ORDEN. PARÁGRAFO: EL CONTRATISTA DEBERÁ REALIZAR LOS TRANSPORTES CONTRATADOS DE CONFORMIDAD CON LAS ESPECIFICACIONES Y LAS CANTIDADES SOLICITADAS POR UNIMAGDALENA.</t>
  </si>
  <si>
    <t>JOSE HERNANDEZ BECERRA</t>
  </si>
  <si>
    <t>https://community.secop.gov.co/Public/Tendering/OpportunityDetail/Index?noticeUID=CO1.NTC.6863757&amp;isFromPublicArea=True&amp;isModal=False</t>
  </si>
  <si>
    <t>,</t>
  </si>
  <si>
    <t>https://community.secop.gov.co/Public/Tendering/OpportunityDetail/Index?noticeUID=CO1.NTC.6762050</t>
  </si>
  <si>
    <t>OSCAR ELIECER FORERO GOMEZ</t>
  </si>
  <si>
    <t>900999758</t>
  </si>
  <si>
    <t>KM CONSTRUCCIONES SAS</t>
  </si>
  <si>
    <t>OBRAS CIVILES DE ADECUACIÓN MEJORAMIENTO Y MANTENIMIENTO DE LAS ZONAS DEPORTIVAS INCLUYE ESTADIO DE FUTBOL PISTA ATLÉTICA CANCHA DE TENIS FUTSAL CANCHA MÚLTIPLE 1 2 Y 3 DE LA UNIVERSIDAD DEL MAGDALENA</t>
  </si>
  <si>
    <t>CO1.REQ.6880674</t>
  </si>
  <si>
    <t>ODO-DAD-0011-2024</t>
  </si>
  <si>
    <t>https://community.secop.gov.co/Public/Tendering/OpportunityDetail/Index?noticeUID=CO1.NTC.6720831</t>
  </si>
  <si>
    <t>HECTOR ALEXANDER VARGAS CARDONA</t>
  </si>
  <si>
    <t>901377661</t>
  </si>
  <si>
    <t>HACER CONSTRUCCIONES SAS</t>
  </si>
  <si>
    <t>OBRAS CIVILES PARA EL ACONDICIONAMIENTO REMODELACIÓN ADECUACIÓN Y MEJORAMIENTO DE LA SEDE LA BOLIVARIANA DONDE FUNCIONARAN LAS RESIDENCIAS ESTUDIANTILES PARA LA COMUNIDAD INDÍGENA DE LA UNIVERSIDAD DEL MAGDALENA</t>
  </si>
  <si>
    <t>CO1.REQ.6838861</t>
  </si>
  <si>
    <t>ODO-DAD-0010-2024</t>
  </si>
  <si>
    <t>https://community.secop.gov.co/Public/Tendering/ContractNoticePhases/View?PPI=CO1.PPI.33756343&amp;isFromPublicArea=True&amp;isModal=False</t>
  </si>
  <si>
    <t>901753214</t>
  </si>
  <si>
    <t>SADAG INGENIERIA SAS</t>
  </si>
  <si>
    <t>OBRAS CIVILES PARA LA CONSTRUCCIÓN DE LA OFICINA DEL DOCTORADO EN EDUCACIÓN INTERCULTURALIDAD Y TERRITORIO Y LA REMODELACIÓN ADECUACIÓN Y MODERNIZACIÓN DE LA OFICINA DEL GRUPO DE FACTURACIÓN CRÉDITO Y CARTERA DE LA UNIVERSIDAD DEL MAGDALENA DE CONFORMIDAD CON LAS ESPECIFICACIONES TÉCNICAS ESTABLECIDAS POR UNIMAGDALENA PARA CADA UNA DE LAS INSTALACIONES A INTERVENIR</t>
  </si>
  <si>
    <t>CO1.REQ.6694767</t>
  </si>
  <si>
    <t>ODO-DAD-0009-2024</t>
  </si>
  <si>
    <t>https://community.secop.gov.co/Public/Tendering/ContractNoticePhases/View?PPI=CO1.PPI.33040105&amp;isFromPublicArea=True&amp;isModal=False</t>
  </si>
  <si>
    <t>901765197</t>
  </si>
  <si>
    <t>M2 CONSTRUCCIONES SAS</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</si>
  <si>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</si>
  <si>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</si>
  <si>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</si>
  <si>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</si>
  <si>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</si>
  <si>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</si>
  <si>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</si>
  <si>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</si>
  <si>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</si>
  <si>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</si>
  <si>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</si>
  <si>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</si>
  <si>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</si>
  <si>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</si>
  <si>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</si>
  <si>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</si>
  <si>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</si>
  <si>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</si>
  <si>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</si>
  <si>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</si>
  <si>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</si>
  <si>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</si>
  <si>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</si>
  <si>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</si>
  <si>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</si>
  <si>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</si>
  <si>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</si>
  <si>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</si>
  <si>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</si>
  <si>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</si>
  <si>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</si>
  <si>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</si>
  <si>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</si>
  <si>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</si>
  <si>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</si>
  <si>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</si>
  <si>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</si>
  <si>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</si>
  <si>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https://community.secop.gov.co/Public/Tendering/OpportunityDetail/Index?noticeUID=CO1.NTC.6971774</t>
  </si>
  <si>
    <t>HILDEMAR QUINTANA HERNANDEZ</t>
  </si>
  <si>
    <t>901550798</t>
  </si>
  <si>
    <t>GP TECHNOLOGICAL ASSISTANCE S.A.S.</t>
  </si>
  <si>
    <t>COMPRA DE ELEMENTOS PARA LA ADECUACIÓN TECNOLÓGICA DEL EDIFICIO DE RESIDENCIAS ESTUDIANTILES LA BOLIVARIANA DE LA UNIVERSIDAD DEL MAGDALENA</t>
  </si>
  <si>
    <t>CO1.REQ.7092917</t>
  </si>
  <si>
    <t>ODC-DAD-0085-2024</t>
  </si>
  <si>
    <t>https://community.secop.gov.co/Public/Tendering/OpportunityDetail/Index?noticeUID=CO1.NTC.6945114</t>
  </si>
  <si>
    <t>JOAQUIN ALBERTO POMARES BLAISE</t>
  </si>
  <si>
    <t>7629009</t>
  </si>
  <si>
    <t>JORGE ELIECER DEWDNEY PRADO</t>
  </si>
  <si>
    <t>COMPRA DE INSUMOS PARA LA REALIZACIÓN DE PRÁCTICAS ACADÉMICAS DE LABORATORIO CORRESPONDIENTE A LAS ASIGNATURAS DEL PROGRAMA DE INGENIERÍA PESQUERA</t>
  </si>
  <si>
    <t>CO1.REQ.7065639</t>
  </si>
  <si>
    <t>ODC-DAD-0084-2024</t>
  </si>
  <si>
    <t>https://community.secop.gov.co/Public/Tendering/OpportunityDetail/Index?noticeUID=CO1.NTC.6923336</t>
  </si>
  <si>
    <t>MAURICIO ARRIETA FONTANILLA</t>
  </si>
  <si>
    <t>PANAMERICANA LIBRERÍA Y PAPELERIA SA</t>
  </si>
  <si>
    <t>COMPRA DE BONOS TARJETAS REGALO PARA LA ENTREGA DE PREMIOS A LOS GANADORES DE INNOVAFESTB10 2024</t>
  </si>
  <si>
    <t>CO1.REQ.7042198</t>
  </si>
  <si>
    <t>ODC-DAD-0083-2024</t>
  </si>
  <si>
    <t>https://community.secop.gov.co/Public/Tendering/OpportunityDetail/Index?noticeUID=CO1.NTC.6860327</t>
  </si>
  <si>
    <t>900446662</t>
  </si>
  <si>
    <t>TEAM IT SAS</t>
  </si>
  <si>
    <t>COMPRA DE UN 01 SWITCH CISCO NEXUS 9300 48P 1/10/25G 6P 40/100G MACSEC UP SYNCE UNA 01 UPO22-6CDP UPO22-6 6KVA/5 4KW  UN 01 CCR2004-1G-12S+2XS MIKROTIK PARA EL EDIFICIO DE BIENESTAR DE LA UNIVERSIDAD DEL MAGDALENA</t>
  </si>
  <si>
    <t>CO1.REQ.6980625</t>
  </si>
  <si>
    <t>ODC-DAD-0082-2024</t>
  </si>
  <si>
    <t>https://community.secop.gov.co/Public/Tendering/OpportunityDetail/Index?noticeUID=CO1.NTC.6841571</t>
  </si>
  <si>
    <t>MILVIDA MARIA SUAREZ FLOREZ</t>
  </si>
  <si>
    <t>800216724</t>
  </si>
  <si>
    <t>LEGARCHIVO SAS</t>
  </si>
  <si>
    <t>COMPRA DE MIL 1000 CAJAS PARA ARCHIVO LAS CUALES SERÁ UTILIZADAS PARA LA ORGANIZACIÓN Y CONSERVACIÓN DE LA DOCUMENTACIÓN DE LA UNIVERSIDAD</t>
  </si>
  <si>
    <t>CO1.REQ.6961986</t>
  </si>
  <si>
    <t>ODC-DAD-0081-2024</t>
  </si>
  <si>
    <t>https://community.secop.gov.co/Public/Tendering/ContractNoticePhases/View?PPI=CO1.PPI.34736356&amp;isFromPublicArea=True&amp;isModal=False</t>
  </si>
  <si>
    <t>900530916</t>
  </si>
  <si>
    <t>SISTEMAS INTEGRADOS WORLD WIDE SAS</t>
  </si>
  <si>
    <t>COMPRA E INSTALACIÓN DE HARDWARE DE SEGURIDAD PERIMETRAL FORTINET DE LA UNIVERSIDAD DEL MAGDALENA</t>
  </si>
  <si>
    <t> CO1.REQ.6942231</t>
  </si>
  <si>
    <t>ODC-DAD-0080-2024</t>
  </si>
  <si>
    <t>https://community.secop.gov.co/Public/Tendering/OpportunityDetail/Index?noticeUID=CO1.NTC.6810236</t>
  </si>
  <si>
    <t>WILLIAM RETAMOZO CHAVEZ</t>
  </si>
  <si>
    <t>830015673</t>
  </si>
  <si>
    <t>DOTACIONES Y EQUIPOS INDUSTRIALES DE COLOMBIA DOTAEQUIP LTDA</t>
  </si>
  <si>
    <t>COMPRA DE UN 1 CONGELADOR VERTICAL BIOMÉDICO PARA EL MEJORAMIENTO DE LAS PRÁCTICAS ACADÉMICAS REALIZADAS EN LOS LABORATORIOS DEL PROGRAMA DE INGENIERÍA AGRONÓMICA</t>
  </si>
  <si>
    <t>CO1.REQ.6929814</t>
  </si>
  <si>
    <t>ODC-DAD-0079-2024</t>
  </si>
  <si>
    <t>https://community.secop.gov.co/Public/Tendering/OpportunityDetail/Index?noticeUID=CO1.NTC.6789351</t>
  </si>
  <si>
    <t>805002908</t>
  </si>
  <si>
    <t>REDES AMBIENTALES LTDA</t>
  </si>
  <si>
    <t>COMPRA DE UN 1 TRASMISSOMETER MODELO OT21 UN 1 KIT FILTRO DE VALIDACIÓN ÓPTICO ND PARA VERIFICACIÓN DESEMPEÑO DEL INSTRUMENTO MODELO AS 0082 Y UN 1 FILTROS POLICARBONATO DE 47 MM 0,4 MICRAS CAJA X 100 CON EL FIN DE FORTALECER LOS LABORATORIOS ADSCRITOS AL PROGRAMA DE INGENIERÍA AMBIENTAL Y SANITARIA EN EL MARCO DEL PLAN INSTITUCIONAL PROYECTO INFRAESTRUCTURA DOTACIÓN Y EQUIPOS PARA EL FORTALECIMIENTO DE LA GESTIÓN ACADÉMICA</t>
  </si>
  <si>
    <t>CO1.REQ.6909249</t>
  </si>
  <si>
    <t>ODC-DAD-0078-2024</t>
  </si>
  <si>
    <t>https://community.secop.gov.co/Public/Tendering/OpportunityDetail/Index?noticeUID=CO1.NTC.6762719</t>
  </si>
  <si>
    <t>901068907</t>
  </si>
  <si>
    <t>VEGAINGENIERIA HT SAS</t>
  </si>
  <si>
    <t>COMPRA E INSTALACIÓN DE EQUIPOS PERIFÉRICOS Y ACCESORIOS PARA LA MODERNIZACIÓN DEL SISTEMA VIDEO CONFERENCIA Y DOMÓTICA DE LA SALA DE JUNTAS DE RECTORÍA DE LA UNIVERSIDAD DEL MAGDALENA</t>
  </si>
  <si>
    <t>CO1.REQ.6881469</t>
  </si>
  <si>
    <t>ODC-DAD-0077-2024</t>
  </si>
  <si>
    <t>https://community.secop.gov.co/Public/Tendering/OpportunityDetail/Index?noticeUID=CO1.NTC.6762536</t>
  </si>
  <si>
    <t>JESUS DAVID SUESCUN ARREGOCES</t>
  </si>
  <si>
    <t>7144967</t>
  </si>
  <si>
    <t>COMPRA DE 136 MORRALES DEPORTIVOS Y 136 TERMOS CON LOGOS INSTITUCIONALES PARA SER ENTREGADOS COMO DOTACIÓN A AFILIADOS DE LAS ORGANIZACIONES SINDICALES SINTRAUNICOL SINTRAUNAL Y ASPU PARA SU PARTICIPACIÓN EN LOS JUEGOS DEPORTIVOS Y CULTURARES TENIENDO EN CUENTA LO ESTABLECIDO EN EL INCISO 22 DE LA RESOLUCIÓN 384 DE 2024</t>
  </si>
  <si>
    <t>CO1.REQ.6881081</t>
  </si>
  <si>
    <t>ODC-DAD-0076-2024</t>
  </si>
  <si>
    <t>https://community.secop.gov.co/Public/Tendering/OpportunityDetail/Index?noticeUID=CO1.NTC.6731647</t>
  </si>
  <si>
    <t>1082860393</t>
  </si>
  <si>
    <t>FRANCISCO ALEJANDRO GAVIRIA QUINTERO</t>
  </si>
  <si>
    <t>SUMINISTRO E INSTALACIÓN DE LA DOTACIÓN Y MOBILIARIO PARA LA SEDE LA BOLIVARIANA DONDE FUNCIONARAN LAS RESIDENCIAS ESTUDIANTILES PARA LA COMUNIDAD INDÍGENA DE LA UNIVERSIDAD DEL MAGDALENA</t>
  </si>
  <si>
    <t>CO1.REQ.6849738</t>
  </si>
  <si>
    <t>ODC-DAD-0075-2024</t>
  </si>
  <si>
    <t>https://community.secop.gov.co/Public/Tendering/OpportunityDetail/Index?noticeUID=CO1.NTC.6711793</t>
  </si>
  <si>
    <t>901039840</t>
  </si>
  <si>
    <t>ADVANCED TECHNOLOGIES SOLUTIONS SAS</t>
  </si>
  <si>
    <t>COMPRA DE ELEMENTOS Y SUMINISTROS AUDIOVISUALES CONVERTIDORES CABLES CONECTORES PLACAS, BATERÍAS ENTRE OTROS NECESARIOS PARA EL GARANTIZAR EL NORMAL FUNCIONAMIENTO DE LOS EQUIPOS AUDIOVISUALES DE LA UNIVERSIDAD DEL MAGDALENA DURANTE EL PERIODO 2024</t>
  </si>
  <si>
    <t>CO1.REQ.6829897</t>
  </si>
  <si>
    <t>ODC-DAD-0074-2024</t>
  </si>
  <si>
    <t>https://community.secop.gov.co/Public/Tendering/OpportunityDetail/Index?noticeUID=CO1.NTC.6711316</t>
  </si>
  <si>
    <t>800219876</t>
  </si>
  <si>
    <t>PLUXEE COLOMBIA SAS</t>
  </si>
  <si>
    <t>COMPRA DE VEINTIÚN 21 TARJETAS REGALO PARA ENTREGAR COMO INCENTIVO A INSTRUCTORES POR SU PARTICIPACIÓN DESTACADA EN LOS JUEGOS UNIVERSITARIOS DE CULTURA Y DEPORTE EN REPRESENTACIÓN DE LA UNIVERSIDAD DEL MAGDALENA Y PARA ESTUDIANTES QUE PARTICIPARON EN LOS JUEGOS OLÍMPICOS DE PARÍS 2024 EN EL MARCO DEL PROYECTO MEJORAMIENTO DE CALIDAD DE VIDA BIENESTAR Y DESARROLLO PERSONAL DE LA COMUNIDAD UNIVERSITARIA</t>
  </si>
  <si>
    <t>CO1.REQ.6829185</t>
  </si>
  <si>
    <t>ODC-DAD-0073-2024</t>
  </si>
  <si>
    <t>https://community.secop.gov.co/Public/Tendering/OpportunityDetail/Index?noticeUID=CO1.NTC.6678282</t>
  </si>
  <si>
    <t>BETTY PATIÑO URIELES</t>
  </si>
  <si>
    <t>30-7-24/02-08-24</t>
  </si>
  <si>
    <t>1730/1755</t>
  </si>
  <si>
    <t>900967434</t>
  </si>
  <si>
    <t>COMPRA DE UTENSILIOS Y HERRAMIENTAS DE COCINA PARA SER UTILIZADOS EN LAS PRÁCTICAS REALIZADAS EN EL LABORATORIO GASTRONÓMICO DE LA UNIVERSIDAD DEL MAGDALENA Y UTENSILIOS PARA DOTAR LAS CAFETERÍAS DE LOS DIFERENTES EDIFICIOS DE LA UNIVERSIDAD DEL MAGDALENA</t>
  </si>
  <si>
    <t>CO1.REQ.6796912</t>
  </si>
  <si>
    <t>ODC-DAD-0072-2024</t>
  </si>
  <si>
    <t>https://community.secop.gov.co/Public/Tendering/OpportunityDetail/Index?noticeUID=CO1.NTC.6677606</t>
  </si>
  <si>
    <t>COPY'S STUDENT SAS</t>
  </si>
  <si>
    <t>COMPRA DE DISPOSITIVOS DE VIDEOCONFERENCIA PARA LOS DOCENTES DE LA UNIVERSIDAD DEL MAGDALENA</t>
  </si>
  <si>
    <t>CO1.REQ.6796024</t>
  </si>
  <si>
    <t>ODC-DAD-0071-2024</t>
  </si>
  <si>
    <t>https://community.secop.gov.co/Public/Tendering/OpportunityDetail/Index?noticeUID=CO1.NTC.6672347</t>
  </si>
  <si>
    <t>901692815</t>
  </si>
  <si>
    <t>DISTRIMEDICAL SM SAS</t>
  </si>
  <si>
    <t>COMPRA DE INSUMOS PARA LA FACULTAD DE CIENCIAS BÁSICAS QUE SERÁN UTILIZADAS PARA LAS PRÁCTICAS ACADÉMICAS DURANTE EL PERIODO 2024 2 DE LOS DISTINTOS PROGRAMAS QUE OFRECE LA UNIVERSIDAD DEL MAGDALENA</t>
  </si>
  <si>
    <t>CO1.REQ.6791010</t>
  </si>
  <si>
    <t>ODC-DAD-0070-2024</t>
  </si>
  <si>
    <t>https://community.secop.gov.co/Public/Tendering/ContractNoticePhases/View?PPI=CO1.PPI.33992394&amp;isFromPublicArea=True&amp;isModal=False</t>
  </si>
  <si>
    <t>MARITZA IBON BARROS NIETO</t>
  </si>
  <si>
    <t>900929189</t>
  </si>
  <si>
    <t>COMPRA DE PRENDAS DE VESTIR CAMISUETER POLO Y CAMISAS EN TELA LAFAYETTE PARA DAMA Y CABALLERO CON IMÁGENES INSTITUCIONALES PARA PERSONAL QUE PRESTA APOYO COORDINADO CON LA UNIVERSIDAD EN TEMAS DE ATENCIÓN A LOS DIFERENTES MIEMBROS DE LA COMUNIDAD Y EVENTOS MÚLTIPLES Y UNA BANDERA INSTITUCIONAL PARA SER UTILIZADA EN EVENTOS</t>
  </si>
  <si>
    <t>CO1.REQ.6755144</t>
  </si>
  <si>
    <t>ODC-DAD-0069-2024</t>
  </si>
  <si>
    <t>https://community.secop.gov.co/Public/Tendering/ContractNoticePhases/View?PPI=CO1.PPI.33979701&amp;isFromPublicArea=True&amp;isModal=False</t>
  </si>
  <si>
    <t>Por iniciar</t>
  </si>
  <si>
    <t>901413801</t>
  </si>
  <si>
    <t>SCHALLER DESIGN LAB SAS</t>
  </si>
  <si>
    <t>COMPRA DE DOTACIÓN DE EQUIPOS AUDIOVISUALES PARA EL AULA ABIERTA DE FISIOLOGÍA DEL EJERCICIO ACONDICIONAMIENTO FÍSICO EN EL DEPORTE GIMNASIA Y CALISTENIA DE LA UNIVERSIDAD DEL MAGDALENA</t>
  </si>
  <si>
    <t>CO1.REQ.6750679</t>
  </si>
  <si>
    <t>ODC-DAD-0068-2024</t>
  </si>
  <si>
    <t>https://community.secop.gov.co/Public/Tendering/ContractNoticePhases/View?PPI=CO1.PPI.33966931&amp;isFromPublicArea=True&amp;isModal=False</t>
  </si>
  <si>
    <t>COMPRA DE 2000 CAMISETAS CUELLO REDONDO Y 2000 TULAS CON LOGOS INSTITUCIONALES DESTINADAS COMO REGALOS DE BIENVENIDA A ESTUDIANTES DE NUEVO INGRESO PARA LA BIENVENIDA DEL PERIODO 2024 II Y 26 TOGAS DESTINADAS AL GRUPO DE CORO DE LA UNIVERSIDAD PARA SUS PRESENTACIONES EN ACTIVIDADES DE INTERES INSTITUCIONAL EN EL MARCO DEL PROYECTO DEL PLAN DE ACCIÓN 2024 MEJORAMIENTO DE LA CALIDAD DE VIDA BIENESTAR Y DESARROLLO PERSONAL DE LA COMUNIDAD UNIVERSITARIA</t>
  </si>
  <si>
    <t>CO1.REQ.6748040</t>
  </si>
  <si>
    <t>ODC-DAD-0067-2024</t>
  </si>
  <si>
    <t>https://community.secop.gov.co/Public/Tendering/ContractNoticePhases/View?PPI=CO1.PPI.33918589&amp;isFromPublicArea=True&amp;isModal=False</t>
  </si>
  <si>
    <t>PEDRO MERCADO GONZALEZ</t>
  </si>
  <si>
    <t>13888420</t>
  </si>
  <si>
    <t>CRISTOBAL QUINTERO BUENO</t>
  </si>
  <si>
    <t>COMPRA DE IMPLEMENTOS Y HERRAMIENTAS AGRÍCOLAS PARA EL DESARROLLO EN ÓPTIMAS CONDICIONES DE LAS DIFERENTES ACTIVIDADES ACADÉMICAS EN LA GRANJA EXPERIMENTAL</t>
  </si>
  <si>
    <t>CO1.REQ.6735428</t>
  </si>
  <si>
    <t>ODC-DAD-0066-2024</t>
  </si>
  <si>
    <t>https://community.secop.gov.co/Public/Tendering/ContractNoticePhases/View?PPI=CO1.PPI.33832771&amp;isFromPublicArea=True&amp;isModal=False</t>
  </si>
  <si>
    <t>901805373</t>
  </si>
  <si>
    <t>APEXTEC SAS</t>
  </si>
  <si>
    <t>COMPRA DE 15 VENTILADORES TIPO INDUSTRIAL PARA LAS ÁREAS DE PORRISMO ARTES MARCIALES Y TENNIS DE MESA DEL BIENESTAR UNIVERSITARIO</t>
  </si>
  <si>
    <t>CO1.REQ.6714368</t>
  </si>
  <si>
    <t>ODC-DAD-0065-2024</t>
  </si>
  <si>
    <t>https://community.secop.gov.co/Public/Tendering/ContractNoticePhases/View?PPI=CO1.PPI.33757981&amp;isFromPublicArea=True&amp;isModal=False</t>
  </si>
  <si>
    <t>LAHERAL SAS BIC</t>
  </si>
  <si>
    <t>COMPRA DE CIENTO CUARENTA Y DOS 142 TABLETS QUE SERÁN ENTREGADAS COMO INCENTIVO ECONÓMICO A ESTUDIANTES QUE PARTICIPARON Y OBTUVIERON PUESTO DE PRIMER SEGUNDO Y TERCER LUGAR COMO PARTICIPACIÓN DESTACADA EN LOS JUEGOS ASCUN NACIONALES Y REGIONALES 2023</t>
  </si>
  <si>
    <t>CO1.REQ.6695346</t>
  </si>
  <si>
    <t>ODC-DAD-0064-2024</t>
  </si>
  <si>
    <t>https://community.secop.gov.co/Public/Tendering/ContractNoticePhases/View?PPI=CO1.PPI.33674789&amp;isFromPublicArea=True&amp;isModal=False</t>
  </si>
  <si>
    <t>79415098</t>
  </si>
  <si>
    <t>LUIS DIAZ ACEVEDO</t>
  </si>
  <si>
    <t>COMPRA DE 25 MEDALLAS PARA SER PORTADAS POR LOS MIEMBROS DEL CONSEJO ACADÉMICO EN LAS CEREMONIAS DE GRADO DE NUESTRA INSTITUCIÓN</t>
  </si>
  <si>
    <t>CO1.REQ.6674322</t>
  </si>
  <si>
    <t>ODC-DAD-0063-2024</t>
  </si>
  <si>
    <t>https://community.secop.gov.co/Public/Tendering/ContractNoticePhases/View?PPI=CO1.PPI.33655071&amp;isFromPublicArea=True&amp;isModal=False</t>
  </si>
  <si>
    <t>COMPRA DE 1 ARCHIVADOR RODANTE PARA LA SECRETARÍA GENERAL Y 16 LOCKER PARA LOS ESTUDIANTES PRACTICANTES DEL PROGRAMA DE CINE Y DE ODONTOLOGÍA DE LA UNIVERSIDAD DEL MAGDALENA</t>
  </si>
  <si>
    <t>CO1.REQ.6668857</t>
  </si>
  <si>
    <t>ODC-DAD-0062-2024</t>
  </si>
  <si>
    <t>https://community.secop.gov.co/Public/Tendering/ContractNoticePhases/View?PPI=CO1.PPI.33653164&amp;isFromPublicArea=True&amp;isModal=False</t>
  </si>
  <si>
    <t>36725337</t>
  </si>
  <si>
    <t>LILIANA JOHANA MONTENEGRO TORREJANO</t>
  </si>
  <si>
    <t>COMPRA E INSTALACION DE CORTINAS BLACK OUT CON CABEZAL MANUAL Y MOTORIZADA COLOR BLANCO MATE BEIGE Y GRIS PARA LAS OFICINAS DE LABORATORIO 8 DE INTROPIC DIRECCIÓN DE BIENESTAR UNIVERSITARIO DIRECCIÓN FINANCIERA GRUPO DE BIBLIOTECA RECTORÍA PROGRAMA DE ANTROPOLOGÍA Y SECRETARÍA GENERAL CON EL FIN DE ADECUAR LAS AREAS DE TRABAJO DE DICHAS OFICINAS DE LA UNIVERSIADAD DEL MAGDALENA</t>
  </si>
  <si>
    <t>CO1.REQ.6668284</t>
  </si>
  <si>
    <t>ODC-DAD-0061-2024</t>
  </si>
  <si>
    <t>https://community.secop.gov.co/Public/Tendering/ContractNoticePhases/View?PPI=CO1.PPI.33652668&amp;isFromPublicArea=True&amp;isModal=False</t>
  </si>
  <si>
    <t>COMPRA E INSTALACIÓN DE CABLE EXTENDER MICROFONO POLYCOM Y EXTENDER HDMI PARA SALA DE JUNTAS VICERECTORIA DE EXTENSIÓN</t>
  </si>
  <si>
    <t>CO1.REQ.6668421</t>
  </si>
  <si>
    <t>ODC-DAD-0060-2024</t>
  </si>
  <si>
    <t>https://community.secop.gov.co/Public/Tendering/ContractNoticePhases/View?PPI=CO1.PPI.33623545&amp;isFromPublicArea=True&amp;isModal=False</t>
  </si>
  <si>
    <t>DOTACIÓN DEL ÁREA DE CAFETERÍA UBICADA EN EL SEGUNDO PISO DEL BLOQUE ADMINISTRATIVO DE LA UNIVERSIDAD DEL MAGDALENA</t>
  </si>
  <si>
    <t>CO1.REQ.6660783</t>
  </si>
  <si>
    <t>ODC-DAD-0059-2024</t>
  </si>
  <si>
    <t>https://community.secop.gov.co/Public/Tendering/ContractNoticePhases/View?PPI=CO1.PPI.33544489&amp;isFromPublicArea=True&amp;isModal=False</t>
  </si>
  <si>
    <t>JULIO VEGA BAQUERO</t>
  </si>
  <si>
    <t>COMPRA DE TRES COMPUTADORES DE ESCRITORIO DOS ESCÁNERES DE CAMA PLANA UN ESCÁNER DE DOCUMENTOS Y UN SISTEMA DE ALMACENAMIENTO NAS PARA LA DOTACIÓN DEL LABORATORIO DE INVESTIGACIÓN  EN HISTORIA Y PATRIMONIO DE LA UNIVERSIDAD DEL MAGDALENA LIHPUM Y DIECISEIS COMPUTADORES  DE ESCRITORIO PARA LA MODERNIZACIÓN DE LAS AULAS VIRTUALES DE LA BIBLIOTECA GERMAN BULA MEYER</t>
  </si>
  <si>
    <t>CO1.REQ.6641218</t>
  </si>
  <si>
    <t>ODC-DAD-0058-2024</t>
  </si>
  <si>
    <t>https://community.secop.gov.co/Public/Tendering/ContractNoticePhases/View?PPI=CO1.PPI.33525309&amp;isFromPublicArea=True&amp;isModal=False</t>
  </si>
  <si>
    <t>COMPRA DE ACCESORIOS PARA LAS CÁMARAS FOTOGRÁFICAS Y CÁMARAS DE VIDEO SOLICITADAS POR LA DIRECCIÓN DE COMUNICACIONES PARA CUBRIR LOS DIFERENTES EVENTOS QUE SE PRESENTAN EN NUESTRA INSTITUCIÓN</t>
  </si>
  <si>
    <t>CO1.REQ.6636627</t>
  </si>
  <si>
    <t>ODC-DAD-0057-2024</t>
  </si>
  <si>
    <t>900593451</t>
  </si>
  <si>
    <t>EDUTEC SAS</t>
  </si>
  <si>
    <t>COMPRA DE 2 PANTALLAS INTERACTIVAS DE 86 PULGADAS Y 3 TABLEROS ACRÍLICOS CUADRICULADOS PARA LAS SALAS VIRTUALES DE LA BIBLIOTECA GERMÁN BULA MEYER CON EL PROPÓSITO DE MEJORAR LA EXPERIENCIA DE LOS USUARIOS QUE UTILIZAN ESTOS ESPACIOS PARA CONSULTAS Y PARA RECIBIR CAPACITACIONES EN LAS DISTINTAS BASES DE DATOS ACADÉMICAS Y DE INVESTIGACIÓN GESTORES BIBLIOGRÁFICOS DESCUBRIDOR TAYRONA Y OTRAS HERRAMIENTAS PARA EL DESARROLLO ACADÉMICO Y DE INVESTIGACIÓN</t>
  </si>
  <si>
    <t>CO1.REQ.6635753</t>
  </si>
  <si>
    <t>ODC-DAD-0056-2024</t>
  </si>
  <si>
    <t>https://community.secop.gov.co/Public/Tendering/OpportunityDetail/Index?noticeUID=CO1.NTC.6420172</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</si>
  <si>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</si>
  <si>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</si>
  <si>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</si>
  <si>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</si>
  <si>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</si>
  <si>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</si>
  <si>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</si>
  <si>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</si>
  <si>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</si>
  <si>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</si>
  <si>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</si>
  <si>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</si>
  <si>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</si>
  <si>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</si>
  <si>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860028662</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</si>
  <si>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</si>
  <si>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</si>
  <si>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</si>
  <si>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</si>
  <si>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</si>
  <si>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</si>
  <si>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</si>
  <si>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</si>
  <si>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</si>
  <si>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</si>
  <si>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</si>
  <si>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</si>
  <si>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</si>
  <si>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</si>
  <si>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</si>
  <si>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</si>
  <si>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</si>
  <si>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</si>
  <si>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</si>
  <si>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</si>
  <si>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</si>
  <si>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</si>
  <si>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</si>
  <si>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</si>
  <si>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</si>
  <si>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</si>
  <si>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</si>
  <si>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</si>
  <si>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</si>
  <si>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</si>
  <si>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</si>
  <si>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</si>
  <si>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</si>
  <si>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</si>
  <si>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</si>
  <si>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</si>
  <si>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</si>
  <si>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</si>
  <si>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</si>
  <si>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</si>
  <si>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</si>
  <si>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</si>
  <si>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</si>
  <si>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</si>
  <si>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</si>
  <si>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</si>
  <si>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</si>
  <si>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</si>
  <si>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</si>
  <si>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JEIMMY PATRICIA POLO ROJAS</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</si>
  <si>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</si>
  <si>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</si>
  <si>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</si>
  <si>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</si>
  <si>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</si>
  <si>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</si>
  <si>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</si>
  <si>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</si>
  <si>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</si>
  <si>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</si>
  <si>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</si>
  <si>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</si>
  <si>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</si>
  <si>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</si>
  <si>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</si>
  <si>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</si>
  <si>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</si>
  <si>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</si>
  <si>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</si>
  <si>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</si>
  <si>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</si>
  <si>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</si>
  <si>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</si>
  <si>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</si>
  <si>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</si>
  <si>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</si>
  <si>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</si>
  <si>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</si>
  <si>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</si>
  <si>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</si>
  <si>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</si>
  <si>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</si>
  <si>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</si>
  <si>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</si>
  <si>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</si>
  <si>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</si>
  <si>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</si>
  <si>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WILBERTO GALVIS SANTOS</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</si>
  <si>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</si>
  <si>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</si>
  <si>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</si>
  <si>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</si>
  <si>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</si>
  <si>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</si>
  <si>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</si>
  <si>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</si>
  <si>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</si>
  <si>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</si>
  <si>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</si>
  <si>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</si>
  <si>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</si>
  <si>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</si>
  <si>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</si>
  <si>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</si>
  <si>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</si>
  <si>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</si>
  <si>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</si>
  <si>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</si>
  <si>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</si>
  <si>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</si>
  <si>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</si>
  <si>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</si>
  <si>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</si>
  <si>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</si>
  <si>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</si>
  <si>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</si>
  <si>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</si>
  <si>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</si>
  <si>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</si>
  <si>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</si>
  <si>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</si>
  <si>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</si>
  <si>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</si>
  <si>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</si>
  <si>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</si>
  <si>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</si>
  <si>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</si>
  <si>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</si>
  <si>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</si>
  <si>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</si>
  <si>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</si>
  <si>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</si>
  <si>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</si>
  <si>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</si>
  <si>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</si>
  <si>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</si>
  <si>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</si>
  <si>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</si>
  <si>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</si>
  <si>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</si>
  <si>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</si>
  <si>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</si>
  <si>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</si>
  <si>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</si>
  <si>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</si>
  <si>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</si>
  <si>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</si>
  <si>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</si>
  <si>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</si>
  <si>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</si>
  <si>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</si>
  <si>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</si>
  <si>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</si>
  <si>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</si>
  <si>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</si>
  <si>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</si>
  <si>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</si>
  <si>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</si>
  <si>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</si>
  <si>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</si>
  <si>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</si>
  <si>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</si>
  <si>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</si>
  <si>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</si>
  <si>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</si>
  <si>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</si>
  <si>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</si>
  <si>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</si>
  <si>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</si>
  <si>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</si>
  <si>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</si>
  <si>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</si>
  <si>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</si>
  <si>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</si>
  <si>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</si>
  <si>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</si>
  <si>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</si>
  <si>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</si>
  <si>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</si>
  <si>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</si>
  <si>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</si>
  <si>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</si>
  <si>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</si>
  <si>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</si>
  <si>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</si>
  <si>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</si>
  <si>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</si>
  <si>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</si>
  <si>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</si>
  <si>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</si>
  <si>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</si>
  <si>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</si>
  <si>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</si>
  <si>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</si>
  <si>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</si>
  <si>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</si>
  <si>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</si>
  <si>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</si>
  <si>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</si>
  <si>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</si>
  <si>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</si>
  <si>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</si>
  <si>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</si>
  <si>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</si>
  <si>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</si>
  <si>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</si>
  <si>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</si>
  <si>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</si>
  <si>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</si>
  <si>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</si>
  <si>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</si>
  <si>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</si>
  <si>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</si>
  <si>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</si>
  <si>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</si>
  <si>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</si>
  <si>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</si>
  <si>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</si>
  <si>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</si>
  <si>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</si>
  <si>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</si>
  <si>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</si>
  <si>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</si>
  <si>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</si>
  <si>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</si>
  <si>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</si>
  <si>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</si>
  <si>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</si>
  <si>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</si>
  <si>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</si>
  <si>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</si>
  <si>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</si>
  <si>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</si>
  <si>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</si>
  <si>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</si>
  <si>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</si>
  <si>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</si>
  <si>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</si>
  <si>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</si>
  <si>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</si>
  <si>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</si>
  <si>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</si>
  <si>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</si>
  <si>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</si>
  <si>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</si>
  <si>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</si>
  <si>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</si>
  <si>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</si>
  <si>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</si>
  <si>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</si>
  <si>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</si>
  <si>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</si>
  <si>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</si>
  <si>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</si>
  <si>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</si>
  <si>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</si>
  <si>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</si>
  <si>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</si>
  <si>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</si>
  <si>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</si>
  <si>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</si>
  <si>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</si>
  <si>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</si>
  <si>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</si>
  <si>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</si>
  <si>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</si>
  <si>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</si>
  <si>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</si>
  <si>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https://community.secop.gov.co/Public/Tendering/OpportunityDetail/Index?noticeUID=CO1.NTC.6871721</t>
  </si>
  <si>
    <t>900173983</t>
  </si>
  <si>
    <t>INTERLUD SAS</t>
  </si>
  <si>
    <t>SUMINISTRO Y ENTREGA DE REFRIGERIOS COLACIONES NOCTURNOS DIRIGIDO A ESTUDIANTES QUE ASISTAN A LAS JORNADAS DE ATENCIÓN 24 HORAS EN LA BIBLIOTECA GERMAN BULA MEYER PROGRAMADAS PARA EL SEMESTRE 2024 II</t>
  </si>
  <si>
    <t>CO1.REQ.6991930</t>
  </si>
  <si>
    <t>OSM-DAD-0037-2024</t>
  </si>
  <si>
    <t>https://community.secop.gov.co/Public/Tendering/ContractNoticePhases/View?PPI=CO1.PPI.34719276&amp;isFromPublicArea=True&amp;isModal=False</t>
  </si>
  <si>
    <t>36560048</t>
  </si>
  <si>
    <t>GRACIELA RIBAUTT OSORIO - EVENTOS Y SERVICIOS LOGISTICOS RIBAUTT</t>
  </si>
  <si>
    <t>SUMINISTRO DE HIDRATACIÓN Y ALIMENTOS PREPARADOS PARA LOS MIEMBROS DE LA COMUNIDAD UNIVERSITARIA PARTICIPANTES DE ACTIVIDADES PROGRAMADAS POR LA DIRECCIÓN DE BIENESTAR UNIVERSITARIO Y OTROS EVENTOS DE INTERÉS INSTITUCIONALEN EL MARCO DEL PROYECTO MEJORAMIENTO DE LA CALIDAD DE VIDA BIENESTAR Y DESARROLLO PERSONAL DE LA COMUNIDAD UNIVERSITARIA</t>
  </si>
  <si>
    <t>CO1.REQ.6937298</t>
  </si>
  <si>
    <t>OSM-DAD-0036-2024</t>
  </si>
  <si>
    <t>https://community.secop.gov.co/Public/Tendering/OpportunityDetail/Index?noticeUID=CO1.NTC.6792947</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</si>
  <si>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EN EL MARCO DEL PROYECTO DEL PLAN DE ACCIÓN MEJORAMIENTO DE LA CALIDAD DE VIDA BIENESTAR Y DESARROLLO PERSONAL DE LA COMUNIDAD UNIVERSITARIA</t>
  </si>
  <si>
    <t>CO1.REQ.6912689</t>
  </si>
  <si>
    <t>OSM-DAD-0035-2024</t>
  </si>
  <si>
    <t>https://community.secop.gov.co/Public/Tendering/ContractNoticePhases/View?PPI=CO1.PPI.33919418&amp;isFromPublicArea=True&amp;isModal=False</t>
  </si>
  <si>
    <t>RAFAEL ROIMAN GARCIA LUNA</t>
  </si>
  <si>
    <t>900489512</t>
  </si>
  <si>
    <t>LOGÍSTICA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</si>
  <si>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</si>
  <si>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CO1.REQ.6736379 </t>
  </si>
  <si>
    <t>OSM-DAD-0034-2024</t>
  </si>
  <si>
    <t>https://community.secop.gov.co/Public/Tendering/ContractNoticePhases/View?PPI=CO1.PPI.33914891&amp;isFromPublicArea=True&amp;isModal=False</t>
  </si>
  <si>
    <t>SUMINISTRO DE ELEMENTOS DE ASEO Y CAFETERÍA PARA LA ATENCIÓN AL PERSONAL ACADÉMICO ADMINISTRATIVO EVENTOS INSTITUCIONALES Y GARANTIZAR LOS ELEMENTOS DE ASEO MÍNIMOS PARA DOTAR LAS UNIDADES SANITARIAS</t>
  </si>
  <si>
    <t>CO1.REQ.6734930</t>
  </si>
  <si>
    <t>OSM-DAD-0033-2024</t>
  </si>
  <si>
    <t>https://community.secop.gov.co/Public/Tendering/ContractNoticePhases/View?PPI=CO1.PPI.33863982&amp;isFromPublicArea=True&amp;isModal=False</t>
  </si>
  <si>
    <t>OLGA MARIA DE LA ROSA MAESTRE</t>
  </si>
  <si>
    <t>SUMINISTRO DE ALIMENTOS PREPARADOS Y BEBIDAS PARA SER ENTREGADOS EN JORNADAS DE TRABAJO A PERSONAL INSTITUCIONAL EN LAS INSTALACIONES DE LA UNIVERSIDAD DEL MAGDALENA</t>
  </si>
  <si>
    <t>CO1.REQ.6721394</t>
  </si>
  <si>
    <t>OSM-DAD-0032-2024</t>
  </si>
  <si>
    <t>https://community.secop.gov.co/Public/Tendering/ContractNoticePhases/View?PPI=CO1.PPI.33621159&amp;isFromPublicArea=True&amp;isModal=False</t>
  </si>
  <si>
    <t>GP TECHNOLOGICAL ASSITANCE SAS</t>
  </si>
  <si>
    <t>SUMINISTRO DE PARTES PARA MANTENIMIENTO CORRECTIVO DE COMPUTADORES DISPOSITIVOS ACTIVOS MENORES DE LA RED DE VOZ Y DATOS PARA SALAS LABORATORIOS Y PARTE ADMINISTRATIVA DE LA UNIVERSIDAD DEL MAGDALENA</t>
  </si>
  <si>
    <t>CO1.REQ.6660531</t>
  </si>
  <si>
    <t>OSM-DAD-0031-2024</t>
  </si>
  <si>
    <t>https://community.secop.gov.co/Public/Tendering/ContractNoticePhases/View?PPI=CO1.PPI.33520049&amp;isFromPublicArea=True&amp;isModal=False</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</si>
  <si>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</si>
  <si>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</si>
  <si>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</si>
  <si>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CO1.REQ.6635714</t>
  </si>
  <si>
    <t>OSM-DAD-0030-2024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</si>
  <si>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</si>
  <si>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</si>
  <si>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</si>
  <si>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</si>
  <si>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</si>
  <si>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</si>
  <si>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</si>
  <si>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</si>
  <si>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</si>
  <si>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</si>
  <si>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</si>
  <si>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</si>
  <si>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</si>
  <si>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</si>
  <si>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</si>
  <si>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</si>
  <si>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</si>
  <si>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</si>
  <si>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</si>
  <si>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</si>
  <si>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</si>
  <si>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</si>
  <si>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</si>
  <si>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</si>
  <si>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</si>
  <si>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</si>
  <si>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</si>
  <si>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</si>
  <si>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</si>
  <si>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</si>
  <si>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</si>
  <si>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</si>
  <si>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</si>
  <si>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</si>
  <si>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ROSALIA BUSTILLO VERBEL</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</si>
  <si>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</si>
  <si>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</si>
  <si>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</si>
  <si>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</si>
  <si>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</si>
  <si>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</si>
  <si>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</si>
  <si>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</si>
  <si>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</si>
  <si>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</si>
  <si>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</si>
  <si>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</si>
  <si>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</si>
  <si>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</si>
  <si>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</si>
  <si>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</si>
  <si>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</si>
  <si>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</si>
  <si>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900127349</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</si>
  <si>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</si>
  <si>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</si>
  <si>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</si>
  <si>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</si>
  <si>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</si>
  <si>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</si>
  <si>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</si>
  <si>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</si>
  <si>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</si>
  <si>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</si>
  <si>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</si>
  <si>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WILSON ARTURO PACHECO PALACIO</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</si>
  <si>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</si>
  <si>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</si>
  <si>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</si>
  <si>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</si>
  <si>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</si>
  <si>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</si>
  <si>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</si>
  <si>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</si>
  <si>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</si>
  <si>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</si>
  <si>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</si>
  <si>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</si>
  <si>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</si>
  <si>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</si>
  <si>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</si>
  <si>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</si>
  <si>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</si>
  <si>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</si>
  <si>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</si>
  <si>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</si>
  <si>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</si>
  <si>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</si>
  <si>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</si>
  <si>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</si>
  <si>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</si>
  <si>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</si>
  <si>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</si>
  <si>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</si>
  <si>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</si>
  <si>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</si>
  <si>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</si>
  <si>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</si>
  <si>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</si>
  <si>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</si>
  <si>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819005003</t>
  </si>
  <si>
    <t>COSTADENT SAS</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</si>
  <si>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</si>
  <si>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</si>
  <si>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</si>
  <si>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</si>
  <si>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</si>
  <si>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</si>
  <si>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</si>
  <si>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</si>
  <si>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</si>
  <si>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</si>
  <si>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</si>
  <si>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</si>
  <si>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</si>
  <si>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</si>
  <si>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</si>
  <si>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</si>
  <si>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</si>
  <si>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</si>
  <si>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</si>
  <si>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</si>
  <si>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</si>
  <si>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</si>
  <si>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</si>
  <si>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</si>
  <si>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</si>
  <si>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</si>
  <si>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</si>
  <si>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</si>
  <si>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</si>
  <si>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</si>
  <si>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CO1.REQ.5923650</t>
  </si>
  <si>
    <t>OSM-DAD-0005-2024</t>
  </si>
  <si>
    <t>https://community.secop.gov.co/Public/Tendering/OpportunityDetail/Index?noticeUID=CO1.NTC.5813530</t>
  </si>
  <si>
    <t>CO1.REQ.5922978</t>
  </si>
  <si>
    <t>OSM-DAD-0004-2024</t>
  </si>
  <si>
    <t>https://community.secop.gov.co/Public/Tendering/OpportunityDetail/Index?noticeUID=CO1.NTC.5763711</t>
  </si>
  <si>
    <t>LOGISTICA EVENTOS Y SUMINISTROS SAS</t>
  </si>
  <si>
    <t>CO1.REQ.5873322</t>
  </si>
  <si>
    <t>OSM-DAD-0003-2024</t>
  </si>
  <si>
    <t>https://community.secop.gov.co/Public/Tendering/OpportunityDetail/Index?noticeUID=CO1.NTC.5611487</t>
  </si>
  <si>
    <t>CO1.REQ.5721369</t>
  </si>
  <si>
    <t>OSM-DAD-0002-2024</t>
  </si>
  <si>
    <t>https://community.secop.gov.co/Public/Tendering/OpportunityDetail/Index?noticeUID=CO1.NTC.5606676</t>
  </si>
  <si>
    <t>GP TECHNOLOGICAL ASSISTANCE SAS</t>
  </si>
  <si>
    <t>SUMINISTRO DE PARTES PARA MANTENIMIENTO CORRECTIVO DE COMPUTADORES DISPOSITIVOS ACTIVOS MENORES DE LA RED DE VOZ Y DATOS</t>
  </si>
  <si>
    <t>CO1.REQ.5716439</t>
  </si>
  <si>
    <t>OSM-DAD-0001-2024</t>
  </si>
  <si>
    <t>https://community.secop.gov.co/Public/Tendering/OpportunityDetail/Index?noticeUID=CO1.NTC.6983971</t>
  </si>
  <si>
    <t>N</t>
  </si>
  <si>
    <t xml:space="preserve"> 900405295</t>
  </si>
  <si>
    <t>PUBLICCOM SAS</t>
  </si>
  <si>
    <t>SERVICIO DE DIVULGACIÓN EN PRENSA DE LA OFERTA ACADÉMICA CORRESPONDIENTE AL PERIODO 2025 I CAMPAÑAS DE PROMOCIÓN INSTITUCIONAL EN  EL  DIARIO LA PRENSA</t>
  </si>
  <si>
    <t>OPS-DAD-0204-2024</t>
  </si>
  <si>
    <t>https://community.secop.gov.co/Public/Tendering/OpportunityDetail/Index?noticeUID=CO1.NTC.6984117</t>
  </si>
  <si>
    <t>890100477</t>
  </si>
  <si>
    <t>EL HERALDO SA</t>
  </si>
  <si>
    <t>SERVICIO DE DIVULGACIÓN EN PRENSA DE LA OFERTA ACADÉMICA CORRESPONDIENTE AL PERIODO 2025 I CAMPAÑAS DE PROMOCIÓN INSTITUCIONAL EN EL PERIÓDICO EL HERALDO Y AL DÍA</t>
  </si>
  <si>
    <t>OPS-DAD-0203-2024</t>
  </si>
  <si>
    <t>https://community.secop.gov.co/Public/Tendering/OpportunityDetail/Index?noticeUID=CO1.NTC.6975525</t>
  </si>
  <si>
    <t>819003317</t>
  </si>
  <si>
    <t>EDITORIAL MAGDALENA SA</t>
  </si>
  <si>
    <t>SERVICIO DE DIVULGACIÓN EN PRENSA DE LA OFERTA ACADÉMICA CORRESPONDIENTE AL PERIODO 2025 I CAMPAÑAS DE PROMOCIÓN INSTITUCIONAL EN EL PERIÓDICO EL INFORMADOR</t>
  </si>
  <si>
    <t>OPS-DAD-0202-2024</t>
  </si>
  <si>
    <t>https://community.secop.gov.co/Public/Tendering/OpportunityDetail/Index?noticeUID=CO1.NTC.6972776</t>
  </si>
  <si>
    <t>901758426</t>
  </si>
  <si>
    <t>GRUPO DE MEDIOS SAS</t>
  </si>
  <si>
    <t>SERVICIO DE DIVULGACIÓN EN PRENSA DE LA OFERTA ACADÉMICA CORRESPONDIENTE AL PERIODO 2025 1 CAMPAÑAS DE PROMOCIÓN INSTITUCIONAL EN EL PERIÓDICO HOY DIARIO DEL MAGDALENA</t>
  </si>
  <si>
    <t>OPS-DAD-0201-2024</t>
  </si>
  <si>
    <t>https://community.secop.gov.co/Public/Tendering/OpportunityDetail/Index?noticeUID=CO1.NTC.6972085</t>
  </si>
  <si>
    <t>860001022</t>
  </si>
  <si>
    <t>CASA EDITORIAL EL TIEMPO SA</t>
  </si>
  <si>
    <t>SERVICIO DE DIVULGACIÓN EN PRENSA DE LA OFERTA ACADÉMICA CORRESPONDIENTE AL PERIODO 2025 I CAMPAÑAS DE PROMOCIÓN INSTITUCIONAL EN EL PERIÓDICO EL TIEMPO</t>
  </si>
  <si>
    <t>OPS-DAD-0200-2024</t>
  </si>
  <si>
    <t>https://community.secop.gov.co/Public/Tendering/OpportunityDetail/Index?noticeUID=CO1.NTC.6972067</t>
  </si>
  <si>
    <t>819005027</t>
  </si>
  <si>
    <t>PRODUCCIONES JOV SAS</t>
  </si>
  <si>
    <t>SERVICIO DE DIVULGACIÓN EN PRENSA DE LA OFERTA ACADÉMICA CORRESPONDIENTE AL PERIODO 2025 I CAMPAÑAS DE PROMOCIÓN INSTITUCIONAL EN  EL PERIÓDICO EL VOCERO DE LA PROVINCIA</t>
  </si>
  <si>
    <t>OPS-DAD-0199-2024</t>
  </si>
  <si>
    <t>https://community.secop.gov.co/Public/Tendering/OpportunityDetail/Index?noticeUID=CO1.NTC.6966338</t>
  </si>
  <si>
    <t>900047589</t>
  </si>
  <si>
    <t>VISION 21 SAS</t>
  </si>
  <si>
    <t>SERVICIO DE DIVULGACIÓN  DE LA OFERTA ACADÉMICA CORRESPONDIENTE AL PERIODO 2025 I COMO TAMBIÉN REALIZAR CAMPAÑAS DE PROMOCIÓN INSTITUCIONAL DE LA UNIVERSIDAD SOBRE DISTINTOS PROCESOS EN LA RADIO LOCAL Y REGIONAL</t>
  </si>
  <si>
    <t>OPS-DAD-0198-2024</t>
  </si>
  <si>
    <t>https://community.secop.gov.co/Public/Tendering/OpportunityDetail/Index?noticeUID=CO1.NTC.6950290</t>
  </si>
  <si>
    <t>SERVICIO DE PUBLICACIÓN EN EL PERIÓDICO EL INFORMADOR PÁGINA WEB PARA PROMOCIONAR Y DIFUNDIR LAS ACTIVIDADES LIDERADAS POR LA UNIVERSIDAD DEL MAGDALENA QUE SE REQUIERE DE UN CUBRIMIENTO PERIODÍSTICO ESPECIAL SOBRE LOS EVENTOS Y DESARROLLO DE LA 6TA FERIA INTERNACIONAL DEL LIBRO LAS ARTES Y LA CULTURA DE SANTA MARTA 2024</t>
  </si>
  <si>
    <t>OPS-DAD-0197-2024</t>
  </si>
  <si>
    <t>https://community.secop.gov.co/Public/Tendering/OpportunityDetail/Index?noticeUID=CO1.NTC.6949641</t>
  </si>
  <si>
    <t>SERVICIO DE CUBRIMIENTO EN VIVO DIVULGACIÓN PROMOCIÓN Y PUBLICACIÓN DE LOS EVENTOS Y DESARROLLO DE LA 6TA FERIA INTERNACIONAL DEL LIBRO LAS ARTES Y LA CULTURA DE SANTA MARTA 2024 EN EL PERIÓDICO HOY DIARIO DEL MAGDALENA IMPRESO Y WEB</t>
  </si>
  <si>
    <t>OPS-DAD-0196-2024</t>
  </si>
  <si>
    <t>https://community.secop.gov.co/Public/Tendering/OpportunityDetail/Index?noticeUID=CO1.NTC.6944586</t>
  </si>
  <si>
    <t>85455127</t>
  </si>
  <si>
    <t>MANUEL SALVADOR PABÓN PADILLA</t>
  </si>
  <si>
    <t>SERVICIO DE MANTENIMIENTO PREVENTIVO Y CORRECTIVO DE LAS PUERTAS AUTOMATIZADAS DE LA UNIVERSIDAD DEL MAGDALENA Y SUS SEDES ALTERNAS</t>
  </si>
  <si>
    <t>OPS-DAD-0195-2024</t>
  </si>
  <si>
    <t>https://community.secop.gov.co/Public/Tendering/OpportunityDetail/Index?noticeUID=CO1.NTC.6923069</t>
  </si>
  <si>
    <t>860076580</t>
  </si>
  <si>
    <t>SOFTWARE SHOP DE COLOMBIA SAS</t>
  </si>
  <si>
    <t>SERVICIO DE LICENCIAMIENTO DEL SOFTWARE STATGRAPHICS PARA EL USO DE ESTUDIANTES DEL PROGRAMA DE CIENCIAS EMPRESARIALES Y SOPORTE TÉCNICO POR UN AÑO</t>
  </si>
  <si>
    <t>OPS-DAD-0194-2024</t>
  </si>
  <si>
    <t>https://community.secop.gov.co/Public/Tendering/OpportunityDetail/Index?noticeUID=CO1.NTC.6911754</t>
  </si>
  <si>
    <t>SERVICIO DE ALQUILER DE EQUIPOS ESPECIALIZADOS ELEMENTOS DE PRODUCCIÓN TÉCNICA Y AUDIOVISUAL AMBIENTACIÓN SOPORTE ENTRE OTROS PARA LA REALIZACIÓN DE DOS FOROS DE CANDIDATOS DEL PROCESO DE CONSULTA PARA LA CONFORMACIÓN DE TERNA PARA NOMBRAR RECTOR</t>
  </si>
  <si>
    <t>OPS-DAD-0193-2024</t>
  </si>
  <si>
    <t>https://community.secop.gov.co/Public/Tendering/OpportunityDetail/Index?noticeUID=CO1.NTC.6906646</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</si>
  <si>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</si>
  <si>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OPS-DAD-0192-2024</t>
  </si>
  <si>
    <t>https://community.secop.gov.co/Public/Tendering/OpportunityDetail/Index?noticeUID=CO1.NTC.6906053</t>
  </si>
  <si>
    <t>79418273</t>
  </si>
  <si>
    <t>CARLOS MARIO LOPERA PALACIO</t>
  </si>
  <si>
    <t>SERVICIO COMO MODERADOR GENERAL PARA LA REALIZACIÓN DEL FORO CON LOS CANDIDATOS QUE PARTICIPARÁN EN EL PROCESO DE CONSULTA PARA LA CONFORMACIÓN DE TERNA PARA NOMBRAR RECTOR 2024 2028</t>
  </si>
  <si>
    <t>OPS-DAD-0191-2024</t>
  </si>
  <si>
    <t>https://community.secop.gov.co/Public/Tendering/OpportunityDetail/Index?noticeUID=CO1.NTC.6905867</t>
  </si>
  <si>
    <t>JULIETH ALEXANDRA LIZCANO PRADA</t>
  </si>
  <si>
    <t>901094352</t>
  </si>
  <si>
    <t xml:space="preserve">HOTEL GRAN MARINA SAS </t>
  </si>
  <si>
    <t>SERVICIO DE HOSPEDAJE PARA VISITANTES INTERNACIONALES EN EL MARCO DEL PROCESO DE ACREDITACIÓN INTERNACIONAL ABET DESDE EL 15 HASTA EL 19 DE NOVIEMBRE DE 2024</t>
  </si>
  <si>
    <t>OPS-DAD-0190-2024</t>
  </si>
  <si>
    <t>https://community.secop.gov.co/Public/Tendering/OpportunityDetail/Index?noticeUID=CO1.NTC.6901540</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</si>
  <si>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</si>
  <si>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</si>
  <si>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TINTAS Y PAPEL NECESARIOS PARA LA BUENA PRESTACIÓN DEL SERVICIO DE CONFORMIDAD CON LAS CONDICIONES ESTABLECIDAS POR UNIMAGDALENA</t>
  </si>
  <si>
    <t>OPS-DAD-0189-2024</t>
  </si>
  <si>
    <t>https://community.secop.gov.co/Public/Tendering/OpportunityDetail/Index?noticeUID=CO1.NTC.6900633</t>
  </si>
  <si>
    <t>900224534</t>
  </si>
  <si>
    <t>ISI EMERGING MARKETS COLOMBIA SAS</t>
  </si>
  <si>
    <t>SERVICIO DE RENOVACIÓN DE LA PLATAFORMA EMIS NEXT ACADEMIC RESEARCH POR IP ACCESO ILIMITADO POR 12 MESES PARA EL LABORATORIO DE FINANZAS DE LA UNIVERSIDAD DEL MAGDALENA</t>
  </si>
  <si>
    <t>OPS-DAD-0188-2024</t>
  </si>
  <si>
    <t>https://community.secop.gov.co/Public/Tendering/OpportunityDetail/Index?noticeUID=CO1.NTC.6891586</t>
  </si>
  <si>
    <t>901004967</t>
  </si>
  <si>
    <t>COLOMBIA INFORMACION LEGAL SAS</t>
  </si>
  <si>
    <t>SERVICIO DE RENOVACIÓN POR 12 MESES DE LA SUSCRIPCIÓN A LA BASE DE DATOS VLEX CON ACCESO A LOS PRODUCTOS VLEX GLOBAL Y VLEX LEGAL COLOMBIA PROFESIONAL VLEX COLOMBIA DOCTRINA</t>
  </si>
  <si>
    <t>OPS-DAD-0187-2024</t>
  </si>
  <si>
    <t>https://community.secop.gov.co/Public/Tendering/OpportunityDetail/Index?noticeUID=CO1.NTC.6871432</t>
  </si>
  <si>
    <t>SERVICIO DE MANTENIMIENTO PREVENTIVO Y O CORRECTIVO INCLUIDO REPUESTOS DE EQUIPOS ÓPTICOS UBICADOS EN LOS DIFERENTES LABORATORIOS DE LA UNIVERSIDAD</t>
  </si>
  <si>
    <t>OPS-DAD-0186-2024</t>
  </si>
  <si>
    <t>https://community.secop.gov.co/Public/Tendering/OpportunityDetail/Index?noticeUID=CO1.NTC.6871305</t>
  </si>
  <si>
    <t>900404233</t>
  </si>
  <si>
    <t>AVCOM COLOMBIA SAS</t>
  </si>
  <si>
    <t>SERVICIO DE 33 CÓDIGOS DE ACTIVACIÓN PARA ACTUALIZACIÓN DE 33 LICENCIAS DEL SOFTWARE PRO TOOLS PARA EL USO DE 89 USUARIOS Y SOPORTE TÉCNICO PERPETUO SOFTWARE REQUERIDO POR EL PROGRAMA DE CINE Y AUDIOVISUALES</t>
  </si>
  <si>
    <t>OPS-DAD-0185-2024</t>
  </si>
  <si>
    <t>https://community.secop.gov.co/Public/Tendering/OpportunityDetail/Index?noticeUID=CO1.NTC.6870452</t>
  </si>
  <si>
    <t>85469041</t>
  </si>
  <si>
    <t>JORGE LUIS GARCIA GOMEZ</t>
  </si>
  <si>
    <t>SERVICIO DE ALQUILER DE MÓDULOS METÁLICOS CONTENEDORES DE 6 MTS CON EL FIN DE CUBRIR REQUERIMIENTOS DE ESPACIOS PARA OFICINAS ALTERNAS Y BODEGAS</t>
  </si>
  <si>
    <t>OPS-DAD-0184-2024</t>
  </si>
  <si>
    <t>https://community.secop.gov.co/Public/Tendering/OpportunityDetail/Index?noticeUID=CO1.NTC.6841352</t>
  </si>
  <si>
    <t>900595716</t>
  </si>
  <si>
    <t>ELOGIM SAS</t>
  </si>
  <si>
    <t>SERVICIO DE RENOVACIÓN DE LICENCIAMIENTO POR 12 MESES DEL SOFTWARE ELOGIM ESTADÍSTICAS SAAS PARA EL CONTROL ESTADÍSTICO DEL USO DE LAS BASES DE DATOS ACADÉMICAS Y DE INVESTIGACIÓN</t>
  </si>
  <si>
    <t>OPS-DAD-0183-2024</t>
  </si>
  <si>
    <t>https://community.secop.gov.co/Public/Tendering/OpportunityDetail/Index?noticeUID=CO1.NTC.6822576</t>
  </si>
  <si>
    <t>901660024</t>
  </si>
  <si>
    <t>SERVICIOS Y BEBIDAS ASOCIADOS SAS</t>
  </si>
  <si>
    <t>SERVICIO DE APOYO LOGÍSTICO PARA ORGANIZACIÓN Y MONTAJE DE LAS ACTIVIDADES CULTURALES Y ACADÉMICAS DEL FESTIVAL NACIONAL ASCUN CULTURAL MÚSICA QUE SE REALIZARÁN EN LA CIUDAD DE SANTA MARTA Y EN LA UNIVERSIDAD DEL MAGDALENA</t>
  </si>
  <si>
    <t>OPS-DAD-0182-2024</t>
  </si>
  <si>
    <t>https://community.secop.gov.co/Public/Tendering/ContractNoticePhases/View?PPI=CO1.PPI.34721513&amp;isFromPublicArea=True&amp;isModal=False</t>
  </si>
  <si>
    <t>SERVICIO DE PUBLICACIÓN DE UN 01 AVISO INFORMATIVO EN EL PERIÓDICO EL TIEMPO NACIONAL SOBRE EL PROCESO DE CONSULTA PARA LA CONFORMACIÓN DE TERNA PARA NOMBRAR RECTOR PERÍODO 2024 2028</t>
  </si>
  <si>
    <t>CO1.REQ.6937679</t>
  </si>
  <si>
    <t>OPS-DAD-0181-2024</t>
  </si>
  <si>
    <t>https://community.secop.gov.co/Public/Tendering/ContractNoticePhases/View?PPI=CO1.PPI.34720756&amp;isFromPublicArea=True&amp;isModal=False</t>
  </si>
  <si>
    <t>EL HERALDO SAS</t>
  </si>
  <si>
    <t>SERVICIO DE PUBLICACIÓN DE UN AVISO INFORMATIVO EN EL PERIÓDICO EL HERALDO SA SOBRE EL PROCESO DE CONSULTA PARA LA CONFORMACIÓN DE TERNA PARA NOMBRAR RECTOR PERÍODO 2024 2028</t>
  </si>
  <si>
    <t>CO1.REQ.6937563</t>
  </si>
  <si>
    <t>OPS-DAD-0180-2024</t>
  </si>
  <si>
    <t>https://community.secop.gov.co/Public/Tendering/ContractNoticePhases/View?PPI=CO1.PPI.34699054&amp;isFromPublicArea=True&amp;isModal=False</t>
  </si>
  <si>
    <t>860005289</t>
  </si>
  <si>
    <t>ASCENSORES SCHINDLER DE COLOMBIA SAS</t>
  </si>
  <si>
    <t>SERVICIO DE MANTENIMIENTO PREVENTIVO Y CORRECTIVO AL ASCENSOR MARCA SCHINDLER UBICADO EN EL EDIFICIO MAR CARIBE DE LA UNIVERSIDAD DEL MAGDALENA EL SERVICIO INCLUYE SUMINISTRO DE REPUESTOS Y ACCESORIOS NO CUBIERTOS EN LA MODALIDAD DE MANTENIMIENTO CONTRATADA LA MODALIDAD ES MANTENIMIENTO SUPERIOR DE ACUERDO A LO ESTABLECIDO EN LA PROPUESTA NO 132081910 DE FECHA 02 DE SEPTIEMBRE DE 2024 LA CUAL HACE PARTE INTEGRAL DE LA PRESENTE ORDEN</t>
  </si>
  <si>
    <t>CO1.REQ.6931780</t>
  </si>
  <si>
    <t>OPS-DAD-0179-2024</t>
  </si>
  <si>
    <t>https://community.secop.gov.co/Public/Tendering/ContractNoticePhases/View?PPI=CO1.PPI.34698643&amp;isFromPublicArea=True&amp;isModal=False</t>
  </si>
  <si>
    <t>SERVICIO DE PUBLICACIÓN DE DOS 02 AVISOS INFORMATIVOS EN EL PERIÓDICO EL INFORMADOR SOBRE EL PROCESO DE CONSULTA PARA LA CONFORMACIÓN DE TERNA PARA NOMBRAR RECTOR PERÍODO 2024 2028</t>
  </si>
  <si>
    <t>CO1.REQ.6931966</t>
  </si>
  <si>
    <t>OPS-DAD-0178-2024</t>
  </si>
  <si>
    <t>https://community.secop.gov.co/Public/Tendering/OpportunityDetail/Index?noticeUID=CO1.NTC.6809804</t>
  </si>
  <si>
    <t>SERVICIO DE PUBLICACIÓN DE CUATRO 04 AVISOS INFORMATIVOS EN EL PERIÓDICO HOY DIARIO DEL MAGDALENA SOBRE EL PROCESO DE CONSULTA PARA LA CONFORMACIÓN DE TERNA PARA NOMBRAR RECTOR PERÍODO 2024 2028</t>
  </si>
  <si>
    <t>CO1.REQ.6929065</t>
  </si>
  <si>
    <t>OPS-DAD-0177-2024</t>
  </si>
  <si>
    <t>https://community.secop.gov.co/Public/Tendering/OpportunityDetail/Index?noticeUID=CO1.NTC.6809369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</si>
  <si>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t>
  </si>
  <si>
    <t>CO1.REQ.6928411</t>
  </si>
  <si>
    <t>OPS-DAD-0176-2024</t>
  </si>
  <si>
    <t>https://community.secop.gov.co/Public/Tendering/OpportunityDetail/Index?noticeUID=CO1.NTC.6797609</t>
  </si>
  <si>
    <t>900458998</t>
  </si>
  <si>
    <t>REFERENCISTAS SAS</t>
  </si>
  <si>
    <t>SERVICIO DE RENOVACIÓN DE DOCE 12 DE LICENCIAMIENTO DEL SOFWARE EZPROXY PARA PROPORCIONAR UN ACCESO CONTROLADO Y SEGURO A LOS RECURSOS ELECTRONICOS Y BASES DE DATOS ACADEMICAS SUSCRITAS POR LA BIBLIOTECA GERMAN BULA MEYER DE LA UNIVERSIDAD DEL MAGDALENA</t>
  </si>
  <si>
    <t>CO1.REQ.6916988</t>
  </si>
  <si>
    <t>OPS-DAD-0175-2024</t>
  </si>
  <si>
    <t>https://community.secop.gov.co/Public/Tendering/OpportunityDetail/Index?noticeUID=CO1.NTC.6786326</t>
  </si>
  <si>
    <t>SERVICIO DE PRODUCCIÓN TÉCNICA CON EQUIPOS ESPECIALIZADOS Y DE ÚLTIMA GENERACIÓN LA CUAL SE COMPONE DE SONIDO BACK LINE ILUMINACIÓN ESCENOGRAFÍA TARIMAS SOPORTE STAFF CONSOLA ÁREA DE TRABAJO GENERADORES ELÉCTRICOS OPERACIONALES PANTALLAS LED PUENTES TELEVISORES MOBILIARIO EFECTOS ESPECIALES TECHOS VIDEOS CCTV ENTRETENIMIENTO GRUPO MUSICAL Y DJ RADIO DE COMUNICACIÓN DISTRIBUIDORES ELÉCTRICOS NECESARIOS PARA EL DESARROLLO DEL ENCUENTRO DE ESTUDIANTES 2024-II Y LA INAUGURACIÓN Y CLAUSURA DE LOS XIII JUEGOS DEPORTIVOS UNIVERSITARIOS SINTRAUNICOL Y VII ENCUENTRO CULTURAL</t>
  </si>
  <si>
    <t>CO1.REQ.6905741</t>
  </si>
  <si>
    <t>OPS-DAD-0174-2024</t>
  </si>
  <si>
    <t>https://community.secop.gov.co/Public/Tendering/OpportunityDetail/Index?noticeUID=CO1.NTC.6785990</t>
  </si>
  <si>
    <t>85151294</t>
  </si>
  <si>
    <t>LUIS FELIPE FUENTES MONTES</t>
  </si>
  <si>
    <t>SERVICIO DE CONSULTORÍA PARA LA FORMULACIÓN DE LA MEDIDAS DE MANEJO AMBIENTAL Y EL INVENTARIO FORESTAL DEL NUEVO EDIFICIO DE AULAS DE LA UNIVERSIDAD DEL MAGDALENA</t>
  </si>
  <si>
    <t>CO1.REQ.6905813</t>
  </si>
  <si>
    <t>OPS-DAD-0173-2024</t>
  </si>
  <si>
    <t>https://community.secop.gov.co/Public/Tendering/OpportunityDetail/Index?noticeUID=CO1.NTC.6767028</t>
  </si>
  <si>
    <t>830098247</t>
  </si>
  <si>
    <t>E VIDEO COMUNICACIONES SAS</t>
  </si>
  <si>
    <t>SERVICIO DE RENOVACIÓN DE LICENCIAS DE 120 CUENTAS ZOOM  PARA EL SISTEMA DE VIDEOCONFERENCIA DE LOS ESTUDIANTES Y DOCENTES DE LA UNIVERSIDAD DEL MAGDALENA Y SOPORTE TÉCNICO POR UN AÑO</t>
  </si>
  <si>
    <t>CO1.REQ.6886046</t>
  </si>
  <si>
    <t>OPS-DAD-0172-2024</t>
  </si>
  <si>
    <t>https://community.secop.gov.co/Public/Tendering/OpportunityDetail/Index?noticeUID=CO1.NTC.6760132</t>
  </si>
  <si>
    <t>900192835</t>
  </si>
  <si>
    <t>PANTOGLOT LTDA</t>
  </si>
  <si>
    <t>SERVICIO DE INTERPRETACIÓN SIMULTANEA INGLÉS ESPAÑOL INGLÉS EN LAS DIFERENTES REUNIONES PROGRAMADAS EN VISITA DE LA AGENCIA ACREDITATION BOARD FOR ENGINEERING AND TECNOLOGY ABET EN EL MARCO DEL PROCESO DE ACREDITACIÓN INTERNACIONAL DEL PROGRAMA DE INGENIERÍA PESQUERA DURANTES LOS DÍAS 17 18 Y 19 DE NOVIEMBRE DE 2024</t>
  </si>
  <si>
    <t>CO1.REQ.6878018</t>
  </si>
  <si>
    <t>OPS-DAD-0171-2024</t>
  </si>
  <si>
    <t>https://community.secop.gov.co/Public/Tendering/OpportunityDetail/Index?noticeUID=CO1.NTC.6758822</t>
  </si>
  <si>
    <t>901617504</t>
  </si>
  <si>
    <t>CASA GLAMEL EXCLUSIVE SAS</t>
  </si>
  <si>
    <t>SERVICIO DE ALQUILER DE 2.500 TOGAS Y DISEÑO DE ESTOLAS PARA LAS CEREMONIAS DE GRADOS DE LA UNIVERSIDAD DEL MAGDALENA A DESARROLLARSE SEGÚN EL CALENDARIO ACADÉMICO DEL 2024</t>
  </si>
  <si>
    <t>CO1.REQ.6877292</t>
  </si>
  <si>
    <t>OPS-DAD-0170-2024</t>
  </si>
  <si>
    <t>https://community.secop.gov.co/Public/Tendering/OpportunityDetail/Index?noticeUID=CO1.NTC.6757576</t>
  </si>
  <si>
    <t>SERVICIO DE DECORACIÓN AMBIENTACIÓN Y RECREACIÓN EN ESPACIOS INSTITUCIONALES CON TEMÁTICAS ALUSIVAS A CELEBRACIONES DE FECHAS ESPECIALES Y DE INTERÉS INSTITUCIONAL PARA EL SEMESTRE 2024 II QUE COADYUVAN AL MEJORAMIENTO DE LA CALIDAD DE VIDA DE LOS MIEMBROS DE LA COMUNIDAD UNIVERSITARIA</t>
  </si>
  <si>
    <t>CO1.REQ.6865378</t>
  </si>
  <si>
    <t>OPS-DAD-0169-2024</t>
  </si>
  <si>
    <t>https://community.secop.gov.co/Public/Tendering/OpportunityDetail/Index?noticeUID=CO1.NTC.6746314</t>
  </si>
  <si>
    <t>1082997386</t>
  </si>
  <si>
    <t>TATIANA DEL CASTILLO QUIÑONEZ</t>
  </si>
  <si>
    <t>SERVICIO DE ENCUADERNACION EMPASTE Y REPARACIÓN DE LIBROS PARA LA BIBLIOTECA GERMAN BULA MEYER DE LA UNIVERSIDAD DEL MAGDALENA</t>
  </si>
  <si>
    <t>CO1.REQ.6864916</t>
  </si>
  <si>
    <t>OPS-DAD-0168-2024</t>
  </si>
  <si>
    <t>https://community.secop.gov.co/Public/Tendering/OpportunityDetail/Index?noticeUID=CO1.NTC.6744583</t>
  </si>
  <si>
    <t>SERVICIO DE MANTENIMIENTO CORRECTIVO DEL ESPECTRÓMETRO DE ABSORCIÓN ATÓMICA THERMO SCEINTIFIC SERIE S, UBICADO EN EL LABORATORIO DE SUELOS EN EL HANGAR B</t>
  </si>
  <si>
    <t>CO1.REQ.6863172</t>
  </si>
  <si>
    <t>OPS-DAD-0167-2024</t>
  </si>
  <si>
    <t>https://community.secop.gov.co/Public/Tendering/OpportunityDetail/Index?noticeUID=CO1.NTC.6738368</t>
  </si>
  <si>
    <t>830005448</t>
  </si>
  <si>
    <t>OTIS ELEVATOR COMPANY COLOMBIA</t>
  </si>
  <si>
    <t>SERVICIO DE MANTENIMIENTO PREVENTIVO Y CORRECTIVO AL ASCENSOR MARCA OTIS UBICADO EN EL EDIFICIO DE  INNOVACIÓN Y EMPRENDIMIENTO DE LA UNIVERSIDAD DEL MAGDALENA</t>
  </si>
  <si>
    <t>CO1.REQ.6851228</t>
  </si>
  <si>
    <t>OPS-DAD-0166-2024</t>
  </si>
  <si>
    <t>https://community.secop.gov.co/Public/Tendering/OpportunityDetail/Index?noticeUID=CO1.NTC.6732433</t>
  </si>
  <si>
    <t>85477624</t>
  </si>
  <si>
    <t>RICARDO ALONSO</t>
  </si>
  <si>
    <t>PUESTA EN SERVICIO DE DRONE CAMARA DE FOTOGRAFÍA Y VIDEO OPERACIÓN DEL MISMO PARA HACER ACOMPAÑAMIENTO DE LAS DIFERENTES ACTIVIDADES QUE SE DESARROLLARAN EN LA UNIVERSIDAD DEL MAGDALENA DURANTE CUATRO 4 MESES Y SERÁN TRANSMITIDAS EN LAS REDES SOCIALES PAGINA WEB Y TODOS LOS ESPACIOS OFICIALES</t>
  </si>
  <si>
    <t>CO1.REQ.6850751</t>
  </si>
  <si>
    <t>OPS-DAD-0165-2024</t>
  </si>
  <si>
    <t>https://community.secop.gov.co/Public/Tendering/OpportunityDetail/Index?noticeUID=CO1.NTC.6731733</t>
  </si>
  <si>
    <t>802005601</t>
  </si>
  <si>
    <t>FUMIABA SAS</t>
  </si>
  <si>
    <t>SERVICIO DE SERVICIO DE FUMIGACIÓN Y CONTROL DE PLAGAS PARA LA UNIVERSIDAD DEL MAGDALENA, CAMPUS PRINCIPAL Y SUS SEDES ALTERNAS</t>
  </si>
  <si>
    <t>CO1.REQ.6850301</t>
  </si>
  <si>
    <t>OPS-DAD-0164-2024</t>
  </si>
  <si>
    <t>https://community.secop.gov.co/Public/Tendering/OpportunityDetail/Index?noticeUID=CO1.NTC.6730792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</si>
  <si>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</si>
  <si>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CO1.REQ.6849284</t>
  </si>
  <si>
    <t>OPS-DAD-0163-2024</t>
  </si>
  <si>
    <t>https://community.secop.gov.co/Public/Tendering/OpportunityDetail/Index?noticeUID=CO1.NTC.6744266</t>
  </si>
  <si>
    <t>41783181</t>
  </si>
  <si>
    <t>ELIZABETH CORTES CASTILLO</t>
  </si>
  <si>
    <t>REALIZAR ANÁLISIS ESPECIALIZADOS EN LA ETAPA DE LABORATORIO PARA LA FASE DE IMPLEMENTACIÓN DEL PLAN DE MANEJO ARQUEOLÓGICO PARA EL PROYECTO DE OBRA EDIFICIO RÍO MAGDALENA</t>
  </si>
  <si>
    <t>CO1.REQ.6856977</t>
  </si>
  <si>
    <t>OPS-DAD-0162-2024</t>
  </si>
  <si>
    <t>https://community.secop.gov.co/Public/Tendering/OpportunityDetail/Index?noticeUID=CO1.NTC.6720408</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</si>
  <si>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</si>
  <si>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</si>
  <si>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</si>
  <si>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CO1.REQ.6833463</t>
  </si>
  <si>
    <t>OPS-DAD-0161-2024</t>
  </si>
  <si>
    <t>https://community.secop.gov.co/Public/Tendering/OpportunityDetail/Index?noticeUID=CO1.NTC.6710513</t>
  </si>
  <si>
    <t>901572832</t>
  </si>
  <si>
    <t>ALF TECHNOLOGIES SAS</t>
  </si>
  <si>
    <t>SERVICIO DE MANTENIMIENTO PREVENTIVO Y CORRECTIVO PARA LOS DISPOSITIVOS (PILOT-INTERACTIVO) UBICADOS EN LOS AUDITORIOS NEGUANJE Y PLAYA GRANDE UBICADOS EN EL EDIFICIO MAR CARIBE DE LA UNIVERSIDAD DEL MAGDALENA</t>
  </si>
  <si>
    <t>CO1.REQ.6828491</t>
  </si>
  <si>
    <t>OPS-DAD-0160-2024</t>
  </si>
  <si>
    <t>https://community.secop.gov.co/Public/Tendering/OpportunityDetail/Index?noticeUID=CO1.NTC.6710428</t>
  </si>
  <si>
    <t>860014923</t>
  </si>
  <si>
    <t>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</si>
  <si>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</si>
  <si>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CO1.REQ.6828419</t>
  </si>
  <si>
    <t>OPS-DAD-0159-2024</t>
  </si>
  <si>
    <t>https://community.secop.gov.co/Public/Tendering/OpportunityDetail/Index?noticeUID=CO1.NTC.6703516</t>
  </si>
  <si>
    <t>57293412</t>
  </si>
  <si>
    <t>SANDRA MILENA MENDIETA PUGLIESE</t>
  </si>
  <si>
    <t>SERVICIO 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 NUESTRO MEDIO DIGITAL SANTAMARTAALDÍA.CO Y EN REDES SOCIALES SANTA MARTA AL DÍA</t>
  </si>
  <si>
    <t>CO1.REQ.6821613</t>
  </si>
  <si>
    <t>OPS-DAD-0158-2024</t>
  </si>
  <si>
    <t>https://community.secop.gov.co/Public/Tendering/OpportunityDetail/Index?noticeUID=CO1.NTC.6703164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</si>
  <si>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</si>
  <si>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CO1.REQ.6821078</t>
  </si>
  <si>
    <t>OPS-DAD-0157-2024</t>
  </si>
  <si>
    <t>https://community.secop.gov.co/Public/Tendering/OpportunityDetail/Index?noticeUID=CO1.NTC.6702778</t>
  </si>
  <si>
    <t>900512637</t>
  </si>
  <si>
    <t>INTERLIF SAS</t>
  </si>
  <si>
    <t>SERVICIO DE MANTENIMIENTO PREVENTIVO Y CORRECTIVO AL ASCENSOR MARCA INTELIFT UBICADO EN EL EDIFICIO DE BIENESTAR DE LA UNIVERSIDAD DEL MAGDALENA</t>
  </si>
  <si>
    <t>CO1.REQ.6820645</t>
  </si>
  <si>
    <t>OPS-DAD-0156-2024</t>
  </si>
  <si>
    <t>https://community.secop.gov.co/Public/Tendering/OpportunityDetail/Index?noticeUID=CO1.NTC.6686392</t>
  </si>
  <si>
    <t>900244687</t>
  </si>
  <si>
    <t>INNOVACION &amp; DISEÑOS SAS</t>
  </si>
  <si>
    <t>SERVICIO DE DIVULGACIÓN Y PROMOCIÓN DE LOS DISTINTOS PROCESOS ACADÉMICOS DE INVESTIGACIÓN Y EXTENSIÓN INSTITUCIONAL DE LA UNIVERSIDAD DEL MAGDALENA EN LA RADIO EN LAS EMISORAS RADIO MAGDALENA 1420 AM Y RADIO RODADERO 1480 AM</t>
  </si>
  <si>
    <t>CO1.REQ.6803877</t>
  </si>
  <si>
    <t>OPS-DAD-0155-2024</t>
  </si>
  <si>
    <t>https://community.secop.gov.co/Public/Tendering/OpportunityDetail/Index?noticeUID=CO1.NTC.6676740</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</si>
  <si>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</si>
  <si>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</si>
  <si>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LOS PORTALES WEB CANALTVCOSTA.CO Y PASIONPORSANTAMARTA.COM</t>
  </si>
  <si>
    <t>CO1.REQ.6795405</t>
  </si>
  <si>
    <t>OPS-DAD-0154-2024</t>
  </si>
  <si>
    <t>https://community.secop.gov.co/Public/Tendering/OpportunityDetail/Index?noticeUID=CO1.NTC.6676238</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</si>
  <si>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</si>
  <si>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</si>
  <si>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</si>
  <si>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CO1.REQ.6794650</t>
  </si>
  <si>
    <t>OPS-DAD-0153-2024</t>
  </si>
  <si>
    <t>https://community.secop.gov.co/Public/Tendering/OpportunityDetail/Index?noticeUID=CO1.NTC.6676023</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</si>
  <si>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</si>
  <si>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</si>
  <si>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</si>
  <si>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CO1.REQ.6794316</t>
  </si>
  <si>
    <t>OPS-DAD-0152-2024</t>
  </si>
  <si>
    <t>https://community.secop.gov.co/Public/Tendering/OpportunityDetail/Index?noticeUID=CO1.NTC.6675745</t>
  </si>
  <si>
    <t>901208973</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</si>
  <si>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</si>
  <si>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 EN EL PORTAL WEB WWW.REVISTA7SM.COM</t>
  </si>
  <si>
    <t>CO1.REQ.6793953</t>
  </si>
  <si>
    <t>OPS-DAD-0151-2024</t>
  </si>
  <si>
    <t>https://community.secop.gov.co/Public/Tendering/OpportunityDetail/Index?noticeUID=CO1.NTC.6675453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</si>
  <si>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</si>
  <si>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</si>
  <si>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t>
  </si>
  <si>
    <t>CO1.REQ.6793685</t>
  </si>
  <si>
    <t>OPS-DAD-0150-2024</t>
  </si>
  <si>
    <t>https://community.secop.gov.co/Public/Tendering/OpportunityDetail/Index?noticeUID=CO1.NTC.6675187</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</si>
  <si>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</si>
  <si>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</si>
  <si>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</si>
  <si>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CO1.REQ.6793726</t>
  </si>
  <si>
    <t>OPS-DAD-0149-2024</t>
  </si>
  <si>
    <t>https://community.secop.gov.co/Public/Tendering/OpportunityDetail/Index?noticeUID=CO1.NTC.6670136</t>
  </si>
  <si>
    <t>901794993</t>
  </si>
  <si>
    <t>EDSOLUTIONS SAS</t>
  </si>
  <si>
    <t>SERVICIO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</si>
  <si>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CO1.REQ.6788826</t>
  </si>
  <si>
    <t>OPS-DAD-0148-2024</t>
  </si>
  <si>
    <t>https://community.secop.gov.co/Public/Tendering/OpportunityDetail/Index?noticeUID=CO1.NTC.6669766</t>
  </si>
  <si>
    <t>7144250</t>
  </si>
  <si>
    <t>ALBERTO ELIAS GONZALEZ IGUARAN</t>
  </si>
  <si>
    <t>SERVICIO DE CERRAJERÍA PARA LA UNIVERSIDAD DEL MAGDALENA Y SUS SEDES ALTERNAS INCLUYE REPUESTOS</t>
  </si>
  <si>
    <t>CO1.REQ.6788374</t>
  </si>
  <si>
    <t>OPS-DAD-0147-2024</t>
  </si>
  <si>
    <t>https://community.secop.gov.co/Public/Tendering/ContractNoticePhases/View?PPI=CO1.PPI.33886769&amp;isFromPublicArea=True&amp;isModal=False</t>
  </si>
  <si>
    <t>890914063</t>
  </si>
  <si>
    <t>COMPONENTES ELECTRONICAS LTDA</t>
  </si>
  <si>
    <t>SERVICIO DE RENOVACIÓN LICENCIA CAMPUS WIDE ANUAL DE LA PLATAFORMA DE PROGRAMACIÓN Y CÁLCULO NUMÉRICO MATLAB PARA EL USO DE 824 USUARIOS Y SOPORTE TÉCNICO POR 12 MESES REQUERIDAS POR EL PROGRAMA DE INGENIERIA ELECTRONICA</t>
  </si>
  <si>
    <t>CO1.REQ.6727433</t>
  </si>
  <si>
    <t>OPS-DAD-0146-2024</t>
  </si>
  <si>
    <t>https://community.secop.gov.co/Public/Tendering/ContractNoticePhases/View?PPI=CO1.PPI.33835632&amp;isFromPublicArea=True&amp;isModal=False</t>
  </si>
  <si>
    <t>900802684</t>
  </si>
  <si>
    <t>DICOM INGENIERIA SAS</t>
  </si>
  <si>
    <t>SERVICIO DE MANTENIMIENTO CORRECTIVO PARCIAL PARA LOS VIDEO PROYECTORES INTERACTIVOS ULTRACORTOS DE LOS EDIFICIOS CIÉNAGA GRANDE Y MAR CARIBE DE LA UNIVERSIDAD DEL MAGDALENA</t>
  </si>
  <si>
    <t>CO1.REQ.6715649</t>
  </si>
  <si>
    <t>OPS-DAD-0145-2024</t>
  </si>
  <si>
    <t>https://community.secop.gov.co/Public/Tendering/ContractNoticePhases/View?PPI=CO1.PPI.33835324&amp;isFromPublicArea=True&amp;isModal=False</t>
  </si>
  <si>
    <t>SERVICIO DE MANTENIMIENTO PREVENTIVO Y O CORRECTIVO PARA LOS EQUIPOS DE LOS LABORATORIOS FÍSICA ELECTRICIDAD Y MAGNETISMO CALOR Y ONDA DE LA UNIVERSIDAD PARA EL PERIODO 2024 II</t>
  </si>
  <si>
    <t>CO1.REQ.6715520 </t>
  </si>
  <si>
    <t>OPS-DAD-0144-2024</t>
  </si>
  <si>
    <t>https://community.secop.gov.co/Public/Tendering/ContractNoticePhases/View?PPI=CO1.PPI.33833277&amp;isFromPublicArea=True&amp;isModal=False</t>
  </si>
  <si>
    <t>901467992</t>
  </si>
  <si>
    <t>JADER USMA MULTISERVICIOS SAS</t>
  </si>
  <si>
    <t>SERVICIO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</si>
  <si>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CO1.REQ.6715228</t>
  </si>
  <si>
    <t>OPS-DAD-0143-2024</t>
  </si>
  <si>
    <t>https://community.secop.gov.co/Public/Tendering/ContractNoticePhases/View?PPI=CO1.PPI.33772143&amp;isFromPublicArea=True&amp;isModal=False</t>
  </si>
  <si>
    <t>CARACOL PRIMERA CADENA RADIAL COLOMBIANA SA</t>
  </si>
  <si>
    <t>PARTICIPACIÓN EN EL FORO EL FUTURO DE LA EDUCACIÓN EN COLOMBIA DE CARACOL RADIO</t>
  </si>
  <si>
    <t>CO1.REQ.6697652</t>
  </si>
  <si>
    <t>OPS-DAD-0142-2024</t>
  </si>
  <si>
    <t>https://community.secop.gov.co/Public/Tendering/ContractNoticePhases/View?PPI=CO1.PPI.33771661&amp;isFromPublicArea=True&amp;isModal=False</t>
  </si>
  <si>
    <t>SOFTWARE  SHOP  DE  COLOMBIA  SAS</t>
  </si>
  <si>
    <t>SERVICIO DE LICENCIAMIENTO DEL SOFTWARE MAXQDA ANALITYCS PRO V2024  PARA EL USO DE 16 USUARIOS Y SOPORTE TÉCNICO POR UN AÑO REQUERIDAS PARA EL LABORATORIO INTEGRADO DE PSICOLOGÍA</t>
  </si>
  <si>
    <t>CO1.REQ.6697381</t>
  </si>
  <si>
    <t>OPS-DAD-0141-2024</t>
  </si>
  <si>
    <t>https://community.secop.gov.co/Public/Tendering/ContractNoticePhases/View?PPI=CO1.PPI.33771293&amp;isFromPublicArea=True&amp;isModal=False</t>
  </si>
  <si>
    <t>901050213</t>
  </si>
  <si>
    <t>PRODUCCIONES TERRITORIO SAMARIO SAS</t>
  </si>
  <si>
    <t>SERVICIO DE PREPRODUCCIÓN PRODUCCIÓN Y POST PRODUCCIÓN DEL PROGRAMA INSTITUCIONAL DE LA UNIVERSIDAD DEL MAGDALENA EL CAMPUS TV PROGRAMA SEMANAL PARA  TRANSMITIR DURANTE CUATRO 04 MESES DE 2024 POR EL CANAL REGIONAL TELECARIBE EL CANAL UNIVERSITARIO ZOOM Y EL CANAL TERRITORIO DE TELEVISIÓN LOCAL CANAL 78 POR TV  NORTE TELEVISIÓN POR CABLE</t>
  </si>
  <si>
    <t>CO1.REQ.6697551 </t>
  </si>
  <si>
    <t>OPS-DAD-0140-2024</t>
  </si>
  <si>
    <t>https://community.secop.gov.co/Public/Tendering/ContractNoticePhases/View?PPI=CO1.PPI.33751422&amp;isFromPublicArea=True&amp;isModal=False</t>
  </si>
  <si>
    <t>SERVICIO DE MANTENIMIENTO PREVENTIVO Y CORRECTIVO PARA LOS SALONES TIPO AUDITORIO LANGOSTA AZUL SALA DE AUDIENCIAS SALÓN 101 Y SALÓN 102 UBICADOS EN EDIFICIO CIÉNAGA GRANDE SUR DE LA UNIVERSIDAD DEL MAGDALENA</t>
  </si>
  <si>
    <t>CO1.REQ.6693268</t>
  </si>
  <si>
    <t>OPS-DAD-0139-2024</t>
  </si>
  <si>
    <t>https://community.secop.gov.co/Public/Tendering/ContractNoticePhases/View?PPI=CO1.PPI.33683968&amp;isFromPublicArea=True&amp;isModal=False</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</si>
  <si>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</si>
  <si>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</si>
  <si>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</si>
  <si>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CO1.REQ.6676299</t>
  </si>
  <si>
    <t>OPS-DAD-0138-2024</t>
  </si>
  <si>
    <t>https://community.secop.gov.co/Public/Tendering/ContractNoticePhases/View?PPI=CO1.PPI.33681308&amp;isFromPublicArea=True&amp;isModal=False</t>
  </si>
  <si>
    <t>SERVICIO DE PROMOCIÓN Y DIVULGACIÓN DE LA CUARTA FERIA ARTESANAL Y CULTURAL DEL CARIBE COLOMBIANO LA VOZ DE LOS ANCESTROS DE LA UNIVERSIDAD DEL MAGDALENA</t>
  </si>
  <si>
    <t>CO1.REQ.6676420</t>
  </si>
  <si>
    <t>OPS-DAD-0137-2024</t>
  </si>
  <si>
    <t>https://community.secop.gov.co/Public/Tendering/ContractNoticePhases/View?PPI=CO1.PPI.33678773&amp;isFromPublicArea=True&amp;isModal=False</t>
  </si>
  <si>
    <t>901237267</t>
  </si>
  <si>
    <t>PROQUEST COLOMBIA SAS</t>
  </si>
  <si>
    <t>SERVICIO DE RENOVACIÓN POR 12 MESES DE LA SUSCRIPCIÓN A LA BASE DE DATOS PROQUEST ONE ACADEMIC QUE INCLUYE LOS RECURSOS MULTIDISCIPLINARES</t>
  </si>
  <si>
    <t>CO1.REQ.6674979</t>
  </si>
  <si>
    <t>OPS-DAD-0136-2024</t>
  </si>
  <si>
    <t>https://community.secop.gov.co/Public/Tendering/ContractNoticePhases/View?PPI=CO1.PPI.33677415&amp;isFromPublicArea=True&amp;isModal=False</t>
  </si>
  <si>
    <t>SERVICIO DE MANTENIMIENTO DE LAS PLATAFORMAS QUE SOPORTAN LOS SERVICIOS QUE COMPONEN EL CLOUD DE LA UNIVERSIDAD DEL MAGDALENA</t>
  </si>
  <si>
    <t>CO1.REQ.6674467</t>
  </si>
  <si>
    <t>OPS-DAD-0135-2024</t>
  </si>
  <si>
    <t>https://community.secop.gov.co/Public/Tendering/ContractNoticePhases/View?PPI=CO1.PPI.33618121&amp;isFromPublicArea=True&amp;isModal=False</t>
  </si>
  <si>
    <t>CARLOS CAMACHO SERGE</t>
  </si>
  <si>
    <t>819000986</t>
  </si>
  <si>
    <t>CB HOTELES Y RESORTS SA</t>
  </si>
  <si>
    <t>SERVICIO DE ALQUILER DE AUDITORIO SERVICIO DE ALIMENTACIÓN Y SERVICIO DE HOSPEDAJE LO ANTERIOR EN EL MARCO DE LA JORNADA ÁGIL ESTUDIANTIL DENOMINADA DISEÑEMOS LA RUTA DE TU VIAJE ACADÉMICO CREACIÓN COLECTIVA DEL ESTATUTO ESTUDIANTIL</t>
  </si>
  <si>
    <t>CO1.REQ.6659271 </t>
  </si>
  <si>
    <t>OPS-DAD-0134-2024</t>
  </si>
  <si>
    <t>https://community.secop.gov.co/Public/Tendering/ContractNoticePhases/View?PPI=CO1.PPI.33615074&amp;isFromPublicArea=True&amp;isModal=False</t>
  </si>
  <si>
    <t>900600181</t>
  </si>
  <si>
    <t>JACOBSEN APARICIO ASOCIADOS SAS</t>
  </si>
  <si>
    <t>SERVICIOS PARA ORIENTAR DIÁLOGOS Y GENERAR DEBATES SIGNIFICATIVOS BAJO METODOLOGÍAS ÁGILES EN EL MARCO DE LA JORNADA ÁGIL ESTUDIANTIL DENOMINADA DISEÑEMOS LA RUTA DE TU VIAJE ACADÉMICO CREACIÓSERVICIOS EN EL MARCO DE LA JORNADA ÁGIL ESTUDIANTIL DENOMINADA DISEÑEMOS LA RUTA DE TU VIAJE ACADÉMICO CREACIÓN COLECTIVA DEL ESTATUTO ESTUDIANTIL CON LA PARTICIPACIÓN DE REPRESENTANTES ESTUDIANTILES Y DIRECTIVOS DE LA ALMA MÁTER</t>
  </si>
  <si>
    <t>CO1.REQ.6658556</t>
  </si>
  <si>
    <t>OPS-DAD-0133-2024</t>
  </si>
  <si>
    <t>https://community.secop.gov.co/Public/Tendering/ContractNoticePhases/View?PPI=CO1.PPI.33544366&amp;isFromPublicArea=True&amp;isModal=False</t>
  </si>
  <si>
    <t>900243200</t>
  </si>
  <si>
    <t>E-LIBRO LTDA</t>
  </si>
  <si>
    <t>SERVICIO DE RENOVACIÓN POR 12 MESES DE LA SUSCRIPCIÓN A LAS COLECCIONES DIGITALES ELIBRO CÁTEDRA Y BIBLIOTECA DIGITAL ECOE REQUERIDO POR LA BIBLIOTECA GERMÁN BULA MEYER</t>
  </si>
  <si>
    <t>CO1.REQ.6641147</t>
  </si>
  <si>
    <t>OPS-DAD-0132-2024</t>
  </si>
  <si>
    <t>https://community.secop.gov.co/Public/Tendering/ContractNoticePhases/View?PPI=CO1.PPI.33544124&amp;isFromPublicArea=True&amp;isModal=False</t>
  </si>
  <si>
    <t>SERVICIO DE MANTENIMIENTO PREVENTIVO Y/O CORRECTIVO DE LAS SILLAS DE LAS AULAS DE CLASES DEL EDIFICIO SIERRA NEVADA NECESARIOS PARA EL BUEN FUNCIONAMIENTO DE LAS PRÁCTICAS ACADÉMICAS Y ACTIVIDADES DE INVESTIGACIÓN REALIZADAS EN LOS DISTINTOS PROGRAMAS QUE OFRECE LA UNIVERSIDAD DEL MAGDALENA</t>
  </si>
  <si>
    <t>CO1.REQ.6641051</t>
  </si>
  <si>
    <t>OPS-DAD-0131-2024</t>
  </si>
  <si>
    <t>https://community.secop.gov.co/Public/Tendering/ContractNoticePhases/View?PPI=CO1.PPI.33459864&amp;isFromPublicArea=True&amp;isModal=False</t>
  </si>
  <si>
    <t>830048145</t>
  </si>
  <si>
    <t>SIIGO SAS</t>
  </si>
  <si>
    <t>SERVICIO DE RENOVACIÓN PARA EL USO 1 LICENCIA DEL SOFTWARE SIIGO PARA BENEFICIO DE 40 USUARIOS Y SOPORTE TÉCNICO POR UN AÑO DEL SOFWARE SIIGO REQUERIDA PARA EL PROGRAMA DE CONTADURÍA PÚBLICA</t>
  </si>
  <si>
    <t>CO1.REQ.6619500</t>
  </si>
  <si>
    <t>OPS-DAD-0130-2024</t>
  </si>
  <si>
    <t>https://community.secop.gov.co/Public/Tendering/ContractNoticePhases/View?PPI=CO1.PPI.33459359&amp;isFromPublicArea=True&amp;isModal=False</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</si>
  <si>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</si>
  <si>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</si>
  <si>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</si>
  <si>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CO1.REQ.6619830</t>
  </si>
  <si>
    <t>OPS-DAD-0129-2024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</si>
  <si>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</si>
  <si>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</si>
  <si>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</si>
  <si>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</si>
  <si>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</si>
  <si>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</si>
  <si>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</si>
  <si>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OSCAR FERNANDO CASTILLO MOSCARELLA</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</si>
  <si>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</si>
  <si>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</si>
  <si>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</si>
  <si>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</si>
  <si>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</si>
  <si>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</si>
  <si>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</si>
  <si>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</si>
  <si>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</si>
  <si>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</si>
  <si>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</si>
  <si>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</si>
  <si>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</si>
  <si>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</si>
  <si>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</si>
  <si>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</si>
  <si>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</si>
  <si>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</si>
  <si>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</si>
  <si>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</si>
  <si>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</si>
  <si>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</si>
  <si>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</si>
  <si>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</si>
  <si>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</si>
  <si>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</si>
  <si>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</si>
  <si>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</si>
  <si>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</si>
  <si>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</si>
  <si>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</si>
  <si>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</si>
  <si>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</si>
  <si>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</si>
  <si>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</si>
  <si>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</si>
  <si>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</si>
  <si>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</si>
  <si>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</si>
  <si>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</si>
  <si>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</si>
  <si>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</si>
  <si>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</si>
  <si>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</si>
  <si>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</si>
  <si>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</si>
  <si>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</si>
  <si>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</si>
  <si>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</si>
  <si>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</si>
  <si>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</si>
  <si>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</si>
  <si>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</si>
  <si>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</si>
  <si>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</si>
  <si>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</si>
  <si>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</si>
  <si>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</si>
  <si>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</si>
  <si>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</si>
  <si>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</si>
  <si>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</si>
  <si>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</si>
  <si>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</si>
  <si>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</si>
  <si>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</si>
  <si>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</si>
  <si>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</si>
  <si>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</si>
  <si>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</si>
  <si>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</si>
  <si>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</si>
  <si>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</si>
  <si>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</si>
  <si>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</si>
  <si>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</si>
  <si>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</si>
  <si>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</si>
  <si>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</si>
  <si>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</si>
  <si>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</si>
  <si>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</si>
  <si>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</si>
  <si>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</si>
  <si>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</si>
  <si>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</si>
  <si>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</si>
  <si>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</si>
  <si>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</si>
  <si>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ENLACES L&amp;J SAS</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</si>
  <si>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</si>
  <si>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</si>
  <si>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</si>
  <si>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</si>
  <si>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</si>
  <si>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</si>
  <si>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</si>
  <si>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</si>
  <si>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</si>
  <si>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</si>
  <si>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</si>
  <si>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</si>
  <si>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</si>
  <si>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</si>
  <si>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</si>
  <si>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</si>
  <si>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</si>
  <si>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</si>
  <si>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</si>
  <si>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</si>
  <si>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</si>
  <si>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</si>
  <si>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</si>
  <si>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</si>
  <si>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</si>
  <si>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</si>
  <si>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</si>
  <si>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</si>
  <si>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</si>
  <si>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</si>
  <si>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</si>
  <si>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</si>
  <si>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</si>
  <si>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EDWIN DANIEL CAICEDO JIMENEZ</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</si>
  <si>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</si>
  <si>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</si>
  <si>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</si>
  <si>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</si>
  <si>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</si>
  <si>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</si>
  <si>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</si>
  <si>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</si>
  <si>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</si>
  <si>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</si>
  <si>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</si>
  <si>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</si>
  <si>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</si>
  <si>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</si>
  <si>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</si>
  <si>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</si>
  <si>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</si>
  <si>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</si>
  <si>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</si>
  <si>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</si>
  <si>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</si>
  <si>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</si>
  <si>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</si>
  <si>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</si>
  <si>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</si>
  <si>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</si>
  <si>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</si>
  <si>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</si>
  <si>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</si>
  <si>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</si>
  <si>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</si>
  <si>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</si>
  <si>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</si>
  <si>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</si>
  <si>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</si>
  <si>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</si>
  <si>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</si>
  <si>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</si>
  <si>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</si>
  <si>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</si>
  <si>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</si>
  <si>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</si>
  <si>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</si>
  <si>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</si>
  <si>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</si>
  <si>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</si>
  <si>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</si>
  <si>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</si>
  <si>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</si>
  <si>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</si>
  <si>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</si>
  <si>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</si>
  <si>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</si>
  <si>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</si>
  <si>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</si>
  <si>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</si>
  <si>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</si>
  <si>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</si>
  <si>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</si>
  <si>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</si>
  <si>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</si>
  <si>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</si>
  <si>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</si>
  <si>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</si>
  <si>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</si>
  <si>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</si>
  <si>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</si>
  <si>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</si>
  <si>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</si>
  <si>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</si>
  <si>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</si>
  <si>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</si>
  <si>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</si>
  <si>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</si>
  <si>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</si>
  <si>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</si>
  <si>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</si>
  <si>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</si>
  <si>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</si>
  <si>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</si>
  <si>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</si>
  <si>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</si>
  <si>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</si>
  <si>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</si>
  <si>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</si>
  <si>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</si>
  <si>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</si>
  <si>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</si>
  <si>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</si>
  <si>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</si>
  <si>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</si>
  <si>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</si>
  <si>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</si>
  <si>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</si>
  <si>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</si>
  <si>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</si>
  <si>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</si>
  <si>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</si>
  <si>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</si>
  <si>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</si>
  <si>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</si>
  <si>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</si>
  <si>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</si>
  <si>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</si>
  <si>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</si>
  <si>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</si>
  <si>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</si>
  <si>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</si>
  <si>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</si>
  <si>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</si>
  <si>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</si>
  <si>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</si>
  <si>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</si>
  <si>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</si>
  <si>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</si>
  <si>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</si>
  <si>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</si>
  <si>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</si>
  <si>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</si>
  <si>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</si>
  <si>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</si>
  <si>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</si>
  <si>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</si>
  <si>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</si>
  <si>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</si>
  <si>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</si>
  <si>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</si>
  <si>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</si>
  <si>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</si>
  <si>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</si>
  <si>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</si>
  <si>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</si>
  <si>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</si>
  <si>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</si>
  <si>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</si>
  <si>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</si>
  <si>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</si>
  <si>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</si>
  <si>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</si>
  <si>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</si>
  <si>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</si>
  <si>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</si>
  <si>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</si>
  <si>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</si>
  <si>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</si>
  <si>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</si>
  <si>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</si>
  <si>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</si>
  <si>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</si>
  <si>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</si>
  <si>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</si>
  <si>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</si>
  <si>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</si>
  <si>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</si>
  <si>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</si>
  <si>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</si>
  <si>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</si>
  <si>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</si>
  <si>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</si>
  <si>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</si>
  <si>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</si>
  <si>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</si>
  <si>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</si>
  <si>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</si>
  <si>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</si>
  <si>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</si>
  <si>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</si>
  <si>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</si>
  <si>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</si>
  <si>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</si>
  <si>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</si>
  <si>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</si>
  <si>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</si>
  <si>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</si>
  <si>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</si>
  <si>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</si>
  <si>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</si>
  <si>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</si>
  <si>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</si>
  <si>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</si>
  <si>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</si>
  <si>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</si>
  <si>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</si>
  <si>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</si>
  <si>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</si>
  <si>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</si>
  <si>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</si>
  <si>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</si>
  <si>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</si>
  <si>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</si>
  <si>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</si>
  <si>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</si>
  <si>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</si>
  <si>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</si>
  <si>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</si>
  <si>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</si>
  <si>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</si>
  <si>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</si>
  <si>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</si>
  <si>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</si>
  <si>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</si>
  <si>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</si>
  <si>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WILSON VELASQUEZ BASTIDAS</t>
  </si>
  <si>
    <t>860012336</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</si>
  <si>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</si>
  <si>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</si>
  <si>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</si>
  <si>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</si>
  <si>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</si>
  <si>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</si>
  <si>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</si>
  <si>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</si>
  <si>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</si>
  <si>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</si>
  <si>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</si>
  <si>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</si>
  <si>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</si>
  <si>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</si>
  <si>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</si>
  <si>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</si>
  <si>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</si>
  <si>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</si>
  <si>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</si>
  <si>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</si>
  <si>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</si>
  <si>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</si>
  <si>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</si>
  <si>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</si>
  <si>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</si>
  <si>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</si>
  <si>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</si>
  <si>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</si>
  <si>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</si>
  <si>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</si>
  <si>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</si>
  <si>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</si>
  <si>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</si>
  <si>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</si>
  <si>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</si>
  <si>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</si>
  <si>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</si>
  <si>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</si>
  <si>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</si>
  <si>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</si>
  <si>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</si>
  <si>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</si>
  <si>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</si>
  <si>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</si>
  <si>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</si>
  <si>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</si>
  <si>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</si>
  <si>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</si>
  <si>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</si>
  <si>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</si>
  <si>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</si>
  <si>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</si>
  <si>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KATHERINE YISETH OLIVOS COLLANTES</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</si>
  <si>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</si>
  <si>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</si>
  <si>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</si>
  <si>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</si>
  <si>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</si>
  <si>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</si>
  <si>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</si>
  <si>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</si>
  <si>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</si>
  <si>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</si>
  <si>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</si>
  <si>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</si>
  <si>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</si>
  <si>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</si>
  <si>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</si>
  <si>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</si>
  <si>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</si>
  <si>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</si>
  <si>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</si>
  <si>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</si>
  <si>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</si>
  <si>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</si>
  <si>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</si>
  <si>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</si>
  <si>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</si>
  <si>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</si>
  <si>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</si>
  <si>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</si>
  <si>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</si>
  <si>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</si>
  <si>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</si>
  <si>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</si>
  <si>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</si>
  <si>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</si>
  <si>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</si>
  <si>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</si>
  <si>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</si>
  <si>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</si>
  <si>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</si>
  <si>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</si>
  <si>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</si>
  <si>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</si>
  <si>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</si>
  <si>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</si>
  <si>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</si>
  <si>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</si>
  <si>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</si>
  <si>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</si>
  <si>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</si>
  <si>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</si>
  <si>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</si>
  <si>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</si>
  <si>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</si>
  <si>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</si>
  <si>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</si>
  <si>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</si>
  <si>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CO1.REQ.5903419</t>
  </si>
  <si>
    <t>OPS-DAD-0046-2024</t>
  </si>
  <si>
    <t>https://community.secop.gov.co/Public/Tendering/ContractNoticePhases/View?PPI=CO1.PPI.30383170&amp;isFromPublicArea=True&amp;isModal=False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</si>
  <si>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</si>
  <si>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</si>
  <si>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</si>
  <si>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</si>
  <si>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</si>
  <si>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</si>
  <si>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</si>
  <si>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</si>
  <si>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900938372</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</si>
  <si>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</si>
  <si>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</si>
  <si>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</si>
  <si>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</si>
  <si>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</si>
  <si>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</si>
  <si>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</si>
  <si>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</si>
  <si>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</si>
  <si>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</si>
  <si>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</si>
  <si>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</si>
  <si>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</si>
  <si>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</si>
  <si>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</si>
  <si>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</si>
  <si>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</si>
  <si>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</si>
  <si>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</si>
  <si>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</si>
  <si>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</si>
  <si>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</si>
  <si>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</si>
  <si>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</si>
  <si>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</si>
  <si>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</si>
  <si>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</si>
  <si>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</si>
  <si>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</si>
  <si>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</si>
  <si>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</si>
  <si>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</si>
  <si>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SERVICIO DE  FUMIGACIÓN Y CONTROL DE PLAGAS PARA LA UNIVERSIDAD DEL MAGDALENA CAMPUS PRINCIPAL Y SUS SEDES ALTERNAS</t>
  </si>
  <si>
    <t>CO1.REQ.5871851</t>
  </si>
  <si>
    <t>OPS-DAD-0036-2024</t>
  </si>
  <si>
    <t>https://community.secop.gov.co/Public/Tendering/OpportunityDetail/Index?noticeUID=CO1.NTC.5762167</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</si>
  <si>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</si>
  <si>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</si>
  <si>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</si>
  <si>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</si>
  <si>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</si>
  <si>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</si>
  <si>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</si>
  <si>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</si>
  <si>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</si>
  <si>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</si>
  <si>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</si>
  <si>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</si>
  <si>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</si>
  <si>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</si>
  <si>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</si>
  <si>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</si>
  <si>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</si>
  <si>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</si>
  <si>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</si>
  <si>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</si>
  <si>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</si>
  <si>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</si>
  <si>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</si>
  <si>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</si>
  <si>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</si>
  <si>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</si>
  <si>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</si>
  <si>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</si>
  <si>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</si>
  <si>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</si>
  <si>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</si>
  <si>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</si>
  <si>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</si>
  <si>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</si>
  <si>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</si>
  <si>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</si>
  <si>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</si>
  <si>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</si>
  <si>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</si>
  <si>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</si>
  <si>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</si>
  <si>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</si>
  <si>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</si>
  <si>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</si>
  <si>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</si>
  <si>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</si>
  <si>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</si>
  <si>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</si>
  <si>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</si>
  <si>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</si>
  <si>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</si>
  <si>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</si>
  <si>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</si>
  <si>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</si>
  <si>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</si>
  <si>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</si>
  <si>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</si>
  <si>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</si>
  <si>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</si>
  <si>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</si>
  <si>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</si>
  <si>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</si>
  <si>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</si>
  <si>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</si>
  <si>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</si>
  <si>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</si>
  <si>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</si>
  <si>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</si>
  <si>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</si>
  <si>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</si>
  <si>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</si>
  <si>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</si>
  <si>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CO1.REQ.5821017</t>
  </si>
  <si>
    <t>OPS-DAD-0019-2024</t>
  </si>
  <si>
    <t>https://community.secop.gov.co/Public/Tendering/OpportunityDetail/Index?noticeUID=CO1.NTC.5711646</t>
  </si>
  <si>
    <t>CO1.REQ.5819633</t>
  </si>
  <si>
    <t>OPS-DAD-0018-2024</t>
  </si>
  <si>
    <t>https://community.secop.gov.co/Public/Tendering/OpportunityDetail/Index?noticeUID=CO1.NTC.5708328</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</si>
  <si>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</si>
  <si>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</si>
  <si>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</si>
  <si>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</si>
  <si>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</si>
  <si>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</si>
  <si>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</si>
  <si>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</si>
  <si>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</si>
  <si>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</si>
  <si>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</si>
  <si>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</si>
  <si>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</si>
  <si>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</si>
  <si>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</si>
  <si>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</si>
  <si>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</si>
  <si>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</si>
  <si>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</si>
  <si>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</si>
  <si>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</si>
  <si>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</si>
  <si>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</si>
  <si>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</si>
  <si>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</si>
  <si>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</si>
  <si>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</si>
  <si>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</si>
  <si>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</si>
  <si>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</si>
  <si>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</si>
  <si>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</si>
  <si>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LUZ MARINA VIVES LACOUTURE</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</si>
  <si>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</si>
  <si>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</si>
  <si>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</si>
  <si>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</si>
  <si>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</si>
  <si>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</si>
  <si>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</si>
  <si>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</si>
  <si>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</si>
  <si>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</si>
  <si>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</si>
  <si>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</si>
  <si>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</si>
  <si>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</si>
  <si>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</si>
  <si>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</si>
  <si>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</si>
  <si>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</si>
  <si>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</si>
  <si>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</si>
  <si>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</si>
  <si>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</si>
  <si>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</si>
  <si>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</si>
  <si>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</si>
  <si>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</si>
  <si>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</si>
  <si>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</si>
  <si>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</si>
  <si>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</si>
  <si>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</si>
  <si>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</si>
  <si>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</si>
  <si>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</si>
  <si>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</si>
  <si>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</si>
  <si>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</si>
  <si>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</si>
  <si>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</si>
  <si>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</si>
  <si>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</si>
  <si>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</si>
  <si>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</si>
  <si>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</si>
  <si>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</si>
  <si>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</si>
  <si>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</si>
  <si>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</si>
  <si>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</si>
  <si>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https://community.secop.gov.co/Public/Tendering/OpportunityDetail/Index?noticeUID=CO1.NTC.6975544&amp;isFromPublicArea=True&amp;isModal=False</t>
  </si>
  <si>
    <t xml:space="preserve">RONALD ROJAS DUICA </t>
  </si>
  <si>
    <t>ORIANA MARIA DIAZ MARTINEZ</t>
  </si>
  <si>
    <t>LA PRESENTE ORDEN TIENE POR OBJETO: 1. APOYAR EN LA COORDINACIÓN, LOGÍSTICA Y DESARROLLO DEL PROCESO DE INDUCCIÓN, REINDUCCIÓN Y PROGRAMA DE PRE PENSIONADOS DE LA DIRECCIÓN DE TALENTO HUMANO. 2. APOYAR CON LA ACTUALIZACIÓN DE LA PÁGINA WEB DE TALENTO HUMANO. 3. APOYAR CON LA CONSTRUCCIÓN, APLICACIÓN Y TABULACIÓN DE LAS ENCUESTAS DE “NECESIDADES DE CAPACITACIÓN” Y “SATISFACCIÓN DE BIENESTAR LABORAL” 4. APOYAR CON LA ELABORACIÓN DEL DIAGNÓSTICO DE NECESIDADES DE CAPACITACIÓN Y PROYECCIÓN DEL PLAN INSTITUCIONAL DE CAPACITACIÓN 2025. 5. APOYAR EN LA PROYECCIÓN DEL INFORME FINAL DEL PLAN DE CAPACITACIÓN DE TALENTO HUMANO 2024. 6. APOYAR CON LA CONSTRUCCIÓN DEL PROGRAMA DE ESTÍMULOS: PROGRAMA DE BIENESTAR SOCIAL Y LABORAL Y PROGRAMA DE INCENTIVOS 2025-2028 UNIMAGDALENA. 7. APOYAR EN LA CONSTRUCCIÓN DEL PLAN ESTRATÉGICO DE LA DIRECCIÓN DE TALENTO HUMANO 2025-2028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</si>
  <si>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CO1.REQ.7096567</t>
  </si>
  <si>
    <t>OPSP-VAD-1578-2024</t>
  </si>
  <si>
    <t>https://community.secop.gov.co/Public/Tendering/OpportunityDetail/Index?noticeUID=CO1.NTC.6945459&amp;isFromPublicArea=True&amp;isModal=False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</si>
  <si>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</si>
  <si>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</si>
  <si>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</si>
  <si>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CO1.REQ.7065791</t>
  </si>
  <si>
    <t>OAG-VAD-1575-2024</t>
  </si>
  <si>
    <t>https://community.secop.gov.co/Public/Tendering/OpportunityDetail/Index?noticeUID=CO1.NTC.6944956&amp;isFromPublicArea=True&amp;isModal=False</t>
  </si>
  <si>
    <t>DELVIS DEL PILAR BASTIDAS CUELLO</t>
  </si>
  <si>
    <t>MARIA CAMILA ANDRADE ANDRADE</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</si>
  <si>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</si>
  <si>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CO1.REQ.7065628</t>
  </si>
  <si>
    <t>OPSP-VAD-1574-2024</t>
  </si>
  <si>
    <t>https://community.secop.gov.co/Public/Tendering/OpportunityDetail/Index?noticeUID=CO1.NTC.6944383&amp;isFromPublicArea=True&amp;isModal=False</t>
  </si>
  <si>
    <t>ANDREINA COGOLLO ROSADO</t>
  </si>
  <si>
    <t>LA PRESENTE ORDEN TIENE POR OBJETO: 1. APOYAR EN LA COORDINACIÓN DE LA REVISIÓN DE LA CODIFICACIÓN CONTABLE DE LAS CUENTAS POR PAGAR Y OBLIGACIONES PRESUPUESTALES ELABORADAS PARA PROCESO DE PAGO. 2. APOYAR EN LA COORDINACIÓN DE LA ELABORACIÓN DE ENLACES DE CONTABLES Y CREACIÓN DE CUENTAS CONTABLES. 3. APOYAR AL GRUPO DE CONTABILIDAD EN EL PROCESO DE CONCILIACIÓN DE CARTERA, CON EL GRUPO DE FACTURACIÓN, CRÉDITO Y CARTERA Y CONCILIACIÓN DE LA PROPIEDAD, PLANTA Y EQUIPO. 4. APOYAR AL GRUPO DE CONTABILIDAD EN EL PROCESO DE ACTIVIDADES DE CIERRE MENSUAL.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</si>
  <si>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CO1.REQ.7065350</t>
  </si>
  <si>
    <t>OAG-VAD-1573-2024</t>
  </si>
  <si>
    <t>https://community.secop.gov.co/Public/Tendering/OpportunityDetail/Index?noticeUID=CO1.NTC.6944474&amp;isFromPublicArea=True&amp;isModal=False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</si>
  <si>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</si>
  <si>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</si>
  <si>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CO1.REQ.7065159</t>
  </si>
  <si>
    <t>OPSP-VAD-1572-2024</t>
  </si>
  <si>
    <t>https://community.secop.gov.co/Public/Tendering/OpportunityDetail/Index?noticeUID=CO1.NTC.6936852&amp;isFromPublicArea=True&amp;isModal=False</t>
  </si>
  <si>
    <t>MARTHA CAROLINA GONZALEZ ORTEGA</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</si>
  <si>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</si>
  <si>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EL DESARROLLO DE ACCIONES CON LA COMUNIDAD DOCENTE E INVESTIGADORA DE LA INSTITUCIÓN EN LA LÍNEA DE DIPLOMACIA CIENTÍFICA. 3. APOYAR LA GESTIÓN DE OPORTUNIDADES CON DIVERSOS ACTORES EN EL MARCO DE LOS PROCESOS ESTRATÉGICOS DE LA DEPENDENCIA. 4. APOYAR EL DESARROLLO E IMPLEMENTACIÓN DE OPORTUNIDADES, CONVOCATORIAS Y PROYECTOS CLAVES DE INTERNACIONALIZACIÓN.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</si>
  <si>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CO1.REQ.7057258</t>
  </si>
  <si>
    <t>OPSP-VAD-1571-2024</t>
  </si>
  <si>
    <t>https://community.secop.gov.co/Public/Tendering/OpportunityDetail/Index?noticeUID=CO1.NTC.6936712&amp;isFromPublicArea=True&amp;isModal=False</t>
  </si>
  <si>
    <t>HERMIDES JEREZ BLANCO</t>
  </si>
  <si>
    <t>BILAL MUSTAPHA YEHIA CARVAJAL</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</si>
  <si>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 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</si>
  <si>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CO1.REQ.7057139</t>
  </si>
  <si>
    <t>OPSP-VAD-1570-2024</t>
  </si>
  <si>
    <t>https://community.secop.gov.co/Public/Tendering/OpportunityDetail/Index?noticeUID=CO1.NTC.6930977&amp;isFromPublicArea=True&amp;isModal=False}</t>
  </si>
  <si>
    <t>SANDRA MILENA PACHECO LAGUNA</t>
  </si>
  <si>
    <t>LA PRESENTE ORDEN TIENE POR OBJETO: DESARROLLAR LAS SIGUIENTES ACTIVIDADES BRINDANDO ASESORÍA EN LOS PROCESOS INTERADMINISTRATIVOS DE LOS CONVENIOS DE BECAS DEL CAMBIO Y APOYAR LA ACTUALIZACIÓN EN LOS PROCESOS DE LA GESTIÓN DE CALIDAD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4) BRINDAR ASESORÍA EN LA GESTIÓN Y ACTUALIZACIÓN NORMATIVA DEL MAPA DE RIESGOS DE CORRUPCIÓN INSTITUCIONAL DEL CREO. 5) APOYAR EN LA ACTUALIZACIÓN NORMATIVA Y METODOLÓGICA DE LA GUÍA DE ADMINISTRACIÓN DEL MAPA RIESGO DE LA FUNCIÓN PÚBLICA CREO. 7) ASESORAR Y/O EMITIR ORIENTACIONES DE MEJORA Y COMPLEMENTACIÓN, SOBRE LAS CONDICIONES CORRESPONDIENTE A LOS PROGRAMAS EN PROCESO DE CREACIÓN Y/O AJUSTE NORMATIVO, VERIFICANDO EL AVANCE EN LA DOCUMENTACIÓN, LAS EVIDENCIAS E INDICADORES SEGÚN LA NORMATIVIDAD VIGENTE. 8) APOYAR A LOS PROGRAMAS, EN LAS EVENTUALES RESPUESTAS Y/O REQUERIMIENTOS DEL MEN, EN EL MARCO DEL PROCESO DE RENOVACIÓN Y/O OTORGAMIENTO DEL REGISTRO CALIFICADO DE LOS PROGRAMAS. 9) RENDIR INFORMES MENSUALES, SOBRE LAS ACTIVIDADES DESARROLLADAS, EN CUMPLIMIENTO DE LA PRESENTE ORDEN DE PRESTACIÓN DE SERVICIOS. 10) CUMPLIR CON LOS PROCEDIMIENTOS DEL PROCESO DE GESTIÓN DE LA CONTRATACIÓN DEL SISTEMA INTEGRAL DE LA CALIDAD "COGUI". 11) APOYAR AL GRUPO DE CONTRATACIÓN CREO EN LOS PROCESOS CONTRACTUALES SEGÚN LA NECESIDAD VERIFICACIÓN DE LA FUNCIÓN PÚBLICA Y DOCUMENTO SOPORTES, ASÍ MISMO DEL CUMPLIMIENTO DE LA ENTREGA DE INFORME MENSUAL, SEGÚN LO ESTABLECIDO, TENIENDO EN CUENTA LAS DIRECTRICES DADAS POR EL GRUPO DE CONTRATACIÓN DE LA UNIVERSIDAD. 12) RESOLVER CONSULTAS DE TIPO JURÍDICO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</si>
  <si>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CO1.REQ.7050871</t>
  </si>
  <si>
    <t>OPSP-VAD-1569-2024</t>
  </si>
  <si>
    <t>https://community.secop.gov.co/Public/Tendering/OpportunityDetail/Index?noticeUID=CO1.NTC.6916511&amp;isFromPublicArea=True&amp;isModal=False</t>
  </si>
  <si>
    <t xml:space="preserve">FABIO ANDRÉS FERNANDEZ PINTO </t>
  </si>
  <si>
    <t>FREDY DE JESUS SALCEDO OSPINO</t>
  </si>
  <si>
    <t>LA PRESENTE ORDEN TIENE POR OBJETO: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EVENTOS INSTITUCIONALES QUE SE DESARROLLEN DESDE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</si>
  <si>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CO1.REQ.7036548</t>
  </si>
  <si>
    <t>OPSP-VAD-1566-2024</t>
  </si>
  <si>
    <t>https://community.secop.gov.co/Public/Tendering/OpportunityDetail/Index?noticeUID=CO1.NTC.6900775&amp;isFromPublicArea=True&amp;isModal=False</t>
  </si>
  <si>
    <t>TILSON JOSE ORTEGA CHARRIS</t>
  </si>
  <si>
    <t>LA PRESENTE ORDEN TIENE POR OBJETO: 1. APOYAR EN LA REVISIÓN Y ACTUALIZACIÓN DE INFORMES DE ENTREGA DE CONSUMO. 2. APOYAR AL GRUPO DE COMPRAS Y ADMINISTRACIÓN DE BIENES, EN LA ACTUALIZACIÓN DE LA RELACIÓN DE LOS BIENES PARA DAR BAJA 3. APOYAR EN LA REVISIÓN Y SUMINISTRO DE BIENES DE CONSUMO PARA LAS UNIDADES SANITARIAS. 4. APOYAR EN SOLICITUD DE PROPUESTAS PARA RENOVACIÓN DE SEGUROS INSTITUCIONALES. 5. APOYAR EN LA TOMA FÍSICA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</si>
  <si>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CO1.REQ.7020972</t>
  </si>
  <si>
    <t>OAG-VAD-1563-2024</t>
  </si>
  <si>
    <t>https://community.secop.gov.co/Public/Tendering/OpportunityDetail/Index?noticeUID=CO1.NTC.6895130&amp;isFromPublicArea=True&amp;isModal=False</t>
  </si>
  <si>
    <t>ANDRES FELIPE VELEZ OLIVARES</t>
  </si>
  <si>
    <t>LA PRESENTE ORDEN TIENE POR OBJETO: PRESTAR LOS SERVICIOS PROFESIONALES PARA EL DESARROLLO DE LAS SIGUIENTES ACTIVIDADES: 1. APOYAR EN LA EJECUCIÓN DE LOS PROYECTOS INTEGRADORES DE LA VICERRECTORÍA DE EXTENSIÓN Y PROYECCIÓN SOCIAL. 2. APOYAR EN LA GESTIÓN DE ALIANZAS SUSCRITAS CON ACTORES DEL ENTORNO. 3. APOYAR EN LA EVALUACIÓN Y SEGUIMIENTO DE LOS CONVENIOS Y PROYECTOS SUSCRITOS, ASEGURANDO EL CUMPLIMIENTO DE LOS OBJETIVOS Y METAS PLANTEADAS EN EL PLAN DE ACCIÓN 2024. 4. APOYAR EN LA SUPERVISIÓN DE LA ACTUALIZACIÓN Y REVISIÓN DE LOS PROYECTOS INTEGRADORES DE LA VICERRECTORÍA DE EXTENSIÓN Y PROYECCIÓN SOCIAL. 5. APOYAR EN EL SEGUIMIENTO DE PROPUESTAS Y PROYECTOS DE LA VICERRECTORÍA DE EXTENSIÓN Y PROYECCIÓN SOCIAL A TRAVÉS DE LA DIRECCIÓN DE DESARROLLO SOCIAL Y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</si>
  <si>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CO1.REQ.7015081</t>
  </si>
  <si>
    <t>OPSP-VAD-1562-2024</t>
  </si>
  <si>
    <t>https://community.secop.gov.co/Public/Tendering/OpportunityDetail/Index?noticeUID=CO1.NTC.6894594&amp;isFromPublicArea=True&amp;isModal=False</t>
  </si>
  <si>
    <t>DIANA MARIA CANTILLO SANTRICH</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</si>
  <si>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</si>
  <si>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CO1.REQ.7014819</t>
  </si>
  <si>
    <t>OAG-VAD-1561-2024</t>
  </si>
  <si>
    <t>https://community.secop.gov.co/Public/Tendering/OpportunityDetail/Index?noticeUID=CO1.NTC.6876143&amp;isFromPublicArea=True&amp;isModal=False</t>
  </si>
  <si>
    <t>LUIS FELIPE GONZALEZ FERNANDEZ</t>
  </si>
  <si>
    <t>LA PRESENTE ORDEN TIENE POR OBJETO: 1. APOYAR LA EJECUCIÓN DE LOS PLANES, PROGRAMAS Y PROYECTOS RELACIONADOS CON LA SOSTENIBILIDAD AMBIENTAL. 2. APOYAR EN EL ESTABLECIMIENTO DE LOS PROTOCOLOS PARA EL AHORRO Y USO EFICIENTE DEL AGUA EN CADA UNA DE LAS SEDES DE LA UNIVERSIDAD. 3. APOYAR LA VERIFICACIÓN DE LOS PROCESOS DE VERTIMIENTO, TRATAMIENTO Y DISPOSICIÓN FINAL DE LOS RESIDUOS LÍQUIDOS GENERADOS EN LAS DIFERENTES SEDES DE LA UNIVERSIDAD. 4. APOYAR EN LA IDENTIFICACIÓN, EVALUACIÓN Y LEVANTAMIENTO DE LOS PROGRAMAS DE INTERVENCIÓN FRENTE AL CUMPLIMIENTO DE LOS REQUISITOS LEGALES AMBIENTALES Y SANITARIOS ASOCIADOS AL RECURSO AGUA. 5. APOYAR EL CUMPLIMIENTO DE LOS CONTROLES OPERACIONALES FRENTE A LOS IMPACTOS AMBIENTALES SIGNIFICATIVOS QUE SE IDENTIFICAN. 6. APOYAR EN EL CÁLCULO Y ANÁLISIS DE LOS INDICADORES DE GESTIÓN A PARTIR DE LA RECOLECCIÓN DE INFORMACIÓN INTERNA DISPONIBLE, ASÍ COMO LOS RELACIONADOS EN LA NORMATIVA AMBIENTAL. 7. APOYAR EN LA ACTUALIZACIÓN DE LA INFORMACIÓN QUE SERÁ OBJETO DE REPORTE A LAS AUTORIDADES COMPETENTES Y/O POR DISPOSICIÓN LEGAL. 8. PRESENTAR INFORMES INTERNOS DE LAS ACTIVIDADES DESARROLLADAS ASOCIADAS AL RECURSO AGUA.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</si>
  <si>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CO1.REQ.6996439</t>
  </si>
  <si>
    <t>OPSP-VAD-1557-2024</t>
  </si>
  <si>
    <t>https://community.secop.gov.co/Public/Tendering/OpportunityDetail/Index?noticeUID=CO1.NTC.6876118&amp;isFromPublicArea=True&amp;isModal=False</t>
  </si>
  <si>
    <t>JUAN FERNANDO GARCIA MILLER</t>
  </si>
  <si>
    <t>LA PRESENTE ORDEN TIENE POR OBJETO: PRESTAR LOS SERVICIOS PROFESIONALES EN LA VICERRECTORÍA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2024.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</si>
  <si>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CO1.REQ.6996189</t>
  </si>
  <si>
    <t>OPSP-VAD-1556-2024</t>
  </si>
  <si>
    <t>https://community.secop.gov.co/Public/Tendering/OpportunityDetail/Index?noticeUID=CO1.NTC.6874463&amp;isFromPublicArea=True&amp;isModal=False</t>
  </si>
  <si>
    <t>JAVIER ERNESTO MORALES VELASQUEZ</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</si>
  <si>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APOYAR EN EL SEGUIMIENTO AL CUMPLIMIENTO DE LOS COMPROMISOS ADQUIRIDOS EN LAS MESAS DE TRABAJO DE LA CUAL HIZO PARTE. 8. REALIZAR EL ESTUDIO DE LAS PROPUESTAS DE PAGO QUE PRESENTEN LAS ENTIDADES RETENEDORAS DE LAS ESTAMPILLAS DEPARTAMENTALES. 9. APOYAR Y ASESORAR EN EL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</si>
  <si>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CO1.REQ.6995307</t>
  </si>
  <si>
    <t>OPSP-VAD-1555-2024</t>
  </si>
  <si>
    <t>https://community.secop.gov.co/Public/Tendering/OpportunityDetail/Index?noticeUID=CO1.NTC.6874440&amp;isFromPublicArea=True&amp;isModal=False</t>
  </si>
  <si>
    <t>JAIME RAFAEL BRITO LINERO</t>
  </si>
  <si>
    <t>LA PRESENTE ORDEN TIENE POR OBJETO: 1. DESARROLLAR Y ESTRUCTURAR CONTENIDO INFORMATIVO Y PROMOCIONAL QUE SERÁ REVISADO Y APROBADO POR LA DIRECCIÓN DE COMUNICACIONES ANTES DE SU PUBLICACIÓN EN LAS REDES SOCIALES COMO FACEBOOK, TWITTER AHORA X E INSTAGRAM. 2. ADAPTAR EL CONTENIDO A LAS TENDENCIAS Y ESTILOS DE LAS PLATAFORMAS DE REDES SOCIALES, MANTENIENDO LA COHERENCIA CON LOS MENSAJES INSTITUCIONALES. 3. REALIZAR SEGUIMIENTO DETALLADO DE LAS INTERACCIONES GENERADAS EN LAS PUBLICACIONES HECHAS EN LAS REDES SOCIALES (FACEBOOK, TWITTER E INSTAGRAM). 4. PREPARAR INFORMES SOBRE EL RENDIMIENTO E IMPACTO DE LAS PUBLICACIONES EN REDES, DESTACANDO EL CRECIMIENTO DE LA INTERACCIÓN Y LAS ÁREAS DE OPORTUNIDAD. 5. ANALIZAR LAS MÉTRICAS Y PROPORCIONAR RECOMENDACIONES PARA OPTIMIZAR EL ALCANCE Y LA EFECTIVIDAD DEL CONTENIDO. 6. COORDINAR EXCLUSIVAMENTE CON LA DIRECCIÓN DE COMUNICACIONES DE LA UNIVERSIDAD DEL MAGDALENA PARA TODAS LAS ACTIVIDADES QUE SEAN PUBLICABLES EN REDES SOCIALES 7. PUBLICAR LA INFORMACIÓN NECESARIA PARA LA ATENCIÓN DE SOLICITUDES, PREGUNTAS O SUGERENCIAS RECIBIDAS A TRAVÉS DE REDES SOCIALES, GENERADAS POR LA DIRECCIÓN DE COMUNICACIONES. 8. ENTREGAR INFORMES MENSUALES A LA DIRECCIÓN DE COMUNICACIONES SOBRE LAS ACTIVIDADES REALIZADAS, RESULTADOS ALCANZADOS Y SUGERENCIAS PARA MEJORAR EL IMPACTO DE LAS REDES SOCIALES. 9. PARTICIPAR EN REUNIONES SEMANALES CON EL EQUIPO DE LA DIRECCIÓN DE COMUNICACIONES PARA EVALUAR EL PROGRESO Y PLANIFICAR FUTURAS PUBLICACIONES,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</si>
  <si>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CO1.REQ.6994783</t>
  </si>
  <si>
    <t>OAG-VAD-1554-2024</t>
  </si>
  <si>
    <t>https://community.secop.gov.co/Public/Tendering/OpportunityDetail/Index?noticeUID=CO1.NTC.6874410&amp;isFromPublicArea=True&amp;isModal=False</t>
  </si>
  <si>
    <t>LEON ANTONIO BERNIER ABONDANO</t>
  </si>
  <si>
    <t>LA PRESENTE ORDEN TIENE POR OBJETO: 1. APOYAR AL GRUPO DE SERVICIOS GENERALES EN LA SUPERVISIÓN DE ESPACIOS FÍSICOS. 2. APOYAR AL GRUPO DE SERVICIOS GENERALES EN APERTURAS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GRUPO DE SERVICIOS GENERALES EN LA ATENCIÓN A FUNCIONARIOS POR LOS REQUERIMIENTOS SOLICITADOS POR ESTOS SOBRE DETALLES DE LA UNIVERSIDAD QUE PERMITAN FACILITAR EL CABAL DESARROLLO DE LAS ACTIVIDADES ACADÉMICAS Y ADMINISTRATIVAS. 7. APOYAR AL GRUPO DE SERVICIOS GENERALES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</si>
  <si>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CO1.REQ.6994858</t>
  </si>
  <si>
    <t>OAG-VAD-1553-2024</t>
  </si>
  <si>
    <t>https://community.secop.gov.co/Public/Tendering/OpportunityDetail/Index?noticeUID=CO1.NTC.6857881&amp;isFromPublicArea=True&amp;isModal=False</t>
  </si>
  <si>
    <t>RODOLFO LUIS RUIZ ROCHA</t>
  </si>
  <si>
    <t>LA PRESENTE ORDEN TIENE POR OBJETO: 1. ELABORAR UN PLAN DE TRABAJO, PROPONIENDO METAS PARA EL CORRECTO DESARROLLO DE LAS ACTIVIDADES PARA LAS QUE FUE CONTRATADO. 2. ELABORAR Y APOYAR EN EL CUMPLIMIENTO, EL MAPA LOGÍSTICO DE TODOS LOS EVENTOS QUE SE ORGANICEN DESDE LA DIRECCIÓN DE BIENESTAR UNIVERSITARIO Y LAS ÁREAS DE CULTURA, DEPORTES Y RECREACIÓN, PROMOCIÓN Y SERVICIOS DE SALUD Y DESARROLLO HUMANO. 3. APOYAR EN LA GESTIÓN DE LA VENTA DE SERVICIOS PARA ALQUILER DE ESCENARIOS Y PRESENTACIÓN EN EVENTOS, DE LOS GRUPOS CULTURALES Y DEPORTIVOS. 4. APOYAR EN LA PRODUCCIÓN DEL MONTAJE DE TODOS LOS EVENTOS QUE SE ORGANICEN DESDE LA DIRECCIÓN DE BIENESTAR UNIVERSITARIO Y LAS ÁREAS DE CULTURA, DEPORTES Y RECREACIÓN, PROMOCIÓN Y SERVICIOS DE SALUD Y DESARROLLO HUMANO. 5. REALIZAR INSPECCIONES A LOS ESCENARIOS DESTINADOS AL BIENESTAR UNIVERSITARIO CON EL FIN DE TOMAR LAS ACCIONES NECESARIAS QUE GARANTICEN SU BUEN ESTADO. 6. PRESENTAR INFORMES MENSUALES AL DIRECTOR DE BIENESTAR UNIVERSITARIO SOBRE LAS ACTIVIDADES DESARROLLADAS Y PLANTEADAS EN EL PLAN DE TRABAJO, PARA LA VERIFICACIÓN Y EVALUACIÓN DEL CUMPLIMIENTO DE LAS METAS PROPUESTAS. 7. ASISTIR A LAS REUNIONES CONVOCADAS POR EL DIRECTOR DE BIENESTAR UNIVERSITARIO, PREVIO ACUERDO CON EL SUPERVISOR. 8. ENTREGAR DE MANERA OPORTUNA Y BAJO SU RESPONSABILIDAD LOS INFORMES QUE SE LE SOLICITEN QUE SEAN DE SU COMPETENCIA PARA SER PRESENTADOS EN OTRAS DEPENDENCIAS. 9. APOYAR LAS ACTIVIDADES LIDERADAS POR EL DIRECTOR DE BIENESTAR Y EL COORDINADOR DE ÁREA, EN EL CUMPLIMIENTO DE METAS DEFINIDAS EN EL PLAN DE ACCIÓN Y PLAN DE DESARROLLO INSTITUCIONAL. 10. APOYAR EN LA PARTICIPACIÓN EN EVENTOS ACADÉMICOS, CIENTÍFICOS, ARTÍSTICOS, CULTURALES Y DEPORTIVOS QUE PROGRAME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</si>
  <si>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CO1.REQ.6978241</t>
  </si>
  <si>
    <t>OPSP-VAD-1550-2024</t>
  </si>
  <si>
    <t>https://community.secop.gov.co/Public/Tendering/OpportunityDetail/Index?noticeUID=CO1.NTC.6857569&amp;isFromPublicArea=True&amp;isModal=False</t>
  </si>
  <si>
    <t>JAIME ALBERTO MORON CARDENAS</t>
  </si>
  <si>
    <t>BERNARDO JOSE NOGUERA DIAZ GRANADOS</t>
  </si>
  <si>
    <t>LA PRESENTE ORDEN TIENE POR OBJETO: SERVICIOS PROFESIONALES COMO APOYO A LA DIRECCIÓN DEL PROYECTO CAMBIO CLIMÁTICO,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</si>
  <si>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CO1.REQ.6977771</t>
  </si>
  <si>
    <t>OPSP-VAD-1549-2024</t>
  </si>
  <si>
    <t>https://community.secop.gov.co/Public/Tendering/OpportunityDetail/Index?noticeUID=CO1.NTC.6856678&amp;isFromPublicArea=True&amp;isModal=False</t>
  </si>
  <si>
    <t>WILLIAN ANTONIO RETAMOZO CHAVEZ</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</si>
  <si>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</si>
  <si>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</si>
  <si>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CO1.REQ.6977147</t>
  </si>
  <si>
    <t>OAG-VAD-1548-2024</t>
  </si>
  <si>
    <t>https://community.secop.gov.co/Public/Tendering/OpportunityDetail/Index?noticeUID=CO1.NTC.6856661&amp;isFromPublicArea=True&amp;isModal=False</t>
  </si>
  <si>
    <t>NELSON NOEL DAZA GOENAGA</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</si>
  <si>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</si>
  <si>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</si>
  <si>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CO1.REQ.6976939</t>
  </si>
  <si>
    <t>OPSP-VAD-1547-2024</t>
  </si>
  <si>
    <t>https://community.secop.gov.co/Public/Tendering/OpportunityDetail/Index?noticeUID=CO1.NTC.6839061&amp;isFromPublicArea=True&amp;isModal=False</t>
  </si>
  <si>
    <t>HAMLET HASSER LOMBARDI VANEGAS</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</si>
  <si>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</si>
  <si>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CO1.REQ.6959195</t>
  </si>
  <si>
    <t>OAG-VAD-1546-2024</t>
  </si>
  <si>
    <t>https://community.secop.gov.co/Public/Tendering/OpportunityDetail/Index?noticeUID=CO1.NTC.6838518&amp;isFromPublicArea=True&amp;isModal=False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</si>
  <si>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</si>
  <si>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</si>
  <si>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CO1.REQ.6959059</t>
  </si>
  <si>
    <t>OPSP-VAD-1545-2024</t>
  </si>
  <si>
    <t>https://community.secop.gov.co/Public/Tendering/OpportunityDetail/Index?noticeUID=CO1.NTC.6849198&amp;isFromPublicArea=True&amp;isModal=False</t>
  </si>
  <si>
    <t>DIOMARA MARGARITA SUAREZ SEGURA</t>
  </si>
  <si>
    <t>ROSA MARIA MAESTRE SAMPER</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</si>
  <si>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</si>
  <si>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CO1.REQ.6969755</t>
  </si>
  <si>
    <t>OPSP-VAD-1544-2024</t>
  </si>
  <si>
    <t>https://community.secop.gov.co/Public/Tendering/OpportunityDetail/Index?noticeUID=CO1.NTC.6849584&amp;isFromPublicArea=True&amp;isModal=False</t>
  </si>
  <si>
    <t>DANIEL HERNANDO SANCHEZ MARMOLEJO</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</si>
  <si>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PROFESIONALES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</si>
  <si>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CO1.REQ.6969662</t>
  </si>
  <si>
    <t>OPSP-VAD-1543-2024</t>
  </si>
  <si>
    <t>https://community.secop.gov.co/Public/Tendering/OpportunityDetail/Index?noticeUID=CO1.NTC.6837332&amp;isFromPublicArea=True&amp;isModal=False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</si>
  <si>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</si>
  <si>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</si>
  <si>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CO1.REQ.6957760</t>
  </si>
  <si>
    <t>OPSP-VAD-1532-2024</t>
  </si>
  <si>
    <t xml:space="preserve">https://community.secop.gov.co/Public/Tendering/OpportunityDetail/Index?noticeUID=CO1.NTC.6837214&amp;isFromPublicArea=True&amp;isModal=False </t>
  </si>
  <si>
    <t>NATALIA KARINA MANIGUA RIZZO</t>
  </si>
  <si>
    <t>CO1.REQ.6957451</t>
  </si>
  <si>
    <t>OPSP-VAD-1531-2024</t>
  </si>
  <si>
    <t>https://community.secop.gov.co/Public/Tendering/ContractNoticePhases/View?PPI=CO1.PPI.34706515&amp;isFromPublicArea=True&amp;isModal=False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</si>
  <si>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</si>
  <si>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</si>
  <si>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CO1.REQ.6934994</t>
  </si>
  <si>
    <t>OPSP-VAD-1529-2024</t>
  </si>
  <si>
    <t>https://community.secop.gov.co/Public/Tendering/OpportunityDetail/Index?noticeUID=CO1.NTC.6800468&amp;isFromPublicArea=True&amp;isModal=False</t>
  </si>
  <si>
    <t>CARLOS ANDRES CAMACHO SERGE</t>
  </si>
  <si>
    <t>LEANDRO JOSE PEÑA RODRIGUEZ</t>
  </si>
  <si>
    <t>LA PRESENTE ORDEN TIENE POR OBJETO: PRESTAR SERVICIOS PROFESIONALES COMO APOYO GENERAL REALIZANDO LAS SIGUIENTES ACTIVIDADES: 1) REALIZAR SEGUIMIENTO E INFORMES DE PLANES INSTITUCIONALES, ESTRATEGIAS Y PROYECTOS DE INVERSIÓN. 2) FORMULAR Y ACTUALIZAR PROYECTOS ESTRATÉGICOS Y DE INVERSIÓN INSTITUCIONALES. 3) REALIZAR ACTIVIDADES RELACIONADAS AL ROL DE FORMULADOR OFICIAL MGAWEB, CON PERMISOS DE VERIFICACIÓN DE REQUISITOS, PRESUPUESTO Y GESTOR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</si>
  <si>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CO1.REQ.6919886</t>
  </si>
  <si>
    <t>OPSP-VAD-1526-2024</t>
  </si>
  <si>
    <t>https://community.secop.gov.co/Public/Tendering/OpportunityDetail/Index?noticeUID=CO1.NTC.6798767&amp;isFromPublicArea=True&amp;isModal=False</t>
  </si>
  <si>
    <t>FRANK DE JESUS ORTIZ SALGADO</t>
  </si>
  <si>
    <t>CINDY YALILA ZAWADY POSADA</t>
  </si>
  <si>
    <t>LA PRESENTE ORDEN TIENE POR OBJETO: 1. ASESORAR A DOCENTES Y ESTUDIANTES EN LA FORMA DE COMUNICARSE DE MANERA ASERTIVA Y LAS RELACIONES PÚBLICAS. 2. DESARROLLAR CON LOS ESTUDIANTES EJERCICIOS PRÁCTICOS DE SERVICIO AL CLIENTE. 3. CAPACITAR A LOS ESTUDIANTES EN LA REGLAMENTACIÓN VIGENTE PARA EL DESARROLLO DE EVENTOS. 4. REALIZAR TALLERES DE PROTOCOLO, SÍMBOLOS Y CÓDIGOS DE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</si>
  <si>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CO1.REQ.6918533</t>
  </si>
  <si>
    <t>OPSP-VAD-1525-2024</t>
  </si>
  <si>
    <t>https://community.secop.gov.co/Public/Tendering/OpportunityDetail/Index?noticeUID=CO1.NTC.6798405&amp;isFromPublicArea=True&amp;isModal=False</t>
  </si>
  <si>
    <t>ANA EMILIA BARROS NIETO</t>
  </si>
  <si>
    <t>MARTHA MILENA OROZCO MARTINEZ</t>
  </si>
  <si>
    <t>LA PRESENTE ORDEN TIENE POR OBJETO: 1. APOYAR EN EL PROCESO DE RECOLECCIÓN, DIGITACIÓN, TABULACIÓN Y ORGANIZACIÓN DE INFORMACIÓN CONTRACTUAL PARA LA IMPLEMENTACIÓN DEL MÓDULO DE TRÁMITE DE CERTIFICADOS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</si>
  <si>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CO1.REQ.6918024</t>
  </si>
  <si>
    <t>OAG-VAD-1524-2024</t>
  </si>
  <si>
    <t>https://community.secop.gov.co/Public/Tendering/OpportunityDetail/Index?noticeUID=CO1.NTC.6798017&amp;isFromPublicArea=True&amp;isModal=False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</si>
  <si>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</si>
  <si>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</si>
  <si>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</si>
  <si>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CO1.REQ.6917477</t>
  </si>
  <si>
    <t>OAG-VAD-1523-2024</t>
  </si>
  <si>
    <t>https://community.secop.gov.co/Public/Tendering/OpportunityDetail/Index?noticeUID=CO1.NTC.6786330&amp;isFromPublicArea=True&amp;isModal=False</t>
  </si>
  <si>
    <t>RONALD RAFAEL ROJAS DUICA</t>
  </si>
  <si>
    <t>FANOR OROZCO MENDEZ</t>
  </si>
  <si>
    <t>LA PRESENTE ORDEN TIENE POR OBJETO: 1. ELABORAR CRONOGRAMA DE MESAS DE TRABAJO INTERNAS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VERIFICACIÓN DEL RECAUDO DE LAS ESTAMPILLAS DEPARTAMENTALES, Y GUARDAR LA DEBIDA RESERVA. 8. SUGERIR A LOS FACILITADORES Y/O JURÍDICO DE LA ENTIDAD RETENEDORA, LA SOLICITUD DE DOCUMENTOS NECESARIOS PARA EL DESARROLLO DE LAS ACTIVIDADES EN EL PROCESO DE VERIFICACIÓN DEL RECAUDO. 9. CONSOLIDAR LOS INFORMES FINALES DE LAS ENTIDADES RETENEDORAS DE LAS ESTAMPILLAS PARA LA COORDINACIÓN DE LA OFICINA. 10. PROYECTAR INFORME FINANCIERO CON LA INFORMACIÓN DE LO RECAUDADO EN LA VIGENCIA, Y GESTIÓN GENERAL DE LA OFICINA, QUE DEBERÁ SER ENTREGADO A LA COORDINACIÓN DE LA OFICINA A MAS TARDAR EL 30 DE NOVIEMBRE O DE LA SIGUIENTE VIGENCIA. 11. 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APOYAR EN LA REVISIÓN DE LOS TEMAS DE GESTIÓN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</si>
  <si>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CO1.REQ.6905388</t>
  </si>
  <si>
    <t>OPSP-VAD-1522-2024</t>
  </si>
  <si>
    <t>https://community.secop.gov.co/Public/Tendering/OpportunityDetail/Index?noticeUID=CO1.NTC.6768156&amp;isFromPublicArea=True&amp;isModal=False</t>
  </si>
  <si>
    <t>PEDRO LUIS SALCEDO RAMIREZ</t>
  </si>
  <si>
    <t>FABIOLA MARIA ZUÑIGA ORTIZ</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</si>
  <si>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</si>
  <si>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CO1.REQ.6887707</t>
  </si>
  <si>
    <t>OPSP-VAD-1509-2024</t>
  </si>
  <si>
    <t>https://community.secop.gov.co/Public/Tendering/OpportunityDetail/Index?noticeUID=CO1.NTC.6742478&amp;isFromPublicArea=True&amp;isModal=False</t>
  </si>
  <si>
    <t>MERCEDES DE LA TORRE HASBUN</t>
  </si>
  <si>
    <t>VIALYS LINEYS  MOLINARES CAMPO</t>
  </si>
  <si>
    <t>LA PRESENTE ORDEN TIENE POR OBJETO: 1.TRANSCRIBIR LA INFORMACIÓN DEL PROCESO DE CONSULTA A RECTOR 2024-2028, CONFORME A LAS DIRECTRICES DEL COMITÉ DE GARANTÍAS. 2. APOYAR EN LA LOGÍSTICA REQUERIDA PARA LA REALIZACIÓN DE LAS ACTIVIDADES DEFINIDAS SEGÚN EL CRONOGRAMA ESTABLECIDO DEL PROCESO CONSULTA PARA LA CONFORMACIÓN DE TERNA PARA NOMBRAR RECTOR 2024-2028. 3. APOYAR EN EL DESARROLLO DE LAS DIFERENTES ETAPAS DEL PROCESO CONSULTA PARA LA CONFORMACIÓN DE TERNA PARA NOMBRAR RECTOR 2024-2028. 4. ARCHIVAR LA INFORMACIÓN DIGITAL E IMPRESA DEL PROCESO CONSULTA PARA LA CONFORMACIÓN DE TERNA PARA NOMBRAR RECTOR 2024-2028. 5. APOYAR EN LA REVISIÓN PERMANENTE DEL CORREO ELECTRÓNICO Y PORTAL WEB DISPUESTO PARA EL PROCESO CONSULTA PARA LA CONFORMACIÓN DE TERNA PARA NOMBRAR RECTOR 2024-2028. 6. PROYECTAR LAS COMUNICACIONES, ACTAS Y DEMÁS DOCUMENTOS QUE SE PUEDAN DERIVAR DEL PROCESO DE CONSULTA, CONFORME A LAS DIRECTRICES DEL COMITÉ DE GARANTÍAS. 7. ORGANIZAR LA INFORMACIÓN QUE SE PUEDAN DERIVAR DEL PROCESO DE CONSULTA, CONFORME A LAS DIRECTRICES DEL COMITÉ DE GARANTÍAS. 8. APOYAR LAS ACTIVIDADES RELACIONADAS Y NECESARIAS PARA EL NORMAL DESARROLLO DEL PROCESO CONSULTA PARA LA CONFORMACIÓN DE TERNA PARA NOMBRAR RECTOR 2024-2028.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</si>
  <si>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CO1.REQ.6861201</t>
  </si>
  <si>
    <t>OPSP-VAD-1508-2024</t>
  </si>
  <si>
    <t>https://community.secop.gov.co/Public/Tendering/OpportunityDetail/Index?noticeUID=CO1.NTC.6742451&amp;isFromPublicArea=True&amp;isModal=False</t>
  </si>
  <si>
    <t>VALENTINA YULET CASTILLO MARTINEZ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</si>
  <si>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</si>
  <si>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CO1.REQ.6860485</t>
  </si>
  <si>
    <t>OPSP-VAD-1507-2024</t>
  </si>
  <si>
    <t>https://community.secop.gov.co/Public/Tendering/OpportunityDetail/Index?noticeUID=CO1.NTC.6720388&amp;isFromPublicArea=True&amp;isModal=False</t>
  </si>
  <si>
    <t>MARIA ALEJANDRA TABORDA DE LA HOZ</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</si>
  <si>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</si>
  <si>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CO1.REQ.6839110</t>
  </si>
  <si>
    <t>OPSP-VAD-1506-2024</t>
  </si>
  <si>
    <t>https://community.secop.gov.co/Public/Tendering/OpportunityDetail/Index?noticeUID=CO1.NTC.6720357&amp;isFromPublicArea=True&amp;isModal=False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</si>
  <si>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</si>
  <si>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6.ANALIZAR Y CONCEPTUAR OPORTUNAMENTE SOBRE LAS CIRCUNSTANCIAS ESPECIALES QUE CONLLEVEN A LA NECESIDAD DE EFECTUAR CAMBIOS EN LAS CONDICIONES DE LOS DIFERENTES ÓRDENES O CONTRATOS DE LOS PROYECTOS PARA EL CABAL CUMPLIMIENTO DE LO PACTADO. 7.INFORMAR OPORTUNAMENTE LAS CONTINGENCIAS EN EL DESARROLLO DE LA SUPERVISIÓN DE LOS PROYECTOS. 8.APOYAR EL "APRUEBA Y ENVÍA" EN LA PLATAFORMA DE SEGUIMIENTO GESPROY SEGÚN LAS FECHAS DE SEGUIMIENTO ESTABLECIDAS PARA TAL FIN EN LA PLATAFORMA. 9.ASESORAR AL EQUIPO ADMINISTRATIVO DE LOS PROYECTOS EN RELACIÓN CON LA REALIZACIÓN DE INFORMES DE SEGUIMIENTO DE LOS AVANCES EN EJECUCIÓN. 10.APOYAR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</si>
  <si>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CO1.REQ.6838576</t>
  </si>
  <si>
    <t>OPSP-VAD-1505-2024</t>
  </si>
  <si>
    <t>https://community.secop.gov.co/Public/Tendering/OpportunityDetail/Index?noticeUID=CO1.NTC.6721752&amp;isFromPublicArea=True&amp;isModal=False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</si>
  <si>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</si>
  <si>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CO1.REQ.6839874</t>
  </si>
  <si>
    <t>OPSP-VAD-1504-2024</t>
  </si>
  <si>
    <t>https://community.secop.gov.co/Public/Tendering/OpportunityDetail/Index?noticeUID=CO1.NTC.6721856&amp;isFromPublicArea=True&amp;isModal=False</t>
  </si>
  <si>
    <t>ANGELICA PATRICIA CARREÑO AGUIRRE</t>
  </si>
  <si>
    <t>LA PRESENTE ORDEN TIENE POR OBJETO: PRESTACIÓN DE SERVICIOS PROFESIONALES EN EL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</si>
  <si>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CO1.REQ.6839594</t>
  </si>
  <si>
    <t>OPSP-VAD-1503-2024</t>
  </si>
  <si>
    <t>https://community.secop.gov.co/Public/Tendering/OpportunityDetail/Index?noticeUID=CO1.NTC.6715156&amp;isFromPublicArea=True&amp;isModal=False</t>
  </si>
  <si>
    <t>JAIME ALFREDO NOGUERA SERRANO</t>
  </si>
  <si>
    <t>GLEDY MARIA FOLIACO REBOLLEDO</t>
  </si>
  <si>
    <t>LA PRESENTE ORDEN TIENE POR OBJETO: 1. REALIZAR MONITOREO DE AVANCE DE PROYECTOS ASIGNADOS. 2. ELABORAR INFORMES Y REPORTES DE ACUERDO A REQUERIMIENTOS DEL O DE LOS PROYECTOS ASIGNADOS. 3. APOYAR EN LA COORDINACIÓN DE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</si>
  <si>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CO1.REQ.6833270</t>
  </si>
  <si>
    <t>OPSP-VAD-1502-2024</t>
  </si>
  <si>
    <t>https://community.secop.gov.co/Public/Tendering/OpportunityDetail/Index?noticeUID=CO1.NTC.6715105&amp;isFromPublicArea=True&amp;isModal=False</t>
  </si>
  <si>
    <t>ANGELA VANESSA IBARRA BOLAÑOS</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</si>
  <si>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</si>
  <si>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CO1.REQ.6832978</t>
  </si>
  <si>
    <t>OPSP-VAD-1501-2024</t>
  </si>
  <si>
    <t>https://community.secop.gov.co/Public/Tendering/OpportunityDetail/Index?noticeUID=CO1.NTC.6713330&amp;isFromPublicArea=True&amp;isModal=False</t>
  </si>
  <si>
    <t>ANA MARIA CARDONA HERNANDEZ</t>
  </si>
  <si>
    <t>CO1.REQ.6831187</t>
  </si>
  <si>
    <t>OPSP-VAD-1500-2024</t>
  </si>
  <si>
    <t>https://community.secop.gov.co/Public/Tendering/OpportunityDetail/Index?noticeUID=CO1.NTC.6712810&amp;isFromPublicArea=True&amp;isModal=False</t>
  </si>
  <si>
    <t>YELINE LIZETH GRANADOS RUIZ</t>
  </si>
  <si>
    <t>MARIA MERCEDES PACHECO PACHECO</t>
  </si>
  <si>
    <t>LA PRESENTE ORDEN TIENE POR OBJETO: LA PRESTACIÓN DE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EN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</si>
  <si>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CO1.REQ.6831007</t>
  </si>
  <si>
    <t>OPSP-VAD-1499-2024</t>
  </si>
  <si>
    <t>https://community.secop.gov.co/Public/Tendering/OpportunityDetail/Index?noticeUID=CO1.NTC.6715345&amp;isFromPublicArea=True&amp;isModal=False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</si>
  <si>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</si>
  <si>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CO1.REQ.6833716</t>
  </si>
  <si>
    <t>OPSP-VAD-1498-2024</t>
  </si>
  <si>
    <t>https://community.secop.gov.co/Public/Tendering/OpportunityDetail/Index?noticeUID=CO1.NTC.6714937&amp;isFromPublicArea=True&amp;isModal=False</t>
  </si>
  <si>
    <t>DRAYDA CAROLINA SANTIZ ROSAS</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</si>
  <si>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</si>
  <si>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CO1.REQ.6832982</t>
  </si>
  <si>
    <t>OPSP-VAD-1497-2024</t>
  </si>
  <si>
    <t>https://community.secop.gov.co/Public/Tendering/OpportunityDetail/Index?noticeUID=CO1.NTC.6691217&amp;isFromPublicArea=True&amp;isModal=False</t>
  </si>
  <si>
    <t>DANIEL FELIPE RUIZ TORREGROZA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</si>
  <si>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</si>
  <si>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CO1.REQ.6809075</t>
  </si>
  <si>
    <t>OAG-VAD-1496-2024</t>
  </si>
  <si>
    <t>https://community.secop.gov.co/Public/Tendering/OpportunityDetail/Index?noticeUID=CO1.NTC.6691115&amp;isFromPublicArea=True&amp;isModal=False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</si>
  <si>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</si>
  <si>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</si>
  <si>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CO1.REQ.6808774</t>
  </si>
  <si>
    <t>OPSP-VAD-1495-2024</t>
  </si>
  <si>
    <t>https://community.secop.gov.co/Public/Tendering/OpportunityDetail/Index?noticeUID=CO1.NTC.6690733&amp;isFromPublicArea=True&amp;isModal=False</t>
  </si>
  <si>
    <t>PEDRO LUIS PRADO GAMERO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</si>
  <si>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</si>
  <si>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CO1.REQ.6808903</t>
  </si>
  <si>
    <t>OAG-VAD-1493-2024</t>
  </si>
  <si>
    <t>https://community.secop.gov.co/Public/Tendering/OpportunityDetail/Index?noticeUID=CO1.NTC.6690422&amp;isFromPublicArea=True&amp;isModal=False</t>
  </si>
  <si>
    <t>JAFET ENRIQUE CABANA CABANA</t>
  </si>
  <si>
    <t>LA PRESENTE ORDEN TIENE POR OBJETO: 1. ASESORAR EN LA PRODUCCIÓN DEL DOCUMENTO BALANCE SOCIAL. 2. ASESORAR EN LA RECOLECCIÓN DE INFORMACIÓN PERTINENTE PARA LA CONSTRUCCIÓN DEL DOCUMENTO BALANCE SOCIAL. 3. ASESORAR EN EL DESARROLLO DE INFORMES Y DOCUMENTOS OFICIALES DE LA VICERRECTORÍA DE EXTENSIÓN Y PROYECCIÓN SOCIAL A TRAVÉS DE LA DIRECCIÓN DE DESARROLLO SOCIAL Y PRODUCTIVO. 4. ASESORAR EN LA ORGANIZACIÓN DE EVENTOS Y ACTIVIDADES CARGADAS A LA VICERRECTORÍA DE EXTENSIÓN Y PROYECCIÓN SOCIAL A TRAVÉS DE LA DIRECCIÓN DE DESARROLLO SOCIAL Y PRODUCTIVO. 5. ASESORAR EN LA CONSTRUCCIÓN DE PROCESOS QUE TRIBUTEN AL MEJORAMIENTO CONTINUO DEL PLAN DE ACCIÓN 2024 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</si>
  <si>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CO1.REQ.6808345</t>
  </si>
  <si>
    <t>OPSP-VAD-1492-2024</t>
  </si>
  <si>
    <t>https://community.secop.gov.co/Public/Tendering/OpportunityDetail/Index?noticeUID=CO1.NTC.6689821&amp;isFromPublicArea=True&amp;isModal=False</t>
  </si>
  <si>
    <t>JUAN CARLOS VARGAS RUÍZ</t>
  </si>
  <si>
    <t>NIDIA ISABEL ROMERO PATIÑO</t>
  </si>
  <si>
    <t>LA PRESENTE ORDEN TIENE POR OBJETO: 1. RECOPILAR, DIGITALIZAR Y ORDENAR LA GEORREFERENCIACIÓN DE LAS INTERVENCIONES, TODA LA INFORMACIÓN ESPACIAL QUE SE REQUIERA DEL ÁREA DE RESCATE DURANTE LA FASE DE IMPLEMENTACIÓN DEL PMA EN EL POLÍGONO 5- EDIFICIO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</si>
  <si>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CO1.REQ.6807529</t>
  </si>
  <si>
    <t>OPSP-VAD-1491-2024</t>
  </si>
  <si>
    <t>https://community.secop.gov.co/Public/Tendering/OpportunityDetail/Index?noticeUID=CO1.NTC.6690218&amp;isFromPublicArea=True&amp;isModal=False</t>
  </si>
  <si>
    <t>PAULA MARCELA PINEDO CARRASCAL</t>
  </si>
  <si>
    <t>CARLOS ALBERTO SIERRA SANCHEZ</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</si>
  <si>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RETENEDORES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</si>
  <si>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CO1.REQ.6808119</t>
  </si>
  <si>
    <t>OPSP-VAD-1490-2024</t>
  </si>
  <si>
    <t>https://community.secop.gov.co/Public/Tendering/OpportunityDetail/Index?noticeUID=CO1.NTC.6689251&amp;isFromPublicArea=True&amp;isModal=False</t>
  </si>
  <si>
    <t>ANDREA AMORTEGUI SANCHEZ</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</si>
  <si>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</si>
  <si>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CO1.REQ.6807165</t>
  </si>
  <si>
    <t>OPSP-VAD-1489-2024</t>
  </si>
  <si>
    <t>https://community.secop.gov.co/Public/Tendering/OpportunityDetail/Index?noticeUID=CO1.NTC.6673686&amp;isFromPublicArea=True&amp;isModal=False</t>
  </si>
  <si>
    <t>RICARDO JAVIER PUPO DIAZ</t>
  </si>
  <si>
    <t>LA PRESENTE ORDEN TIENE POR OBJETO: 1. APOYAR EN EL DISEÑO DE WIREFRAME DE PORTALES INSTITUCIONALES. 2. APOYAR AL DIRECTOR DEL CENTRO DE INGENIERÍA DE SOFTWARE EN LA CONSTRUCCIÓN DE INTERFACES PÚBLICAS Y ADMINISTRATIVAS DE USUARIO QUE SEAN INTUITIVAS, ACCESIBLES Y AGRADABLES. 3. APOYAR EN LA CONSTRUCCIÓN DE PROTOTIPOS Y MOCKUPS INTERACTIVOS LOS SISTEMAS INSTITUCIONALES. 4. APOYAR EN LA CONSTRUCCIÓN DE PIEZAS GRÁFICAS COMO ELEMENTOS DE DIVULGACIÓN ADSCRITOS A LA CAMPAÑA SANTA MARTA 500 AÑOS. 5. APOYAR EN LA CREACIÓN Y REFINAMIENTO DEL BRANDING Y ACTUALIZACIÓN DEL CONTENIDO DEL CDN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</si>
  <si>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CO1.REQ.6791658</t>
  </si>
  <si>
    <t>OPSP-VAD-1486-2024</t>
  </si>
  <si>
    <t>https://community.secop.gov.co/Public/Tendering/OpportunityDetail/Index?noticeUID=CO1.NTC.6673615&amp;isFromPublicArea=True&amp;isModal=False</t>
  </si>
  <si>
    <t>FAIBER ARTURO HERNANDEZ SOSA</t>
  </si>
  <si>
    <t>LA PRESENTE ORDEN TIENE POR OBJETO: 1. APOYAR EN LA CREACIÓN Y REFINAMIENTO DE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</si>
  <si>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CO1.REQ.6791748</t>
  </si>
  <si>
    <t>OPSP-VAD-1485-2024</t>
  </si>
  <si>
    <t>https://community.secop.gov.co/Public/Tendering/OpportunityDetail/Index?noticeUID=CO1.NTC.6673549&amp;isFromPublicArea=True&amp;isModal=False</t>
  </si>
  <si>
    <t>JESUS MIGUEL GLEN PEDROZO</t>
  </si>
  <si>
    <t>LA PRESENTE ORDEN TIENE POR OBJETO: 1. REALIZAR EL ANÁLISIS, DISEÑO E IMPLEMENTACIÓN DEL PORTAL WEB DE LA VICERRECTORÍA ACADÉMICA. 2. REALIZAR EL ANÁLISIS Y LEVANTAMIENTO DE REQUISITOS TÉCNICOS PARA LA IMPLEMENTACIÓN DE UN SISTEMA DE INFORMACIÓN QUE APOYE LA GESTIÓN ADMINISTRATIVA DEL COMITÉ INTERNO DE ASIGNACIÓN Y RECONOCIMIENTO DE PUNTAJE CIARP. 3. DESARROLLAR EL MÓDULO DE GESTIÓN DE SOLICITUDES DEL CIARP. 4. APOYAR EN EL MANTENIMIENTO DE LOS SISTEMAS CON LOS QUE CUENTA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</si>
  <si>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CO1.REQ.6791760</t>
  </si>
  <si>
    <t>OPSP-VAD-1484-2024</t>
  </si>
  <si>
    <t>https://community.secop.gov.co/Public/Tendering/OpportunityDetail/Index?noticeUID=CO1.NTC.6673186&amp;isFromPublicArea=True&amp;isModal=False</t>
  </si>
  <si>
    <t>WILKAR JOSE MARQUEZ MACHACON</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</si>
  <si>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</si>
  <si>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CO1.REQ.6791906</t>
  </si>
  <si>
    <t>OPSP-VAD-1483-2024</t>
  </si>
  <si>
    <t>https://community.secop.gov.co/Public/Tendering/OpportunityDetail/Index?noticeUID=CO1.NTC.6661382&amp;isFromPublicArea=True&amp;isModal=False</t>
  </si>
  <si>
    <t>ISABELLA ORDOÑEZ MACIAS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</si>
  <si>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</si>
  <si>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CO1.REQ.6780511</t>
  </si>
  <si>
    <t>OPSP-VAD-1482-2024</t>
  </si>
  <si>
    <t>https://community.secop.gov.co/Public/Tendering/OpportunityDetail/Index?noticeUID=CO1.NTC.6659594&amp;isFromPublicArea=True&amp;isModal=False</t>
  </si>
  <si>
    <t>GIOVANNA MARÍA SIMANCAS TINOCO</t>
  </si>
  <si>
    <t>BREYNNER SNEIDER TRILLOS GARCIA</t>
  </si>
  <si>
    <t>LA PRESENTE ORDEN TIENE POR OBJETO: 1. APOYAR EN LA REALIZACIÓN DE CAPACITACIONES SOBRE DISCAPACIDAD Y TRATO DIFERENCIAL BASADO EN INCLUSIÓN DIRIGIDO A ESTUDIANTES Y USURARIOS.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</si>
  <si>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CO1.REQ.6778836</t>
  </si>
  <si>
    <t>OAG-VAD-1481-2024</t>
  </si>
  <si>
    <t>https://community.secop.gov.co/Public/Tendering/OpportunityDetail/Index?noticeUID=CO1.NTC.6660596&amp;isFromPublicArea=True&amp;isModal=False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</si>
  <si>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</si>
  <si>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CO1.REQ.6779697</t>
  </si>
  <si>
    <t>OPSP-VAD-1480-2024</t>
  </si>
  <si>
    <t>https://community.secop.gov.co/Public/Tendering/OpportunityDetail/Index?noticeUID=CO1.NTC.6660833&amp;isFromPublicArea=True&amp;isModal=False</t>
  </si>
  <si>
    <t>ANA KARINA ALVAREZ ESPINOSA</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</si>
  <si>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</si>
  <si>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RESOLUCIONES QUE ORDENAN GASTOS DE ACUERDO CON EL PRESUPUESTO APROBADO DEL PROYECTO. 4. APOYAR CON LAS SOLICITUDES DE AFILIACIÓN A ARL DE LOS CONTRATISTAS VINCULADOS AL PROYECTO. 5. APOYAR CON LA PROYECCIÓN Y FIRMA DE LAS PARTES DE ACTAS Y ACTOS ADMINISTRATIVOS MODIFICATORIOS DE LAS RESOLUCIONES Y ÓRDENES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Y DILIGENCIAR LAS MATRICES DE SEGUIMIENTO, PARA LA ELABORACIÓN DE INFORMES Y PARA EL REPORTE DE ÓRDENES DE GASTO. 8. APOYAR EN LA RECOPILACIÓN, ANÁLISIS, REVISIÓN, DILIGENCIAMIENTO Y FIRMA DE LOS FORMATOS REQUERIDOS EN LA ETAPA PRECONTRACTUAL Y CONTRACTUAL DE LAS ÓRDENES DE GASTO. 9. APOYAR A LA REALIZACIÓN DE SONDEOS COMERCIALES DE PRODUCTOS, BIENES Y SERVICIOS PARA EL PROYECTO. 10. APOYAR EN LA PROYECCIÓN, ENVÍO A REVISIÓN JURÍDICA Y FIRMA DE LAS PARTES DE LAS ÓRDENES DE PRESTACIÓN DE SERVICIOS PROFESIONALES, DE APOYO A LA GESTIÓN DEL PROYECTO, SERVICIOS, COMPRAS. 11. NOTIFICAR LA EXPEDICIÓN DE LAS DIVERSAS ÓRDENES DE GASTO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</si>
  <si>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CO1.REQ.6779635</t>
  </si>
  <si>
    <t>OPSP-VAD-1479-2024</t>
  </si>
  <si>
    <t>https://community.secop.gov.co/Public/Tendering/OpportunityDetail/Index?noticeUID=CO1.NTC.6660363&amp;isFromPublicArea=True&amp;isModal=False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</si>
  <si>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QUE REQUIERA EL PROYECTO DURANTE SU EJECUCIÓN. 4. VERIFICAR LOS DOCUMENTOS Y REQUISITOS ADMINISTRATIVOS PARA EL PAGO DE LAS DIFERENTES ÓRDENES DE GASTO DEL PROYECTO, REALIZANDO SEGUIMIENTO AL PROCESO DE PAGO.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Y REVISIÓN DE DOCUMENTOS PRECONTRACTUALES Y CONTRACTUALES EN LAS PLATAFORMAS GEDOCO Y SIGEP II DE LAS PERSONAS A VINCULAR EN EL PROYECTO. 9. APOYAR EN EL ENVÍO DE LA INFORMACIÓN ADMINISTRATIVA Y FINANCIERA DEL PROYECTO PARA LA ELABORACIÓN DE INFORMES DEL PROYECTO. 10. APOYAR LA ELABORACIÓN DE LOS INFORMES FINANCIEROS COMPROMETIDOS EN EL PROYECTO. 11. APOYAR EN LA ATENCIÓN A LOS REQUERIMIENTOS QUE REALICEN LOS ENTES DE CONTROL Y OTRAS INSTANCIAS. 12. RENDIR INFORMES AL SUPERVISOR CUANDO ESTE ASÍ LO REQUIERA SOBRE EL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</si>
  <si>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CO1.REQ.6778899</t>
  </si>
  <si>
    <t>OPSP-VAD-1478-2024</t>
  </si>
  <si>
    <t>https://community.secop.gov.co/Public/Tendering/OpportunityDetail/Index?noticeUID=CO1.NTC.6621351&amp;isFromPublicArea=True&amp;isModal=False</t>
  </si>
  <si>
    <t>ALBERTO RUIZ MIER</t>
  </si>
  <si>
    <t>RUBEN DARIO FONTALVO GOMEZ</t>
  </si>
  <si>
    <t>LA PRESENTE ORDEN TIENE POR OBJETO: 1). . DIRIGIR Y ORIENTAR AL EQUIPO DE APOYO EN LA APLICACIÓN DE LAS TÉCNICAS DE MUESTREO PARA EL COMPONENTE DE HERPETOS Y AVES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HERPETOS Y AVES,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</si>
  <si>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CO1.REQ.6739882</t>
  </si>
  <si>
    <t>OPSP-VAD-1475-2024</t>
  </si>
  <si>
    <t>https://community.secop.gov.co/Public/Tendering/OpportunityDetail/Index?noticeUID=CO1.NTC.6620502&amp;isFromPublicArea=True&amp;isModal=False</t>
  </si>
  <si>
    <t>KAREN ROCIO SARMIENTOPEREZ VILLARREAL</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</si>
  <si>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</si>
  <si>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CO1.REQ.6738497</t>
  </si>
  <si>
    <t>OAG-VAD-1474-2024</t>
  </si>
  <si>
    <t>https://community.secop.gov.co/Public/Tendering/OpportunityDetail/Index?noticeUID=CO1.NTC.6621520&amp;isFromPublicArea=True&amp;isModal=False</t>
  </si>
  <si>
    <t>MARIA ISABEL MAYA AGUIRRE</t>
  </si>
  <si>
    <t>LA PRESENTE ORDEN TIENE POR OBJETO: 1). DIRIGIR Y ORIENTAR AL EQUIPO DE APOYO EN LA APLICACIÓN DE LAS TÉCNICAS DE MUESTREO PARA EL COMPONENTE DE MAMÍFEROS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MAMÍFEROS, TABLAS DE GRADO DE AMENAZA, MAPAS DE COBERTURA, DISTRIBUCIÓN DE LAS ESPECIES Y REGISTRO FOTOGRÁFICO4).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</si>
  <si>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CO1.REQ.6739937</t>
  </si>
  <si>
    <t>OPSP-VAD-1473-2024</t>
  </si>
  <si>
    <t>https://community.secop.gov.co/Public/Tendering/OpportunityDetail/Index?noticeUID=CO1.NTC.6620990&amp;isFromPublicArea=True&amp;isModal=False</t>
  </si>
  <si>
    <t xml:space="preserve">ALDAIR DE JESUS CASTRILLO MIRANDA </t>
  </si>
  <si>
    <t>LA PRESENTE ORDEN TIENE POR OBJETO: 1). DIRIGIR Y ORIENTAR AL EQUIPO DE APOYO EN LA APLICACIÓN DE LAS TÉCNICAS DE MUESTREO PARA EL COMPONENTE DE VEGETACIÓN CON FINES DE CARACTERIZAR LA FAUNA Y FLORA ASOCIADA AL ÁREA DE MUESTREO.2).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COBERTURA VEGETAL,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</si>
  <si>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CO1.REQ.6739724</t>
  </si>
  <si>
    <t>OPSP-VAD-1472-2024</t>
  </si>
  <si>
    <t>https://community.secop.gov.co/Public/Tendering/OpportunityDetail/Index?noticeUID=CO1.NTC.6620663&amp;isFromPublicArea=True&amp;isModal=False</t>
  </si>
  <si>
    <t xml:space="preserve">ANA MARIA INFANTE CUAN </t>
  </si>
  <si>
    <t>LA PRESENTE ORDEN TIENE POR OBJETO: 1) DIRIGIR Y ORIENTAR AL EQUIPO DE APOYO EN LA APLICACIÓN DE LAS TÉCNICAS DE MUESTREO PARA EL COMPONENTE DE ARTRÓPODOS CON FINES DE CARACTERIZAR LA FAUNA Y FLORA ASOCIADA AL ÁREA DE MUESTREO. 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ARTRÓPODOS,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</si>
  <si>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CO1.REQ.6739371</t>
  </si>
  <si>
    <t>OPSP-VAD-1471-2024</t>
  </si>
  <si>
    <t>https://community.secop.gov.co/Public/Tendering/OpportunityDetail/Index?noticeUID=CO1.NTC.6621115&amp;isFromPublicArea=True&amp;isModal=False</t>
  </si>
  <si>
    <t>ALEJANDRA BARRIOS YEPES</t>
  </si>
  <si>
    <t>LA PRESENTE ORDEN TIENE POR OBJETO: 1). DESARROLLAR UN PLAN DETALLADO QUE ABORDE LA CONSERVACIÓN Y GESTIÓN SOSTENIBLE DE LA BIODIVERSIDAD EN LOS ECOSISTEMAS DEL AREA DE ESTUDIO. 2). CONSOLIDAR Y PRESENTAR INFORMES TÉCNICOS (AVANCE Y FINAL) QUE DOCUMENTE LOS HALLAZGOS DE CAMPO, LOS RESULTADOS DE LAS EVALUACIONES DE DIVERSIDAD. 3). PARTICIPAR EN LA REVISIÓN Y ANÁLISIS DE INFORMES DEL LEVANTAMIENTO DE DIVERSIDAD, CONTRIBUYENDO CON CORRECCIONES Y SUGERENCIAS A LOS INVESTIGADORES. 4). APOYAR EN LA ELABORACIÓN DEL MATERIAL DE DIVULGACIÓN Y PARTICIPAR EN ACTIVIDADES DE SENSIBILIZACIÓN SOBRE LA IMPORTANCIA DE LA CONSERVACIÓN DE LA FAUNA Y FLORA EN LOS ECOSISTEMAS TROPICALES. 5). DESARROLLAR UN PLAN ESPECÍFICO PARA LA CONSERVACIÓN Y MANEJO DE ESPECIES VULNERABLES EN LOS ECOSISTEMAS TROPICALES, QUE INCLUYA PROTOCOLOS DE MANEJO ADAPTADOS A LAS NECESIDADES DE ESTAS ESPECIES Y ESTRATEGIAS EFECTIVAS DE SENSIBILIZACIÓN PARA PROMOVER SU PROTECCIÓN Y CONSERVACIÓN. 6). DISEÑAR UN PLAN DETALLADO QUE ABORDE LA MITIGACIÓN DE LOS IMPACTOS AMBIENTALES RELACIONADOS CON LA DEFORESTACIÓN PARA LAS CONSTRUCCIONES DEL PROYECTO. ESTO INCLUIRÁ ESTRATEGIAS PARA COMPENSAR LAS COBERTURAS VEGETALES AFECTADAS, ASÍ COMO MEDIDAS DE MITIGACIÓN PARA REDUCIR EL IMPACTO EN EL HÁBITAT DE LA FAUNA Y FLORA.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</si>
  <si>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CO1.REQ.6739914</t>
  </si>
  <si>
    <t>OPSP-VAD-1470-2024</t>
  </si>
  <si>
    <t>https://community.secop.gov.co/Public/Tendering/OpportunityDetail/Index?noticeUID=CO1.NTC.6621051&amp;isFromPublicArea=True&amp;isModal=False</t>
  </si>
  <si>
    <t>GABRIEL DE JESUS LOAIZA REALES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</si>
  <si>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</si>
  <si>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CO1.REQ.6739194</t>
  </si>
  <si>
    <t>OPSP-VAD-1469-2024</t>
  </si>
  <si>
    <t>https://community.secop.gov.co/Public/Tendering/OpportunityDetail/Index?noticeUID=CO1.NTC.6620911&amp;isFromPublicArea=True&amp;isModal=False</t>
  </si>
  <si>
    <t>NATALY DE LA PAVA SUAREZ</t>
  </si>
  <si>
    <t>DENIS MARGARITA MOLINA CERVANTES</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</si>
  <si>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</si>
  <si>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CO1.REQ.6739240</t>
  </si>
  <si>
    <t>OAG-VAD-1468-2024</t>
  </si>
  <si>
    <t>https://community.secop.gov.co/Public/Tendering/OpportunityDetail/Index?noticeUID=CO1.NTC.6620710&amp;isFromPublicArea=True&amp;isModal=False</t>
  </si>
  <si>
    <t>DANIELA CAROLINA JOHNSON CASTAÑEDA</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</si>
  <si>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7. APOYAR EN LA CREACIÓN DE PROCEDIMIENTO A TRÁMITES ADMINISTRATIVOS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</si>
  <si>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CO1.REQ.6739139</t>
  </si>
  <si>
    <t>OAG-VAD-1467-2024</t>
  </si>
  <si>
    <t>https://community.secop.gov.co/Public/Tendering/OpportunityDetail/Index?noticeUID=CO1.NTC.6613064&amp;isFromPublicArea=True&amp;isModal=False</t>
  </si>
  <si>
    <t>ESTEFANIA DEL CARMEN VANEGAS HERNANDEZ</t>
  </si>
  <si>
    <t>LA PRESENTE ORDEN TIENE POR OBJETO: 1. APOYAR EN LA ORGANIZACIÓN DOCUMENTAL Y EN LA GESTIÓN DE LA RESPUESTA A SOLICITUDES ADMINISTRATIVAS REMITIDAS A LA ORI 2. APOYAR EN LA ORGANIZACIÓN DE LOS PROCESOS ADMINISTRATIVOS DE LA DEPENDENCIA 3. APOYAR EN EL DESARROLLO DE CONVOCATORIAS ESTRATÉGICAS DE INTERNACIONALIZACIÓN. 4. APOYAR EN LA ATENCIÓN A LA COMUNIDAD UNIVERSITARIA EN LOS PROCESOS DE LA DEPENDENCIA. 5.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</si>
  <si>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CO1.REQ.6731743</t>
  </si>
  <si>
    <t>OPSP-VAD-1466-2024</t>
  </si>
  <si>
    <t>https://community.secop.gov.co/Public/Tendering/OpportunityDetail/Index?noticeUID=CO1.NTC.6613227&amp;isFromPublicArea=True&amp;isModal=False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</si>
  <si>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</si>
  <si>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6.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</si>
  <si>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CO1.REQ.6731200</t>
  </si>
  <si>
    <t>OPSP-VAD-1465-2024</t>
  </si>
  <si>
    <t>https://community.secop.gov.co/Public/Tendering/OpportunityDetail/Index?noticeUID=CO1.NTC.6614310&amp;isFromPublicArea=True&amp;isModal=False</t>
  </si>
  <si>
    <t>JOSÉ RAFAEL VÁSQUEZ POLO</t>
  </si>
  <si>
    <t>DANIEL DE JESUS CALENDARIO MACIAS</t>
  </si>
  <si>
    <t>LA PRESENTE ORDEN TIENE POR OBJETO: 1. REVISAR INFORMACIÓN TÉCNICA Y COMPARAR LAS CARACTERÍSTICAS DE LOS PREDIOS VERSUS EL CULTIVO PRIORIZADO SELECCIONADO POR LOS BENEFICIARIOS CON EL OBJETO DE IDENTIFICAR CONDICIONES ESPECIALES PARA CULTIVO. 2. REVISAR Y AJUSTAR LOS PRESUPUESTOS DE SIEMBRA POR HECTÁREA DE LOS CULTIVOS PRIORIZADOS POR MUNICIPIO Y AJUSTAR EN CASO DE REQUERIRSE. 3. REVISAR CALIDAD DE INFORMACIÓN TÉCNICA LEVANTADA. 4. APOYAR EN LA ELABORACIÓN DE PLANES DE INTERVENCIÓN DE LOS LOTES EXPERIMENTALES. 5. APOYAR EN LAS ACTIVIDADES DE LA FASE DE IMPLEMENTACIÓN DE PLAN DE INTERVENCIÓN. 6. APOYAR EN LA ELABORACIÓN DE DOCUMENTOS TÉCNICOS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</si>
  <si>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CO1.REQ.6732513</t>
  </si>
  <si>
    <t>OPSP-VAD-1464-2024</t>
  </si>
  <si>
    <t>https://community.secop.gov.co/Public/Tendering/OpportunityDetail/Index?noticeUID=CO1.NTC.6613648&amp;isFromPublicArea=True&amp;isModal=False</t>
  </si>
  <si>
    <t>LA PRESENTE ORDEN TIENE POR OBJETO: 1). APOYAR EN LA COORDINACIÓN Y LA ORGANIZACIÓN LOGÍSTICA LAS ACTIVIDADES RELACIONADAS CON EL PROYECTO. 2). HACER SEGUIMIENTO DE LOS CENSOS DE DIVERSIDAD Y BRINDAR APOYO EN LOS REQUERIMIENTOS SOLICITADOS POR LOS PROFESIONALES. 3). REALIZAR LA CONSOLIDACIÓN DE LOS INFORMES DE CAMPO EN LAS FECHAS ESTABLECIDAS. 4). BRINDAR LA INFORMACIÓN DE LA DOCUMENTACIÓN PRECONTRACTUAL, Y POS CONTRACTUAL DURANTE LA EJECUCIÓN DE LAS ACTIVIDADES PARA EL PROCESO DE CONTRATACIÓN Y AUTORIZACIÓN DE PAGOS. 5). APOYAR EN EL SEGUIMIENTO DE LOS INFORMES REQUERIDOS PARA SOLICITAR EL AVANCE O PAGO PARCIAL DEL PROYECTO. 6). PARTICIPAR, APOYAR Y CONTRIBUIR EN LA DIFUSIÓN DEL PROYECTO EN LOS CANALES INSTITUCIONALES Y MEDIOS DE DIVULGACIÓN. 7). APOYAR EN LA GESTIÓN Y EL CUMPLIMIENTO DE LAS DECISIONES TOMADAS CON EL DIRECTOR DEL PROYECTO. 8). MANTENER LA DOCUMENTACIÓN TÉCNICA NECESARIA PARA EL DESARROLLO DEL PROYECTO, INCLUYENDO PERMISOS, LICENCIAS Y OTROS DOCUMENTOS REQUERIDOS PARA EL CUMPLIMIENTO NORMATIVO.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</si>
  <si>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CO1.REQ.6732068</t>
  </si>
  <si>
    <t>OPSP-VAD-1463-2024</t>
  </si>
  <si>
    <t>https://community.secop.gov.co/Public/Tendering/OpportunityDetail/Index?noticeUID=CO1.NTC.6613618&amp;isFromPublicArea=True&amp;isModal=False</t>
  </si>
  <si>
    <t>MARIAN JOSE SERPA BROCHERO</t>
  </si>
  <si>
    <t>LA PRESENTE ORDEN TIENE POR OBJETO: 1. APOYAR EL DISEÑO E IMPLEMENTACIÓN DE LAS LÍNEAS ESTRATÉGICAS EN MATERIA DE INTERNACIONALIZACIÓN DEL CURRÍCULO A NIVEL INSTITUCIONAL. 2. APOYAR EL DESARROLLO DE ACTIVIDADES QUE PROMUEVAN LA INTERNACIONALIZACIÓN EN CASA CON LA PARTICIPACIÓN DE DISTINTOS MIEMBROS DE LA COMUNIDAD UNIVERSITARIA. 3. GESTIONAR LA ESTRUCTURACIÓN Y OFERTA DE CONTENIDOS VIRTUALES E HÍBRIDOS EN EL MARCO DE LOS PROGRAMAS DE MOVILIDAD QUE SE DESARROLLEN. 4. APOYAR EN LA PROMOCIÓN DEL DESARROLLO DE ESQUEMAS DE COLABORACIÓN INTERNACIONAL EN LOS PROGRAMAS ACADÉMICOS EN LOS DISTINTOS NIVELES DE FORMACIÓN, COMO COLLABORATIVE ONLINE INTERNATIONAL LEARNING COIL, CLASES ESPEJO, ENTRE OTROS. 5. APOYAR EN LA ORGANIZACIÓN E IMPLEMENTACIÓN DE LA SEMANA INTERNACIONAL DE UNIMAGDALENA. 6. APOYAR EN LA GESTIÓN DE DOBLES Y TRIPLES TITULACIONES.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</si>
  <si>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CO1.REQ.6732124</t>
  </si>
  <si>
    <t>OPSP-VAD-1462-2024</t>
  </si>
  <si>
    <t>https://community.secop.gov.co/Public/Tendering/OpportunityDetail/Index?noticeUID=CO1.NTC.6614269&amp;isFromPublicArea=True&amp;isModal=False</t>
  </si>
  <si>
    <t>JUAN DAVID CORVACHO BARROS</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</si>
  <si>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APOYAR EN LA REVISIÓN DE INFORMES PRESENTADOS POR EL MINISTERIO DE EDUCACIÓN, REFERENTE A LOS AVANCES DEL COMPONENTE PEDAGÓGICO, LOGÍSTICO Y FINANCIERO. 3. APOYAR EN EL SEGUIMIENTO Y CONTROL DE LLAMADAS DE LA BASE DE DATOS DE LOS 940 DOCENTES INSCRITOS EN EL PROYECTO MEF MEDIANTE LA CARTA DE ACEPTACIÓN DE PROPUESTA N° 005 DE 2024. 4. APOYAR EN LA ORGANIZACIÓN DEL ARCHIVO DIGITAL DE LAS ÓRDENES DE SERVICIOS PROFESIONALES Y DE APOYO A LA GESTIÓN SUSCRITAS MEDIANTE LA CARTA DE ACEPTACIÓN DE PROPUESTA N° 005 DE 2024. 5. APOYAR EN LA ELABORACIÓN Y ENVIÓ DE LA INFORMACIÓN CONCERNIENTE A LAS ÓRDENES DE PRESTACIÓN DE SERVICIOS PROFESIONALES Y DE APOYO A LA GESTIÓN, SUSCRITAS MEDIANTE LA CARTA DE ACEPTACIÓN DE PROPUESTA N° 005 DE 2024. 6. APOYAR EN LA ATENCIÓN Y ORIENTACIÓN A LOS DOCENTES BENEFICIADOS SUMINISTRANDO LA INFORMACIÓN GENERAL QUE REQUIERAN DE CONFORMIDAD CON LOS TRÁMITES, LAS AUTORIZACIONES Y LOS PROCEDIMIENTOS ESTABLECIDOS PROPIOS ESTABLECIDOS EN EL ANEXO TÉCNICO DE LA CARTA DE ACEPTACIÓN DE PROPUESTA N° 005 DE 2024. 7. BRINDAR ACOMPAÑAMIENTO, APOYO LOGÍSTICO Y ADMINISTRATIVO REQUERIDO PARA EL DESARROLLO DE ACTIVIDADES, EVENTOS O REUNIONES QUE SE REALICEN DE ACUERDO CON EL CRONOGRAMA DENTRO DE LA CARTA DE ACEPTACIÓN DE PROPUESTA N° 005 DE 2024. 9. PARTICIPAR EN REUNIONES QUE SE PROGRAMEN EN EL DESARROLLO DEL PROYECTO, Y QUE SEAN BÁSICAS PARA EL DESARROLLO DE LAS ACTIVIDADES,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</si>
  <si>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CO1.REQ.6732661</t>
  </si>
  <si>
    <t>OPSP-VAD-1461-2024</t>
  </si>
  <si>
    <t>https://community.secop.gov.co/Public/Tendering/OpportunityDetail/Index?noticeUID=CO1.NTC.6614440&amp;isFromPublicArea=True&amp;isModal=False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</si>
  <si>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</si>
  <si>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</si>
  <si>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CO1.REQ.6732560</t>
  </si>
  <si>
    <t>OPSP-VAD-1460-2024</t>
  </si>
  <si>
    <t>https://community.secop.gov.co/Public/Tendering/OpportunityDetail/Index?noticeUID=CO1.NTC.6614104&amp;isFromPublicArea=True&amp;isModal=False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</si>
  <si>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</si>
  <si>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</si>
  <si>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CO1.REQ.6732400</t>
  </si>
  <si>
    <t>OAG-VAD-1459-2024</t>
  </si>
  <si>
    <t>https://community.secop.gov.co/Public/Tendering/OpportunityDetail/Index?noticeUID=CO1.NTC.6603910&amp;isFromPublicArea=True&amp;isModal=False</t>
  </si>
  <si>
    <t>LILIANA PAULINA NOGUERA BARRIOS</t>
  </si>
  <si>
    <t>LA PRESENTE ORDEN TIENE POR OBJETO: 1. APOYAR LA PLANEACIÓN, EVALUACIÓN Y CONTROL DE LOS PROCESOS DE LA GESTIÓN DE LA TESORERÍA Y TRÁMITE DE OBLIGACIONES PRESUPUESTALES, DE ACUERDO CON LAS DIRECTRICES TRAZADAS POR LA VICERRECTORÍA ADMINISTRATIVA. 2. COADYUVAR EN LA REVISIÓN Y APROBACIÓN DE LAS OBLIGACIONES FINANCIERAS QUE SE GENEREN DENTRO DEL PROCEDIMIENTO DE TRÁMITES DE PAGOS. 3. APOYAR EN LA FORMULACIÓN DE MEJORAS A LOS PROCESOS Y PROCEDIMIENTOS A CARGO DE LA VICERRECTORÍA ADMINISTRATIVA Y UNIDADES ADSCRITAS. 4. REALIZAR SEGUIMIENTO A LOS PROYECTOS ASIGNADOS A LA DIRECCIÓN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</si>
  <si>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CO1.REQ.6721977</t>
  </si>
  <si>
    <t>OPSP-VAD-1458-2024</t>
  </si>
  <si>
    <t>https://community.secop.gov.co/Public/Tendering/OpportunityDetail/Index?noticeUID=CO1.NTC.6603812&amp;isFromPublicArea=True&amp;isModal=False</t>
  </si>
  <si>
    <t>MARIA CONCEPCION PINEDO MURGAS</t>
  </si>
  <si>
    <t>LA PRESENTE ORDEN TIENE POR OBJETO: 1. MANTENER ACTUALIZADA LA BASE DE DATOS DE CORRESPONDENCIA TRAMITADA. 2. DESARROLLAR ACTIVIDADES CORRESPONDIENTES A LA TRANSFERENCIA DOCUMENTAL DE ARCHIVOS DE LOS PROCESOS DE CONTRATACIÓN DE LOS PERIODOS 2018 A 2022 DE LA VICERRECTORÍA ADMINISTRATIVA Y LA DIRECCIÓN ADMINISTRATIVA, INCLUIDA LA REALIZACIÓN DEL PROCESO DE FOLIADO, ORGANIZACIÓN CRONOLÓGICA DE DOCUMENTOS, MARCADO DE CARPETAS Y DEMÁS TENDIENTES A FINIQUITAR EL PROCESO DE TRANSFERENCIA, DE CONFORMIDAD CON LOS PARÁMETROS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</si>
  <si>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CO1.REQ.6722038</t>
  </si>
  <si>
    <t>OAG-VAD-1457-2024</t>
  </si>
  <si>
    <t>https://community.secop.gov.co/Public/Tendering/OpportunityDetail/Index?noticeUID=CO1.NTC.6604950&amp;isFromPublicArea=True&amp;isModal=False</t>
  </si>
  <si>
    <t>HAROL ALBERTO ROMERO CAHUANA</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</si>
  <si>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</si>
  <si>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CORRESPONDIENTES AL GRUPO DE SEGURIDAD Y SALUD EN EL TRABAJO, DE ACUERDO CON LOS PROCEDIMIENTOS ESTABLECIDOS.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</si>
  <si>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CO1.REQ.6722197</t>
  </si>
  <si>
    <t>OAG-VAD-1456-2024</t>
  </si>
  <si>
    <t>https://community.secop.gov.co/Public/Tendering/ContractNoticePhases/View?PPI=CO1.PPI.33865985&amp;isFromPublicArea=True&amp;isModal=False</t>
  </si>
  <si>
    <t xml:space="preserve">PEDRO MERCADO GONZALEZ </t>
  </si>
  <si>
    <t>LINA MARIA ANDRADE GUTIERREZ</t>
  </si>
  <si>
    <t>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</si>
  <si>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CO1.REQ.6721887</t>
  </si>
  <si>
    <t>OPSP-VAD-1455-2024</t>
  </si>
  <si>
    <t>https://community.secop.gov.co/Public/Tendering/OpportunityDetail/Index?noticeUID=CO1.NTC.6603436&amp;isFromPublicArea=True&amp;isModal=False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</si>
  <si>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</si>
  <si>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</si>
  <si>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</si>
  <si>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CO1.REQ.6721650</t>
  </si>
  <si>
    <t>OAG-VAD-1454-2024</t>
  </si>
  <si>
    <t>https://community.secop.gov.co/Public/Tendering/OpportunityDetail/Index?noticeUID=CO1.NTC.6603284&amp;isFromPublicArea=True&amp;isModal=False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</si>
  <si>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</si>
  <si>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CO1.REQ.6721562</t>
  </si>
  <si>
    <t>OPSP-VAD-1453-2024</t>
  </si>
  <si>
    <t>https://community.secop.gov.co/Public/Tendering/OpportunityDetail/Index?noticeUID=CO1.NTC.6603181&amp;isFromPublicArea=True&amp;isModal=False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</si>
  <si>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</si>
  <si>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</si>
  <si>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CO1.REQ.6721255</t>
  </si>
  <si>
    <t>OPSP-VAD-1452-2024</t>
  </si>
  <si>
    <t>https://community.secop.gov.co/Public/Tendering/OpportunityDetail/Index?noticeUID=CO1.NTC.6594654&amp;isFromPublicArea=True&amp;isModal=False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</si>
  <si>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</si>
  <si>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</si>
  <si>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ISOLUCIÖN,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</si>
  <si>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CO1.REQ.6712705</t>
  </si>
  <si>
    <t>OPSP-VAD-1451-2024</t>
  </si>
  <si>
    <t>https://community.secop.gov.co/Public/Tendering/OpportunityDetail/Index?noticeUID=CO1.NTC.6594554&amp;isFromPublicArea=True&amp;isModal=False</t>
  </si>
  <si>
    <t>MELISSA YELENIS CORREA JIMENEZ</t>
  </si>
  <si>
    <t>LA PRESENTE ORDEN TIENE POR OBJETO: 1. APOYAR EN LA RECOPILACIÓN DE INFORMACIÓN Y REDACTAR NOTAS PERIODÍSTICAS. 2. APOYAR EN LA ADMINISTRACIÓN DE LA PÁGINA WEB DE BIENESTAR UNIVERSITARIO. 3. REALIZAR CUBRIMIENTO PERIODÍSTICO DE EVENTOS Y ACTIVIDADES DE BIENESTAR UNIVERSITARIO. 4. APOYAR EN LA REDACCIÓN DE TEXTOS PARA BANNERS Y MENSAJES INSTITUCIONALES. 5. REALIZAR LA EDICIÓN DIGITAL DE ARCHIVOS DE AUDIOS ADJUNTOS A LOS BOLETINES DIGITALES DE PRENSA EXTERNOS. 6. PRESENTAR LOS EVENTOS REALIZADOS POR LA DIRECCIÓN DE BIENESTAR UNIVERSITARIO. 7. ENTREGAR DE MANERA OPORTUNA Y BAJO SU RESPONSABILIDAD LOS INFORMES QUE SE LE SOLICITEN QUE SEAN DE SU COMPETENCIA PARA SER ENTREGADOS EN OTRAS DEPENDENCIAS. 8. ASISTIR Y CUBRIR EVENTOS ACADÉMICOS, CIENTÍFICOS, ARTÍSTICOS, CULTURALES, DEPORTIVOS, DE SALUD Y DESARROLLO HUMANO DENTRO Y FUERA DEL LUGAR HABITUAL DE LA EJECUCIÓN DE LAS ACTIVIDADES. 9. ASISTIR Y CUBRIR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</si>
  <si>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CO1.REQ.6712507</t>
  </si>
  <si>
    <t>OAG-VAD-1450-2024</t>
  </si>
  <si>
    <t>https://community.secop.gov.co/Public/Tendering/OpportunityDetail/Index?noticeUID=CO1.NTC.6594340&amp;isFromPublicArea=True&amp;isModal=False</t>
  </si>
  <si>
    <t>ELIU MANUEL FAJARDO CASTILLO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</si>
  <si>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</si>
  <si>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CO1.REQ.6711881</t>
  </si>
  <si>
    <t>OPSP-VAD-1449-2024</t>
  </si>
  <si>
    <t>https://community.secop.gov.co/Public/Tendering/OpportunityDetail/Index?noticeUID=CO1.NTC.6588883&amp;isFromPublicArea=True&amp;isModal=False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</si>
  <si>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</si>
  <si>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ENTRE OTROS.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</si>
  <si>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CO1.REQ.6705766</t>
  </si>
  <si>
    <t>OPSP-VAD-1448-2024</t>
  </si>
  <si>
    <t>https://community.secop.gov.co/Public/Tendering/OpportunityDetail/Index?noticeUID=CO1.NTC.6589024&amp;isFromPublicArea=True&amp;isModal=False</t>
  </si>
  <si>
    <t>MICHEL JOSE RAMIREZ GONZALEZ</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</si>
  <si>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</si>
  <si>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CO1.REQ.6705872</t>
  </si>
  <si>
    <t>OPSP-VAD-1447-2024</t>
  </si>
  <si>
    <t>https://community.secop.gov.co/Public/Tendering/OpportunityDetail/Index?noticeUID=CO1.NTC.6588854&amp;isFromPublicArea=True&amp;isModal=False</t>
  </si>
  <si>
    <t>JOSÉ JULIÁN RÍOS BOTACHE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</si>
  <si>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</si>
  <si>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</si>
  <si>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CO1.REQ.6706031</t>
  </si>
  <si>
    <t>OPSP-VAD-1446-2024</t>
  </si>
  <si>
    <t>https://community.secop.gov.co/Public/Tendering/OpportunityDetail/Index?noticeUID=CO1.NTC.6589147&amp;isFromPublicArea=True&amp;isModal=False</t>
  </si>
  <si>
    <t>JORGE ALFONSO APREZA FERNANDEZ</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</si>
  <si>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</si>
  <si>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</si>
  <si>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CO1.REQ.6706505</t>
  </si>
  <si>
    <t>OAG-VAD-1445-2024</t>
  </si>
  <si>
    <t>https://community.secop.gov.co/Public/Tendering/OpportunityDetail/Index?noticeUID=CO1.NTC.6589301&amp;isFromPublicArea=True&amp;isModal=False</t>
  </si>
  <si>
    <t xml:space="preserve">JESÚS SUESCÚN ARREGOCÉS </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</si>
  <si>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</si>
  <si>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</si>
  <si>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CO1.REQ.6706324</t>
  </si>
  <si>
    <t>OAG-VAD-1444-2024</t>
  </si>
  <si>
    <t>https://community.secop.gov.co/Public/Tendering/OpportunityDetail/Index?noticeUID=CO1.NTC.6590470&amp;isFromPublicArea=True&amp;isModal=False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</si>
  <si>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</si>
  <si>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</si>
  <si>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CO1.REQ.6707927</t>
  </si>
  <si>
    <t>OPSP-VAD-1443-2024</t>
  </si>
  <si>
    <t>https://community.secop.gov.co/Public/Tendering/OpportunityDetail/Index?noticeUID=CO1.NTC.6590082&amp;isFromPublicArea=True&amp;isModal=False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</si>
  <si>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</si>
  <si>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</si>
  <si>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CO1.REQ.6707572</t>
  </si>
  <si>
    <t>OAG-VAD-1441-2024</t>
  </si>
  <si>
    <t>https://community.secop.gov.co/Public/Tendering/OpportunityDetail/Index?noticeUID=CO1.NTC.6590047&amp;isFromPublicArea=True&amp;isModal=False</t>
  </si>
  <si>
    <t>PAOLA INES RAMIREZ ROSADO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</si>
  <si>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</si>
  <si>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CO1.REQ.6706957</t>
  </si>
  <si>
    <t>OAG-VAD-1440-2024</t>
  </si>
  <si>
    <t>https://community.secop.gov.co/Public/Tendering/OpportunityDetail/Index?noticeUID=CO1.NTC.6591445&amp;isFromPublicArea=True&amp;isModal=False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</si>
  <si>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</si>
  <si>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</si>
  <si>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CO1.REQ.6709215</t>
  </si>
  <si>
    <t>OPSP-VAD-1439-2024</t>
  </si>
  <si>
    <t>https://community.secop.gov.co/Public/Tendering/OpportunityDetail/Index?noticeUID=CO1.NTC.6591516&amp;isFromPublicArea=True&amp;isModal=False</t>
  </si>
  <si>
    <t>LILIBETH ESTHER FLOREZ DIAZ</t>
  </si>
  <si>
    <t>CO1.REQ.6708965</t>
  </si>
  <si>
    <t>OAG-VAD-1438-2024</t>
  </si>
  <si>
    <t>https://community.secop.gov.co/Public/Tendering/OpportunityDetail/Index?noticeUID=CO1.NTC.6591287&amp;isFromPublicArea=True&amp;isModal=False</t>
  </si>
  <si>
    <t>VIVIAN CAROLINA BAUTE ZULUAGA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</si>
  <si>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</si>
  <si>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CO1.REQ.6708953</t>
  </si>
  <si>
    <t>OPSP-VAD-1437-2024</t>
  </si>
  <si>
    <t>https://community.secop.gov.co/Public/Tendering/OpportunityDetail/Index?noticeUID=CO1.NTC.6591082&amp;isFromPublicArea=True&amp;isModal=False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</si>
  <si>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</si>
  <si>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</si>
  <si>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CO1.REQ.6708785</t>
  </si>
  <si>
    <t>OAG-VAD-1436-2024</t>
  </si>
  <si>
    <t>https://community.secop.gov.co/Public/Tendering/OpportunityDetail/Index?noticeUID=CO1.NTC.6591180&amp;isFromPublicArea=True&amp;isModal=False</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</si>
  <si>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</si>
  <si>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</si>
  <si>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CO1.REQ.6709107</t>
  </si>
  <si>
    <t>OPSP-VAD-1435-2024</t>
  </si>
  <si>
    <t>https://community.secop.gov.co/Public/Tendering/OpportunityDetail/Index?noticeUID=CO1.NTC.6591313&amp;isFromPublicArea=True&amp;isModal=False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</si>
  <si>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</si>
  <si>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</si>
  <si>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CO1.REQ.6708858</t>
  </si>
  <si>
    <t>OAG-VAD-1434-2024</t>
  </si>
  <si>
    <t>https://community.secop.gov.co/Public/Tendering/OpportunityDetail/Index?noticeUID=CO1.NTC.6590117&amp;isFromPublicArea=True&amp;isModal=False</t>
  </si>
  <si>
    <t>VICTOR MANUEL CHARRIS CASTILLO</t>
  </si>
  <si>
    <t>LA PRESENTE ORDEN TIENE POR OBJETO: 1. APOYAR EN LAS ACTIVIDADES DE ATENCIÓN INDIVIDUAL QUE DESDE SU ÁREA REQUIERAN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</si>
  <si>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CO1.REQ.6707083</t>
  </si>
  <si>
    <t>OPSP-VAD-1433-2024</t>
  </si>
  <si>
    <t>https://community.secop.gov.co/Public/Tendering/OpportunityDetail/Index?noticeUID=CO1.NTC.6584854&amp;isFromPublicArea=True&amp;isModal=False</t>
  </si>
  <si>
    <t>SHAROL CORTES MIRANDA</t>
  </si>
  <si>
    <t>CO1.REQ.6702020</t>
  </si>
  <si>
    <t>OPSP-VAD-1432-2024</t>
  </si>
  <si>
    <t>https://community.secop.gov.co/Public/Tendering/OpportunityDetail/Index?noticeUID=CO1.NTC.6584549&amp;isFromPublicArea=True&amp;isModal=False</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</si>
  <si>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</si>
  <si>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</si>
  <si>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CO1.REQ.6701190</t>
  </si>
  <si>
    <t>OAG-VAD-1431-2024</t>
  </si>
  <si>
    <t>https://community.secop.gov.co/Public/Tendering/OpportunityDetail/Index?noticeUID=CO1.NTC.6584322&amp;isFromPublicArea=True&amp;isModal=False</t>
  </si>
  <si>
    <t>LEIDY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</si>
  <si>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</si>
  <si>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CO1.REQ.6701158</t>
  </si>
  <si>
    <t>OAG-VAD-1430-2024</t>
  </si>
  <si>
    <t>https://community.secop.gov.co/Public/Tendering/OpportunityDetail/Index?noticeUID=CO1.NTC.6583999&amp;isFromPublicArea=True&amp;isModal=False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</si>
  <si>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</si>
  <si>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LOS CONTRATISTAS POR PRESTACIÓN DE SERVICIOS PROFESIONALES Y DE APOYO A LA GESTIÓN DE LA VICERRECTORÍA ADMINISTRATIVA Y DIRECCIÓN ADMINISTRATIVA. 3. APOYAR EN LA REVISIÓN DE LA INFORMACIÓN CONTRACTUAL CARGADA EN LAS PLATAFORMAS DEL SIA OBSERVA- AUDITORÍA, SIGEP II Y SECOP II. 4. APOYAR EN EL CARGUE Y ACTUALIZACIÓN DE INFORMACIÓN PRECONTRACTUAL, CONTRACTUAL Y POSTCONTRACTUAL EN LAS PLATAFORMAS DEL SIA OBSERVA, SECOP II Y SIGEP II DE LAS ORDENES SUSCRITAS POR EL VICERRECTOR ADMINISTRATIVO Y/O DIRECTOR ADMINISTRATIVO. 5. APOYAR AL GRUPO INTERNO DE CONTRATACIÓN EN LA ELABORACIÓN DE LOS CERTIFICADOS CONTRACTUALES. 6. APOYAR AL GRUPO DE CONTRATACIÓN EN LA ORGANIZACIÓN DEL ARCHIVO DIGITAL DE LAS ÓRDENES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</si>
  <si>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CO1.REQ.6700891</t>
  </si>
  <si>
    <t>OAG-VAD-1429-2024</t>
  </si>
  <si>
    <t>https://community.secop.gov.co/Public/Tendering/OpportunityDetail/Index?noticeUID=CO1.NTC.6584938&amp;isFromPublicArea=True&amp;isModal=False</t>
  </si>
  <si>
    <t>JOSE LUIS BARROS ATEHORTUA</t>
  </si>
  <si>
    <t>LA PRESENTE ORDEN TIENE POR OBJETO: 1. APOYAR EN LA PROMOCIÓN DE LAS DIFERENTES DISCIPLINAS DEPORTIVA OFERTADAS POR EL ÁREA DE DEPORTES DE LA DIRECCIÓN DE BIENESTAR UNIVERSITARIO. 2. BRINDAR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</si>
  <si>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CO1.REQ.6701908</t>
  </si>
  <si>
    <t>OPSP-VAD-1428-2024</t>
  </si>
  <si>
    <t>https://community.secop.gov.co/Public/Tendering/OpportunityDetail/Index?noticeUID=CO1.NTC.6584372&amp;isFromPublicArea=True&amp;isModal=False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</si>
  <si>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</si>
  <si>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</si>
  <si>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CO1.REQ.6701711</t>
  </si>
  <si>
    <t>OAG-VAD-1427-2024</t>
  </si>
  <si>
    <t>https://community.secop.gov.co/Public/Tendering/OpportunityDetail/Index?noticeUID=CO1.NTC.6584710&amp;isFromPublicArea=True&amp;isModal=False</t>
  </si>
  <si>
    <t>MILAGRO ELENA GAMEZ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</si>
  <si>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</si>
  <si>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CO1.REQ.6701642</t>
  </si>
  <si>
    <t>OPSP-VAD-1426-2024</t>
  </si>
  <si>
    <t>https://community.secop.gov.co/Public/Tendering/OpportunityDetail/Index?noticeUID=CO1.NTC.6584114&amp;isFromPublicArea=True&amp;isModal=False</t>
  </si>
  <si>
    <t>MARTIN ALONSO SUAREZ MAZENETT</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</si>
  <si>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</si>
  <si>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CO1.REQ.6700575</t>
  </si>
  <si>
    <t>OAG-VAD-1425-2024</t>
  </si>
  <si>
    <t>https://community.secop.gov.co/Public/Tendering/OpportunityDetail/Index?noticeUID=CO1.NTC.6583934&amp;isFromPublicArea=True&amp;isModal=False</t>
  </si>
  <si>
    <t>AQUILES COHEN LLANES</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</si>
  <si>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</si>
  <si>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</si>
  <si>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CO1.REQ.6700397</t>
  </si>
  <si>
    <t>OAG-VAD-1424-2024</t>
  </si>
  <si>
    <t>https://community.secop.gov.co/Public/Tendering/OpportunityDetail/Index?noticeUID=CO1.NTC.6583807&amp;isFromPublicArea=True&amp;isModal=False</t>
  </si>
  <si>
    <t>PRISCO MANUEL RAMIREZ RODRIGUEZ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</si>
  <si>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</si>
  <si>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CO1.REQ.6699989</t>
  </si>
  <si>
    <t>OAG-VAD-1423-2024</t>
  </si>
  <si>
    <t>https://community.secop.gov.co/Public/Tendering/OpportunityDetail/Index?noticeUID=CO1.NTC.6583288&amp;isFromPublicArea=True&amp;isModal=False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</si>
  <si>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</si>
  <si>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(A)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</si>
  <si>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CO1.REQ.6699891</t>
  </si>
  <si>
    <t>OPSP-VAD-1422-2024</t>
  </si>
  <si>
    <t>https://community.secop.gov.co/Public/Tendering/OpportunityDetail/Index?noticeUID=CO1.NTC.6585431&amp;isFromPublicArea=True&amp;isModal=False</t>
  </si>
  <si>
    <t>ROSALIA LIA BUSTILLO VERBEL</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</si>
  <si>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</si>
  <si>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 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</si>
  <si>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CO1.REQ.6702309</t>
  </si>
  <si>
    <t>OPSP-VAD-1421-2024</t>
  </si>
  <si>
    <t>https://community.secop.gov.co/Public/Tendering/OpportunityDetail/Index?noticeUID=CO1.NTC.6585418&amp;isFromPublicArea=True&amp;isModal=False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</si>
  <si>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</si>
  <si>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</si>
  <si>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CO1.REQ.6700251</t>
  </si>
  <si>
    <t>OPSP-VAD-1420-2024</t>
  </si>
  <si>
    <t>https://community.secop.gov.co/Public/Tendering/OpportunityDetail/Index?noticeUID=CO1.NTC.6583281&amp;isFromPublicArea=True&amp;isModal=False</t>
  </si>
  <si>
    <t>MARINA ESMERALDA TORRES ALMEIDA</t>
  </si>
  <si>
    <t>CO1.REQ.6699962</t>
  </si>
  <si>
    <t>OAG-VAD-1419-2024</t>
  </si>
  <si>
    <t>https://community.secop.gov.co/Public/Tendering/OpportunityDetail/Index?noticeUID=CO1.NTC.6584945&amp;isFromPublicArea=True&amp;isModal=False</t>
  </si>
  <si>
    <t>CAMILO DAVID QUINTANA GAMARRA</t>
  </si>
  <si>
    <t>LA PRESENTE ORDEN TIENE POR OBJETO: 1) APOYAR EN LA RECOLECCIÓN DE EVIDENCIAS DOCUMENTAL (FÍSICA Y DIGITAL) DEL PROCESO DE AUTOEVALUACIÓN CON FINES DE ACREDITACIÓN INTERNACIONAL ABET POR CALIDAD DEL PROGRAMA DE INGENIERÍA PESQUERA. 2) APOYAR EN LA SISTEMATIZACIÓN DE INFORMACIÓN DOCUMENTAL DEL PROCESO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ORGANIZACIÓN Y PREPARACIÓN DE VISITA EN EL PROCESO DE ACREDITACIÓN INTERNACIONAL POR ALTA CALIDAD DEL PROGRAMA DE INGENIERÍA PESQUERA. 5) APOYAR EN EL DESARROLLO DE REUNIONES PREPARATORIAS PREVIAS A LA VISITA DE PARES DEL PROCESO DE AUTOEVALUACIÓN CON FINES DE ACREDITACIÓN INTERNACIONAL ABET POR CALIDAD DEL PROGRAMA DE INGENIERÍA PESQUERA 6) APOYAR EN LA CONSTRUCCIÓN DE AYUDAS TECNOLÓGICAS, PRESENTACIONES, PLANTILLAS Y FORMATOS REQUERIDOS PARA EL PROCESO DE ASSESSMENT (EN INGLÉS Y ESPAÑOL) PROCESO DE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</si>
  <si>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CO1.REQ.6701764</t>
  </si>
  <si>
    <t>OPSP-VAD-1418-2024</t>
  </si>
  <si>
    <t>https://community.secop.gov.co/Public/Tendering/OpportunityDetail/Index?noticeUID=CO1.NTC.6584719&amp;isFromPublicArea=True&amp;isModal=False</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</si>
  <si>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</si>
  <si>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</si>
  <si>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CO1.REQ.6701902</t>
  </si>
  <si>
    <t>OAG-VAD-1417-2024</t>
  </si>
  <si>
    <t>https://community.secop.gov.co/Public/Tendering/OpportunityDetail/Index?noticeUID=CO1.NTC.6584705&amp;isFromPublicArea=True&amp;isModal=False</t>
  </si>
  <si>
    <t>JOSE MANUEL BETANCOURT AVILA</t>
  </si>
  <si>
    <t>CO1.REQ.6701719</t>
  </si>
  <si>
    <t>OAG-VAD-1416-2024</t>
  </si>
  <si>
    <t>https://community.secop.gov.co/Public/Tendering/OpportunityDetail/Index?noticeUID=CO1.NTC.6582888&amp;isFromPublicArea=True&amp;isModal=False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</si>
  <si>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</si>
  <si>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</si>
  <si>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CO1.REQ.6699667</t>
  </si>
  <si>
    <t>OPSP-VAD-1415-2024</t>
  </si>
  <si>
    <t>https://community.secop.gov.co/Public/Tendering/OpportunityDetail/Index?noticeUID=CO1.NTC.6582686&amp;isFromPublicArea=True&amp;isModal=False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</si>
  <si>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</si>
  <si>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</si>
  <si>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CO1.REQ.6699555</t>
  </si>
  <si>
    <t>OPSP-VAD-1414-2024</t>
  </si>
  <si>
    <t>https://community.secop.gov.co/Public/Tendering/OpportunityDetail/Index?noticeUID=CO1.NTC.6582667&amp;isFromPublicArea=True&amp;isModal=False</t>
  </si>
  <si>
    <t>ANTONIO DE JESUS FORERO GRANADOS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</si>
  <si>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</si>
  <si>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CO1.REQ.6699419</t>
  </si>
  <si>
    <t>OPSP-VAD-1413-2024</t>
  </si>
  <si>
    <t>https://community.secop.gov.co/Public/Tendering/OpportunityDetail/Index?noticeUID=CO1.NTC.6582653&amp;isFromPublicArea=True&amp;isModal=False</t>
  </si>
  <si>
    <t>MARIA JOSE RAMOS JIMENEZ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</si>
  <si>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</si>
  <si>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CO1.REQ.6699322</t>
  </si>
  <si>
    <t>OPSP-VAD-1412-2024</t>
  </si>
  <si>
    <t>https://community.secop.gov.co/Public/Tendering/OpportunityDetail/Index?noticeUID=CO1.NTC.6582725&amp;isFromPublicArea=True&amp;isModal=False</t>
  </si>
  <si>
    <t>STEFFAN ANDERSON VERGARA TORRES</t>
  </si>
  <si>
    <t>CO1.REQ.6699310</t>
  </si>
  <si>
    <t>OAG-VAD-1411-2024</t>
  </si>
  <si>
    <t>https://community.secop.gov.co/Public/Tendering/OpportunityDetail/Index?noticeUID=CO1.NTC.6582532&amp;isFromPublicArea=True&amp;isModal=False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</si>
  <si>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</si>
  <si>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</si>
  <si>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</si>
  <si>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CO1.REQ.6699170</t>
  </si>
  <si>
    <t>OAG-VAD-1410-2024</t>
  </si>
  <si>
    <t>https://community.secop.gov.co/Public/Tendering/OpportunityDetail/Index?noticeUID=CO1.NTC.6584419&amp;isFromPublicArea=True&amp;isModal=False</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</si>
  <si>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</si>
  <si>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</si>
  <si>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CO1.REQ.6701151</t>
  </si>
  <si>
    <t>OAG-VAD-1409-2024</t>
  </si>
  <si>
    <t>https://community.secop.gov.co/Public/Tendering/OpportunityDetail/Index?noticeUID=CO1.NTC.6584140&amp;isFromPublicArea=True&amp;isModal=False</t>
  </si>
  <si>
    <t>MARVIN ALEXI GARCIA RODRIGUEZ</t>
  </si>
  <si>
    <t>CO1.REQ.6701018</t>
  </si>
  <si>
    <t>OAG-VAD-1408-2024</t>
  </si>
  <si>
    <t>https://community.secop.gov.co/Public/Tendering/OpportunityDetail/Index?noticeUID=CO1.NTC.6584041&amp;isFromPublicArea=True&amp;isModal=False</t>
  </si>
  <si>
    <t>MARVI LAIDYS CAICEDO OSPINA</t>
  </si>
  <si>
    <t>CO1.REQ.6700677</t>
  </si>
  <si>
    <t>OAG-VAD-1407-2024</t>
  </si>
  <si>
    <t>https://community.secop.gov.co/Public/Tendering/OpportunityDetail/Index?noticeUID=CO1.NTC.6583880&amp;isFromPublicArea=True&amp;isModal=False</t>
  </si>
  <si>
    <t>HEYNER ALONSO CARROL PINEDA</t>
  </si>
  <si>
    <t>CO1.REQ.6700807</t>
  </si>
  <si>
    <t>OAG-VAD-1406-2024</t>
  </si>
  <si>
    <t>https://community.secop.gov.co/Public/Tendering/OpportunityDetail/Index?noticeUID=CO1.NTC.6583919&amp;isFromPublicArea=True&amp;isModal=False</t>
  </si>
  <si>
    <t>WALDIR MANGA BARROS</t>
  </si>
  <si>
    <t>CO1.REQ.6700518</t>
  </si>
  <si>
    <t>OAG-VAD-1405-2024</t>
  </si>
  <si>
    <t>https://community.secop.gov.co/Public/Tendering/OpportunityDetail/Index?noticeUID=CO1.NTC.6583803&amp;isFromPublicArea=True&amp;isModal=False</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</si>
  <si>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</si>
  <si>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</si>
  <si>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CO1.REQ.6700328</t>
  </si>
  <si>
    <t>OPSP-VAD-1404-2024</t>
  </si>
  <si>
    <t>https://community.secop.gov.co/Public/Tendering/OpportunityDetail/Index?noticeUID=CO1.NTC.6577229&amp;isFromPublicArea=True&amp;isModal=False</t>
  </si>
  <si>
    <t>GISELL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</si>
  <si>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LAS CUALES FUE CONTRATADA.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</si>
  <si>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CO1.REQ.6693573</t>
  </si>
  <si>
    <t>OAG-VAD-1403-2024</t>
  </si>
  <si>
    <t>https://community.secop.gov.co/Public/Tendering/OpportunityDetail/Index?noticeUID=CO1.NTC.6576654&amp;isFromPublicArea=True&amp;isModal=False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</si>
  <si>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</si>
  <si>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</si>
  <si>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CO1.REQ.6693085</t>
  </si>
  <si>
    <t>OPSP-VAD-1402-2024</t>
  </si>
  <si>
    <t>https://community.secop.gov.co/Public/Tendering/OpportunityDetail/Index?noticeUID=CO1.NTC.6576460&amp;isFromPublicArea=True&amp;isModal=False</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</si>
  <si>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</si>
  <si>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CO1.REQ.6692933</t>
  </si>
  <si>
    <t>OAG-VAD-1401-2024</t>
  </si>
  <si>
    <t>https://community.secop.gov.co/Public/Tendering/OpportunityDetail/Index?noticeUID=CO1.NTC.6576327&amp;isFromPublicArea=True&amp;isModal=False</t>
  </si>
  <si>
    <t>EDWIN DAVID ROSADO FLOREZ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</si>
  <si>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</si>
  <si>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CO1.REQ.6692745</t>
  </si>
  <si>
    <t>OAG-VAD-1400-2024</t>
  </si>
  <si>
    <t>https://community.secop.gov.co/Public/Tendering/OpportunityDetail/Index?noticeUID=CO1.NTC.6576215&amp;isFromPublicArea=True&amp;isModal=False</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</si>
  <si>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</si>
  <si>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</si>
  <si>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CO1.REQ.6692657</t>
  </si>
  <si>
    <t>OPSP-VAD-1399-2024</t>
  </si>
  <si>
    <t>https://community.secop.gov.co/Public/Tendering/OpportunityDetail/Index?noticeUID=CO1.NTC.6577555&amp;isFromPublicArea=True&amp;isModal=False</t>
  </si>
  <si>
    <t>RAFAEL DE JESUS CABRERA BRICEÑO</t>
  </si>
  <si>
    <t>CO1.REQ.6694401</t>
  </si>
  <si>
    <t>OAG-VAD-1398-2024</t>
  </si>
  <si>
    <t>https://community.secop.gov.co/Public/Tendering/OpportunityDetail/Index?noticeUID=CO1.NTC.6577628&amp;isFromPublicArea=True&amp;isModal=False</t>
  </si>
  <si>
    <t>CARLOS LUIS FONSECA MENDOZA</t>
  </si>
  <si>
    <t>CO1.REQ.6693957</t>
  </si>
  <si>
    <t>OAG-VAD-1397-2024</t>
  </si>
  <si>
    <t>https://community.secop.gov.co/Public/Tendering/OpportunityDetail/Index?noticeUID=CO1.NTC.6577273&amp;isFromPublicArea=True&amp;isModal=False</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</si>
  <si>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</si>
  <si>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</si>
  <si>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</si>
  <si>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CO1.REQ.6693888</t>
  </si>
  <si>
    <t>OAG-VAD-1396-2024</t>
  </si>
  <si>
    <t>https://community.secop.gov.co/Public/Tendering/OpportunityDetail/Index?noticeUID=CO1.NTC.6576940&amp;isFromPublicArea=True&amp;isModal=False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</si>
  <si>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</si>
  <si>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</si>
  <si>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CO1.REQ.6693604</t>
  </si>
  <si>
    <t>OPSP-VAD-1395-2024</t>
  </si>
  <si>
    <t>https://community.secop.gov.co/Public/Tendering/OpportunityDetail/Index?noticeUID=CO1.NTC.6576204&amp;isFromPublicArea=True&amp;isModal=False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</si>
  <si>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</si>
  <si>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</si>
  <si>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CO1.REQ.6692645</t>
  </si>
  <si>
    <t>OPSP-VAD-1394-2024</t>
  </si>
  <si>
    <t>https://community.secop.gov.co/Public/Tendering/OpportunityDetail/Index?noticeUID=CO1.NTC.6577806&amp;isFromPublicArea=True&amp;isModal=False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</si>
  <si>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</si>
  <si>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DETALLANDO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</si>
  <si>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CO1.REQ.6694243</t>
  </si>
  <si>
    <t>OPSP-VAD-1393-2024</t>
  </si>
  <si>
    <t>https://community.secop.gov.co/Public/Tendering/OpportunityDetail/Index?noticeUID=CO1.NTC.6577347&amp;isFromPublicArea=True&amp;isModal=False</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</si>
  <si>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</si>
  <si>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EL CARGUE DE INFORMACIÓN PRECONTRACTUAL, CONTRACTUAL Y POSCONTRACTUAL EN LAS PLATAFORMAS DEL SIA OBSERVA Y SECOP II DE TODOS LOS PROCESOS DE CONTRATACIÓN QUE ADELANTE LA UNIVERSIDAD A TRAVÉS DE LA VICERRECTORÍA ADMINISTRATIVA Y LA DIRECCIÓN ADMINISTRATIVA. 4. APOYAR LA ELABORACIÓN DE CERTIFICADOS CONTRACTUALES SOLICITADOS POR LOS DIFERENTES USUARIOS. 5. PROYECTAR Y APOYAR EN LA REVISIÓN DE MINUTAS DE ÓRDENES, CONTRATOS, ACTAS DE SUSPENSIÓN, REINICIO, OTROSÍ, ACTAS FINALES, DE TERMINACIÓN Y LIQUIDACIÓN. 6. APOYAR EN LA REVISIÓN Y VERIFICACIÓN DE LOS DOCUMENTOS PARA TRAMITES DE LIQUIDACIÓN DE HONORARIOS DE LOS CONTRATISTAS POR PRESTACIÓN DE SERVICIOS PROFESIONALES Y DE APOYO A LA GESTIÓN DE LA VICERRECTORÍA Y/O DIRECCIÓN ADMINISTRATIVA. 7. APOYAR EN LA REVISIÓN DE LA INFORMACIÓN CONTRACTUAL CARGADA EN LAS PLATAFORMAS DEL SIA OBSERVA- AUDITORIA, SIGEP II, SECOP II. 8. APOYAR EN LA ORGANIZACIÓN DEL ARCHIVO DIGITAL DE LAS ÓRDENES DE SERVICIOS PROFESIONALES Y DE APOYO A LA GESTIÓN SUSCRITAS POR EL VICERRECTOR ADMINISTRATIVO Y/O EL DIRECTOR ADMINISTRATIVO.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</si>
  <si>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CO1.REQ.6693489</t>
  </si>
  <si>
    <t>OPSP-VAD-1392-2024</t>
  </si>
  <si>
    <t>https://community.secop.gov.co/Public/Tendering/OpportunityDetail/Index?noticeUID=CO1.NTC.6577313&amp;isFromPublicArea=True&amp;isModal=False</t>
  </si>
  <si>
    <t>RONALD DAVID ARIAS LINERO</t>
  </si>
  <si>
    <t>CO1.REQ.6693455</t>
  </si>
  <si>
    <t>OPSP-VAD-1391-2024</t>
  </si>
  <si>
    <t>https://community.secop.gov.co/Public/Tendering/OpportunityDetail/Index?noticeUID=CO1.NTC.6576790&amp;isFromPublicArea=True&amp;isModal=False</t>
  </si>
  <si>
    <t>ANDRES FELIPE PEREZ LOPEZ</t>
  </si>
  <si>
    <t>CO1.REQ.6693508</t>
  </si>
  <si>
    <t>OPSP-VAD-1390-2024</t>
  </si>
  <si>
    <t>https://community.secop.gov.co/Public/Tendering/OpportunityDetail/Index?noticeUID=CO1.NTC.6575981&amp;isFromPublicArea=True&amp;isModal=False</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</si>
  <si>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</si>
  <si>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</si>
  <si>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CO1.REQ.6692628</t>
  </si>
  <si>
    <t>OPSP-VAD-1389-2024</t>
  </si>
  <si>
    <t>https://community.secop.gov.co/Public/Tendering/OpportunityDetail/Index?noticeUID=CO1.NTC.6576661&amp;isFromPublicArea=True&amp;isModal=False</t>
  </si>
  <si>
    <t>LUIS CARLOS OLIVEROS MANJARRES</t>
  </si>
  <si>
    <t>CO1.REQ.6693290</t>
  </si>
  <si>
    <t>OAG-VAD-1388-2024</t>
  </si>
  <si>
    <t>https://community.secop.gov.co/Public/Tendering/ContractNoticePhases/View?PPI=CO1.PPI.33752003&amp;isFromPublicArea=True&amp;isModal=False</t>
  </si>
  <si>
    <t>RADAMES ALEXANDER FERREIRA BARROS</t>
  </si>
  <si>
    <t>LA PRESENTE ORDEN TIENE POR OBJETO: 1. DESARROLLAR ACTIVIDADES GASTRONÓMICAS PARA EL RESCATE DE LA GASTRONOMÍA LOCAL, REGIONAL Y NACIONAL. 2. APOYAR EL FUNCIONAMIENTO DEL LABORATORIO DE GASTRONOMÍA E INNOVACIÓN DE LA UNIVERSIDAD DEL MAGDALENA, MEDIANTE LA REVISIÓN Y AJUSTES DE MANUALES Y FORMATOS NECESARIOS PARA ELLO. 3. DISEÑAR Y DESARROLLAR OFERTA ACADÉMICA DE FORMACIÓN CONTINÚA DE GASTRONOMIA. 4. APOYAR  LA COORDINACIÓN DE LA VENTA DE SERVICIOS DE EVENTOS Y OPERACIÓN EN EL LABORATORIO DE INNOVACIÓN GASTRONOMICA.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</si>
  <si>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CO1.REQ.6692982</t>
  </si>
  <si>
    <t>OAG-VAD-1387-2024</t>
  </si>
  <si>
    <t>https://community.secop.gov.co/Public/Tendering/OpportunityDetail/Index?noticeUID=CO1.NTC.6576287&amp;isFromPublicArea=True&amp;isModal=False</t>
  </si>
  <si>
    <t>WILLIAM EDUARDO VELEZ GONZALEZ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</si>
  <si>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</si>
  <si>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CO1.REQ.6693128</t>
  </si>
  <si>
    <t>OAG-VAD-1386-2024</t>
  </si>
  <si>
    <t>https://community.secop.gov.co/Public/Tendering/OpportunityDetail/Index?noticeUID=CO1.NTC.6576343&amp;isFromPublicArea=True&amp;isModal=False</t>
  </si>
  <si>
    <t>SEBASTIAN ANDRES PEREZ RODRIGUEZ</t>
  </si>
  <si>
    <t>CO1.REQ.6692591</t>
  </si>
  <si>
    <t>OAG-VAD-1385-2024</t>
  </si>
  <si>
    <t>https://community.secop.gov.co/Public/Tendering/OpportunityDetail/Index?noticeUID=CO1.NTC.6576404&amp;isFromPublicArea=True&amp;isModal=False</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</si>
  <si>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</si>
  <si>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</si>
  <si>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CO1.REQ.6692268</t>
  </si>
  <si>
    <t>OAG-VAD-1384-2024</t>
  </si>
  <si>
    <t>https://community.secop.gov.co/Public/Tendering/OpportunityDetail/Index?noticeUID=CO1.NTC.6575500&amp;isFromPublicArea=True&amp;isModal=False</t>
  </si>
  <si>
    <t>JOSE LUIS RODRIGUEZ GARCIA</t>
  </si>
  <si>
    <t>CO1.REQ.6692315</t>
  </si>
  <si>
    <t>OAG-VAD-1383-2024</t>
  </si>
  <si>
    <t>https://community.secop.gov.co/Public/Tendering/OpportunityDetail/Index?noticeUID=CO1.NTC.6577957&amp;isFromPublicArea=True&amp;isModal=False</t>
  </si>
  <si>
    <t>MARLA ESTELA GUILLEN BRU</t>
  </si>
  <si>
    <t>CO1.REQ.6694515</t>
  </si>
  <si>
    <t>OAG-VAD-1382-2024</t>
  </si>
  <si>
    <t>https://community.secop.gov.co/Public/Tendering/OpportunityDetail/Index?noticeUID=CO1.NTC.6577939&amp;isFromPublicArea=True&amp;isModal=False</t>
  </si>
  <si>
    <t>JOSE GABRIEL SANCHEZ GONZALEZ</t>
  </si>
  <si>
    <t>CO1.REQ.6694082</t>
  </si>
  <si>
    <t>OAG-VAD-1381-2024</t>
  </si>
  <si>
    <t>https://community.secop.gov.co/Public/Tendering/OpportunityDetail/Index?noticeUID=CO1.NTC.6577490&amp;isFromPublicArea=True&amp;isModal=False</t>
  </si>
  <si>
    <t>EDILBERTO GOMEZ ANAYA</t>
  </si>
  <si>
    <t>CO1.REQ.6694046</t>
  </si>
  <si>
    <t>OAG-VAD-1380-2024</t>
  </si>
  <si>
    <t>https://community.secop.gov.co/Public/Tendering/OpportunityDetail/Index?noticeUID=CO1.NTC.6576952&amp;isFromPublicArea=True&amp;isModal=False</t>
  </si>
  <si>
    <t>MARINA MERCEDES MIER MANGA</t>
  </si>
  <si>
    <t>CO1.REQ.6693423</t>
  </si>
  <si>
    <t>OAG-VAD-1379-2024</t>
  </si>
  <si>
    <t>https://community.secop.gov.co/Public/Tendering/OpportunityDetail/Index?noticeUID=CO1.NTC.6576931&amp;isFromPublicArea=True&amp;isModal=False</t>
  </si>
  <si>
    <t>MAURICIO DE JESUS TORRES IZAQUITA</t>
  </si>
  <si>
    <t>CO1.REQ.6693287</t>
  </si>
  <si>
    <t>OAG-VAD-1378-2024</t>
  </si>
  <si>
    <t>https://community.secop.gov.co/Public/Tendering/OpportunityDetail/Index?noticeUID=CO1.NTC.6576298&amp;isFromPublicArea=True&amp;isModal=False</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</si>
  <si>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</si>
  <si>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</si>
  <si>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CO1.REQ.6693342</t>
  </si>
  <si>
    <t>OAG-VAD-1377-2024</t>
  </si>
  <si>
    <t>https://community.secop.gov.co/Public/Tendering/OpportunityDetail/Index?noticeUID=CO1.NTC.6579030&amp;isFromPublicArea=True&amp;isModal=False</t>
  </si>
  <si>
    <t>JAIME RAFAEL VILLA VALENCIA</t>
  </si>
  <si>
    <t>CO1.REQ.6695453</t>
  </si>
  <si>
    <t>OAG-VAD-1376-2024</t>
  </si>
  <si>
    <t>https://community.secop.gov.co/Public/Tendering/OpportunityDetail/Index?noticeUID=CO1.NTC.6579017&amp;isFromPublicArea=True&amp;isModal=False</t>
  </si>
  <si>
    <t>DIOMEDES JAIR VARGAS HORTA</t>
  </si>
  <si>
    <t>CO1.REQ.6695052</t>
  </si>
  <si>
    <t>OAG-VAD-1375-2024</t>
  </si>
  <si>
    <t>https://community.secop.gov.co/Public/Tendering/OpportunityDetail/Index?noticeUID=CO1.NTC.6578839&amp;isFromPublicArea=True&amp;isModal=False</t>
  </si>
  <si>
    <t>RODOLFO DE JESUS MONTERO VILLA</t>
  </si>
  <si>
    <t>CO1.REQ.6695439</t>
  </si>
  <si>
    <t>OAG-VAD-1374-2024</t>
  </si>
  <si>
    <t>https://community.secop.gov.co/Public/Tendering/OpportunityDetail/Index?noticeUID=CO1.NTC.6578832&amp;isFromPublicArea=True&amp;isModal=False</t>
  </si>
  <si>
    <t>MILDER ROSA ORTEGA MANCILLA</t>
  </si>
  <si>
    <t>CO1.REQ.6695429</t>
  </si>
  <si>
    <t>OAG-VAD-1373-2024</t>
  </si>
  <si>
    <t>https://community.secop.gov.co/Public/Tendering/OpportunityDetail/Index?noticeUID=CO1.NTC.6578684&amp;isFromPublicArea=True&amp;isModal=False</t>
  </si>
  <si>
    <t>HUGO ALEJANDRO PARDO MANCO</t>
  </si>
  <si>
    <t>CO1.REQ.6695335</t>
  </si>
  <si>
    <t>OAG-VAD-1372-2024</t>
  </si>
  <si>
    <t>https://community.secop.gov.co/Public/Tendering/OpportunityDetail/Index?noticeUID=CO1.NTC.6578758&amp;isFromPublicArea=True&amp;isModal=False</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</si>
  <si>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</si>
  <si>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</si>
  <si>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CO1.REQ.6695203</t>
  </si>
  <si>
    <t>OAG-VAD-1371-2024</t>
  </si>
  <si>
    <t>https://community.secop.gov.co/Public/Tendering/OpportunityDetail/Index?noticeUID=CO1.NTC.6578564&amp;isFromPublicArea=True&amp;isModal=False</t>
  </si>
  <si>
    <t>JOHANNA PAOLA BROCHADO LOZANO</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</si>
  <si>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LAS FOTOS REALIZADAS DÍA A DÍA A LAS REDES SOCIALES PARA PUBLICACIÓN EN REDES SOCIALES COMO INSTAGRAM, X,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</si>
  <si>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CO1.REQ.6695030</t>
  </si>
  <si>
    <t>OPSP-VAD-1370-2024</t>
  </si>
  <si>
    <t>https://community.secop.gov.co/Public/Tendering/OpportunityDetail/Index?noticeUID=CO1.NTC.6577693&amp;isFromPublicArea=True&amp;isModal=False</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</si>
  <si>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</si>
  <si>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</si>
  <si>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CO1.REQ.6694326</t>
  </si>
  <si>
    <t>OPSP-VAD-1369-2024</t>
  </si>
  <si>
    <t>https://community.secop.gov.co/Public/Tendering/OpportunityDetail/Index?noticeUID=CO1.NTC.6577388&amp;isFromPublicArea=True&amp;isModal=False</t>
  </si>
  <si>
    <t>STIVENSON GÓMEZ MANJARRES</t>
  </si>
  <si>
    <t>CO1.REQ.6693966</t>
  </si>
  <si>
    <t>OPSP-VAD-1368-2024</t>
  </si>
  <si>
    <t>https://community.secop.gov.co/Public/Tendering/OpportunityDetail/Index?noticeUID=CO1.NTC.6577236&amp;isFromPublicArea=True&amp;isModal=False</t>
  </si>
  <si>
    <t>DILIA MARIA VELASQUEZ ACOSTA</t>
  </si>
  <si>
    <t>CO1.REQ.6693860</t>
  </si>
  <si>
    <t>OPSP-VAD-1367-2024</t>
  </si>
  <si>
    <t>https://community.secop.gov.co/Public/Tendering/OpportunityDetail/Index?noticeUID=CO1.NTC.6576868&amp;isFromPublicArea=True&amp;isModal=False</t>
  </si>
  <si>
    <t>ANA MILENA ALVAREZ LAMBRAÑO</t>
  </si>
  <si>
    <t>CO1.REQ.6693513</t>
  </si>
  <si>
    <t>OPSP-VAD-1366-2024</t>
  </si>
  <si>
    <t>DANIEL JOSE TAMAYO ELJURE</t>
  </si>
  <si>
    <t>LA PRESENTE ORDEN TIENE POR OBJETO: 1.APOYAR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</si>
  <si>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CO1.REQ.6693064</t>
  </si>
  <si>
    <t>OPSP-VAD-1365-2024</t>
  </si>
  <si>
    <t>https://community.secop.gov.co/Public/Tendering/OpportunityDetail/Index?noticeUID=CO1.NTC.6576996&amp;isFromPublicArea=True&amp;isModal=False</t>
  </si>
  <si>
    <t>ROSA ELENA VASQUEZ BRUGES</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</si>
  <si>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</si>
  <si>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CO1.REQ.6693796</t>
  </si>
  <si>
    <t>OAG-VAD-1364-2024</t>
  </si>
  <si>
    <t>https://community.secop.gov.co/Public/Tendering/OpportunityDetail/Index?noticeUID=CO1.NTC.6577039&amp;isFromPublicArea=True&amp;isModal=False</t>
  </si>
  <si>
    <t>YASNIRIS JULIO MUÑOZ</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</si>
  <si>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</si>
  <si>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CO1.REQ.6693565</t>
  </si>
  <si>
    <t>OAG-VAD-1363-2024</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</si>
  <si>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</si>
  <si>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</si>
  <si>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CO1.REQ.6692993</t>
  </si>
  <si>
    <t>OAG-VAD-1362-2024</t>
  </si>
  <si>
    <t>https://community.secop.gov.co/Public/Tendering/OpportunityDetail/Index?noticeUID=CO1.NTC.6576639&amp;isFromPublicArea=True&amp;isModal=False</t>
  </si>
  <si>
    <t>YAHAINIS LISSETH CABRERA DURAN</t>
  </si>
  <si>
    <t>CO1.REQ.6693134</t>
  </si>
  <si>
    <t>OAG-VAD-1361-2024</t>
  </si>
  <si>
    <t>https://community.secop.gov.co/Public/Tendering/OpportunityDetail/Index?noticeUID=CO1.NTC.6576346&amp;isFromPublicArea=True&amp;isModal=False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</si>
  <si>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</si>
  <si>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DEL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</si>
  <si>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CO1.REQ.6692597</t>
  </si>
  <si>
    <t>OAG-VAD-1360-2024</t>
  </si>
  <si>
    <t>https://community.secop.gov.co/Public/Tendering/OpportunityDetail/Index?noticeUID=CO1.NTC.6576076&amp;isFromPublicArea=True&amp;isModal=False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</si>
  <si>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</si>
  <si>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</si>
  <si>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CO1.REQ.6692566</t>
  </si>
  <si>
    <t>OAG-VAD-1359-2024</t>
  </si>
  <si>
    <t>https://community.secop.gov.co/Public/Tendering/OpportunityDetail/Index?noticeUID=CO1.NTC.6559000&amp;isFromPublicArea=True&amp;isModal=False</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</si>
  <si>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</si>
  <si>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</si>
  <si>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CO1.REQ.6675348</t>
  </si>
  <si>
    <t>OAG-VAD-1358-2024</t>
  </si>
  <si>
    <t>https://community.secop.gov.co/Public/Tendering/OpportunityDetail/Index?noticeUID=CO1.NTC.6559036&amp;isFromPublicArea=True&amp;isModal=False</t>
  </si>
  <si>
    <t>MAGNOLIA DEL CARMEN DIAZ GUERRERO</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</si>
  <si>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</si>
  <si>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CO1.REQ.6675531</t>
  </si>
  <si>
    <t>OAG-VAD-1357-2024</t>
  </si>
  <si>
    <t>https://community.secop.gov.co/Public/Tendering/OpportunityDetail/Index?noticeUID=CO1.NTC.6559009&amp;isFromPublicArea=True&amp;isModal=False</t>
  </si>
  <si>
    <t>ENRIQUE MORENO SILVA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</si>
  <si>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</si>
  <si>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CO1.REQ.6675050</t>
  </si>
  <si>
    <t>OAG-VAD-1356-2024</t>
  </si>
  <si>
    <t>https://community.secop.gov.co/Public/Tendering/OpportunityDetail/Index?noticeUID=CO1.NTC.6564064&amp;isFromPublicArea=True&amp;isModal=False</t>
  </si>
  <si>
    <t>MAYRA ALEJANDRA PUELLO GONZALEZ</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</si>
  <si>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Y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DE CADA ACTIVIDAD REALIZADA.</t>
  </si>
  <si>
    <t>CO1.REQ.6680304</t>
  </si>
  <si>
    <t>OPSP-VAD-1355-2024</t>
  </si>
  <si>
    <t>https://community.secop.gov.co/Public/Tendering/OpportunityDetail/Index?noticeUID=CO1.NTC.6564315&amp;isFromPublicArea=True&amp;isModal=False</t>
  </si>
  <si>
    <t>CARLOS JOSE MATTOS PERILLA</t>
  </si>
  <si>
    <t>LA PRESENTE ORDEN TIENE POR OBJETO: 1. PRESTAR SERVICIOS PROFESIONALES EN LA DIRECCIÓN DE PROYECCIÓN CULTURAL, REALIZANDO LAS SIGUIENTES ACTIVIDADES: 1. APOYAR LA PLANEACIÓN DE TALLERES, CONVERSATORIOS, CURSOS, CHARLAS Y CICLOS DE CONFERENCIAS CON DIFERENTES INVITADOS AFINES A LA CULTURA, HUMANIDADES Y CIENCIAS SOCIALES. 2. APOYAR A LAS ACTIVIDADES CULTURALES QUE SE REALIZAN EN CONJUNTO CON OTRAS DEPENDENCIAS A TRAVÉS DEL SISTEMA DE MUSEOS Y LA DIRECCIÓN CULTURAL. 3. APOYAR LA PLANEACIÓN, DISEÑO Y EJECUCIÓN ACTIVIDADES Y JORNADAS DE CREACIÓN ARTÍSTICA Y CULTURAL CON INSTITUCIONES EDUCATIVAS Y CULTURALES EN LAS DIFERENTES COMUNAS DE SANTA MARTA. 4. APOYAR LA PLANEACIÓN, DISEÑO Y EJECUCIÓN DE VISITAS GUIADAS DE INSTITUCIONES EDUCATIVAS, ONGS, FUNDACIONES O TURISTAS AL MUSEO DE ARTE Y AL CLAUSTRO SAN JUAN NEPOMUCENO. 5. GESTIONAR ALIANZAS Y CONVENIOS CON LAS INSTITUCIONES EDUCATIVAS DISTRITALES PARA EL DESARROLLO DE TALLERES, CURSOS O DIPLOMADOS DE FORMACIÓN ARTÍSTICA Y CULTURAL DIRIGIDO A DOCENTES Y ESTUDIANTES. 6. APOYAR LA FORMULACIÓN, PRESENTACIÓN Y EJECUCIÓN DE PROYECTOS CULTURALES Y ARTÍSTICOS A CONVOCATORIAS NACIONALES E INTERNACIONALES. 7. REALIZAR INFORME MENSUAL DE LAS ACTIVIDADES REALIZADAS EN CONCORDANCIA CON LOS INDICADORES DE LA DIRECCIÓN DE PROYECCIÓN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</si>
  <si>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CO1.REQ.6679873</t>
  </si>
  <si>
    <t>OPSP-VAD-1354-2024</t>
  </si>
  <si>
    <t>https://community.secop.gov.co/Public/Tendering/OpportunityDetail/Index?noticeUID=CO1.NTC.6564102&amp;isFromPublicArea=True&amp;isModal=False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</si>
  <si>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</si>
  <si>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NÚMERO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</si>
  <si>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CO1.REQ.6679740</t>
  </si>
  <si>
    <t>OAG-VAD-1353-2024</t>
  </si>
  <si>
    <t>https://community.secop.gov.co/Public/Tendering/OpportunityDetail/Index?noticeUID=CO1.NTC.6563475&amp;isFromPublicArea=True&amp;isModal=False</t>
  </si>
  <si>
    <t>CARLOS ALBERTO GUTIERREZ DIAZ GRANADOS</t>
  </si>
  <si>
    <t>CO1.REQ.6679471</t>
  </si>
  <si>
    <t>OPSP-VAD-1352-2024</t>
  </si>
  <si>
    <t>https://community.secop.gov.co/Public/Tendering/OpportunityDetail/Index?noticeUID=CO1.NTC.6563536&amp;isFromPublicArea=True&amp;isModal=False</t>
  </si>
  <si>
    <t>MAYRA CRISTINA ZABALETA RAMOS</t>
  </si>
  <si>
    <t>CO1.REQ.6679252</t>
  </si>
  <si>
    <t>OPSP-VAD-1351-2024</t>
  </si>
  <si>
    <t>https://community.secop.gov.co/Public/Tendering/OpportunityDetail/Index?noticeUID=CO1.NTC.6563502&amp;isFromPublicArea=True&amp;isModal=False</t>
  </si>
  <si>
    <t>CO1.REQ.6679231</t>
  </si>
  <si>
    <t>OAG-VAD-1350-2024</t>
  </si>
  <si>
    <t>https://community.secop.gov.co/Public/Tendering/OpportunityDetail/Index?noticeUID=CO1.NTC.6550225&amp;isFromPublicArea=True&amp;isModal=False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</si>
  <si>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</si>
  <si>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LA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</si>
  <si>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CO1.REQ.6666266</t>
  </si>
  <si>
    <t>OPSP-VAD-1344-2024</t>
  </si>
  <si>
    <t>https://community.secop.gov.co/Public/Tendering/OpportunityDetail/Index?noticeUID=CO1.NTC.6549787&amp;isFromPublicArea=True&amp;isModal=False</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</si>
  <si>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</si>
  <si>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</si>
  <si>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CO1.REQ.6666144</t>
  </si>
  <si>
    <t>OPSP-VAD-1343-2024</t>
  </si>
  <si>
    <t>https://community.secop.gov.co/Public/Tendering/OpportunityDetail/Index?noticeUID=CO1.NTC.6549855&amp;isFromPublicArea=True&amp;isModal=False</t>
  </si>
  <si>
    <t>KELLY GABRIELA ANDRADE VILLEGAS</t>
  </si>
  <si>
    <t>LA PRESENTE ORDEN TIENE POR OBJETO: 1. APOYAR EN LA PLANEACIÓN Y PREPRODUCCIÓN DE VIDEOS INSTITUCIONALES 2. GESTIONAR LAS LOCACIONES Y EQUIPOS TÉCNICOS PARA EL RODAJE DE VIDEOS INSTITUCIONALES 3. APOYAR EN LA SUPERVISIÓN DE LA DIRECCIÓN DE ARTE Y VESTUARIO DE VIDEOS INSTITUCIONALES. 5. APOYAR LA SUPERVISIÓN EN EL PROCESO DE EDICIÓN Y POSTPRODUCCIÓN DE VIDEOS INSTITUCIONALES. 6. APOYAR LA COORDINACIÓN PARA LA ENTREGA DEL PRODUCTO FINAL EN LOS FORMATOS ACORDADOS.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</si>
  <si>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CO1.REQ.6665942</t>
  </si>
  <si>
    <t>OPSP-VAD-1342-2024</t>
  </si>
  <si>
    <t>https://community.secop.gov.co/Public/Tendering/OpportunityDetail/Index?noticeUID=CO1.NTC.6549058&amp;isFromPublicArea=True&amp;isModal=False</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</si>
  <si>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</si>
  <si>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</si>
  <si>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CO1.REQ.6665184</t>
  </si>
  <si>
    <t>OPSP-VAD-1341-2024</t>
  </si>
  <si>
    <t>https://community.secop.gov.co/Public/Tendering/OpportunityDetail/Index?noticeUID=CO1.NTC.6548523&amp;isFromPublicArea=True&amp;isModal=False</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</si>
  <si>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</si>
  <si>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</si>
  <si>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CO1.REQ.6664813</t>
  </si>
  <si>
    <t>OAG-VAD-1340-2024</t>
  </si>
  <si>
    <t>https://community.secop.gov.co/Public/Tendering/OpportunityDetail/Index?noticeUID=CO1.NTC.6548385&amp;isFromPublicArea=True&amp;isModal=False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</si>
  <si>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</si>
  <si>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</si>
  <si>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CO1.REQ.6664449</t>
  </si>
  <si>
    <t>OAG-VAD-1339-2024</t>
  </si>
  <si>
    <t>https://community.secop.gov.co/Public/Tendering/OpportunityDetail/Index?noticeUID=CO1.NTC.6548259&amp;isFromPublicArea=True&amp;isModal=False</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</si>
  <si>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</si>
  <si>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TAPABOCAS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</si>
  <si>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CO1.REQ.6664435</t>
  </si>
  <si>
    <t>OAG-VAD-1338-2024</t>
  </si>
  <si>
    <t>https://community.secop.gov.co/Public/Tendering/OpportunityDetail/Index?noticeUID=CO1.NTC.6548578&amp;isFromPublicArea=True&amp;isModal=Falsee</t>
  </si>
  <si>
    <t>ROCIO DEL CARMEN MOLINA GUTIERREZ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</si>
  <si>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</si>
  <si>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CO1.REQ.6664861</t>
  </si>
  <si>
    <t>OAG-VAD-1337-2024</t>
  </si>
  <si>
    <t>https://community.secop.gov.co/Public/Tendering/OpportunityDetail/Index?noticeUID=CO1.NTC.6552156&amp;isFromPublicArea=True&amp;isModal=False</t>
  </si>
  <si>
    <t>BRAYAN JOSE GUARAMACO INFANTE</t>
  </si>
  <si>
    <t>CO1.REQ.6668135</t>
  </si>
  <si>
    <t>OAG-VAD-1336-2024</t>
  </si>
  <si>
    <t>https://community.secop.gov.co/Public/Tendering/OpportunityDetail/Index?noticeUID=CO1.NTC.6548567&amp;isFromPublicArea=True&amp;isModal=False</t>
  </si>
  <si>
    <t>SEBASTIAN  CAMILO MANOTAS VELASQUEZ</t>
  </si>
  <si>
    <t>LA PRESENTE ORDEN TIENE POR OBJETO: 1. APOYAR EN LA ORGANIZACIÓN DE LOS ESPACIOS UBICADOS EN EL PISO 6 DEL HOSPITAL JULIO MÉNDEZ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</si>
  <si>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CO1.REQ.6664828</t>
  </si>
  <si>
    <t>OAG-VAD-1335-2024</t>
  </si>
  <si>
    <t>https://community.secop.gov.co/Public/Tendering/OpportunityDetail/Index?noticeUID=CO1.NTC.6550580&amp;isFromPublicArea=True&amp;isModal=False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</si>
  <si>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</si>
  <si>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</si>
  <si>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CO1.REQ.6667046</t>
  </si>
  <si>
    <t>OPSP-VAD-1334-2024</t>
  </si>
  <si>
    <t>https://community.secop.gov.co/Public/Tendering/OpportunityDetail/Index?noticeUID=CO1.NTC.6550052&amp;isFromPublicArea=True&amp;isModal=False</t>
  </si>
  <si>
    <t>IMAEL FABRICIO VARGAS MONTENEGRO</t>
  </si>
  <si>
    <t>CO1.REQ.6666293</t>
  </si>
  <si>
    <t>OAG-VAD-1333-2024</t>
  </si>
  <si>
    <t>https://community.secop.gov.co/Public/Tendering/OpportunityDetail/Index?noticeUID=CO1.NTC.6550534&amp;isFromPublicArea=True&amp;isModal=False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</si>
  <si>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</si>
  <si>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</si>
  <si>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CO1.REQ.6666585</t>
  </si>
  <si>
    <t>OPSP-VAD-1332-2024</t>
  </si>
  <si>
    <t>https://community.secop.gov.co/Public/Tendering/OpportunityDetail/Index?noticeUID=CO1.NTC.6550214&amp;isFromPublicArea=True&amp;isModal=False</t>
  </si>
  <si>
    <t>ANA KARINA CAMPO VERGARA</t>
  </si>
  <si>
    <t>LA PRESENTE ORDEN TIENE POR OBJETO: 1. APOYAR A LA DIRECCION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GRAFICAS. 6. APOYAR EN LA PARTICIPACIÓN DE LOS DIFERENTES EVENTOS REALIZADOS POR LA DIRECCIÓN DE BIENESTAR UNIVERSITARIO: BIENVENIDA A LOS ESTUDIANTES Y DÍA DE LA FAMILIA.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</si>
  <si>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CO1.REQ.6666256</t>
  </si>
  <si>
    <t>OAG-VAD-1331-2024</t>
  </si>
  <si>
    <t>https://community.secop.gov.co/Public/Tendering/OpportunityDetail/Index?noticeUID=CO1.NTC.6549788&amp;isFromPublicArea=True&amp;isModal=False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</si>
  <si>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</si>
  <si>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</si>
  <si>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CO1.REQ.6666324</t>
  </si>
  <si>
    <t>OPSP-VAD-1330-2024</t>
  </si>
  <si>
    <t>https://community.secop.gov.co/Public/Tendering/OpportunityDetail/Index?noticeUID=CO1.NTC.6550604&amp;isFromPublicArea=True&amp;isModal=False</t>
  </si>
  <si>
    <t>LAURA MARCELA DE JESUS VIVES CAMPO</t>
  </si>
  <si>
    <t>CO1.REQ.6666717</t>
  </si>
  <si>
    <t>OPSP-VAD-1329-2024</t>
  </si>
  <si>
    <t>https://community.secop.gov.co/Public/Tendering/OpportunityDetail/Index?noticeUID=CO1.NTC.6549175&amp;isFromPublicArea=True&amp;isModal=False</t>
  </si>
  <si>
    <t>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</si>
  <si>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CO1.REQ.6665268</t>
  </si>
  <si>
    <t>OPSP-VAD-1328-2024</t>
  </si>
  <si>
    <t>https://community.secop.gov.co/Public/Tendering/OpportunityDetail/Index?noticeUID=CO1.NTC.6552716&amp;isFromPublicArea=True&amp;isModal=False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</si>
  <si>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</si>
  <si>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</si>
  <si>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CO1.REQ.6668630</t>
  </si>
  <si>
    <t>OAG-VAD-1327-2024</t>
  </si>
  <si>
    <t>https://community.secop.gov.co/Public/Tendering/OpportunityDetail/Index?noticeUID=CO1.NTC.6552457&amp;isFromPublicArea=True&amp;isModal=False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</si>
  <si>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</si>
  <si>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</si>
  <si>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CO1.REQ.6668812</t>
  </si>
  <si>
    <t>OAG-VAD-1326-2024</t>
  </si>
  <si>
    <t>https://community.secop.gov.co/Public/Tendering/OpportunityDetail/Index?noticeUID=CO1.NTC.6552444&amp;isFromPublicArea=True&amp;isModal=False</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</si>
  <si>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</si>
  <si>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</si>
  <si>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CO1.REQ.6668268</t>
  </si>
  <si>
    <t>OAG-VAD-1325-2024</t>
  </si>
  <si>
    <t>https://community.secop.gov.co/Public/Tendering/OpportunityDetail/Index?noticeUID=CO1.NTC.6551424&amp;isFromPublicArea=True&amp;isModal=False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</si>
  <si>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</si>
  <si>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</si>
  <si>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CO1.REQ.6667191</t>
  </si>
  <si>
    <t>OPSP-VAD-1324-2024</t>
  </si>
  <si>
    <t>https://community.secop.gov.co/Public/Tendering/OpportunityDetail/Index?noticeUID=CO1.NTC.6551220&amp;isFromPublicArea=True&amp;isModal=False</t>
  </si>
  <si>
    <t>ADRIANA PAOLA NAVARRO BECERRA</t>
  </si>
  <si>
    <t>CO1.REQ.6667161</t>
  </si>
  <si>
    <t>OAG-VAD-1323-2024</t>
  </si>
  <si>
    <t>https://community.secop.gov.co/Public/Tendering/OpportunityDetail/Index?noticeUID=CO1.NTC.6544278&amp;isFromPublicArea=True&amp;isModal=False</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</si>
  <si>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</si>
  <si>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JURIDICO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</si>
  <si>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CO1.REQ.6660731</t>
  </si>
  <si>
    <t>OPSP-VAD-1322-2024</t>
  </si>
  <si>
    <t>https://community.secop.gov.co/Public/Tendering/OpportunityDetail/Index?noticeUID=CO1.NTC.6544192&amp;isFromPublicArea=True&amp;isModal=False</t>
  </si>
  <si>
    <t>JULIANA DE LA MILAGROSA VIVES NORIEGA</t>
  </si>
  <si>
    <t>LA PRESENTE ORDEN TIENE POR OBJETO: 1. APOYAR A LA DIRECCIÓN FINANCIERA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</si>
  <si>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CO1.REQ.6660271</t>
  </si>
  <si>
    <t>OPSP-VAD-1321-2024</t>
  </si>
  <si>
    <t>https://community.secop.gov.co/Public/Tendering/OpportunityDetail/Index?noticeUID=CO1.NTC.6547048&amp;isFromPublicArea=True&amp;isModal=False</t>
  </si>
  <si>
    <t>WILMER ENRIQUE GONZALES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</si>
  <si>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</si>
  <si>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CO1.REQ.6660428</t>
  </si>
  <si>
    <t>OAG-VAD-1320-2024</t>
  </si>
  <si>
    <t>https://community.secop.gov.co/Public/Tendering/OpportunityDetail/Index?noticeUID=CO1.NTC.6543587&amp;isFromPublicArea=True&amp;isModal=False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</si>
  <si>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</si>
  <si>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EN EL REGISTRO Y SEGUIMIENTO DE LA MOVILIDAD INTERNACIONAL Y LA ELABORACIÓN DE REPORTES DE VINCULACIÓN O ESTANCIA DE CIUDADANOS EXTRANJEROS EN UNIMAGDALENA PARA LAS AUTORIDADES MIGRATORIAS. 4. APOYAR LA CREACIÓN E IMPLEMENTACIÓN DEL CLUB/CENTRO INTERNACIONAL. 5. APOYAR EN LA GESTIÓN DE OPORTUNIDADES CON DISTINTOS SOCIOS Y EN LOS PROCESOS DE MOVILIDAD DE LOS JÓVENES DE TALENTO MAGDALENA. 6.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</si>
  <si>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CO1.REQ.6660131</t>
  </si>
  <si>
    <t>OPSP-VAD-1319-2024</t>
  </si>
  <si>
    <t>https://community.secop.gov.co/Public/Tendering/OpportunityDetail/Index?noticeUID=CO1.NTC.6544188&amp;isFromPublicArea=True&amp;isModal=False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</si>
  <si>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</si>
  <si>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</si>
  <si>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CO1.REQ.6660354</t>
  </si>
  <si>
    <t>OAG-VAD-1318-2024</t>
  </si>
  <si>
    <t>https://community.secop.gov.co/Public/Tendering/OpportunityDetail/Index?noticeUID=CO1.NTC.6544054&amp;isFromPublicArea=True&amp;isModal=False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</si>
  <si>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</si>
  <si>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</si>
  <si>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CO1.REQ.6660620</t>
  </si>
  <si>
    <t>OAG-VAD-1317-2024</t>
  </si>
  <si>
    <t>https://community.secop.gov.co/Public/Tendering/OpportunityDetail/Index?noticeUID=CO1.NTC.6544100&amp;isFromPublicArea=True&amp;isModal=False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</si>
  <si>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</si>
  <si>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</si>
  <si>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CO1.REQ.6660568</t>
  </si>
  <si>
    <t>OPSP-VAD-1316-2024</t>
  </si>
  <si>
    <t>https://community.secop.gov.co/Public/Tendering/OpportunityDetail/Index?noticeUID=CO1.NTC.6543862&amp;isFromPublicArea=True&amp;isModal=False</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</si>
  <si>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</si>
  <si>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</si>
  <si>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CO1.REQ.6660183</t>
  </si>
  <si>
    <t>OAG-VAD-1315-2024</t>
  </si>
  <si>
    <t>https://community.secop.gov.co/Public/Tendering/OpportunityDetail/Index?noticeUID=CO1.NTC.6543917&amp;isFromPublicArea=True&amp;isModal=False</t>
  </si>
  <si>
    <t>CARLOS MEIKOLL PARRA CUEVA</t>
  </si>
  <si>
    <t>CO1.REQ.6660155</t>
  </si>
  <si>
    <t>OAG-VAD-1314-2024</t>
  </si>
  <si>
    <t>https://community.secop.gov.co/Public/Tendering/OpportunityDetail/Index?noticeUID=CO1.NTC.6544842&amp;isFromPublicArea=True&amp;isModal=False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</si>
  <si>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</si>
  <si>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</si>
  <si>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CO1.REQ.6661304</t>
  </si>
  <si>
    <t>OPSP-VAD-1313-2024</t>
  </si>
  <si>
    <t>https://community.secop.gov.co/Public/Tendering/OpportunityDetail/Index?noticeUID=CO1.NTC.6545038&amp;isFromPublicArea=True&amp;isModal=False</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</si>
  <si>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</si>
  <si>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</si>
  <si>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CO1.REQ.6660871</t>
  </si>
  <si>
    <t>OAG-VAD-1312-2024</t>
  </si>
  <si>
    <t>https://community.secop.gov.co/Public/Tendering/OpportunityDetail/Index?noticeUID=CO1.NTC.6544542&amp;isFromPublicArea=True&amp;isModal=False</t>
  </si>
  <si>
    <t>ZENITH ELENA DE LA HOZ MONSALVO</t>
  </si>
  <si>
    <t>CO1.REQ.6660901</t>
  </si>
  <si>
    <t>OAG-VAD-1311-2024</t>
  </si>
  <si>
    <t>https://community.secop.gov.co/Public/Tendering/OpportunityDetail/Index?noticeUID=CO1.NTC.6544427&amp;isFromPublicArea=True&amp;isModal=False</t>
  </si>
  <si>
    <t>GEIDIS MARCELA ARRAZOLA MURILLO</t>
  </si>
  <si>
    <t>CO1.REQ.6660374</t>
  </si>
  <si>
    <t>OAG-VAD-1310-2024</t>
  </si>
  <si>
    <t>https://community.secop.gov.co/Public/Tendering/OpportunityDetail/Index?noticeUID=CO1.NTC.6544208&amp;isFromPublicArea=True&amp;isModal=False</t>
  </si>
  <si>
    <t>ARMANDO JOSÉ SILVA HAMBURGER</t>
  </si>
  <si>
    <t>CAROLY MILDRED CORONADO ALCALA</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</si>
  <si>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IGUALMENTE, EN LA ORGANIZACIÓN Y ALMACENAMIENTO DE LOS EQUIPOS DE MANERA CORRECTA EN LA BODEGA. 3. FACILITAR ACCESO A DOCENTES Y ESTUDIANTES A LAS SALAS DE REALIZACIÓN Y ANIMACIÓN. ASÍ COMO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</si>
  <si>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CO1.REQ.6660254</t>
  </si>
  <si>
    <t>OAG-VAD-1309-2024</t>
  </si>
  <si>
    <t>https://community.secop.gov.co/Public/Tendering/OpportunityDetail/Index?noticeUID=CO1.NTC.6543822&amp;isFromPublicArea=True&amp;isModal=False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</si>
  <si>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</si>
  <si>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</si>
  <si>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CO1.REQ.6659963</t>
  </si>
  <si>
    <t>OPSP-VAD-1308-2024</t>
  </si>
  <si>
    <t>https://community.secop.gov.co/Public/Tendering/OpportunityDetail/Index?noticeUID=CO1.NTC.6543462&amp;isFromPublicArea=True&amp;isModal=False</t>
  </si>
  <si>
    <t>MARTHA BEATRIZ HUMANES MENDOZA</t>
  </si>
  <si>
    <t>CO1.REQ.6659873</t>
  </si>
  <si>
    <t>OAG-VAD-1307-2024</t>
  </si>
  <si>
    <t>https://community.secop.gov.co/Public/Tendering/OpportunityDetail/Index?noticeUID=CO1.NTC.6543339&amp;isFromPublicArea=True&amp;isModal=False</t>
  </si>
  <si>
    <t>FABIAN CAMILO SILVA ZAMBRANO</t>
  </si>
  <si>
    <t>LA PRESENTE ORDEN TIENE POR OBJETO: 1. APOYAR EN LA COORDINAR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</si>
  <si>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CO1.REQ.6659907</t>
  </si>
  <si>
    <t>OAG-VAD-1306-2024</t>
  </si>
  <si>
    <t>https://community.secop.gov.co/Public/Tendering/OpportunityDetail/Index?noticeUID=CO1.NTC.6542990&amp;isFromPublicArea=True&amp;isModal=False</t>
  </si>
  <si>
    <t xml:space="preserve">ALICIA ESTHER CASTRO VILLEGAS </t>
  </si>
  <si>
    <t>LA PRESENTE ORDEN TIENE POR OBJETO: PRESTAR SERVICIOS JURÍDICOS PARA EL ACOMPAÑAMIENTO DEL COMITÉ DE INCLUSIÓN E INTERCULTURALIDAD DURANTE EL PERÍODO ACADÉMICO 2024-2,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APLICACIÓN DE LAS POLÍTICAS DE INCLUSIÓN, CURRÍCULOS FLEXIBLES Y ESTABLECIMIENTO DE AJUSTES RAZONABLES COMO METODOLOGÍAS Y ESTRATEGIAS PEDAGÓGICAS ADECUADAS PARA LA FORMACIÓN ACADÉMICA DE LOS ESTUDIANTES CON DISCAPACIDAD. 4. ASESORAR Y REALIZAR ACTIVIDADES QUE PROMUEVAN LA PROTECCIÓN Y PROMOCIÓN DE LOS DERECHOS HUMANOS DE LAS POBLACIONES ESTUDIANTILES DE COMUNIDADES INDÍGENAS, AFROCOLOMBIANOS, POBLACIÓN “LGTBIQ+”, ESTUDIANTES CON DISCAPACIDAD Y POBLACIÓN EN RIESGO DE VULNERABILIDAD. 5. ASESORAR Y APOYAR LA PLANIFICACIÓN, DESARROLLO, CONSOLIDACIÓN Y ACTUALIZACIÓN PERMANENTE DE MEJORAS EN LOS PROCESOS DE INCLUSIÓN ACORDES A LA NORMATIVIDAD NACIONAL E INTERNACIONAL REFERENTES AL TEMA DE INCLUSIÓN Y DE ATENCIÓN A GRUPOS INTERCULTURALES VULNERABLES. 6. ASESORAR Y APOYAR LA EJECUCIÓN DE LAS POLÍTICAS DE INCLUSIÓN ESTABLECIDAS POR LA UNIVERSIDAD EN LOS DIFERENTES PROGRAMAS ACADÉMICOS QUE CUENTEN CON POBLACIÓN CON DISCAPACIDAD Y/O HAGAN PARTE DE GRUPOS INTERCULTURALES VULNERABLES.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</si>
  <si>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CO1.REQ.6659715</t>
  </si>
  <si>
    <t>OPSP-VAD-1305-2024</t>
  </si>
  <si>
    <t>https://community.secop.gov.co/Public/Tendering/OpportunityDetail/Index?noticeUID=CO1.NTC.6542868&amp;isFromPublicArea=True&amp;isModal=False</t>
  </si>
  <si>
    <t>ROSALBA ESTHER JIMENEZ MOSS</t>
  </si>
  <si>
    <t>CO1.REQ.6659430</t>
  </si>
  <si>
    <t>OAG-VAD-1304-2024</t>
  </si>
  <si>
    <t>https://community.secop.gov.co/Public/Tendering/OpportunityDetail/Index?noticeUID=CO1.NTC.6544226&amp;isFromPublicArea=True&amp;isModal=False</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</si>
  <si>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</si>
  <si>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</si>
  <si>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CO1.REQ.6660481</t>
  </si>
  <si>
    <t>OPSP-VAD-1303-2024</t>
  </si>
  <si>
    <t>https://community.secop.gov.co/Public/Tendering/OpportunityDetail/Index?noticeUID=CO1.NTC.6544058&amp;isFromPublicArea=True&amp;isModal=False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</si>
  <si>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</si>
  <si>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DÍA DE LA FAMILIA.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</si>
  <si>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CO1.REQ.6660618</t>
  </si>
  <si>
    <t>OAG-VAD-1302-2024</t>
  </si>
  <si>
    <t>https://community.secop.gov.co/Public/Tendering/OpportunityDetail/Index?noticeUID=CO1.NTC.6543866&amp;isFromPublicArea=True&amp;isModal=False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</si>
  <si>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</si>
  <si>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</si>
  <si>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CO1.REQ.6660507</t>
  </si>
  <si>
    <t>OPSP-VAD-1301-2024</t>
  </si>
  <si>
    <t>https://community.secop.gov.co/Public/Tendering/OpportunityDetail/Index?noticeUID=CO1.NTC.6544006&amp;isFromPublicArea=True&amp;isModal=False</t>
  </si>
  <si>
    <t>KEVIN YORDY ROMERO CASTRO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</si>
  <si>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</si>
  <si>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CO1.REQ.6660163</t>
  </si>
  <si>
    <t>OAG-VAD-1300-2024</t>
  </si>
  <si>
    <t>https://community.secop.gov.co/Public/Tendering/OpportunityDetail/Index?noticeUID=CO1.NTC.6543811&amp;isFromPublicArea=True&amp;isModal=False</t>
  </si>
  <si>
    <t>HILDEMAR DAVID QUINTANA HERNANDEZ</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</si>
  <si>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</si>
  <si>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</si>
  <si>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CO1.REQ.6660138</t>
  </si>
  <si>
    <t>OPSP-VAD-1299-2024</t>
  </si>
  <si>
    <t>https://community.secop.gov.co/Public/Tendering/OpportunityDetail/Index?noticeUID=CO1.NTC.6545016&amp;isFromPublicArea=True&amp;isModal=False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</si>
  <si>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</si>
  <si>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3.APOYAR EN LA RECOLECCIÓN DE INFORMACIÓN PARA PRESENTACIÓN DE INFORMES. 4. APOYAR EN LA ATENCIÓN DE LOS REQUERIMIENTOS DE LOS DIFERENTES USUARIOS (ADMINISTRATIVOS, DOCENTES Y ESTUDIANTES). 5. APOYAR LOS EVENTOS CON TRANSMISIONES VÍA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</si>
  <si>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CO1.REQ.6661139</t>
  </si>
  <si>
    <t>OAG-VAD-1298-2024</t>
  </si>
  <si>
    <t>https://community.secop.gov.co/Public/Tendering/OpportunityDetail/Index?noticeUID=CO1.NTC.6544840&amp;isFromPublicArea=True&amp;isModal=False</t>
  </si>
  <si>
    <t>SANDY DEL CARMEN ALDANA MERCADO</t>
  </si>
  <si>
    <t>CO1.REQ.6661301</t>
  </si>
  <si>
    <t>OAG-VAD-1297-2024</t>
  </si>
  <si>
    <t>https://community.secop.gov.co/Public/Tendering/OpportunityDetail/Index?noticeUID=CO1.NTC.6544923&amp;isFromPublicArea=True&amp;isModal=False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</si>
  <si>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</si>
  <si>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</si>
  <si>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CO1.REQ.6661050</t>
  </si>
  <si>
    <t>OPSP-VAD-1296-2024</t>
  </si>
  <si>
    <t>https://community.secop.gov.co/Public/Tendering/OpportunityDetail/Index?noticeUID=CO1.NTC.6544907&amp;isFromPublicArea=True&amp;isModal=False</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</si>
  <si>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</si>
  <si>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</si>
  <si>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CO1.REQ.6661124</t>
  </si>
  <si>
    <t>OAG-VAD-1295-2024</t>
  </si>
  <si>
    <t>https://community.secop.gov.co/Public/Tendering/OpportunityDetail/Index?noticeUID=CO1.NTC.6544390&amp;isFromPublicArea=True&amp;isModal=False</t>
  </si>
  <si>
    <t>ARLINTHONG JOSE PEREZ CAMPO</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</si>
  <si>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</si>
  <si>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CO1.REQ.6661202</t>
  </si>
  <si>
    <t>OAG-VAD-1294-2024</t>
  </si>
  <si>
    <t>https://community.secop.gov.co/Public/Tendering/OpportunityDetail/Index?noticeUID=CO1.NTC.6533767&amp;isFromPublicArea=True&amp;isModal=False</t>
  </si>
  <si>
    <t>ROMARIO FALCAO MAZA LEGUIA</t>
  </si>
  <si>
    <t>CO1.REQ.6650039</t>
  </si>
  <si>
    <t>OAG-VAD-1293-2024</t>
  </si>
  <si>
    <t>https://community.secop.gov.co/Public/Tendering/OpportunityDetail/Index?noticeUID=CO1.NTC.6533866&amp;isFromPublicArea=True&amp;isModal=False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</si>
  <si>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</si>
  <si>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</si>
  <si>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CO1.REQ.6650031</t>
  </si>
  <si>
    <t>OPSP-VAD-1292-2024</t>
  </si>
  <si>
    <t>https://community.secop.gov.co/Public/Tendering/OpportunityDetail/Index?noticeUID=CO1.NTC.6533954&amp;isFromPublicArea=True&amp;isModal=False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</si>
  <si>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</si>
  <si>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2024-II. 9. ASESORAR A LA DIRECCIÓN DE DESARROLLO ESTUDIANTIL EN LA CREACIÓN DE CAMPAÑAS PUBLICITARIAS DE DIVULGACIÓN MASIVA PARA LA PREVENCIÓN Y PROMOCIÓN DE LA SALUD METAL DE LOS ESTUDIANTES QUE INGRESAN AL PRIMER SEMESTRE 2024-II.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</si>
  <si>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CO1.REQ.6650015</t>
  </si>
  <si>
    <t>OAG-VAD-1291-2024</t>
  </si>
  <si>
    <t>https://community.secop.gov.co/Public/Tendering/OpportunityDetail/Index?noticeUID=CO1.NTC.6534112&amp;isFromPublicArea=True&amp;isModal=Fal</t>
  </si>
  <si>
    <t>ERLIDES MARIA ALFARO VEGA</t>
  </si>
  <si>
    <t>CO1.REQ.6650137</t>
  </si>
  <si>
    <t>OAG-VAD-1290-2024</t>
  </si>
  <si>
    <t>https://community.secop.gov.co/Public/Tendering/OpportunityDetail/Index?noticeUID=CO1.NTC.6534243&amp;isFromPublicArea=True&amp;isModal=False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</si>
  <si>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</si>
  <si>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</si>
  <si>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CO1.REQ.6650340</t>
  </si>
  <si>
    <t>OAG-VAD-1289-2024</t>
  </si>
  <si>
    <t>https://community.secop.gov.co/Public/Tendering/OpportunityDetail/Index?noticeUID=CO1.NTC.6534223&amp;isFromPublicArea=True&amp;isModal=False</t>
  </si>
  <si>
    <t>KARELYS BRUGES CHARRIS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</si>
  <si>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</si>
  <si>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CO1.REQ.6650187</t>
  </si>
  <si>
    <t>OAG-VAD-1288-2024</t>
  </si>
  <si>
    <t>https://community.secop.gov.co/Public/Tendering/OpportunityDetail/Index?noticeUID=CO1.NTC.6532459&amp;isFromPublicArea=True&amp;isModal=False</t>
  </si>
  <si>
    <t>ESTEFANY RAMOS PEREZ</t>
  </si>
  <si>
    <t>CO1.REQ.6647970</t>
  </si>
  <si>
    <t>OAG-VAD-1287-2024</t>
  </si>
  <si>
    <t>https://community.secop.gov.co/Public/Tendering/OpportunityDetail/Index?noticeUID=CO1.NTC.6533380&amp;isFromPublicArea=True&amp;isModal=False</t>
  </si>
  <si>
    <t>ANA JOSEFA ANAYA HERNANDEZ</t>
  </si>
  <si>
    <t>CO1.REQ.6649391</t>
  </si>
  <si>
    <t>OAG-VAD-1286-2024</t>
  </si>
  <si>
    <t>https://community.secop.gov.co/Public/Tendering/OpportunityDetail/Index?noticeUID=CO1.NTC.6533192&amp;isFromPublicArea=True&amp;isModal=False</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</si>
  <si>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</si>
  <si>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CON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7.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</si>
  <si>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CO1.REQ.6649546</t>
  </si>
  <si>
    <t>OAG-VAD-1285-2024</t>
  </si>
  <si>
    <t>https://community.secop.gov.co/Public/Tendering/OpportunityDetail/Index?noticeUID=CO1.NTC.6532885&amp;isFromPublicArea=True&amp;isModal=False</t>
  </si>
  <si>
    <t>ROMARIO FARIA PEREZ MACHADO</t>
  </si>
  <si>
    <t>CO1.REQ.6649310</t>
  </si>
  <si>
    <t>OAG-VAD-1284-2024</t>
  </si>
  <si>
    <t>https://community.secop.gov.co/Public/Tendering/OpportunityDetail/Index?noticeUID=CO1.NTC.6534156&amp;isFromPublicArea=True&amp;isModal=False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</si>
  <si>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</si>
  <si>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</si>
  <si>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CO1.REQ.6650321</t>
  </si>
  <si>
    <t>OAG-VAD-1283-2024</t>
  </si>
  <si>
    <t>https://community.secop.gov.co/Public/Tendering/OpportunityDetail/Index?noticeUID=CO1.NTC.6534414&amp;isFromPublicArea=True&amp;isModal=False</t>
  </si>
  <si>
    <t>MARIELA VARON RODRIGUEZ</t>
  </si>
  <si>
    <t>CO1.REQ.6650089</t>
  </si>
  <si>
    <t>OAG-VAD-1282-2024</t>
  </si>
  <si>
    <t>https://community.secop.gov.co/Public/Tendering/OpportunityDetail/Index?noticeUID=CO1.NTC.6533869&amp;isFromPublicArea=True&amp;isModal=False</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</si>
  <si>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</si>
  <si>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ASÍ COMO EN EL ALMACENAMIENTO DE LOS EQUIPOS DE MANERA CORRECTA EN LA BODEGA. 3. APOYAR CON EL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</si>
  <si>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CO1.REQ.6649789</t>
  </si>
  <si>
    <t>OAG-VAD-1281-2024</t>
  </si>
  <si>
    <t>https://community.secop.gov.co/Public/Tendering/OpportunityDetail/Index?noticeUID=CO1.NTC.6526725&amp;isFromPublicArea=True&amp;isModal=False</t>
  </si>
  <si>
    <t>EDGARDO JOSE DIAZ OÑATE</t>
  </si>
  <si>
    <t>CO1.REQ.6642564</t>
  </si>
  <si>
    <t>OPSP-VAD-1280-2024</t>
  </si>
  <si>
    <t>https://community.secop.gov.co/Public/Tendering/OpportunityDetail/Index?noticeUID=CO1.NTC.6526520&amp;isFromPublicArea=True&amp;isModal=False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</si>
  <si>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</si>
  <si>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</si>
  <si>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CO1.REQ.6641771</t>
  </si>
  <si>
    <t>OAG-VAD-1279-2024</t>
  </si>
  <si>
    <t>https://community.secop.gov.co/Public/Tendering/OpportunityDetail/Index?noticeUID=CO1.NTC.6527037&amp;isFromPublicArea=True&amp;isModal=False</t>
  </si>
  <si>
    <t>CARLOS ENRIQUE BARRAZA HERAS</t>
  </si>
  <si>
    <t>LAUDYS ESTHER GUTIERREZ  PABA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</si>
  <si>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1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</si>
  <si>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CO1.REQ.6642920</t>
  </si>
  <si>
    <t>OAG-VAD-1278-2024</t>
  </si>
  <si>
    <t>https://community.secop.gov.co/Public/Tendering/OpportunityDetail/Index?noticeUID=CO1.NTC.6526929&amp;isFromPublicArea=True&amp;isModal=False</t>
  </si>
  <si>
    <t>RICHAR DE JESUS MONTERO OJEDA</t>
  </si>
  <si>
    <t>CO1.REQ.6642478</t>
  </si>
  <si>
    <t>OAG-VAD-1277-2024</t>
  </si>
  <si>
    <t>https://community.secop.gov.co/Public/Tendering/OpportunityDetail/Index?noticeUID=CO1.NTC.6525481&amp;isFromPublicArea=True&amp;isModal=False</t>
  </si>
  <si>
    <t>JADER PINEDA ARRIETA</t>
  </si>
  <si>
    <t>CO1.REQ.6641504</t>
  </si>
  <si>
    <t>OAG-VAD-1276-2024</t>
  </si>
  <si>
    <t>https://community.secop.gov.co/Public/Tendering/OpportunityDetail/Index?noticeUID=CO1.NTC.6525180&amp;isFromPublicArea=True&amp;isModal=False</t>
  </si>
  <si>
    <t>OSCAR HERNANDO LONDOÑO POLO</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</si>
  <si>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ASESORAR A LA DIRECCIÓN DE DESARROLLO ESTUDIANTIL EN LA PLANEACIÓN Y EJECUCIÓN DE ACTIVIDADES DE INDUCCIÓN DE LOS ESTUDIANTES QUE INGRESAN EN EL PRIMER SEMESTRE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</si>
  <si>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CO1.REQ.6641124</t>
  </si>
  <si>
    <t>OPSP-VAD-1273-2024</t>
  </si>
  <si>
    <t>https://community.secop.gov.co/Public/Tendering/OpportunityDetail/Index?noticeUID=CO1.NTC.6524595&amp;isFromPublicArea=True&amp;isModal=False</t>
  </si>
  <si>
    <t>DANIELA JOSE ALEAN MOLINARES</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</si>
  <si>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CONTRATADA.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2024-II. 12. REVISAR LOS INFORMES PSICOLÓGICOS DE LAS ENTREVISTAS DE ORIENTACIÓN VOCACIONAL DEL PROCESO DE ADMISIÓN DEL PROGRAMA “TALENTO MAGDALENA” PARA EL PERIODO ACADÉMICO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</si>
  <si>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CO1.REQ.6640518</t>
  </si>
  <si>
    <t>OPSP-VAD-1272-2024</t>
  </si>
  <si>
    <t>https://community.secop.gov.co/Public/Tendering/OpportunityDetail/Index?noticeUID=CO1.NTC.6524993&amp;isFromPublicArea=True&amp;isModal=False</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</si>
  <si>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</si>
  <si>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</si>
  <si>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CO1.REQ.6640838</t>
  </si>
  <si>
    <t>OPSP-VAD-1271-2024</t>
  </si>
  <si>
    <t>https://community.secop.gov.co/Public/Tendering/OpportunityDetail/Index?noticeUID=CO1.NTC.6525025&amp;isFromPublicArea=True&amp;isModal=False</t>
  </si>
  <si>
    <t>JOSE MARIA GARCIA DIAZ</t>
  </si>
  <si>
    <t>CO1.REQ.6640554</t>
  </si>
  <si>
    <t>OAG-VAD-1270-2024</t>
  </si>
  <si>
    <t>https://community.secop.gov.co/Public/Tendering/OpportunityDetail/Index?noticeUID=CO1.NTC.6521680&amp;isFromPublicArea=True&amp;isModal=False</t>
  </si>
  <si>
    <t>LA PRESENTE ORDEN TIENE POR OBJETO: PRESTAR SERVICIOS PROFESIONALES EN EL MARCO DEL PROYECTO: "IMPLEMENTACIÓN DEL PLAN DE MANEJO ARQUEOLÓGICO EN POLÍGONO 5 PARA EL PROYECTO DE OBRA EDIFICIO RIO MAGDALENA". PARA EL CUMPLIMIENTO DEL OBJETO EL CONTRATISTA SE COMPROMETE A CUMPLIR CON LAS SIGUIENTES ACTIVIDADES: 1) COORDINAR Y SUPERVISAR LA IMPLEMENTACIÓN DEL PLAN DE MANEJO AMBIENTAL EN ÁREA DEL EDIFICIO RÍO MAGDALENA -POLÍGONO 5. 2) APOYAR A LA SUPERVISIÓN DEL PERSONAL EN CAMPO 3) PRODUCIR LOS INFORMES TÉCNICOS SEMESTRALES Y ANUALES PARA PRESENTAR AL ICANH. 4) REDACTAR EL INFORME FINAL DEL PLAN DE MANEJO ARQUEOLÓGICO DEL PROYECTO DE OBRA EDIF. RÍO MAGDALENA. 5) REVISAR Y VIGILAR LA FASES DE: LAVADO, CLASIFICACIÓN, INVENTARIO Y ROTULADO DE TODO EL MATERIAL ARQUEOLÓGICO RECUPERADO EN LABORES DE CAMPO Y EL CATÁLOGO DE MUESTRAS RECOLECTADAS HASTA EL MOMENTO: VERIFICACIÓN, PESAJE Y ROTULADO. 6) REVISAR Y SELECCIONAR LOS POSIBLES ARTEFACTOS LÍTICOS. 7) DIRIGIR LAS ACTIVIDADES DE SOCIALIZACIÓN Y DIVULGACIÓN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</si>
  <si>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CO1.REQ.6636948</t>
  </si>
  <si>
    <t>OPSP-VAD-1269-2024</t>
  </si>
  <si>
    <t>https://community.secop.gov.co/Public/Tendering/OpportunityDetail/Index?noticeUID=CO1.NTC.6509677&amp;isFromPublicArea=True&amp;isModal=False</t>
  </si>
  <si>
    <t>MANUEL GUILLERMO PALACIO ROSETTE</t>
  </si>
  <si>
    <t>CO1.REQ.6625814</t>
  </si>
  <si>
    <t>OAG-VAD-1268-2024</t>
  </si>
  <si>
    <t>https://community.secop.gov.co/Public/Tendering/OpportunityDetail/Index?noticeUID=CO1.NTC.6509587&amp;isFromPublicArea=True&amp;isModal=False</t>
  </si>
  <si>
    <t>MANUEL ALEJANDRO RAMIREZ VELASQUEZ</t>
  </si>
  <si>
    <t>CO1.REQ.6625196</t>
  </si>
  <si>
    <t>OAG-VAD-1267-2024</t>
  </si>
  <si>
    <t>https://community.secop.gov.co/Public/Tendering/OpportunityDetail/Index?noticeUID=CO1.NTC.6509279&amp;isFromPublicArea=True&amp;isModal=False</t>
  </si>
  <si>
    <t>DARIEN RAUL RANGEL GABALO</t>
  </si>
  <si>
    <t>CO1.REQ.6625461</t>
  </si>
  <si>
    <t>OAG-VAD-1266-2024</t>
  </si>
  <si>
    <t>https://community.secop.gov.co/Public/Tendering/OpportunityDetail/Index?noticeUID=CO1.NTC.6509541&amp;isFromPublicArea=True&amp;isModal=False</t>
  </si>
  <si>
    <t>JULIETH KARINA GARCIA GAMARRA</t>
  </si>
  <si>
    <t>CO1.REQ.6625348</t>
  </si>
  <si>
    <t>OAG-VAD-1265-2024</t>
  </si>
  <si>
    <t>https://community.secop.gov.co/Public/Tendering/OpportunityDetail/Index?noticeUID=CO1.NTC.6509516&amp;isFromPublicArea=True&amp;isModal=False</t>
  </si>
  <si>
    <t>JOSE DE LOS SANTOS ARIZA HERNANDEZ</t>
  </si>
  <si>
    <t>CO1.REQ.6625040</t>
  </si>
  <si>
    <t>OAG-VAD-1264-2024</t>
  </si>
  <si>
    <t>https://community.secop.gov.co/Public/Tendering/OpportunityDetail/Index?noticeUID=CO1.NTC.6511725&amp;isFromPublicArea=True&amp;isModal=False</t>
  </si>
  <si>
    <t>JOSE PAIPA LUNA</t>
  </si>
  <si>
    <t>CO1.REQ.6627351</t>
  </si>
  <si>
    <t>OAG-VAD-1263-2024</t>
  </si>
  <si>
    <t>https://community.secop.gov.co/Public/Tendering/OpportunityDetail/Index?noticeUID=CO1.NTC.6511554&amp;isFromPublicArea=True&amp;isModal=False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</si>
  <si>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</si>
  <si>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</si>
  <si>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CO1.REQ.6627601</t>
  </si>
  <si>
    <t>OAG-VAD-1262-2024</t>
  </si>
  <si>
    <t>https://community.secop.gov.co/Public/Tendering/OpportunityDetail/Index?noticeUID=CO1.NTC.6511339&amp;isFromPublicArea=True&amp;isModal=False</t>
  </si>
  <si>
    <t>ALFA SIELO JAIMES SILVA</t>
  </si>
  <si>
    <t>SIDIS JOHANA SUAREZ MEDINA</t>
  </si>
  <si>
    <t>LA PRESENTE ORDEN TIENE POR OBJETO: PRESTACIÓN DE SERVICIOS PROFESIONALES COMO ABOGADO, PARA LA REALIZACIÓN DE ACTIVIDADES JURÍDICAS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ASESORÍA JURÍDICA AL DIRECTOR ADMINISTRATIVO EN TEMAS CONTRACTUALES. 8) REVISAR LAS PÓLIZAS QUE AMPARAN LA EJECUCIÓN DE LAS DIFERENTES ÓRDENES O CONTRATOS SUSCRITOS POR EL VICERRECTOR ADMINISTRATIVO. 9)CUMPLIR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</si>
  <si>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CO1.REQ.6627163</t>
  </si>
  <si>
    <t>OPSP-VAD-1261-2024</t>
  </si>
  <si>
    <t>https://community.secop.gov.co/Public/Tendering/OpportunityDetail/Index?noticeUID=CO1.NTC.6511085&amp;isFromPublicArea=True&amp;isModal=False</t>
  </si>
  <si>
    <t>ALBERTO ENRIQUE CORVACHO GNECCO</t>
  </si>
  <si>
    <t>CO1.REQ.6627133</t>
  </si>
  <si>
    <t>OAG-VAD-1260-2024</t>
  </si>
  <si>
    <t>https://community.secop.gov.co/Public/Tendering/OpportunityDetail/Index?noticeUID=CO1.NTC.6510868&amp;isFromPublicArea=True&amp;isModal=False</t>
  </si>
  <si>
    <t>JOSE MANUEL FREYLE MANOTAS</t>
  </si>
  <si>
    <t>LA PRESENTE ORDEN TIENE POR OBJETO: PRESTACIÓN DE SERVICIOS PROFESIONALES COMO ABOGADO, PARA LA REALIZACIÓN DE ACTIVIDADES JURIDICAS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ASESORIA JURIDICA AL DIRECTOR ADMINISTRATIVO EN TEMAS CONTRACTUALES.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</si>
  <si>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CO1.REQ.6626910</t>
  </si>
  <si>
    <t>OPSP-VAD-1259-2024</t>
  </si>
  <si>
    <t>https://community.secop.gov.co/Public/Tendering/OpportunityDetail/Index?noticeUID=CO1.NTC.6508306&amp;isFromPublicArea=True&amp;isModal=False</t>
  </si>
  <si>
    <t>MARIA PATRICIA RIASCOS FANDIÑO</t>
  </si>
  <si>
    <t>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</si>
  <si>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CO1.REQ.6624130</t>
  </si>
  <si>
    <t>OPSP-VAD-1258-2024</t>
  </si>
  <si>
    <t>https://community.secop.gov.co/Public/Tendering/OpportunityDetail/Index?noticeUID=CO1.NTC.6507886&amp;isFromPublicArea=True&amp;isModal=False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</si>
  <si>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</si>
  <si>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CO1.REQ.6623772</t>
  </si>
  <si>
    <t>OAG-VAD-1257-2024</t>
  </si>
  <si>
    <t>https://community.secop.gov.co/Public/Tendering/OpportunityDetail/Index?noticeUID=CO1.NTC.6507903&amp;isFromPublicArea=True&amp;isModal=False</t>
  </si>
  <si>
    <t>DEIMER DAVID GARCIA VARGAS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</si>
  <si>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</si>
  <si>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CO1.REQ.6623291</t>
  </si>
  <si>
    <t>OAG-VAD-1256-2024</t>
  </si>
  <si>
    <t>https://community.secop.gov.co/Public/Tendering/OpportunityDetail/Index?noticeUID=CO1.NTC.6507511&amp;isFromPublicArea=True&amp;isModal=False</t>
  </si>
  <si>
    <t>GUSTAVO MANUEL LOPEZ GOMEZ</t>
  </si>
  <si>
    <t>CO1.REQ.6622869</t>
  </si>
  <si>
    <t>OAG-VAD-1255-2024</t>
  </si>
  <si>
    <t>https://community.secop.gov.co/Public/Tendering/OpportunityDetail/Index?noticeUID=CO1.NTC.6507478&amp;isFromPublicArea=True&amp;isModal=False</t>
  </si>
  <si>
    <t>HENRY ROGER ROJAS FERRARI</t>
  </si>
  <si>
    <t>CO1.REQ.6623370</t>
  </si>
  <si>
    <t>OAG-VAD-1254-2024</t>
  </si>
  <si>
    <t>https://community.secop.gov.co/Public/Tendering/OpportunityDetail/Index?noticeUID=CO1.NTC.6508206&amp;isFromPublicArea=True&amp;isModal=False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</si>
  <si>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</si>
  <si>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</si>
  <si>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CO1.REQ.6623778</t>
  </si>
  <si>
    <t>OPSP-VAD-1253-2024</t>
  </si>
  <si>
    <t>https://community.secop.gov.co/Public/Tendering/OpportunityDetail/Index?noticeUID=CO1.NTC.6507625&amp;isFromPublicArea=True&amp;isModal=False</t>
  </si>
  <si>
    <t>LEONARDO DE JESUS MORON GRANADOS</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</si>
  <si>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</si>
  <si>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CO1.REQ.6622670</t>
  </si>
  <si>
    <t>OAG-VAD-1250-2024</t>
  </si>
  <si>
    <t>https://community.secop.gov.co/Public/Tendering/OpportunityDetail/Index?noticeUID=CO1.NTC.6473761&amp;isFromPublicArea=True&amp;isModal=False</t>
  </si>
  <si>
    <t>YANETH ELVIRA PEREZ MOLINA </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</si>
  <si>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</si>
  <si>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CO1.REQ.6589569</t>
  </si>
  <si>
    <t>OPSP-VAD-1242-2024</t>
  </si>
  <si>
    <t>https://community.secop.gov.co/Public/Tendering/OpportunityDetail/Index?noticeUID=CO1.NTC.6476212&amp;isFromPublicArea=True&amp;isModal=False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</si>
  <si>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</si>
  <si>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</si>
  <si>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CO1.REQ.6590821</t>
  </si>
  <si>
    <t>OAG-VAD-1240-2024</t>
  </si>
  <si>
    <t>https://community.secop.gov.co/Public/Tendering/OpportunityDetail/Index?noticeUID=CO1.NTC.6473965&amp;isFromPublicArea=True&amp;isModal=False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</si>
  <si>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</si>
  <si>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</si>
  <si>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CO1.REQ.6590105</t>
  </si>
  <si>
    <t>OPSP-VAD-1239-2024</t>
  </si>
  <si>
    <t>https://community.secop.gov.co/Public/Tendering/OpportunityDetail/Index?noticeUID=CO1.NTC.6473885&amp;isFromPublicArea=True&amp;isModal=False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</si>
  <si>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</si>
  <si>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</si>
  <si>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CO1.REQ.6588907</t>
  </si>
  <si>
    <t>OPSP-VAD-1238-2024</t>
  </si>
  <si>
    <t>https://community.secop.gov.co/Public/Tendering/OpportunityDetail/Index?noticeUID=CO1.NTC.6473924&amp;isFromPublicArea=True&amp;isModal=False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</si>
  <si>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</si>
  <si>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</si>
  <si>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CO1.REQ.6590016</t>
  </si>
  <si>
    <t>OPSP-VAD-1237-2024</t>
  </si>
  <si>
    <t>https://community.secop.gov.co/Public/Tendering/OpportunityDetail/Index?noticeUID=CO1.NTC.6476703&amp;isFromPublicArea=True&amp;isModal=False</t>
  </si>
  <si>
    <t>ROXANA LEONOR ARRIETA CRUZ</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</si>
  <si>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</si>
  <si>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CO1.REQ.6592814</t>
  </si>
  <si>
    <t>OPSP-VAD-1236-2024</t>
  </si>
  <si>
    <t>https://community.secop.gov.co/Public/Tendering/OpportunityDetail/Index?noticeUID=CO1.NTC.6454830&amp;isFromPublicArea=True&amp;isModal=False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</si>
  <si>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</si>
  <si>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</si>
  <si>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CO1.REQ.6570435</t>
  </si>
  <si>
    <t>OPSP-VAD-1225-2024</t>
  </si>
  <si>
    <t>https://community.secop.gov.co/Public/Tendering/OpportunityDetail/Index?noticeUID=CO1.NTC.6454809&amp;isFromPublicArea=True&amp;isModal=False</t>
  </si>
  <si>
    <t>JESUS DAVID NAVARRO ROCHA</t>
  </si>
  <si>
    <t>CO1.REQ.6570408</t>
  </si>
  <si>
    <t>OAG-VAD-1224-2024</t>
  </si>
  <si>
    <t>https://community.secop.gov.co/Public/Tendering/OpportunityDetail/Index?noticeUID=CO1.NTC.6454627&amp;isFromPublicArea=True&amp;isModal=False</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</si>
  <si>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</si>
  <si>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</si>
  <si>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CO1.REQ.6570020</t>
  </si>
  <si>
    <t>OAG-VAD-1223-2024</t>
  </si>
  <si>
    <t>https://community.secop.gov.co/Public/Tendering/OpportunityDetail/Index?noticeUID=CO1.NTC.6454200&amp;isFromPublicArea=True&amp;isModal=False</t>
  </si>
  <si>
    <t>LEYNIN ESTHER CAAMAÑO ROCHA</t>
  </si>
  <si>
    <t>MARIA FAUSTINA GARCIA NIETO</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</si>
  <si>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</si>
  <si>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CO1.REQ.6569640</t>
  </si>
  <si>
    <t>OAG-VAD-1222-2024</t>
  </si>
  <si>
    <t>https://community.secop.gov.co/Public/Tendering/OpportunityDetail/Index?noticeUID=CO1.NTC.6454075&amp;isFromPublicArea=True&amp;isModal=False</t>
  </si>
  <si>
    <t>BETSY LAUDIT MANJARRES FERNANDEZ</t>
  </si>
  <si>
    <t>MARIA JOSE CAMPO BARRAGAN</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</si>
  <si>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</si>
  <si>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CO1.REQ.6569733</t>
  </si>
  <si>
    <t>OPSP-VAD-1221-2024</t>
  </si>
  <si>
    <t>https://community.secop.gov.co/Public/Tendering/OpportunityDetail/Index?noticeUID=CO1.NTC.6456968&amp;isFromPublicArea=True&amp;isModal=False</t>
  </si>
  <si>
    <t>ANA KARINA FERRER HERNANDEZ</t>
  </si>
  <si>
    <t>CO1.REQ.6572489</t>
  </si>
  <si>
    <t>OPSP-VAD-1220-2024</t>
  </si>
  <si>
    <t>https://community.secop.gov.co/Public/Tendering/OpportunityDetail/Index?noticeUID=CO1.NTC.6456788&amp;isFromPublicArea=True&amp;isModal=False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</si>
  <si>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</si>
  <si>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CO1.REQ.6572441</t>
  </si>
  <si>
    <t>OPSP-VAD-1219-2024</t>
  </si>
  <si>
    <t>https://community.secop.gov.co/Public/Tendering/OpportunityDetail/Index?noticeUID=CO1.NTC.6456849&amp;isFromPublicArea=True&amp;isModal=False</t>
  </si>
  <si>
    <t>JOSE ALFONSO VILLACOB ROYERTH</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</si>
  <si>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</si>
  <si>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CO1.REQ.6572100</t>
  </si>
  <si>
    <t>OPSP-VAD-1218-2024</t>
  </si>
  <si>
    <t>https://community.secop.gov.co/Public/Tendering/OpportunityDetail/Index?noticeUID=CO1.NTC.6456329&amp;isFromPublicArea=True&amp;isModal=False</t>
  </si>
  <si>
    <t>YONAIRA PATRICIA RODRIGUEZ LOBATO</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</si>
  <si>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</si>
  <si>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CO1.REQ.6571834</t>
  </si>
  <si>
    <t>OAG-VAD-1217-2024</t>
  </si>
  <si>
    <t>https://community.secop.gov.co/Public/Tendering/OpportunityDetail/Index?noticeUID=CO1.NTC.6456351&amp;isFromPublicArea=True&amp;isModal=False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</si>
  <si>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</si>
  <si>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</si>
  <si>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CO1.REQ.6571597</t>
  </si>
  <si>
    <t>OPSP-VAD-1216-2024</t>
  </si>
  <si>
    <t>https://community.secop.gov.co/Public/Tendering/OpportunityDetail/Index?noticeUID=CO1.NTC.6458839&amp;isFromPublicArea=True&amp;isModal=False</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</si>
  <si>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</si>
  <si>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</si>
  <si>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</si>
  <si>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CO1.REQ.6571584</t>
  </si>
  <si>
    <t>OPSP-VAD-1215-2024</t>
  </si>
  <si>
    <t>https://community.secop.gov.co/Public/Tendering/OpportunityDetail/Index?noticeUID=CO1.NTC.6455942&amp;isFromPublicArea=True&amp;isModal=False</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</si>
  <si>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</si>
  <si>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</si>
  <si>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CO1.REQ.6571848</t>
  </si>
  <si>
    <t>OPSP-VAD-1214-2024</t>
  </si>
  <si>
    <t>https://community.secop.gov.co/Public/Tendering/OpportunityDetail/Index?noticeUID=CO1.NTC.6455778&amp;isFromPublicArea=True&amp;isModal=False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</si>
  <si>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</si>
  <si>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</si>
  <si>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CO1.REQ.6571379</t>
  </si>
  <si>
    <t>OPSP-VAD-1213-2024</t>
  </si>
  <si>
    <t>https://community.secop.gov.co/Public/Tendering/OpportunityDetail/Index?noticeUID=CO1.NTC.6456408&amp;isFromPublicArea=True&amp;isModal=False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</si>
  <si>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</si>
  <si>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</si>
  <si>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CO1.REQ.6571671</t>
  </si>
  <si>
    <t>OPSP-VAD-1212-2024</t>
  </si>
  <si>
    <t>https://community.secop.gov.co/Public/Tendering/OpportunityDetail/Index?noticeUID=CO1.NTC.6456832&amp;isFromPublicArea=True&amp;isModal=False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</si>
  <si>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</si>
  <si>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</si>
  <si>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CO1.REQ.6572326</t>
  </si>
  <si>
    <t>OAG-VAD-1211-2024</t>
  </si>
  <si>
    <t>https://community.secop.gov.co/Public/Tendering/OpportunityDetail/Index?noticeUID=CO1.NTC.6456252&amp;isFromPublicArea=True&amp;isModal=False</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</si>
  <si>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</si>
  <si>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</si>
  <si>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CO1.REQ.6571856</t>
  </si>
  <si>
    <t>OPSP-VAD-1210-2024</t>
  </si>
  <si>
    <t>https://community.secop.gov.co/Public/Tendering/OpportunityDetail/Index?noticeUID=CO1.NTC.6456205&amp;isFromPublicArea=True&amp;isModal=False</t>
  </si>
  <si>
    <t>ANGELA ROMERO CARDENAS</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</si>
  <si>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</si>
  <si>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</si>
  <si>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CO1.REQ.6571820</t>
  </si>
  <si>
    <t>OPSP-VAD-1209-2024</t>
  </si>
  <si>
    <t>https://community.secop.gov.co/Public/Tendering/OpportunityDetail/Index?noticeUID=CO1.NTC.6456909&amp;isFromPublicArea=True&amp;isModal=False</t>
  </si>
  <si>
    <t>LUIS JOSE AYALA CORREDOR</t>
  </si>
  <si>
    <t>CO1.REQ.6571987</t>
  </si>
  <si>
    <t>OAG-VAD-1208-2024</t>
  </si>
  <si>
    <t>https://community.secop.gov.co/Public/Tendering/OpportunityDetail/Index?noticeUID=CO1.NTC.6452950&amp;isFromPublicArea=True&amp;isModal=False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</si>
  <si>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</si>
  <si>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</si>
  <si>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CO1.REQ.6568501</t>
  </si>
  <si>
    <t>OPSP-VAD-1207-2024</t>
  </si>
  <si>
    <t>https://community.secop.gov.co/Public/Tendering/OpportunityDetail/Index?noticeUID=CO1.NTC.6452817&amp;isFromPublicArea=True&amp;isModal=False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</si>
  <si>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</si>
  <si>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</si>
  <si>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CO1.REQ.6568310</t>
  </si>
  <si>
    <t>OPSP-VAD-1206-2024</t>
  </si>
  <si>
    <t>https://community.secop.gov.co/Public/Tendering/OpportunityDetail/Index?noticeUID=CO1.NTC.6450245&amp;isFromPublicArea=True&amp;isModal=False</t>
  </si>
  <si>
    <t>JUAN DE JESUS FINCE GUZMAN</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</si>
  <si>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</si>
  <si>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CO1.REQ.6565394</t>
  </si>
  <si>
    <t>OPSP-VAD-1205-2024</t>
  </si>
  <si>
    <t>https://community.secop.gov.co/Public/Tendering/OpportunityDetail/Index?noticeUID=CO1.NTC.6453584&amp;isFromPublicArea=True&amp;isModal=False</t>
  </si>
  <si>
    <t>EDITH DEL ROSARIO ROLONG PEREZ</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</si>
  <si>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</si>
  <si>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CO1.REQ.6569405</t>
  </si>
  <si>
    <t>OPSP-VAD-1204-2024</t>
  </si>
  <si>
    <t>https://community.secop.gov.co/Public/Tendering/OpportunityDetail/Index?noticeUID=CO1.NTC.6449795&amp;isFromPublicArea=True&amp;isModal=False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</si>
  <si>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</si>
  <si>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</si>
  <si>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CO1.REQ.6565614</t>
  </si>
  <si>
    <t>OPSP-VAD-1203-2024</t>
  </si>
  <si>
    <t>https://community.secop.gov.co/Public/Tendering/OpportunityDetail/Index?noticeUID=CO1.NTC.6449628&amp;isFromPublicArea=True&amp;isModal=False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</si>
  <si>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</si>
  <si>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</si>
  <si>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CO1.REQ.6565334</t>
  </si>
  <si>
    <t>OPSP-VAD-1202-2024</t>
  </si>
  <si>
    <t>https://community.secop.gov.co/Public/Tendering/OpportunityDetail/Index?noticeUID=CO1.NTC.6451974&amp;isFromPublicArea=True&amp;isModal=False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</si>
  <si>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</si>
  <si>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</si>
  <si>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CO1.REQ.6567703</t>
  </si>
  <si>
    <t>OPSP-VAD-1201-2024</t>
  </si>
  <si>
    <t>https://community.secop.gov.co/Public/Tendering/OpportunityDetail/Index?noticeUID=CO1.NTC.6452386&amp;isFromPublicArea=True&amp;isModal=False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</si>
  <si>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</si>
  <si>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</si>
  <si>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CO1.REQ.6568214</t>
  </si>
  <si>
    <t>OAG-VAD-1200-2024</t>
  </si>
  <si>
    <t>https://community.secop.gov.co/Public/Tendering/OpportunityDetail/Index?noticeUID=CO1.NTC.6452323&amp;isFromPublicArea=True&amp;isModal=False</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</si>
  <si>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</si>
  <si>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</si>
  <si>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CO1.REQ.6567573</t>
  </si>
  <si>
    <t>OAG-VAD-1199-2024</t>
  </si>
  <si>
    <t>https://community.secop.gov.co/Public/Tendering/OpportunityDetail/Index?noticeUID=CO1.NTC.6451108&amp;isFromPublicArea=True&amp;isModal=False</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</si>
  <si>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</si>
  <si>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</si>
  <si>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CO1.REQ.6566478</t>
  </si>
  <si>
    <t>OPSP-VAD-1198-2024</t>
  </si>
  <si>
    <t>https://community.secop.gov.co/Public/Tendering/OpportunityDetail/Index?noticeUID=CO1.NTC.6451579&amp;isFromPublicArea=True&amp;isModal=False</t>
  </si>
  <si>
    <t>JESSICA PAOLA MENDOZA SOLANO</t>
  </si>
  <si>
    <t>CO1.REQ.6566873</t>
  </si>
  <si>
    <t>OPSP-VAD-1197-2024</t>
  </si>
  <si>
    <t>https://community.secop.gov.co/Public/Tendering/OpportunityDetail/Index?noticeUID=CO1.NTC.6450294&amp;isFromPublicArea=True&amp;isModal=False</t>
  </si>
  <si>
    <t>CARLA PAOLA MARQUEZ PASO</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</si>
  <si>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</si>
  <si>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CO1.REQ.6565641</t>
  </si>
  <si>
    <t>OPSP-VAD-1196-2024</t>
  </si>
  <si>
    <t>https://community.secop.gov.co/Public/Tendering/OpportunityDetail/Index?noticeUID=CO1.NTC.6452708&amp;isFromPublicArea=True&amp;isModal=False</t>
  </si>
  <si>
    <t>ADAN JOSE OLIVEROS ALTAHONA</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</si>
  <si>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</si>
  <si>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CO1.REQ.6564674</t>
  </si>
  <si>
    <t>OPSP-VAD-1195-2024</t>
  </si>
  <si>
    <t>https://community.secop.gov.co/Public/Tendering/OpportunityDetail/Index?noticeUID=CO1.NTC.6448991&amp;isFromPublicArea=True&amp;isModal=False</t>
  </si>
  <si>
    <t>ALVARO ANDRES ORDOÑEZ PEREZ</t>
  </si>
  <si>
    <t>CO1.REQ.6564850</t>
  </si>
  <si>
    <t>OPSP-VAD-1194-2024</t>
  </si>
  <si>
    <t>https://community.secop.gov.co/Public/Tendering/OpportunityDetail/Index?noticeUID=CO1.NTC.6449125&amp;isFromPublicArea=True&amp;isModal=False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</si>
  <si>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</si>
  <si>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</si>
  <si>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CO1.REQ.6564817</t>
  </si>
  <si>
    <t>OPSP-VAD-1193-2024</t>
  </si>
  <si>
    <t>https://community.secop.gov.co/Public/Tendering/OpportunityDetail/Index?noticeUID=CO1.NTC.6449115&amp;isFromPublicArea=True&amp;isModal=False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</si>
  <si>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</si>
  <si>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</si>
  <si>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CO1.REQ.6564566</t>
  </si>
  <si>
    <t>OPSP-VAD-1192-2024</t>
  </si>
  <si>
    <t>https://community.secop.gov.co/Public/Tendering/OpportunityDetail/Index?noticeUID=CO1.NTC.6449057&amp;isFromPublicArea=True&amp;isModal=False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</si>
  <si>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</si>
  <si>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</si>
  <si>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CO1.REQ.6564471</t>
  </si>
  <si>
    <t>OPSP-VAD-1191-2024</t>
  </si>
  <si>
    <t>https://community.secop.gov.co/Public/Tendering/OpportunityDetail/Index?noticeUID=CO1.NTC.6448779&amp;isFromPublicArea=True&amp;isModal=False</t>
  </si>
  <si>
    <t>SAUL ANTONIO TEJEDA ECHEVERRIA</t>
  </si>
  <si>
    <t>CO1.REQ.6564451</t>
  </si>
  <si>
    <t>OPSP-VAD-1190-2024</t>
  </si>
  <si>
    <t>https://community.secop.gov.co/Public/Tendering/OpportunityDetail/Index?noticeUID=CO1.NTC.6440683&amp;isFromPublicArea=True&amp;isModal=False</t>
  </si>
  <si>
    <t>ALIX RAMOS FUENTES</t>
  </si>
  <si>
    <t>JEEZETH MILENA PERTUZ TAIBEL</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</si>
  <si>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</si>
  <si>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CO1.REQ.6556754</t>
  </si>
  <si>
    <t>OAG-VAD-1189-2024</t>
  </si>
  <si>
    <t>https://community.secop.gov.co/Public/Tendering/OpportunityDetail/Index?noticeUID=CO1.NTC.6441030&amp;isFromPublicArea=True&amp;isModal=False</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</si>
  <si>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</si>
  <si>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</si>
  <si>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CO1.REQ.6556366</t>
  </si>
  <si>
    <t>OPSP-VAD-1188-2024</t>
  </si>
  <si>
    <t>https://community.secop.gov.co/Public/Tendering/OpportunityDetail/Index?noticeUID=CO1.NTC.6441008&amp;isFromPublicArea=True&amp;isModal=False</t>
  </si>
  <si>
    <t>HERNAN CAMILO SARMIENTO GÓMEZ</t>
  </si>
  <si>
    <t>CO1.REQ.6556717</t>
  </si>
  <si>
    <t>OPSP-VAD-1187-2024</t>
  </si>
  <si>
    <t>https://community.secop.gov.co/Public/Tendering/OpportunityDetail/Index?noticeUID=CO1.NTC.6440290&amp;isFromPublicArea=True&amp;isModal=False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</si>
  <si>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</si>
  <si>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</si>
  <si>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CO1.REQ.6556338</t>
  </si>
  <si>
    <t>OPSP-VAD-1186-2024</t>
  </si>
  <si>
    <t>https://community.secop.gov.co/Public/Tendering/OpportunityDetail/Index?noticeUID=CO1.NTC.6440615&amp;isFromPublicArea=True&amp;isModal=False</t>
  </si>
  <si>
    <t>CAMILO DAVID PINEDO DIAZGRANADOS</t>
  </si>
  <si>
    <t>CO1.REQ.6556244</t>
  </si>
  <si>
    <t>OPSP-VAD-1185-2024</t>
  </si>
  <si>
    <t>https://community.secop.gov.co/Public/Tendering/OpportunityDetail/Index?noticeUID=CO1.NTC.6440234&amp;isFromPublicArea=True&amp;isModal=False</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</si>
  <si>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</si>
  <si>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</si>
  <si>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CO1.REQ.6556206</t>
  </si>
  <si>
    <t>OPSP-VAD-1184-2024</t>
  </si>
  <si>
    <t>https://community.secop.gov.co/Public/Tendering/OpportunityDetail/Index?noticeUID=CO1.NTC.6440327&amp;isFromPublicArea=True&amp;isModal=False</t>
  </si>
  <si>
    <t>DIEGO ARMANDO SILVA OLAYA</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</si>
  <si>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</si>
  <si>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CO1.REQ.6555671</t>
  </si>
  <si>
    <t>OPSP-VAD-1183-2024</t>
  </si>
  <si>
    <t>https://community.secop.gov.co/Public/Tendering/OpportunityDetail/Index?noticeUID=CO1.NTC.6439792&amp;isFromPublicArea=True&amp;isModal=False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</si>
  <si>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</si>
  <si>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</si>
  <si>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CO1.REQ.6555471</t>
  </si>
  <si>
    <t>OPSP-VAD-1182-2024</t>
  </si>
  <si>
    <t>https://community.secop.gov.co/Public/Tendering/OpportunityDetail/Index?noticeUID=CO1.NTC.6441110&amp;isFromPublicArea=True&amp;isModal=False</t>
  </si>
  <si>
    <t>JULIO ENRIQUE CORVACHO LARA</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</si>
  <si>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</si>
  <si>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CO1.REQ.6556377</t>
  </si>
  <si>
    <t>OPSP-VAD-1181-2024</t>
  </si>
  <si>
    <t>https://community.secop.gov.co/Public/Tendering/OpportunityDetail/Index?noticeUID=CO1.NTC.6440669&amp;isFromPublicArea=True&amp;isModal=False</t>
  </si>
  <si>
    <t>NYLLYRETH PINZON JARAMILLO</t>
  </si>
  <si>
    <t>CO1.REQ.6556371</t>
  </si>
  <si>
    <t>OPSP-VAD-1180-2024</t>
  </si>
  <si>
    <t>https://community.secop.gov.co/Public/Tendering/OpportunityDetail/Index?noticeUID=CO1.NTC.6440591&amp;isFromPublicArea=True&amp;isModal=False</t>
  </si>
  <si>
    <t>AMANDA ESTER MOJICA CUETO</t>
  </si>
  <si>
    <t>CO1.REQ.6556806</t>
  </si>
  <si>
    <t>OAG-VAD-1179-2024</t>
  </si>
  <si>
    <t>https://community.secop.gov.co/Public/Tendering/OpportunityDetail/Index?noticeUID=CO1.NTC.6440573&amp;isFromPublicArea=True&amp;isModal=False</t>
  </si>
  <si>
    <t>SIGEN ATUNES CELEDON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</si>
  <si>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</si>
  <si>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CO1.REQ.6556622</t>
  </si>
  <si>
    <t>OPSP-VAD-1178-2024</t>
  </si>
  <si>
    <t>https://community.secop.gov.co/Public/Tendering/OpportunityDetail/Index?noticeUID=CO1.NTC.6440576&amp;isFromPublicArea=True&amp;isModal=False</t>
  </si>
  <si>
    <t>JUAN DAVID CRUZ NEGRETE</t>
  </si>
  <si>
    <t>JOSUE DAVID RIOS CANTILLO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</si>
  <si>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</si>
  <si>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CO1.REQ.6556340</t>
  </si>
  <si>
    <t>OPSP-VAD-1177-2024</t>
  </si>
  <si>
    <t>https://community.secop.gov.co/Public/Tendering/OpportunityDetail/Index?noticeUID=CO1.NTC.6440251&amp;isFromPublicArea=True&amp;isModal=False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</si>
  <si>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</si>
  <si>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</si>
  <si>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CO1.REQ.6556161</t>
  </si>
  <si>
    <t>OAG-VAD-1176-2024</t>
  </si>
  <si>
    <t>https://community.secop.gov.co/Public/Tendering/OpportunityDetail/Index?noticeUID=CO1.NTC.6440369&amp;isFromPublicArea=True&amp;isModal=False</t>
  </si>
  <si>
    <t>VALERIA ANDREA CADENA PEREZ</t>
  </si>
  <si>
    <t>CO1.REQ.6556214</t>
  </si>
  <si>
    <t>OPSP-VAD-1175-2024</t>
  </si>
  <si>
    <t>https://community.secop.gov.co/Public/Tendering/OpportunityDetail/Index?noticeUID=CO1.NTC.6439981&amp;isFromPublicArea=True&amp;isModal=False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</si>
  <si>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</si>
  <si>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CO1.REQ.6554796</t>
  </si>
  <si>
    <t>OPSP-VAD-1174-2024</t>
  </si>
  <si>
    <t>https://community.secop.gov.co/Public/Tendering/OpportunityDetail/Index?noticeUID=CO1.NTC.6440194&amp;isFromPublicArea=True&amp;isModal=False</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</si>
  <si>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</si>
  <si>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</si>
  <si>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CO1.REQ.6556147</t>
  </si>
  <si>
    <t>OPSP-VAD-1173-2024</t>
  </si>
  <si>
    <t>https://community.secop.gov.co/Public/Tendering/OpportunityDetail/Index?noticeUID=CO1.NTC.6440223&amp;isFromPublicArea=True&amp;isModal=False</t>
  </si>
  <si>
    <t>BRAYAN RENE CARBONO CARBONO</t>
  </si>
  <si>
    <t>CO1.REQ.6556054</t>
  </si>
  <si>
    <t>OPSP-VAD-1172-2024</t>
  </si>
  <si>
    <t>https://community.secop.gov.co/Public/Tendering/OpportunityDetail/Index?noticeUID=CO1.NTC.6440039&amp;isFromPublicArea=True&amp;isModal=False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</si>
  <si>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</si>
  <si>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</si>
  <si>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CO1.REQ.6555666</t>
  </si>
  <si>
    <t>OPSP-VAD-1171-2024</t>
  </si>
  <si>
    <t>https://community.secop.gov.co/Public/Tendering/OpportunityDetail/Index?noticeUID=CO1.NTC.6440101&amp;isFromPublicArea=True&amp;isModal=False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</si>
  <si>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</si>
  <si>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</si>
  <si>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CO1.REQ.6556014</t>
  </si>
  <si>
    <t>OPSP-VAD-1170-2024</t>
  </si>
  <si>
    <t>https://community.secop.gov.co/Public/Tendering/OpportunityDetail/Index?noticeUID=CO1.NTC.6439769&amp;isFromPublicArea=True&amp;isModal=False</t>
  </si>
  <si>
    <t>MARIA CLAUDIA PACHECO AARON</t>
  </si>
  <si>
    <t>CO1.REQ.6554692</t>
  </si>
  <si>
    <t>OPSP-VAD-1169-2024</t>
  </si>
  <si>
    <t>https://community.secop.gov.co/Public/Tendering/OpportunityDetail/Index?noticeUID=CO1.NTC.6439804&amp;isFromPublicArea=True&amp;isModal=False</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</si>
  <si>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</si>
  <si>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CO1.REQ.6555509</t>
  </si>
  <si>
    <t>OAG-VAD-1168-2024</t>
  </si>
  <si>
    <t>https://community.secop.gov.co/Public/Tendering/OpportunityDetail/Index?noticeUID=CO1.NTC.6439568&amp;isFromPublicArea=True&amp;isModal=False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</si>
  <si>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</si>
  <si>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</si>
  <si>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CO1.REQ.6555265</t>
  </si>
  <si>
    <t>OPSP-VAD-1167-2024</t>
  </si>
  <si>
    <t>https://community.secop.gov.co/Public/Tendering/OpportunityDetail/Index?noticeUID=CO1.NTC.6439521&amp;isFromPublicArea=True&amp;isModal=False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</si>
  <si>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</si>
  <si>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</si>
  <si>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CO1.REQ.6555213</t>
  </si>
  <si>
    <t>OAG-VAD-1166-2024</t>
  </si>
  <si>
    <t>https://community.secop.gov.co/Public/Tendering/OpportunityDetail/Index?noticeUID=CO1.NTC.6438993&amp;isFromPublicArea=True&amp;isModal=False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</si>
  <si>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</si>
  <si>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</si>
  <si>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</si>
  <si>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CO1.REQ.6554863</t>
  </si>
  <si>
    <t>OPSP-VAD-1165-2024</t>
  </si>
  <si>
    <t>https://community.secop.gov.co/Public/Tendering/OpportunityDetail/Index?noticeUID=CO1.NTC.6435627&amp;isFromPublicArea=True&amp;isModal=False</t>
  </si>
  <si>
    <t>VALENTINA VILLAMIL TRUJILLO</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</si>
  <si>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</si>
  <si>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CO1.REQ.6550872</t>
  </si>
  <si>
    <t>OAG-VAD-1164-2024</t>
  </si>
  <si>
    <t>https://community.secop.gov.co/Public/Tendering/OpportunityDetail/Index?noticeUID=CO1.NTC.6435268&amp;isFromPublicArea=True&amp;isModal=Fals</t>
  </si>
  <si>
    <t>DUWAN ALEXANDER SANCHEZ CASTRO</t>
  </si>
  <si>
    <t>CO1.REQ.6551109</t>
  </si>
  <si>
    <t>OPSP-VAD-1163-2024</t>
  </si>
  <si>
    <t>https://community.secop.gov.co/Public/Tendering/OpportunityDetail/Index?noticeUID=CO1.NTC.6435245&amp;isFromPublicArea=True&amp;isModal=False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</si>
  <si>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</si>
  <si>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</si>
  <si>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CO1.REQ.6551048</t>
  </si>
  <si>
    <t>OPSP-VAD-1162-2024</t>
  </si>
  <si>
    <t>https://community.secop.gov.co/Public/Tendering/OpportunityDetail/Index?noticeUID=CO1.NTC.6435363&amp;isFromPublicArea=True&amp;isModal=False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</si>
  <si>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</si>
  <si>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</si>
  <si>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CO1.REQ.6551035</t>
  </si>
  <si>
    <t>OPSP-VAD-1161-2024</t>
  </si>
  <si>
    <t>https://community.secop.gov.co/Public/Tendering/OpportunityDetail/Index?noticeUID=CO1.NTC.6435518&amp;isFromPublicArea=True&amp;isModal=False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</si>
  <si>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</si>
  <si>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</si>
  <si>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CO1.REQ.6551017</t>
  </si>
  <si>
    <t>OPSP-VAD-1160-2024</t>
  </si>
  <si>
    <t>https://community.secop.gov.co/Public/Tendering/OpportunityDetail/Index?noticeUID=CO1.NTC.6434050&amp;isFromPublicArea=True&amp;isModal=False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</si>
  <si>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</si>
  <si>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</si>
  <si>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CO1.REQ.6549747</t>
  </si>
  <si>
    <t>OAG-VAD-1159-2024</t>
  </si>
  <si>
    <t>https://community.secop.gov.co/Public/Tendering/OpportunityDetail/Index?noticeUID=CO1.NTC.6434437&amp;isFromPublicArea=True&amp;isModal=False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</si>
  <si>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</si>
  <si>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</si>
  <si>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CO1.REQ.6549809</t>
  </si>
  <si>
    <t>OPSP-VAD-1158-2024</t>
  </si>
  <si>
    <t>https://community.secop.gov.co/Public/Tendering/OpportunityDetail/Index?noticeUID=CO1.NTC.6435639&amp;isFromPublicArea=True&amp;isModal=False</t>
  </si>
  <si>
    <t>JUAN JOSE CARDENAS CARREÑO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</si>
  <si>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</si>
  <si>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CO1.REQ.6549168</t>
  </si>
  <si>
    <t>OPSP-VAD-1157-2024</t>
  </si>
  <si>
    <t>https://community.secop.gov.co/Public/Tendering/OpportunityDetail/Index?noticeUID=CO1.NTC.6434087&amp;isFromPublicArea=True&amp;isModal=False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</si>
  <si>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</si>
  <si>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</si>
  <si>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CO1.REQ.6549120</t>
  </si>
  <si>
    <t>OPSP-VAD-1156-2024</t>
  </si>
  <si>
    <t>https://community.secop.gov.co/Public/Tendering/OpportunityDetail/Index?noticeUID=CO1.NTC.6434062&amp;isFromPublicArea=True&amp;isModal=False</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</si>
  <si>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</si>
  <si>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</si>
  <si>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CO1.REQ.6549003</t>
  </si>
  <si>
    <t>OAG-VAD-1155-2024</t>
  </si>
  <si>
    <t>https://community.secop.gov.co/Public/Tendering/OpportunityDetail/Index?noticeUID=CO1.NTC.6431684&amp;isFromPublicArea=True&amp;isModal=False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</si>
  <si>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</si>
  <si>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</si>
  <si>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CO1.REQ.6547249</t>
  </si>
  <si>
    <t>OPSP-VAD-1154-2024</t>
  </si>
  <si>
    <t>https://community.secop.gov.co/Public/Tendering/OpportunityDetail/Index?noticeUID=CO1.NTC.6431947&amp;isFromPublicArea=True&amp;isModal=False</t>
  </si>
  <si>
    <t>ROSMERY DEVIA</t>
  </si>
  <si>
    <t>BERLIS JOHANA ROBLES PADILLA</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</si>
  <si>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</si>
  <si>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CO1.REQ.6547091</t>
  </si>
  <si>
    <t>OAG-VAD-1153-2024</t>
  </si>
  <si>
    <t>https://community.secop.gov.co/Public/Tendering/OpportunityDetail/Index?noticeUID=CO1.NTC.6431098&amp;isFromPublicArea=True&amp;isModal=False</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</si>
  <si>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</si>
  <si>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</si>
  <si>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CO1.REQ.6547133</t>
  </si>
  <si>
    <t>OPSP-VAD-1152-2024</t>
  </si>
  <si>
    <t>https://community.secop.gov.co/Public/Tendering/OpportunityDetail/Index?noticeUID=CO1.NTC.6431084&amp;isFromPublicArea=True&amp;isModal=False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</si>
  <si>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</si>
  <si>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</si>
  <si>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CO1.REQ.6547228</t>
  </si>
  <si>
    <t>OPSP-VAD-1151-2024</t>
  </si>
  <si>
    <t>https://community.secop.gov.co/Public/Tendering/OpportunityDetail/Index?noticeUID=CO1.NTC.6431076&amp;isFromPublicArea=True&amp;isModal=False</t>
  </si>
  <si>
    <t>MARIANA STAND AYALA</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</si>
  <si>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</si>
  <si>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CO1.REQ.6547018</t>
  </si>
  <si>
    <t>OPSP-VAD-1150-2024</t>
  </si>
  <si>
    <t>https://community.secop.gov.co/Public/Tendering/OpportunityDetail/Index?noticeUID=CO1.NTC.6431714&amp;isFromPublicArea=True&amp;isModal=False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</si>
  <si>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</si>
  <si>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</si>
  <si>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CO1.REQ.6546962</t>
  </si>
  <si>
    <t>OPSP-VAD-1149-2024</t>
  </si>
  <si>
    <t>https://community.secop.gov.co/Public/Tendering/OpportunityDetail/Index?noticeUID=CO1.NTC.6431388&amp;isFromPublicArea=True&amp;isModal=False</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</si>
  <si>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</si>
  <si>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</si>
  <si>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CO1.REQ.6546814</t>
  </si>
  <si>
    <t>OPSP-VAD-1148-2024</t>
  </si>
  <si>
    <t>https://community.secop.gov.co/Public/Tendering/OpportunityDetail/Index?noticeUID=CO1.NTC.6427508&amp;isFromPublicArea=True&amp;isModal=False</t>
  </si>
  <si>
    <t>SEIBY MARTIN BARROS AYOLA</t>
  </si>
  <si>
    <t>CO1.REQ.6541886</t>
  </si>
  <si>
    <t>OAG-VAD-1147-2024</t>
  </si>
  <si>
    <t>https://community.secop.gov.co/Public/Tendering/OpportunityDetail/Index?noticeUID=CO1.NTC.6426857&amp;isFromPublicArea=True&amp;isModal=False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</si>
  <si>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</si>
  <si>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</si>
  <si>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CO1.REQ.6541827</t>
  </si>
  <si>
    <t>OPSP-VAD-1146-2024</t>
  </si>
  <si>
    <t>https://community.secop.gov.co/Public/Tendering/OpportunityDetail/Index?noticeUID=CO1.NTC.6420745&amp;isFromPublicArea=True&amp;isModal=False</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</si>
  <si>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</si>
  <si>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</si>
  <si>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CO1.REQ.6536014</t>
  </si>
  <si>
    <t>OPSP-VAD-1145-2024</t>
  </si>
  <si>
    <t>https://community.secop.gov.co/Public/Tendering/OpportunityDetail/Index?noticeUID=CO1.NTC.6422917&amp;isFromPublicArea=True&amp;isModal=False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</si>
  <si>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</si>
  <si>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</si>
  <si>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CO1.REQ.6536184</t>
  </si>
  <si>
    <t>OPSP-VAD-1144-2024</t>
  </si>
  <si>
    <t>https://community.secop.gov.co/Public/Tendering/OpportunityDetail/Index?noticeUID=CO1.NTC.6420571&amp;isFromPublicArea=True&amp;isModal=False</t>
  </si>
  <si>
    <t>ANDREA CAROLINA QUIMBAYO SANCHEZ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</si>
  <si>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</si>
  <si>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CO1.REQ.6535358</t>
  </si>
  <si>
    <t>OPSP-VAD-1143-2024</t>
  </si>
  <si>
    <t>https://community.secop.gov.co/Public/Tendering/OpportunityDetail/Index?noticeUID=CO1.NTC.6419874&amp;isFromPublicArea=True&amp;isModal=False</t>
  </si>
  <si>
    <t>YURANIS PATRICIA BOTTO JIMENEZ</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</si>
  <si>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</si>
  <si>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CO1.REQ.6535129</t>
  </si>
  <si>
    <t>OAG-VAD-1140-2024</t>
  </si>
  <si>
    <t>https://community.secop.gov.co/Public/Tendering/OpportunityDetail/Index?noticeUID=CO1.NTC.6420041&amp;isFromPublicArea=True&amp;isModal=False</t>
  </si>
  <si>
    <t>BELQUIS LILIANA PEREZ ROJAS</t>
  </si>
  <si>
    <t>CO1.REQ.6534869</t>
  </si>
  <si>
    <t>OAG-VAD-1139-2024</t>
  </si>
  <si>
    <t>https://community.secop.gov.co/Public/Tendering/OpportunityDetail/Index?noticeUID=CO1.NTC.6420001&amp;isFromPublicArea=True&amp;isModal=False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</si>
  <si>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</si>
  <si>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</si>
  <si>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CO1.REQ.6534485</t>
  </si>
  <si>
    <t>OPSP-VAD-1138-2024</t>
  </si>
  <si>
    <t>https://community.secop.gov.co/Public/Tendering/OpportunityDetail/Index?noticeUID=CO1.NTC.6419658&amp;isFromPublicArea=True&amp;isModal=False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</si>
  <si>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</si>
  <si>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</si>
  <si>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CO1.REQ.6534638</t>
  </si>
  <si>
    <t>OPSP-VAD-1137-2024</t>
  </si>
  <si>
    <t>https://community.secop.gov.co/Public/Tendering/OpportunityDetail/Index?noticeUID=CO1.NTC.6421220&amp;isFromPublicArea=True&amp;isModal=False</t>
  </si>
  <si>
    <t>EDIER LUIS SALAZAR SERPA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</si>
  <si>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</si>
  <si>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CO1.REQ.6536107</t>
  </si>
  <si>
    <t>OPSP-VAD-1136-2024</t>
  </si>
  <si>
    <t>https://community.secop.gov.co/Public/Tendering/OpportunityDetail/Index?noticeUID=CO1.NTC.6420596&amp;isFromPublicArea=True&amp;isModal=False</t>
  </si>
  <si>
    <t>JESUS OSNAIDER URIBE SOLANO</t>
  </si>
  <si>
    <t>CO1.REQ.6535392</t>
  </si>
  <si>
    <t>OAG-VAD-1135-2024</t>
  </si>
  <si>
    <t>https://community.secop.gov.co/Public/Tendering/OpportunityDetail/Index?noticeUID=CO1.NTC.6420249&amp;isFromPublicArea=True&amp;isModal=False</t>
  </si>
  <si>
    <t>KARY BEATRIZ BLANCO GOMEZ</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</si>
  <si>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</si>
  <si>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CO1.REQ.6535191</t>
  </si>
  <si>
    <t>OPSP-VAD-1134-2024</t>
  </si>
  <si>
    <t>https://community.secop.gov.co/Public/Tendering/OpportunityDetail/Index?noticeUID=CO1.NTC.6415332&amp;isFromPublicArea=True&amp;isModal=False</t>
  </si>
  <si>
    <t>FEDERICO RAFAEL BORNACELLI SAMUDIO</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</si>
  <si>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</si>
  <si>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CO1.REQ.6529736</t>
  </si>
  <si>
    <t>OPSP-VAD-1133-2024</t>
  </si>
  <si>
    <t>https://community.secop.gov.co/Public/Tendering/OpportunityDetail/Index?noticeUID=CO1.NTC.6414999&amp;isFromPublicArea=True&amp;isModal=False</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</si>
  <si>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</si>
  <si>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CO1.REQ.6530137</t>
  </si>
  <si>
    <t>OPSP-VAD-1132-2024</t>
  </si>
  <si>
    <t>https://community.secop.gov.co/Public/Tendering/OpportunityDetail/Index?noticeUID=CO1.NTC.6414964&amp;isFromPublicArea=True&amp;isModal=False</t>
  </si>
  <si>
    <t>CO1.REQ.6530104</t>
  </si>
  <si>
    <t>OPSP-VAD-1131-2024</t>
  </si>
  <si>
    <t>https://community.secop.gov.co/Public/Tendering/OpportunityDetail/Index?noticeUID=CO1.NTC.6414917&amp;isFromPublicArea=True&amp;isModal=False</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</si>
  <si>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</si>
  <si>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</si>
  <si>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CO1.REQ.6529701</t>
  </si>
  <si>
    <t>OPSP-VAD-1130-2024</t>
  </si>
  <si>
    <t>https://community.secop.gov.co/Public/Tendering/OpportunityDetail/Index?noticeUID=CO1.NTC.6414713&amp;isFromPublicArea=True&amp;isModal=False</t>
  </si>
  <si>
    <t>LISSET DEL CARMEN CORONEL BROCHERO</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</si>
  <si>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</si>
  <si>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CO1.REQ.6529272</t>
  </si>
  <si>
    <t>OPSP-VAD-1129-2024</t>
  </si>
  <si>
    <t>https://community.secop.gov.co/Public/Tendering/OpportunityDetail/Index?noticeUID=CO1.NTC.6414634&amp;isFromPublicArea=True&amp;isModal=False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</si>
  <si>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</si>
  <si>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</si>
  <si>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CO1.REQ.6529449</t>
  </si>
  <si>
    <t>OPSP-VAD-1128-2024</t>
  </si>
  <si>
    <t>https://community.secop.gov.co/Public/Tendering/OpportunityDetail/Index?noticeUID=CO1.NTC.6414527&amp;isFromPublicArea=True&amp;isModal=False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</si>
  <si>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</si>
  <si>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</si>
  <si>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CO1.REQ.6529228</t>
  </si>
  <si>
    <t>OPSP-VAD-1127-2024</t>
  </si>
  <si>
    <t>https://community.secop.gov.co/Public/Tendering/OpportunityDetail/Index?noticeUID=CO1.NTC.6413723&amp;isFromPublicArea=True&amp;isModal=False</t>
  </si>
  <si>
    <t>JAIRO DANIEL COLLANTE VELASQUEZ</t>
  </si>
  <si>
    <t>CO1.REQ.6528703</t>
  </si>
  <si>
    <t>OPSP-VAD-1126-2024</t>
  </si>
  <si>
    <t>https://community.secop.gov.co/Public/Tendering/OpportunityDetail/Index?noticeUID=CO1.NTC.6413658&amp;isFromPublicArea=True&amp;isModal=False</t>
  </si>
  <si>
    <t>CARLOS MIGUEL MARTES VEGA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</si>
  <si>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</si>
  <si>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CO1.REQ.6528518</t>
  </si>
  <si>
    <t>OPSP-VAD-1125-2024</t>
  </si>
  <si>
    <t>https://community.secop.gov.co/Public/Tendering/OpportunityDetail/Index?noticeUID=CO1.NTC.6413442&amp;isFromPublicArea=True&amp;isModal=False</t>
  </si>
  <si>
    <t>EFRAIN ALFONSO RADA VARGAS</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</si>
  <si>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</si>
  <si>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CO1.REQ.6528097</t>
  </si>
  <si>
    <t>OAG-VAD-1124-2024</t>
  </si>
  <si>
    <t>https://community.secop.gov.co/Public/Tendering/OpportunityDetail/Index?noticeUID=CO1.NTC.6413090&amp;isFromPublicArea=True&amp;isModal=False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</si>
  <si>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</si>
  <si>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</si>
  <si>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CO1.REQ.6528116</t>
  </si>
  <si>
    <t>OAG-VAD-1123-2024</t>
  </si>
  <si>
    <t>https://community.secop.gov.co/Public/Tendering/OpportunityDetail/Index?noticeUID=CO1.NTC.6413302&amp;isFromPublicArea=True&amp;isModal=False</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</si>
  <si>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</si>
  <si>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</si>
  <si>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</si>
  <si>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CO1.REQ.6527697</t>
  </si>
  <si>
    <t>OAG-VAD-1122-2024</t>
  </si>
  <si>
    <t>https://community.secop.gov.co/Public/Tendering/OpportunityDetail/Index?noticeUID=CO1.NTC.6412775&amp;isFromPublicArea=True&amp;isModal=False</t>
  </si>
  <si>
    <t>BETSY ZULEY PEREZ LIZCANO</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</si>
  <si>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</si>
  <si>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CO1.REQ.6527633</t>
  </si>
  <si>
    <t>OPSP-VAD-1121-2024</t>
  </si>
  <si>
    <t>https://community.secop.gov.co/Public/Tendering/OpportunityDetail/Index?noticeUID=CO1.NTC.6412586&amp;isFromPublicArea=True&amp;isModal=False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</si>
  <si>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</si>
  <si>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</si>
  <si>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CO1.REQ.6527290</t>
  </si>
  <si>
    <t>OPSP-VAD-1120-2024</t>
  </si>
  <si>
    <t>https://community.secop.gov.co/Public/Tendering/OpportunityDetail/Index?noticeUID=CO1.NTC.6412105&amp;isFromPublicArea=True&amp;isModal=False</t>
  </si>
  <si>
    <t>YELENA MARIA GAITAN MARTINEZ</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</si>
  <si>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</si>
  <si>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CO1.REQ.6526645</t>
  </si>
  <si>
    <t>OPSP-VAD-1119-2024</t>
  </si>
  <si>
    <t>https://community.secop.gov.co/Public/Tendering/OpportunityDetail/Index?noticeUID=CO1.NTC.6413924&amp;isFromPublicArea=True&amp;isModal=False</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</si>
  <si>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</si>
  <si>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</si>
  <si>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CO1.REQ.6528591</t>
  </si>
  <si>
    <t>OPSP-VAD-1118-2024</t>
  </si>
  <si>
    <t>https://community.secop.gov.co/Public/Tendering/OpportunityDetail/Index?noticeUID=CO1.NTC.6413589&amp;isFromPublicArea=True&amp;isModal=False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</si>
  <si>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</si>
  <si>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</si>
  <si>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CO1.REQ.6528444</t>
  </si>
  <si>
    <t>OPSP-VAD-1117-2024</t>
  </si>
  <si>
    <t>https://community.secop.gov.co/Public/Tendering/OpportunityDetail/Index?noticeUID=CO1.NTC.6413545&amp;isFromPublicArea=True&amp;isModal=False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</si>
  <si>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</si>
  <si>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</si>
  <si>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CO1.REQ.6528405</t>
  </si>
  <si>
    <t>OPSP-VAD-1116-2024</t>
  </si>
  <si>
    <t>https://community.secop.gov.co/Public/Tendering/OpportunityDetail/Index?noticeUID=CO1.NTC.6413439&amp;isFromPublicArea=True&amp;isModal=False</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</si>
  <si>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</si>
  <si>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</si>
  <si>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CO1.REQ.6528089</t>
  </si>
  <si>
    <t>OPSP-VAD-1115-2024</t>
  </si>
  <si>
    <t>https://community.secop.gov.co/Public/Tendering/OpportunityDetail/Index?noticeUID=CO1.NTC.6413231&amp;isFromPublicArea=True&amp;isModal=False</t>
  </si>
  <si>
    <t>JENNIFER ELIANA GARCIA PORTILLA </t>
  </si>
  <si>
    <t>CO1.REQ.6527822</t>
  </si>
  <si>
    <t>OAG-VAD-1114-2024</t>
  </si>
  <si>
    <t>https://community.secop.gov.co/Public/Tendering/OpportunityDetail/Index?noticeUID=CO1.NTC.6413083&amp;isFromPublicArea=True&amp;isModal=False</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</si>
  <si>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</si>
  <si>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CO1.REQ.6528118</t>
  </si>
  <si>
    <t>OAG-VAD-1113-2024</t>
  </si>
  <si>
    <t>https://community.secop.gov.co/Public/Tendering/OpportunityDetail/Index?noticeUID=CO1.NTC.6412861&amp;isFromPublicArea=True&amp;isModal=False</t>
  </si>
  <si>
    <t>YUDYS ULISES ARCE VILLAREAL</t>
  </si>
  <si>
    <t>CO1.REQ.6527193</t>
  </si>
  <si>
    <t>OAG-VAD-1112-2024</t>
  </si>
  <si>
    <t>https://community.secop.gov.co/Public/Tendering/OpportunityDetail/Index?noticeUID=CO1.NTC.6412748&amp;isFromPublicArea=True&amp;isModal=False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</si>
  <si>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</si>
  <si>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</si>
  <si>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CO1.REQ.6527609</t>
  </si>
  <si>
    <t>OAG-VAD-1111-2024</t>
  </si>
  <si>
    <t>https://community.secop.gov.co/Public/Tendering/OpportunityDetail/Index?noticeUID=CO1.NTC.6412281&amp;isFromPublicArea=True&amp;isModal=False</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</si>
  <si>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</si>
  <si>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</si>
  <si>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CO1.REQ.6527403</t>
  </si>
  <si>
    <t>OAG-VAD-1110-2024</t>
  </si>
  <si>
    <t>https://community.secop.gov.co/Public/Tendering/OpportunityDetail/Index?noticeUID=CO1.NTC.6412473&amp;isFromPublicArea=True&amp;isModal=False</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</si>
  <si>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</si>
  <si>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</si>
  <si>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CO1.REQ.6526995</t>
  </si>
  <si>
    <t>OAG-VAD-1109-2024</t>
  </si>
  <si>
    <t>https://community.secop.gov.co/Public/Tendering/OpportunityDetail/Index?noticeUID=CO1.NTC.6412272&amp;isFromPublicArea=True&amp;isModal=False</t>
  </si>
  <si>
    <t>FABIOLA DEL CARMEN ROSADO PERALTA</t>
  </si>
  <si>
    <t>CO1.REQ.6527305</t>
  </si>
  <si>
    <t>OAG-VAD-1108-2024</t>
  </si>
  <si>
    <t>https://community.secop.gov.co/Public/Tendering/OpportunityDetail/Index?noticeUID=CO1.NTC.6412346&amp;isFromPublicArea=True&amp;isModal=False</t>
  </si>
  <si>
    <t>ERICK MARTINEZ DIAZ</t>
  </si>
  <si>
    <t>CO1.REQ.6527122</t>
  </si>
  <si>
    <t>OPSP-VAD-1107-2024</t>
  </si>
  <si>
    <t>https://community.secop.gov.co/Public/Tendering/OpportunityDetail/Index?noticeUID=CO1.NTC.6412522&amp;isFromPublicArea=True&amp;isModal=False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</si>
  <si>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</si>
  <si>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</si>
  <si>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CO1.REQ.6526956</t>
  </si>
  <si>
    <t>OAG-VAD-1106-2024</t>
  </si>
  <si>
    <t>https://community.secop.gov.co/Public/Tendering/OpportunityDetail/Index?noticeUID=CO1.NTC.6412247&amp;isFromPublicArea=True&amp;isModal=False</t>
  </si>
  <si>
    <t>CARMEN VANESSA MENDEZ POLO</t>
  </si>
  <si>
    <t>CO1.REQ.6526695</t>
  </si>
  <si>
    <t>OAG-VAD-1105-2024</t>
  </si>
  <si>
    <t>https://community.secop.gov.co/Public/Tendering/OpportunityDetail/Index?noticeUID=CO1.NTC.6412328&amp;isFromPublicArea=True&amp;isModal=False</t>
  </si>
  <si>
    <t>ALFREDO JOSE DAZA VELEZ</t>
  </si>
  <si>
    <t>CO1.REQ.6526720</t>
  </si>
  <si>
    <t>OAG-VAD-1104-2024</t>
  </si>
  <si>
    <t>https://community.secop.gov.co/Public/Tendering/OpportunityDetail/Index?noticeUID=CO1.NTC.6407286&amp;isFromPublicArea=True&amp;isModal=False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</si>
  <si>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</si>
  <si>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</si>
  <si>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CO1.REQ.6523123</t>
  </si>
  <si>
    <t>OPSP-VAD-1103-2024</t>
  </si>
  <si>
    <t>https://community.secop.gov.co/Public/Tendering/OpportunityDetail/Index?noticeUID=CO1.NTC.6408000&amp;isFromPublicArea=True&amp;isModal=False</t>
  </si>
  <si>
    <t>HECTOR MARIO MOLINA RODRIGUEZ</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</si>
  <si>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</si>
  <si>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CO1.REQ.6523138</t>
  </si>
  <si>
    <t>OPSP-VAD-1102-2024</t>
  </si>
  <si>
    <t>https://community.secop.gov.co/Public/Tendering/OpportunityDetail/Index?noticeUID=CO1.NTC.6408634&amp;isFromPublicArea=True&amp;isModal=False</t>
  </si>
  <si>
    <t>ANA ISABEL VALERA GUERRERO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</si>
  <si>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</si>
  <si>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CO1.REQ.6523039</t>
  </si>
  <si>
    <t>OPSP-VAD-1101-2024</t>
  </si>
  <si>
    <t>https://community.secop.gov.co/Public/Tendering/OpportunityDetail/Index?noticeUID=CO1.NTC.6408601&amp;isFromPublicArea=True&amp;isModal=False</t>
  </si>
  <si>
    <t>GLORIA INES FLOREZ FONTALVO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</si>
  <si>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</si>
  <si>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CO1.REQ.6522449</t>
  </si>
  <si>
    <t>OPSP-VAD-1100-2024</t>
  </si>
  <si>
    <t>https://community.secop.gov.co/Public/Tendering/OpportunityDetail/Index?noticeUID=CO1.NTC.6407394&amp;isFromPublicArea=True&amp;isModal=False</t>
  </si>
  <si>
    <t>FANNEDIS FERNANDEZ JARABA</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</si>
  <si>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</si>
  <si>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CO1.REQ.6522412</t>
  </si>
  <si>
    <t>OPSP-VAD-1099-2024</t>
  </si>
  <si>
    <t>https://community.secop.gov.co/Public/Tendering/OpportunityDetail/Index?noticeUID=CO1.NTC.6407161&amp;isFromPublicArea=True&amp;isModal=False</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</si>
  <si>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</si>
  <si>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</si>
  <si>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CO1.REQ.6522047</t>
  </si>
  <si>
    <t>OPSP-VAD-1098-2024</t>
  </si>
  <si>
    <t>https://community.secop.gov.co/Public/Tendering/OpportunityDetail/Index?noticeUID=CO1.NTC.6406780&amp;isFromPublicArea=True&amp;isModal=False</t>
  </si>
  <si>
    <t>GREISI MARIA BARRANCO MANOTAS</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</si>
  <si>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</si>
  <si>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CO1.REQ.6521823</t>
  </si>
  <si>
    <t>OPSP-VAD-1097-2024</t>
  </si>
  <si>
    <t>https://community.secop.gov.co/Public/Tendering/OpportunityDetail/Index?noticeUID=CO1.NTC.6406590&amp;isFromPublicArea=True&amp;isModal=False</t>
  </si>
  <si>
    <t>DANNA MELISSA CANTILLO LOPEZ</t>
  </si>
  <si>
    <t>CO1.REQ.6521274</t>
  </si>
  <si>
    <t>OAG-VAD-1096-2024</t>
  </si>
  <si>
    <t>https://community.secop.gov.co/Public/Tendering/OpportunityDetail/Index?noticeUID=CO1.NTC.6407318&amp;isFromPublicArea=True&amp;isModal=False</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</si>
  <si>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</si>
  <si>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CO1.REQ.6522165</t>
  </si>
  <si>
    <t>OPSP-VAD-1095-2024</t>
  </si>
  <si>
    <t>https://community.secop.gov.co/Public/Tendering/OpportunityDetail/Index?noticeUID=CO1.NTC.6407102&amp;isFromPublicArea=True&amp;isModal=False</t>
  </si>
  <si>
    <t xml:space="preserve">JESUS DANIEL RODRIGUEZ VASQUEZ  </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</si>
  <si>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</si>
  <si>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CO1.REQ.6521777</t>
  </si>
  <si>
    <t>OPSP-VAD-1094-2024</t>
  </si>
  <si>
    <t>https://community.secop.gov.co/Public/Tendering/OpportunityDetail/Index?noticeUID=CO1.NTC.6406396&amp;isFromPublicArea=True&amp;isModal=False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</si>
  <si>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</si>
  <si>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</si>
  <si>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CO1.REQ.6520970</t>
  </si>
  <si>
    <t>OPSP-VAD-1093-2024</t>
  </si>
  <si>
    <t>https://community.secop.gov.co/Public/Tendering/OpportunityDetail/Index?noticeUID=CO1.NTC.6406259&amp;isFromPublicArea=True&amp;isModal=False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</si>
  <si>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</si>
  <si>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</si>
  <si>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CO1.REQ.6521084</t>
  </si>
  <si>
    <t>OPSP-VAD-1092-2024</t>
  </si>
  <si>
    <t>https://community.secop.gov.co/Public/Tendering/OpportunityDetail/Index?noticeUID=CO1.NTC.6406248&amp;isFromPublicArea=True&amp;isModal=False</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</si>
  <si>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</si>
  <si>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</si>
  <si>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CO1.REQ.6520938</t>
  </si>
  <si>
    <t>OPSP-VAD-1091-2024</t>
  </si>
  <si>
    <t>https://community.secop.gov.co/Public/Tendering/OpportunityDetail/Index?noticeUID=CO1.NTC.6406038&amp;isFromPublicArea=True&amp;isModal=False</t>
  </si>
  <si>
    <t>JOSE LUIS DIAZ DE LA CRUZ</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</si>
  <si>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</si>
  <si>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CO1.REQ.6520680</t>
  </si>
  <si>
    <t>OPSP-VAD-1090-2024</t>
  </si>
  <si>
    <t>https://community.secop.gov.co/Public/Tendering/OpportunityDetail/Index?noticeUID=CO1.NTC.6405934&amp;isFromPublicArea=True&amp;isModal=False</t>
  </si>
  <si>
    <t>LAURA ESTEFANIA ORTIZ OLIVEROS</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</si>
  <si>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</si>
  <si>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CO1.REQ.6520455</t>
  </si>
  <si>
    <t>OAG-VAD-1089-2024</t>
  </si>
  <si>
    <t>https://community.secop.gov.co/Public/Tendering/OpportunityDetail/Index?noticeUID=CO1.NTC.6405687&amp;isFromPublicArea=True&amp;isModal=False</t>
  </si>
  <si>
    <t>DIANA YISELA GAMEZ VELASQUEZ</t>
  </si>
  <si>
    <t>CO1.REQ.6520197</t>
  </si>
  <si>
    <t>OPSP-VAD-1088-2024</t>
  </si>
  <si>
    <t>https://community.secop.gov.co/Public/Tendering/OpportunityDetail/Index?noticeUID=CO1.NTC.6405714&amp;isFromPublicArea=True&amp;isModal=False</t>
  </si>
  <si>
    <t>STEVEN DANIEL CODINA CANTILLO</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</si>
  <si>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</si>
  <si>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CO1.REQ.6520251</t>
  </si>
  <si>
    <t>OAG-VAD-1087-2024</t>
  </si>
  <si>
    <t>https://community.secop.gov.co/Public/Tendering/OpportunityDetail/Index?noticeUID=CO1.NTC.6405369&amp;isFromPublicArea=True&amp;isModal=False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</si>
  <si>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</si>
  <si>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</si>
  <si>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CO1.REQ.6520031</t>
  </si>
  <si>
    <t>OPSP-VAD-1086-2024</t>
  </si>
  <si>
    <t>https://community.secop.gov.co/Public/Tendering/OpportunityDetail/Index?noticeUID=CO1.NTC.6405348&amp;isFromPublicArea=True&amp;isModal=False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</si>
  <si>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</si>
  <si>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</si>
  <si>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CO1.REQ.6520301</t>
  </si>
  <si>
    <t>OAG-VAD-1085-2024</t>
  </si>
  <si>
    <t>https://community.secop.gov.co/Public/Tendering/OpportunityDetail/Index?noticeUID=CO1.NTC.6405239&amp;isFromPublicArea=True&amp;isModal=False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</si>
  <si>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</si>
  <si>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</si>
  <si>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CO1.REQ.6519945</t>
  </si>
  <si>
    <t>OAG-VAD-1084-2024</t>
  </si>
  <si>
    <t>https://community.secop.gov.co/Public/Tendering/OpportunityDetail/Index?noticeUID=CO1.NTC.6405190&amp;isFromPublicArea=True&amp;isModal=False</t>
  </si>
  <si>
    <t>MILENA MARIA CIFUENTES GARCIA</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</si>
  <si>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</si>
  <si>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CO1.REQ.6519384</t>
  </si>
  <si>
    <t>OAG-VAD-1083-2024</t>
  </si>
  <si>
    <t>https://community.secop.gov.co/Public/Tendering/OpportunityDetail/Index?noticeUID=CO1.NTC.6405213&amp;isFromPublicArea=True&amp;isModal=False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</si>
  <si>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</si>
  <si>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</si>
  <si>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CO1.REQ.6519848</t>
  </si>
  <si>
    <t>OPSP-VAD-1082-2024</t>
  </si>
  <si>
    <t>https://community.secop.gov.co/Public/Tendering/OpportunityDetail/Index?noticeUID=CO1.NTC.6405171&amp;isFromPublicArea=True&amp;isModal=False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</si>
  <si>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</si>
  <si>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</si>
  <si>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CO1.REQ.6519825</t>
  </si>
  <si>
    <t>OPSP-VAD-1081-2024</t>
  </si>
  <si>
    <t>https://community.secop.gov.co/Public/Tendering/OpportunityDetail/Index?noticeUID=CO1.NTC.6404790&amp;isFromPublicArea=True&amp;isModal=False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</si>
  <si>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</si>
  <si>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</si>
  <si>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CO1.REQ.6519807</t>
  </si>
  <si>
    <t>OPSP-VAD-1080-2024</t>
  </si>
  <si>
    <t>https://community.secop.gov.co/Public/Tendering/OpportunityDetail/Index?noticeUID=CO1.NTC.6395804&amp;isFromPublicArea=True&amp;isModal=False</t>
  </si>
  <si>
    <t>YORSEK MANUEL ALFARO OROZCO </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</si>
  <si>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</si>
  <si>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CO1.REQ.6510067</t>
  </si>
  <si>
    <t>OPSP-VAD-1079-2024</t>
  </si>
  <si>
    <t>https://community.secop.gov.co/Public/Tendering/OpportunityDetail/Index?noticeUID=CO1.NTC.6395183&amp;isFromPublicArea=True&amp;isModal=False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</si>
  <si>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</si>
  <si>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</si>
  <si>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CO1.REQ.6510133</t>
  </si>
  <si>
    <t>OPSP-VAD-1078-2024</t>
  </si>
  <si>
    <t>https://community.secop.gov.co/Public/Tendering/OpportunityDetail/Index?noticeUID=CO1.NTC.6395425&amp;isFromPublicArea=True&amp;isModal=False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</si>
  <si>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</si>
  <si>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</si>
  <si>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CO1.REQ.6510207</t>
  </si>
  <si>
    <t>OPSP-VAD-1077-2024</t>
  </si>
  <si>
    <t>https://community.secop.gov.co/Public/Tendering/OpportunityDetail/Index?noticeUID=CO1.NTC.6395073&amp;isFromPublicArea=True&amp;isModal=False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</si>
  <si>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</si>
  <si>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</si>
  <si>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CO1.REQ.6509690</t>
  </si>
  <si>
    <t>OPSP-VAD-1076-2024</t>
  </si>
  <si>
    <t>https://community.secop.gov.co/Public/Tendering/OpportunityDetail/Index?noticeUID=CO1.NTC.6395216&amp;isFromPublicArea=True&amp;isModal=False</t>
  </si>
  <si>
    <t>CARMEN ELENA ROMERO RODRIGUEZ</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</si>
  <si>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</si>
  <si>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CO1.REQ.6509850</t>
  </si>
  <si>
    <t>OPSP-VAD-1075-2024</t>
  </si>
  <si>
    <t>https://community.secop.gov.co/Public/Tendering/OpportunityDetail/Index?noticeUID=CO1.NTC.6393479&amp;isFromPublicArea=True&amp;isModal=False</t>
  </si>
  <si>
    <t>JAVIER JOSE MARTES VEGA</t>
  </si>
  <si>
    <t>CO1.REQ.6508070</t>
  </si>
  <si>
    <t>OPSP-VAD-1074-2024</t>
  </si>
  <si>
    <t>https://community.secop.gov.co/Public/Tendering/OpportunityDetail/Index?noticeUID=CO1.NTC.6393361&amp;isFromPublicArea=True&amp;isModal=False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</si>
  <si>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</si>
  <si>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</si>
  <si>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CO1.REQ.6508307</t>
  </si>
  <si>
    <t>OPSP-VAD-1073-2024</t>
  </si>
  <si>
    <t>https://community.secop.gov.co/Public/Tendering/OpportunityDetail/Index?noticeUID=CO1.NTC.6394564&amp;isFromPublicArea=True&amp;isModal=False</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</si>
  <si>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</si>
  <si>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</si>
  <si>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CO1.REQ.6508032</t>
  </si>
  <si>
    <t>OPSP-VAD-1072-2024</t>
  </si>
  <si>
    <t>https://community.secop.gov.co/Public/Tendering/OpportunityDetail/Index?noticeUID=CO1.NTC.6393074&amp;isFromPublicArea=True&amp;isModal=False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</si>
  <si>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</si>
  <si>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</si>
  <si>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CO1.REQ.6508011</t>
  </si>
  <si>
    <t>OPSP-VAD-1071-2024</t>
  </si>
  <si>
    <t>https://community.secop.gov.co/Public/Tendering/OpportunityDetail/Index?noticeUID=CO1.NTC.6393336&amp;isFromPublicArea=True&amp;isModal=False</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</si>
  <si>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</si>
  <si>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</si>
  <si>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CO1.REQ.6508126</t>
  </si>
  <si>
    <t>OPSP-VAD-1070-2024</t>
  </si>
  <si>
    <t>https://community.secop.gov.co/Public/Tendering/OpportunityDetail/Index?noticeUID=CO1.NTC.6393994&amp;isFromPublicArea=True&amp;isModal=False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</si>
  <si>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</si>
  <si>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</si>
  <si>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CO1.REQ.6508806</t>
  </si>
  <si>
    <t>OPSP-VAD-1069-2024</t>
  </si>
  <si>
    <t>https://community.secop.gov.co/Public/Tendering/OpportunityDetail/Index?noticeUID=CO1.NTC.6393562&amp;isFromPublicArea=True&amp;isModal=False</t>
  </si>
  <si>
    <t>ALFONSO DAVID MIRANDA PAZ</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</si>
  <si>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</si>
  <si>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CO1.REQ.6508405</t>
  </si>
  <si>
    <t>OPSP-VAD-1068-2024</t>
  </si>
  <si>
    <t>https://community.secop.gov.co/Public/Tendering/OpportunityDetail/Index?noticeUID=CO1.NTC.6393093&amp;isFromPublicArea=True&amp;isModal=False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</si>
  <si>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</si>
  <si>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</si>
  <si>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CO1.REQ.6508020</t>
  </si>
  <si>
    <t>OAG-VAD-1067-2024</t>
  </si>
  <si>
    <t>https://community.secop.gov.co/Public/Tendering/OpportunityDetail/Index?noticeUID=CO1.NTC.6393835&amp;isFromPublicArea=True&amp;isModal=False</t>
  </si>
  <si>
    <t>MARIA DE LOS ANGELES AMADOR BALLESTAS</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</si>
  <si>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</si>
  <si>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CO1.REQ.6508718</t>
  </si>
  <si>
    <t>OPSP-VAD-1066-2024</t>
  </si>
  <si>
    <t>https://community.secop.gov.co/Public/Tendering/OpportunityDetail/Index?noticeUID=CO1.NTC.6395014&amp;isFromPublicArea=True&amp;isModal=False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</si>
  <si>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</si>
  <si>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</si>
  <si>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CO1.REQ.6509535</t>
  </si>
  <si>
    <t>OPSP-VAD-1065-2024</t>
  </si>
  <si>
    <t>https://community.secop.gov.co/Public/Tendering/OpportunityDetail/Index?noticeUID=CO1.NTC.6394734&amp;isFromPublicArea=True&amp;isModal=False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</si>
  <si>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</si>
  <si>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CO1.REQ.6509607</t>
  </si>
  <si>
    <t>OPSP-VAD-1064-2024</t>
  </si>
  <si>
    <t>https://community.secop.gov.co/Public/Tendering/OpportunityDetail/Index?noticeUID=CO1.NTC.6394557&amp;isFromPublicArea=True&amp;isModal=False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</si>
  <si>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</si>
  <si>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</si>
  <si>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CO1.REQ.6509333</t>
  </si>
  <si>
    <t>OPSP-VAD-1063-2024</t>
  </si>
  <si>
    <t>https://community.secop.gov.co/Public/Tendering/OpportunityDetail/Index?noticeUID=CO1.NTC.6394484&amp;isFromPublicArea=True&amp;isModal=False</t>
  </si>
  <si>
    <t>CARMEN MILENA DELGADO LARA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</si>
  <si>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</si>
  <si>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CO1.REQ.6509427</t>
  </si>
  <si>
    <t>OPSP-VAD-1062-2024</t>
  </si>
  <si>
    <t>https://community.secop.gov.co/Public/Tendering/OpportunityDetail/Index?noticeUID=CO1.NTC.6394467&amp;isFromPublicArea=True&amp;isModal=False</t>
  </si>
  <si>
    <t>GUSTAVO ENRIQUE CUAO CAMPO</t>
  </si>
  <si>
    <t>CO1.REQ.6509263</t>
  </si>
  <si>
    <t>OAG-VAD-1061-2024</t>
  </si>
  <si>
    <t>https://community.secop.gov.co/Public/Tendering/OpportunityDetail/Index?noticeUID=CO1.NTC.6394809&amp;isFromPublicArea=True&amp;isModal=False</t>
  </si>
  <si>
    <t>ALISON PAOLA LLANES LOBO</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</si>
  <si>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</si>
  <si>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CO1.REQ.6509000</t>
  </si>
  <si>
    <t>OPSP-VAD-1060-2024</t>
  </si>
  <si>
    <t>https://community.secop.gov.co/Public/Tendering/OpportunityDetail/Index?noticeUID=CO1.NTC.6394430&amp;isFromPublicArea=True&amp;isModal=False</t>
  </si>
  <si>
    <t xml:space="preserve">ROSA ALEJANDRA FUENTES MARIO </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</si>
  <si>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</si>
  <si>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CO1.REQ.6509063</t>
  </si>
  <si>
    <t>OPSP-VAD-1059-2024</t>
  </si>
  <si>
    <t>https://community.secop.gov.co/Public/Tendering/OpportunityDetail/Index?noticeUID=CO1.NTC.6394316&amp;isFromPublicArea=True&amp;isModal=False</t>
  </si>
  <si>
    <t>JESUS DAVID GARCIA COGOLLOS</t>
  </si>
  <si>
    <t>CO1.REQ.6508855</t>
  </si>
  <si>
    <t>OPSP-VAD-1058-2024</t>
  </si>
  <si>
    <t>https://community.secop.gov.co/Public/Tendering/OpportunityDetail/Index?noticeUID=CO1.NTC.6393867&amp;isFromPublicArea=True&amp;isModal=False</t>
  </si>
  <si>
    <t>INGRID JOHANA COQUIES PACHECO </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</si>
  <si>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</si>
  <si>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CO1.REQ.6508659</t>
  </si>
  <si>
    <t>OPSP-VAD-1057-2024</t>
  </si>
  <si>
    <t>https://community.secop.gov.co/Public/Tendering/OpportunityDetail/Index?noticeUID=CO1.NTC.6393929&amp;isFromPublicArea=True&amp;isModal=False</t>
  </si>
  <si>
    <t>DONAL JOSE RAMOS MOLINA</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</si>
  <si>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</si>
  <si>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CO1.REQ.6508622</t>
  </si>
  <si>
    <t>OAG-VAD-1056-2024</t>
  </si>
  <si>
    <t>https://community.secop.gov.co/Public/Tendering/OpportunityDetail/Index?noticeUID=CO1.NTC.6393495&amp;isFromPublicArea=True&amp;isModal=False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</si>
  <si>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</si>
  <si>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</si>
  <si>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CO1.REQ.6508278</t>
  </si>
  <si>
    <t>OPSP-VAD-1055-2024</t>
  </si>
  <si>
    <t>https://community.secop.gov.co/Public/Tendering/OpportunityDetail/Index?noticeUID=CO1.NTC.6393715&amp;isFromPublicArea=True&amp;isModal=False</t>
  </si>
  <si>
    <t>JOHNNY PAUL MECA OSPINA</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</si>
  <si>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</si>
  <si>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CO1.REQ.6508053</t>
  </si>
  <si>
    <t>OPSP-VAD-1054-2024</t>
  </si>
  <si>
    <t>https://community.secop.gov.co/Public/Tendering/OpportunityDetail/Index?noticeUID=CO1.NTC.6394502&amp;isFromPublicArea=True&amp;isModal=False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</si>
  <si>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</si>
  <si>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</si>
  <si>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CO1.REQ.6509050</t>
  </si>
  <si>
    <t>OPSP-VAD-1053-2024</t>
  </si>
  <si>
    <t>https://community.secop.gov.co/Public/Tendering/OpportunityDetail/Index?noticeUID=CO1.NTC.6394241&amp;isFromPublicArea=True&amp;isModal=False</t>
  </si>
  <si>
    <t>OMAR DAVID DEAVILA MEJIA</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</si>
  <si>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</si>
  <si>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CO1.REQ.6508496</t>
  </si>
  <si>
    <t>OAG-VAD-1052-2024</t>
  </si>
  <si>
    <t>https://community.secop.gov.co/Public/Tendering/OpportunityDetail/Index?noticeUID=CO1.NTC.6393868&amp;isFromPublicArea=True&amp;isModal=False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</si>
  <si>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</si>
  <si>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</si>
  <si>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CO1.REQ.6508832</t>
  </si>
  <si>
    <t>OPSP-VAD-1051-2024</t>
  </si>
  <si>
    <t>https://community.secop.gov.co/Public/Tendering/OpportunityDetail/Index?noticeUID=CO1.NTC.6394128&amp;isFromPublicArea=True&amp;isModal=False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</si>
  <si>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</si>
  <si>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</si>
  <si>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CO1.REQ.6508802</t>
  </si>
  <si>
    <t>OPSP-VAD-1050-2024</t>
  </si>
  <si>
    <t>https://community.secop.gov.co/Public/Tendering/OpportunityDetail/Index?noticeUID=CO1.NTC.6393785&amp;isFromPublicArea=True&amp;isModal=False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</si>
  <si>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</si>
  <si>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</si>
  <si>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CO1.REQ.6508538</t>
  </si>
  <si>
    <t>OPSP-VAD-1049-2024</t>
  </si>
  <si>
    <t>https://community.secop.gov.co/Public/Tendering/OpportunityDetail/Index?noticeUID=CO1.NTC.6393764&amp;isFromPublicArea=True&amp;isModal=False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</si>
  <si>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</si>
  <si>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</si>
  <si>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CO1.REQ.6508096</t>
  </si>
  <si>
    <t>OPSP-VAD-1048-2024</t>
  </si>
  <si>
    <t>https://community.secop.gov.co/Public/Tendering/OpportunityDetail/Index?noticeUID=CO1.NTC.6391247&amp;isFromPublicArea=True&amp;isModal=False</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</si>
  <si>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</si>
  <si>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</si>
  <si>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CO1.REQ.6505065</t>
  </si>
  <si>
    <t>OAG-VAD-1047-2024</t>
  </si>
  <si>
    <t>https://community.secop.gov.co/Public/Tendering/OpportunityDetail/Index?noticeUID=CO1.NTC.6391717&amp;isFromPublicArea=True&amp;isModal=False</t>
  </si>
  <si>
    <t>YUSLAY MISEL VALLE TETTE</t>
  </si>
  <si>
    <t>CO1.REQ.6506231</t>
  </si>
  <si>
    <t>OAG-VAD-1046-2024</t>
  </si>
  <si>
    <t>https://community.secop.gov.co/Public/Tendering/OpportunityDetail/Index?noticeUID=CO1.NTC.6391199&amp;isFromPublicArea=True&amp;isModal=False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</si>
  <si>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</si>
  <si>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</si>
  <si>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CO1.REQ.6506223</t>
  </si>
  <si>
    <t>OAG-VAD-1045-2024</t>
  </si>
  <si>
    <t>https://community.secop.gov.co/Public/Tendering/OpportunityDetail/Index?noticeUID=CO1.NTC.6391544&amp;isFromPublicArea=True&amp;isModal=False</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</si>
  <si>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</si>
  <si>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</si>
  <si>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CO1.REQ.6506148</t>
  </si>
  <si>
    <t>OPSP-VAD-1044-2024</t>
  </si>
  <si>
    <t>https://community.secop.gov.co/Public/Tendering/OpportunityDetail/Index?noticeUID=CO1.NTC.6391704&amp;isFromPublicArea=True&amp;isModal=False</t>
  </si>
  <si>
    <t>ENDER SABEDIT HUERTAS ROBLES</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</si>
  <si>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</si>
  <si>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CO1.REQ.6506129</t>
  </si>
  <si>
    <t>OAG-VAD-1043-2024</t>
  </si>
  <si>
    <t>https://community.secop.gov.co/Public/Tendering/OpportunityDetail/Index?noticeUID=CO1.NTC.6391603&amp;isFromPublicArea=True&amp;isModal=False</t>
  </si>
  <si>
    <t>RICARDO ALFONSO CAMPO REDONDO</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</si>
  <si>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</si>
  <si>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CO1.REQ.6506109</t>
  </si>
  <si>
    <t>OPSP-VAD-1042-2024</t>
  </si>
  <si>
    <t>https://community.secop.gov.co/Public/Tendering/OpportunityDetail/Index?noticeUID=CO1.NTC.6391838&amp;isFromPublicArea=True&amp;isModal=False</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</si>
  <si>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</si>
  <si>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CO1.REQ.6506603</t>
  </si>
  <si>
    <t>OPSP-VAD-1041-2024</t>
  </si>
  <si>
    <t>https://community.secop.gov.co/Public/Tendering/OpportunityDetail/Index?noticeUID=CO1.NTC.6391375&amp;isFromPublicArea=True&amp;isModal=False</t>
  </si>
  <si>
    <t>RENE MAURICIO AGUIRRE HERNANDEZ</t>
  </si>
  <si>
    <t>CO1.REQ.6505577</t>
  </si>
  <si>
    <t>OPSP-VAD-1040-2024</t>
  </si>
  <si>
    <t>https://community.secop.gov.co/Public/Tendering/OpportunityDetail/Index?noticeUID=CO1.NTC.6390994&amp;isFromPublicArea=True&amp;isModal=False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</si>
  <si>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</si>
  <si>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</si>
  <si>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CO1.REQ.6505802</t>
  </si>
  <si>
    <t>OPSP-VAD-1039-2024</t>
  </si>
  <si>
    <t>https://community.secop.gov.co/Public/Tendering/OpportunityDetail/Index?noticeUID=CO1.NTC.6391062&amp;isFromPublicArea=True&amp;isModal=False</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</si>
  <si>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</si>
  <si>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</si>
  <si>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CO1.REQ.6505706</t>
  </si>
  <si>
    <t>OPSP-VAD-1038-2024</t>
  </si>
  <si>
    <t>https://community.secop.gov.co/Public/Tendering/OpportunityDetail/Index?noticeUID=CO1.NTC.6391753&amp;isFromPublicArea=True&amp;isModal=False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</si>
  <si>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</si>
  <si>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</si>
  <si>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CO1.REQ.6505698</t>
  </si>
  <si>
    <t>OPSP-VAD-1037-2024</t>
  </si>
  <si>
    <t>https://community.secop.gov.co/Public/Tendering/OpportunityDetail/Index?noticeUID=CO1.NTC.6391746&amp;isFromPublicArea=True&amp;isModal=False</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</si>
  <si>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</si>
  <si>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</si>
  <si>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CO1.REQ.6506404</t>
  </si>
  <si>
    <t>OPSP-VAD-1036-2024</t>
  </si>
  <si>
    <t>https://community.secop.gov.co/Public/Tendering/OpportunityDetail/Index?noticeUID=CO1.NTC.6391682&amp;isFromPublicArea=True&amp;isModal=False</t>
  </si>
  <si>
    <t>RICHAR STEVEN RAMOS DURAN</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</si>
  <si>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</si>
  <si>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CO1.REQ.6506185</t>
  </si>
  <si>
    <t>OPSP-VAD-1035-2024</t>
  </si>
  <si>
    <t>https://community.secop.gov.co/Public/Tendering/OpportunityDetail/Index?noticeUID=CO1.NTC.6391499&amp;isFromPublicArea=True&amp;isModal=False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</si>
  <si>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</si>
  <si>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</si>
  <si>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CO1.REQ.6506088</t>
  </si>
  <si>
    <t>OPSP-VAD-1034-2024</t>
  </si>
  <si>
    <t>https://community.secop.gov.co/Public/Tendering/OpportunityDetail/Index?noticeUID=CO1.NTC.6391907&amp;isFromPublicArea=True&amp;isModal=False</t>
  </si>
  <si>
    <t>LAURA ALEJANDRA POLO ROPERO</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</si>
  <si>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</si>
  <si>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CO1.REQ.6505970</t>
  </si>
  <si>
    <t>OPSP-VAD-1033-2024</t>
  </si>
  <si>
    <t>https://community.secop.gov.co/Public/Tendering/OpportunityDetail/Index?noticeUID=CO1.NTC.6391194&amp;isFromPublicArea=True&amp;isModal=False</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</si>
  <si>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</si>
  <si>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</si>
  <si>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CO1.REQ.6506054</t>
  </si>
  <si>
    <t>OAG-VAD-1032-2024</t>
  </si>
  <si>
    <t>https://community.secop.gov.co/Public/Tendering/OpportunityDetail/Index?noticeUID=CO1.NTC.6391531&amp;isFromPublicArea=True&amp;isModal=False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</si>
  <si>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</si>
  <si>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</si>
  <si>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CO1.REQ.6506134</t>
  </si>
  <si>
    <t>OAG-VAD-1031-2024</t>
  </si>
  <si>
    <t>https://community.secop.gov.co/Public/Tendering/OpportunityDetail/Index?noticeUID=CO1.NTC.6391518&amp;isFromPublicArea=True&amp;isModal=False</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</si>
  <si>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</si>
  <si>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CO1.REQ.6506110</t>
  </si>
  <si>
    <t>OPSP-VAD-1030-2024</t>
  </si>
  <si>
    <t>https://community.secop.gov.co/Public/Tendering/OpportunityDetail/Index?noticeUID=CO1.NTC.6391356&amp;isFromPublicArea=True&amp;isModal=False</t>
  </si>
  <si>
    <t>MARIA DEL PILAR SERRATO SALTARIN</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</si>
  <si>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</si>
  <si>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CO1.REQ.6505561</t>
  </si>
  <si>
    <t>OPSP-VAD-1029-2024</t>
  </si>
  <si>
    <t>https://community.secop.gov.co/Public/Tendering/OpportunityDetail/Index?noticeUID=CO1.NTC.6391467&amp;isFromPublicArea=True&amp;isModal=False</t>
  </si>
  <si>
    <t>KATHLEEN JOHANA BOLAÑO PEREZ</t>
  </si>
  <si>
    <t>CO1.REQ.6505969</t>
  </si>
  <si>
    <t>OPSP-VAD-1028-2024</t>
  </si>
  <si>
    <t>https://community.secop.gov.co/Public/Tendering/OpportunityDetail/Index?noticeUID=CO1.NTC.6391556&amp;isFromPublicArea=True&amp;isModal=False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</si>
  <si>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</si>
  <si>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</si>
  <si>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CO1.REQ.6506057</t>
  </si>
  <si>
    <t>OPSP-VAD-1027-2024</t>
  </si>
  <si>
    <t>https://community.secop.gov.co/Public/Tendering/OpportunityDetail/Index?noticeUID=CO1.NTC.6391534&amp;isFromPublicArea=True&amp;isModal=False</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</si>
  <si>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</si>
  <si>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</si>
  <si>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CO1.REQ.6506039</t>
  </si>
  <si>
    <t>OAG-VAD-1026-2024</t>
  </si>
  <si>
    <t>https://community.secop.gov.co/Public/Tendering/OpportunityDetail/Index?noticeUID=CO1.NTC.6391429&amp;isFromPublicArea=True&amp;isModal=False</t>
  </si>
  <si>
    <t>CO1.REQ.6506025</t>
  </si>
  <si>
    <t>OPSP-VAD-1025-2024</t>
  </si>
  <si>
    <t>https://community.secop.gov.co/Public/Tendering/OpportunityDetail/Index?noticeUID=CO1.NTC.6391433&amp;isFromPublicArea=True&amp;isModal=False</t>
  </si>
  <si>
    <t>MALORY DE LOS ANGELES RODRIGUEZ CANTILLO</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</si>
  <si>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</si>
  <si>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CO1.REQ.6506020</t>
  </si>
  <si>
    <t>OPSP-VAD-1024-2024</t>
  </si>
  <si>
    <t>https://community.secop.gov.co/Public/Tendering/OpportunityDetail/Index?noticeUID=CO1.NTC.6391416&amp;isFromPublicArea=True&amp;isModal=False</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</si>
  <si>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</si>
  <si>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CO1.REQ.6506009</t>
  </si>
  <si>
    <t>OPSP-VAD-1023-2024</t>
  </si>
  <si>
    <t>https://community.secop.gov.co/Public/Tendering/OpportunityDetail/Index?noticeUID=CO1.NTC.6391401&amp;isFromPublicArea=True&amp;isModal=False</t>
  </si>
  <si>
    <t>JENIFER SOFIA CARVAJAL LORDUY</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</si>
  <si>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</si>
  <si>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CO1.REQ.6505804</t>
  </si>
  <si>
    <t>OPSP-VAD-1022-2024</t>
  </si>
  <si>
    <t>https://community.secop.gov.co/Public/Tendering/OpportunityDetail/Index?noticeUID=CO1.NTC.6391268&amp;isFromPublicArea=True&amp;isModal=False</t>
  </si>
  <si>
    <t>CO1.REQ.6505702</t>
  </si>
  <si>
    <t>OPSP-VAD-1021-2024</t>
  </si>
  <si>
    <t>https://community.secop.gov.co/Public/Tendering/OpportunityDetail/Index?noticeUID=CO1.NTC.6391239&amp;isFromPublicArea=True&amp;isModal=False</t>
  </si>
  <si>
    <t>ANNIE DE LOS REYES CASTILLO</t>
  </si>
  <si>
    <t>CO1.REQ.6505508</t>
  </si>
  <si>
    <t>OPSP-VAD-1020-2024</t>
  </si>
  <si>
    <t>https://community.secop.gov.co/Public/Tendering/OpportunityDetail/Index?noticeUID=CO1.NTC.6390678&amp;isFromPublicArea=True&amp;isModal=False</t>
  </si>
  <si>
    <t>ALICIADEL CARMEN RODRIGUEZ DIAZ </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</si>
  <si>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</si>
  <si>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CO1.REQ.6505162</t>
  </si>
  <si>
    <t>OPSP-VAD-1019-2024</t>
  </si>
  <si>
    <t>https://community.secop.gov.co/Public/Tendering/OpportunityDetail/Index?noticeUID=CO1.NTC.6390874&amp;isFromPublicArea=True&amp;isModal=False</t>
  </si>
  <si>
    <t>DUBYS REGALADO CALANCHE</t>
  </si>
  <si>
    <t>CO1.REQ.6505218</t>
  </si>
  <si>
    <t>OPSP-VAD-1018-2024</t>
  </si>
  <si>
    <t>https://community.secop.gov.co/Public/Tendering/OpportunityDetail/Index?noticeUID=CO1.NTC.6391716&amp;isFromPublicArea=True&amp;isModal=False</t>
  </si>
  <si>
    <t>GUISELLA PATRICIA CHAMORRO MOLINA</t>
  </si>
  <si>
    <t>CO1.REQ.6505656</t>
  </si>
  <si>
    <t>OPSP-VAD-1017-2024</t>
  </si>
  <si>
    <t>https://community.secop.gov.co/Public/Tendering/OpportunityDetail/Index?noticeUID=CO1.NTC.6391554&amp;isFromPublicArea=True&amp;isModal=False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</si>
  <si>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</si>
  <si>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</si>
  <si>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CO1.REQ.6506220</t>
  </si>
  <si>
    <t>OAG-VAD-1016-2024</t>
  </si>
  <si>
    <t>https://community.secop.gov.co/Public/Tendering/OpportunityDetail/Index?noticeUID=CO1.NTC.6391448&amp;isFromPublicArea=True&amp;isModal=False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</si>
  <si>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</si>
  <si>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</si>
  <si>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</si>
  <si>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CO1.REQ.6505947</t>
  </si>
  <si>
    <t>OPSP-VAD-1015-2024</t>
  </si>
  <si>
    <t>https://community.secop.gov.co/Public/Tendering/OpportunityDetail/Index?noticeUID=CO1.NTC.6391622&amp;isFromPublicArea=True&amp;isModal=False</t>
  </si>
  <si>
    <t>YILIAN ELIANA ARAUJO BARRERA</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</si>
  <si>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</si>
  <si>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CO1.REQ.6506124</t>
  </si>
  <si>
    <t>OAG-VAD-1014-2024</t>
  </si>
  <si>
    <t>https://community.secop.gov.co/Public/Tendering/OpportunityDetail/Index?noticeUID=CO1.NTC.6391171&amp;isFromPublicArea=True&amp;isModal=False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</si>
  <si>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</si>
  <si>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</si>
  <si>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CO1.REQ.6506024</t>
  </si>
  <si>
    <t>OPSP-VAD-1013-2024</t>
  </si>
  <si>
    <t>https://community.secop.gov.co/Public/Tendering/OpportunityDetail/Index?noticeUID=CO1.NTC.6391423&amp;isFromPublicArea=True&amp;isModal=False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</si>
  <si>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</si>
  <si>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</si>
  <si>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CO1.REQ.6505595</t>
  </si>
  <si>
    <t>OPSP-VAD-1012-2024</t>
  </si>
  <si>
    <t>https://community.secop.gov.co/Public/Tendering/OpportunityDetail/Index?noticeUID=CO1.NTC.6391411&amp;isFromPublicArea=True&amp;isModal=False</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</si>
  <si>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</si>
  <si>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</si>
  <si>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CO1.REQ.6505617</t>
  </si>
  <si>
    <t>OPSP-VAD-1011-2024</t>
  </si>
  <si>
    <t>https://community.secop.gov.co/Public/Tendering/OpportunityDetail/Index?noticeUID=CO1.NTC.6391339&amp;isFromPublicArea=True&amp;isModal=False</t>
  </si>
  <si>
    <t>WILLIGTON ALEXANDER MAIGUEL GOENAGA</t>
  </si>
  <si>
    <t>RAQUEL MARIA GARCIA TEJEDA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</si>
  <si>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</si>
  <si>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CO1.REQ.6505803</t>
  </si>
  <si>
    <t>OPSP-VAD-1010-2024</t>
  </si>
  <si>
    <t>https://community.secop.gov.co/Public/Tendering/OpportunityDetail/Index?noticeUID=CO1.NTC.6391226&amp;isFromPublicArea=True&amp;isModal=False</t>
  </si>
  <si>
    <t>LUIS ALEXANDER HERRERA PEREZ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</si>
  <si>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</si>
  <si>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CO1.REQ.6505050</t>
  </si>
  <si>
    <t>OAG-VAD-1009-2024</t>
  </si>
  <si>
    <t>https://community.secop.gov.co/Public/Tendering/OpportunityDetail/Index?noticeUID=CO1.NTC.6390662&amp;isFromPublicArea=True&amp;isModal=False</t>
  </si>
  <si>
    <t xml:space="preserve">ANA FLORA JIMENEZ  DE LA HOZ </t>
  </si>
  <si>
    <t>ROSALIA LEONOR ESTRADA LOMBARDI</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</si>
  <si>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</si>
  <si>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CO1.REQ.6505311</t>
  </si>
  <si>
    <t>OPSP-VAD-1008-2024</t>
  </si>
  <si>
    <t>https://community.secop.gov.co/Public/Tendering/OpportunityDetail/Index?noticeUID=CO1.NTC.6390796&amp;isFromPublicArea=True&amp;isModal=False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</si>
  <si>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</si>
  <si>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</si>
  <si>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CO1.REQ.6505216</t>
  </si>
  <si>
    <t>OPSP-VAD-1007-2024</t>
  </si>
  <si>
    <t>https://community.secop.gov.co/Public/Tendering/OpportunityDetail/Index?noticeUID=CO1.NTC.6391932&amp;isFromPublicArea=True&amp;isModal=False</t>
  </si>
  <si>
    <t>JHON JAIRO PEREZ DE LOS REYES</t>
  </si>
  <si>
    <t>CO1.REQ.6505995</t>
  </si>
  <si>
    <t>OPSP-VAD-1006-2024</t>
  </si>
  <si>
    <t>https://community.secop.gov.co/Public/Tendering/OpportunityDetail/Index?noticeUID=CO1.NTC.6391488&amp;isFromPublicArea=True&amp;isModal=False</t>
  </si>
  <si>
    <t>MONICA BEATRIZ RAMIREZ PEREIRA</t>
  </si>
  <si>
    <t>CO1.REQ.6505668</t>
  </si>
  <si>
    <t>OPSP-VAD-1005-2024</t>
  </si>
  <si>
    <t>https://community.secop.gov.co/Public/Tendering/OpportunityDetail/Index?noticeUID=CO1.NTC.6391808&amp;isFromPublicArea=True&amp;isModal=False</t>
  </si>
  <si>
    <t>JOSE IGNACIO STROBEL PAREJO</t>
  </si>
  <si>
    <t>CO1.REQ.6505974</t>
  </si>
  <si>
    <t>OAG-VAD-1004-2024</t>
  </si>
  <si>
    <t>https://community.secop.gov.co/Public/Tendering/OpportunityDetail/Index?noticeUID=CO1.NTC.6391555&amp;isFromPublicArea=True&amp;isModal=False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</si>
  <si>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</si>
  <si>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</si>
  <si>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CO1.REQ.6505646</t>
  </si>
  <si>
    <t>OPSP-VAD-1003-2024</t>
  </si>
  <si>
    <t>https://community.secop.gov.co/Public/Tendering/OpportunityDetail/Index?noticeUID=CO1.NTC.6391179&amp;isFromPublicArea=True&amp;isModal=False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</si>
  <si>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</si>
  <si>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</si>
  <si>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CO1.REQ.6505935</t>
  </si>
  <si>
    <t>OAG-VAD-1002-2024</t>
  </si>
  <si>
    <t>https://community.secop.gov.co/Public/Tendering/OpportunityDetail/Index?noticeUID=CO1.NTC.6391361&amp;isFromPublicArea=True&amp;isModal=False</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</si>
  <si>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</si>
  <si>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</si>
  <si>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CO1.REQ.6505917</t>
  </si>
  <si>
    <t>OAG-VAD-1001-2024</t>
  </si>
  <si>
    <t>https://community.secop.gov.co/Public/Tendering/OpportunityDetail/Index?noticeUID=CO1.NTC.6390989&amp;isFromPublicArea=True&amp;isModal=False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</si>
  <si>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</si>
  <si>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</si>
  <si>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CO1.REQ.6505289</t>
  </si>
  <si>
    <t>OPSP-VAD-1000-2024</t>
  </si>
  <si>
    <t>https://community.secop.gov.co/Public/Tendering/OpportunityDetail/Index?noticeUID=CO1.NTC.6390949&amp;isFromPublicArea=True&amp;isModal=False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</si>
  <si>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</si>
  <si>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</si>
  <si>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CO1.REQ.6505257</t>
  </si>
  <si>
    <t>OPSP-VAD-0999-2024</t>
  </si>
  <si>
    <t>https://community.secop.gov.co/Public/Tendering/OpportunityDetail/Index?noticeUID=CO1.NTC.6391953&amp;isFromPublicArea=True&amp;isModal=False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</si>
  <si>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</si>
  <si>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</si>
  <si>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CO1.REQ.6506315</t>
  </si>
  <si>
    <t>OPSP-VAD-0998-2024</t>
  </si>
  <si>
    <t>https://community.secop.gov.co/Public/Tendering/OpportunityDetail/Index?noticeUID=CO1.NTC.6391946&amp;isFromPublicArea=True&amp;isModal=False</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</si>
  <si>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</si>
  <si>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</si>
  <si>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</si>
  <si>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CO1.REQ.6506312</t>
  </si>
  <si>
    <t>OPSP-VAD-0997-2024</t>
  </si>
  <si>
    <t>https://community.secop.gov.co/Public/Tendering/OpportunityDetail/Index?noticeUID=CO1.NTC.6391937&amp;isFromPublicArea=True&amp;isModal=False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</si>
  <si>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</si>
  <si>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</si>
  <si>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CO1.REQ.6506303</t>
  </si>
  <si>
    <t>OPSP-VAD-0996-2024</t>
  </si>
  <si>
    <t>https://community.secop.gov.co/Public/Tendering/OpportunityDetail/Index?noticeUID=CO1.NTC.6391929&amp;isFromPublicArea=True&amp;isModal=False</t>
  </si>
  <si>
    <t>CARLOS ALBERTO ESCOBAR RUIZ</t>
  </si>
  <si>
    <t>CO1.REQ.6505994</t>
  </si>
  <si>
    <t>OPSP-VAD-0995-2024</t>
  </si>
  <si>
    <t>https://community.secop.gov.co/Public/Tendering/OpportunityDetail/Index?noticeUID=CO1.NTC.6391924&amp;isFromPublicArea=True&amp;isModal=False</t>
  </si>
  <si>
    <t>IVET MARIA HERRERA MEZA</t>
  </si>
  <si>
    <t>CO1.REQ.6505983</t>
  </si>
  <si>
    <t>OPSP-VAD-0994-2024</t>
  </si>
  <si>
    <t>https://community.secop.gov.co/Public/Tendering/OpportunityDetail/Index?noticeUID=CO1.NTC.6391906&amp;isFromPublicArea=True&amp;isModal=False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</si>
  <si>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</si>
  <si>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</si>
  <si>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CO1.REQ.6506167</t>
  </si>
  <si>
    <t>OPSP-VAD-0993-2024</t>
  </si>
  <si>
    <t>https://community.secop.gov.co/Public/Tendering/OpportunityDetail/Index?noticeUID=CO1.NTC.6391650&amp;isFromPublicArea=True&amp;isModal=False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</si>
  <si>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</si>
  <si>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</si>
  <si>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</si>
  <si>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CO1.REQ.6506048</t>
  </si>
  <si>
    <t>OPSP-VAD-0992-2024</t>
  </si>
  <si>
    <t>https://community.secop.gov.co/Public/Tendering/OpportunityDetail/Index?noticeUID=CO1.NTC.6391176&amp;isFromPublicArea=True&amp;isModal=False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</si>
  <si>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</si>
  <si>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</si>
  <si>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CO1.REQ.6505635</t>
  </si>
  <si>
    <t>OPSP-VAD-0991-2024</t>
  </si>
  <si>
    <t>https://community.secop.gov.co/Public/Tendering/OpportunityDetail/Index?noticeUID=CO1.NTC.6391155&amp;isFromPublicArea=True&amp;isModal=False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</si>
  <si>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</si>
  <si>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</si>
  <si>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CO1.REQ.6505622</t>
  </si>
  <si>
    <t>OPSP-VAD-0990-2024</t>
  </si>
  <si>
    <t>https://community.secop.gov.co/Public/Tendering/OpportunityDetail/Index?noticeUID=CO1.NTC.6391337&amp;isFromPublicArea=True&amp;isModal=False</t>
  </si>
  <si>
    <t>LEIDYS JOHANA VASQUEZ GARCIA</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</si>
  <si>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</si>
  <si>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CO1.REQ.6505609</t>
  </si>
  <si>
    <t>OPSP-VAD-0989-2024</t>
  </si>
  <si>
    <t>https://community.secop.gov.co/Public/Tendering/OpportunityDetail/Index?noticeUID=CO1.NTC.6386404&amp;isFromPublicArea=True&amp;isModal=False</t>
  </si>
  <si>
    <t>PAOLA PATRICIA GARCIA CERVANTES</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</si>
  <si>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</si>
  <si>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CO1.REQ.6500540</t>
  </si>
  <si>
    <t>OAG-VAD-0988-2024</t>
  </si>
  <si>
    <t>https://community.secop.gov.co/Public/Tendering/OpportunityDetail/Index?noticeUID=CO1.NTC.6386204&amp;isFromPublicArea=True&amp;isModal=False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</si>
  <si>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</si>
  <si>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</si>
  <si>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CO1.REQ.6500314</t>
  </si>
  <si>
    <t>OPSP-VAD-0987-2024</t>
  </si>
  <si>
    <t>https://community.secop.gov.co/Public/Tendering/OpportunityDetail/Index?noticeUID=CO1.NTC.6385821&amp;isFromPublicArea=True&amp;isModal=False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</si>
  <si>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</si>
  <si>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</si>
  <si>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CO1.REQ.6499958</t>
  </si>
  <si>
    <t>OPSP-VAD-0986-2024</t>
  </si>
  <si>
    <t>https://community.secop.gov.co/Public/Tendering/OpportunityDetail/Index?noticeUID=CO1.NTC.6385482&amp;isFromPublicArea=True&amp;isModal=False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</si>
  <si>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</si>
  <si>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</si>
  <si>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CO1.REQ.6500042</t>
  </si>
  <si>
    <t>OAG-VAD-0985-2024</t>
  </si>
  <si>
    <t>https://community.secop.gov.co/Public/Tendering/OpportunityDetail/Index?noticeUID=CO1.NTC.6385266&amp;isFromPublicArea=True&amp;isModal=False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</si>
  <si>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</si>
  <si>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</si>
  <si>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CO1.REQ.6499566</t>
  </si>
  <si>
    <t>OPSP-VAD-0984-2024</t>
  </si>
  <si>
    <t>https://community.secop.gov.co/Public/Tendering/OpportunityDetail/Index?noticeUID=CO1.NTC.6386069&amp;isFromPublicArea=True&amp;isModal=False</t>
  </si>
  <si>
    <t>IRIS MARIA FONSECA LIDUEÑA</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</si>
  <si>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</si>
  <si>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CO1.REQ.6500612</t>
  </si>
  <si>
    <t>OPSP-VAD-0983-2024</t>
  </si>
  <si>
    <t>https://community.secop.gov.co/Public/Tendering/OpportunityDetail/Index?noticeUID=CO1.NTC.6385018&amp;isFromPublicArea=True&amp;isModal=False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</si>
  <si>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</si>
  <si>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</si>
  <si>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CO1.REQ.6499036</t>
  </si>
  <si>
    <t>OPSP-VAD-0982-2024</t>
  </si>
  <si>
    <t>https://community.secop.gov.co/Public/Tendering/OpportunityDetail/Index?noticeUID=CO1.NTC.6384363&amp;isFromPublicArea=True&amp;isModal=False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</si>
  <si>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</si>
  <si>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</si>
  <si>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CO1.REQ.6498611</t>
  </si>
  <si>
    <t>OPSP-VAD-0981-2024</t>
  </si>
  <si>
    <t>https://community.secop.gov.co/Public/Tendering/OpportunityDetail/Index?noticeUID=CO1.NTC.6383748&amp;isFromPublicArea=True&amp;isModal=False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</si>
  <si>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</si>
  <si>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</si>
  <si>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CO1.REQ.6497888</t>
  </si>
  <si>
    <t>OAG-VAD-0980-2024</t>
  </si>
  <si>
    <t>https://community.secop.gov.co/Public/Tendering/OpportunityDetail/Index?noticeUID=CO1.NTC.6385256&amp;isFromPublicArea=True&amp;isModal=False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</si>
  <si>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</si>
  <si>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</si>
  <si>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CO1.REQ.6499572</t>
  </si>
  <si>
    <t>OPSP-VAD-0979-2024</t>
  </si>
  <si>
    <t>https://community.secop.gov.co/Public/Tendering/OpportunityDetail/Index?noticeUID=CO1.NTC.6385154&amp;isFromPublicArea=True&amp;isModal=False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</si>
  <si>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</si>
  <si>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</si>
  <si>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CO1.REQ.6499626</t>
  </si>
  <si>
    <t>OAG-VAD-0978-2024</t>
  </si>
  <si>
    <t>https://community.secop.gov.co/Public/Tendering/OpportunityDetail/Index?noticeUID=CO1.NTC.6384828&amp;isFromPublicArea=True&amp;isModal=False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</si>
  <si>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</si>
  <si>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</si>
  <si>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CO1.REQ.6499203</t>
  </si>
  <si>
    <t>OPSP-VAD-0977-2024</t>
  </si>
  <si>
    <t>https://community.secop.gov.co/Public/Tendering/OpportunityDetail/Index?noticeUID=CO1.NTC.6384278&amp;isFromPublicArea=True&amp;isModal=False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</si>
  <si>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</si>
  <si>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</si>
  <si>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CO1.REQ.6499002</t>
  </si>
  <si>
    <t>OPSP-VAD-0976-2024</t>
  </si>
  <si>
    <t>https://community.secop.gov.co/Public/Tendering/OpportunityDetail/Index?noticeUID=CO1.NTC.6384525&amp;isFromPublicArea=True&amp;isModal=False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</si>
  <si>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</si>
  <si>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</si>
  <si>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CO1.REQ.6498748</t>
  </si>
  <si>
    <t>OPSP-VAD-0975-2024</t>
  </si>
  <si>
    <t>https://community.secop.gov.co/Public/Tendering/OpportunityDetail/Index?noticeUID=CO1.NTC.6384089&amp;isFromPublicArea=True&amp;isModal=False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</si>
  <si>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</si>
  <si>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</si>
  <si>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CO1.REQ.6498489</t>
  </si>
  <si>
    <t>OPSP-VAD-0974-2024</t>
  </si>
  <si>
    <t>https://community.secop.gov.co/Public/Tendering/OpportunityDetail/Index?noticeUID=CO1.NTC.6383953&amp;isFromPublicArea=True&amp;isModal=False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</si>
  <si>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</si>
  <si>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</si>
  <si>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CO1.REQ.6498134</t>
  </si>
  <si>
    <t>OPSP-VAD-0973-2024</t>
  </si>
  <si>
    <t>https://community.secop.gov.co/Public/Tendering/OpportunityDetail/Index?noticeUID=CO1.NTC.6383823&amp;isFromPublicArea=True&amp;isModal=False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</si>
  <si>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</si>
  <si>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</si>
  <si>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CO1.REQ.6497580</t>
  </si>
  <si>
    <t>OAG-VAD-0972-2024</t>
  </si>
  <si>
    <t>https://community.secop.gov.co/Public/Tendering/OpportunityDetail/Index?noticeUID=CO1.NTC.6383451&amp;isFromPublicArea=True&amp;isModal=False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</si>
  <si>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</si>
  <si>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CO1.REQ.6497766</t>
  </si>
  <si>
    <t>OPSP-VAD-0971-2024</t>
  </si>
  <si>
    <t>https://community.secop.gov.co/Public/Tendering/OpportunityDetail/Index?noticeUID=CO1.NTC.6382987&amp;isFromPublicArea=True&amp;isModal=False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</si>
  <si>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</si>
  <si>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</si>
  <si>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CO1.REQ.6497736</t>
  </si>
  <si>
    <t>OPSP-VAD-0970-2024</t>
  </si>
  <si>
    <t>https://community.secop.gov.co/Public/Tendering/OpportunityDetail/Index?noticeUID=CO1.NTC.6383263&amp;isFromPublicArea=True&amp;isModal=False</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</si>
  <si>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</si>
  <si>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</si>
  <si>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CO1.REQ.6497645</t>
  </si>
  <si>
    <t>OPSP-VAD-0969-2024</t>
  </si>
  <si>
    <t>https://community.secop.gov.co/Public/Tendering/OpportunityDetail/Index?noticeUID=CO1.NTC.6385644&amp;isFromPublicArea=True&amp;isModal=False</t>
  </si>
  <si>
    <t>VICTORIA EUGENIA SANCHEZ FUENTES</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</si>
  <si>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</si>
  <si>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CO1.REQ.6500113</t>
  </si>
  <si>
    <t>OPSP-VAD-0968-2024</t>
  </si>
  <si>
    <t>https://community.secop.gov.co/Public/Tendering/OpportunityDetail/Index?noticeUID=CO1.NTC.6385623&amp;isFromPublicArea=True&amp;isModal=False</t>
  </si>
  <si>
    <t>MAURA CECILIA RUBIO SUAREZ</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</si>
  <si>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</si>
  <si>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CO1.REQ.6499677</t>
  </si>
  <si>
    <t>OPSP-VAD-0967-2024</t>
  </si>
  <si>
    <t>https://community.secop.gov.co/Public/Tendering/OpportunityDetail/Index?noticeUID=CO1.NTC.6385249&amp;isFromPublicArea=True&amp;isModal=False</t>
  </si>
  <si>
    <t>JACOBO MARIANO MENDEZ DE ANDREIS</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</si>
  <si>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</si>
  <si>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CO1.REQ.6499647</t>
  </si>
  <si>
    <t>OPSP-VAD-0966-2024</t>
  </si>
  <si>
    <t>https://community.secop.gov.co/Public/Tendering/OpportunityDetail/Index?noticeUID=CO1.NTC.6385672&amp;isFromPublicArea=True&amp;isModal=False</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</si>
  <si>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</si>
  <si>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</si>
  <si>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CO1.REQ.6500135</t>
  </si>
  <si>
    <t>OAG-VAD-0965-2024</t>
  </si>
  <si>
    <t>https://community.secop.gov.co/Public/Tendering/OpportunityDetail/Index?noticeUID=CO1.NTC.6384676&amp;isFromPublicArea=True&amp;isModal=False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</si>
  <si>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</si>
  <si>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</si>
  <si>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CO1.REQ.6499098</t>
  </si>
  <si>
    <t>OPSP-VAD-0964-2024</t>
  </si>
  <si>
    <t>https://community.secop.gov.co/Public/Tendering/OpportunityDetail/Index?noticeUID=CO1.NTC.6384940&amp;isFromPublicArea=True&amp;isModal=False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</si>
  <si>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</si>
  <si>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</si>
  <si>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</si>
  <si>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CO1.REQ.6499136</t>
  </si>
  <si>
    <t>OPSP-VAD-0963-2024</t>
  </si>
  <si>
    <t>https://community.secop.gov.co/Public/Tendering/OpportunityDetail/Index?noticeUID=CO1.NTC.6384518&amp;isFromPublicArea=True&amp;isModal=False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</si>
  <si>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</si>
  <si>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</si>
  <si>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CO1.REQ.6498801</t>
  </si>
  <si>
    <t>OPSP-VAD-0962-2024</t>
  </si>
  <si>
    <t>https://community.secop.gov.co/Public/Tendering/OpportunityDetail/Index?noticeUID=CO1.NTC.6386017&amp;isFromPublicArea=True&amp;isModal=False</t>
  </si>
  <si>
    <t>LORAINE ANDREA RIVADENEIRA AGUILAR</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</si>
  <si>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</si>
  <si>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CO1.REQ.6499974</t>
  </si>
  <si>
    <t>OPSP-VAD-0961-2024</t>
  </si>
  <si>
    <t>https://community.secop.gov.co/Public/Tendering/OpportunityDetail/Index?noticeUID=CO1.NTC.6385571&amp;isFromPublicArea=True&amp;isModal=False</t>
  </si>
  <si>
    <t>JAMES GARCIA FUENTES</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</si>
  <si>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</si>
  <si>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CO1.REQ.6499869</t>
  </si>
  <si>
    <t>OAG-VAD-0960-2024</t>
  </si>
  <si>
    <t>https://community.secop.gov.co/Public/Tendering/OpportunityDetail/Index?noticeUID=CO1.NTC.6384077&amp;isFromPublicArea=True&amp;isModal=False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</si>
  <si>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</si>
  <si>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</si>
  <si>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CO1.REQ.6498705</t>
  </si>
  <si>
    <t>OPSP-VAD-0959-2024</t>
  </si>
  <si>
    <t>https://community.secop.gov.co/Public/Tendering/OpportunityDetail/Index?noticeUID=CO1.NTC.6384003&amp;isFromPublicArea=True&amp;isModal=False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</si>
  <si>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</si>
  <si>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</si>
  <si>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CO1.REQ.6498244</t>
  </si>
  <si>
    <t>OPSP-VAD-0958-2024</t>
  </si>
  <si>
    <t>https://community.secop.gov.co/Public/Tendering/OpportunityDetail/Index?noticeUID=CO1.NTC.6384032&amp;isFromPublicArea=True&amp;isModal=False</t>
  </si>
  <si>
    <t>ANDREE MATEO NARVAEZ ORTIZ</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</si>
  <si>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</si>
  <si>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CO1.REQ.6498433</t>
  </si>
  <si>
    <t>OPSP-VAD-0957-2024</t>
  </si>
  <si>
    <t>https://community.secop.gov.co/Public/Tendering/OpportunityDetail/Index?noticeUID=CO1.NTC.6385779&amp;isFromPublicArea=True&amp;isModal=False</t>
  </si>
  <si>
    <t>TANIA ESTHER OLIVEROS ACOSTA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</si>
  <si>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</si>
  <si>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CO1.REQ.6500161</t>
  </si>
  <si>
    <t>OAG-VAD-0956-2024</t>
  </si>
  <si>
    <t>https://community.secop.gov.co/Public/Tendering/OpportunityDetail/Index?noticeUID=CO1.NTC.6385761&amp;isFromPublicArea=True&amp;isModal=False</t>
  </si>
  <si>
    <t>LIGIA ROSA YANET CAMARGO</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</si>
  <si>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</si>
  <si>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CO1.REQ.6500204</t>
  </si>
  <si>
    <t>OPSP-VAD-0955-2024</t>
  </si>
  <si>
    <t>https://community.secop.gov.co/Public/Tendering/OpportunityDetail/Index?noticeUID=CO1.NTC.6385802&amp;isFromPublicArea=True&amp;isModal=False</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</si>
  <si>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</si>
  <si>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</si>
  <si>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CO1.REQ.6499790</t>
  </si>
  <si>
    <t>OPSP-VAD-0954-2024</t>
  </si>
  <si>
    <t>https://community.secop.gov.co/Public/Tendering/OpportunityDetail/Index?noticeUID=CO1.NTC.6385384&amp;isFromPublicArea=True&amp;isModal=False</t>
  </si>
  <si>
    <t>JESUS DAVID MIRANDA CORRALES</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</si>
  <si>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</si>
  <si>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CO1.REQ.6500108</t>
  </si>
  <si>
    <t>OPSP-VAD-0953-2024</t>
  </si>
  <si>
    <t>https://community.secop.gov.co/Public/Tendering/OpportunityDetail/Index?noticeUID=CO1.NTC.6385193&amp;isFromPublicArea=True&amp;isModal=False</t>
  </si>
  <si>
    <t>SACMIRES VILLERO JIMENEZ</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</si>
  <si>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</si>
  <si>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CO1.REQ.6499744</t>
  </si>
  <si>
    <t>OPSP-VAD-0952-2024</t>
  </si>
  <si>
    <t>https://community.secop.gov.co/Public/Tendering/OpportunityDetail/Index?noticeUID=CO1.NTC.6385328&amp;isFromPublicArea=True&amp;isModal=False</t>
  </si>
  <si>
    <t>CRISTIAN ALEXIS ORTIZ BERMUDEZ</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</si>
  <si>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</si>
  <si>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CO1.REQ.6499581</t>
  </si>
  <si>
    <t>OPSP-VAD-0951-2024</t>
  </si>
  <si>
    <t>https://community.secop.gov.co/Public/Tendering/OpportunityDetail/Index?noticeUID=CO1.NTC.6385097&amp;isFromPublicArea=True&amp;isModal=False</t>
  </si>
  <si>
    <t>PEDRO NEL ESMERAL MUÑOZ</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</si>
  <si>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</si>
  <si>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CO1.REQ.6499445</t>
  </si>
  <si>
    <t>OAG-VAD-0950-2024</t>
  </si>
  <si>
    <t>https://community.secop.gov.co/Public/Tendering/OpportunityDetail/Index?noticeUID=CO1.NTC.6384773&amp;isFromPublicArea=True&amp;isModal=False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</si>
  <si>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</si>
  <si>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</si>
  <si>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CO1.REQ.6499504</t>
  </si>
  <si>
    <t>OPSP-VAD-0949-2024</t>
  </si>
  <si>
    <t>https://community.secop.gov.co/Public/Tendering/OpportunityDetail/Index?noticeUID=CO1.NTC.6384741&amp;isFromPublicArea=True&amp;isModal=False</t>
  </si>
  <si>
    <t>JAIME FRANCISCO LLANOS ESCOBAR</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</si>
  <si>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</si>
  <si>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CO1.REQ.6499304</t>
  </si>
  <si>
    <t>OPSP-VAD-0948-2024</t>
  </si>
  <si>
    <t>https://community.secop.gov.co/Public/Tendering/OpportunityDetail/Index?noticeUID=CO1.NTC.6384554&amp;isFromPublicArea=True&amp;isModal=False</t>
  </si>
  <si>
    <t>IVAN DARIO TAMARIS TURIZO</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</si>
  <si>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</si>
  <si>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CO1.REQ.6498862</t>
  </si>
  <si>
    <t>OPSP-VAD-0947-2024</t>
  </si>
  <si>
    <t>https://community.secop.gov.co/Public/Tendering/OpportunityDetail/Index?noticeUID=CO1.NTC.6384484&amp;isFromPublicArea=True&amp;isModal=False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</si>
  <si>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</si>
  <si>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</si>
  <si>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CO1.REQ.6498833</t>
  </si>
  <si>
    <t>OPSP-VAD-0946-2024</t>
  </si>
  <si>
    <t>https://community.secop.gov.co/Public/Tendering/OpportunityDetail/Index?noticeUID=CO1.NTC.6383685&amp;isFromPublicArea=True&amp;isModal=False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</si>
  <si>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</si>
  <si>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</si>
  <si>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CO1.REQ.6498652</t>
  </si>
  <si>
    <t>OPSP-VAD-0945-2024</t>
  </si>
  <si>
    <t>https://community.secop.gov.co/Public/Tendering/OpportunityDetail/Index?noticeUID=CO1.NTC.6384071&amp;isFromPublicArea=True&amp;isModal=False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</si>
  <si>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</si>
  <si>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</si>
  <si>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CO1.REQ.6498620</t>
  </si>
  <si>
    <t>OPSP-VAD-0944-2024</t>
  </si>
  <si>
    <t>https://community.secop.gov.co/Public/Tendering/OpportunityDetail/Index?noticeUID=CO1.NTC.6384115&amp;isFromPublicArea=True&amp;isModal=False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</si>
  <si>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</si>
  <si>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</si>
  <si>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CO1.REQ.6498509</t>
  </si>
  <si>
    <t>OPSP-VAD-0943-2024</t>
  </si>
  <si>
    <t>https://community.secop.gov.co/Public/Tendering/OpportunityDetail/Index?noticeUID=CO1.NTC.6384010&amp;isFromPublicArea=True&amp;isModal=False</t>
  </si>
  <si>
    <t>NATALIA RUIZ CAPATAZ</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</si>
  <si>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</si>
  <si>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CO1.REQ.6498138</t>
  </si>
  <si>
    <t>OPSP-VAD-0942-2024</t>
  </si>
  <si>
    <t>https://community.secop.gov.co/Public/Tendering/OpportunityDetail/Index?noticeUID=CO1.NTC.6383849&amp;isFromPublicArea=True&amp;isModal=False</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</si>
  <si>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</si>
  <si>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CO1.REQ.6498044</t>
  </si>
  <si>
    <t>OPSP-VAD-0941-2024</t>
  </si>
  <si>
    <t>https://community.secop.gov.co/Public/Tendering/OpportunityDetail/Index?noticeUID=CO1.NTC.6385706&amp;isFromPublicArea=True&amp;isModal=False</t>
  </si>
  <si>
    <t>OMAR ENRIQUE SEGURA ASCENCIO</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</si>
  <si>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</si>
  <si>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CO1.REQ.6499670</t>
  </si>
  <si>
    <t>OPSP-VAD-0940-2024</t>
  </si>
  <si>
    <t>https://community.secop.gov.co/Public/Tendering/OpportunityDetail/Index?noticeUID=CO1.NTC.6385413&amp;isFromPublicArea=True&amp;isModal=False</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</si>
  <si>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</si>
  <si>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CO1.REQ.6499642</t>
  </si>
  <si>
    <t>OPSP-VAD-0939-2024</t>
  </si>
  <si>
    <t>https://community.secop.gov.co/Public/Tendering/OpportunityDetail/Index?noticeUID=CO1.NTC.6385208&amp;isFromPublicArea=True&amp;isModal=False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</si>
  <si>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</si>
  <si>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</si>
  <si>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CO1.REQ.6499443</t>
  </si>
  <si>
    <t>OPSP-VAD-0938-2024</t>
  </si>
  <si>
    <t>https://community.secop.gov.co/Public/Tendering/OpportunityDetail/Index?noticeUID=CO1.NTC.6385119&amp;isFromPublicArea=True&amp;isModal=False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</si>
  <si>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</si>
  <si>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</si>
  <si>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CO1.REQ.6499409</t>
  </si>
  <si>
    <t>OPSP-VAD-0937-2024</t>
  </si>
  <si>
    <t>https://community.secop.gov.co/Public/Tendering/OpportunityDetail/Index?noticeUID=CO1.NTC.6384942&amp;isFromPublicArea=True&amp;isModal=False</t>
  </si>
  <si>
    <t>ISAAC DE JESUS PALACIO FRIAS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</si>
  <si>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</si>
  <si>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CO1.REQ.6498978</t>
  </si>
  <si>
    <t>OPSP-VAD-0936-2024</t>
  </si>
  <si>
    <t>https://community.secop.gov.co/Public/Tendering/OpportunityDetail/Index?noticeUID=CO1.NTC.6384911&amp;isFromPublicArea=True&amp;isModal=False</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</si>
  <si>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</si>
  <si>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</si>
  <si>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CO1.REQ.6498950</t>
  </si>
  <si>
    <t>OAG-VAD-0935-2024</t>
  </si>
  <si>
    <t>https://community.secop.gov.co/Public/Tendering/OpportunityDetail/Index?noticeUID=CO1.NTC.6384277&amp;isFromPublicArea=True&amp;isModal=False</t>
  </si>
  <si>
    <t>MARIA ANGELICA SALAZAR MONTERROSA</t>
  </si>
  <si>
    <t>CO1.REQ.6498845</t>
  </si>
  <si>
    <t>OAG-VAD-0934-2024</t>
  </si>
  <si>
    <t>https://community.secop.gov.co/Public/Tendering/OpportunityDetail/Index?noticeUID=CO1.NTC.6384466&amp;isFromPublicArea=True&amp;isModal=False</t>
  </si>
  <si>
    <t>KARLA BEATRIZ SCHILLER OTERO</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</si>
  <si>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</si>
  <si>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CO1.REQ.6498747</t>
  </si>
  <si>
    <t>OPSP-VAD-0933-2024</t>
  </si>
  <si>
    <t>https://community.secop.gov.co/Public/Tendering/OpportunityDetail/Index?noticeUID=CO1.NTC.6384002&amp;isFromPublicArea=True&amp;isModal=False</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</si>
  <si>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</si>
  <si>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</si>
  <si>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CO1.REQ.6498097</t>
  </si>
  <si>
    <t>OAG-VAD-0932-2024</t>
  </si>
  <si>
    <t>https://community.secop.gov.co/Public/Tendering/OpportunityDetail/Index?noticeUID=CO1.NTC.6383851&amp;isFromPublicArea=True&amp;isModal=False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</si>
  <si>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</si>
  <si>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</si>
  <si>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CO1.REQ.6498075</t>
  </si>
  <si>
    <t>OPSP-VAD-0931-2024</t>
  </si>
  <si>
    <t>https://community.secop.gov.co/Public/Tendering/OpportunityDetail/Index?noticeUID=CO1.NTC.6386338&amp;isFromPublicArea=True&amp;isModal=False</t>
  </si>
  <si>
    <t>LEDA JOSE DUARTE WADNIPAR</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</si>
  <si>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</si>
  <si>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CO1.REQ.6498421</t>
  </si>
  <si>
    <t>OPSP-VAD-0930-2024</t>
  </si>
  <si>
    <t>https://community.secop.gov.co/Public/Tendering/OpportunityDetail/Index?noticeUID=CO1.NTC.6383734&amp;isFromPublicArea=True&amp;isModal=False</t>
  </si>
  <si>
    <t>VANESA PAOLA LIZCANO ARAGON</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</si>
  <si>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</si>
  <si>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CO1.REQ.6498049</t>
  </si>
  <si>
    <t>OPSP-VAD-0929-2024</t>
  </si>
  <si>
    <t>https://community.secop.gov.co/Public/Tendering/OpportunityDetail/Index?noticeUID=CO1.NTC.6383500&amp;isFromPublicArea=True&amp;isModal=False</t>
  </si>
  <si>
    <t>JHON MARIO MARTINEZ MARTINEZ</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</si>
  <si>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</si>
  <si>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CO1.REQ.6497936</t>
  </si>
  <si>
    <t>OPSP-VAD-0928-2024</t>
  </si>
  <si>
    <t>https://community.secop.gov.co/Public/Tendering/OpportunityDetail/Index?noticeUID=CO1.NTC.6383508&amp;isFromPublicArea=True&amp;isModal=False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</si>
  <si>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</si>
  <si>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</si>
  <si>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CO1.REQ.6497572</t>
  </si>
  <si>
    <t>OAG-VAD-0927-2024</t>
  </si>
  <si>
    <t>https://community.secop.gov.co/Public/Tendering/OpportunityDetail/Index?noticeUID=CO1.NTC.6383188&amp;isFromPublicArea=True&amp;isModal=False</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</si>
  <si>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</si>
  <si>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CO1.REQ.6497720</t>
  </si>
  <si>
    <t>OPSP-VAD-0926-2024</t>
  </si>
  <si>
    <t>https://community.secop.gov.co/Public/Tendering/OpportunityDetail/Index?noticeUID=CO1.NTC.6382992&amp;isFromPublicArea=True&amp;isModal=False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</si>
  <si>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</si>
  <si>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</si>
  <si>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CO1.REQ.6497398</t>
  </si>
  <si>
    <t>OPSP-VAD-0925-2024</t>
  </si>
  <si>
    <t>https://community.secop.gov.co/Public/Tendering/OpportunityDetail/Index?noticeUID=CO1.NTC.6379003&amp;isFromPublicArea=True&amp;isModal=False</t>
  </si>
  <si>
    <t>OMAR ENRIQUE MANJARRES OJEDA</t>
  </si>
  <si>
    <t>CO1.REQ.6493044</t>
  </si>
  <si>
    <t>OPSP-VAD-0924-2024</t>
  </si>
  <si>
    <t>https://community.secop.gov.co/Public/Tendering/OpportunityDetail/Index?noticeUID=CO1.NTC.6378772&amp;isFromPublicArea=True&amp;isModal=False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</si>
  <si>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</si>
  <si>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</si>
  <si>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CO1.REQ.6492957</t>
  </si>
  <si>
    <t>OPSP-VAD-0923-2024</t>
  </si>
  <si>
    <t>https://community.secop.gov.co/Public/Tendering/OpportunityDetail/Index?noticeUID=CO1.NTC.6379031&amp;isFromPublicArea=True&amp;isModal=False</t>
  </si>
  <si>
    <t>MISLEE MAIRETH MEZA MASSON</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</si>
  <si>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</si>
  <si>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CO1.REQ.6493229</t>
  </si>
  <si>
    <t>OPSP-VAD-0922-2024</t>
  </si>
  <si>
    <t>https://community.secop.gov.co/Public/Tendering/OpportunityDetail/Index?noticeUID=CO1.NTC.6378565&amp;isFromPublicArea=True&amp;isModal=False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</si>
  <si>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</si>
  <si>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</si>
  <si>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CO1.REQ.6492689</t>
  </si>
  <si>
    <t>OPSP-VAD-0921-2024</t>
  </si>
  <si>
    <t>https://community.secop.gov.co/Public/Tendering/OpportunityDetail/Index?noticeUID=CO1.NTC.6378508&amp;isFromPublicArea=True&amp;isModal=False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</si>
  <si>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</si>
  <si>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</si>
  <si>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CO1.REQ.6492708</t>
  </si>
  <si>
    <t>OPSP-VAD-0920-2024</t>
  </si>
  <si>
    <t>https://community.secop.gov.co/Public/Tendering/OpportunityDetail/Index?noticeUID=CO1.NTC.6377760&amp;isFromPublicArea=True&amp;isModal=False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</si>
  <si>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</si>
  <si>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</si>
  <si>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CO1.REQ.6492311</t>
  </si>
  <si>
    <t>OPSP-VAD-0919-2024</t>
  </si>
  <si>
    <t>https://community.secop.gov.co/Public/Tendering/OpportunityDetail/Index?noticeUID=CO1.NTC.6377667&amp;isFromPublicArea=True&amp;isModal=False</t>
  </si>
  <si>
    <t>MANIRA ISABEL DIAZ GRANADOS GUERRA</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</si>
  <si>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</si>
  <si>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CO1.REQ.6492075</t>
  </si>
  <si>
    <t>OPSP-VAD-0918-2024</t>
  </si>
  <si>
    <t>https://community.secop.gov.co/Public/Tendering/OpportunityDetail/Index?noticeUID=CO1.NTC.6377391&amp;isFromPublicArea=True&amp;isModal=False</t>
  </si>
  <si>
    <t>ANDREA CAROLINA CUZA PEÑARANDA</t>
  </si>
  <si>
    <t>CO1.REQ.6492043</t>
  </si>
  <si>
    <t>OPSP-VAD-0917-2024</t>
  </si>
  <si>
    <t>https://community.secop.gov.co/Public/Tendering/OpportunityDetail/Index?noticeUID=CO1.NTC.6377194&amp;isFromPublicArea=True&amp;isModal=False</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</si>
  <si>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</si>
  <si>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</si>
  <si>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CO1.REQ.6492024</t>
  </si>
  <si>
    <t>OPSP-VAD-0916-2024</t>
  </si>
  <si>
    <t>https://community.secop.gov.co/Public/Tendering/OpportunityDetail/Index?noticeUID=CO1.NTC.6377548&amp;isFromPublicArea=True&amp;isModal=False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</si>
  <si>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</si>
  <si>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</si>
  <si>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CO1.REQ.6491739</t>
  </si>
  <si>
    <t>OPSP-VAD-0915-2024</t>
  </si>
  <si>
    <t>https://community.secop.gov.co/Public/Tendering/OpportunityDetail/Index?noticeUID=CO1.NTC.6377470&amp;isFromPublicArea=True&amp;isModal=False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</si>
  <si>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</si>
  <si>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</si>
  <si>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CO1.REQ.6491679</t>
  </si>
  <si>
    <t>OPSP-VAD-0914-2024</t>
  </si>
  <si>
    <t>https://community.secop.gov.co/Public/Tendering/OpportunityDetail/Index?noticeUID=CO1.NTC.6377453&amp;isFromPublicArea=True&amp;isModal=False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</si>
  <si>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</si>
  <si>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</si>
  <si>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CO1.REQ.6491661</t>
  </si>
  <si>
    <t>OAG-VAD-0913-2024</t>
  </si>
  <si>
    <t>https://community.secop.gov.co/Public/Tendering/OpportunityDetail/Index?noticeUID=CO1.NTC.6377435&amp;isFromPublicArea=True&amp;isModal=False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</si>
  <si>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</si>
  <si>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</si>
  <si>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CO1.REQ.6491360</t>
  </si>
  <si>
    <t>OAG-VAD-0912-2024</t>
  </si>
  <si>
    <t>https://community.secop.gov.co/Public/Tendering/OpportunityDetail/Index?noticeUID=CO1.NTC.6376996&amp;isFromPublicArea=True&amp;isModal=False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</si>
  <si>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</si>
  <si>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</si>
  <si>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CO1.REQ.6491529</t>
  </si>
  <si>
    <t>OPSP-VAD-0911-2024</t>
  </si>
  <si>
    <t>https://community.secop.gov.co/Public/Tendering/OpportunityDetail/Index?noticeUID=CO1.NTC.6379987&amp;isFromPublicArea=True&amp;isModal=False</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</si>
  <si>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</si>
  <si>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</si>
  <si>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CO1.REQ.6494167</t>
  </si>
  <si>
    <t>OAG-VAD-0910-2024</t>
  </si>
  <si>
    <t>https://community.secop.gov.co/Public/Tendering/OpportunityDetail/Index?noticeUID=CO1.NTC.6377306&amp;isFromPublicArea=True&amp;isModal=False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</si>
  <si>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</si>
  <si>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</si>
  <si>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CO1.REQ.6491459</t>
  </si>
  <si>
    <t>OPSP-VAD-0909-2024</t>
  </si>
  <si>
    <t>https://community.secop.gov.co/Public/Tendering/OpportunityDetail/Index?noticeUID=CO1.NTC.6376879&amp;isFromPublicArea=True&amp;isModal=False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</si>
  <si>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</si>
  <si>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</si>
  <si>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CO1.REQ.6491326</t>
  </si>
  <si>
    <t>OPSP-VAD-0908-2024</t>
  </si>
  <si>
    <t>https://community.secop.gov.co/Public/Tendering/OpportunityDetail/Index?noticeUID=CO1.NTC.6376800&amp;isFromPublicArea=True&amp;isModal=False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</si>
  <si>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</si>
  <si>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</si>
  <si>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CO1.REQ.6491505</t>
  </si>
  <si>
    <t>OPSP-VAD-0907-2024</t>
  </si>
  <si>
    <t>https://community.secop.gov.co/Public/Tendering/OpportunityDetail/Index?noticeUID=CO1.NTC.6376867&amp;isFromPublicArea=True&amp;isModal=False</t>
  </si>
  <si>
    <t>JOSE FRANCISCO SABAN DIAZ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</si>
  <si>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</si>
  <si>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CO1.REQ.6491315</t>
  </si>
  <si>
    <t>OAG-VAD-0906-2024</t>
  </si>
  <si>
    <t>https://community.secop.gov.co/Public/Tendering/OpportunityDetail/Index?noticeUID=CO1.NTC.6380267&amp;isFromPublicArea=True&amp;isModal=False</t>
  </si>
  <si>
    <t>EVERT SEGUNDO CHARRIS GRANADOS</t>
  </si>
  <si>
    <t>CO1.REQ.6494261</t>
  </si>
  <si>
    <t>OAG-VAD-0905-2024</t>
  </si>
  <si>
    <t>https://community.secop.gov.co/Public/Tendering/OpportunityDetail/Index?noticeUID=CO1.NTC.6380099&amp;isFromPublicArea=True&amp;isModal=False</t>
  </si>
  <si>
    <t>LAURA VANESSA MAESTRE MAESTRE</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</si>
  <si>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</si>
  <si>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CO1.REQ.6494389</t>
  </si>
  <si>
    <t>OPSP-VAD-0904-2024</t>
  </si>
  <si>
    <t>https://community.secop.gov.co/Public/Tendering/OpportunityDetail/Index?noticeUID=CO1.NTC.6380083&amp;isFromPublicArea=True&amp;isModal=False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</si>
  <si>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</si>
  <si>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</si>
  <si>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CO1.REQ.6494522</t>
  </si>
  <si>
    <t>OPSP-VAD-0903-2024</t>
  </si>
  <si>
    <t>https://community.secop.gov.co/Public/Tendering/OpportunityDetail/Index?noticeUID=CO1.NTC.6380422&amp;isFromPublicArea=True&amp;isModal=False</t>
  </si>
  <si>
    <t>MARIA JOSE MEYER MUGNO</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</si>
  <si>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</si>
  <si>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CO1.REQ.6494518</t>
  </si>
  <si>
    <t>OPSP-VAD-0902-2024</t>
  </si>
  <si>
    <t>https://community.secop.gov.co/Public/Tendering/OpportunityDetail/Index?noticeUID=CO1.NTC.6380359&amp;isFromPublicArea=True&amp;isModal=False</t>
  </si>
  <si>
    <t>JUAN CARLOS BLANCO NAVARRO</t>
  </si>
  <si>
    <t>CO1.REQ.6494512</t>
  </si>
  <si>
    <t>OPSP-VAD-0901-2024</t>
  </si>
  <si>
    <t>https://community.secop.gov.co/Public/Tendering/OpportunityDetail/Index?noticeUID=CO1.NTC.6380352&amp;isFromPublicArea=True&amp;isModal=False</t>
  </si>
  <si>
    <t>ALVARO JAVIER MONTERO MERCADO</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</si>
  <si>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</si>
  <si>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CO1.REQ.6494357</t>
  </si>
  <si>
    <t>OPSP-VAD-0900-2024</t>
  </si>
  <si>
    <t>https://community.secop.gov.co/Public/Tendering/OpportunityDetail/Index?noticeUID=CO1.NTC.6380235&amp;isFromPublicArea=True&amp;isModal=False</t>
  </si>
  <si>
    <t>JUAN CARLOS MAESTRE DOMINGUEZ</t>
  </si>
  <si>
    <t>CO1.REQ.6494000</t>
  </si>
  <si>
    <t>OAG-VAD-0899-2024</t>
  </si>
  <si>
    <t>https://community.secop.gov.co/Public/Tendering/OpportunityDetail/Index?noticeUID=CO1.NTC.6380331&amp;isFromPublicArea=True&amp;isModal=False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</si>
  <si>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</si>
  <si>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</si>
  <si>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CO1.REQ.6494238</t>
  </si>
  <si>
    <t>OAG-VAD-0898-2024</t>
  </si>
  <si>
    <t>https://community.secop.gov.co/Public/Tendering/OpportunityDetail/Index?noticeUID=CO1.NTC.6380216&amp;isFromPublicArea=True&amp;isModal=False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</si>
  <si>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</si>
  <si>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</si>
  <si>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CO1.REQ.6494229</t>
  </si>
  <si>
    <t>OPSP-VAD-0897-2024</t>
  </si>
  <si>
    <t>https://community.secop.gov.co/Public/Tendering/OpportunityDetail/Index?noticeUID=CO1.NTC.6379789&amp;isFromPublicArea=True&amp;isModal=False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</si>
  <si>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</si>
  <si>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</si>
  <si>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CO1.REQ.6494156</t>
  </si>
  <si>
    <t>OAG-VAD-0896-2024</t>
  </si>
  <si>
    <t>https://community.secop.gov.co/Public/Tendering/OpportunityDetail/Index?noticeUID=CO1.NTC.6379892&amp;isFromPublicArea=True&amp;isModal=False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</si>
  <si>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</si>
  <si>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</si>
  <si>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CO1.REQ.6493900</t>
  </si>
  <si>
    <t>OPSP-VAD-0895-2024</t>
  </si>
  <si>
    <t>https://community.secop.gov.co/Public/Tendering/OpportunityDetail/Index?noticeUID=CO1.NTC.6380006&amp;isFromPublicArea=True&amp;isModal=False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</si>
  <si>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</si>
  <si>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</si>
  <si>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CO1.REQ.6494203</t>
  </si>
  <si>
    <t>OPSP-VAD-0894-2024</t>
  </si>
  <si>
    <t>https://community.secop.gov.co/Public/Tendering/OpportunityDetail/Index?noticeUID=CO1.NTC.6380013&amp;isFromPublicArea=True&amp;isModal=False</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</si>
  <si>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</si>
  <si>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CO1.REQ.6493859</t>
  </si>
  <si>
    <t>OPSP-VAD-0893-2024</t>
  </si>
  <si>
    <t>https://community.secop.gov.co/Public/Tendering/OpportunityDetail/Index?noticeUID=CO1.NTC.6379556&amp;isFromPublicArea=True&amp;isModal=False</t>
  </si>
  <si>
    <t>ALVARO JOSE CAMPO LOPEZ</t>
  </si>
  <si>
    <t>CO1.REQ.6493757</t>
  </si>
  <si>
    <t>OPSP-VAD-0892-2024</t>
  </si>
  <si>
    <t>https://community.secop.gov.co/Public/Tendering/OpportunityDetail/Index?noticeUID=CO1.NTC.6379372&amp;isFromPublicArea=True&amp;isModal=False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</si>
  <si>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</si>
  <si>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</si>
  <si>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CO1.REQ.6493728</t>
  </si>
  <si>
    <t>OPSP-VAD-0891-2024</t>
  </si>
  <si>
    <t>https://community.secop.gov.co/Public/Tendering/OpportunityDetail/Index?noticeUID=CO1.NTC.6378981&amp;isFromPublicArea=True&amp;isModal=False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</si>
  <si>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</si>
  <si>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</si>
  <si>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CO1.REQ.6493705</t>
  </si>
  <si>
    <t>OPSP-VAD-0890-2024</t>
  </si>
  <si>
    <t>https://community.secop.gov.co/Public/Tendering/OpportunityDetail/Index?noticeUID=CO1.NTC.6379317&amp;isFromPublicArea=True&amp;isModal=False</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</si>
  <si>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</si>
  <si>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</si>
  <si>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CO1.REQ.6493422</t>
  </si>
  <si>
    <t>OPSP-VAD-0889-2024</t>
  </si>
  <si>
    <t>https://community.secop.gov.co/Public/Tendering/OpportunityDetail/Index?noticeUID=CO1.NTC.6379206&amp;isFromPublicArea=True&amp;isModal=False</t>
  </si>
  <si>
    <t>LUIS ALBERTO BARRIOS MIER</t>
  </si>
  <si>
    <t>CO1.REQ.6493402</t>
  </si>
  <si>
    <t>OAG-VAD-0888-2024</t>
  </si>
  <si>
    <t>https://community.secop.gov.co/Public/Tendering/OpportunityDetail/Index?noticeUID=CO1.NTC.6378857&amp;isFromPublicArea=True&amp;isModal=False</t>
  </si>
  <si>
    <t>ALEJANDRO JAVIER LIZCANO OROZCO</t>
  </si>
  <si>
    <t>CO1.REQ.6493028</t>
  </si>
  <si>
    <t>OAG-VAD-0887-2024</t>
  </si>
  <si>
    <t>https://community.secop.gov.co/Public/Tendering/OpportunityDetail/Index?noticeUID=CO1.NTC.6378625&amp;isFromPublicArea=True&amp;isModal=False</t>
  </si>
  <si>
    <t>MARIA ALEXANDRA MANJARRES MEZA</t>
  </si>
  <si>
    <t>CO1.REQ.6492667</t>
  </si>
  <si>
    <t>OAG-VAD-0886-2024</t>
  </si>
  <si>
    <t>https://community.secop.gov.co/Public/Tendering/OpportunityDetail/Index?noticeUID=CO1.NTC.6378588&amp;isFromPublicArea=True&amp;isModal=False</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</si>
  <si>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</si>
  <si>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</si>
  <si>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CO1.REQ.6492787</t>
  </si>
  <si>
    <t>OPSP-VAD-0885-2024</t>
  </si>
  <si>
    <t>https://community.secop.gov.co/Public/Tendering/OpportunityDetail/Index?noticeUID=CO1.NTC.6378698&amp;isFromPublicArea=True&amp;isModal=False</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</si>
  <si>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</si>
  <si>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CO1.REQ.6493024</t>
  </si>
  <si>
    <t>OPSP-VAD-0884-2024</t>
  </si>
  <si>
    <t>https://community.secop.gov.co/Public/Tendering/OpportunityDetail/Index?noticeUID=CO1.NTC.6379202&amp;isFromPublicArea=True&amp;isModal=False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</si>
  <si>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</si>
  <si>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</si>
  <si>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CO1.REQ.6492499</t>
  </si>
  <si>
    <t>OPSP-VAD-0883-2024</t>
  </si>
  <si>
    <t>https://community.secop.gov.co/Public/Tendering/OpportunityDetail/Index?noticeUID=CO1.NTC.6379048&amp;isFromPublicArea=True&amp;isModal=False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</si>
  <si>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</si>
  <si>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</si>
  <si>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CO1.REQ.6493178</t>
  </si>
  <si>
    <t>OPSP-VAD-0882-2024</t>
  </si>
  <si>
    <t>https://community.secop.gov.co/Public/Tendering/OpportunityDetail/Index?noticeUID=CO1.NTC.6378977&amp;isFromPublicArea=True&amp;isModal=False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</si>
  <si>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</si>
  <si>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</si>
  <si>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CO1.REQ.6493435</t>
  </si>
  <si>
    <t>OAG-VAD-0881-2024</t>
  </si>
  <si>
    <t>https://community.secop.gov.co/Public/Tendering/OpportunityDetail/Index?noticeUID=CO1.NTC.6379180&amp;isFromPublicArea=True&amp;isModal=False</t>
  </si>
  <si>
    <t>RAFAEL ALBERTO SANCHEZ OVIEDO</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</si>
  <si>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</si>
  <si>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CO1.REQ.6493721</t>
  </si>
  <si>
    <t>OAG-VAD-0880-2024</t>
  </si>
  <si>
    <t>https://community.secop.gov.co/Public/Tendering/OpportunityDetail/Index?noticeUID=CO1.NTC.6379804&amp;isFromPublicArea=True&amp;isModal=False</t>
  </si>
  <si>
    <t>ESPERANZA MOSQUERA MATURANA</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</si>
  <si>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</si>
  <si>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CO1.REQ.6493365</t>
  </si>
  <si>
    <t>OPSP-VAD-0879-2024</t>
  </si>
  <si>
    <t>https://community.secop.gov.co/Public/Tendering/OpportunityDetail/Index?noticeUID=CO1.NTC.6379742&amp;isFromPublicArea=True&amp;isModal=False</t>
  </si>
  <si>
    <t>MARIA DE JESUS AMADOR ZEA</t>
  </si>
  <si>
    <t>CO1.REQ.6493774</t>
  </si>
  <si>
    <t>OAG-VAD-0878-2024</t>
  </si>
  <si>
    <t>https://community.secop.gov.co/Public/Tendering/OpportunityDetail/Index?noticeUID=CO1.NTC.6379797&amp;isFromPublicArea=True&amp;isModal=False</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</si>
  <si>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</si>
  <si>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CO1.REQ.6494168</t>
  </si>
  <si>
    <t>OPSP-VAD-0877-2024</t>
  </si>
  <si>
    <t>https://community.secop.gov.co/Public/Tendering/OpportunityDetail/Index?noticeUID=CO1.NTC.6380310&amp;isFromPublicArea=True&amp;isModal=False</t>
  </si>
  <si>
    <t>ALBERTO JOSE MARTINEZ COAS</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</si>
  <si>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</si>
  <si>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CO1.REQ.6494192</t>
  </si>
  <si>
    <t>OAG-VAD-0876-2024</t>
  </si>
  <si>
    <t>https://community.secop.gov.co/Public/Tendering/OpportunityDetail/Index?noticeUID=CO1.NTC.6380166&amp;isFromPublicArea=True&amp;isModal=False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</si>
  <si>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</si>
  <si>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</si>
  <si>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CO1.REQ.6494403</t>
  </si>
  <si>
    <t>OAG-VAD-0875-2024</t>
  </si>
  <si>
    <t>https://community.secop.gov.co/Public/Tendering/OpportunityDetail/Index?noticeUID=CO1.NTC.6378560&amp;isFromPublicArea=True&amp;isModal=False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</si>
  <si>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</si>
  <si>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</si>
  <si>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CO1.REQ.6492452</t>
  </si>
  <si>
    <t>OPSP-VAD-0874-2024</t>
  </si>
  <si>
    <t>https://community.secop.gov.co/Public/Tendering/OpportunityDetail/Index?noticeUID=CO1.NTC.6378234&amp;isFromPublicArea=True&amp;isModal=False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</si>
  <si>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</si>
  <si>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</si>
  <si>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CO1.REQ.6492812</t>
  </si>
  <si>
    <t>OAG-VAD-0873-2024</t>
  </si>
  <si>
    <t>https://community.secop.gov.co/Public/Tendering/OpportunityDetail/Index?noticeUID=CO1.NTC.6377997&amp;isFromPublicArea=True&amp;isModal=False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</si>
  <si>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</si>
  <si>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</si>
  <si>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CO1.REQ.6492427</t>
  </si>
  <si>
    <t>OPSP-VAD-0872-2024</t>
  </si>
  <si>
    <t>https://community.secop.gov.co/Public/Tendering/OpportunityDetail/Index?noticeUID=CO1.NTC.6378217&amp;isFromPublicArea=True&amp;isModal=False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</si>
  <si>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</si>
  <si>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</si>
  <si>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CO1.REQ.6492243</t>
  </si>
  <si>
    <t>OPSP-VAD-0871-2024</t>
  </si>
  <si>
    <t>https://community.secop.gov.co/Public/Tendering/OpportunityDetail/Index?noticeUID=CO1.NTC.6377752&amp;isFromPublicArea=True&amp;isModal=False</t>
  </si>
  <si>
    <t>JENNIFFER IVONNE GUZMAN CAMACHO</t>
  </si>
  <si>
    <t>CO1.REQ.6491899</t>
  </si>
  <si>
    <t>OPSP-VAD-0870-2024</t>
  </si>
  <si>
    <t>https://community.secop.gov.co/Public/Tendering/OpportunityDetail/Index?noticeUID=CO1.NTC.6377909&amp;isFromPublicArea=True&amp;isModal=False</t>
  </si>
  <si>
    <t>ELVIRA OLGA TORREGROZA CABARCAS</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</si>
  <si>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</si>
  <si>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CO1.REQ.6491865</t>
  </si>
  <si>
    <t>OPSP-VAD-0869-2024</t>
  </si>
  <si>
    <t>https://community.secop.gov.co/Public/Tendering/OpportunityDetail/Index?noticeUID=CO1.NTC.6377812&amp;isFromPublicArea=True&amp;isModal=False</t>
  </si>
  <si>
    <t>WENDY PAOLA MERCADO RODRIGUEZ</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</si>
  <si>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</si>
  <si>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CO1.REQ.6491763</t>
  </si>
  <si>
    <t>OPSP-VAD-0868-2024</t>
  </si>
  <si>
    <t>https://community.secop.gov.co/Public/Tendering/OpportunityDetail/Index?noticeUID=CO1.NTC.6377373&amp;isFromPublicArea=True&amp;isModal=False</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</si>
  <si>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</si>
  <si>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</si>
  <si>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CO1.REQ.6491903</t>
  </si>
  <si>
    <t>OPSP-VAD-0867-2024</t>
  </si>
  <si>
    <t>https://community.secop.gov.co/Public/Tendering/OpportunityDetail/Index?noticeUID=CO1.NTC.6377169&amp;isFromPublicArea=True&amp;isModal=False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</si>
  <si>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</si>
  <si>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</si>
  <si>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CO1.REQ.6491555</t>
  </si>
  <si>
    <t>OPSP-VAD-0866-2024</t>
  </si>
  <si>
    <t>https://community.secop.gov.co/Public/Tendering/OpportunityDetail/Index?noticeUID=CO1.NTC.6373901&amp;isFromPublicArea=True&amp;isModal=False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</si>
  <si>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</si>
  <si>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</si>
  <si>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CO1.REQ.6487972</t>
  </si>
  <si>
    <t>OPSP-VAD-0865-2024</t>
  </si>
  <si>
    <t>https://community.secop.gov.co/Public/Tendering/OpportunityDetail/Index?noticeUID=CO1.NTC.6373825&amp;isFromPublicArea=True&amp;isModal=False</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</si>
  <si>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</si>
  <si>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</si>
  <si>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CO1.REQ.6487960</t>
  </si>
  <si>
    <t>OAG-VAD-0864-2024</t>
  </si>
  <si>
    <t>https://community.secop.gov.co/Public/Tendering/OpportunityDetail/Index?noticeUID=CO1.NTC.6373562&amp;isFromPublicArea=True&amp;isModal=False</t>
  </si>
  <si>
    <t>HERNANDO JUNIOR BRAVO LLANOS</t>
  </si>
  <si>
    <t>CO1.REQ.6488082</t>
  </si>
  <si>
    <t>OAG-VAD-0863-2024</t>
  </si>
  <si>
    <t>https://community.secop.gov.co/Public/Tendering/OpportunityDetail/Index?noticeUID=CO1.NTC.6373807&amp;isFromPublicArea=True&amp;isModal=False</t>
  </si>
  <si>
    <t>LILIANA ESTHER CARDONA PERTUZ</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</si>
  <si>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</si>
  <si>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CO1.REQ.6488066</t>
  </si>
  <si>
    <t>OAG-VAD-0862-2024</t>
  </si>
  <si>
    <t>https://community.secop.gov.co/Public/Tendering/OpportunityDetail/Index?noticeUID=CO1.NTC.6373687&amp;isFromPublicArea=True&amp;isModal=False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</si>
  <si>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</si>
  <si>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</si>
  <si>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CO1.REQ.6487828</t>
  </si>
  <si>
    <t>OPSP-VAD-0861-2024</t>
  </si>
  <si>
    <t>https://community.secop.gov.co/Public/Tendering/OpportunityDetail/Index?noticeUID=CO1.NTC.6373441&amp;isFromPublicArea=True&amp;isModal=False</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</si>
  <si>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</si>
  <si>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</si>
  <si>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CO1.REQ.6487649</t>
  </si>
  <si>
    <t>OPSP-VAD-0860-2024</t>
  </si>
  <si>
    <t>https://community.secop.gov.co/Public/Tendering/OpportunityDetail/Index?noticeUID=CO1.NTC.6373273&amp;isFromPublicArea=True&amp;isModal=False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</si>
  <si>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</si>
  <si>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</si>
  <si>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CO1.REQ.6487804</t>
  </si>
  <si>
    <t>OAG-VAD-0859-2024</t>
  </si>
  <si>
    <t>https://community.secop.gov.co/Public/Tendering/OpportunityDetail/Index?noticeUID=CO1.NTC.6373067&amp;isFromPublicArea=True&amp;isModal=False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</si>
  <si>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</si>
  <si>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</si>
  <si>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CO1.REQ.6487621</t>
  </si>
  <si>
    <t>OPSP-VAD-0858-2024</t>
  </si>
  <si>
    <t>https://community.secop.gov.co/Public/Tendering/OpportunityDetail/Index?noticeUID=CO1.NTC.6372991&amp;isFromPublicArea=True&amp;isModal=False</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</si>
  <si>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</si>
  <si>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</si>
  <si>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CO1.REQ.6487340</t>
  </si>
  <si>
    <t>OPSP-VAD-0857-2024</t>
  </si>
  <si>
    <t>https://community.secop.gov.co/Public/Tendering/OpportunityDetail/Index?noticeUID=CO1.NTC.6372913&amp;isFromPublicArea=True&amp;isModal=False</t>
  </si>
  <si>
    <t>VICTOR ALBERTO LARA MARTINEZ</t>
  </si>
  <si>
    <t>CO1.REQ.6487122</t>
  </si>
  <si>
    <t>OAG-VAD-0856-2024</t>
  </si>
  <si>
    <t>https://community.secop.gov.co/Public/Tendering/OpportunityDetail/Index?noticeUID=CO1.NTC.6372980&amp;isFromPublicArea=True&amp;isModal=False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</si>
  <si>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</si>
  <si>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</si>
  <si>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CO1.REQ.6486914</t>
  </si>
  <si>
    <t>OPSP-VAD-0855-2024</t>
  </si>
  <si>
    <t>https://community.secop.gov.co/Public/Tendering/OpportunityDetail/Index?noticeUID=CO1.NTC.6373300&amp;isFromPublicArea=True&amp;isModal=False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</si>
  <si>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</si>
  <si>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</si>
  <si>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CO1.REQ.6487817</t>
  </si>
  <si>
    <t>OPSP-VAD-0854-2024</t>
  </si>
  <si>
    <t>https://community.secop.gov.co/Public/Tendering/OpportunityDetail/Index?noticeUID=CO1.NTC.6373411&amp;isFromPublicArea=True&amp;isModal=False</t>
  </si>
  <si>
    <t>DINA MORALES GONZALEZ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</si>
  <si>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</si>
  <si>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CO1.REQ.6487398</t>
  </si>
  <si>
    <t>OAG-VAD-0853-2024</t>
  </si>
  <si>
    <t>https://community.secop.gov.co/Public/Tendering/OpportunityDetail/Index?noticeUID=CO1.NTC.6373089&amp;isFromPublicArea=True&amp;isModal=False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</si>
  <si>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</si>
  <si>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</si>
  <si>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CO1.REQ.6487627</t>
  </si>
  <si>
    <t>OPSP-VAD-0852-2024</t>
  </si>
  <si>
    <t>https://community.secop.gov.co/Public/Tendering/OpportunityDetail/Index?noticeUID=CO1.NTC.6373530&amp;isFromPublicArea=True&amp;isModal=False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</si>
  <si>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</si>
  <si>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</si>
  <si>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CO1.REQ.6487920</t>
  </si>
  <si>
    <t>OPSP-VAD-0851-2024</t>
  </si>
  <si>
    <t>https://community.secop.gov.co/Public/Tendering/OpportunityDetail/Index?noticeUID=CO1.NTC.6373055&amp;isFromPublicArea=True&amp;isModal=False</t>
  </si>
  <si>
    <t>SERGIO ANDRES CRESPO PALMERA</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</si>
  <si>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</si>
  <si>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CO1.REQ.6487082</t>
  </si>
  <si>
    <t>OAG-VAD-0850-2024</t>
  </si>
  <si>
    <t>https://community.secop.gov.co/Public/Tendering/OpportunityDetail/Index?noticeUID=CO1.NTC.6372968&amp;isFromPublicArea=True&amp;isModal=False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</si>
  <si>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</si>
  <si>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</si>
  <si>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CO1.REQ.6487167</t>
  </si>
  <si>
    <t>OPSP-VAD-0849-2024</t>
  </si>
  <si>
    <t>https://community.secop.gov.co/Public/Tendering/OpportunityDetail/Index?noticeUID=CO1.NTC.6372400&amp;isFromPublicArea=True&amp;isModal=False</t>
  </si>
  <si>
    <t>MARCIO POLO HURTADO</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</si>
  <si>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</si>
  <si>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CO1.REQ.6487131</t>
  </si>
  <si>
    <t>OPSP-VAD-0848-2024</t>
  </si>
  <si>
    <t>https://community.secop.gov.co/Public/Tendering/OpportunityDetail/Index?noticeUID=CO1.NTC.6372811&amp;isFromPublicArea=True&amp;isModal=False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</si>
  <si>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</si>
  <si>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</si>
  <si>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CO1.REQ.6487105</t>
  </si>
  <si>
    <t>OPSP-VAD-0847-2024</t>
  </si>
  <si>
    <t>https://community.secop.gov.co/Public/Tendering/OpportunityDetail/Index?noticeUID=CO1.NTC.6372612&amp;isFromPublicArea=True&amp;isModal=False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</si>
  <si>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</si>
  <si>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</si>
  <si>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CO1.REQ.6486851</t>
  </si>
  <si>
    <t>OPSP-VAD-0846-2024</t>
  </si>
  <si>
    <t>https://community.secop.gov.co/Public/Tendering/OpportunityDetail/Index?noticeUID=CO1.NTC.6372228&amp;isFromPublicArea=True&amp;isModal=False</t>
  </si>
  <si>
    <t>JERONIMO RAFAEL MONTERO OCHOA</t>
  </si>
  <si>
    <t>CO1.REQ.6486362</t>
  </si>
  <si>
    <t>OAG-VAD-0845-2024</t>
  </si>
  <si>
    <t>https://community.secop.gov.co/Public/Tendering/OpportunityDetail/Index?noticeUID=CO1.NTC.6372478&amp;isFromPublicArea=True&amp;isModal=False</t>
  </si>
  <si>
    <t>ANGEL ENRIQUE RUIZ MIER</t>
  </si>
  <si>
    <t>CO1.REQ.6486669</t>
  </si>
  <si>
    <t>OAG-VAD-0844-2024</t>
  </si>
  <si>
    <t>https://community.secop.gov.co/Public/Tendering/OpportunityDetail/Index?noticeUID=CO1.NTC.6372277&amp;isFromPublicArea=True&amp;isModal=False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</si>
  <si>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</si>
  <si>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</si>
  <si>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</si>
  <si>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CO1.REQ.6486489</t>
  </si>
  <si>
    <t>OPSP-VAD-0843-2024</t>
  </si>
  <si>
    <t>https://community.secop.gov.co/Public/Tendering/OpportunityDetail/Index?noticeUID=CO1.NTC.6371173&amp;isFromPublicArea=True&amp;isModal=False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</si>
  <si>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</si>
  <si>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</si>
  <si>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CO1.REQ.6486392</t>
  </si>
  <si>
    <t>OPSP-VAD-0842-2024</t>
  </si>
  <si>
    <t>https://community.secop.gov.co/Public/Tendering/OpportunityDetail/Index?noticeUID=CO1.NTC.6373678&amp;isFromPublicArea=True&amp;isModal=False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</si>
  <si>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</si>
  <si>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</si>
  <si>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CO1.REQ.6488040</t>
  </si>
  <si>
    <t>OPSP-VAD-0841-2024</t>
  </si>
  <si>
    <t>https://community.secop.gov.co/Public/Tendering/OpportunityDetail/Index?noticeUID=CO1.NTC.6373442&amp;isFromPublicArea=True&amp;isModal=False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</si>
  <si>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</si>
  <si>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</si>
  <si>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CO1.REQ.6487819</t>
  </si>
  <si>
    <t>OPSP-VAD-0840-2024</t>
  </si>
  <si>
    <t>https://community.secop.gov.co/Public/Tendering/OpportunityDetail/Index?noticeUID=CO1.NTC.6373423&amp;isFromPublicArea=True&amp;isModal=False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</si>
  <si>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</si>
  <si>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</si>
  <si>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CO1.REQ.6488011</t>
  </si>
  <si>
    <t>OAG-VAD-0839-2024</t>
  </si>
  <si>
    <t>https://community.secop.gov.co/Public/Tendering/OpportunityDetail/Index?noticeUID=CO1.NTC.6372435&amp;isFromPublicArea=True&amp;isModal=False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</si>
  <si>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</si>
  <si>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</si>
  <si>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CO1.REQ.6486257</t>
  </si>
  <si>
    <t>OPSP-VAD-0838-2024</t>
  </si>
  <si>
    <t>https://community.secop.gov.co/Public/Tendering/OpportunityDetail/Index?noticeUID=CO1.NTC.6371903&amp;isFromPublicArea=True&amp;isModal=False</t>
  </si>
  <si>
    <t>LUIS ALEJANDRO ORTIZ HERAZO</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</si>
  <si>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</si>
  <si>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CO1.REQ.6486140</t>
  </si>
  <si>
    <t>OPSP-VAD-0837-2024</t>
  </si>
  <si>
    <t>https://community.secop.gov.co/Public/Tendering/OpportunityDetail/Index?noticeUID=CO1.NTC.6371290&amp;isFromPublicArea=True&amp;isModal=False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</si>
  <si>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</si>
  <si>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</si>
  <si>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CO1.REQ.6485969</t>
  </si>
  <si>
    <t>OPSP-VAD-0836-2024</t>
  </si>
  <si>
    <t>https://community.secop.gov.co/Public/Tendering/OpportunityDetail/Index?noticeUID=CO1.NTC.6371091&amp;isFromPublicArea=True&amp;isModal=False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</si>
  <si>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</si>
  <si>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</si>
  <si>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CO1.REQ.6485548</t>
  </si>
  <si>
    <t>OPSP-VAD-0835-2024</t>
  </si>
  <si>
    <t>https://community.secop.gov.co/Public/Tendering/OpportunityDetail/Index?noticeUID=CO1.NTC.6362834&amp;isFromPublicArea=True&amp;isModal=False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</si>
  <si>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</si>
  <si>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</si>
  <si>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CO1.REQ.6477437</t>
  </si>
  <si>
    <t>OPSP-VAD-0834-2024</t>
  </si>
  <si>
    <t>https://community.secop.gov.co/Public/Tendering/OpportunityDetail/Index?noticeUID=CO1.NTC.6362543&amp;isFromPublicArea=True&amp;isModal=False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</si>
  <si>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</si>
  <si>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</si>
  <si>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CO1.REQ.6476755</t>
  </si>
  <si>
    <t>OPSP-VAD-0833-2024</t>
  </si>
  <si>
    <t>https://community.secop.gov.co/Public/Tendering/OpportunityDetail/Index?noticeUID=CO1.NTC.6343007&amp;isFromPublicArea=True&amp;isModal=False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</si>
  <si>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</si>
  <si>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</si>
  <si>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CO1.REQ.6457388</t>
  </si>
  <si>
    <t>OAG-VAD-0832-2024</t>
  </si>
  <si>
    <t>https://community.secop.gov.co/Public/Tendering/OpportunityDetail/Index?noticeUID=CO1.NTC.6317436</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</si>
  <si>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</si>
  <si>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CO1.REQ.6431992</t>
  </si>
  <si>
    <t>OPSP-VAD-0831-2024</t>
  </si>
  <si>
    <t>https://community.secop.gov.co/Public/Tendering/OpportunityDetail/Index?noticeUID=CO1.NTC.6317135</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</si>
  <si>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</si>
  <si>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CO1.REQ.6431928</t>
  </si>
  <si>
    <t>OAG-VAD-0830-2024</t>
  </si>
  <si>
    <t>https://community.secop.gov.co/Public/Tendering/OpportunityDetail/Index?noticeUID=CO1.NTC.6317127</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</si>
  <si>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</si>
  <si>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CO1.REQ.6431677</t>
  </si>
  <si>
    <t>OPSP-VAD-0829-2024</t>
  </si>
  <si>
    <t>https://community.secop.gov.co/Public/Tendering/OpportunityDetail/Index?noticeUID=CO1.NTC.6316941</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</si>
  <si>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</si>
  <si>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CO1.REQ.6431477</t>
  </si>
  <si>
    <t>OPSP-VAD-0828-2024</t>
  </si>
  <si>
    <t>https://community.secop.gov.co/Public/Tendering/OpportunityDetail/Index?noticeUID=CO1.NTC.6296694</t>
  </si>
  <si>
    <t>STEFHANIE SIMMONDS GOMEZ</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</si>
  <si>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</si>
  <si>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CO1.REQ.6411059</t>
  </si>
  <si>
    <t>OPSP-VAD-0827-2024</t>
  </si>
  <si>
    <t>https://community.secop.gov.co/Public/Tendering/OpportunityDetail/Index?noticeUID=CO1.NTC.6296364</t>
  </si>
  <si>
    <t>ALEJANDRA PAOLA RODRIGUEZ FRANCO</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</si>
  <si>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</si>
  <si>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CO1.REQ.6410381</t>
  </si>
  <si>
    <t>OPSP-VAD-0826-2024</t>
  </si>
  <si>
    <t>https://community.secop.gov.co/Public/Tendering/OpportunityDetail/Index?noticeUID=CO1.NTC.6296442</t>
  </si>
  <si>
    <t>LORENA MARIA PINEDO CAMPO</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</si>
  <si>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</si>
  <si>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CO1.REQ.6410474</t>
  </si>
  <si>
    <t>OPSP-VAD-0825-2024</t>
  </si>
  <si>
    <t>https://community.secop.gov.co/Public/Tendering/OpportunityDetail/Index?noticeUID=CO1.NTC.6278178</t>
  </si>
  <si>
    <t xml:space="preserve">VIVERLYS LEINITH DIAZ GUTIERREZ </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</si>
  <si>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</si>
  <si>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CO1.REQ.6391822</t>
  </si>
  <si>
    <t>OPSP-VAD-0824-2024</t>
  </si>
  <si>
    <t>https://community.secop.gov.co/Public/Tendering/OpportunityDetail/Index?noticeUID=CO1.NTC.6277839</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</si>
  <si>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</si>
  <si>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CO1.REQ.6391432</t>
  </si>
  <si>
    <t>OPSP-VAD-0815-2024</t>
  </si>
  <si>
    <t>https://community.secop.gov.co/Public/Tendering/OpportunityDetail/Index?noticeUID=CO1.NTC.6278004</t>
  </si>
  <si>
    <t>JASNEY MOTTA PEREZ</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</si>
  <si>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</si>
  <si>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CO1.REQ.6390900</t>
  </si>
  <si>
    <t>OPSP-VAD-0814-2024</t>
  </si>
  <si>
    <t>https://community.secop.gov.co/Public/Tendering/OpportunityDetail/Index?noticeUID=CO1.NTC.6277535</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</si>
  <si>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</si>
  <si>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CO1.REQ.6391191</t>
  </si>
  <si>
    <t>OPSP-VAD-0813-2024</t>
  </si>
  <si>
    <t>https://community.secop.gov.co/Public/Tendering/OpportunityDetail/Index?noticeUID=CO1.NTC.6277622</t>
  </si>
  <si>
    <t>YINA ALEJANDRA TELLEZ FUENTES</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</si>
  <si>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</si>
  <si>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CO1.REQ.6391149</t>
  </si>
  <si>
    <t>OPSP-VAD-0812-2024</t>
  </si>
  <si>
    <t>https://community.secop.gov.co/Public/Tendering/OpportunityDetail/Index?noticeUID=CO1.NTC.6263599</t>
  </si>
  <si>
    <t>DANIEL DAVID GRANADOS PARODI</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</si>
  <si>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</si>
  <si>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CO1.REQ.6377647</t>
  </si>
  <si>
    <t>OAG-VAD-0810-2024</t>
  </si>
  <si>
    <t>https://community.secop.gov.co/Public/Tendering/OpportunityDetail/Index?noticeUID=CO1.NTC.6264502</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</si>
  <si>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</si>
  <si>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</si>
  <si>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CO1.REQ.6378263</t>
  </si>
  <si>
    <t>OPSP-VAD-0809-2024</t>
  </si>
  <si>
    <t>https://community.secop.gov.co/Public/Tendering/OpportunityDetail/Index?noticeUID=CO1.NTC.6264166</t>
  </si>
  <si>
    <t>ANDREA STEFANIA SOLANO HERNANDEZ</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</si>
  <si>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</si>
  <si>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CO1.REQ.6377982</t>
  </si>
  <si>
    <t>OPSP-VAD-0808-2024</t>
  </si>
  <si>
    <t>https://community.secop.gov.co/Public/Tendering/OpportunityDetail/Index?noticeUID=CO1.NTC.6253110</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</si>
  <si>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</si>
  <si>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CO1.REQ.6366290</t>
  </si>
  <si>
    <t>OAG-VAD-0805-2024</t>
  </si>
  <si>
    <t>https://community.secop.gov.co/Public/Tendering/OpportunityDetail/Index?noticeUID=CO1.NTC.6210144&amp;isFromPublicArea=True&amp;isModal=False</t>
  </si>
  <si>
    <t>SHAROL MERCEDES CORTES MIRANDA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</si>
  <si>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</si>
  <si>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CO1.REQ.6324824</t>
  </si>
  <si>
    <t>OPSP-VAD-0804-2024</t>
  </si>
  <si>
    <t>https://community.secop.gov.co/Public/Tendering/OpportunityDetail/Index?noticeUID=CO1.NTC.6210209&amp;isFromPublicArea=True&amp;isModal=False</t>
  </si>
  <si>
    <t>YANETH ELVIRA PEREZ MOLINA</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</si>
  <si>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</si>
  <si>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CO1.REQ.6324324</t>
  </si>
  <si>
    <t>OPSP-VAD-0803-2024</t>
  </si>
  <si>
    <t>https://community.secop.gov.co/Public/Tendering/OpportunityDetail/Index?noticeUID=CO1.NTC.6193538&amp;isFromPublicArea=True&amp;isModal=False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</si>
  <si>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</si>
  <si>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CO1.REQ.6307475</t>
  </si>
  <si>
    <t>OPSP-VAD-0801-2024</t>
  </si>
  <si>
    <t>https://community.secop.gov.co/Public/Tendering/OpportunityDetail/Index?noticeUID=CO1.NTC.6123284&amp;isFromPublicArea=True&amp;isModal=False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</si>
  <si>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</si>
  <si>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CO1.REQ.6236041</t>
  </si>
  <si>
    <t>OPSP-VAD-0792-2024</t>
  </si>
  <si>
    <t>https://community.secop.gov.co/Public/Tendering/OpportunityDetail/Index?noticeUID=CO1.NTC.6122664&amp;isFromPublicArea=True&amp;isModal=False</t>
  </si>
  <si>
    <t>DANIEL DE JESUS CANDELARIO MACIAS</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</si>
  <si>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</si>
  <si>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CO1.REQ.6235741</t>
  </si>
  <si>
    <t>OPSP-VAD-0791-2024</t>
  </si>
  <si>
    <t>https://community.secop.gov.co/Public/Tendering/OpportunityDetail/Index?noticeUID=CO1.NTC.6156178&amp;isFromPublicArea=True&amp;isModal=False</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</si>
  <si>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</si>
  <si>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CO1.REQ.6269459</t>
  </si>
  <si>
    <t>OAG-VAD-0790-2024</t>
  </si>
  <si>
    <t>https://community.secop.gov.co/Public/Tendering/OpportunityDetail/Index?noticeUID=CO1.NTC.6112677&amp;isFromPublicArea=True&amp;isModal=False</t>
  </si>
  <si>
    <t>DERLIS YURANIS ILIAS OROZCO</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</si>
  <si>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</si>
  <si>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CO1.REQ.6225193</t>
  </si>
  <si>
    <t>OAG-VAD-0789-2024</t>
  </si>
  <si>
    <t>https://community.secop.gov.co/Public/Tendering/OpportunityDetail/Index?noticeUID=CO1.NTC.6109797&amp;isFromPublicArea=True&amp;isModal=False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</si>
  <si>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</si>
  <si>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CO1.REQ.6222764</t>
  </si>
  <si>
    <t>OPSP-VAD-0788-2024</t>
  </si>
  <si>
    <t>https://community.secop.gov.co/Public/Tendering/OpportunityDetail/Index?noticeUID=CO1.NTC.6090951&amp;isFromPublicArea=True&amp;isModal=False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</si>
  <si>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</si>
  <si>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CO1.REQ.6203671</t>
  </si>
  <si>
    <t>OPSP-VAD-0784-2024</t>
  </si>
  <si>
    <t>https://community.secop.gov.co/Public/Tendering/OpportunityDetail/Index?noticeUID=CO1.NTC.6090440&amp;isFromPublicArea=True&amp;isModal=False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</si>
  <si>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</si>
  <si>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CO1.REQ.6202743</t>
  </si>
  <si>
    <t>OPSP-VAD-0783-2024</t>
  </si>
  <si>
    <t>https://community.secop.gov.co/Public/Tendering/OpportunityDetail/Index?noticeUID=CO1.NTC.6098502&amp;isFromPublicArea=True&amp;isModal=False</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</si>
  <si>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</si>
  <si>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CO1.REQ.6211088</t>
  </si>
  <si>
    <t>OPSP-VAD-0782-2024</t>
  </si>
  <si>
    <t>https://community.secop.gov.co/Public/Tendering/OpportunityDetail/Index?noticeUID=CO1.NTC.6090689&amp;isFromPublicArea=True&amp;isModal=False</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</si>
  <si>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</si>
  <si>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CO1.REQ.6203654</t>
  </si>
  <si>
    <t>OPSP-VAD-0781-2024</t>
  </si>
  <si>
    <t>https://community.secop.gov.co/Public/Tendering/OpportunityDetail/Index?noticeUID=CO1.NTC.6090404&amp;isFromPublicArea=True&amp;isModal=False</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</si>
  <si>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</si>
  <si>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</si>
  <si>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CO1.REQ.6203153</t>
  </si>
  <si>
    <t>OPSP-VAD-0780-2024</t>
  </si>
  <si>
    <t>https://community.secop.gov.co/Public/Tendering/OpportunityDetail/Index?noticeUID=CO1.NTC.6050328&amp;isFromPublicArea=True&amp;isModal=False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</si>
  <si>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</si>
  <si>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</si>
  <si>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</si>
  <si>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</si>
  <si>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https://community.secop.gov.co/Public/Tendering/OpportunityDetail/Index?noticeUID=CO1.NTC.6050202&amp;isFromPublicArea=True&amp;isModal=False</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</si>
  <si>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</si>
  <si>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</si>
  <si>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</si>
  <si>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</si>
  <si>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https://community.secop.gov.co/Public/Tendering/OpportunityDetail/Index?noticeUID=CO1.NTC.6049563&amp;isFromPublicArea=True&amp;isModal=False</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</si>
  <si>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</si>
  <si>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</si>
  <si>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</si>
  <si>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</si>
  <si>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https://community.secop.gov.co/Public/Tendering/OpportunityDetail/Index?noticeUID=CO1.NTC.6049592&amp;isFromPublicArea=True&amp;isModal=False</t>
  </si>
  <si>
    <t>VIVERLYS LEINITH DIAZ GUTIERREZ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</si>
  <si>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</si>
  <si>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</si>
  <si>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</si>
  <si>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</si>
  <si>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</si>
  <si>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</si>
  <si>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</si>
  <si>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</si>
  <si>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</si>
  <si>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</si>
  <si>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</si>
  <si>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</si>
  <si>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</si>
  <si>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</si>
  <si>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</si>
  <si>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</si>
  <si>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</si>
  <si>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</si>
  <si>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</si>
  <si>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</si>
  <si>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</si>
  <si>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</si>
  <si>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</si>
  <si>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</si>
  <si>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</si>
  <si>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ESTEFANIA DE JESUS VASQUEZ CAMPO</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</si>
  <si>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</si>
  <si>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</si>
  <si>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</si>
  <si>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</si>
  <si>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</si>
  <si>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</si>
  <si>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</si>
  <si>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</si>
  <si>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</si>
  <si>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</si>
  <si>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</si>
  <si>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</si>
  <si>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</si>
  <si>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</si>
  <si>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</si>
  <si>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</si>
  <si>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</si>
  <si>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</si>
  <si>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</si>
  <si>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</si>
  <si>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</si>
  <si>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</si>
  <si>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</si>
  <si>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</si>
  <si>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</si>
  <si>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</si>
  <si>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</si>
  <si>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</si>
  <si>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</si>
  <si>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</si>
  <si>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</si>
  <si>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</si>
  <si>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</si>
  <si>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</si>
  <si>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</si>
  <si>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</si>
  <si>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</si>
  <si>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</si>
  <si>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</si>
  <si>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</si>
  <si>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</si>
  <si>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</si>
  <si>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</si>
  <si>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</si>
  <si>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</si>
  <si>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</si>
  <si>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</si>
  <si>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</si>
  <si>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</si>
  <si>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LAINA VANESSA CERVANTES AREVALO</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</si>
  <si>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</si>
  <si>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</si>
  <si>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</si>
  <si>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</si>
  <si>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</si>
  <si>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</si>
  <si>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</si>
  <si>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</si>
  <si>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</si>
  <si>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HERNANDO JOSE MOGOLLON ROCHA</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</si>
  <si>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</si>
  <si>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</si>
  <si>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</si>
  <si>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</si>
  <si>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</si>
  <si>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</si>
  <si>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</si>
  <si>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</si>
  <si>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</si>
  <si>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</si>
  <si>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</si>
  <si>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</si>
  <si>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</si>
  <si>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</si>
  <si>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</si>
  <si>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</si>
  <si>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</si>
  <si>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</si>
  <si>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</si>
  <si>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</si>
  <si>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</si>
  <si>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</si>
  <si>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</si>
  <si>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</si>
  <si>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CO1.REQ.6095660</t>
  </si>
  <si>
    <t>OPSP-VAD-0746-2024</t>
  </si>
  <si>
    <t>https://community.secop.gov.co/Public/Tendering/OpportunityDetail/Index?noticeUID=CO1.NTC.5983487&amp;isFromPublicArea=True&amp;isModal=False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</si>
  <si>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</si>
  <si>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</si>
  <si>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</si>
  <si>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</si>
  <si>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</si>
  <si>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</si>
  <si>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</si>
  <si>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</si>
  <si>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</si>
  <si>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</si>
  <si>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</si>
  <si>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</si>
  <si>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</si>
  <si>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</si>
  <si>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</si>
  <si>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</si>
  <si>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</si>
  <si>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</si>
  <si>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</si>
  <si>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</si>
  <si>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</si>
  <si>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</si>
  <si>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</si>
  <si>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</si>
  <si>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</si>
  <si>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</si>
  <si>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</si>
  <si>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</si>
  <si>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</si>
  <si>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</si>
  <si>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</si>
  <si>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</si>
  <si>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</si>
  <si>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</si>
  <si>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</si>
  <si>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</si>
  <si>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</si>
  <si>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</si>
  <si>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</si>
  <si>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</si>
  <si>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</si>
  <si>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</si>
  <si>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</si>
  <si>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</si>
  <si>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</si>
  <si>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</si>
  <si>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</si>
  <si>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</si>
  <si>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</si>
  <si>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</si>
  <si>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</si>
  <si>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</si>
  <si>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</si>
  <si>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</si>
  <si>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</si>
  <si>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</si>
  <si>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</si>
  <si>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</si>
  <si>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</si>
  <si>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</si>
  <si>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</si>
  <si>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</si>
  <si>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</si>
  <si>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</si>
  <si>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</si>
  <si>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</si>
  <si>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</si>
  <si>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</si>
  <si>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</si>
  <si>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</si>
  <si>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</si>
  <si>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</si>
  <si>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</si>
  <si>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ALFREDO LUIS CALDERA GUZMAN</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</si>
  <si>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</si>
  <si>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</si>
  <si>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</si>
  <si>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</si>
  <si>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</si>
  <si>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</si>
  <si>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</si>
  <si>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</si>
  <si>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</si>
  <si>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</si>
  <si>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</si>
  <si>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</si>
  <si>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</si>
  <si>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</si>
  <si>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</si>
  <si>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</si>
  <si>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</si>
  <si>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</si>
  <si>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</si>
  <si>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</si>
  <si>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</si>
  <si>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</si>
  <si>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</si>
  <si>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</si>
  <si>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</si>
  <si>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</si>
  <si>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</si>
  <si>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</si>
  <si>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</si>
  <si>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</si>
  <si>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</si>
  <si>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</si>
  <si>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</si>
  <si>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</si>
  <si>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</si>
  <si>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</si>
  <si>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</si>
  <si>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</si>
  <si>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</si>
  <si>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</si>
  <si>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</si>
  <si>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</si>
  <si>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</si>
  <si>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</si>
  <si>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</si>
  <si>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</si>
  <si>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</si>
  <si>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</si>
  <si>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</si>
  <si>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</si>
  <si>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</si>
  <si>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</si>
  <si>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</si>
  <si>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</si>
  <si>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</si>
  <si>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</si>
  <si>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</si>
  <si>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</si>
  <si>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</si>
  <si>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</si>
  <si>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</si>
  <si>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</si>
  <si>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OAG-VAD-0695-2024</t>
  </si>
  <si>
    <t>https://community.secop.gov.co/Public/Tendering/OpportunityDetail/Index?noticeUID=CO1.NTC.5848511</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</si>
  <si>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</si>
  <si>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</si>
  <si>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</si>
  <si>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</si>
  <si>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</si>
  <si>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</si>
  <si>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</si>
  <si>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</si>
  <si>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</si>
  <si>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</si>
  <si>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</si>
  <si>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</si>
  <si>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</si>
  <si>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</si>
  <si>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</si>
  <si>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</si>
  <si>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</si>
  <si>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</si>
  <si>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</si>
  <si>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</si>
  <si>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</si>
  <si>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</si>
  <si>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</si>
  <si>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</si>
  <si>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</si>
  <si>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</si>
  <si>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</si>
  <si>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</si>
  <si>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</si>
  <si>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</si>
  <si>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</si>
  <si>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</si>
  <si>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</si>
  <si>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</si>
  <si>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</si>
  <si>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</si>
  <si>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</si>
  <si>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</si>
  <si>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</si>
  <si>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</si>
  <si>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</si>
  <si>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</si>
  <si>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</si>
  <si>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</si>
  <si>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</si>
  <si>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</si>
  <si>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</si>
  <si>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</si>
  <si>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</si>
  <si>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</si>
  <si>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</si>
  <si>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</si>
  <si>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</si>
  <si>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</si>
  <si>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</si>
  <si>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</si>
  <si>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</si>
  <si>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</si>
  <si>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</si>
  <si>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</si>
  <si>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</si>
  <si>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</si>
  <si>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</si>
  <si>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</si>
  <si>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</si>
  <si>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</si>
  <si>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</si>
  <si>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</si>
  <si>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</si>
  <si>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</si>
  <si>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</si>
  <si>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</si>
  <si>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</si>
  <si>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</si>
  <si>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</si>
  <si>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</si>
  <si>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</si>
  <si>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</si>
  <si>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</si>
  <si>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</si>
  <si>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</si>
  <si>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</si>
  <si>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</si>
  <si>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</si>
  <si>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</si>
  <si>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</si>
  <si>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</si>
  <si>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</si>
  <si>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</si>
  <si>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</si>
  <si>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</si>
  <si>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</si>
  <si>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</si>
  <si>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</si>
  <si>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</si>
  <si>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</si>
  <si>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</si>
  <si>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</si>
  <si>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</si>
  <si>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</si>
  <si>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</si>
  <si>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</si>
  <si>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</si>
  <si>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</si>
  <si>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</si>
  <si>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</si>
  <si>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</si>
  <si>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</si>
  <si>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</si>
  <si>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</si>
  <si>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</si>
  <si>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</si>
  <si>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</si>
  <si>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</si>
  <si>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</si>
  <si>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</si>
  <si>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</si>
  <si>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</si>
  <si>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</si>
  <si>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</si>
  <si>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</si>
  <si>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</si>
  <si>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</si>
  <si>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</si>
  <si>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</si>
  <si>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</si>
  <si>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</si>
  <si>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</si>
  <si>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</si>
  <si>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</si>
  <si>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</si>
  <si>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</si>
  <si>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</si>
  <si>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</si>
  <si>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</si>
  <si>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</si>
  <si>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CO1.REQ.5856158</t>
  </si>
  <si>
    <t>OAG-VAD-0650-2024</t>
  </si>
  <si>
    <t>https://community.secop.gov.co/Public/Tendering/OpportunityDetail/Index?noticeUID=CO1.NTC.5746852&amp;isFromPublicArea=True&amp;isModal=False</t>
  </si>
  <si>
    <t>CO1.REQ.5856102</t>
  </si>
  <si>
    <t>OAG-VAD-0649-2024</t>
  </si>
  <si>
    <t>https://community.secop.gov.co/Public/Tendering/OpportunityDetail/Index?noticeUID=CO1.NTC.5750659&amp;isFromPublicArea=True&amp;isModal=False</t>
  </si>
  <si>
    <t>CO1.REQ.5859938</t>
  </si>
  <si>
    <t>OAG-VAD-0648-2024</t>
  </si>
  <si>
    <t>https://community.secop.gov.co/Public/Tendering/OpportunityDetail/Index?noticeUID=CO1.NTC.5750957&amp;isFromPublicArea=True&amp;isModal=False</t>
  </si>
  <si>
    <t>CO1.REQ.5860040</t>
  </si>
  <si>
    <t>OAG-VAD-0647-2024</t>
  </si>
  <si>
    <t>https://community.secop.gov.co/Public/Tendering/OpportunityDetail/Index?noticeUID=CO1.NTC.5750433&amp;isFromPublicArea=True&amp;isModal=False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</si>
  <si>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</si>
  <si>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</si>
  <si>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</si>
  <si>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</si>
  <si>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</si>
  <si>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</si>
  <si>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</si>
  <si>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</si>
  <si>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CO1.REQ.5859351</t>
  </si>
  <si>
    <t>OAG-VAD-0641-2024</t>
  </si>
  <si>
    <t>https://community.secop.gov.co/Public/Tendering/OpportunityDetail/Index?noticeUID=CO1.NTC.5748600&amp;isFromPublicArea=True&amp;isModal=False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</si>
  <si>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</si>
  <si>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</si>
  <si>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</si>
  <si>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</si>
  <si>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</si>
  <si>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</si>
  <si>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</si>
  <si>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</si>
  <si>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</si>
  <si>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</si>
  <si>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</si>
  <si>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</si>
  <si>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</si>
  <si>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</si>
  <si>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</si>
  <si>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</si>
  <si>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</si>
  <si>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</si>
  <si>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</si>
  <si>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</si>
  <si>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</si>
  <si>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</si>
  <si>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</si>
  <si>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</si>
  <si>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</si>
  <si>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</si>
  <si>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</si>
  <si>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</si>
  <si>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</si>
  <si>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</si>
  <si>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</si>
  <si>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</si>
  <si>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</si>
  <si>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</si>
  <si>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</si>
  <si>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</si>
  <si>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</si>
  <si>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</si>
  <si>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</si>
  <si>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</si>
  <si>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</si>
  <si>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</si>
  <si>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</si>
  <si>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</si>
  <si>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</si>
  <si>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</si>
  <si>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</si>
  <si>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</si>
  <si>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</si>
  <si>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</si>
  <si>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</si>
  <si>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</si>
  <si>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</si>
  <si>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</si>
  <si>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</si>
  <si>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</si>
  <si>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</si>
  <si>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</si>
  <si>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</si>
  <si>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</si>
  <si>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</si>
  <si>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</si>
  <si>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</si>
  <si>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</si>
  <si>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</si>
  <si>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</si>
  <si>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</si>
  <si>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</si>
  <si>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</si>
  <si>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</si>
  <si>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</si>
  <si>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</si>
  <si>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</si>
  <si>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</si>
  <si>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</si>
  <si>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</si>
  <si>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</si>
  <si>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</si>
  <si>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</si>
  <si>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</si>
  <si>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</si>
  <si>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CO1.REQ.5830575</t>
  </si>
  <si>
    <t>OAG-VAD-0615-2024</t>
  </si>
  <si>
    <t>https://community.secop.gov.co/Public/Tendering/OpportunityDetail/Index?noticeUID=CO1.NTC.5721839</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</si>
  <si>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</si>
  <si>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</si>
  <si>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</si>
  <si>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</si>
  <si>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</si>
  <si>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CO1.REQ.5829394</t>
  </si>
  <si>
    <t>OAG-VAD-0609-2024</t>
  </si>
  <si>
    <t>https://community.secop.gov.co/Public/Tendering/OpportunityDetail/Index?noticeUID=CO1.NTC.5720641</t>
  </si>
  <si>
    <t>CO1.REQ.5829094</t>
  </si>
  <si>
    <t>OAG-VAD-0608-2024</t>
  </si>
  <si>
    <t>https://community.secop.gov.co/Public/Tendering/OpportunityDetail/Index?noticeUID=CO1.NTC.5720518</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</si>
  <si>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</si>
  <si>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</si>
  <si>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</si>
  <si>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</si>
  <si>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</si>
  <si>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</si>
  <si>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</si>
  <si>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</si>
  <si>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CO1.REQ.5828700</t>
  </si>
  <si>
    <t>OAG-VAD-0605-2024</t>
  </si>
  <si>
    <t>https://community.secop.gov.co/Public/Tendering/OpportunityDetail/Index?noticeUID=CO1.NTC.5720013</t>
  </si>
  <si>
    <t>CO1.REQ.5828733</t>
  </si>
  <si>
    <t>OAG-VAD-0604-2024</t>
  </si>
  <si>
    <t>https://community.secop.gov.co/Public/Tendering/OpportunityDetail/Index?noticeUID=CO1.NTC.5719740</t>
  </si>
  <si>
    <t>CO1.REQ.5828617</t>
  </si>
  <si>
    <t>OPSP-VAD-0603-2024</t>
  </si>
  <si>
    <t>https://community.secop.gov.co/Public/Tendering/OpportunityDetail/Index?noticeUID=CO1.NTC.5720508</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</si>
  <si>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</si>
  <si>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</si>
  <si>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</si>
  <si>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</si>
  <si>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</si>
  <si>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</si>
  <si>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</si>
  <si>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</si>
  <si>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</si>
  <si>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</si>
  <si>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</si>
  <si>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</si>
  <si>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</si>
  <si>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</si>
  <si>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</si>
  <si>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</si>
  <si>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</si>
  <si>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</si>
  <si>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</si>
  <si>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</si>
  <si>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</si>
  <si>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</si>
  <si>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</si>
  <si>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</si>
  <si>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</si>
  <si>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</si>
  <si>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</si>
  <si>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</si>
  <si>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</si>
  <si>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</si>
  <si>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</si>
  <si>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</si>
  <si>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</si>
  <si>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</si>
  <si>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</si>
  <si>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</si>
  <si>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</si>
  <si>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CO1.REQ.5820573</t>
  </si>
  <si>
    <t>OAG-VAD-0583-2024</t>
  </si>
  <si>
    <t>https://community.secop.gov.co/Public/Tendering/OpportunityDetail/Index?noticeUID=CO1.NTC.5711555</t>
  </si>
  <si>
    <t>CO1.REQ.5820530</t>
  </si>
  <si>
    <t>OAG-VAD-0582-2024</t>
  </si>
  <si>
    <t>https://community.secop.gov.co/Public/Tendering/OpportunityDetail/Index?noticeUID=CO1.NTC.5711373</t>
  </si>
  <si>
    <t>CO1.REQ.5820210</t>
  </si>
  <si>
    <t>OAG-VAD-0581-2024</t>
  </si>
  <si>
    <t>https://community.secop.gov.co/Public/Tendering/OpportunityDetail/Index?noticeUID=CO1.NTC.5711464</t>
  </si>
  <si>
    <t>CO1.REQ.5820229</t>
  </si>
  <si>
    <t>OAG-VAD-0580-2024</t>
  </si>
  <si>
    <t>https://community.secop.gov.co/Public/Tendering/OpportunityDetail/Index?noticeUID=CO1.NTC.5711439</t>
  </si>
  <si>
    <t>CO1.REQ.5819978</t>
  </si>
  <si>
    <t>OAG-VAD-0579-2024</t>
  </si>
  <si>
    <t>https://community.secop.gov.co/Public/Tendering/OpportunityDetail/Index?noticeUID=CO1.NTC.5711269</t>
  </si>
  <si>
    <t>CO1.REQ.5819688</t>
  </si>
  <si>
    <t>OAG-VAD-0578-2024</t>
  </si>
  <si>
    <t>https://community.secop.gov.co/Public/Tendering/OpportunityDetail/Index?noticeUID=CO1.NTC.5710873</t>
  </si>
  <si>
    <t>CO1.REQ.5819569</t>
  </si>
  <si>
    <t>OAG-VAD-0577-2024</t>
  </si>
  <si>
    <t>https://community.secop.gov.co/Public/Tendering/OpportunityDetail/Index?noticeUID=CO1.NTC.5716528</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</si>
  <si>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</si>
  <si>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</si>
  <si>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</si>
  <si>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</si>
  <si>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</si>
  <si>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</si>
  <si>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</si>
  <si>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</si>
  <si>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</si>
  <si>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</si>
  <si>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</si>
  <si>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</si>
  <si>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</si>
  <si>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</si>
  <si>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</si>
  <si>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</si>
  <si>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</si>
  <si>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</si>
  <si>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</si>
  <si>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</si>
  <si>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</si>
  <si>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</si>
  <si>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</si>
  <si>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</si>
  <si>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</si>
  <si>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</si>
  <si>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</si>
  <si>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</si>
  <si>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</si>
  <si>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CO1.REQ.5815711</t>
  </si>
  <si>
    <t>OPSP-VAD-0527-2024</t>
  </si>
  <si>
    <t>https://community.secop.gov.co/Public/Tendering/OpportunityDetail/Index?noticeUID=CO1.NTC.5708003</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</si>
  <si>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</si>
  <si>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</si>
  <si>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</si>
  <si>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</si>
  <si>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</si>
  <si>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</si>
  <si>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</si>
  <si>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</si>
  <si>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</si>
  <si>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</si>
  <si>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</si>
  <si>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</si>
  <si>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</si>
  <si>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</si>
  <si>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</si>
  <si>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</si>
  <si>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</si>
  <si>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</si>
  <si>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</si>
  <si>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</si>
  <si>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</si>
  <si>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</si>
  <si>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</si>
  <si>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</si>
  <si>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</si>
  <si>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</si>
  <si>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</si>
  <si>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</si>
  <si>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</si>
  <si>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</si>
  <si>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</si>
  <si>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</si>
  <si>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</si>
  <si>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</si>
  <si>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</si>
  <si>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</si>
  <si>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</si>
  <si>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</si>
  <si>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</si>
  <si>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</si>
  <si>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</si>
  <si>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</si>
  <si>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</si>
  <si>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</si>
  <si>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</si>
  <si>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</si>
  <si>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CO1.REQ.5804052</t>
  </si>
  <si>
    <t>OAG-VAD-0515-2024</t>
  </si>
  <si>
    <t>https://community.secop.gov.co/Public/Tendering/OpportunityDetail/Index?noticeUID=CO1.NTC.5693813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</si>
  <si>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</si>
  <si>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</si>
  <si>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</si>
  <si>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</si>
  <si>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</si>
  <si>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</si>
  <si>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</si>
  <si>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</si>
  <si>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CO1.REQ.5807832</t>
  </si>
  <si>
    <t>OAG-VAD-0512-2024</t>
  </si>
  <si>
    <t>https://community.secop.gov.co/Public/Tendering/OpportunityDetail/Index?noticeUID=CO1.NTC.5699125</t>
  </si>
  <si>
    <t>CO1.REQ.5807949</t>
  </si>
  <si>
    <t>OAG-VAD-0511-2024</t>
  </si>
  <si>
    <t>https://community.secop.gov.co/Public/Tendering/OpportunityDetail/Index?noticeUID=CO1.NTC.5698824</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</si>
  <si>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</si>
  <si>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</si>
  <si>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</si>
  <si>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</si>
  <si>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</si>
  <si>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</si>
  <si>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</si>
  <si>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</si>
  <si>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</si>
  <si>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</si>
  <si>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</si>
  <si>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</si>
  <si>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</si>
  <si>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</si>
  <si>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</si>
  <si>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</si>
  <si>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</si>
  <si>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</si>
  <si>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</si>
  <si>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</si>
  <si>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</si>
  <si>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</si>
  <si>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</si>
  <si>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</si>
  <si>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</si>
  <si>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</si>
  <si>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</si>
  <si>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</si>
  <si>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</si>
  <si>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</si>
  <si>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</si>
  <si>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</si>
  <si>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</si>
  <si>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</si>
  <si>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</si>
  <si>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</si>
  <si>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</si>
  <si>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</si>
  <si>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</si>
  <si>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</si>
  <si>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</si>
  <si>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</si>
  <si>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</si>
  <si>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</si>
  <si>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</si>
  <si>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</si>
  <si>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</si>
  <si>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</si>
  <si>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</si>
  <si>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</si>
  <si>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</si>
  <si>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</si>
  <si>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</si>
  <si>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</si>
  <si>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</si>
  <si>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CO1.REQ.5802246</t>
  </si>
  <si>
    <t>OAG-VAD-0497-2024</t>
  </si>
  <si>
    <t>https://community.secop.gov.co/Public/Tendering/OpportunityDetail/Index?noticeUID=CO1.NTC.5699000</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</si>
  <si>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</si>
  <si>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</si>
  <si>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</si>
  <si>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</si>
  <si>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CO1.REQ.5808142</t>
  </si>
  <si>
    <t>OPSP-VAD-0495-2024</t>
  </si>
  <si>
    <t>https://community.secop.gov.co/Public/Tendering/OpportunityDetail/Index?noticeUID=CO1.NTC.5699310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</si>
  <si>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</si>
  <si>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</si>
  <si>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</si>
  <si>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</si>
  <si>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</si>
  <si>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</si>
  <si>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</si>
  <si>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</si>
  <si>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</si>
  <si>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</si>
  <si>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</si>
  <si>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</si>
  <si>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</si>
  <si>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</si>
  <si>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</si>
  <si>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</si>
  <si>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</si>
  <si>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</si>
  <si>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</si>
  <si>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</si>
  <si>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</si>
  <si>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</si>
  <si>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</si>
  <si>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</si>
  <si>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</si>
  <si>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</si>
  <si>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</si>
  <si>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</si>
  <si>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</si>
  <si>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</si>
  <si>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</si>
  <si>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</si>
  <si>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</si>
  <si>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</si>
  <si>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</si>
  <si>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</si>
  <si>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</si>
  <si>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</si>
  <si>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</si>
  <si>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</si>
  <si>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</si>
  <si>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</si>
  <si>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CO1.REQ.5786663</t>
  </si>
  <si>
    <t>OPSP-VAD-0484-2024</t>
  </si>
  <si>
    <t>https://community.secop.gov.co/Public/Tendering/OpportunityDetail/Index?noticeUID=CO1.NTC.5677753</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</si>
  <si>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</si>
  <si>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</si>
  <si>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</si>
  <si>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</si>
  <si>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</si>
  <si>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</si>
  <si>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</si>
  <si>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</si>
  <si>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</si>
  <si>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</si>
  <si>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</si>
  <si>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</si>
  <si>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</si>
  <si>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</si>
  <si>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</si>
  <si>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</si>
  <si>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</si>
  <si>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</si>
  <si>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</si>
  <si>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</si>
  <si>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</si>
  <si>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</si>
  <si>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</si>
  <si>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</si>
  <si>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</si>
  <si>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</si>
  <si>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</si>
  <si>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</si>
  <si>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</si>
  <si>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</si>
  <si>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</si>
  <si>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</si>
  <si>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</si>
  <si>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</si>
  <si>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</si>
  <si>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</si>
  <si>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</si>
  <si>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</si>
  <si>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</si>
  <si>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</si>
  <si>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</si>
  <si>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</si>
  <si>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</si>
  <si>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</si>
  <si>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</si>
  <si>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</si>
  <si>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</si>
  <si>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</si>
  <si>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</si>
  <si>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</si>
  <si>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</si>
  <si>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</si>
  <si>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</si>
  <si>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</si>
  <si>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</si>
  <si>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</si>
  <si>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</si>
  <si>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</si>
  <si>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</si>
  <si>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</si>
  <si>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</si>
  <si>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</si>
  <si>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</si>
  <si>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</si>
  <si>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</si>
  <si>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</si>
  <si>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</si>
  <si>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</si>
  <si>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</si>
  <si>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</si>
  <si>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</si>
  <si>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</si>
  <si>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</si>
  <si>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</si>
  <si>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</si>
  <si>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</si>
  <si>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</si>
  <si>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</si>
  <si>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</si>
  <si>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</si>
  <si>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</si>
  <si>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</si>
  <si>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</si>
  <si>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</si>
  <si>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</si>
  <si>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</si>
  <si>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</si>
  <si>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CO1.REQ.5783974</t>
  </si>
  <si>
    <t>OPSP-VAD-0462-2024</t>
  </si>
  <si>
    <t>https://community.secop.gov.co/Public/Tendering/OpportunityDetail/Index?noticeUID=CO1.NTC.5674666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</si>
  <si>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</si>
  <si>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</si>
  <si>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</si>
  <si>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</si>
  <si>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</si>
  <si>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</si>
  <si>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</si>
  <si>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</si>
  <si>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</si>
  <si>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</si>
  <si>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</si>
  <si>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</si>
  <si>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</si>
  <si>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</si>
  <si>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</si>
  <si>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</si>
  <si>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</si>
  <si>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</si>
  <si>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</si>
  <si>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</si>
  <si>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</si>
  <si>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</si>
  <si>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</si>
  <si>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</si>
  <si>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</si>
  <si>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</si>
  <si>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</si>
  <si>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</si>
  <si>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</si>
  <si>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</si>
  <si>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</si>
  <si>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</si>
  <si>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</si>
  <si>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</si>
  <si>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</si>
  <si>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</si>
  <si>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</si>
  <si>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</si>
  <si>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</si>
  <si>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</si>
  <si>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</si>
  <si>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</si>
  <si>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</si>
  <si>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</si>
  <si>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</si>
  <si>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</si>
  <si>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</si>
  <si>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</si>
  <si>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CO1.REQ.5781474</t>
  </si>
  <si>
    <t>OAG-VAD-0449-2024</t>
  </si>
  <si>
    <t>https://community.secop.gov.co/Public/Tendering/OpportunityDetail/Index?noticeUID=CO1.NTC.5672150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</si>
  <si>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</si>
  <si>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</si>
  <si>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</si>
  <si>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</si>
  <si>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</si>
  <si>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</si>
  <si>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</si>
  <si>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</si>
  <si>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CO1.REQ.5783747</t>
  </si>
  <si>
    <t>OAG-VAD-0446-2024</t>
  </si>
  <si>
    <t>https://community.secop.gov.co/Public/Tendering/OpportunityDetail/Index?noticeUID=CO1.NTC.5673901</t>
  </si>
  <si>
    <t>CO1.REQ.5783023</t>
  </si>
  <si>
    <t>OAG-VAD-0445-2024</t>
  </si>
  <si>
    <t>https://community.secop.gov.co/Public/Tendering/OpportunityDetail/Index?noticeUID=CO1.NTC.5673663</t>
  </si>
  <si>
    <t>CO1.REQ.5782859</t>
  </si>
  <si>
    <t>OAG-VAD-0444-2024</t>
  </si>
  <si>
    <t>https://community.secop.gov.co/Public/Tendering/OpportunityDetail/Index?noticeUID=CO1.NTC.5677335</t>
  </si>
  <si>
    <t>CO1.REQ.5786227</t>
  </si>
  <si>
    <t>OAG-VAD-0443-2024</t>
  </si>
  <si>
    <t>https://community.secop.gov.co/Public/Tendering/OpportunityDetail/Index?noticeUID=CO1.NTC.5673732</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</si>
  <si>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</si>
  <si>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</si>
  <si>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</si>
  <si>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</si>
  <si>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CO1.REQ.5782269</t>
  </si>
  <si>
    <t>OAG-VAD-0441-2024</t>
  </si>
  <si>
    <t>https://community.secop.gov.co/Public/Tendering/OpportunityDetail/Index?noticeUID=CO1.NTC.5677301</t>
  </si>
  <si>
    <t>CO1.REQ.5786060</t>
  </si>
  <si>
    <t>OAG-VAD-0440-2024</t>
  </si>
  <si>
    <t>https://community.secop.gov.co/Public/Tendering/OpportunityDetail/Index?noticeUID=CO1.NTC.5672954</t>
  </si>
  <si>
    <t>CO1.REQ.5782054</t>
  </si>
  <si>
    <t>OAG-VAD-0439-2024</t>
  </si>
  <si>
    <t>https://community.secop.gov.co/Public/Tendering/OpportunityDetail/Index?noticeUID=CO1.NTC.5672848</t>
  </si>
  <si>
    <t>CO1.REQ.5781919</t>
  </si>
  <si>
    <t>OAG-VAD-0438-2024</t>
  </si>
  <si>
    <t>https://community.secop.gov.co/Public/Tendering/OpportunityDetail/Index?noticeUID=CO1.NTC.5672708</t>
  </si>
  <si>
    <t>CO1.REQ.5781727</t>
  </si>
  <si>
    <t>OAG-VAD-0437-2024</t>
  </si>
  <si>
    <t>https://community.secop.gov.co/Public/Tendering/OpportunityDetail/Index?noticeUID=CO1.NTC.5672290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</si>
  <si>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</si>
  <si>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</si>
  <si>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</si>
  <si>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</si>
  <si>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</si>
  <si>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</si>
  <si>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</si>
  <si>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</si>
  <si>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</si>
  <si>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</si>
  <si>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</si>
  <si>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</si>
  <si>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</si>
  <si>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</si>
  <si>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</si>
  <si>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</si>
  <si>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</si>
  <si>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</si>
  <si>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</si>
  <si>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</si>
  <si>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</si>
  <si>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</si>
  <si>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</si>
  <si>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</si>
  <si>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</si>
  <si>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</si>
  <si>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</si>
  <si>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</si>
  <si>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</si>
  <si>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</si>
  <si>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</si>
  <si>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</si>
  <si>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</si>
  <si>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</si>
  <si>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</si>
  <si>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</si>
  <si>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</si>
  <si>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</si>
  <si>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</si>
  <si>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</si>
  <si>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</si>
  <si>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CO1.REQ.5769465</t>
  </si>
  <si>
    <t>OPSP-VAD-0426-2024</t>
  </si>
  <si>
    <t>https://community.secop.gov.co/Public/Tendering/OpportunityDetail/Index?noticeUID=CO1.NTC.5660095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</si>
  <si>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</si>
  <si>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</si>
  <si>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</si>
  <si>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</si>
  <si>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</si>
  <si>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</si>
  <si>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</si>
  <si>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</si>
  <si>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</si>
  <si>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</si>
  <si>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</si>
  <si>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</si>
  <si>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</si>
  <si>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</si>
  <si>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</si>
  <si>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</si>
  <si>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</si>
  <si>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</si>
  <si>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</si>
  <si>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</si>
  <si>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</si>
  <si>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</si>
  <si>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</si>
  <si>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</si>
  <si>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</si>
  <si>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</si>
  <si>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</si>
  <si>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</si>
  <si>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</si>
  <si>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</si>
  <si>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</si>
  <si>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</si>
  <si>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</si>
  <si>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</si>
  <si>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</si>
  <si>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</si>
  <si>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CO1.REQ.5768794</t>
  </si>
  <si>
    <t>OAG-VAD-0416-2024</t>
  </si>
  <si>
    <t>https://community.secop.gov.co/Public/Tendering/OpportunityDetail/Index?noticeUID=CO1.NTC.5659628</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</si>
  <si>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</si>
  <si>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</si>
  <si>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</si>
  <si>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</si>
  <si>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CO1.REQ.5768521</t>
  </si>
  <si>
    <t>OAG-VAD-0414-2024</t>
  </si>
  <si>
    <t>https://community.secop.gov.co/Public/Tendering/OpportunityDetail/Index?noticeUID=CO1.NTC.5658664</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</si>
  <si>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</si>
  <si>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</si>
  <si>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</si>
  <si>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</si>
  <si>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</si>
  <si>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</si>
  <si>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</si>
  <si>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</si>
  <si>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</si>
  <si>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</si>
  <si>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</si>
  <si>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</si>
  <si>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</si>
  <si>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</si>
  <si>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</si>
  <si>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</si>
  <si>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</si>
  <si>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</si>
  <si>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</si>
  <si>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</si>
  <si>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</si>
  <si>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</si>
  <si>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</si>
  <si>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</si>
  <si>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</si>
  <si>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</si>
  <si>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</si>
  <si>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</si>
  <si>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</si>
  <si>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</si>
  <si>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</si>
  <si>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</si>
  <si>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</si>
  <si>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</si>
  <si>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</si>
  <si>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</si>
  <si>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</si>
  <si>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</si>
  <si>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CO1.REQ.5768477</t>
  </si>
  <si>
    <t>OAG-VAD-0404-2024</t>
  </si>
  <si>
    <t>https://community.secop.gov.co/Public/Tendering/OpportunityDetail/Index?noticeUID=CO1.NTC.5659151</t>
  </si>
  <si>
    <t>CO1.REQ.5768433</t>
  </si>
  <si>
    <t>OAG-VAD-0403-2024</t>
  </si>
  <si>
    <t>https://community.secop.gov.co/Public/Tendering/OpportunityDetail/Index?noticeUID=CO1.NTC.5658588</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</si>
  <si>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</si>
  <si>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</si>
  <si>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</si>
  <si>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</si>
  <si>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</si>
  <si>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</si>
  <si>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</si>
  <si>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</si>
  <si>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CO1.REQ.5769495</t>
  </si>
  <si>
    <t>OAG-VAD-0400-2024</t>
  </si>
  <si>
    <t>https://community.secop.gov.co/Public/Tendering/OpportunityDetail/Index?noticeUID=CO1.NTC.5660433</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</si>
  <si>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</si>
  <si>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</si>
  <si>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</si>
  <si>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</si>
  <si>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</si>
  <si>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</si>
  <si>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</si>
  <si>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</si>
  <si>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</si>
  <si>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</si>
  <si>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</si>
  <si>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</si>
  <si>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</si>
  <si>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</si>
  <si>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</si>
  <si>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</si>
  <si>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</si>
  <si>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</si>
  <si>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</si>
  <si>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</si>
  <si>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</si>
  <si>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</si>
  <si>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</si>
  <si>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</si>
  <si>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</si>
  <si>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</si>
  <si>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</si>
  <si>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</si>
  <si>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</si>
  <si>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</si>
  <si>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</si>
  <si>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</si>
  <si>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</si>
  <si>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</si>
  <si>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</si>
  <si>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</si>
  <si>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</si>
  <si>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</si>
  <si>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</si>
  <si>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</si>
  <si>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</si>
  <si>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</si>
  <si>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</si>
  <si>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</si>
  <si>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</si>
  <si>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</si>
  <si>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</si>
  <si>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</si>
  <si>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</si>
  <si>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</si>
  <si>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</si>
  <si>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</si>
  <si>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</si>
  <si>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</si>
  <si>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</si>
  <si>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CO1.REQ.5746951</t>
  </si>
  <si>
    <t>OPSP-VAD-0386-2024</t>
  </si>
  <si>
    <t>https://community.secop.gov.co/Public/Tendering/OpportunityDetail/Index?noticeUID=CO1.NTC.5637366</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</si>
  <si>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</si>
  <si>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</si>
  <si>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</si>
  <si>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</si>
  <si>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</si>
  <si>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</si>
  <si>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</si>
  <si>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</si>
  <si>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</si>
  <si>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</si>
  <si>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</si>
  <si>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</si>
  <si>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</si>
  <si>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</si>
  <si>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</si>
  <si>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</si>
  <si>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</si>
  <si>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</si>
  <si>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</si>
  <si>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</si>
  <si>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</si>
  <si>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</si>
  <si>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</si>
  <si>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</si>
  <si>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</si>
  <si>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CO1.REQ.5749242</t>
  </si>
  <si>
    <t>OAG-VAD-0379-2024</t>
  </si>
  <si>
    <t>https://community.secop.gov.co/Public/Tendering/OpportunityDetail/Index?noticeUID=CO1.NTC.5637725</t>
  </si>
  <si>
    <t>CO1.REQ.5746939</t>
  </si>
  <si>
    <t>OAG-VAD-0378-2024</t>
  </si>
  <si>
    <t>https://community.secop.gov.co/Public/Tendering/OpportunityDetail/Index?noticeUID=CO1.NTC.5637540</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</si>
  <si>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</si>
  <si>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</si>
  <si>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</si>
  <si>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</si>
  <si>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</si>
  <si>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</si>
  <si>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</si>
  <si>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</si>
  <si>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</si>
  <si>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</si>
  <si>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</si>
  <si>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</si>
  <si>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</si>
  <si>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</si>
  <si>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</si>
  <si>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</si>
  <si>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</si>
  <si>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</si>
  <si>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</si>
  <si>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</si>
  <si>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</si>
  <si>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</si>
  <si>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</si>
  <si>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</si>
  <si>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</si>
  <si>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</si>
  <si>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</si>
  <si>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</si>
  <si>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</si>
  <si>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</si>
  <si>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</si>
  <si>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</si>
  <si>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</si>
  <si>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</si>
  <si>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</si>
  <si>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</si>
  <si>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</si>
  <si>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</si>
  <si>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</si>
  <si>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</si>
  <si>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</si>
  <si>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</si>
  <si>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</si>
  <si>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</si>
  <si>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</si>
  <si>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</si>
  <si>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</si>
  <si>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</si>
  <si>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</si>
  <si>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CO1.REQ.5740267</t>
  </si>
  <si>
    <t>OAG-VAD-0365-2024</t>
  </si>
  <si>
    <t>https://community.secop.gov.co/Public/Tendering/OpportunityDetail/Index?noticeUID=CO1.NTC.5630490</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</si>
  <si>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</si>
  <si>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</si>
  <si>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</si>
  <si>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</si>
  <si>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</si>
  <si>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</si>
  <si>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</si>
  <si>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</si>
  <si>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CO1.REQ.5739957</t>
  </si>
  <si>
    <t>OAG-VAD-0362-2024</t>
  </si>
  <si>
    <t>https://community.secop.gov.co/Public/Tendering/OpportunityDetail/Index?noticeUID=CO1.NTC.5630074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</si>
  <si>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</si>
  <si>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</si>
  <si>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</si>
  <si>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</si>
  <si>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</si>
  <si>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</si>
  <si>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</si>
  <si>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</si>
  <si>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CO1.REQ.5738997</t>
  </si>
  <si>
    <t>OPSP-VAD-0359-2024</t>
  </si>
  <si>
    <t>https://community.secop.gov.co/Public/Tendering/OpportunityDetail/Index?noticeUID=CO1.NTC.5630954</t>
  </si>
  <si>
    <t>CO1.REQ.5740284</t>
  </si>
  <si>
    <t>OAG-VAD-0358-2024</t>
  </si>
  <si>
    <t>https://community.secop.gov.co/Public/Tendering/OpportunityDetail/Index?noticeUID=CO1.NTC.5630583</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</si>
  <si>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</si>
  <si>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</si>
  <si>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</si>
  <si>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</si>
  <si>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</si>
  <si>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</si>
  <si>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</si>
  <si>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</si>
  <si>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CO1.REQ.5739484</t>
  </si>
  <si>
    <t>OAG-VAD-0355-2024</t>
  </si>
  <si>
    <t>https://community.secop.gov.co/Public/Tendering/OpportunityDetail/Index?noticeUID=CO1.NTC.5629944</t>
  </si>
  <si>
    <t>CO1.REQ.5739069</t>
  </si>
  <si>
    <t>OAG-VAD-0354-2024</t>
  </si>
  <si>
    <t>https://community.secop.gov.co/Public/Tendering/OpportunityDetail/Index?noticeUID=CO1.NTC.5629830</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</si>
  <si>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</si>
  <si>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</si>
  <si>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</si>
  <si>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</si>
  <si>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CO1.REQ.5738949</t>
  </si>
  <si>
    <t>OAG-VAD-0352-2024</t>
  </si>
  <si>
    <t>https://community.secop.gov.co/Public/Tendering/OpportunityDetail/Index?noticeUID=CO1.NTC.5630973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</si>
  <si>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</si>
  <si>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</si>
  <si>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</si>
  <si>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</si>
  <si>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</si>
  <si>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</si>
  <si>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</si>
  <si>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</si>
  <si>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</si>
  <si>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</si>
  <si>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</si>
  <si>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</si>
  <si>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</si>
  <si>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</si>
  <si>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</si>
  <si>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</si>
  <si>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</si>
  <si>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</si>
  <si>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</si>
  <si>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</si>
  <si>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</si>
  <si>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</si>
  <si>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</si>
  <si>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</si>
  <si>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</si>
  <si>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</si>
  <si>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</si>
  <si>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</si>
  <si>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</si>
  <si>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</si>
  <si>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</si>
  <si>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</si>
  <si>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</si>
  <si>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</si>
  <si>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</si>
  <si>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</si>
  <si>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</si>
  <si>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</si>
  <si>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</si>
  <si>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</si>
  <si>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</si>
  <si>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</si>
  <si>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</si>
  <si>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</si>
  <si>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</si>
  <si>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</si>
  <si>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CO1.REQ.5731377</t>
  </si>
  <si>
    <t>OAG-VAD-0340-2024</t>
  </si>
  <si>
    <t>https://community.secop.gov.co/Public/Tendering/OpportunityDetail/Index?noticeUID=CO1.NTC.5621707</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</si>
  <si>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</si>
  <si>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</si>
  <si>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</si>
  <si>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</si>
  <si>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CO1.REQ.5731017</t>
  </si>
  <si>
    <t>OAG-VAD-0338-2024</t>
  </si>
  <si>
    <t>https://community.secop.gov.co/Public/Tendering/OpportunityDetail/Index?noticeUID=CO1.NTC.5620573</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</si>
  <si>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</si>
  <si>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</si>
  <si>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</si>
  <si>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</si>
  <si>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</si>
  <si>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</si>
  <si>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</si>
  <si>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</si>
  <si>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</si>
  <si>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</si>
  <si>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</si>
  <si>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</si>
  <si>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</si>
  <si>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</si>
  <si>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</si>
  <si>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</si>
  <si>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CO1.REQ.5731894</t>
  </si>
  <si>
    <t>OAG-VAD-0333-2024</t>
  </si>
  <si>
    <t>https://community.secop.gov.co/Public/Tendering/OpportunityDetail/Index?noticeUID=CO1.NTC.5622155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</si>
  <si>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</si>
  <si>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</si>
  <si>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</si>
  <si>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</si>
  <si>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</si>
  <si>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</si>
  <si>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</si>
  <si>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</si>
  <si>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</si>
  <si>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</si>
  <si>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</si>
  <si>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</si>
  <si>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</si>
  <si>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</si>
  <si>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</si>
  <si>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</si>
  <si>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</si>
  <si>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</si>
  <si>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</si>
  <si>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</si>
  <si>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</si>
  <si>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</si>
  <si>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</si>
  <si>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</si>
  <si>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</si>
  <si>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</si>
  <si>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</si>
  <si>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</si>
  <si>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</si>
  <si>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</si>
  <si>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</si>
  <si>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</si>
  <si>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</si>
  <si>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</si>
  <si>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</si>
  <si>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</si>
  <si>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</si>
  <si>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</si>
  <si>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</si>
  <si>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</si>
  <si>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</si>
  <si>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</si>
  <si>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</si>
  <si>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</si>
  <si>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</si>
  <si>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</si>
  <si>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</si>
  <si>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</si>
  <si>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</si>
  <si>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</si>
  <si>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</si>
  <si>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</si>
  <si>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</si>
  <si>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CO1.REQ.5717021</t>
  </si>
  <si>
    <t>OAG-VAD-0319-2024</t>
  </si>
  <si>
    <t>https://community.secop.gov.co/Public/Tendering/OpportunityDetail/Index?noticeUID=CO1.NTC.5607060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</si>
  <si>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</si>
  <si>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</si>
  <si>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</si>
  <si>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</si>
  <si>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</si>
  <si>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</si>
  <si>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</si>
  <si>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</si>
  <si>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</si>
  <si>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</si>
  <si>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</si>
  <si>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</si>
  <si>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CO1.REQ.5718062</t>
  </si>
  <si>
    <t>OAG-VAD-0315-2024</t>
  </si>
  <si>
    <t>https://community.secop.gov.co/Public/Tendering/OpportunityDetail/Index?noticeUID=CO1.NTC.5608268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</si>
  <si>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</si>
  <si>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</si>
  <si>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</si>
  <si>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</si>
  <si>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CO1.REQ.5717724</t>
  </si>
  <si>
    <t>OAG-VAD-0313-2024</t>
  </si>
  <si>
    <t>https://community.secop.gov.co/Public/Tendering/OpportunityDetail/Index?noticeUID=CO1.NTC.5607738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</si>
  <si>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</si>
  <si>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</si>
  <si>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</si>
  <si>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</si>
  <si>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</si>
  <si>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</si>
  <si>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</si>
  <si>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</si>
  <si>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</si>
  <si>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</si>
  <si>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</si>
  <si>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</si>
  <si>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</si>
  <si>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</si>
  <si>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</si>
  <si>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</si>
  <si>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</si>
  <si>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</si>
  <si>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</si>
  <si>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</si>
  <si>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</si>
  <si>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</si>
  <si>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</si>
  <si>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</si>
  <si>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CO1.REQ.5713117</t>
  </si>
  <si>
    <t>OPSP-VAD-0305-2024</t>
  </si>
  <si>
    <t>https://community.secop.gov.co/Public/Tendering/OpportunityDetail/Index?noticeUID=CO1.NTC.5602197</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</si>
  <si>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</si>
  <si>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</si>
  <si>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</si>
  <si>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</si>
  <si>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CO1.REQ.5712488</t>
  </si>
  <si>
    <t>OPSP-VAD-0303-2024</t>
  </si>
  <si>
    <t>https://community.secop.gov.co/Public/Tendering/OpportunityDetail/Index?noticeUID=CO1.NTC.5602509</t>
  </si>
  <si>
    <t>CO1.REQ.5712632</t>
  </si>
  <si>
    <t>OPSP-VAD-0302-2024</t>
  </si>
  <si>
    <t>https://community.secop.gov.co/Public/Tendering/OpportunityDetail/Index?noticeUID=CO1.NTC.5602216</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</si>
  <si>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</si>
  <si>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</si>
  <si>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</si>
  <si>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</si>
  <si>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</si>
  <si>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</si>
  <si>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</si>
  <si>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</si>
  <si>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</si>
  <si>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</si>
  <si>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</si>
  <si>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</si>
  <si>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</si>
  <si>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</si>
  <si>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</si>
  <si>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CO1.REQ.5712679</t>
  </si>
  <si>
    <t>OPSP-VAD-0297-2024</t>
  </si>
  <si>
    <t>https://community.secop.gov.co/Public/Tendering/OpportunityDetail/Index?noticeUID=CO1.NTC.5602471</t>
  </si>
  <si>
    <t>CO1.REQ.5712533</t>
  </si>
  <si>
    <t>OPSP-VAD-0296-2024</t>
  </si>
  <si>
    <t>https://community.secop.gov.co/Public/Tendering/OpportunityDetail/Index?noticeUID=CO1.NTC.5603527</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</si>
  <si>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</si>
  <si>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</si>
  <si>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</si>
  <si>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</si>
  <si>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</si>
  <si>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</si>
  <si>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</si>
  <si>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</si>
  <si>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</si>
  <si>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</si>
  <si>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</si>
  <si>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</si>
  <si>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</si>
  <si>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</si>
  <si>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</si>
  <si>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</si>
  <si>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</si>
  <si>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</si>
  <si>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</si>
  <si>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</si>
  <si>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</si>
  <si>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</si>
  <si>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</si>
  <si>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</si>
  <si>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</si>
  <si>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</si>
  <si>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</si>
  <si>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</si>
  <si>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</si>
  <si>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</si>
  <si>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</si>
  <si>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</si>
  <si>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</si>
  <si>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</si>
  <si>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</si>
  <si>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</si>
  <si>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</si>
  <si>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</si>
  <si>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</si>
  <si>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</si>
  <si>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</si>
  <si>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</si>
  <si>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</si>
  <si>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</si>
  <si>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</si>
  <si>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</si>
  <si>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</si>
  <si>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</si>
  <si>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</si>
  <si>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</si>
  <si>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</si>
  <si>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</si>
  <si>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</si>
  <si>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</si>
  <si>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</si>
  <si>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</si>
  <si>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</si>
  <si>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</si>
  <si>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</si>
  <si>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</si>
  <si>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</si>
  <si>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</si>
  <si>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</si>
  <si>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</si>
  <si>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</si>
  <si>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</si>
  <si>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</si>
  <si>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</si>
  <si>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</si>
  <si>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</si>
  <si>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</si>
  <si>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</si>
  <si>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</si>
  <si>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</si>
  <si>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</si>
  <si>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</si>
  <si>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</si>
  <si>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</si>
  <si>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</si>
  <si>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</si>
  <si>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</si>
  <si>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</si>
  <si>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</si>
  <si>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</si>
  <si>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</si>
  <si>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</si>
  <si>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</si>
  <si>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</si>
  <si>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</si>
  <si>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</si>
  <si>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</si>
  <si>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</si>
  <si>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</si>
  <si>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</si>
  <si>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</si>
  <si>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</si>
  <si>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</si>
  <si>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</si>
  <si>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</si>
  <si>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</si>
  <si>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</si>
  <si>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</si>
  <si>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</si>
  <si>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CO1.REQ.5647055</t>
  </si>
  <si>
    <t>OAG-VAD-0267-2024</t>
  </si>
  <si>
    <t>https://community.secop.gov.co/Public/Tendering/OpportunityDetail/Index?noticeUID=CO1.NTC.5538327</t>
  </si>
  <si>
    <t>CO1.REQ.5646822</t>
  </si>
  <si>
    <t>OAG-VAD-0266-2024</t>
  </si>
  <si>
    <t>https://community.secop.gov.co/Public/Tendering/OpportunityDetail/Index?noticeUID=CO1.NTC.5537974</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</si>
  <si>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</si>
  <si>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</si>
  <si>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</si>
  <si>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</si>
  <si>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</si>
  <si>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</si>
  <si>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</si>
  <si>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</si>
  <si>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</si>
  <si>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</si>
  <si>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</si>
  <si>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</si>
  <si>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</si>
  <si>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</si>
  <si>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</si>
  <si>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</si>
  <si>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</si>
  <si>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</si>
  <si>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</si>
  <si>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</si>
  <si>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</si>
  <si>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</si>
  <si>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</si>
  <si>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</si>
  <si>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</si>
  <si>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</si>
  <si>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</si>
  <si>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</si>
  <si>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</si>
  <si>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</si>
  <si>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</si>
  <si>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</si>
  <si>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</si>
  <si>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</si>
  <si>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</si>
  <si>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</si>
  <si>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</si>
  <si>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</si>
  <si>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</si>
  <si>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</si>
  <si>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</si>
  <si>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</si>
  <si>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</si>
  <si>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</si>
  <si>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</si>
  <si>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</si>
  <si>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</si>
  <si>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</si>
  <si>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</si>
  <si>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</si>
  <si>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</si>
  <si>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</si>
  <si>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</si>
  <si>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</si>
  <si>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</si>
  <si>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</si>
  <si>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</si>
  <si>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</si>
  <si>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</si>
  <si>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</si>
  <si>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</si>
  <si>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</si>
  <si>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</si>
  <si>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</si>
  <si>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</si>
  <si>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</si>
  <si>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</si>
  <si>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</si>
  <si>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</si>
  <si>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</si>
  <si>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</si>
  <si>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</si>
  <si>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</si>
  <si>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</si>
  <si>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</si>
  <si>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</si>
  <si>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</si>
  <si>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</si>
  <si>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</si>
  <si>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</si>
  <si>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</si>
  <si>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</si>
  <si>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</si>
  <si>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</si>
  <si>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</si>
  <si>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</si>
  <si>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</si>
  <si>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</si>
  <si>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</si>
  <si>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</si>
  <si>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</si>
  <si>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</si>
  <si>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</si>
  <si>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</si>
  <si>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</si>
  <si>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</si>
  <si>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</si>
  <si>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</si>
  <si>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</si>
  <si>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</si>
  <si>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</si>
  <si>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</si>
  <si>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</si>
  <si>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</si>
  <si>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</si>
  <si>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</si>
  <si>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</si>
  <si>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</si>
  <si>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</si>
  <si>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</si>
  <si>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</si>
  <si>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</si>
  <si>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</si>
  <si>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</si>
  <si>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</si>
  <si>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</si>
  <si>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</si>
  <si>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</si>
  <si>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</si>
  <si>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</si>
  <si>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</si>
  <si>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</si>
  <si>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</si>
  <si>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</si>
  <si>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</si>
  <si>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</si>
  <si>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</si>
  <si>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</si>
  <si>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</si>
  <si>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</si>
  <si>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</si>
  <si>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</si>
  <si>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</si>
  <si>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</si>
  <si>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</si>
  <si>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</si>
  <si>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</si>
  <si>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</si>
  <si>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</si>
  <si>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</si>
  <si>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</si>
  <si>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</si>
  <si>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</si>
  <si>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</si>
  <si>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</si>
  <si>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</si>
  <si>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</si>
  <si>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</si>
  <si>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</si>
  <si>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</si>
  <si>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</si>
  <si>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</si>
  <si>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</si>
  <si>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</si>
  <si>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</si>
  <si>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</si>
  <si>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</si>
  <si>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</si>
  <si>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</si>
  <si>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</si>
  <si>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</si>
  <si>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</si>
  <si>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</si>
  <si>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</si>
  <si>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</si>
  <si>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</si>
  <si>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</si>
  <si>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</si>
  <si>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</si>
  <si>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</si>
  <si>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</si>
  <si>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</si>
  <si>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</si>
  <si>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</si>
  <si>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</si>
  <si>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</si>
  <si>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</si>
  <si>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</si>
  <si>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</si>
  <si>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</si>
  <si>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</si>
  <si>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</si>
  <si>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</si>
  <si>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</si>
  <si>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</si>
  <si>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</si>
  <si>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</si>
  <si>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</si>
  <si>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</si>
  <si>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</si>
  <si>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</si>
  <si>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</si>
  <si>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</si>
  <si>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</si>
  <si>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</si>
  <si>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</si>
  <si>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</si>
  <si>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</si>
  <si>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</si>
  <si>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</si>
  <si>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</si>
  <si>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</si>
  <si>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</si>
  <si>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</si>
  <si>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</si>
  <si>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</si>
  <si>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</si>
  <si>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</si>
  <si>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</si>
  <si>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</si>
  <si>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</si>
  <si>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</si>
  <si>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</si>
  <si>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</si>
  <si>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</si>
  <si>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</si>
  <si>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</si>
  <si>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</si>
  <si>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CO1.REQ.5622849</t>
  </si>
  <si>
    <t>OPSP-VAD-0212-2024</t>
  </si>
  <si>
    <t>https://community.secop.gov.co/Public/Tendering/OpportunityDetail/Index?noticeUID=CO1.NTC.5513871&amp;isFromPublicArea=True&amp;isModal=False</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</si>
  <si>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</si>
  <si>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</si>
  <si>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</si>
  <si>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</si>
  <si>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</si>
  <si>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</si>
  <si>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</si>
  <si>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</si>
  <si>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</si>
  <si>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</si>
  <si>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</si>
  <si>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</si>
  <si>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</si>
  <si>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</si>
  <si>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</si>
  <si>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</si>
  <si>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</si>
  <si>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</si>
  <si>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</si>
  <si>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</si>
  <si>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</si>
  <si>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</si>
  <si>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</si>
  <si>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</si>
  <si>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</si>
  <si>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</si>
  <si>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</si>
  <si>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</si>
  <si>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</si>
  <si>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</si>
  <si>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</si>
  <si>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</si>
  <si>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</si>
  <si>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</si>
  <si>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</si>
  <si>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</si>
  <si>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</si>
  <si>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</si>
  <si>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</si>
  <si>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</si>
  <si>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</si>
  <si>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</si>
  <si>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</si>
  <si>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</si>
  <si>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</si>
  <si>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</si>
  <si>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</si>
  <si>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</si>
  <si>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</si>
  <si>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</si>
  <si>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</si>
  <si>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</si>
  <si>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</si>
  <si>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</si>
  <si>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</si>
  <si>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</si>
  <si>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</si>
  <si>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</si>
  <si>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</si>
  <si>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</si>
  <si>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</si>
  <si>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</si>
  <si>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</si>
  <si>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</si>
  <si>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</si>
  <si>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</si>
  <si>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</si>
  <si>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</si>
  <si>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</si>
  <si>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</si>
  <si>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</si>
  <si>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</si>
  <si>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</si>
  <si>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</si>
  <si>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</si>
  <si>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</si>
  <si>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</si>
  <si>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</si>
  <si>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</si>
  <si>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</si>
  <si>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</si>
  <si>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</si>
  <si>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</si>
  <si>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</si>
  <si>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</si>
  <si>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</si>
  <si>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</si>
  <si>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</si>
  <si>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</si>
  <si>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</si>
  <si>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</si>
  <si>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</si>
  <si>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</si>
  <si>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</si>
  <si>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</si>
  <si>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</si>
  <si>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</si>
  <si>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</si>
  <si>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</si>
  <si>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</si>
  <si>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</si>
  <si>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</si>
  <si>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</si>
  <si>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</si>
  <si>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</si>
  <si>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CO1.REQ.5609200</t>
  </si>
  <si>
    <t>OPSP-VAD-0184-2024</t>
  </si>
  <si>
    <t>https://community.secop.gov.co/Public/Tendering/OpportunityDetail/Index?noticeUID=CO1.NTC.5501924&amp;isFromPublicArea=True&amp;isModal=False</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</si>
  <si>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</si>
  <si>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</si>
  <si>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</si>
  <si>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</si>
  <si>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</si>
  <si>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</si>
  <si>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</si>
  <si>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</si>
  <si>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</si>
  <si>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</si>
  <si>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</si>
  <si>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</si>
  <si>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</si>
  <si>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</si>
  <si>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</si>
  <si>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</si>
  <si>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</si>
  <si>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</si>
  <si>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</si>
  <si>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</si>
  <si>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</si>
  <si>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</si>
  <si>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</si>
  <si>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</si>
  <si>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</si>
  <si>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</si>
  <si>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</si>
  <si>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</si>
  <si>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</si>
  <si>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</si>
  <si>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CO1.REQ.5610098</t>
  </si>
  <si>
    <t>OPSP-VAD-0176-2024</t>
  </si>
  <si>
    <t>https://community.secop.gov.co/Public/Tendering/OpportunityDetail/Index?noticeUID=CO1.NTC.5502505&amp;isFromPublicArea=True&amp;isModal=False</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</si>
  <si>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</si>
  <si>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</si>
  <si>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</si>
  <si>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</si>
  <si>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</si>
  <si>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</si>
  <si>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</si>
  <si>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</si>
  <si>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</si>
  <si>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</si>
  <si>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</si>
  <si>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</si>
  <si>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</si>
  <si>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</si>
  <si>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</si>
  <si>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</si>
  <si>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</si>
  <si>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</si>
  <si>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</si>
  <si>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</si>
  <si>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</si>
  <si>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</si>
  <si>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</si>
  <si>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</si>
  <si>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CO1.REQ.5612837</t>
  </si>
  <si>
    <t>OAG-VAD-0169-2024</t>
  </si>
  <si>
    <t>https://community.secop.gov.co/Public/Tendering/OpportunityDetail/Index?noticeUID=CO1.NTC.5504361&amp;isFromPublicArea=True&amp;isModal=False</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</si>
  <si>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</si>
  <si>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</si>
  <si>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</si>
  <si>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</si>
  <si>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</si>
  <si>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</si>
  <si>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</si>
  <si>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</si>
  <si>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</si>
  <si>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</si>
  <si>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</si>
  <si>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</si>
  <si>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</si>
  <si>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</si>
  <si>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</si>
  <si>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</si>
  <si>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</si>
  <si>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</si>
  <si>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</si>
  <si>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</si>
  <si>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</si>
  <si>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</si>
  <si>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</si>
  <si>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</si>
  <si>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</si>
  <si>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</si>
  <si>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</si>
  <si>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</si>
  <si>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</si>
  <si>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</si>
  <si>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</si>
  <si>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</si>
  <si>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</si>
  <si>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</si>
  <si>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</si>
  <si>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</si>
  <si>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</si>
  <si>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</si>
  <si>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</si>
  <si>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</si>
  <si>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</si>
  <si>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</si>
  <si>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</si>
  <si>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</si>
  <si>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</si>
  <si>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</si>
  <si>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</si>
  <si>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</si>
  <si>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</si>
  <si>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</si>
  <si>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</si>
  <si>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</si>
  <si>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</si>
  <si>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</si>
  <si>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</si>
  <si>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</si>
  <si>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</si>
  <si>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</si>
  <si>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</si>
  <si>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</si>
  <si>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</si>
  <si>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</si>
  <si>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</si>
  <si>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</si>
  <si>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</si>
  <si>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</si>
  <si>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</si>
  <si>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</si>
  <si>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</si>
  <si>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</si>
  <si>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</si>
  <si>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</si>
  <si>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</si>
  <si>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</si>
  <si>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</si>
  <si>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</si>
  <si>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</si>
  <si>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</si>
  <si>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</si>
  <si>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</si>
  <si>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</si>
  <si>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</si>
  <si>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</si>
  <si>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</si>
  <si>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</si>
  <si>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</si>
  <si>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</si>
  <si>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</si>
  <si>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</si>
  <si>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</si>
  <si>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</si>
  <si>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</si>
  <si>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</si>
  <si>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</si>
  <si>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</si>
  <si>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</si>
  <si>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</si>
  <si>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</si>
  <si>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</si>
  <si>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</si>
  <si>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</si>
  <si>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</si>
  <si>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</si>
  <si>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</si>
  <si>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</si>
  <si>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</si>
  <si>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</si>
  <si>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</si>
  <si>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</si>
  <si>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</si>
  <si>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</si>
  <si>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</si>
  <si>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</si>
  <si>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</si>
  <si>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</si>
  <si>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</si>
  <si>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</si>
  <si>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</si>
  <si>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</si>
  <si>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</si>
  <si>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</si>
  <si>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</si>
  <si>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</si>
  <si>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</si>
  <si>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</si>
  <si>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</si>
  <si>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</si>
  <si>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</si>
  <si>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</si>
  <si>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</si>
  <si>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</si>
  <si>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</si>
  <si>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</si>
  <si>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</si>
  <si>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</si>
  <si>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</si>
  <si>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</si>
  <si>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</si>
  <si>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</si>
  <si>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</si>
  <si>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</si>
  <si>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</si>
  <si>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</si>
  <si>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</si>
  <si>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</si>
  <si>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</si>
  <si>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</si>
  <si>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</si>
  <si>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</si>
  <si>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</si>
  <si>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</si>
  <si>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</si>
  <si>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</si>
  <si>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</si>
  <si>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</si>
  <si>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</si>
  <si>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</si>
  <si>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</si>
  <si>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</si>
  <si>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</si>
  <si>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</si>
  <si>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</si>
  <si>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</si>
  <si>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</si>
  <si>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</si>
  <si>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</si>
  <si>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</si>
  <si>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</si>
  <si>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</si>
  <si>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</si>
  <si>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</si>
  <si>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</si>
  <si>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</si>
  <si>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</si>
  <si>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</si>
  <si>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</si>
  <si>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</si>
  <si>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</si>
  <si>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</si>
  <si>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</si>
  <si>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</si>
  <si>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</si>
  <si>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</si>
  <si>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</si>
  <si>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</si>
  <si>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</si>
  <si>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</si>
  <si>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</si>
  <si>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</si>
  <si>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</si>
  <si>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</si>
  <si>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</si>
  <si>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</si>
  <si>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</si>
  <si>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</si>
  <si>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LAURA ESTEFANIA ORTIZ OLIVEROS </t>
  </si>
  <si>
    <t>CO1.REQ.5600608</t>
  </si>
  <si>
    <t>OAG-VAD-0120-2024</t>
  </si>
  <si>
    <t>https://community.secop.gov.co/Public/Tendering/OpportunityDetail/Index?noticeUID=CO1.NTC.5492307</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</si>
  <si>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</si>
  <si>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</si>
  <si>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</si>
  <si>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</si>
  <si>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</si>
  <si>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</si>
  <si>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</si>
  <si>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</si>
  <si>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</si>
  <si>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</si>
  <si>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</si>
  <si>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</si>
  <si>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</si>
  <si>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</si>
  <si>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</si>
  <si>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</si>
  <si>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</si>
  <si>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</si>
  <si>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</si>
  <si>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</si>
  <si>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</si>
  <si>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</si>
  <si>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</si>
  <si>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</si>
  <si>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</si>
  <si>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</si>
  <si>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</si>
  <si>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</si>
  <si>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CO1.REQ.5600942</t>
  </si>
  <si>
    <t>OAG-VAD-0112-2024</t>
  </si>
  <si>
    <t>https://community.secop.gov.co/Public/Tendering/OpportunityDetail/Index?noticeUID=CO1.NTC.5493109</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</si>
  <si>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</si>
  <si>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</si>
  <si>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</si>
  <si>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</si>
  <si>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</si>
  <si>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</si>
  <si>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</si>
  <si>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</si>
  <si>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</si>
  <si>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</si>
  <si>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</si>
  <si>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</si>
  <si>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</si>
  <si>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</si>
  <si>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</si>
  <si>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</si>
  <si>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</si>
  <si>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</si>
  <si>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</si>
  <si>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</si>
  <si>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</si>
  <si>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</si>
  <si>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</si>
  <si>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</si>
  <si>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</si>
  <si>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</si>
  <si>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</si>
  <si>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</si>
  <si>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</si>
  <si>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</si>
  <si>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</si>
  <si>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</si>
  <si>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</si>
  <si>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</si>
  <si>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</si>
  <si>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</si>
  <si>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</si>
  <si>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</si>
  <si>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</si>
  <si>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</si>
  <si>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</si>
  <si>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</si>
  <si>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</si>
  <si>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</si>
  <si>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</si>
  <si>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</si>
  <si>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</si>
  <si>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</si>
  <si>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CO1.REQ.5593498</t>
  </si>
  <si>
    <t>OAG-VAD-0099-2024</t>
  </si>
  <si>
    <t>https://community.secop.gov.co/Public/Tendering/OpportunityDetail/Index?noticeUID=CO1.NTC.5485309</t>
  </si>
  <si>
    <t>CO1.REQ.5593179</t>
  </si>
  <si>
    <t>OAG-VAD-0098-2024</t>
  </si>
  <si>
    <t>https://community.secop.gov.co/Public/Tendering/OpportunityDetail/Index?noticeUID=CO1.NTC.5484654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</si>
  <si>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</si>
  <si>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</si>
  <si>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</si>
  <si>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</si>
  <si>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</si>
  <si>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</si>
  <si>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</si>
  <si>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</si>
  <si>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</si>
  <si>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</si>
  <si>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</si>
  <si>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</si>
  <si>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</si>
  <si>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</si>
  <si>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</si>
  <si>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</si>
  <si>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</si>
  <si>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</si>
  <si>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</si>
  <si>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</si>
  <si>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</si>
  <si>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</si>
  <si>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</si>
  <si>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</si>
  <si>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</si>
  <si>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</si>
  <si>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</si>
  <si>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</si>
  <si>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</si>
  <si>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</si>
  <si>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</si>
  <si>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</si>
  <si>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</si>
  <si>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</si>
  <si>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</si>
  <si>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</si>
  <si>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</si>
  <si>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</si>
  <si>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</si>
  <si>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</si>
  <si>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</si>
  <si>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</si>
  <si>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</si>
  <si>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</si>
  <si>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CO1.REQ.5595240</t>
  </si>
  <si>
    <t>OAG-VAD-0086-2024</t>
  </si>
  <si>
    <t>https://community.secop.gov.co/Public/Tendering/OpportunityDetail/Index?noticeUID=CO1.NTC.5486938</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</si>
  <si>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</si>
  <si>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</si>
  <si>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</si>
  <si>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</si>
  <si>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</si>
  <si>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</si>
  <si>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</si>
  <si>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</si>
  <si>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</si>
  <si>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</si>
  <si>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</si>
  <si>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</si>
  <si>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</si>
  <si>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</si>
  <si>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</si>
  <si>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</si>
  <si>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</si>
  <si>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</si>
  <si>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</si>
  <si>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</si>
  <si>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</si>
  <si>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</si>
  <si>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</si>
  <si>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</si>
  <si>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CO1.REQ.5594257</t>
  </si>
  <si>
    <t>OAG-VAD-0079-2024</t>
  </si>
  <si>
    <t>https://community.secop.gov.co/Public/Tendering/OpportunityDetail/Index?noticeUID=CO1.NTC.5485533</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</si>
  <si>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</si>
  <si>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</si>
  <si>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</si>
  <si>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</si>
  <si>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</si>
  <si>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</si>
  <si>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</si>
  <si>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</si>
  <si>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CO1.REQ.5591869</t>
  </si>
  <si>
    <t>OAG-VAD-0076-2024</t>
  </si>
  <si>
    <t>https://community.secop.gov.co/Public/Tendering/OpportunityDetail/Index?noticeUID=CO1.NTC.5486845</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</si>
  <si>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</si>
  <si>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</si>
  <si>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</si>
  <si>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</si>
  <si>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CO1.REQ.5594740</t>
  </si>
  <si>
    <t>OAG-VAD-0074-2024</t>
  </si>
  <si>
    <t>https://community.secop.gov.co/Public/Tendering/OpportunityDetail/Index?noticeUID=CO1.NTC.5486729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</si>
  <si>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</si>
  <si>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</si>
  <si>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</si>
  <si>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</si>
  <si>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CO1.REQ.5594461</t>
  </si>
  <si>
    <t>OAG-VAD-0072-2024</t>
  </si>
  <si>
    <t>https://community.secop.gov.co/Public/Tendering/OpportunityDetail/Index?noticeUID=CO1.NTC.5486412</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</si>
  <si>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</si>
  <si>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</si>
  <si>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</si>
  <si>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</si>
  <si>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</si>
  <si>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</si>
  <si>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</si>
  <si>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</si>
  <si>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</si>
  <si>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</si>
  <si>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</si>
  <si>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</si>
  <si>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</si>
  <si>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</si>
  <si>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</si>
  <si>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</si>
  <si>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</si>
  <si>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</si>
  <si>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</si>
  <si>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</si>
  <si>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</si>
  <si>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</si>
  <si>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</si>
  <si>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</si>
  <si>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</si>
  <si>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</si>
  <si>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</si>
  <si>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</si>
  <si>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</si>
  <si>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</si>
  <si>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</si>
  <si>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</si>
  <si>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</si>
  <si>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</si>
  <si>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</si>
  <si>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</si>
  <si>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</si>
  <si>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</si>
  <si>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</si>
  <si>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</si>
  <si>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</si>
  <si>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</si>
  <si>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</si>
  <si>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</si>
  <si>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</si>
  <si>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</si>
  <si>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</si>
  <si>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</si>
  <si>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</si>
  <si>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</si>
  <si>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</si>
  <si>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</si>
  <si>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</si>
  <si>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</si>
  <si>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</si>
  <si>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</si>
  <si>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</si>
  <si>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</si>
  <si>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</si>
  <si>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</si>
  <si>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</si>
  <si>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</si>
  <si>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CO1.REQ.5594117</t>
  </si>
  <si>
    <t>OPSP-VAD-0056-2024</t>
  </si>
  <si>
    <t>https://community.secop.gov.co/Public/Tendering/OpportunityDetail/Index?noticeUID=CO1.NTC.5484700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</si>
  <si>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</si>
  <si>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</si>
  <si>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</si>
  <si>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</si>
  <si>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</si>
  <si>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</si>
  <si>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</si>
  <si>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</si>
  <si>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CO1.REQ.5593526</t>
  </si>
  <si>
    <t>OAG-VAD-0053-2024</t>
  </si>
  <si>
    <t>https://community.secop.gov.co/Public/Tendering/OpportunityDetail/Index?noticeUID=CO1.NTC.5484661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</si>
  <si>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</si>
  <si>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</si>
  <si>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</si>
  <si>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</si>
  <si>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</si>
  <si>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</si>
  <si>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</si>
  <si>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</si>
  <si>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</si>
  <si>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</si>
  <si>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</si>
  <si>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</si>
  <si>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</si>
  <si>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</si>
  <si>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</si>
  <si>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</si>
  <si>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</si>
  <si>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</si>
  <si>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</si>
  <si>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</si>
  <si>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</si>
  <si>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</si>
  <si>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</si>
  <si>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</si>
  <si>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</si>
  <si>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</si>
  <si>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</si>
  <si>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</si>
  <si>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</si>
  <si>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</si>
  <si>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</si>
  <si>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</si>
  <si>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</si>
  <si>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</si>
  <si>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</si>
  <si>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</si>
  <si>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</si>
  <si>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</si>
  <si>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</si>
  <si>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</si>
  <si>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</si>
  <si>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</si>
  <si>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</si>
  <si>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</si>
  <si>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</si>
  <si>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</si>
  <si>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</si>
  <si>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</si>
  <si>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</si>
  <si>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</si>
  <si>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</si>
  <si>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</si>
  <si>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</si>
  <si>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</si>
  <si>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</si>
  <si>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</si>
  <si>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</si>
  <si>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</si>
  <si>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</si>
  <si>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</si>
  <si>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</si>
  <si>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</si>
  <si>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</si>
  <si>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</si>
  <si>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</si>
  <si>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</si>
  <si>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</si>
  <si>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</si>
  <si>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</si>
  <si>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CO1.REQ.5575158</t>
  </si>
  <si>
    <t>OPSP-VAD-0035-2024</t>
  </si>
  <si>
    <t>https://community.secop.gov.co/Public/Tendering/OpportunityDetail/Index?noticeUID=CO1.NTC.5465234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</si>
  <si>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</si>
  <si>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</si>
  <si>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</si>
  <si>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</si>
  <si>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</si>
  <si>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</si>
  <si>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</si>
  <si>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</si>
  <si>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</si>
  <si>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</si>
  <si>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</si>
  <si>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</si>
  <si>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</si>
  <si>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</si>
  <si>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</si>
  <si>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</si>
  <si>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CENITH GLORIA ILIAS CERVANTES</t>
  </si>
  <si>
    <t>CO1.REQ.5572374</t>
  </si>
  <si>
    <t>OPSP-VAD-0030-2024</t>
  </si>
  <si>
    <t>https://community.secop.gov.co/Public/Tendering/OpportunityDetail/Index?noticeUID=CO1.NTC.5465317</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</si>
  <si>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</si>
  <si>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</si>
  <si>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</si>
  <si>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</si>
  <si>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</si>
  <si>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</si>
  <si>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</si>
  <si>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</si>
  <si>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</si>
  <si>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</si>
  <si>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</si>
  <si>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JOHANNA CRISTINA BOCANEGRA SANDOVAL</t>
  </si>
  <si>
    <t>CO1.REQ.5572310</t>
  </si>
  <si>
    <t>OPSP-VAD-0026-2024</t>
  </si>
  <si>
    <t>https://community.secop.gov.co/Public/Tendering/OpportunityDetail/Index?noticeUID=CO1.NTC.5465170</t>
  </si>
  <si>
    <t>CO1.REQ.5572402</t>
  </si>
  <si>
    <t>OPSP-VAD-0025-2024</t>
  </si>
  <si>
    <t>https://community.secop.gov.co/Public/Tendering/OpportunityDetail/Index?noticeUID=CO1.NTC.5465307</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</si>
  <si>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</si>
  <si>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</si>
  <si>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</si>
  <si>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</si>
  <si>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</si>
  <si>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</si>
  <si>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</si>
  <si>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</si>
  <si>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</si>
  <si>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</si>
  <si>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</si>
  <si>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</si>
  <si>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</si>
  <si>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</si>
  <si>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</si>
  <si>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</si>
  <si>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</si>
  <si>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</si>
  <si>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</si>
  <si>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</si>
  <si>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</si>
  <si>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</si>
  <si>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</si>
  <si>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</si>
  <si>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</si>
  <si>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</si>
  <si>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</si>
  <si>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</si>
  <si>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</si>
  <si>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CO1.REQ.5572540</t>
  </si>
  <si>
    <t>OPSP-VAD-0016-2024</t>
  </si>
  <si>
    <t>https://community.secop.gov.co/Public/Tendering/OpportunityDetail/Index?noticeUID=CO1.NTC.5465537</t>
  </si>
  <si>
    <t>CO1.REQ.5572294</t>
  </si>
  <si>
    <t>OPSP-VAD-0015-2024</t>
  </si>
  <si>
    <t>https://community.secop.gov.co/Public/Tendering/OpportunityDetail/Index?noticeUID=CO1.NTC.5465271</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</si>
  <si>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</si>
  <si>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</si>
  <si>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</si>
  <si>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</si>
  <si>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</si>
  <si>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</si>
  <si>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</si>
  <si>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</si>
  <si>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</si>
  <si>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</si>
  <si>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</si>
  <si>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</si>
  <si>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</si>
  <si>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</si>
  <si>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</si>
  <si>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</si>
  <si>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</si>
  <si>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</si>
  <si>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</si>
  <si>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</si>
  <si>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</si>
  <si>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</si>
  <si>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</si>
  <si>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</si>
  <si>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</si>
  <si>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</si>
  <si>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</si>
  <si>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</si>
  <si>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</si>
  <si>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</si>
  <si>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</si>
  <si>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</si>
  <si>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</si>
  <si>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</si>
  <si>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</si>
  <si>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</si>
  <si>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</si>
  <si>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</si>
  <si>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</si>
  <si>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</si>
  <si>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</si>
  <si>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</si>
  <si>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</si>
  <si>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</si>
  <si>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</si>
  <si>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</si>
  <si>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</si>
  <si>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</si>
  <si>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</si>
  <si>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</si>
  <si>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</si>
  <si>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</si>
  <si>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</si>
  <si>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</si>
  <si>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</si>
  <si>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</si>
  <si>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</si>
  <si>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 xml:space="preserve">  z</t>
  </si>
  <si>
    <t>https://community.secop.gov.co/Public/Tendering/ContractNoticePhases/View?PPI=CO1.PPI.35398948&amp;isFromPublicArea=True&amp;isModal=False</t>
  </si>
  <si>
    <t xml:space="preserve">FABIO ANDRES FERNANDEZ PINTO </t>
  </si>
  <si>
    <t xml:space="preserve">GISSELA ANDREINA MENDOZA CORONADO </t>
  </si>
  <si>
    <t>La presente orden tiene por objeto: la prestación de servicios profesionales en diseño gráfico, desarrollando las siguientes actividades: 1. Diseñar, construir identidad gráfica y desarrollar imágenes para eventos presenciales o virtuales realizados por la Vicerrectoría de Extensión y Proyección Social y sus unidades. 2. Diseñar el portafolio de servicios de la Vicerrectoría de Extensión y Proyección Social y sus unidades. 3. Diseñar piezas promocionales físicas y digitales (afiches, brochoure, tarjetas, pendones, volantes, plegables, banners, backings, botones, estandartes, vallas, membretes, etc.) que sean solicitadas por parte de la Vicerrectoría de Extensión y Proyección Social y sus unidades. 4. Apoyar en el desarrollo de piezas para los diferentes eventos institucionales, culturales y académicos de la Vicerrectoría de Extensión y Proyección Social y sus unidades y/o dependencias. 5. Realizar Diseño de elementos de merchandising para diferentes áreas y/o eventos institucionales de la Vicerrectoría de Extensión y Proyección Social y sus unidades.</t>
  </si>
  <si>
    <t>CO1.REQ.7107682</t>
  </si>
  <si>
    <t>OPSP-VEX-0465-2024</t>
  </si>
  <si>
    <t>https://community.secop.gov.co/Public/Tendering/ContractNoticePhases/View?PPI=CO1.PPI.35373568&amp;isFromPublicArea=True&amp;isModal=False</t>
  </si>
  <si>
    <t xml:space="preserve">MILAGROS MILENA CARRILLO CANTILLO </t>
  </si>
  <si>
    <t xml:space="preserve">CHELSIE DANIELA NAVARRO VILLEGAS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</si>
  <si>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Prestar asesoría juridica y resolver consultas de tipo legal sobre la ejecución del proyecto. 2) Realizar revisión jurídica contractual de las órdenes y/o contratos que se generen durante la ejecución del convenio. 3) Proyectar las resoluciones de pagos de bonificación de los docentes catedráticos y personal administrativo que hace parte del proyecto. 4) Proyectar respuestas a las consultas, peticiones, quejas, requerimientos, tutelas y reclamos que se generen, tomando en consideración los términos de la Ley y los procedimientos internos establecidos. 5) Proyectar minutas de convenios y contratos que se requieran. 6) Elaborar los conceptos juridicos que sean solicitados por la Vicerrectoria de Extensión y Proyección Social y/o por la dirección del proyecto.</t>
  </si>
  <si>
    <t>CO1.REQ.7101495</t>
  </si>
  <si>
    <t>OPSP-VEX-0464-2024</t>
  </si>
  <si>
    <t>https://community.secop.gov.co/Public/Tendering/ContractNoticePhases/View?PPI=CO1.PPI.35342720&amp;isFromPublicArea=True&amp;isModal=False</t>
  </si>
  <si>
    <t>JAIDER ANTONIO MARTINEZ TRUJILLO</t>
  </si>
  <si>
    <t>SERVIDCO S.A.S</t>
  </si>
  <si>
    <t>La presente orden tiene por objeto la PRESTACION DE SERVICIOS DE APOYO LOGISTICO EN EL MARCO DE LA PROMOCION DE LA APROPIACION SOCIAL DEL CONOCIMIENTO Y LA PARTICIPACION DE COMUNIDADES DE ARTESANOS E INDIGENAS EN LA FERIA INTERNACIONAL DEL LIBRO, LAS ARTES Y LA CULTURA DE SANTA MARTA - FILSMAR 2024.</t>
  </si>
  <si>
    <t>CO1.REQ.7093222</t>
  </si>
  <si>
    <t>OPS-VEX-0463-2024</t>
  </si>
  <si>
    <t>https://community.secop.gov.co/Public/Tendering/ContractNoticePhases/View?PPI=CO1.PPI.35223160&amp;isFromPublicArea=True&amp;isModal=False</t>
  </si>
  <si>
    <t xml:space="preserve">ANA MARIA BARRERA BARROS </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</si>
  <si>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 desarrollar las siguientes actividades: 1. Organizar la logística y protocolo de las actividades y eventos académicos, sociales y culturales del Diplomado Liderazgo Ambiental para la Gobernanza del Agua: Acción Sistémica y Participativa. 2. Realizar cubrimiento periodístico a las actividades programadas dentro del Diplomado Liderazgo Ambiental para la Gobernanza del Agua: Acción Sistémica y Participativa 3. Apoyar la actualización del portal web de la Vicerrectoria de Extensión y Proyección Social sobre las actividades del Diplomado Liderazgo Ambiental para la Gobernanza del Agua: Acción Sistémica y Participativa. 4. Realizar acciones de visibilidad del diplomado acordadas con el equipo técnico del proyecto. 5. Realizar acompañamiento en los 3 espacios de trabajo presenciales en comunidades y actores locales del paisaje Sierra Nevada de Santa Marta y la Ciénaga Grande de Santa Marta en Santa Marta o Ciénaga. 6. Presentar un informe de actividades donde se evidencie el cumplimiento de las obligaciones anteriores</t>
  </si>
  <si>
    <t>CO1.REQ.7064773</t>
  </si>
  <si>
    <t>OPSP-VEX-0462-2024</t>
  </si>
  <si>
    <t>https://community.secop.gov.co/Public/Tendering/ContractNoticePhases/View?PPI=CO1.PPI.35215428&amp;isFromPublicArea=True&amp;isModal=False</t>
  </si>
  <si>
    <t xml:space="preserve">EVELYN ROSANA MARTINEZ ORTEGA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</si>
  <si>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t>
  </si>
  <si>
    <t>CO1.REQ.7062700</t>
  </si>
  <si>
    <t>OPSP-VEX-0461-2024</t>
  </si>
  <si>
    <t>https://community.secop.gov.co/Public/Tendering/ContractNoticePhases/View?PPI=CO1.PPI.35089846&amp;isFromPublicArea=True&amp;isModal=False</t>
  </si>
  <si>
    <t xml:space="preserve"> ESCALERA S.A.S.</t>
  </si>
  <si>
    <t>La presente orden tiene por objeto el servicio de PRESTACION DE SERVICIOS DE APOYO LOGISTICO EN EL MARCO DE LA EJECUCIÓN DE LA ORDEN DE COMPRA 2311821, SUCRITA ENTRE LA UNIVERSIDAD DEL MAGDALENA Y LA FAO.</t>
  </si>
  <si>
    <t>CO1.REQ.7033567</t>
  </si>
  <si>
    <t>OPS-VEX-0460-2024</t>
  </si>
  <si>
    <t>https://community.secop.gov.co/Public/Tendering/ContractNoticePhases/View?PPI=CO1.PPI.35158438&amp;isFromPublicArea=True&amp;isModal=False</t>
  </si>
  <si>
    <t xml:space="preserve">LEIDI YURANIS BUELVAS VARGAS </t>
  </si>
  <si>
    <t>La presente orden tiene por objeto: Prestar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 16. Apoyo técnico a las iniciativas comunitarias</t>
  </si>
  <si>
    <t>CO1.REQ.7048664</t>
  </si>
  <si>
    <t>OAG-VEX-0459-2024</t>
  </si>
  <si>
    <t>https://community.secop.gov.co/Public/Tendering/ContractNoticePhases/View?PPI=CO1.PPI.35143037&amp;isFromPublicArea=True&amp;isModal=False</t>
  </si>
  <si>
    <t>EVELYN ROSANA MARTINEZ ORTEGA</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</si>
  <si>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del contrato. Presentar un informe de actividades donde se evidencie el cumplimiento de las obligaciones anteriores.</t>
  </si>
  <si>
    <t>CO1.REQ.7045084</t>
  </si>
  <si>
    <t>OPSP-VEX-0458-2024</t>
  </si>
  <si>
    <t>https://community.secop.gov.co/Public/Tendering/ContractNoticePhases/View?PPI=CO1.PPI.35156992&amp;isFromPublicArea=True&amp;isModal=False</t>
  </si>
  <si>
    <t xml:space="preserve">ROSA ISABEL CORREA POLO </t>
  </si>
  <si>
    <t>La presente orden tiene por objeto: La prestación de servicios profesionales en la Dirección de Desarrollo Social y Productivo, desarrollando las siguientes actividades: 1. Elaborar informes y documentos que sean solicitados por la Dirección de Desarrollo Social y Productivo, referentes a las actividades de extensión y proyección social. 2. Realizar en la gestión de documentos remitidos a la Dirección de Desarrollo Social y documentos para firma del director de Desarrollo Social y Productivo. 3. Organizar y planear de actividades y reuniones programadas desde la Dirección de Desarrollo Social y Productivo. 4. Realizar solicitudes y seguimiento de trámites administrativos (viáticos, apoyos económicos y movilidades) de la Dirección de Desarrollo Social y Productivo. 5. Organizar los documentos de pago y seguimiento del cumplimiento de las actividades de los contratistas y proveedores adscritos a la Dirección de Desarrollo Social y Productivo 6. Elaborar estudio de conveniencia y minutas de las contrataciones de OPSP y OAG de la Dirección de Desarrollo Social y Productivo.</t>
  </si>
  <si>
    <t>CO1.REQ.7048546</t>
  </si>
  <si>
    <t>OPSP-VEX-0457-2024</t>
  </si>
  <si>
    <t>https://community.secop.gov.co/Public/Tendering/ContractNoticePhases/View?PPI=CO1.PPI.35078328&amp;isFromPublicArea=True&amp;isModal=False</t>
  </si>
  <si>
    <t>ESCALERA S.A.S.</t>
  </si>
  <si>
    <t>La presente orden tiene por objeto el servicio de PRESTACION DE SERVICIOS DE APOYO LOGISTICO PARA LA REALIZACION DE LOS ESPACIOS DE TRABAJO PRESENCIALES EN EL MARCO DE LA EJECUCION DEL CONTRATO DE PRESTACION DE SERVICIOS PS-111-2024 SUSCRITO EN LA UNIVERSIDAD DEL MAGDALENA Y EL INVEMAR. Paragrafo Primero: En desarrollo del anterior objeto, el contratista se compromete a prestar los servicios de apoyo logisticos necesarios para desarrollar los espacios de trabajo presenciales con comunidades y actores locales del paisaje Ciénaga Grande de Santa Marta y Sierra Nevada de Santa Marta para el intercambió de saberes y experiencia relacionado con los temas de gobernanza. Las especificaciones técnicas y las cantidades de los bienes y servicios a contratar serán las descritas en el ANEXO 1 el cual sera parte integral del contrato. La propuesta hace parte integral de la presente orden.</t>
  </si>
  <si>
    <t>CO1.REQ.7030725</t>
  </si>
  <si>
    <t>OPS-VEX-0456-2024</t>
  </si>
  <si>
    <t>https://community.secop.gov.co/Public/Tendering/ContractNoticePhases/View?PPI=CO1.PPI.35134690&amp;isFromPublicArea=True&amp;isModal=False</t>
  </si>
  <si>
    <t xml:space="preserve">JOHN ALEXANDER TABORDA GIRALDO </t>
  </si>
  <si>
    <t>CLARA PATRICIA ROLDAN GOMEZ</t>
  </si>
  <si>
    <t>La presente orden tiene por objeto el servicio de PRESTACION DE SERVICIOS TECNICOS PARA EFECTUAR GRABACIONES DE CONTENIDO AUDIOVISUAL, REALIZAR EDICIÓN DEL MATERIAL AUDIOVISUAL Y LLEVAR A CABO EL MONTAJE DE CONTENIDO PARA REDES EN EL PROYECTO POSICIONANDO URIBIA CAPITAL INDÍGENA DE COLOMBIA EN EL MARCO DEL CONVENIO ESPECÍFICO N° 3051459 QUE TIENE POR OBJETO: "FORTALECER LA CALIDAD EN LA PRESTACIÓN DE SERVICIOS TURÍSTICOS Y ARTESANAS EN EL MUNICIPIO DE URIBIA (LA GUAJIRA)". La propuesta hace parte integral de la presente orden.</t>
  </si>
  <si>
    <t>CO1.REQ.7043512</t>
  </si>
  <si>
    <t>OPS-VEX-0455-2024</t>
  </si>
  <si>
    <t>https://community.secop.gov.co/Public/Tendering/ContractNoticePhases/View?PPI=CO1.PPI.35149221&amp;isFromPublicArea=True&amp;isModal=False</t>
  </si>
  <si>
    <t xml:space="preserve">PEDRO ANTONIO MERCADO GONZÁLEZ </t>
  </si>
  <si>
    <t xml:space="preserve">DANIELA ANDREA SOLANO DIAZ </t>
  </si>
  <si>
    <t>La presente orden tiene por objeto: La prestación de servicios profesionales en el marco del contrato de Prestación de Servicios N°114/2024 entre la corporación Centro de Investigación en Palma de Aceite CENIPALMA y la Universidad del Magdalena, desarrollando las siguientes actividades: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t>
  </si>
  <si>
    <t>CO1.REQ.7046806</t>
  </si>
  <si>
    <t>OPSP-VEX-0454-2024</t>
  </si>
  <si>
    <t>https://community.secop.gov.co/Public/Tendering/ContractNoticePhases/View?PPI=CO1.PPI.35132121&amp;isFromPublicArea=True&amp;isModal=False</t>
  </si>
  <si>
    <t>La presente orden tiene por objeto el servicio de alquiler de módulos metálicos (contenedores) de 6 Mts, con el fin de cubrir requerimientos de espacios para oficinas alternas y bodegas con el fin de cubrir requerimientos de espacios para oficinas alternas y bodegas necesarias para el buen funcionamiento del proyecto "IMPLEMENTACIÓN DE TECNOLOGÍAS DE LA INFORMACIÓN Y LAS COMUNICACIONES DE LAS INSTITUCIONES EDUCATIVAS DE AGUACHICA", cuyo objeto es "Formación docente en herramientas TIC Formación de 366 docentes que están vinculados a las instituciones educativas urbanas y rurales del municipio de AGUACHICA".</t>
  </si>
  <si>
    <t>CO1.REQ.7042689</t>
  </si>
  <si>
    <t>OPS-VEX-0453-2024</t>
  </si>
  <si>
    <t>https://community.secop.gov.co/Public/Tendering/ContractNoticePhases/View?PPI=CO1.PPI.35130416&amp;isFromPublicArea=True&amp;isModal=False</t>
  </si>
  <si>
    <t xml:space="preserve">IBETH ROCIO NORIEGA HERAZO </t>
  </si>
  <si>
    <t xml:space="preserve">SANDRA QUIñONES DEL CASTILLO </t>
  </si>
  <si>
    <t>La presente orden tiene por objeto: La prestación de servicios de apoyo a la gestión, en el marco del proyecto del Plan de Acción denominado "Desarrollo de acciones institucionales y alianzas con el entorno para fortalecer procesos de formación, investigación y extensión para la creación de valor social en el territorio",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turísticas relacionadas con la cultura y el patrimonio vinculadas al área de la dirección cultural.</t>
  </si>
  <si>
    <t>CO1.REQ.7042329</t>
  </si>
  <si>
    <t>OAG-VEX-0452-2024</t>
  </si>
  <si>
    <t>https://community.secop.gov.co/Public/Tendering/ContractNoticePhases/View?PPI=CO1.PPI.35128888&amp;isFromPublicArea=True&amp;isModal=False</t>
  </si>
  <si>
    <t>SORAYA SOFIA HOWELL MOLINA</t>
  </si>
  <si>
    <t xml:space="preserve">ROBERTO ANDRES ROBLES TERAN </t>
  </si>
  <si>
    <t>La presente orden tiene por objeto: Prestar servicios profesionales para asesorar jurídicamente a la Vicerrectoría de Extensión y Proyección Social en el marco del Convenio CV 005-2024 de fecha 24 de junio de 2024 con la Corporación Autónoma Regional del Atlántico - CRA, cuyo objeto es "-Aunar esfuerzos administrativos, técnicos y financieros para desarrollar los estudios ambientales, hidrodinámicos y morfodinámicos para la recuperación de y sostenibilidad de las ciénagas de Mallorquín, Manatíers Y Balboa en el departamento del Atlántico y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Vicerrectoria de Extensión y Proyección Social y/o por la Oficina Asesora Jurídica de la Universidad.</t>
  </si>
  <si>
    <t>CO1.REQ.7041973</t>
  </si>
  <si>
    <t>OPSP-VEX-0451-2024</t>
  </si>
  <si>
    <t>https://community.secop.gov.co/Public/Tendering/ContractNoticePhases/View?PPI=CO1.PPI.35030808&amp;isFromPublicArea=True&amp;isModal=False</t>
  </si>
  <si>
    <t>FUNDACION POR LA SONRISA DE UN NIÑO FSN</t>
  </si>
  <si>
    <t>La presente orden tiene por objeto, el suministro insumos para botiquines de emergencias tipo A y kits de aseo personal requeridos para los beneficiarios y el talento humano del programa Atrapasueños para cumplir con la ejecucion del contrato N° 47004022024 suscrito entre la Universidad del Magdalena y el Instituto Colombiano de Bienestar Familiar (ICBF) cuyo objeto es "Promover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t>
  </si>
  <si>
    <t>CO1.REQ.7018491</t>
  </si>
  <si>
    <t>OSM-VEX-0004-2024</t>
  </si>
  <si>
    <t>https://community.secop.gov.co/Public/Tendering/ContractNoticePhases/View?PPI=CO1.PPI.35061629&amp;isFromPublicArea=True&amp;isModal=False</t>
  </si>
  <si>
    <t>GUSTAVO ADOLFO HERNANDEZ CORTES</t>
  </si>
  <si>
    <t xml:space="preserve">JOHNNER STEWART FERNANDEZ ESTRADA </t>
  </si>
  <si>
    <t>La presente orden tiene por objeto: Prestar servicios profesionales, en el marco del Contrato Interadministrativo 588-2022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Coadyuvar y asistir al funcionario designado para coordinar, supervisar las actividades que ejecute el contratista, buscando cumplimiento, celeridad y calidad en los trabajos a ejecutar. 3). Apoyar en la elaboración de soluciones técnicas a inconvenientes surgidos durante el desarrollo de las obras. 4). Asistir en la verificación de la información de memorias de diseño y planos técnicos y por su correcta ejecución. 5). Coadyuvar y asistir al funcionario designado para controlar el cumplimiento de la programación de la ejecución de las obras que están contenidas en el contrato o las que fueren ordenadas de común acuerdo la supervisión y la Dirección de Interventoría. 6). Informar a la UNIVERSIDAD y a la Dirección de la Interventoría las causas del no cumplimiento, apoyar en la verificación y presentar a la dirección planes de contingencia. 7). Preparar informes periódicos, firmar y aprobar el contenido de la bitácora. 8). Asistir a las reuniones y/o comités técnicos, en conjunto con el contratista y Director de Interventoria cuando sean necesarios. 9). Llevar registro fotográfico del trabajo de campo. 10). Auxiliar en la verificación de las especificaciones técnicas y su concordancia con planos y presupuestos. 11). Auxiliar en la verificación en el control de calidad de materiales y ensayos de laboratorio que debe efectuar el contratista en la ejecución de las obras. 12). Realizar la verificación del cumplimiento de las normas de la ejecución del contrato de obra. 13). Cumplir con las normas y procedimientos en materia de seguridad integral, establecidos por la organización.</t>
  </si>
  <si>
    <t>CO1.REQ.7026239</t>
  </si>
  <si>
    <t>OPSP-VEX-0450-2024</t>
  </si>
  <si>
    <t>https://community.secop.gov.co/Public/Tendering/ContractNoticePhases/View?PPI=CO1.PPI.35010932&amp;isFromPublicArea=True&amp;isModal=False</t>
  </si>
  <si>
    <t xml:space="preserve">JOSE LUIS DIAZ DE LA CRUZ </t>
  </si>
  <si>
    <t>La presente orden tiene por objeto: Prestar servicios profesionales para la capacitación y actualización académica en el Plan Institucional de Capacitación…PIC 2024 a los servidores públicos del Servicio Nacional de Aprendizaje SENA-Regional Magdalena en el PIC 2024 de la Vicerrectoria de Extensión y Proyección Social, desarrollando las siguientes actividades: Prestar los Servicios profesionales como auxiliar administrativo: 1. Brindar apoyo en los diferentes procesos y procedimientos de planeación financieros y presupuestales. 2. Preparar y presentar informes consolidados de la ejecución financiera y presupuestal del proyecto. 3. Realizar y Consolidar base de datos con la información de recaudo que den cuenta de la ejecución de los proyectos de la Vicerrectoría Extensión y Proyección Social correspondientes a las vigencias 2022 a 2024. 4. Acompañamiento al Profesional Universitario de la Vicerrectoría de Extensión y Proyección Social para la alimentación periódica de las bases de datos.</t>
  </si>
  <si>
    <t>CO1.REQ.7014120</t>
  </si>
  <si>
    <t>OPSP-VEX-0449-2024</t>
  </si>
  <si>
    <t>https://community.secop.gov.co/Public/Tendering/ContractNoticePhases/View?PPI=CO1.PPI.34955706&amp;isFromPublicArea=True&amp;isModal=False</t>
  </si>
  <si>
    <t xml:space="preserve">LAURA CAROLINA PEREZ MARTINEZ </t>
  </si>
  <si>
    <t>La presente orden tiene por objeto la prestación de servicios profesionales, para el desarrollo de las siguientes actividades, en el marco del funcionamiento: 1. Realizar la digitalización de los archivos físicos utilizando las ayudas tecnológicas suministradas. 2. Llevar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Realizar la organización de los documentos que reposan en el archivo central, para garantizar la adecuada conservación y consulta de la documentación institucional. 5) Organizar y custodiar 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Realizar y velar por la aplicación de los procedimientos de organización y conservación a los documentos que ingresan a la dependencia, en cumplimiento de la normatividad y directrices institucionales.</t>
  </si>
  <si>
    <t>CO1.REQ.6999868</t>
  </si>
  <si>
    <t>OPSP-VEX-0448-2024</t>
  </si>
  <si>
    <t>https://community.secop.gov.co/Public/Tendering/ContractNoticePhases/View?PPI=CO1.PPI.34953688&amp;isFromPublicArea=True&amp;isModal=False</t>
  </si>
  <si>
    <t xml:space="preserve">ZSA ZSA FERNANDA GOMEZ ROA </t>
  </si>
  <si>
    <t>La presente orden tiene por objeto prestar servicios profesionales, en el marco del Contrato No. 47003332024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</si>
  <si>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CO1.REQ.6999098</t>
  </si>
  <si>
    <t>OPSP-VEX-0447-2024</t>
  </si>
  <si>
    <t>https://community.secop.gov.co/Public/Tendering/ContractNoticePhases/View?PPI=CO1.PPI.35014030&amp;isFromPublicArea=True&amp;isModal=False</t>
  </si>
  <si>
    <t xml:space="preserve">EDITH YIMARA ALEMAN ECHEVERRY </t>
  </si>
  <si>
    <t>La presente orden tiene por objeto: la prestación de servicios de apoyo a la gestión en la Vicerrectoría de Extensión y Proyección Social, desarrollando las siguientes actividades: 1. Apoyar en la revisión de los documentos precontractuales necesarios para la elaboración de órdenes de servicios profesionales y de apoyo a la gestión que requiera. 3. Apoyar en la proyección de respuestas a las peticiones que le sean trasladadas, con el fin que las mismas se resuelvan dentro de los plazos y/o términos establecidos en la Ley. 4. Proyectar minutas de contratos y/o convenios. 5. Apoyar en la consolidación de los informes mensuales que se requiera para el buen funcionamiento de la Vicerrectoría.</t>
  </si>
  <si>
    <t>CO1.REQ.7014916</t>
  </si>
  <si>
    <t>OAG-VEX-0446-2024</t>
  </si>
  <si>
    <t>https://community.secop.gov.co/Public/Tendering/ContractNoticePhases/View?PPI=CO1.PPI.34932487&amp;isFromPublicArea=True&amp;isModal=False</t>
  </si>
  <si>
    <t>CESAR ENRIQUE TAMARIS TURIZO</t>
  </si>
  <si>
    <t>La presente orden tiene por objeto la compra de COMPRA DE MATERIALES E INSUMOS PARA REALIZAR EL MONITOREO DE LA CALIDAD DEL AGUA EN EL MARCO DE LA EJECUCION DE LA ORDEN DE SERVICIOS 190224-FY24-2508. La propuesta hace parte integral de la presente orden. Parágrafo primero: En desarrollo del anterior objeto contractual el contratista debera entregar los siguientes elementos: 2 paquete x 100 Viales de vidrio claro 4ml, 2 Garrafas de 5 galones de Alcohol 96%, 20 Rapidografos, 2 Pinza punta fina, 2 linternas de Luz U.V.</t>
  </si>
  <si>
    <t>CO1.REQ.6994011</t>
  </si>
  <si>
    <t>ODC-VEX-0006-2024</t>
  </si>
  <si>
    <t>https://community.secop.gov.co/Public/Tendering/ContractNoticePhases/View?PPI=CO1.PPI.34923221&amp;isFromPublicArea=True&amp;isModal=False</t>
  </si>
  <si>
    <t xml:space="preserve">GABRIEL CASTRO RODRIGUEZ </t>
  </si>
  <si>
    <t>La presente orden tiene por objeto: Prestar los servicios profesionales para dictar el módulo 1: "Contexto y generalidades de la economía solidaria" y el módulo 2: "Fortalecimiento de las organizaciones de economía solidaria"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Economía Social y Solidaria. 4) Perspectivas de mercado en el contexto solidario de acuerdo con la propuesta del diplomado.</t>
  </si>
  <si>
    <t>CO1.REQ.6991239</t>
  </si>
  <si>
    <t>OPSP-VEX-0445-2024</t>
  </si>
  <si>
    <t>https://community.secop.gov.co/Public/Tendering/ContractNoticePhases/View?PPI=CO1.PPI.34907319&amp;isFromPublicArea=True&amp;isModal=False</t>
  </si>
  <si>
    <t xml:space="preserve">JESUS PEÑA SARMIETO </t>
  </si>
  <si>
    <t>La presente orden tiene por objeto: Prestar los servicios profesionales para dictar el módulo "Gerencia y liderazgo solidario"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Economia Social y Solidaria. 4) Perspectivas de mercado en el contexto solidario de acuerdo con la propuesta del diplomado.</t>
  </si>
  <si>
    <t>CO1.REQ.6987478</t>
  </si>
  <si>
    <t>OPSP-VEX-0444-2024</t>
  </si>
  <si>
    <t>https://community.secop.gov.co/Public/Tendering/ContractNoticePhases/View?PPI=CO1.PPI.34871005&amp;isFromPublicArea=True&amp;isModal=False</t>
  </si>
  <si>
    <t>CINDY MARGARITA PEREZ ANDRADE</t>
  </si>
  <si>
    <t>La presente orden tiene por objeto: 1. Prestar Asesoría y apoyar en la revisión de los documentos precontractuales y contractuales que le sean trasladados de los procesos de contratación adelantados por la Vicerrectoria de Extensión y Proyección Social. 2. Apoyar la revisión de los documentos precontractuales necesarios para la elaboración de órdenes de servicios profesionales y de apoyo a la gestión que requiera. 3. Proyectar respuestas a las peticiones que le sean trasladadas, con el fin que las mismas se resuelvan dentro de los plazos y/o términos establecidos en la Ley. 5. Proyectar y apoyar en la revisión de minutas de contratos, convenios, actos administrativos, actas de terminación y liquidación. 6. Emitir los conceptos juridicos que le hayan sido trasladados y que tengan relación con el ámbito de competencia de la Vicerrectoria de Extensión y Proyección Social. 7. Rendir informes mensuales o cuando el supervisor así lo requiera, sobre las actividades desarrolladas en cumplimiento de la presente orden.</t>
  </si>
  <si>
    <t>CO1.REQ.6979034</t>
  </si>
  <si>
    <t>OPSP-VEX-0443-2024</t>
  </si>
  <si>
    <t>https://community.secop.gov.co/Public/Tendering/ContractNoticePhases/View?PPI=CO1.PPI.34862602&amp;isFromPublicArea=True&amp;isModal=False</t>
  </si>
  <si>
    <t xml:space="preserve">HEISSIL MARIA DOUGLAS SAUMETH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</si>
  <si>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caractenzación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</si>
  <si>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CO1.REQ.6976438</t>
  </si>
  <si>
    <t>OPSP-VEX-0442-2024</t>
  </si>
  <si>
    <t>https://community.secop.gov.co/Public/Tendering/ContractNoticePhases/View?PPI=CO1.PPI.34844012&amp;isFromPublicArea=True&amp;isModal=False</t>
  </si>
  <si>
    <t>C.I. SUMINISTROS INTEGRALES S.A.S</t>
  </si>
  <si>
    <t>La presente orden tiene por objeto, el suministro de elementos de papeleria, necesarios para el desarrollo de los encuentros, que se adelantarán en el marco del Contrato N° 47004022024, suscrito entre la Universidad del Magdalena y el instituto colombiano de bienestar familiar,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Con las siguientes especificaciones:</t>
  </si>
  <si>
    <t>CO1.REQ.6972121</t>
  </si>
  <si>
    <t>OSM-VEX-0003-2024</t>
  </si>
  <si>
    <t>https://community.secop.gov.co/Public/Tendering/ContractNoticePhases/View?PPI=CO1.PPI.34791430&amp;isFromPublicArea=True&amp;isModal=False</t>
  </si>
  <si>
    <t xml:space="preserve">JORGE GOMEZ ROJAS </t>
  </si>
  <si>
    <t>185-1124</t>
  </si>
  <si>
    <t xml:space="preserve">MIGUEL ANGEL POLO CASTAÑEDA </t>
  </si>
  <si>
    <t>La presente orden tiene por objeto: Prestación de servicios profesionales como Asistente de investigación de las actividades 1.1.2, 1.1.3, 2.1.1, 2.1.2, 2.1.3, 3.1.2,3.1.3, 3.2.1, relacionadas con los objetivos 1, 2 y 3 del proyecto B???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informes de seguimiento y avances del proyecto y presentarios ante las instancias de supervisión del proyecto.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</si>
  <si>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CO1.REQ.6971186</t>
  </si>
  <si>
    <t>OPSP-VEX-0441-2024</t>
  </si>
  <si>
    <t>https://community.secop.gov.co/Public/Tendering/ContractNoticePhases/View?PPI=CO1.PPI.34840221&amp;isFromPublicArea=True&amp;isModal=False</t>
  </si>
  <si>
    <t xml:space="preserve">FELIX YESID ALVARADO JIMENEZ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</si>
  <si>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el diseño del plan de muestreo para sedimentos y batimetría, colaborando en la selección de las 39 estaciones de muestreo. 2. Apoyar en la calibración y verificación de los equipos de muestreo, asegurando su correcto funcionamiento antes del trabajo en campo. 3. Asistir en la marcación y georreferenciación de las estaciones de muestreo en la bahia y en los arrecifes artificiales, utilizando los equipos adecuados de navegación. 4. Apoyar en la recolección de muestras de sedimentos en las estaciones seleccionadas, operando la draga tipo Van Veen bajo supervisión. 5. Apoyar en la ejecución de la batimetría en las 39 estaciones, registrando la profundidad y las características del fondo marino, siguiendo las instrucciones del equipo de trabajo. 6. Apoyar en el análisis de las muestras de sedimentos mediante tamizado en seco y en el procesamiento de los datos de batimetría para generar perfiles y mapas de profundidad. 7. Apoyar en la elaboración de informes técnicos y en la socialización de los resultados, preparando presentaciones para las comunidades locales, entidades gubernamentales y otras partes interesadas.</t>
  </si>
  <si>
    <t>CO1.REQ.6970765</t>
  </si>
  <si>
    <t>OPSP-VEX-0440-2024</t>
  </si>
  <si>
    <t>https://community.secop.gov.co/Public/Tendering/ContractNoticePhases/View?PPI=CO1.PPI.34859002&amp;isFromPublicArea=True&amp;isModal=False</t>
  </si>
  <si>
    <t xml:space="preserve">MAYDA VEGA VELAIDEZ </t>
  </si>
  <si>
    <t>La presente orden tiene por objeto: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Proyecciõn Social de conformidad con la normatividad vigente. 3) Prestar asesoría jurídica contractual en los procesos de licitación y/o convocatorias en los que sea requerido. 4) Proyectar minutas de convenios y contratos que requiera la Vicerrectoría de Extensión y Proyección Socìal. S) Proyectar respuestas a las consultas, peticiones, quejas y reclamos que se generen en la Vicerrectoría de Extensión y Proyección Social, tomando en consideración los términos de la Ley y los procedimientos internos establecidos.</t>
  </si>
  <si>
    <t>CO1.REQ.6975439</t>
  </si>
  <si>
    <t>OPSP-VEX-0439-2024</t>
  </si>
  <si>
    <t>https://community.secop.gov.co/Public/Tendering/ContractNoticePhases/View?PPI=CO1.PPI.34833710&amp;isFromPublicArea=True&amp;isModal=False</t>
  </si>
  <si>
    <t>GLOBAL BILD SAS</t>
  </si>
  <si>
    <t>Servicio de monitoreo de calidad el aire y monitoreo de calidad de ruido ambiental necesarios por a el desarrollo del proyecto, requerido en el el marco del CONVENIO INTERADMINISTRATIVO N° 202400648 - que tiene por objeto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t>
  </si>
  <si>
    <t>CO1.REQ.6969067</t>
  </si>
  <si>
    <t>OPS-VEX-0438-2024</t>
  </si>
  <si>
    <t>https://community.secop.gov.co/Public/Tendering/ContractNoticePhases/View?PPI=CO1.PPI.34832174&amp;isFromPublicArea=True&amp;isModal=False</t>
  </si>
  <si>
    <t xml:space="preserve">EDGAR IVAN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</si>
  <si>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1. Revisar, consolidar y estandarizar toda la información recolectada en territorio que sea susceptible de cargue en los sistemas de información designados por el ICBF. 2. Registrar la información de los participantes en el Sistema de Información designado por el ICBF. 3. Colaborar con el Gestor de información para Mantener los sistemas de información actualizados con información confiable y veraz, en acuerdo con las fechas de reporte establecidas por la supervisión del contrato. 4. Colaborar con el Gestor de información para consolidar y estandarizar las bases de datos que den cuenta de los participantes activos, así como de los que se han retirado y aquellos participantes nuevos que van ingresado a la modalidad. 5. Cumplir con las demás obligaciones que sean requeridas por el por el supervisor del contrato, que están relacionadas con el objeto de este, con calidad, oportunidad y pertinencia.</t>
  </si>
  <si>
    <t>CO1.REQ.6968724</t>
  </si>
  <si>
    <t>OPSP-VEX-0437-2024</t>
  </si>
  <si>
    <t>https://community.secop.gov.co/Public/Tendering/ContractNoticePhases/View?PPI=CO1.PPI.34827884&amp;isFromPublicArea=True&amp;isModal=False</t>
  </si>
  <si>
    <t>MARCELA YANETH RIOS AVILA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</si>
  <si>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</si>
  <si>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CO1.REQ.6967733</t>
  </si>
  <si>
    <t>OPSP-VEX-0436-2024</t>
  </si>
  <si>
    <t>https://community.secop.gov.co/Public/Tendering/ContractNoticePhases/View?PPI=CO1.PPI.34829191&amp;isFromPublicArea=True&amp;isModal=False</t>
  </si>
  <si>
    <t xml:space="preserve">YERICA KARINA MARTINEZ GARCIA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</si>
  <si>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definir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</si>
  <si>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CO1.REQ.6968166</t>
  </si>
  <si>
    <t>OPSP-VEX-0435-2024</t>
  </si>
  <si>
    <t>https://community.secop.gov.co/Public/Tendering/ContractNoticePhases/View?PPI=CO1.PPI.34800980&amp;isFromPublicArea=True&amp;isModal=False</t>
  </si>
  <si>
    <t xml:space="preserve">PAOLA ANDREA GONZALEZ FONSECA </t>
  </si>
  <si>
    <t>La presente orden tiene por objeto: Prestar servicios profesionales, en el marco del convenio interadministrativo No.202400648-2024 suscrito entre la Gobernación del Atlántico y la Universidad del Magdalena, Y el Contrato Interadministrativo 588-2022 suscrito entre CORPAMAG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Parágrafo Primero: En el caso que El Contratista lo requiera, UNIMAGDALENA podrá facilitarle los equipos y espacio físico necesario dentro del campus para la ejecución del Objeto de la presente Orden.</t>
  </si>
  <si>
    <t>CO1.REQ.6960990</t>
  </si>
  <si>
    <t>OPSP-VEX-0434-2024</t>
  </si>
  <si>
    <t>https://community.secop.gov.co/Public/Tendering/ContractNoticePhases/View?PPI=CO1.PPI.34742597&amp;isFromPublicArea=True&amp;isModal=False</t>
  </si>
  <si>
    <t>2238 - 2237</t>
  </si>
  <si>
    <t>INNMAKERS S.A.S.</t>
  </si>
  <si>
    <t>La presente orden tiene por objeto: Prestación de servicios técnicos de acompañamiento con el objetivo de desarrollar una metodología integral de involucramiento de los docentes participantes del diplomado "Entre Parex: Formación de Formadores", que incluya una estrategia de gamificación del proceso formativo y la documentación de las de las experiencias significativas. Con el desarrollo de las siguientes actividades: 1. Diagnóstico Inicial de Participación y Motivación Docente 2. Diseño de la Estrategia de Gamificación. 3. Implementación de la Estrategia de Gamificación4. Acompañamiento en la Estructuración de Proyectos de Aula. 5. Documentación de Experiencias del Diplomado. 6. Preparación y Coordinación para el Innovafest 7. Informe Final de Impacto, necesarios para el desarrollo de actividades, que se adelantarán en el marco las ordenes de servicio Orden de Servicio N° 8000004587 de 2024 y la Orden de Servicio N° 8000004584 de 2024, suscritas entre PAREX RESOURCES Y UNIMAGDALENA.</t>
  </si>
  <si>
    <t>CO1.REQ.6943665</t>
  </si>
  <si>
    <t>OPS-VEX-0433-2024</t>
  </si>
  <si>
    <t>https://community.secop.gov.co/Public/Tendering/ContractNoticePhases/View?PPI=CO1.PPI.34800224&amp;isFromPublicArea=True&amp;isModal=False</t>
  </si>
  <si>
    <t xml:space="preserve">ALFREDO JOSE DIAZ GRANADOS HUERTAS </t>
  </si>
  <si>
    <t>La presente orden tiene por objeto: La presente orden tiene por objeto: Prestar servicios profesionales para el desarrollo de las siguientes actividades: 1. Apoyar en la organización de las actividades gestionadas por la coordinación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Apoyar en las capacitaciones, foros y congresos dirigidos a los voluntarios, comunidad interna Unimagdalena y externa. 8.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Apoyar en la consolidación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</si>
  <si>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CO1.REQ.6960922</t>
  </si>
  <si>
    <t>OPSP-VEX-0432-2024</t>
  </si>
  <si>
    <t>https://community.secop.gov.co/Public/Tendering/ContractNoticePhases/View?PPI=CO1.PPI.34790459&amp;isFromPublicArea=True&amp;isModal=False</t>
  </si>
  <si>
    <t xml:space="preserve">FAISSALES MAITTE BUSTAMANTE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</si>
  <si>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Metodológico: 1. Apoyar y garantizar la efectividad de los procesos de focalización en los municipios asignados. 2. Desarrollar esquemas que permitan adaptar las metodologias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</si>
  <si>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CO1.REQ.6957169</t>
  </si>
  <si>
    <t>OPSP-VEX-0431-2024</t>
  </si>
  <si>
    <t>https://community.secop.gov.co/Public/Tendering/ContractNoticePhases/View?PPI=CO1.PPI.34799491&amp;isFromPublicArea=True&amp;isModal=False</t>
  </si>
  <si>
    <t xml:space="preserve">LUIS JOSE AARON INFANTE </t>
  </si>
  <si>
    <t>La presente orden tiene por objeto: Prestar servicios profesionales para el desarrollo de las siguientes actividades: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y transferencia en salud contemplando los elementos demográficos, socioeconómicos y clínicos. 4. Elaborar los informes requeridos por los entes de vigilancia y control (secretaria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y transferencia en salud que le sean confiados por la administración.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y transferencia en salud. 9. Definir las actividades en salud de acuerdo con los grupos de riesgo priorizados. 10. Investigar y reconocer los riesgos ocupacionales de la población atendida mediante las diferentes modalidades que ofrece el Centro de innovación y transferencia en salud e informar a la coordinación. 11. Hacer seguimiento al impacto de las actividades de salud, en los riesgos priorizados. 12. Definir y ejecutar el plan de vigilancia epidemiológica. 13. Apoyar la elaboración y/o adopción de guías clínicas de acuerdo con las principales patologías identificadas en el perfil epidemiológico. 14. Asistir y participar en reuniones, consejos, juntas o comités de carácter oficial, cuando sea convocado o delegado. 15. Ejercer la secretaría técnica de los comités en los que participe según sea requerido.</t>
  </si>
  <si>
    <t>CO1.REQ.6960538</t>
  </si>
  <si>
    <t>OPSP-VEX-0430-2024</t>
  </si>
  <si>
    <t>https://community.secop.gov.co/Public/Tendering/ContractNoticePhases/View?PPI=CO1.PPI.34734137&amp;isFromPublicArea=True&amp;isModal=False</t>
  </si>
  <si>
    <t xml:space="preserve">GLORIA MARINA FLORIAN MARTINEZ </t>
  </si>
  <si>
    <t>La presente orden tiene por objeto: 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cada uno de los acompañamientos a cada uno de los procesos para la renovación de catálogo de servicios de la Vicerrectoría.</t>
  </si>
  <si>
    <t>CO1.REQ.6941359</t>
  </si>
  <si>
    <t>OPSP-VEX-0429-2024</t>
  </si>
  <si>
    <t>https://community.secop.gov.co/Public/Tendering/ContractNoticePhases/View?PPI=CO1.PPI.34732864&amp;isFromPublicArea=True&amp;isModal=False</t>
  </si>
  <si>
    <t xml:space="preserve">WILMAN DANIEL DE LEON MACIAS </t>
  </si>
  <si>
    <t>La presente orden tiene por objeto: Prestar servicios profesionales, en el marco de la orden de servicio No. 8000004584 del 7 de marzo del 2024 celebrada entre PAREX RESOURCES y Universidad del Magdalena, para desarrollar las siguientes actividades: 1. Realizar cubrimiento de las capacitaciones y talleres realizados en el marco del proyecto con PAREX RESORUCES. 2. Realizar notas periodísticas con soportes fotográficos sobre el desarrollo del proyecto.</t>
  </si>
  <si>
    <t>CO1.REQ.6940876</t>
  </si>
  <si>
    <t>OPSP-VEX-0428-2024</t>
  </si>
  <si>
    <t>https://community.secop.gov.co/Public/Tendering/ContractNoticePhases/View?PPI=CO1.PPI.34702421&amp;isFromPublicArea=True&amp;isModal=False</t>
  </si>
  <si>
    <t>HEYDIS PEREZ POLANCO</t>
  </si>
  <si>
    <t>La presente orden tiene como objeto LA COMPRA DE MATERIALES DE IDENTIFICACIÓN REQUERIDOS PARA EL TALENTO HUMANO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</si>
  <si>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CO1.REQ.6932843</t>
  </si>
  <si>
    <t>ODC-VEX-0005-2024</t>
  </si>
  <si>
    <t>https://community.secop.gov.co/Public/Tendering/ContractNoticePhases/View?PPI=CO1.PPI.34683310&amp;isFromPublicArea=True&amp;isModal=False</t>
  </si>
  <si>
    <t xml:space="preserve">DANIEL DAVID GRANADOS PARODI </t>
  </si>
  <si>
    <t>La presente orden tiene por objeto la prestación de servicios de apoyo a la gestión, en el marco del Contrato No. 47004022024 suscrito entre el Instituto Colombiano de Bienestar Familiar (ICBF) y la Universidad del Magdalena, para desarrollar las siguientes actividades: Implementación de la Plataforma Cuéntame: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</si>
  <si>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CO1.REQ.6927929</t>
  </si>
  <si>
    <t>OAG-VEX-0427-2024</t>
  </si>
  <si>
    <t>https://community.secop.gov.co/Public/Tendering/ContractNoticePhases/View?PPI=CO1.PPI.34681955&amp;isFromPublicArea=True&amp;isModal=False</t>
  </si>
  <si>
    <t>DANIELA PAOLA DAZA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</si>
  <si>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t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demás obligaciones que sean requeridas por el supervisor del contrato, que estën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</si>
  <si>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CO1.REQ.6927653</t>
  </si>
  <si>
    <t>OPSP-VEX-0426-2024</t>
  </si>
  <si>
    <t>https://community.secop.gov.co/Public/Tendering/ContractNoticePhases/View?PPI=CO1.PPI.34603529&amp;isFromPublicArea=True&amp;isModal=False</t>
  </si>
  <si>
    <t>EDWIN CAUSADO RODRIGUEZ</t>
  </si>
  <si>
    <t>2024-08-26 / 2024-08-26 / 2024-08-29 / 2023-02-22</t>
  </si>
  <si>
    <t>106 - 198 - 2524 - 30423</t>
  </si>
  <si>
    <t xml:space="preserve">ANDRES MAURICIO PEÑALOZA FERNANDEZ </t>
  </si>
  <si>
    <t>La presente orden tiene por objeto: Prestación de servicios profesionales independientes como Coinvestigador de las actividades MGA 1.1.3, 2.1.1, 2.1.2, 3.1.2, 3.1.6, 4.1.1 y 4.1.5 de los Objetivos 1, 2, 3 y 4 del proyecto de investigación BΡΙΝ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Articular la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reuniones de trabajo con miembros de la Asociación de Queseros Tradicionales del Magdalena - ASOQUEMAG y con miembros de la Asociación de Queseros Tradicionales de La Guajira - ASOQUEGUA Y ASOQUECOR (Entrega de informe de ejecución de Reuniones de Trabajo). 3) Apoyar en la formulación de un (1) proyecto de inversión a la Asociación de Queseros Tradicionales del Magdalena ASOQUEMAG y a la Asociación de Queseros Tradicionales de La Guajira - ASOQUEGUA Y ASOCQUECOR (Entrega de proyecto formulado). 4) Formular el Spin Off Universitaria (Entrega de documento técnico). 5) Formular el Plan de Negocios de la Plataforma Tecnológica (Entrega de documento técnico). 6). Entregar un (1) Articulo científico escrito con el director del proyecto para someter a revista indexada. 7) Apoyar a las demás actividades que asigne la dirección del proyecto.</t>
  </si>
  <si>
    <t>CO1.REQ.6918054</t>
  </si>
  <si>
    <t>OPSP-VEX-0425-2024</t>
  </si>
  <si>
    <t>https://community.secop.gov.co/Public/Tendering/ContractNoticePhases/View?PPI=CO1.PPI.34602279&amp;isFromPublicArea=True&amp;isModal=False</t>
  </si>
  <si>
    <t>116 - 32023</t>
  </si>
  <si>
    <t>La presente orden tiene por objeto: La prestación del servicio logistico de transporte aéreo, alojamiento y alimentación en la ciudad de Cúcuta - Norte de Santander para cumplir con el desarrollo de la actividad MGA 4.1.5 del objetivo 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</si>
  <si>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CO1.REQ.6912153</t>
  </si>
  <si>
    <t>OPS-VEX-0424-2024</t>
  </si>
  <si>
    <t>https://community.secop.gov.co/Public/Tendering/ContractNoticePhases/View?PPI=CO1.PPI.34675997&amp;isFromPublicArea=True&amp;isModal=False</t>
  </si>
  <si>
    <t xml:space="preserve">BLADIMIR JESUS SALCEDO CASTILLA </t>
  </si>
  <si>
    <t>La presente orden tiene por objeto: Prestar servicios profesionales, en el marco del convenio No.CV0005-2024, suscrito entre la CORPORACIÓN AUTÓNOMA REGIONAL DEL ATLÁNTICO - CRA y la Universidad del Magdalena, para desarrollar las siguientes actividades: 1. Recolectar información secundaria relevante para la modelación de objeto del estudio. 2. Efectuar la caracterización del clima marítimo del sector del proyecto. 3. Realizar análisis hidrológicos sobre el Rio Magdalena a la altura del Canal de Acceso al Puerto de Barranquilla. 4. Modelar la zona de confluencia Rio Magdalena Mar Caribe incluyendo información batimétrica, de oleaje del Mar Caribe y condiciones hidrológicas presentes en la zona del Canal de Acceso al Puerto de Barranquilla. 5. Desarrollar una metodología de cálculo que permita conocer el aporte de sedimentos a las costas del occidente del Departamento del Magdalena desde la desembocadura del Rio Magdalena.</t>
  </si>
  <si>
    <t>CO1.REQ.6927371</t>
  </si>
  <si>
    <t>OPSP-VEX-0423-2024</t>
  </si>
  <si>
    <t>https://community.secop.gov.co/Public/Tendering/ContractNoticePhases/View?PPI=CO1.PPI.34636938&amp;isFromPublicArea=True&amp;isModal=False</t>
  </si>
  <si>
    <t xml:space="preserve">ADRIANA BEATRIZ COMAS CERVANTES </t>
  </si>
  <si>
    <t>La presente orden tiene por objeto: Prestar servicios profesionales en el marco del Convenio No. 7000000063 de 2024, celebrado entre CENIT LOGÍSTICA Y TRANSPORTE DE HIDROCARBUROS S.A.S y la Universidad del Magdalena, para el desarrollo de las siguientes actividades: 1. Colaborar en la planificación logística de las campañas de muestreo, incluyendo la organización de equipos y materiales necesarios. 2. Preparar los equipos de muestreo para la recolección de aguas y sedimentos, asegurando que todo esté listo para las campañas. 3. Apoyar en la recolección de muestras de agua utilizando sondas multiparamétricas durante las campañas de muestreo. 4. Asistir en la recolección de muestras de sedimentos con la draga tipo Van Veen, asegurando el correcto etiquetado y almacenamiento de las muestras. 5. Registrar y documentar las condiciones de muestreo con detalle, incluyendo la georreferenciación de estaciones y mediciones in situ.</t>
  </si>
  <si>
    <t>CO1.REQ.6915984</t>
  </si>
  <si>
    <t>OPSP-VEX-0422-2024</t>
  </si>
  <si>
    <t>https://community.secop.gov.co/Public/Tendering/ContractNoticePhases/View?PPI=CO1.PPI.34635101&amp;isFromPublicArea=True&amp;isModal=False</t>
  </si>
  <si>
    <t xml:space="preserve">MARIA DE LOS ANGELES MEJIA DEAVILA </t>
  </si>
  <si>
    <t>La presente orden tiene por objeto: Prestar servicios profesionales para el acompañamiento de los procesos de la Vicerrectoría de Extensión y Proyección Social, desarrollando las siguientes actividades: 1. Diligenciar formato de estudio de conveniencia y oportunidad de las Ordenes de Prestación de Servicios Profesionales y Ordenes de Apoyo a la Gestión de la Vicerrectoría de Extensión y Proyección Social. 2. Diligenciar formato de ordenes de servicios para las Ordenes de Prestación de Servicios Profesionales y Ordenes de Apoyo a la Gestión, del personal a contratar en la Vicerrectoría de Extensión, según se requiera. 3. Realizar seguimiento de carácter administrativos de los tramites de pago de los contratistas adscritos a la Vicerrectoria de Extensión y Proyección Social. 4. Diligenciar cuadro de seguimiento de acuerdo con los tramites asignados por el coordinador administrativo de la Vicerrectoría de Extensión y Proyección Social. 5. Rendir informes mensuales al supervisor. 6. Realizar las actividades asignadas que se deriven de la coordinación administrativa de la Vicerrectoría de Extensión y Proyección Social.</t>
  </si>
  <si>
    <t>CO1.REQ.6914873</t>
  </si>
  <si>
    <t>OPSP-VEX-0421-2024</t>
  </si>
  <si>
    <t>https://community.secop.gov.co/Public/Tendering/ContractNoticePhases/View?PPI=CO1.PPI.34612827&amp;isFromPublicArea=True&amp;isModal=False</t>
  </si>
  <si>
    <t xml:space="preserve">CARLOS JOSE PARDO VELASQUEZ </t>
  </si>
  <si>
    <t>Prestar servicios profesionales, en el marco de la orden de servicio No. 8000004584 del 2024 celebrada entre PAREX RESOURCES y Universidad del Magdalena, cuyo objeto es: 1. Apoyar en la organización y dirección de los talleres prácticos donde se introducirán los conceptos claves de metodologías ágiles como Scrum, Kanban y Design Thinking, y su aplicación para el desarrollo de proyectos educativos enfocados en el uso de TICs. Taller 1: Coadyuvar en la introducción a metodologías ágiles y su relevancia en proyectos educativos. Taller 2: Apoyar en la realización e Implementación de Scrum para el diseño y desarrollo de prototipos de cursos. Taller 3: Apoyar en el desarrollo del taller: Uso de Kanban para la gestión de proyectos de aula en el contexto del diplomado. 2. Apoyar los procesos de asesoría personalizada a los grupos de docentes para acompañar la creación de sus prototipos de cursos, mediante el seguimiento, control, desarrollo de los docentes 3. Acompañar la realizar dos talleres de retroalimentación y mejora continua, aplicando técnicas como sprints y retrospectivas ágiles, para perfeccionar los prototipos de los proyectos de aula en base a experiencias de prueba y evaluación con sus estudiantes. Apoyar el desarrollo del Taller 1: Sprint de revisión del prototipo inicial y retroalimentación entre pares. Apoyar el desarrollo y estrategia de ejecución del Taller 2: Retrospectiva para ajustar y optimizar los proyectos de aula antes del Innovafest. 4. Apoyar la preparación de los docentes para la presentación de sus proyectos de aula en el Innovafest. 5. Elaborar un informe final detallado que incluya el proceso de capacitación, los logros obtenidos, las mejoras implementadas en los proyectos de aula, y recomendaciones para futuras implementaciones de metodologías ágiles en contextos educativos. 6. Elaborar informes de los diferentes talles, su ejecución y resultados. 7. Realizar un informe final de seguimiento y ejecución de las diferentes metodologías aplicadas con estudiantes y profesores.</t>
  </si>
  <si>
    <t>CO1.REQ.6909933</t>
  </si>
  <si>
    <t>OPSP-VEX-0420-2024</t>
  </si>
  <si>
    <t>https://community.secop.gov.co/Public/Tendering/ContractNoticePhases/View?PPI=CO1.PPI.34553488&amp;isFromPublicArea=True&amp;isModal=False</t>
  </si>
  <si>
    <t xml:space="preserve">DUVAN ESTEBAN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</si>
  <si>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1. Realizar los planes de trabajo, cronogramas, estrategias y horarios para la realización de los encuentros de conexión para la salud mental y buen vivir, la prevención de riesgos específicos, servicio de escucha activa y orientación. 2. Entregar refrigerios para adolescentes y jóvenes que asistan a cada encuentro a su cargo. 3. Realizar actividades de Escucha Activa con los participantes, de acuerdo con los lineamientos establecidos. 4. Garantizar la confidencialidad de la información relacionada con las experiencias de vida de los participantes, que surja en el desarrollo del proceso de atención en acuerdo con los lineamientos y la jurisprudencia colombiana, particularmente la ley 1090 de 2006. 5. En aquellos casos que se requiera, realizar activación de rutas de prevención o atención a los adolescentes y jóvenes, sus familias y las comunidades en donde habitan. 6. Garantizar la adecuada implementación y reporte de la gestión documental definida por el ICBF de acuerdo con los documentos técnicos. 7. Asistir y participar en las reuniones programadas por la supervisión del contrato cuando sea convocado(a). 9. Cumplir con las demás obligaciones que sean requeridas por el supervisor del contrato, que estén relacionadas con el objeto de este, con calidad, oportunidad y pertinencia.</t>
  </si>
  <si>
    <t>CO1.REQ.6895421</t>
  </si>
  <si>
    <t>OPSP-VEX-0419-2024</t>
  </si>
  <si>
    <t>https://community.secop.gov.co/Public/Tendering/ContractNoticePhases/View?PPI=CO1.PPI.34543860&amp;isFromPublicArea=True&amp;isModal=False</t>
  </si>
  <si>
    <t xml:space="preserve">BETSY LAUDIT MANJARRES FERNANDEZ </t>
  </si>
  <si>
    <t xml:space="preserve">HERNAN DARIO GRANDA RODRIGUEZ </t>
  </si>
  <si>
    <t>La presente orden tiene por objeto: Prestar los servicios profesionales en la Dirección de Prácticas Profesionales, como monitor de practica en el Programa Académico de BIOLOGIA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empresanal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segundad industrial del área en la que el estudiante desarrolla sus prácticas. B) El horaño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e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realizarto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</si>
  <si>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CO1.REQ.6892664</t>
  </si>
  <si>
    <t>OPSP-VEX-0418-2024</t>
  </si>
  <si>
    <t>https://community.secop.gov.co/Public/Tendering/ContractNoticePhases/View?PPI=CO1.PPI.34514367&amp;isFromPublicArea=True&amp;isModal=False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</si>
  <si>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</si>
  <si>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</si>
  <si>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CO1.REQ.6885718</t>
  </si>
  <si>
    <t>OPSP-VEX-0417-2024</t>
  </si>
  <si>
    <t>https://community.secop.gov.co/Public/Tendering/ContractNoticePhases/View?PPI=CO1.PPI.34484223&amp;isFromPublicArea=True&amp;isModal=False</t>
  </si>
  <si>
    <t>La presente orden tiene por objeto: PRESTACIÓN DE SERVICIOS DE APOYO LOGÍSTICO (HOSPEDAJE, ALIMENTACIÓN Y TRANSPORTE), REQUERIDO PARA EL DESARROLLO DE ACTIVIDADES, QUE SE ADELANTARÁN EN EL MARCO DEL CONVENIO ESPECÍFICO NO 3054229 DE 2023, SUSCRITO ENTRE ECOPETROL S.A. Y LA UNIVERSIDAD DEL MAGDALENA. Parágrafo primero: La propuesta hace parte integral de la presente orden</t>
  </si>
  <si>
    <t>CO1.REQ.6878389</t>
  </si>
  <si>
    <t>OPS-VEX-0416-2024</t>
  </si>
  <si>
    <t>https://community.secop.gov.co/Public/Tendering/ContractNoticePhases/View?PPI=CO1.PPI.34460556&amp;isFromPublicArea=True&amp;isModal=False</t>
  </si>
  <si>
    <t>2133 - 2137</t>
  </si>
  <si>
    <t>La presente orden tiene por objeto el servicio de impresión de módulos y pendones necesarios para el desarrollo de actividades, que se adelantarán en el marco las ordenes de servicio Orden de Servicio N° 8000004587 y la Orden de Servicio N° 8000004584, suscritas entre PAREX RESOURCES y UNIMAGDALENA. La propuesta hace parte integral de la presente orden.</t>
  </si>
  <si>
    <t>CO1.REQ.6872635</t>
  </si>
  <si>
    <t>OPS-VEX-0415-2024</t>
  </si>
  <si>
    <t>https://community.secop.gov.co/Public/Tendering/ContractNoticePhases/View?PPI=CO1.PPI.34476931&amp;isFromPublicArea=True&amp;isModal=False</t>
  </si>
  <si>
    <t>2136 - 2139</t>
  </si>
  <si>
    <t>La presente orden tiene por objeto: PRESTACIÓN DE SERVICIOS DE APOYO LOGÍSTICOS NECESARIOS PARA EL DESARROLLO DE ACTIVIDADES, QUE SE ADELANTARÁN EN EL MARCO LAS ORDENES DE SERVICIO ORDEN DE SERVICIO N° 8000004587 Y LA ORDEN DE SERVICIO N° 8000004584, SUSCRITAS ENTRE PAREX RESOURCES Y UNIMAGDALENA. Parágrafo primero: La propuesta hace parte integral de la presente orden. Parágrafo: El Contratista deberá entregar los elementos contratados de conformidad con las especificaciones y las cantidades solicitadas por UNIMAGDALENA según lo descrito en la Tabla No. 1 Sólo se pagarán el servicio y cantidades realmente recibidas por parte del Supervisor.</t>
  </si>
  <si>
    <t>CO1.REQ.6876280</t>
  </si>
  <si>
    <t>OPS-VEX-0414-2024</t>
  </si>
  <si>
    <t>https://community.secop.gov.co/Public/Tendering/ContractNoticePhases/View?PPI=CO1.PPI.34448173&amp;isFromPublicArea=True&amp;isModal=False</t>
  </si>
  <si>
    <t>XPRESS ESTUDIO GRAFICO Y DIGITAL S.A</t>
  </si>
  <si>
    <t>La presente orden tiene por objeto el servicio de impresión de 250 cartillas Proyecto Sonrisas Caribe, requeridas para el desarrollo de actividades, que se adelantarán en el marco del Convenio Específico No 3054229 de 2023, suscrito entre ECOPETROL S.A. y la Universidad del Magdalena. La propuesta hace parte integral de la presente orden.</t>
  </si>
  <si>
    <t>CO1.REQ.6869027</t>
  </si>
  <si>
    <t>OPS-VEX-0413-2024</t>
  </si>
  <si>
    <t>https://community.secop.gov.co/Public/Tendering/ContractNoticePhases/View?PPI=CO1.PPI.34423904&amp;isFromPublicArea=True&amp;isModal=False</t>
  </si>
  <si>
    <t xml:space="preserve">CLARA HELENA VANEGAS RINCON </t>
  </si>
  <si>
    <t>La presente orden tiene por objeto: Prestar servicios profesionales para asesorar juridicamente a la Vicerrectoría de Extensión y Proyección Social en el marco de los convenios y/o Contratos que haya suscrito con entidades públicas y realizar las siguientes actividades: 1) Prestar asesoría juridica en las etapas precontractual, contractual y postcontractual de los procesos de selección adelantados en la Vicerrectoría. 2) Prestar asesoría juridica y resolver consultas de tipo juridico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</si>
  <si>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CO1.REQ.6863033</t>
  </si>
  <si>
    <t>OPSP-VEX-0412-2024</t>
  </si>
  <si>
    <t>https://community.secop.gov.co/Public/Tendering/ContractNoticePhases/View?PPI=CO1.PPI.34422412&amp;isFromPublicArea=True&amp;isModal=False</t>
  </si>
  <si>
    <t xml:space="preserve">MARYELIS BEATRIZ THOMAS DIAZ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</si>
  <si>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ana isis de propuestas de mejora y análisis de resultados, entre otros de acuerdo con las crientaciones del Manual Operativo, 3. Liderar y desarrollar experiencias en las estrategias de atención con las niñas, los niños, adolescentes, sus familias y comunidades, que respondan a las necesidades, gustos e intereses identificados en los territorios, en el marco de ta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entomos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Apcyar la organización y gestión de la entrega de insumos, tales como materiales, refrigerios y olla comunitana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</si>
  <si>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CO1.REQ.6862920</t>
  </si>
  <si>
    <t>OPSP-VEX-0411-2024</t>
  </si>
  <si>
    <t>https://community.secop.gov.co/Public/Tendering/ContractNoticePhases/View?PPI=CO1.PPI.34421443&amp;isFromPublicArea=True&amp;isModal=False</t>
  </si>
  <si>
    <t xml:space="preserve">EDUARDO JOSE BARRENECHE AVILA </t>
  </si>
  <si>
    <t>La presente orden tiene por objeto: Prestar servicios profesionales para asesorar jurídicamente a la Vicerrectoria de Extensión y Proyección Social en el marco de los convenios y/o Contratos que haya suscrito con entidades públicas y realizar las siguientes actividades: 1) Prestar asesoria juridica en las etapas precontractual, contractual y postcontractual de los procesos de selección adelantados en la Vicerrectoria. 2) Prestar asesoria juridica y resolver consultas de tipo juridico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</si>
  <si>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CO1.REQ.6862777</t>
  </si>
  <si>
    <t>OPSP-VEX-0410-2024</t>
  </si>
  <si>
    <t>https://community.secop.gov.co/Public/Tendering/ContractNoticePhases/View?PPI=CO1.PPI.34447379&amp;isFromPublicArea=True&amp;isModal=False</t>
  </si>
  <si>
    <t xml:space="preserve">KAREN DAYANA MENDOZA DOMINGUEZ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</si>
  <si>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</si>
  <si>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CO1.REQ.6868759</t>
  </si>
  <si>
    <t>OPSP-VEX-0409-2024</t>
  </si>
  <si>
    <t>https://community.secop.gov.co/Public/Tendering/ContractNoticePhases/View?PPI=CO1.PPI.34417389&amp;isFromPublicArea=True&amp;isModal=False</t>
  </si>
  <si>
    <t>2119 - 2120</t>
  </si>
  <si>
    <t>PRESTACION DE SERVICIOS DE APOYO LOGISTICO PARA LA REALIZACION DE LAS ESTRATEGIAS DE ATENCION PROGRAMADAS DENTRO DEL MARCO DE CONTRATO DE APORTES 402-2024 SUSCRITO CON EL I.C.B.F. PARAGRAFO PRIMERO: El contratista se compromete a prestar los servicios logísticos necesarios para desarrollar ocho (8) iniciativas de vocación y desarrollo de talentos en áreas de arte, ciencia, tecnología, deportes, música y literatura, cinco (5) talleres descubriendo talentos y (5) jornadas de capacitación fortalecimiento del capital humano.</t>
  </si>
  <si>
    <t>CO1.REQ.6861831</t>
  </si>
  <si>
    <t>OPS-VEX-0408-2024</t>
  </si>
  <si>
    <t>https://community.secop.gov.co/Public/Tendering/ContractNoticePhases/View?PPI=CO1.PPI.34396012&amp;isFromPublicArea=True&amp;isModal=False</t>
  </si>
  <si>
    <t>El presente contrato tiene por objeto PRESTACION DE SERVICIOS DE APOYO LOGISTICO PARA LA REALIZACION DE LOS ENCUENTROS DE EXPERIENCIAS Y OPORTUNIDADES PROGRAMADOS DENTRO DEL MARCO DE CONTRATO DE APORTES 333-2024 SUSCRITO CON EL I.C.B.F.</t>
  </si>
  <si>
    <t>CO1.REQ.6857155</t>
  </si>
  <si>
    <t>CPS-VEX-0001-2024</t>
  </si>
  <si>
    <t>https://community.secop.gov.co/Public/Tendering/ContractNoticePhases/View?PPI=CO1.PPI.34385202&amp;isFromPublicArea=True&amp;isModal=False</t>
  </si>
  <si>
    <t xml:space="preserve">	La presente orden tiene por objeto, el SUMINISTRO DE LOS INSUMOS ALIMENTICIOS PARA EL DESARROLLO DE LAS OLLAS COMUNITARIAS PROGRAMADAS DENTRO DEL MARCO DE CONTRATO DE APORTES 402-2024 SUSCRITO CON EL I.C.B.F</t>
  </si>
  <si>
    <t>CO1.REQ.6854196</t>
  </si>
  <si>
    <t>OSM-VEX-0002-2024</t>
  </si>
  <si>
    <t>https://community.secop.gov.co/Public/Tendering/ContractNoticePhases/View?PPI=CO1.PPI.34305383&amp;isFromPublicArea=True&amp;isModal=False</t>
  </si>
  <si>
    <t>La presente orden tiene por objeto, el SUMINISTRO DE MATERIALES LUDICOS DEPORTIVOS PARA LOS ENCUENTROS PROGRAMADOS DENTRO DEL MARCO DE CONTRATO DE APORTES 333-2024 SUSCRITO CON EL I.C.B.F. PARAGRAFO: Las especificaciones técnicas y las cantidades de los bienes y servicios a contratar serán las descritas en el MANUAL OPERATIVO MODALIDAD PARA EL FORTALECIMIENTO DE HABILIDADES, VOCACIONES Y TALENTOS DE ADOLESCENTES Y JÓVENES y el ESTUDIO DE COSTOS del proceso de contratacion CV-PC-002- 2024-SEN, las cuales de describen a continuacion: Balones de fútbol: Balón de fútbol #5 Peso: 410 a 450 gr. Circunferencia: 68 a 70 cms Rebote: 125 a 155 cms. Color: sin especificar 85 UNIDADES Balones de baloncesto: Balón de baloncesto Tamaño 7 Peso: 580 a 650 grs. Color. Naranja Circunferencia: 75 a 78 cms Rebote: 120 a 140 cms 85 UNIDADES Pelotas de tenis: Pelota de tenis Marca: Genérico Color: verde amarillo 100 TARROS DE 3 Raquetas: Raquetas de tenis Tamaño de cabeza: 22 cm Largo: 52 cm Deporte: Tenis Composición. Aleación Aluminio, Aleación Plástico Caucho Peso: 250 g 100 SETS DE 2 Lazos: Lazos de deporte Clasificación Lazos para ejercicios Color: variado Longitud máxima del cable con asas. Aprox. 253 cm Longitud del mango: Aprox. 12.3cm Manijas: plástico 95 UNIDADES Balón de voleibol: Material: Cubierta de material de PVC plástico o cuero sintético Peso aprox. 260 a 280 gr Balón #5 Color: variado 80 UNIDADES Narices Narices de payaso. Color rojo brillante Pequeñas y grandes Material: goma blanda y ligera. 17 PAQUETES X36 Máscaras antifaz Máscaras tipo antifaz para teatro 17 PAQUETES X36 Pelucas surtidas: Pelucas surtidas Pelucas para disfraz Color. variado 250 UNIDADES Sombreros surtidos: Sombreros para teatro Sombrero copa baja Material: plástico o cartón Color: variado/estampado 400 UNIDADES Corbata: Corbatas para disfraces Clasificación Material: plástico o cartón Color, variado 400 UNIDADES Gafas Gafas de cartón para disfraces 400 UNIDADES Corbatines Corbatines de cartón tipo disfraz 400 UNIDADESPintu caritas de colores Pintura profesional para maquillaje artístico: Color variado x 8 tonos Consistencia: cremosa Hipoalergénico y no tóxico 40 PALETAS DE 8 X COLORES Base blanca maquillaje: Base blanca para maquillaje 99 UNIDADES</t>
  </si>
  <si>
    <t>CO1.REQ.6834813</t>
  </si>
  <si>
    <t>OSM-VEX-0001-2024</t>
  </si>
  <si>
    <t>https://community.secop.gov.co/Public/Tendering/ContractNoticePhases/View?PPI=CO1.PPI.34381611&amp;isFromPublicArea=True&amp;isModal=False</t>
  </si>
  <si>
    <t>L&amp;M INGENIERIA Y SOLUCIONES S.A.S.</t>
  </si>
  <si>
    <t xml:space="preserve">	La presente orden tiene por objeto el Servicio Servicio de toma de muestras, clasificación de materiales y ensayos de laboratorio de concreto, en las obras de canalización de La Quebrada Japón y la Construcción del Parque Ambiental sobre el Río Gaira, es la Ciudad de Santa Marta. El servicio incluye: Personal profesional capacitado, herramientas, equipos y elementos complementarios necesarios para la prestación del servicio, según las especificaciones técnicas requeridas en el marco del en el marco del Contrato Interadministrativo 588-2022 CORPAMAG. La propuesta hace parte integral de la presente orden</t>
  </si>
  <si>
    <t>CO1.REQ.6853429</t>
  </si>
  <si>
    <t>OPS-VEX-0407-2024</t>
  </si>
  <si>
    <t>https://community.secop.gov.co/Public/Tendering/ContractNoticePhases/View?PPI=CO1.PPI.34415885&amp;isFromPublicArea=True&amp;isModal=False</t>
  </si>
  <si>
    <t>ANGIE PAOLA FONTALVO YEPES</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</si>
  <si>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</si>
  <si>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CO1.REQ.6861421</t>
  </si>
  <si>
    <t>OAG-VEX-0406-2024</t>
  </si>
  <si>
    <t>https://community.secop.gov.co/Public/Tendering/ContractNoticePhases/View?PPI=CO1.PPI.34380323&amp;isFromPublicArea=True&amp;isModal=False</t>
  </si>
  <si>
    <t xml:space="preserve">NAYLEA DE JESUS TORRES RIVAS </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</si>
  <si>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</si>
  <si>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CO1.REQ.6853054</t>
  </si>
  <si>
    <t>OAG-VEX-0405-2024</t>
  </si>
  <si>
    <t>https://community.secop.gov.co/Public/Tendering/ContractNoticePhases/View?PPI=CO1.PPI.34379760&amp;isFromPublicArea=True&amp;isModal=False</t>
  </si>
  <si>
    <t xml:space="preserve">XIOMARA PATRICIA VALDEZ SUAREZ </t>
  </si>
  <si>
    <t>CO1.REQ.6853021</t>
  </si>
  <si>
    <t>OAG-VEX-0404-2024</t>
  </si>
  <si>
    <t>https://community.secop.gov.co/Public/Tendering/ContractNoticePhases/View?PPI=CO1.PPI.34379161&amp;isFromPublicArea=True&amp;isModal=False</t>
  </si>
  <si>
    <t xml:space="preserve">ANGELICA MARIA TAPIAS VIZCAINO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</si>
  <si>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</si>
  <si>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CO1.REQ.6852687</t>
  </si>
  <si>
    <t>OPSP-VEX-0403-2024</t>
  </si>
  <si>
    <t>https://community.secop.gov.co/Public/Tendering/ContractNoticePhases/View?PPI=CO1.PPI.34312597&amp;isFromPublicArea=True&amp;isModal=False</t>
  </si>
  <si>
    <t xml:space="preserve">ROBERTO ALFONSO GARCIA CAMPO </t>
  </si>
  <si>
    <t>La presente orden tiene por objeto: Prestar servicios profesionales para el acompañamiento de los procesos de la Vicerrectoria de Extensión y Proyección Social, desarrollando las siguientes actividades: 1. Realizar seguimiento presupuestal a cada uno de los Certificados de Disponibilidad de Presupuestal en los que sea requerido. 2. Solicitar las respectivas facturas y/o cuentas de cobro al Grupo de Facturación y Cartera de la Universidad del Magdalena, para ser presentadas a las diferentes entidades públicas y/o privadas. 3. Revisar y hacer seguimiento a los pagos de honorarios y estímulos económicos. 4. Participar en las mesas de trabajo, capacitaciones y/o reuniones necesarias para el óptimo cumplimiento de los convenios, contratos o figura jurídica que corresponda. 5. Revisar y enviar las solicitudes de contrataciones en los que sea requerido. 6. Apoyar que se cumpla la ejecución financiera según lo establecido en el Plan Anual Mensualizado de Caja - PAC -y el Plan de Gastos e Inversiones PGI de los proyectos. 7. Apoyar en la proyección de minutas de ordenes profesional, apoyo a la gestión y resoluciones de ayudantia para estudiantes. 8. Realizar y presentar informes mensuales de la ejecución financiera de proyectos a cargo o cuando sea requerido.</t>
  </si>
  <si>
    <t>CO1.REQ.6836371</t>
  </si>
  <si>
    <t>OPSP-VEX-0402-2024</t>
  </si>
  <si>
    <t>https://community.secop.gov.co/Public/Tendering/ContractNoticePhases/View?PPI=CO1.PPI.34369965&amp;isFromPublicArea=True&amp;isModal=False</t>
  </si>
  <si>
    <t xml:space="preserve">JAQUELINE ALEJANDRA VILARDY BARROS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</si>
  <si>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sensibilizacion,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</si>
  <si>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CO1.REQ.6851538</t>
  </si>
  <si>
    <t>OPSP-VEX-0401-2024</t>
  </si>
  <si>
    <t>https://community.secop.gov.co/Public/Tendering/ContractNoticePhases/View?PPI=CO1.PPI.34315393&amp;isFromPublicArea=True&amp;isModal=False</t>
  </si>
  <si>
    <t>La presente orden tiene como objeto la compra de materiales de identificación requeridos para el talento humano del programa Atrapasueños para cumplir con el desarrollo del contrato N° 47004022024, suscrito entre la Universidad del Magdalena y el Instituto Colombiano de Bienestar Familiar (ICBF)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La propuesta hace parte integral de la presente orden.</t>
  </si>
  <si>
    <t>CO1.REQ.6838721</t>
  </si>
  <si>
    <t>ODC-VEX-0004-2024</t>
  </si>
  <si>
    <t>https://community.secop.gov.co/Public/Tendering/ContractNoticePhases/View?PPI=CO1.PPI.34310838&amp;isFromPublicArea=True&amp;isModal=False</t>
  </si>
  <si>
    <t xml:space="preserve">ESTEBAN FORERO BORDAMALO </t>
  </si>
  <si>
    <t>La presente orden tiene por objeto: Prestar Servicios Profesionales para el desarrollo de las siguientes actividades. 1) Apoyar a la Dirección de Desarrollo Social y Productivo en la revisión de los requisitos internos y externos de la Vicerrectoria de Extensión y Proyección Social. 2) Diligenciar y actualizar la información de los proyectos en el sistema de información de la Vicerrectoría de Extensión y Proyección Social. 3) Apoyar a la Dirección de Desarrollo Social y Productivo en el seguimiento de la ejecución de los proyectos. 4) Apoyar la recolección, registro y monitoreo de la información para el cálculo de indicadores del sistema de gestión de la Vicerrectoria de Extensión y Proyección Social. 5). Apoyar la formulación, ejecución de proyectos con los pueblos indigenas del Magdalena.</t>
  </si>
  <si>
    <t>CO1.REQ.6835862</t>
  </si>
  <si>
    <t>OPSP-VEX-0400-2024</t>
  </si>
  <si>
    <t>https://community.secop.gov.co/Public/Tendering/ContractNoticePhases/View?PPI=CO1.PPI.34234614&amp;isFromPublicArea=True&amp;isModal=False</t>
  </si>
  <si>
    <t>MAIROBY PAOLA BARRIOS TOSCANO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</si>
  <si>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</si>
  <si>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CO1.REQ.6816419</t>
  </si>
  <si>
    <t>OPSP-VEX-0399-2024</t>
  </si>
  <si>
    <t>https://community.secop.gov.co/Public/Tendering/ContractNoticePhases/View?PPI=CO1.PPI.34230540&amp;isFromPublicArea=True&amp;isModal=False</t>
  </si>
  <si>
    <t xml:space="preserve">NEILYM MERCEDES TOVAR HERNANDEZ </t>
  </si>
  <si>
    <t>La presente orden tiene por objeto la prestación de servicios profesionales en el marco del Contrato de Aportes No. 47003332024 suscrito entre el Instituto Colombiano de Bienestar Familiar - (CBF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</si>
  <si>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CO1.REQ.6814869</t>
  </si>
  <si>
    <t>OPSP-VEX-0398-2024</t>
  </si>
  <si>
    <t>https://community.secop.gov.co/Public/Tendering/ContractNoticePhases/View?PPI=CO1.PPI.34231742&amp;isFromPublicArea=True&amp;isModal=False</t>
  </si>
  <si>
    <t xml:space="preserve">JOHN JAIRO JIMENEZ CAMACHO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</si>
  <si>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</si>
  <si>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CO1.REQ.6815446</t>
  </si>
  <si>
    <t>OPSP-VEX-0397-2024</t>
  </si>
  <si>
    <t>https://community.secop.gov.co/Public/Tendering/ContractNoticePhases/View?PPI=CO1.PPI.34222282&amp;isFromPublicArea=True&amp;isModal=False</t>
  </si>
  <si>
    <t>ADALBERTO JOSE CUADRADO MORALES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</si>
  <si>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</si>
  <si>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CO1.REQ.6812957</t>
  </si>
  <si>
    <t>OPSP-VEX-0396-2024</t>
  </si>
  <si>
    <t>https://community.secop.gov.co/Public/Tendering/ContractNoticePhases/View?PPI=CO1.PPI.34221652&amp;isFromPublicArea=True&amp;isModal=False</t>
  </si>
  <si>
    <t xml:space="preserve">SANDRA PATRICIA SOLANA PAJARO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</si>
  <si>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</si>
  <si>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CO1.REQ.6813004</t>
  </si>
  <si>
    <t>OPSP-VEX-0395-2024</t>
  </si>
  <si>
    <t>https://community.secop.gov.co/Public/Tendering/ContractNoticePhases/View?PPI=CO1.PPI.34220972&amp;isFromPublicArea=True&amp;isModal=False</t>
  </si>
  <si>
    <t xml:space="preserve">ENNYS MARIA ROYS PEREA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</si>
  <si>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</si>
  <si>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CO1.REQ.6812360</t>
  </si>
  <si>
    <t>OPSP-VEX-0394-2024</t>
  </si>
  <si>
    <t>https://community.secop.gov.co/Public/Tendering/ContractNoticePhases/View?PPI=CO1.PPI.34241129&amp;isFromPublicArea=True&amp;isModal=False</t>
  </si>
  <si>
    <t>GLEIDER CARRANZA CASTRO</t>
  </si>
  <si>
    <t>La presente orden tiene por objeto: 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ICBP.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</si>
  <si>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CO1.REQ.6817975</t>
  </si>
  <si>
    <t>OAG-VEX-0393-2024</t>
  </si>
  <si>
    <t>https://community.secop.gov.co/Public/Tendering/ContractNoticePhases/View?PPI=CO1.PPI.34220771&amp;isFromPublicArea=True&amp;isModal=False</t>
  </si>
  <si>
    <t xml:space="preserve">AURA ROSA SOLANO DE LUQUE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</si>
  <si>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familiales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asi como la activación de rutas, en caso de posibles vulneraciones o amenazas. 17. Articulación para la prevención especifica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</si>
  <si>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CO1.REQ.6812292</t>
  </si>
  <si>
    <t>OPSP-VEX-0392-2024</t>
  </si>
  <si>
    <t>https://community.secop.gov.co/Public/Tendering/ContractNoticePhases/View?PPI=CO1.PPI.34220140&amp;isFromPublicArea=True&amp;isModal=False</t>
  </si>
  <si>
    <t>ANDREA CAROLINA ROENES LATORRE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</si>
  <si>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</si>
  <si>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CO1.REQ.6812440</t>
  </si>
  <si>
    <t>OPSP-VEX-0391-2024</t>
  </si>
  <si>
    <t>https://community.secop.gov.co/Public/Tendering/ContractNoticePhases/View?PPI=CO1.PPI.34239967&amp;isFromPublicArea=True&amp;isModal=False</t>
  </si>
  <si>
    <t>La presente orden tiene por objeto el servicio de toma de muestra, caracterización de aguas y sedimentos marinos, procesamiento y análisis de ensayos fisicoquímicos y microbiológicos de aguas marinas, en las playas de Santa Verónica,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0648-2024 - Gob. Atlántico. La propuesta hace parte integral de la presente orden.</t>
  </si>
  <si>
    <t>CO1.REQ.6817947</t>
  </si>
  <si>
    <t>OPS-VEX-0390-2024</t>
  </si>
  <si>
    <t>https://community.secop.gov.co/Public/Tendering/ContractNoticePhases/View?PPI=CO1.PPI.34209521&amp;isFromPublicArea=True&amp;isModal=False</t>
  </si>
  <si>
    <t>La presente orden tiene por objeto LA PRESTACION DE SERVICIOS DE APOYO LOGISTICO PARA EL DESAROLLO DE LAS ACTIVIDADES REQUERIDAS PARA LA EJECUCION DE CONVENIO 3051459 SUSCRITO ENTRE LA UNIVERSIDAD DEL MAGDALENA Y ECOPETROL. La propuesta hace parte integral de la presente orden.</t>
  </si>
  <si>
    <t>CO1.REQ.6810218</t>
  </si>
  <si>
    <t>OPS-VEX-0389-2024</t>
  </si>
  <si>
    <t>https://community.secop.gov.co/Public/Tendering/ContractNoticePhases/View?PPI=CO1.PPI.34219004&amp;isFromPublicArea=True&amp;isModal=False</t>
  </si>
  <si>
    <t>ANA CAROLINA BOLAÑOS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</si>
  <si>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famillas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</si>
  <si>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CO1.REQ.6811767</t>
  </si>
  <si>
    <t>OPSP-VEX-0388-2024</t>
  </si>
  <si>
    <t>https://community.secop.gov.co/Public/Tendering/ContractNoticePhases/View?PPI=CO1.PPI.34218318&amp;isFromPublicArea=True&amp;isModal=False</t>
  </si>
  <si>
    <t>JUAN PABLO DIAZ PASCUAS</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</si>
  <si>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</si>
  <si>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CO1.REQ.6811495</t>
  </si>
  <si>
    <t>OPSP-VEX-0387-2024</t>
  </si>
  <si>
    <t>https://community.secop.gov.co/Public/Tendering/ContractNoticePhases/View?PPI=CO1.PPI.34209017&amp;isFromPublicArea=True&amp;isModal=False</t>
  </si>
  <si>
    <t>LINA MARIA MOSQUERA GOMEZ</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</si>
  <si>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</si>
  <si>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CO1.REQ.6809589</t>
  </si>
  <si>
    <t>OPSP-VEX-0386-2024</t>
  </si>
  <si>
    <t>https://community.secop.gov.co/Public/Tendering/ContractNoticePhases/View?PPI=CO1.PPI.34205871&amp;isFromPublicArea=True&amp;isModal=False</t>
  </si>
  <si>
    <t>La presente orden tiene por objeto el Servicio de toma de muestras, clasificación de sedimentos y suministro de Ortomosaicos y cartografía base en los sectores aferentes a las Ciénagas de Mallorquin, Balboa y Manaties, así como en sus sectores litorales en el Departamento del Atlántico. Según las especificaciones técnicas requeridas, el servicio incluye: Personal profesional capacitado, herramientas, equipos y elementos complementarios necesarios para la prestación del servicio, según las especificaciones técnicas requeridas en el marco del en el marco del Convenio CV 005 - 2024 - CRA. La propuesta hace parte integral de la presente orden.</t>
  </si>
  <si>
    <t>CO1.REQ.6809503</t>
  </si>
  <si>
    <t>OPS-VEX-0385-2024</t>
  </si>
  <si>
    <t>https://community.secop.gov.co/Public/Tendering/ContractNoticePhases/View?PPI=CO1.PPI.34205049&amp;isFromPublicArea=True&amp;isModal=False</t>
  </si>
  <si>
    <t>ISABELA RUIZ MOZO</t>
  </si>
  <si>
    <t>La presente orden tiene por objeto: Prestar servicios profesionales para el desarrollo de las siguientes actividades: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7. Apoyar en la gestión y elaboración de informes en el marco de las actividades de la Dirección de prácticas Profesionales, en temas relacionados con el programa de Talento Magdalena.</t>
  </si>
  <si>
    <t>CO1.REQ.6809042</t>
  </si>
  <si>
    <t>OPSP-VEX-0384-2024</t>
  </si>
  <si>
    <t>https://community.secop.gov.co/Public/Tendering/ContractNoticePhases/View?PPI=CO1.PPI.34203854&amp;isFromPublicArea=True&amp;isModal=False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</si>
  <si>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Información: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</si>
  <si>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CO1.REQ.6808478</t>
  </si>
  <si>
    <t>OPSP-VEX-0383-2024</t>
  </si>
  <si>
    <t>https://community.secop.gov.co/Public/Tendering/ContractNoticePhases/View?PPI=CO1.PPI.34202218&amp;isFromPublicArea=True&amp;isModal=False</t>
  </si>
  <si>
    <t>La presente orden tiene por objeto: Prestar servicios profesionales para el desarrollo de las siguientes actividades: 1. Apoyar en la activación de usuarios y la revisión en la plataforma del GEDOCO у SIGEP II de los documentos precontractuales necesarios para la elaboración de órdenes de servicios profesionales y de apoyo a la gestión de la Vicerrectoria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Elaborar y actualizar la matriz de los procesos contractuales. 5. Apoyar en la habilitación de pagos en la plataforma GEDOCO de los contratistas por prestación de servicios profesionales y de apoyo a la gestión de la Vicerrectoría de Extensión y Proyección Social. 6. Apoyar en la revisión de los documentos para trámite de liquidación de honorarios de los contratistas por prestación de servicios de la Vicerrectoría de Extensión y Proyección Social. 7. Cargar los contratos en la plataforma GEDOCO para solicitar la firma del contratista y solicitar el Registro Presupuesta! posteriormente</t>
  </si>
  <si>
    <t>CO1.REQ.6808055</t>
  </si>
  <si>
    <t>OPSP-VEX-0382-2024</t>
  </si>
  <si>
    <t>https://community.secop.gov.co/Public/Tendering/ContractNoticePhases/View?PPI=CO1.PPI.34200413&amp;isFromPublicArea=True&amp;isModal=False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</si>
  <si>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2. Elaborar y actualizar la matriz de los procesos contractuales. 3. Archivar la información de los convenios suscritos en los medios tecnológicos designados por la Vicerrectoría de Extensión y Proyección Social. 4. Rendir informes mensuales o cuando el supervisor así lo requiera, sobre las actividades desarrolladas en cumplimiento de la presente orden.</t>
  </si>
  <si>
    <t>CO1.REQ.6807626</t>
  </si>
  <si>
    <t>OPSP-VEX-0381-2024</t>
  </si>
  <si>
    <t>https://community.secop.gov.co/Public/Tendering/ContractNoticePhases/View?PPI=CO1.PPI.34199179&amp;isFromPublicArea=True&amp;isModal=False</t>
  </si>
  <si>
    <t>2024-07-17 / 2024-07-18</t>
  </si>
  <si>
    <t>1644 - 1623</t>
  </si>
  <si>
    <t xml:space="preserve">MIRIAN ESTHER SIERRA HERNANDEZ </t>
  </si>
  <si>
    <t>Prestar servicios profesionales, en el marco de la orden de servicio No. 8000004584 del 4 de marzo del 2024 y la orden de servicio No. 8000004587 del 1 de marzo del 2024 celebradas entre PAREX RESOURCES y Universidad del Magdalena, cuyo objeto es: 1. Realizar visitas mensuales a los grupos de docentes para evaluar el progreso. 2. Elaborar informes de seguimiento y evaluación del diplomado. 3. Coordinar actividades de retroalimentación con los docentes participantes. 4. Hacer seguimiento al cumplimiento del cronograma y plan operativo. 5. Asistir a las reuniones de seguimiento y comité que se convoquen.</t>
  </si>
  <si>
    <t>CO1.REQ.6807077</t>
  </si>
  <si>
    <t>OPSP-VEX-0380-2024</t>
  </si>
  <si>
    <t>https://community.secop.gov.co/Public/Tendering/ContractNoticePhases/View?PPI=CO1.PPI.34198142&amp;isFromPublicArea=True&amp;isModal=False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</si>
  <si>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Rendir informes mensuales o cuando el supervisor así lo requiera, sobre las actividades desarrolladas en cumplimiento de la presente orden.</t>
  </si>
  <si>
    <t>CO1.REQ.6806959</t>
  </si>
  <si>
    <t>OPSP-VEX-0379-2024</t>
  </si>
  <si>
    <t>https://community.secop.gov.co/Public/Tendering/ContractNoticePhases/View?PPI=CO1.PPI.34191605&amp;isFromPublicArea=True&amp;isModal=False</t>
  </si>
  <si>
    <t>JUAN CARLOS OBREGON HERNANDEZ</t>
  </si>
  <si>
    <t>La presente orden tiene por objeto el Servicio de levantamiento topográfico de 10 kilómetros con secciones cada 20 metros en arroyo de león, MUNICIPIO BARRANQUILLA Y PUERTO COLOMBIA, DEPARTAMENTO DEL ATLANTICO,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CV005-2024-.CRA.</t>
  </si>
  <si>
    <t>CO1.REQ.6805488</t>
  </si>
  <si>
    <t>OPS-VEX-0378-2024</t>
  </si>
  <si>
    <t>https://community.secop.gov.co/Public/Tendering/ContractNoticePhases/View?PPI=CO1.PPI.34104064&amp;isFromPublicArea=True&amp;isModal=False</t>
  </si>
  <si>
    <t>2023-01-02 / 2024-08-26 / 2023-01-13 / 2024-08-29</t>
  </si>
  <si>
    <t>36 - 198 - 7023 - 2524</t>
  </si>
  <si>
    <t xml:space="preserve">JOHANNA PATRICIA FONSECA TOVAR </t>
  </si>
  <si>
    <t>La presente orden tiene por objeto: Prestación de servicios profesionales independientes como Coinvestigadora de las actividades 4.1.2, 4.1.3, 4.1.5 del Objetivo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formalización, reglamentación y gobernanza para la asociatividad productiva de la cadena de suministros de Queso Costeño. 2) Apoyar el diseño de red colaborativa de actores de la cadena de suministro de Queso Costeño, 3) Apoyar en el diseño de guía metodológica para la definición de acuerdos y pactos entre actores de la cadena de suministro de Queso Costeño y suscripción de alianzas y acuerdos de entendimiento interinstitucionales para la formalización del encadenamiento productivo de Queso Costeño. 4) Apoyar en la elaboración de ponencias para eventos nacionales e internacionales, 5) Elaborar conjuntamente un (1) libro producto de investigación con el director del proyecto de investigación, para someter editorial</t>
  </si>
  <si>
    <t>CO1.REQ.6800367</t>
  </si>
  <si>
    <t>OPSP-VEX-0377-2024</t>
  </si>
  <si>
    <t>https://community.secop.gov.co/Public/Tendering/ContractNoticePhases/View?PPI=CO1.PPI.34102613&amp;isFromPublicArea=True&amp;isModal=False</t>
  </si>
  <si>
    <t>54613940,52</t>
  </si>
  <si>
    <t>2024-08-26 / 2024-08-29</t>
  </si>
  <si>
    <t xml:space="preserve">198 - 2524 </t>
  </si>
  <si>
    <t>La presente orden tiene por objeto: Prestación de servicios profesionales independientes como coinvestigador de las actividades 1.1.3, 3.1.2, 3.1.3, 3.1.5, y 4.1.3 de los Objetivos 1, 2,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diagnóstico de cadena de suministro respecto a capacidad de procesos, indicadores KPI's, costos, precios, rentabilidad, flujos de información ly niveles de productividad de Queso Costeño. 2) Apoyar las pruebas de la implementación del nuevo modelo de negocios de la plataforma digital. 3) Apoyar en la diagramación de documentos y actividades administrativas. 4) Apoyar en la suscripción de Alianzas y Acuerdos de Entendimiento interinstitucionales para la formalización de la comercialización del Queso Costeño. 5) Apoyar en el desarrollo de las actividades propias del proyecto en mención.</t>
  </si>
  <si>
    <t>CO1.REQ.6794249</t>
  </si>
  <si>
    <t>OPSP-VEX-0376-2024</t>
  </si>
  <si>
    <t>https://community.secop.gov.co/Public/Tendering/ContractNoticePhases/View?PPI=CO1.PPI.34165947&amp;isFromPublicArea=True&amp;isModal=False</t>
  </si>
  <si>
    <t xml:space="preserve">GINA ANGELICA PEñA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</si>
  <si>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lcs adolescentes y jóvenes las sesiones de aplicación del perfil 300, el cual debe contar con su respectivo informe de análisis de este. 3. Realizar la sensibilización, inscripción y caracterización de la población objeto de la modalidad. 4. Corniformar los grupos de las y los adolescentes y jóvenes vinculados, teniendo en cuenta su curso de vida, y su proximidad geográfica: 5 Realizar los planes de trabajo, cronogramas, estrategias y horarios para la realización de los encuentras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8.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teritorio, para la garantia de los derechos de los adolescentes y jóvenes, y el fortalecimiento familiar y comunitario, asi como la activación de rutas, en caso de posibles vulneraciones o amenazas. 16. Asistir y participar en las rouniones programadas por la supervisión del contrato cuando sea convocado(a). 17. Asistir y participar en las jornadas de asistencia técnica y demás reuniones interdisciplinarias en la ejecución de la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cperador contratado para e la ejecución del componente nutricional del contrato de aportes. 20. Realizar registro fotografico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</si>
  <si>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CO1.REQ.6800060</t>
  </si>
  <si>
    <t>OPSP-VEX-0375-2024</t>
  </si>
  <si>
    <t>https://community.secop.gov.co/Public/Tendering/ContractNoticePhases/View?PPI=CO1.PPI.34163774&amp;isFromPublicArea=True&amp;isModal=False</t>
  </si>
  <si>
    <t xml:space="preserve">LUZ MARY TRILLOS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</si>
  <si>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</si>
  <si>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CO1.REQ.6799523</t>
  </si>
  <si>
    <t>OPSP-VEX-0374-2024</t>
  </si>
  <si>
    <t>https://community.secop.gov.co/Public/Tendering/ContractNoticePhases/View?PPI=CO1.PPI.34162877&amp;isFromPublicArea=True&amp;isModal=False</t>
  </si>
  <si>
    <t xml:space="preserve">SADITH PAULINA VISBAL JULIO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</si>
  <si>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Psicologo(a)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tas y los adolescentes y jóvenes vinculados, teniendo en cuenta su curso de vida, y su proximidad geografica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ios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demas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</si>
  <si>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CO1.REQ.6799323</t>
  </si>
  <si>
    <t>OPSP-VEX-0373-2024</t>
  </si>
  <si>
    <t>https://community.secop.gov.co/Public/Tendering/ContractNoticePhases/View?PPI=CO1.PPI.34149746&amp;isFromPublicArea=True&amp;isModal=False</t>
  </si>
  <si>
    <t>LEONARDO DAVID ROMERO ATENCIO</t>
  </si>
  <si>
    <t>CO1.REQ.6795200</t>
  </si>
  <si>
    <t>OPSP-VEX-0372-2024</t>
  </si>
  <si>
    <t>https://community.secop.gov.co/Public/Tendering/ContractNoticePhases/View?PPI=CO1.PPI.34101719&amp;isFromPublicArea=True&amp;isModal=False</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</si>
  <si>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&amp;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</si>
  <si>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CO1.REQ.6783129</t>
  </si>
  <si>
    <t>OPSP-VEX-0371-2024</t>
  </si>
  <si>
    <t>https://community.secop.gov.co/Public/Tendering/ContractNoticePhases/View?PPI=CO1.PPI.34098123&amp;isFromPublicArea=True&amp;isModal=False</t>
  </si>
  <si>
    <t>2024-08-30 / 2024-08-27</t>
  </si>
  <si>
    <t>1983 - 2018</t>
  </si>
  <si>
    <t>La presente orden tiene por objeto: SERVICIO CATERIN REQUERIDO PARA EL LANZAMIENTO DEL TALLER DEL VOLUNTARIADO UNIMAGDALENA, EN EL MARCO DEL FONDO DE EXTENSION - PROMOCIÓN DE ALIANZAS PÚBLICO Y PRIVADAS, COOPERACIÓN NACIONAL E INTERNACIONAL PARA LA CREACIÓN DE VALOR SOCIAL EN EL TERRITORIO</t>
  </si>
  <si>
    <t>CO1.REQ.6782084</t>
  </si>
  <si>
    <t>OPS-VEX-0370-2024</t>
  </si>
  <si>
    <t>https://community.secop.gov.co/Public/Tendering/ContractNoticePhases/View?PPI=CO1.PPI.34096178&amp;isFromPublicArea=True&amp;isModal=False</t>
  </si>
  <si>
    <t xml:space="preserve">ALEXANDER ALFONSO BAYONA QUINTERO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</si>
  <si>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</si>
  <si>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CO1.REQ.6781241</t>
  </si>
  <si>
    <t>OPSP-VEX-0369-2024</t>
  </si>
  <si>
    <t>https://community.secop.gov.co/Public/Tendering/ContractNoticePhases/View?PPI=CO1.PPI.34070022&amp;isFromPublicArea=True&amp;isModal=False</t>
  </si>
  <si>
    <t>La presente orden tiene por objeto la SUMINISTRO DE ELEMENTOS DE VISIBILIZACION Y DOTACIÓN REQUERIDOS PARA EL TALLER DEL LANZAMIENTO DEL VOLUNTARIADO UNIMAGDALENA Y NUEVAS FORMAS DE COOPERAR PARA LA CREACIÓN DE VALOR SOCIAL EN EL TERRITORIO. La propuesta hace parte integral de la presente orden.</t>
  </si>
  <si>
    <t>CO1.REQ.6774848</t>
  </si>
  <si>
    <t>OPS-VEX-0368-2024</t>
  </si>
  <si>
    <t>https://community.secop.gov.co/Public/Tendering/ContractNoticePhases/View?PPI=CO1.PPI.34095288&amp;isFromPublicArea=True&amp;isModal=False</t>
  </si>
  <si>
    <t>FAISSALES MAITTE BUSTAMANTE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</si>
  <si>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</si>
  <si>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CO1.REQ.6780970</t>
  </si>
  <si>
    <t>OPSP-VEX-0367-2024</t>
  </si>
  <si>
    <t>https://community.secop.gov.co/Public/Tendering/ContractNoticePhases/View?PPI=CO1.PPI.34094615&amp;isFromPublicArea=True&amp;isModal=False</t>
  </si>
  <si>
    <t xml:space="preserve">LIZETH CAROLINA PALACIO MAESTRE </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</si>
  <si>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</si>
  <si>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CO1.REQ.6780691</t>
  </si>
  <si>
    <t>OPSP-VEX-0366-2024</t>
  </si>
  <si>
    <t>https://community.secop.gov.co/Public/Tendering/ContractNoticePhases/View?PPI=CO1.PPI.34093926&amp;isFromPublicArea=True&amp;isModal=False</t>
  </si>
  <si>
    <t xml:space="preserve">JORGUE IVAN UJUETA LIÑAN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</si>
  <si>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</si>
  <si>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CO1.REQ.6780637</t>
  </si>
  <si>
    <t>OPSP-VEX-0365-2024</t>
  </si>
  <si>
    <t>https://community.secop.gov.co/Public/Tendering/ContractNoticePhases/View?PPI=CO1.PPI.34087785&amp;isFromPublicArea=True&amp;isModal=False</t>
  </si>
  <si>
    <t>TATIANA DEL CARMEN CASTRO CANTILLO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</si>
  <si>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</si>
  <si>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CO1.REQ.6779133</t>
  </si>
  <si>
    <t>OPSP-VEX-0364-2024</t>
  </si>
  <si>
    <t>https://community.secop.gov.co/Public/Tendering/ContractNoticePhases/View?PPI=CO1.PPI.34087264&amp;isFromPublicArea=True&amp;isModal=False</t>
  </si>
  <si>
    <t>GEFRERSON JOSE CASTILLO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</si>
  <si>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</si>
  <si>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CO1.REQ.6778904</t>
  </si>
  <si>
    <t>OPSP-VEX-0363-2024</t>
  </si>
  <si>
    <t>https://community.secop.gov.co/Public/Tendering/ContractNoticePhases/View?PPI=CO1.PPI.34086752&amp;isFromPublicArea=True&amp;isModal=False</t>
  </si>
  <si>
    <t xml:space="preserve">VALERIE EUGENIA CORENA OSPINO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</si>
  <si>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terminos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</si>
  <si>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CO1.REQ.6778466</t>
  </si>
  <si>
    <t>OAG-VEX-0362-2024</t>
  </si>
  <si>
    <t>https://community.secop.gov.co/Public/Tendering/ContractNoticePhases/View?PPI=CO1.PPI.34085763&amp;isFromPublicArea=True&amp;isModal=False</t>
  </si>
  <si>
    <t>SONIA MAGALY ARCINIEGAS TRIANA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</si>
  <si>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2005.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</si>
  <si>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CO1.REQ.6777991</t>
  </si>
  <si>
    <t>OPSP-VEX-0361-2024</t>
  </si>
  <si>
    <t>https://community.secop.gov.co/Public/Tendering/ContractNoticePhases/View?PPI=CO1.PPI.34104487&amp;isFromPublicArea=True&amp;isModal=False</t>
  </si>
  <si>
    <t>LILIANA MARIA LOZANO NAVARRO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</si>
  <si>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</si>
  <si>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CO1.REQ.6784045</t>
  </si>
  <si>
    <t>OPSP-VEX-0360-2024</t>
  </si>
  <si>
    <t>https://community.secop.gov.co/Public/Tendering/ContractNoticePhases/View?PPI=CO1.PPI.34083610&amp;isFromPublicArea=True&amp;isModal=False</t>
  </si>
  <si>
    <t>BRAYAN DE JESUS CAMACHO NORIEGA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</si>
  <si>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</si>
  <si>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CO1.REQ.6777689</t>
  </si>
  <si>
    <t>OPSP-VEX-0359-2024</t>
  </si>
  <si>
    <t>https://community.secop.gov.co/Public/Tendering/ContractNoticePhases/View?PPI=CO1.PPI.34104273&amp;isFromPublicArea=True&amp;isModal=False</t>
  </si>
  <si>
    <t xml:space="preserve">GLORIA MILENA REALES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</si>
  <si>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</si>
  <si>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CO1.REQ.6783791</t>
  </si>
  <si>
    <t>OPSP-VEX-0358-2024</t>
  </si>
  <si>
    <t>https://community.secop.gov.co/Public/Tendering/ContractNoticePhases/View?PPI=CO1.PPI.34081981&amp;isFromPublicArea=True&amp;isModal=False</t>
  </si>
  <si>
    <t>LAURA CRISTIANA SARMIENTO ARGOTA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</si>
  <si>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</si>
  <si>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CO1.REQ.6776998</t>
  </si>
  <si>
    <t>OPSP-VEX-0357-2024</t>
  </si>
  <si>
    <t>https://community.secop.gov.co/Public/Tendering/ContractNoticePhases/View?PPI=CO1.PPI.34102530&amp;isFromPublicArea=True&amp;isModal=False</t>
  </si>
  <si>
    <t>ANGIE PAOLA PARRA LOPEZ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</si>
  <si>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</si>
  <si>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CO1.REQ.6783336</t>
  </si>
  <si>
    <t>OPSP-VEX-0356-2024</t>
  </si>
  <si>
    <t>https://community.secop.gov.co/Public/Tendering/ContractNoticePhases/View?PPI=CO1.PPI.34057259&amp;isFromPublicArea=True&amp;isModal=False</t>
  </si>
  <si>
    <t>PATRICIA ELENA CAMARGO CUCUNUBA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</si>
  <si>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matenales, refngerios y olla comunitaria para las y los participantes, y demas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esten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</si>
  <si>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CO1.REQ.6770885</t>
  </si>
  <si>
    <t>OPSP-VEX-0355-2024</t>
  </si>
  <si>
    <t>https://community.secop.gov.co/Public/Tendering/ContractNoticePhases/View?PPI=CO1.PPI.34056363&amp;isFromPublicArea=True&amp;isModal=False</t>
  </si>
  <si>
    <t>FANNY GISELLA PERTUZ GARCIA</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</si>
  <si>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</si>
  <si>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CO1.REQ.6771111</t>
  </si>
  <si>
    <t>OPSP-VEX-0354-2024</t>
  </si>
  <si>
    <t>https://community.secop.gov.co/Public/Tendering/ContractNoticePhases/View?PPI=CO1.PPI.34055795&amp;isFromPublicArea=True&amp;isModal=False</t>
  </si>
  <si>
    <t>DELFILIA RAQUEL ALMANZA HURTADO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</si>
  <si>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</si>
  <si>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CO1.REQ.6770393</t>
  </si>
  <si>
    <t>OPSP-VEX-0353-2024</t>
  </si>
  <si>
    <t>https://community.secop.gov.co/Public/Tendering/ContractNoticePhases/View?PPI=CO1.PPI.34055274&amp;isFromPublicArea=True&amp;isModal=False</t>
  </si>
  <si>
    <t xml:space="preserve">ADRIANA CRISTIANA BOBADILLO PINEDA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</si>
  <si>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recuerimientos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</si>
  <si>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CO1.REQ.6770448</t>
  </si>
  <si>
    <t>OAG-VEX-0352-2024</t>
  </si>
  <si>
    <t>https://community.secop.gov.co/Public/Tendering/ContractNoticePhases/View?PPI=CO1.PPI.34054902&amp;isFromPublicArea=True&amp;isModal=False</t>
  </si>
  <si>
    <t xml:space="preserve">NATALIA MORALES VERGARA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</si>
  <si>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março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</si>
  <si>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CO1.REQ.6770422</t>
  </si>
  <si>
    <t>OPSP-VEX-0351-2024</t>
  </si>
  <si>
    <t>https://community.secop.gov.co/Public/Tendering/ContractNoticePhases/View?PPI=CO1.PPI.34053939&amp;isFromPublicArea=True&amp;isModal=False</t>
  </si>
  <si>
    <t>JHONATAN JAVIER BARROS TORRES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</si>
  <si>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níños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</si>
  <si>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CO1.REQ.6770082</t>
  </si>
  <si>
    <t>OPSP-VEX-0350-2024</t>
  </si>
  <si>
    <t>https://community.secop.gov.co/Public/Tendering/ContractNoticePhases/View?PPI=CO1.PPI.34052498&amp;isFromPublicArea=True&amp;isModal=False</t>
  </si>
  <si>
    <t>MARIA FERNANDA LOPEZ AVENDAÑO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</si>
  <si>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gestion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</si>
  <si>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CO1.REQ.6769691</t>
  </si>
  <si>
    <t>OPSP-VEX-0349-2024</t>
  </si>
  <si>
    <t>https://community.secop.gov.co/Public/Tendering/ContractNoticePhases/View?PPI=CO1.PPI.34052306&amp;isFromPublicArea=True&amp;isModal=False</t>
  </si>
  <si>
    <t>CARMEN MANUELA REYES LIZCANO</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</si>
  <si>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</si>
  <si>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CO1.REQ.6769664</t>
  </si>
  <si>
    <t>OAG-VEX-0348-2024</t>
  </si>
  <si>
    <t>https://community.secop.gov.co/Public/Tendering/ContractNoticePhases/View?PPI=CO1.PPI.34051906&amp;isFromPublicArea=True&amp;isModal=False</t>
  </si>
  <si>
    <t xml:space="preserve">JULIA ISABEL ROJAS RODRIGUEZ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</si>
  <si>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entre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</si>
  <si>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CO1.REQ.6769636</t>
  </si>
  <si>
    <t>OPSP-VEX-0347-2024</t>
  </si>
  <si>
    <t>https://community.secop.gov.co/Public/Tendering/ContractNoticePhases/View?PPI=CO1.PPI.34051053&amp;isFromPublicArea=True&amp;isModal=False</t>
  </si>
  <si>
    <t>ALEXANDRA CAROLINA LOPEZ JIMENEZ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</si>
  <si>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analisis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interaccion.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</si>
  <si>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CO1.REQ.6769701</t>
  </si>
  <si>
    <t>OPSP-VEX-0346-2024</t>
  </si>
  <si>
    <t>https://community.secop.gov.co/Public/Tendering/ContractNoticePhases/View?PPI=CO1.PPI.34036766&amp;isFromPublicArea=True&amp;isModal=False</t>
  </si>
  <si>
    <t xml:space="preserve">YAMILE DE JESUS CELIN RODRIGUEZ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</si>
  <si>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cesarrollo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apcyos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</si>
  <si>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CO1.REQ.6766257</t>
  </si>
  <si>
    <t>OPSP-VEX-0345-2024</t>
  </si>
  <si>
    <t>https://community.secop.gov.co/Public/Tendering/ContractNoticePhases/View?PPI=CO1.PPI.34035533&amp;isFromPublicArea=True&amp;isModal=False</t>
  </si>
  <si>
    <t>STEPHANIE MILENA ZUÑIGA LARA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</si>
  <si>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</si>
  <si>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CO1.REQ.6765831</t>
  </si>
  <si>
    <t>OPSP-VEX-0344-2024</t>
  </si>
  <si>
    <t>https://community.secop.gov.co/Public/Tendering/ContractNoticePhases/View?PPI=CO1.PPI.34034123&amp;isFromPublicArea=True&amp;isModal=False</t>
  </si>
  <si>
    <t>BRANDON YESID LIBREROS CUELLO</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</si>
  <si>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Auxiliar Administrativo: 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proceso.5. Consolidar todos los soportes de la ejecución de las obligaciones ejecutadas por el operador en el marco del contrato de aporte suscrito con el ICBF. 6. Apoyar la gestión administrativa y operativa del operador teniendo en cuenta necesidades, normativa y lineamientos de la modalidad. 7. Asistir y participar en la totalidad de las reuniones programadas por la supervisión del contrato, en caso de que aplique. 8. Desarrollar los procesos de verificación de las cuentas y soportes que permitan eficiencia en la presentación de los informes financieros. 9. Garantizar la confidencialidad de la información relacionada con las experiencias de vida de los participantes, que surja en el desarrollo del proceso de atención. 10. Las demás que sean necesarias para cumplir con el objeto del contrato y necesarias para la implementación satisfactoria de la modalidad</t>
  </si>
  <si>
    <t>CO1.REQ.6765329</t>
  </si>
  <si>
    <t>OAG-VEX-0343-2024</t>
  </si>
  <si>
    <t>https://community.secop.gov.co/Public/Tendering/ContractNoticePhases/View?PPI=CO1.PPI.34032808&amp;isFromPublicArea=True&amp;isModal=False</t>
  </si>
  <si>
    <t xml:space="preserve">ANA MILENA PATERNINA PAREJA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</si>
  <si>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esto.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cesarrollo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interdisciplinanas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</si>
  <si>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CO1.REQ.6764972</t>
  </si>
  <si>
    <t>OPSP-VEX-0342-2024</t>
  </si>
  <si>
    <t>https://community.secop.gov.co/Public/Tendering/ContractNoticePhases/View?PPI=CO1.PPI.34025936&amp;isFromPublicArea=True&amp;isModal=False</t>
  </si>
  <si>
    <t xml:space="preserve">KELLY ROXANA CANTILLO BADILLO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</si>
  <si>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jovenes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&amp; Proponer y socializar los ajustes razonables de las experiencias y el material de apoyo, con el Gestor Metodológico, de acuerdo con las necesidades del teritono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jovenes,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ta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operador contratado para e la ejecución del componente nutricional del contrato de aportes 20. Realizar registro fotográfico de entrega de refrigenos a los niños en cada uno de los encuentros que se realicen durante la ejecución del contrato de aportes 21. Verificar que los niños, niñas y adolescentes beneficiarios del proyecto diligencion la lista de asistencia a los encuentros y demás actividades que demanden la entrega de refrigerio, materiales y otros insurnos necesarios para el desarrollo del proyecto</t>
  </si>
  <si>
    <t>CO1.REQ.6763335</t>
  </si>
  <si>
    <t>OPSP-VEX-0341-2024</t>
  </si>
  <si>
    <t>https://community.secop.gov.co/Public/Tendering/ContractNoticePhases/View?PPI=CO1.PPI.34024941&amp;isFromPublicArea=True&amp;isModal=False</t>
  </si>
  <si>
    <t xml:space="preserve">INES AMALIA ZAMORA BARON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</si>
  <si>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</si>
  <si>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CO1.REQ.6763064</t>
  </si>
  <si>
    <t>OPSP-VEX-0340-2024</t>
  </si>
  <si>
    <t>https://community.secop.gov.co/Public/Tendering/ContractNoticePhases/View?PPI=CO1.PPI.34024036&amp;isFromPublicArea=True&amp;isModal=False</t>
  </si>
  <si>
    <t>ERVIN DANIEL PEREZ SANDOVAL</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</si>
  <si>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evire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</si>
  <si>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CO1.REQ.6762845</t>
  </si>
  <si>
    <t>OPSP-VEX-0339-2024</t>
  </si>
  <si>
    <t>https://community.secop.gov.co/Public/Tendering/ContractNoticePhases/View?PPI=CO1.PPI.34022879&amp;isFromPublicArea=True&amp;isModal=False</t>
  </si>
  <si>
    <t>MARIA SANTODOMINGO VIZCANIO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</si>
  <si>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Reafizar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especifica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</si>
  <si>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CO1.REQ.6762398</t>
  </si>
  <si>
    <t>OPSP-VEX-0338-2024</t>
  </si>
  <si>
    <t>https://community.secop.gov.co/Public/Tendering/ContractNoticePhases/View?PPI=CO1.PPI.34021931&amp;isFromPublicArea=True&amp;isModal=False</t>
  </si>
  <si>
    <t>IVAN EDUARDO CABANA ROBLES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</si>
  <si>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haceries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</si>
  <si>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CO1.REQ.6762270</t>
  </si>
  <si>
    <t>OPSP-VEX-0337-2024</t>
  </si>
  <si>
    <t>https://community.secop.gov.co/Public/Tendering/ContractNoticePhases/View?PPI=CO1.PPI.34020376&amp;isFromPublicArea=True&amp;isModal=False</t>
  </si>
  <si>
    <t>CLAUDIA PATRICIA ARANGO GONZALEZ</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</si>
  <si>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Metodologico: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Planlaar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practicas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</si>
  <si>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CO1.REQ.6761789</t>
  </si>
  <si>
    <t>OPSP-VEX-0336-2024</t>
  </si>
  <si>
    <t>https://community.secop.gov.co/Public/Tendering/ContractNoticePhases/View?PPI=CO1.PPI.33981974&amp;isFromPublicArea=True&amp;isModal=False</t>
  </si>
  <si>
    <t xml:space="preserve">ISABEL ALICIA TRILLOS GOMEZ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</si>
  <si>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Coordinador(a) General: 1. Dirigir, articular y coordinar la ejecución operativa y financiera de la modalidad en el respectivo contrato. 2. Coordinar y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5. Apoyar la selección y contratación del talento humano en acuerdo con los perfiles establecidos en el presente manual operativo. 6. Apoyar la organización y asistir a las reuniones, encuentros vivenciales y demás eventos que se realicen en desarrollo de las actividades de la modalidad. 7. Coordinar el proceso de gestión documental de toda la información que se genere en la ejecución de las actividades de la modalidad, en los plazos establecidos. 8. Atender de forma oportuna las necesidades y requerimientos del equipo de trabajo relacionadas con la implementación de la modalidad. 9. Realizar los encuentros intersectoriales, para el fortalecimiento de las instituciones territoriales y la implementación de la estrategia Atrapasueños. 10. Acompañar y garantizar la efectividad de los procesos de priorización en los municipios asignados. 11. Socializar con el talento humano los documentos técnicos correspondientes a la modalidad y sus respectivos anexos. 12. Acompañar en sitio y garantizar el desarrollo de las actividades desarrolladas por el equipo de trabajo en el contrato. 13. Realizar el seguimiento técnico, operativo y financiero garantizar la ejecución y cumplimiento de las obligaciones y cláusulas contractuales. 14, Hacer segulmiento al adecuado uso de la plataforma tecnológica para el seguimiento de la modalidad, especialmente en lo relacionado con el cargue oportuno de información. 15. Gestionar acciones que permitan articulación de ofertas institucionales locales, nacionales e internacionales y formalizarias por medio del ICBF para el fortalecimiento de los servicios de la modalidad, asi como para la garantia de los derechos y activación de rutas, en caso de posibles vulneraciones o amenazas. 16. Reportar a la supervisión definida por el ICBF las alertas que identifique durante la implementación de la modalidad. 17. Participar en las reuniones y convocatorias que realice el ICBF. 18. Revisar, retroalimentar y apropiar los documentos técnicos y metodologias requeridas en el marco de la implementación de la modalidad 19. Apoyar la identificación y formulación de nuevas propuestas y/o nuevas acciones que puedan ejecutarse en la modalidad. 20. Coordinar y apoyar la implementación y sistematización de la experiencia de implementación de la modalidad en los diferentes territorios, en la cual se evidencien, lecciones aprendidas, buenas prácticas, y acciones innovadoras desarrolladas durante la vigencia, 21. Entregar al talento humano y al ICBF, la totalidad de los documentos generados en desarrollo de la modalidad, con el fin de que los mismos reposen en la carpeta del contrato, de conformidad con las normas y especificaciones del Sistema de Gestión Documental y las normas de la Ley General de Archivo. 22. Participar en los Consejos de Política Social y demás instancias intersectoriales, cuando sea convocado y en plena articulación con la supervisión del contrato y actores ICBF. 23. Cumplir con las demás obligaciones que sean requeridas por el supervisor del contrato, que estén relacionadas con el objeto de este, con calidad, oportunidad y pertinencia.</t>
  </si>
  <si>
    <t>CO1.REQ.6751448</t>
  </si>
  <si>
    <t>OPSP-VEX-0335-2024</t>
  </si>
  <si>
    <t>https://community.secop.gov.co/Public/Tendering/ContractNoticePhases/View?PPI=CO1.PPI.33980995&amp;isFromPublicArea=True&amp;isModal=False</t>
  </si>
  <si>
    <t xml:space="preserve">LUIS ARMANDO OLIVEROS PERTUZ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</si>
  <si>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Apoyar las acciones de atención para promoción de derechos y prevención de vulneraciones relacionadas con niñas, niños y adolescentes de la Modalidad en el marco de la protección integral. 3. Apoyar el proceso de la convocatoria de niñas, niños, adolescentes, familias y comunidades a las estrategias de atención de la Modalidad y velar por su participación. 4. Promover y generar los acuerdos y acciones necesarias para la implementación de la olla comunitaria de acuerdo con las actividades y encuentros programados 5. Generar y gestionar la articulación con las autoridades, la comunidad y los profesionales para el desarrollo de las estrategias de atención de la Modalidad en el marco de la protección integral. 6. Promover la apertura de espacios para la inclusión y participación de las niñas, los niños y adolescentes con y sin discapacidad. 7. Aportar insumos para la elaboración de informes, reportes y demás solicitudes de acuerdo con los criterios y en los términos definidos por el ICBF. 8. Apoyar los espacios de visibilización de las creaciones artisticas, plásticas, deportivas dinamizadas por la participación de niñas, niños y adolescentes. 9. Diligenciar y reportar en los sistemas de información establecidos por el ICBF la información requerida por el supervisor del contrato. 10. Apoyar la sistematización del proceso de atención de niñas, niños, adolescentes, sus familias y comunidades. 11. Cumplir con las demás orientaciones y actividades que estén relacionadas con el objeto del contrato y requeridas por el supervisor, con calidad, oportunidad y pertinencia.</t>
  </si>
  <si>
    <t>CO1.REQ.6751140</t>
  </si>
  <si>
    <t>OPSP-VEX-0334-2024</t>
  </si>
  <si>
    <t>https://community.secop.gov.co/Public/Tendering/ContractNoticePhases/View?PPI=CO1.PPI.33980608&amp;isFromPublicArea=True&amp;isModal=False</t>
  </si>
  <si>
    <t>MAIRA ALEJANDRA JURADO ROMERO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</si>
  <si>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Metodológico: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metodologias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</si>
  <si>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CO1.REQ.6751110</t>
  </si>
  <si>
    <t>OPSP-VEX-0333-2024</t>
  </si>
  <si>
    <t>https://community.secop.gov.co/Public/Tendering/ContractNoticePhases/View?PPI=CO1.PPI.33963514&amp;isFromPublicArea=True&amp;isModal=False</t>
  </si>
  <si>
    <t xml:space="preserve">STEFANY XILENA GOMEZ SANCHEZ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</si>
  <si>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ce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</si>
  <si>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CO1.REQ.6747372</t>
  </si>
  <si>
    <t>OPSP-VEX-0332-2024</t>
  </si>
  <si>
    <t>https://community.secop.gov.co/Public/Tendering/ContractNoticePhases/View?PPI=CO1.PPI.33962382&amp;isFromPublicArea=True&amp;isModal=False</t>
  </si>
  <si>
    <t>KEVIN ALBERTO COBO FERRER</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</si>
  <si>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</si>
  <si>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CO1.REQ.6746099</t>
  </si>
  <si>
    <t>OPSP-VEX-0331-2024</t>
  </si>
  <si>
    <t>https://community.secop.gov.co/Public/Tendering/ContractNoticePhases/View?PPI=CO1.PPI.33933978&amp;isFromPublicArea=True&amp;isModal=False</t>
  </si>
  <si>
    <t>SAID SAMETH MARTINEZ MELENDEZ</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</si>
  <si>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</si>
  <si>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CO1.REQ.6739611</t>
  </si>
  <si>
    <t>OAG-VEX-0330-2024</t>
  </si>
  <si>
    <t>https://community.secop.gov.co/Public/Tendering/ContractNoticePhases/View?PPI=CO1.PPI.33933420&amp;isFromPublicArea=True&amp;isModal=False</t>
  </si>
  <si>
    <t>ANDRES FELIPE RODRIGUEZ ALVAREZ</t>
  </si>
  <si>
    <t>La presente orden tiene por objeto prestar servicios de profesionales en el marco del contrato Interadministrativo No 588-22 suscrito entre CORPAMAG y la Universidad del Magdalena, para desarrollar las siguientes actividades: 1) Dar apoyo a los residentes de Interventoría en las labores de seguimiento de obra. 2) Ilevar registro fotográfico de cada una de las actividades de obra. 3) Apoyar el proceso de verificación y revisión de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</si>
  <si>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CO1.REQ.6739134</t>
  </si>
  <si>
    <t>OPSP-VEX-0329-2024</t>
  </si>
  <si>
    <t>https://community.secop.gov.co/Public/Tendering/ContractNoticePhases/View?PPI=CO1.PPI.33931903&amp;isFromPublicArea=True&amp;isModal=False</t>
  </si>
  <si>
    <t>La presente orden tiene por objeto: Prestar servicios profesionales, en el marco del Contrato No. 47004022024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</si>
  <si>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CO1.REQ.6738571</t>
  </si>
  <si>
    <t>OPSP-VEX-0328-2024</t>
  </si>
  <si>
    <t>https://community.secop.gov.co/Public/Tendering/ContractNoticePhases/View?PPI=CO1.PPI.33930121&amp;isFromPublicArea=True&amp;isModal=False</t>
  </si>
  <si>
    <t xml:space="preserve">JOHN ANTHONY FIGUEROA GARCIA </t>
  </si>
  <si>
    <t>La presente orden tiene por objeto prestar servicios de profesionales en el marco del contrato Interadministrativo No 588-22 suscrito entre CORPAMAG y la Universidad del Magdalena, para desarrollar las siguientes actividades: 1). Realizar inspecciones en SST periódicas a las áreas, frentesde trabajo y equipos en general asignados al proyecto. 2). Revisar los soportes de entrega de equipo de protección personal (EPP) a todo el personal del contratista de acuerdo a sus peligros y riesgos. 3). Apoyar al supervisor delegado en la revisión y verificación de las investigaciones y análisis de las causas de los accidentes e incidentes de trabajo y enfermedades laborales ocurridos al contratista a efectos de verificar la aplicación de las medidas correctivas necesarias durante el desarrollo de la ejecución del proyecto. 4). Asistir en el seguimiento a los planes de mejoramiento propuestos por el contratista, de acuerdo con los planes de acción estipulados en la investigación de los accidentes que se presenten durante la ejecución del contrato de obra. 5). Elaborar, mantener actualizados y analizar las estadísticas de los accidentes de trabajo y enfermedades laborales y mantener informada a la dirección interventoria del contrato de obra. 6). Apoyar al supervisor en la verificación del cumplimiento y los soportes de las capacitaciones en seguridad y salud en el trabajo realizado por el contratista al personal asignado al proyecto. 7). Apoyar al supervisor en la realización de las inspecciones de vigilancia a la realización de actividades de alto riesgo. 8). Asistir en la verificación del cumplimiento de las obligaciones en materia de SST del Programa de SST del contratista de obra. 9). Apoyar al supervisor en la verificación del cumplimiento de la Matriz de peligro y riesgos definida por el contratista de obra. 10). Apoyar al supervisor en la verificación en campo que el personal del contratista de la obra porte los implementos de seguridad y protección requeridos y adecuados para el tipo de labores a ejecutar, dando cumplimiento con la normatividad vigente. 11). Apoyar al supervisor con la vigilancia sobre el cumplimiento de las normas y requerimientos de carácter preventivo y en los que a SST se refiera. 12). Realizar y presentar informes semanales y mensuales acerca de la gestión en SST que requiera la dirección de la interventoria. 13) Participar de las reuniones de cierre y entrega de informe intermedios y finales.</t>
  </si>
  <si>
    <t>CO1.REQ.6738378</t>
  </si>
  <si>
    <t>OPSP-VEX-0327-2024</t>
  </si>
  <si>
    <t>https://community.secop.gov.co/Public/Tendering/ContractNoticePhases/View?PPI=CO1.PPI.33928301&amp;isFromPublicArea=True&amp;isModal=False</t>
  </si>
  <si>
    <t>EDGARDO JOSE ORTIZ VEGA</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</si>
  <si>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</si>
  <si>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CO1.REQ.6737651</t>
  </si>
  <si>
    <t>OAG-VEX-0326-2024</t>
  </si>
  <si>
    <t>https://community.secop.gov.co/Public/Tendering/ContractNoticePhases/View?PPI=CO1.PPI.33921322&amp;isFromPublicArea=True&amp;isModal=False</t>
  </si>
  <si>
    <t>1800-01-00</t>
  </si>
  <si>
    <t>CAROLINA ESTER OWEN JACQUIN</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</si>
  <si>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</si>
  <si>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CO1.REQ.6736141</t>
  </si>
  <si>
    <t>OPSP-VEX-0325-2024</t>
  </si>
  <si>
    <t>https://community.secop.gov.co/Public/Tendering/ContractNoticePhases/View?PPI=CO1.PPI.33920531&amp;isFromPublicArea=True&amp;isModal=False</t>
  </si>
  <si>
    <t>YOHELY PAOLA PADILLA MAZENETT</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</si>
  <si>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</si>
  <si>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CO1.REQ.6735944</t>
  </si>
  <si>
    <t>OPSP-VEX-0324-2024</t>
  </si>
  <si>
    <t>https://community.secop.gov.co/Public/Tendering/ContractNoticePhases/View?PPI=CO1.PPI.33919194&amp;isFromPublicArea=True&amp;isModal=False</t>
  </si>
  <si>
    <t>MANUEL ENRIQUE HERNANDEZ VALBUENA</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</si>
  <si>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con la verificación del cumplimiento de las normas en la ejecución del contrato de obra. 13) Cumplir con las normas y procedimientos en materia de seguridad integral, establecidos por la organización.</t>
  </si>
  <si>
    <t>CO1.REQ.6735621</t>
  </si>
  <si>
    <t>OPSP-VEX-0323-2024</t>
  </si>
  <si>
    <t>https://community.secop.gov.co/Public/Tendering/ContractNoticePhases/View?PPI=CO1.PPI.33918307&amp;isFromPublicArea=True&amp;isModal=False</t>
  </si>
  <si>
    <t>CARLOS ARTURO BORJAS MARQUEZ</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</si>
  <si>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</si>
  <si>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CO1.REQ.6735152</t>
  </si>
  <si>
    <t>OPSP-VEX-0322-2024</t>
  </si>
  <si>
    <t>https://community.secop.gov.co/Public/Tendering/ContractNoticePhases/View?PPI=CO1.PPI.33916395&amp;isFromPublicArea=True&amp;isModal=False</t>
  </si>
  <si>
    <t>ENGLYS JOHANA GUTIERREZ CANTILLO</t>
  </si>
  <si>
    <t>La presente orden tiene por objeto Prestar servicios profesionales, en el marco del Contrato No. 47004022024 suscrito entre el Instituto Colombiano de Bienestar Familiar (ICBF) y la Universidad del Magdalena, para desarrollar las siguientes actividades: 1. Construir, ajustar y hacer seguimiento de manera conjunta con los demás servidores públicos y contratistas los planes de trabajo, cronogramas, estrategias y horarios para la implementación de la Modalidad y el desarrollo de las estrategias de atención de acuerdo con lo definido en el Manual Operativo. 2. Apoyar y facilitar el proceso de pre-focalización, focalización y permanencia de las y los participantes de la Modalidad. 3. Realizar procesos de cualificación, acompañamiento y formación al talento humano y a las partes interesadas en la protección integral de niñas, niños y adolescentes, para fortalecer la implementación y desarrollo de experiencias de la Modalidad 4. Apoyar el desarrollo de las diversas estrategias de atención para retroalimentar y fortalecer las prácticas de trabajo con niñas, niños, adolescentes, familias, comunidades y verificar que se cuente con los recursos necesarios para el desarrollo de las experiencias. 5 Coordinar y apoyar la entrega de refrigerios y el desarrollo de la olla comunitaria de acuerdo con los encuentras y estrategias transversales programados en el marco de la Modalidad. 6. Generar acciones y análisis que favorezcan la incorporación e implementación del enfoque diferencial y territorial en los procesos relacionados con la atención integral de la infancia y la adolescencia de la Modalidad. 7 Elaborar y socializar informes, reportes, boletines, presentaciones y demás solicitudes de las distintas áreas del ICBF regionales y nacionales, con los actores comunitarios y aliados intersectoriales. 8. Generar acciones de articulación interinstitucional para la implementación de la Modalidad Atrapasueños, la promoción de la soberanía alimentaria de la población participante en coordinación con los agentes del Sistema Nacional de Bienestar Familiar (SNBF) 9. Participar en las mesas, comités y demás espacios institucionales, intersectoriales e interinstitucionales a los cuales sea designado por el supervisor del contrato, en favor de la protección integral de niñas, niños y adolescentes y la implementación de la Modalidad Atrapasueños 10. Liderar la sistematización del proceso de atencion a niñas, niños, adolescentes, sus familias y comunidades 11. Diligenciar y reportar en el sistema de información establecido por el ICBF la información requerida por el supervisor del contrato. 12. Cumplir con las demás orientaciones y actividades que estén relacionadas con el objeto del contrato y requeridas por el supervisor, con calidad, oportunidad y pertinencia.</t>
  </si>
  <si>
    <t>CO1.REQ.6734859</t>
  </si>
  <si>
    <t>OPSP-VEX-0321-2024</t>
  </si>
  <si>
    <t>https://community.secop.gov.co/Public/Tendering/ContractNoticePhases/View?PPI=CO1.PPI.33862942&amp;isFromPublicArea=True&amp;isModal=False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</si>
  <si>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</si>
  <si>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Gestionar las cuentas de cobro, desembolsos y pagos del contrato de interventoría y proyecto de extensión. 4). Revisar los documentos precontractuales, contractuales y postcontractuales, derivados del proceso de contratación del contrato de interventoría y proyecto de extensión. 5). Revisar y organizar los actos administrativos y financieros del contrato de interventoría y proyecto de extensión. 6). Realizar gestión y seguimiento a los procesos administrativos y financieros del contrato de interventoria y proyecto de extensión. 7.) Liquidar viáticos, apoyos económicos y ayudantias administrativas del equipo humano del contrato de interventoría y proyecto de extensión..</t>
  </si>
  <si>
    <t>CO1.REQ.6721081</t>
  </si>
  <si>
    <t>OPSP-VEX-0320-2024</t>
  </si>
  <si>
    <t>https://community.secop.gov.co/Public/Tendering/ContractNoticePhases/View?PPI=CO1.PPI.33887753&amp;isFromPublicArea=True&amp;isModal=False</t>
  </si>
  <si>
    <t>STEVENSON DAVID MONTERROSA DE LA HOZ</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</si>
  <si>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</si>
  <si>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CO1.REQ.6727671</t>
  </si>
  <si>
    <t>OPSP-VEX-0319-2024</t>
  </si>
  <si>
    <t>https://community.secop.gov.co/Public/Tendering/ContractNoticePhases/View?PPI=CO1.PPI.33837589&amp;isFromPublicArea=True&amp;isModal=False</t>
  </si>
  <si>
    <t>BEATRIZ EUGENIA RAPALINO PEDROZO</t>
  </si>
  <si>
    <t>La presente orden tiene por objeto: Prestar los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</si>
  <si>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CO1.REQ.6716077</t>
  </si>
  <si>
    <t>OPSP-VEX-0318-2024</t>
  </si>
  <si>
    <t>https://community.secop.gov.co/Public/Tendering/ContractNoticePhases/View?PPI=CO1.PPI.33833605&amp;isFromPublicArea=True&amp;isModal=False</t>
  </si>
  <si>
    <t>La presente orden tiene por objeto el Servicio de levantamiento Batimétrico en las PLAYAS DE SANTA VERONICA, MUNICIPIO JUAN DE ACOSTA, DEPARTAMENTO DEL ATLANTICO, COLOMBIA, para la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0648-2024-Gob. Atlántico. La propuesta hace parte integral de la presente orden</t>
  </si>
  <si>
    <t>CO1.REQ.6714869</t>
  </si>
  <si>
    <t>OPS-VEX-0317-2024</t>
  </si>
  <si>
    <t>https://community.secop.gov.co/Public/Tendering/ContractNoticePhases/View?PPI=CO1.PPI.33830696&amp;isFromPublicArea=True&amp;isModal=False</t>
  </si>
  <si>
    <t>SARAI DAYANA RIBON REALES</t>
  </si>
  <si>
    <t>La presente orden tiene por objeto Prestar Servicios de Apoyo a la Gestión en el marco del Convenio Específico No. 3051459 de 2022, suscrito entre Ecopetrol S.A y la Universidad del Magdalena, para el desarrollo de las siguientes actividades: 1). Apoyar en la convocatoria, participación y promoción de los emprendimientos que participarán en la rueda de negocios. 2). Apoyar en la agenda académica que se desarrollará en el marco de la rueda de negocios. 3). Apoyar en el proceso de evaluación posterior al desarrollo de la rueda. 4). Apoyar en el montaje de la rueda de negocios.</t>
  </si>
  <si>
    <t>CO1.REQ.6713857</t>
  </si>
  <si>
    <t>OAG-VEX-0316-2024</t>
  </si>
  <si>
    <t>https://community.secop.gov.co/Public/Tendering/ContractNoticePhases/View?PPI=CO1.PPI.33825302&amp;isFromPublicArea=True&amp;isModal=False</t>
  </si>
  <si>
    <t>SANDRA MARCELA PARRA MARULANDA</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</si>
  <si>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logistica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vicerrectoría de extensión y proyección social.</t>
  </si>
  <si>
    <t>CO1.REQ.6712032</t>
  </si>
  <si>
    <t>OPSP-VEX-0315-2024</t>
  </si>
  <si>
    <t>https://community.secop.gov.co/Public/Tendering/ContractNoticePhases/View?PPI=CO1.PPI.33823923&amp;isFromPublicArea=True&amp;isModal=False</t>
  </si>
  <si>
    <t>LAURA MARGARITA CANTILLO ROSARIO</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</si>
  <si>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logística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vicerrectoria de extensión y proyección social</t>
  </si>
  <si>
    <t>CO1.REQ.6711736</t>
  </si>
  <si>
    <t>OPSP-VEX-0314-2024</t>
  </si>
  <si>
    <t>https://community.secop.gov.co/Public/Tendering/ContractNoticePhases/View?PPI=CO1.PPI.33763507&amp;isFromPublicArea=True&amp;isModal=False</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</si>
  <si>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</si>
  <si>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CO1.REQ.6695878</t>
  </si>
  <si>
    <t>OPS-VEX-0313-2024</t>
  </si>
  <si>
    <t>https://community.secop.gov.co/Public/Tendering/ContractNoticePhases/View?PPI=CO1.PPI.33807367&amp;isFromPublicArea=True&amp;isModal=False</t>
  </si>
  <si>
    <t>KATRIN GISSETH PERILLA ROCHA</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</si>
  <si>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</si>
  <si>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CO1.REQ.6707178</t>
  </si>
  <si>
    <t>OPSP-VEX-0312-2024</t>
  </si>
  <si>
    <t>https://community.secop.gov.co/Public/Tendering/ContractNoticePhases/View?PPI=CO1.PPI.33806209&amp;isFromPublicArea=True&amp;isModal=False</t>
  </si>
  <si>
    <t>La presente orden tiene por objeto: Prestar Servicios Profesionales en el marco del Convenio No. 3051459, suscrito entre Ecopetrol S.A y la Universidad del Magdalena, para el desarrollo de las siguientes actividades. 1.) Gestionar transporte, hospedaje y alimentación de las agencias invitadas, expositores y los invitados especiales a la Rueda de Negocios. 2) Coordinar a los integrantes del Staff para el desarrollo de actividades de atención y acompañamiento durante el desarrollo de Na Rueda de Negocios. 3.) Apoyar el montaje del evento Rueda de Negocios</t>
  </si>
  <si>
    <t>CO1.REQ.6706948</t>
  </si>
  <si>
    <t>OPSP-VEX-0311-2024</t>
  </si>
  <si>
    <t>https://community.secop.gov.co/Public/Tendering/ContractNoticePhases/View?PPI=CO1.PPI.33805494&amp;isFromPublicArea=True&amp;isModal=False</t>
  </si>
  <si>
    <t>YICELIS ROCIO CANTILLO CORONADO</t>
  </si>
  <si>
    <t>CO1.REQ.6706848</t>
  </si>
  <si>
    <t>OAG-VEX-0310-2024</t>
  </si>
  <si>
    <t>https://community.secop.gov.co/Public/Tendering/ContractNoticePhases/View?PPI=CO1.PPI.33784809&amp;isFromPublicArea=True&amp;isModal=False</t>
  </si>
  <si>
    <t>YEFERSON JOSE SANCHEZ MANCERA</t>
  </si>
  <si>
    <t>La presente orden tiene por objeto: Prestar servicios profesionales, en el marco de la orden de servicio No. 8000004584 del 4 de marzo del 2024 celebrada entre PAREX RESOURCES y Universidad del Magdalena, desarrollando las siguientes actividades: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</si>
  <si>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CO1.REQ.6701989</t>
  </si>
  <si>
    <t>OPSP-VEX-0309-2024</t>
  </si>
  <si>
    <t>https://community.secop.gov.co/Public/Tendering/ContractNoticePhases/View?PPI=CO1.PPI.33782053&amp;isFromPublicArea=True&amp;isModal=False</t>
  </si>
  <si>
    <t>ANGELA ADRIANA ANAYA ANICHIARICO</t>
  </si>
  <si>
    <t>La presente orden tiene por objeto. Prestar los servicios profesionales para el desarrollo de las siguientes actividades: 1.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2. Apoyar en la formalización de la agencia territorial para el desarrollo, identificando y delineando las acciones necesarias para su establecimiento y funcionamiento. 3. Apoyar en la formulación de planes, programas y proyectos indicados por la Vicerrectoría de Extensión y Proyección Social, asegurando la alineación estratégica con los objetivos institucionales y las necesidades del entorno.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</si>
  <si>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CO1.REQ.6699992</t>
  </si>
  <si>
    <t>OPSP-VEX-0308-2024</t>
  </si>
  <si>
    <t>https://community.secop.gov.co/Public/Tendering/ContractNoticePhases/View?PPI=CO1.PPI.33783249&amp;isFromPublicArea=True&amp;isModal=False</t>
  </si>
  <si>
    <t>VICTOR MANUEL PINZON OCHOA</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</si>
  <si>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de: las aves, reptiles y mamíferos.; la flora y mamíferos (terrestres) la fauna marino-costera; y los ecosistemas marino costera. 2) Observar e identificar en tres estaciones en el área de estudio: las aves, reptiles y mamíferos.; la flora y mamíferos (terrestres).; la fauna marino-costera.; y los ecosistemas marino costera tres estaciones del área de estudio. 3) Entregar informe con la Bioestadística y comparación de las estaciones de muestreo. 4) Apoyar en la realización de un diagnóstico y análisis de la información primaria y secundaria entregada por los profesionales asociados al proyecto para la elaboración del estudio de impacto ambiental. 5) Apoyar la realización de actividades de planeación y ejecución conducentes a garantizar los requerimientos operativos, de recursos humanos, técnicos y tecnológicos relacionados con los objetivos del proyecto.</t>
  </si>
  <si>
    <t>CO1.REQ.6700629</t>
  </si>
  <si>
    <t>OPSP-VEX-0307-2024</t>
  </si>
  <si>
    <t>https://community.secop.gov.co/Public/Tendering/ContractNoticePhases/View?PPI=CO1.PPI.33760970&amp;isFromPublicArea=True&amp;isModal=False</t>
  </si>
  <si>
    <t xml:space="preserve">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Atrapasueños; que permita la correcta ejecución del contrato de aportes 402-2024 c) Que el Manual Operativo Modalidad Atrapasueños y el Estudio de Mercado del proceso de contratación CV-PC-003-2024-SEN, estableció en su numeral 2.3 que: "La Modalidad Atrapasueños está dirigida a la generación de la vida y de la paz, niñas, niños y adolescentes entre los seis (6) y trece (13) años y adolescentes entre los catorce (14) y diecisiete (17) años, once (11) meses y veintinueve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14 de Agosto de 2024. e) Que dentro del plazo para presentar propuesta la empresa hizo entrega de la misma de fecha 15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N°1852 de fecha 13 de agosto de 2024. El presente contrato se regirá por las siguientes CLÁUSULAS: PRIMERA.- OBJETO: El presente contrato tiene por objeto la CONTRATO DE SUMINISTRO DE REFRIGERIOS DENTRO DEL MARCO DE CONTRATO DE APORTES 402-2024 SUSCRITO CON EL IC.B.F </t>
  </si>
  <si>
    <t>CO1.REQ.6695750</t>
  </si>
  <si>
    <t>CSM-VEX-0002-2024</t>
  </si>
  <si>
    <t>https://community.secop.gov.co/Public/Tendering/ContractNoticePhases/View?PPI=CO1.PPI.33761491&amp;isFromPublicArea=True&amp;isModal=False</t>
  </si>
  <si>
    <t>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Para El Fortalecimiento De Habilidades, Vocaciones Y Talentos De Adolescentes Y Jóvenes y el Estudio de Mercado del proceso de contratación CV-PC-002-2024-SEN; que permita la correcta ejecución del contrato de aportes 333-2024. c) Que el Manual Operativo Modalidad Para El Fortalecimiento De Habilidades, Vocaciones Y Talentos De Adolescentes Y Jóvenes y el Estudio de Mercado del proceso de contratación CV-PC-002-2024-SEN, estableció en su numeral 4.2 que: "La población sujeta de atención de la "Modalidad para el Fortalecimiento de Habilidades, Vocaciones y Talentos de Adolescentes y Jóvenes son personas entre los 14 y 28 años, 11 meses y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13 de Agosto de 2024. e) Que dentro del plazo para presentar propuesta la empresa hizo entrega de la misma de fecha 14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N°1835 de fecha 12 de agosto de 2024. El presente contrato se regirá por las siguientes CLÁUSULAS: PRIMERA. OBJETO: El presente contrato tiene por objeto la CONTRATO DE SUMINISTRO DE REFRIGERIOS DENTRO DEL MARCO DE CONTRATO DE APORTES 333-2024 SUSCRITO CON EL I.C.B.F.</t>
  </si>
  <si>
    <t>CO1.REQ.6695599</t>
  </si>
  <si>
    <t>CSM-VEX-0001-2024</t>
  </si>
  <si>
    <t>https://community.secop.gov.co/Public/Tendering/ContractNoticePhases/View?PPI=CO1.PPI.33741941&amp;isFromPublicArea=True&amp;isModal=False</t>
  </si>
  <si>
    <t xml:space="preserve">KATHERINE LIZETH CAMPO PINTO </t>
  </si>
  <si>
    <t>La presente orden tiene por objeto: Prestar los servicios profesionales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</si>
  <si>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CO1.REQ.6690429</t>
  </si>
  <si>
    <t>OPSP-VEX-0306-2024</t>
  </si>
  <si>
    <t>https://community.secop.gov.co/Public/Tendering/ContractNoticePhases/View?PPI=CO1.PPI.33740777&amp;isFromPublicArea=True&amp;isModal=False</t>
  </si>
  <si>
    <t>MARIA FERNANDA BARBOSA RAMOS</t>
  </si>
  <si>
    <t>La presente orden tiene por objeto: Prestar servicios profesionales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</si>
  <si>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CO1.REQ.6690330</t>
  </si>
  <si>
    <t>OPSP-VEX-0305-2024</t>
  </si>
  <si>
    <t>https://community.secop.gov.co/Public/Tendering/ContractNoticePhases/View?PPI=CO1.PPI.33740022&amp;isFromPublicArea=True&amp;isModal=False</t>
  </si>
  <si>
    <t>ROBERTO CARLOS RIVERA MENDOZA</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</si>
  <si>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realizadas por el SEPEC a nivel nacional durante el año 2017.2) Participar en el proceso de elaboración del manuscrito titulado "Sitios Pesqueros Artesanales de Colombia: cambios temporales en magnitud, aspectos tecnológicos y distribución geográfica (2017-2023)", siguiendo el formato de capítulo de libro. 3) Presentar un informe de actividades donde se evidencie el cumplimiento de las obligaciones anteriores.</t>
  </si>
  <si>
    <t>CO1.REQ.6690142</t>
  </si>
  <si>
    <t>OPSP-VEX-0304-2024</t>
  </si>
  <si>
    <t>https://community.secop.gov.co/Public/Tendering/ContractNoticePhases/View?PPI=CO1.PPI.33760201&amp;isFromPublicArea=True&amp;isModal=False</t>
  </si>
  <si>
    <t>SEBASTIAN DAVID FAJARDO BERNAL</t>
  </si>
  <si>
    <t>La presente orden tiene por objeto: Prestar servicios profesionales, en el marco del convenio interadministrativo No.202400648-2024, suscrito entre la Gobernación del atlántico y la Universidad del Magdalena, para desarrollar las siguientes actividades: 1) Preparar y evaluar documentos registro del PAP. 2) Realizar diseño diagnóstico y propuesta metodológica de prospección y los diseños de análisis de laboratorio. 3) Elaborar y redactar el registro PAP, diagnóstico arqueológico y capítulo caracterización arqueológica EΙΑ. 4) Producir y verificar modelo de datos. 5) Apoyar en la realización de un diagnóstico y análisis de la información primaria y secundaria entregada por los profesionales asociados al proyecto para la elaboración del estudio de impacto ambiental. 6) Apoyar en la realización de actividades de planeación y ejecución conducentes a garantizar los requerimientos operativos, de recursos humanos, técnicos y tecnológicos relacionados con los objetivos del proyecto. 7) Entregar la información acorde a los términos de referencia aplicables al proyecto para la obtención de la licencia ambiental. 8) Elaborar un informe que contenga: Expectativa arqueológica, Zonificación arqueológica preliminar, revisión de metodologías de prospección previas y Metodología de prospección arqueológica</t>
  </si>
  <si>
    <t>CO1.REQ.6695497</t>
  </si>
  <si>
    <t>OPSP-VEX-0303-2024</t>
  </si>
  <si>
    <t>https://community.secop.gov.co/Public/Tendering/ContractNoticePhases/View?PPI=CO1.PPI.33738816&amp;isFromPublicArea=True&amp;isModal=False</t>
  </si>
  <si>
    <t>La presente orden tiene por objeto: 1. Registrar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</si>
  <si>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CO1.REQ.6689843</t>
  </si>
  <si>
    <t>OAG-VEX-0302-2024</t>
  </si>
  <si>
    <t>https://community.secop.gov.co/Public/Tendering/ContractNoticePhases/View?PPI=CO1.PPI.33754907&amp;isFromPublicArea=True&amp;isModal=False</t>
  </si>
  <si>
    <t>MARIA DE LOS ANGELES GONZALEZ PABON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</si>
  <si>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 por el SEPEC a nivel nacional durante el año 2023. 2) Participar en el proceso de elaboración del manuscrito titulado "Sitios Pesqueros Artesanales de Colombia: cambios temporales en magnitud, aspectos tecnológicos y distribución geográfica (2017- 2023)", siguiendo el formato de capítulo de libro. 3) Presentar un informe de actividades donde se evidencie el cumplimiento de las obligaciones anteriores.</t>
  </si>
  <si>
    <t>CO1.REQ.6694151</t>
  </si>
  <si>
    <t>OPSP-VEX-0301-2024</t>
  </si>
  <si>
    <t>https://community.secop.gov.co/Public/Tendering/ContractNoticePhases/View?PPI=CO1.PPI.33752971&amp;isFromPublicArea=True&amp;isModal=False</t>
  </si>
  <si>
    <t>LAURA JULIETA LAYTON HERRERA</t>
  </si>
  <si>
    <t>La presente orden tiene por objeto: Prestar servicios profesionales, en el marco del convenio interadministrativo No.202400648-2024, suscrito entre la Gobernación del atlántico y la Universidad del Magdalena, para desarrollar las siguientes actividades: 1Revisar los antecedentes arqueológicos y etnohistóricos. 2) Apoyar a la elaboración del registro del proyecto, supervisión y ejecución de actividades en campo. 3) Organizar las bases de datos documentales. 4) Apoyar a la redacción de informe final y PMA. 5) Apoyar en la realización de actividades de planeación y ejecución conducentes a garantizar los requerimientos operativos, de recursos humanos, técnicos y tecnológicos relacionados con los objetivos del proyecto. 6) Entregar la información acorde a los términos de referencia aplicables al proyecto para la obtención de la licencia ambiental. 7) Elaborar un informe que contenga: Expectativa arqueológica, Zonificación arqueológica preliminar, revisión de metodologías de prospección previas y Metodología de prospección arqueológica</t>
  </si>
  <si>
    <t>CO1.REQ.6693436</t>
  </si>
  <si>
    <t>OPSP-VEX-0300-2024</t>
  </si>
  <si>
    <t>https://community.secop.gov.co/Public/Tendering/ContractNoticePhases/View?PPI=CO1.PPI.33759175&amp;isFromPublicArea=True&amp;isModal=False</t>
  </si>
  <si>
    <t>ROBERTH LESMES ORJUELA</t>
  </si>
  <si>
    <t>La presente orden tiene por objeto: Prestar servicios profesionales, en el marco del convenio interadministrativo No.202400648-2024, suscrito entre la Gobernación del atlántico y la Universidad del Magdalena, para desarrollar las siguientes actividades: 11) Apoyar en a la identificación de normatividad legal aplicable al desarrollo del proyecto de acuerdo a los términos de referencia del estudio de impacto ambiental. 2) Adelantar la consecución de la información necesaria que permita el desarrollo y/o implementación o análisis de del componente social de acuerdo a los términos de referencia aplicables al proyecto. 3) Preparar y rendir los informes, conceptos y estudios correspondientes a las actividades asignadas de acuerdo con los lineamientos establecidos por el director del proyecto. 4) Velar por el cumplimiento de los tiempos de respuesta en las actividades de su responsabilidad. 5) Entregar informe detallado y los lineamientos para la gestión de la licencia ambiental. 6) Presentar informe que permita verificar el cumplimiento de los compromisos y obligaciones ambientales durante la implementación del Plan de Manejo Ambiental, y verificar el cumplimiento de los estándares de calidad ambiental establecidos en las normas vigentes.</t>
  </si>
  <si>
    <t>CO1.REQ.6695606</t>
  </si>
  <si>
    <t>OPSP-VEX-0299-2024</t>
  </si>
  <si>
    <t>https://community.secop.gov.co/Public/Tendering/ContractNoticePhases/View?PPI=CO1.PPI.33730006&amp;isFromPublicArea=True&amp;isModal=False</t>
  </si>
  <si>
    <t>ALEXANDRA SOLANO TUIRAN</t>
  </si>
  <si>
    <t>La presente orden tiene por objeto: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Vicerrectora de Extensión y Proyección Social a través de la Dirección de Desarrollo Social y Productivo. 6. Asesorar en la construcción de procesos que tributen al mejoramiento continuo del Plan de Acción 2024 de la Vicerrectoría de Extensión y Proyección Social.</t>
  </si>
  <si>
    <t>CO1.REQ.6688441</t>
  </si>
  <si>
    <t>OPSP-VEX-0298-2024</t>
  </si>
  <si>
    <t>https://community.secop.gov.co/Public/Tendering/ContractNoticePhases/View?PPI=CO1.PPI.33729614&amp;isFromPublicArea=True&amp;isModal=False</t>
  </si>
  <si>
    <t>CARLOS MARIO SALAZAR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</si>
  <si>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latencuesta estructural de pesca artesanal realizada por el SEPEC a nivel nacional durante el año 2020.2) Participar en el proceso de elaboración del manuscrito titulado "Sitios Pesqueros Artesanales de Colombia: cambios temporales en magnitud, aspectos tecnológicos y distribución geográfica (2017-2023)", siguiendo el formato de capítulo de libro.3) Presentar un informe de actividades donde se evidencie el cumplimiento de las obligaciones anteriores.</t>
  </si>
  <si>
    <t>CO1.REQ.6688439</t>
  </si>
  <si>
    <t>OPSP-VEX-0297-2024</t>
  </si>
  <si>
    <t>https://community.secop.gov.co/Public/Tendering/ContractNoticePhases/View?PPI=CO1.PPI.33701805&amp;isFromPublicArea=True&amp;isModal=False</t>
  </si>
  <si>
    <t>LUIS ALVARO CADENA TEJEDA</t>
  </si>
  <si>
    <t>La presente orden tiene por objeto: Prestar los servicios profesionales para el desarrollo de las siguientes actividades: 1. 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</si>
  <si>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CO1.REQ.6681407</t>
  </si>
  <si>
    <t>OPSP-VEX-0296-2024</t>
  </si>
  <si>
    <t>https://community.secop.gov.co/Public/Tendering/ContractNoticePhases/View?PPI=CO1.PPI.33701535&amp;isFromPublicArea=True&amp;isModal=False</t>
  </si>
  <si>
    <t>ERIKA PATRICIA PAVA ESCOBAR</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</si>
  <si>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al acopio de peces ornamentales durante el último período anual consolidado y auditado. 2) Elaborar un manuscrito titulado "Peces ornamentales acopiados en la Orinoquía y la Amazonía colombianas", siguiendo el formato de capítulo de libro. 3) Presentar un informe de actividades donde se evidencie el cumplimiento de las obligaciones anteriores.</t>
  </si>
  <si>
    <t>CO1.REQ.6681307</t>
  </si>
  <si>
    <t>OPSP-VEX-0295-2024</t>
  </si>
  <si>
    <t>https://community.secop.gov.co/Public/Tendering/ContractNoticePhases/View?PPI=CO1.PPI.33677150&amp;isFromPublicArea=True&amp;isModal=False</t>
  </si>
  <si>
    <t>JESUS EDUARDO CURIEL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</si>
  <si>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Amazonía y la Orinoquía colombianas,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</si>
  <si>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CO1.REQ.6674375</t>
  </si>
  <si>
    <t>OPSP-VEX-0294-2024</t>
  </si>
  <si>
    <t>https://community.secop.gov.co/Public/Tendering/ContractNoticePhases/View?PPI=CO1.PPI.33676529&amp;isFromPublicArea=True&amp;isModal=False</t>
  </si>
  <si>
    <t>CESAR ENRIQUEPOLO CASTRO</t>
  </si>
  <si>
    <t>ANDRES FELIPE CAMARGO LASTRA</t>
  </si>
  <si>
    <t>La presente orden tiene por objeto: Prestar servicios profesionales, desarrollando las siguientes actividades: 1. Realizar el desarrollo de componentes software en tecnologias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</si>
  <si>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CO1.REQ.6674134</t>
  </si>
  <si>
    <t>OPSP-VEX-0293-2024</t>
  </si>
  <si>
    <t>https://community.secop.gov.co/Public/Tendering/ContractNoticePhases/View?PPI=CO1.PPI.33675077&amp;isFromPublicArea=True&amp;isModal=False</t>
  </si>
  <si>
    <t>IVIS DEL CARMEN ALVARADO MONTENEGRO</t>
  </si>
  <si>
    <t>RAFAEL DAVID PINEDA GUERRERO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</si>
  <si>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</si>
  <si>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CO1.REQ.6673466</t>
  </si>
  <si>
    <t>OPSP-VEX-0292-2024</t>
  </si>
  <si>
    <t>https://community.secop.gov.co/Public/Tendering/ContractNoticePhases/View?PPI=CO1.PPI.33674087&amp;isFromPublicArea=True&amp;isModal=False</t>
  </si>
  <si>
    <t>JORGE ARMANDO FORERO FERNANDEZ DE CASTRO</t>
  </si>
  <si>
    <t>La presente orden tiene por objeto: Prestar servicios profesionales para los procesos de la en la Dirección de Desarrollo Cultural, desarrollando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Vicerrectoria, plan de desarrollo y demás planes de gestión institucional.</t>
  </si>
  <si>
    <t>CO1.REQ.6673534</t>
  </si>
  <si>
    <t>OPSP-VEX-0291-2024</t>
  </si>
  <si>
    <t>https://community.secop.gov.co/Public/Tendering/ContractNoticePhases/View?PPI=CO1.PPI.33673005&amp;isFromPublicArea=True&amp;isModal=False</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</si>
  <si>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</si>
  <si>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ermitir indicador de calidad y acreditación. 8) Apoyar los procesos de prácticas (Atención solicitudes de usuarios, recepción, revisión y notificación a programas los formatos evaluativos aprobados al igual que las legalizaciones de las prácticas aprobadas por la Dirección), 9) Apoyar en la gestión y elaboración de informes en el marco de las actividades de la Dirección de prácticas Profesionales, en temas relacionados con el programa de Talento Magdalena.</t>
  </si>
  <si>
    <t>CO1.REQ.6673044</t>
  </si>
  <si>
    <t>OPSP-VEX-0290-2024</t>
  </si>
  <si>
    <t>https://community.secop.gov.co/Public/Tendering/ContractNoticePhases/View?PPI=CO1.PPI.33651245&amp;isFromPublicArea=True&amp;isModal=False</t>
  </si>
  <si>
    <t>DANA CABALLERO NAVARRO</t>
  </si>
  <si>
    <t>GLORIA JUDITH RODRIGUEZ CASTRILLO</t>
  </si>
  <si>
    <t>La presente orden tiene por objeto: Prestar servicios profesionales, desarrollando las siguientes actividades: 1. Elaborar los informes, gestión de información y documentación solicitada por la Vicerrectoría de Extensión y Proyección Social, en el marco de las actividades de extensión y proyección social. 2. Realizar la organización y planeación de reuniones, actividades y/o eventos organizados por la Vicerrectoria de Extensión y Proyección Social. 3. Organizar en la gestión de documentos remitidos a la Vicerrectoría y documentos para la firma del Vicerrector. 4. Gestionar las solicitudes realizadas por las unidades adscritas a la Vicerrectoria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</si>
  <si>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CO1.REQ.6667744</t>
  </si>
  <si>
    <t>OPSP-VEX-0289-2024</t>
  </si>
  <si>
    <t>https://community.secop.gov.co/Public/Tendering/ContractNoticePhases/View?PPI=CO1.PPI.33649760&amp;isFromPublicArea=True&amp;isModal=False</t>
  </si>
  <si>
    <t>CESAR ANDRES SCOTT PARDO</t>
  </si>
  <si>
    <t>La presente orden tiene por objeto: Prestar los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</si>
  <si>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CO1.REQ.6666991</t>
  </si>
  <si>
    <t>OPSP-VEX-0288-2024</t>
  </si>
  <si>
    <t>https://community.secop.gov.co/Public/Tendering/ContractNoticePhases/View?PPI=CO1.PPI.33649062&amp;isFromPublicArea=True&amp;isModal=False</t>
  </si>
  <si>
    <t>JESUS CORREA HELBRUM</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</si>
  <si>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Caribe colombiano durante el último período anual consolidado y auditado. 2) Participar en el proceso de elaboración del manuscrito titulado "Pesquerías industriales de Colombia: desembarco, esfuerzo y desembarco por unidad de esfuerzo", siguiendo el formato de capítulo de libro.3) Presentar un informe mensual de actividad donde se evidencie el cumplimiento de las obligaciones anteriores.</t>
  </si>
  <si>
    <t>CO1.REQ.6667044</t>
  </si>
  <si>
    <t>OPSP-VEX-0287-2024</t>
  </si>
  <si>
    <t>https://community.secop.gov.co/Public/Tendering/ContractNoticePhases/View?PPI=CO1.PPI.33648612&amp;isFromPublicArea=True&amp;isModal=False</t>
  </si>
  <si>
    <t>GLORIA CECILIA DE LEON MARTINEZ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</si>
  <si>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cuenca del Magdalena, durante el último año consolidado y auditado, con miras a obtener los indicadores referidos al desembarco por unidad de esfuerzo, la estacionalidad de los desembarcos artesanales y la composición de especies, por tipo de arte o método de pesca_ 2) Participar en el proceso de elaboración del manuscrito titulado "Desembarcos pesqueros artesanales de Colombia", siguiendo el formato de capítulo de libro 3) Presentar un informe de actividades donde se evidencie el cumplimiento de las obligaciones anteriores</t>
  </si>
  <si>
    <t>CO1.REQ.6666841</t>
  </si>
  <si>
    <t>OPSP-VEX-0286-2024</t>
  </si>
  <si>
    <t>https://community.secop.gov.co/Public/Tendering/ContractNoticePhases/View?PPI=CO1.PPI.33645248&amp;isFromPublicArea=True&amp;isModal=False</t>
  </si>
  <si>
    <t>FELIX DE JESUS CUELLO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</si>
  <si>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el Caribe colombiano,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</si>
  <si>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CO1.REQ.6665593</t>
  </si>
  <si>
    <t>OPSP-VEX-0285-2024</t>
  </si>
  <si>
    <t>https://community.secop.gov.co/Public/Tendering/ContractNoticePhases/View?PPI=CO1.PPI.33627200&amp;isFromPublicArea=True&amp;isModal=False</t>
  </si>
  <si>
    <t xml:space="preserve">EDUARDO JESUS CHOLES RODRIGUEZ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</si>
  <si>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Pacifico colombiano durante el último periodo anual consolidado y auditado. 2) Participar en el proceso de elaboración del manuscrito titulado "Pesquerias industriales de Colombia desembarco, esfuerzo y desembarco por unidad de esfuerzo", siguiendo el formato de capítulo de libro 3) Presentar un informe mensual de actividad donde se evidencie el cumplimiento de las obligaciones anteriores.</t>
  </si>
  <si>
    <t>CO1.REQ.6661380</t>
  </si>
  <si>
    <t>OPSP-VEX-0284-2024</t>
  </si>
  <si>
    <t>https://community.secop.gov.co/Public/Tendering/ContractNoticePhases/View?PPI=CO1.PPI.33605289&amp;isFromPublicArea=True&amp;isModal=False</t>
  </si>
  <si>
    <t xml:space="preserve">BRAYAN ENRIQUE ROCA LANAO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</si>
  <si>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Con base en los resultados del procesamiento de las respectivas bases de datos del SEPEC, elaborar un manuscrito titulado "Inventario y caracterización de las unidades de producción de acuicultura continental en Colombia", siguiendo el formato de capitulo de libro. 2) Con base en los resultados del procesamiento de las respectivas bases de datos del SEPEC, elaborar un manuscrito titulado "Producción de acuicultura en los departamentos de Córdoba, Huila y Tolima: resultados de la aplicación de una nueva metodologia de estimación", siguiendo el formato de capitulo de libro. 3) Presentar un informe de actividades donde se evidencie el cumplimiento de las obligaciones anteriores.</t>
  </si>
  <si>
    <t>CO1.REQ.6655657</t>
  </si>
  <si>
    <t>OPSP-VEX-0283-2024</t>
  </si>
  <si>
    <t>https://community.secop.gov.co/Public/Tendering/ContractNoticePhases/View?PPI=CO1.PPI.33604820&amp;isFromPublicArea=True&amp;isModal=False</t>
  </si>
  <si>
    <t xml:space="preserve">LUIS ORLANDO DUARTE CASARES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</si>
  <si>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Auditar y validar los datos históricos referidos a los desembarcos pesqueros artesanales registrados en las bases de datos del SEPEC para los dos litorales y las cinco cuencas continentales evaluadas.2) Llevar a cabo el análisis de los resultados del procesamiento de los microdatos almacenados en el sistema del SEPEC referidos a los desembarcos pesqueros artesanales registrados durante el período marzo 2017- octubre 2023. 3) Coordinar el proceso de elaboración de un manuscrito titulado "Desembarcos pesqueros artesanales de Colombia", siguiendo el formato de capítulo de libro. 4) Participar en el proceso de edición de los manuscritos referidos al componente de longitudes de captura y de encuesta estructural de pesca artesanal. 5) Presentar un informe de actividades donde se evidencie el cumplimiento de las obligaciones anteriores.</t>
  </si>
  <si>
    <t>CO1.REQ.6655297</t>
  </si>
  <si>
    <t>OPSP-VEX-0282-2024</t>
  </si>
  <si>
    <t>https://community.secop.gov.co/Public/Tendering/ContractNoticePhases/View?PPI=CO1.PPI.33591175&amp;isFromPublicArea=True&amp;isModal=False</t>
  </si>
  <si>
    <t>EDUARDO RAFAEL GARCIA RUBIO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</si>
  <si>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al registro de longitudes de captura durante el último período anual consolidado y auditado. 2) Participar en la elaboración del manuscrito titulado "Estructura de longitudes de los desembarcos de las principales especies capturadas por las pesquerías artesanales de Colombia", siguiendo el formato de capítulo de libro. 3) Presentar un informe de actividades donde se evidencie el cumplimiento de las obligaciones anteriores.</t>
  </si>
  <si>
    <t>CO1.REQ.6652582</t>
  </si>
  <si>
    <t>OPSP-VEX-0281-2024</t>
  </si>
  <si>
    <t>https://community.secop.gov.co/Public/Tendering/ContractNoticePhases/View?PPI=CO1.PPI.33538193&amp;isFromPublicArea=True&amp;isModal=False</t>
  </si>
  <si>
    <t xml:space="preserve">JASON DE JESUS BUSTAMANTE ALVAREZ </t>
  </si>
  <si>
    <t>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</si>
  <si>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CO1.REQ.6639141</t>
  </si>
  <si>
    <t>OPSP-VEX-0280-2024</t>
  </si>
  <si>
    <t>https://community.secop.gov.co/Public/Tendering/ContractNoticePhases/View?PPI=CO1.PPI.33537519&amp;isFromPublicArea=True&amp;isModal=False</t>
  </si>
  <si>
    <t>BRENDA INES MANJARRES SANCHEZ</t>
  </si>
  <si>
    <t>La presente orden tiene por objeto: Prestar servicios profesionales en el Centro de Egresados,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</si>
  <si>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CO1.REQ.6638600</t>
  </si>
  <si>
    <t>OPSP-VEX-0279-2024</t>
  </si>
  <si>
    <t>https://community.secop.gov.co/Public/Tendering/ContractNoticePhases/View?PPI=CO1.PPI.33586351&amp;isFromPublicArea=True&amp;isModal=False</t>
  </si>
  <si>
    <t xml:space="preserve">CARLOS DAVID LINERO CUETO </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</si>
  <si>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necesaria para los diferentes análisis y evaluaciones de los materiales arenosos a utilizar en el proyecto. 2) Realizar revisión de ensayos de laboratorio a materiales Arenosos: Contenido de Humedad, Granulometría, masa unitaria seca suelta y compactada, gravedad especifica y límites de Atterberg. 3) Hacer verificación de la clasificación de materiales arenosos con el sistema USCS y AASHTO. 4) Participar en los comités y reuniones técnicas que realicen. 5) Determinar de idoneidad del material arenoso para el relleno de playas mediante dragado hidráulico, de acuerdo con las especificaciones para este tipo de proyectos. 6) Las demás funciones que le solicite y le sean asignadas por el supervisor afines con la naturaleza del contrato.</t>
  </si>
  <si>
    <t>CO1.REQ.6651249</t>
  </si>
  <si>
    <t>OPSP-VEX-0278-2024</t>
  </si>
  <si>
    <t>https://community.secop.gov.co/Public/Tendering/ContractNoticePhases/View?PPI=CO1.PPI.33536569&amp;isFromPublicArea=True&amp;isModal=False</t>
  </si>
  <si>
    <t>Prestar servicios de apoyo a la gestión, en el marco de la orden de servicio No. 8000004584 del 4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</si>
  <si>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CO1.REQ.6638858</t>
  </si>
  <si>
    <t>OAG-VEX-0277-2024</t>
  </si>
  <si>
    <t>https://community.secop.gov.co/Public/Tendering/ContractNoticePhases/View?PPI=CO1.PPI.33550800&amp;isFromPublicArea=True&amp;isModal=False</t>
  </si>
  <si>
    <t>NATALIA ALEJANDRA CANTILLO TURIZO</t>
  </si>
  <si>
    <t>Prestar servicios de apoyo a la gestión, en el marco de la orden de servicio No. 8000004587 del 1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</si>
  <si>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CO1.REQ.6643331</t>
  </si>
  <si>
    <t>OAG-VEX-0276-2024</t>
  </si>
  <si>
    <t>https://community.secop.gov.co/Public/Tendering/ContractNoticePhases/View?PPI=CO1.PPI.33535654&amp;isFromPublicArea=True&amp;isModal=False</t>
  </si>
  <si>
    <t>MARGARITA ROSA RANGEL DURAN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</si>
  <si>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 la comercialización de productos pesqueros durante el último periodo anual consolidado y auditado. 2) Elaborar un manuscrito titulado "Comercialización de productos pesqueros en las principales ciudades de Colombia", siguiendo el formato de capítulo de libro. 3) Presentar un informe de actividades donde se evidencie el cumplimiento de las obligaciones anteriores.</t>
  </si>
  <si>
    <t>CO1.REQ.6638430</t>
  </si>
  <si>
    <t>OPSP-VEX-0275-2024</t>
  </si>
  <si>
    <t>https://community.secop.gov.co/Public/Tendering/ContractNoticePhases/View?PPI=CO1.PPI.33491315&amp;isFromPublicArea=True&amp;isModal=False</t>
  </si>
  <si>
    <t>ANDREA CAROLINA PALMERA MORENO</t>
  </si>
  <si>
    <t>La presente orden tiene por objeto: prestar los servicios de apoyo a la gestión en la Vicerrectoria de Extensión y Proyección Social. Para el cumplimiento del objeto el contratista se compromete a cumplir con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t>
  </si>
  <si>
    <t>CO1.REQ.6627986</t>
  </si>
  <si>
    <t>OAG-VEX-0274-2024</t>
  </si>
  <si>
    <t>https://community.secop.gov.co/Public/Tendering/ContractNoticePhases/View?PPI=CO1.PPI.33463939&amp;isFromPublicArea=True&amp;isModal=False</t>
  </si>
  <si>
    <t xml:space="preserve">NICOL CAROLINA SIERRA SANCHEZ </t>
  </si>
  <si>
    <t>Prestar servicios de apoyo a la gestión, en el marco de la orden de servicio No. 8000004584 del 4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</si>
  <si>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CO1.REQ.6620763</t>
  </si>
  <si>
    <t>OAG-VEX-0273-2024</t>
  </si>
  <si>
    <t>https://community.secop.gov.co/Public/Tendering/ContractNoticePhases/View?PPI=CO1.PPI.33463209&amp;isFromPublicArea=True&amp;isModal=False</t>
  </si>
  <si>
    <t>1623 - 1644</t>
  </si>
  <si>
    <t>La presente orden tiene por objeto: Prestar los servicios de apoyo a la gestión, en el marco de la orden de servicio No. 8000004584 del 4 de marzo del 2024 y la orden de servicio No. 8000004587 del 1 de marzo del 2024 celebradas entre PAREX RESOURCES y Universidad del Magdalena, cuyo objeto es: 1. Brindar asistencia técnica y pedagógica en la formulación de proyectos de aula. 2. Acompañar a los docentes en la implementación y evaluación de sus proyectos. 3. Facilitar recursos y herramientas para el desarrollo de los proyectos. 4. Realizar seguimiento y asesoramiento personalizado a cada docente participante</t>
  </si>
  <si>
    <t>CO1.REQ.6620732</t>
  </si>
  <si>
    <t>OAG-VEX-0272-2024</t>
  </si>
  <si>
    <t>https://community.secop.gov.co/Public/Tendering/ContractNoticePhases/View?PPI=CO1.PPI.33462164&amp;isFromPublicArea=True&amp;isModal=False</t>
  </si>
  <si>
    <t>MARIA JOSE CASTILLO VIANA</t>
  </si>
  <si>
    <t>Prestar servicios profesionales, en el marco de la orden de servicio No. 8000004584 del 4 de marzo del 2024 y la orden de servicio No. 8000004587 del 1 de marzo del 2024 celebradas entre PAREX RESOURCES y Universidad del Magdalena, cuyo objeto es: 1. Identificar tecnologias emergentes aplicables en el aula. 2. Realizar sesiones de capacitación sobre nuevas herramientas TIC. 3. Asistir en la implementación de proyectos tecnológicos en las aulas. 4. Evaluar la efectividad de las tecnologias utilizadas y proponer mejoras, 5. Formular propuesta de Innovafest Aguachica. Coordinar el desarrollo del Innovafest Aguachica.</t>
  </si>
  <si>
    <t>CO1.REQ.6620503</t>
  </si>
  <si>
    <t>OPSP-VEX-0271-2024</t>
  </si>
  <si>
    <t>https://community.secop.gov.co/Public/Tendering/ContractNoticePhases/View?PPI=CO1.PPI.33462114&amp;isFromPublicArea=True&amp;isModal=False</t>
  </si>
  <si>
    <t xml:space="preserve">MARIA TERESA GARAY PAEZ </t>
  </si>
  <si>
    <t>Prestar servicios de apoyo a la gestión, en el marco de la orden de servicio No. 8000004587 del 1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</si>
  <si>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CO1.REQ.6619978</t>
  </si>
  <si>
    <t>OAG-VEX-0270-2024</t>
  </si>
  <si>
    <t>https://community.secop.gov.co/Public/Tendering/ContractNoticePhases/View?PPI=CO1.PPI.33459538&amp;isFromPublicArea=True&amp;isModal=False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</si>
  <si>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logisticas y administrativas que sean requeridas para cumplir con el alcance planteado en el marco del componente del proyecto.</t>
  </si>
  <si>
    <t>CO1.REQ.6619738</t>
  </si>
  <si>
    <t>OPSP-VEX-0269-2024</t>
  </si>
  <si>
    <t>https://community.secop.gov.co/Public/Tendering/ContractNoticePhases/View?PPI=CO1.PPI.33458964&amp;isFromPublicArea=True&amp;isModal=False</t>
  </si>
  <si>
    <t xml:space="preserve">La presente orden tiene por objeto: Prestar servicios profesionales en el marco del Convenio No. 7000000063 de 2024, celebrado entre CENIT LOGISTICA Y TRANSPORTE DE HIDROCARBUROS S.A.S y la Universidad del Magdalena, para el desarrollo de las siguientes actividades: 1. Realizar una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Presentar y socializar un informe detallado de los hallazgos relacionados con la caracterización socioeconómica y socio-ecológica. 5. Colaborar con aquellas actividades de campo, logísticas y administrativas que sean requeridas para cumplir con el alcance planteado en el marco del componente del proyecto	</t>
  </si>
  <si>
    <t>CO1.REQ.6619510</t>
  </si>
  <si>
    <t>OPSP-VEX-0268-2024</t>
  </si>
  <si>
    <t>https://community.secop.gov.co/Public/Tendering/ContractNoticePhases/View?PPI=CO1.PPI.33458347&amp;isFromPublicArea=True&amp;isModal=False</t>
  </si>
  <si>
    <t>La presente orden tiene por objeto: Prestar servicios profesionales en el marco del Convenio No.7000000063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Entregar los insumos necesarios para la elaboración del informe mensual que contenga la estimación de los desembarcos pesqueros, haciendo énfasis en los aspectos relacionados con la georreferenciación de los desembarcos. 5. Colaborar con aquellas actividades de campo, logísticas y administrativas que sean requeridas para cumplir con el alcance planteado en el marco del componente del proyecto.</t>
  </si>
  <si>
    <t>CO1.REQ.6619160</t>
  </si>
  <si>
    <t>OPSP-VEX-0267-2024</t>
  </si>
  <si>
    <t>https://community.secop.gov.co/Public/Tendering/ContractNoticePhases/View?PPI=CO1.PPI.33455456&amp;isFromPublicArea=True&amp;isModal=False</t>
  </si>
  <si>
    <t>EDUARDO JESUS CHOLES RODRIGUEZ</t>
  </si>
  <si>
    <t>La presente orden tiene por objeto: Prestar servicios profesionales en el marco del Convenio No. 7000000063 de 2024, celebrado entre CENIT LOGÍSTICA Y TRANSPORTE DE HIDROCARBUROS S.A.S y la Universidad del Magdalena, para el desarrollo de las siguientes actividades: 1.Contribuir a co-crear (Academia - comunidad de pescadores) y poner en funcionamiento un sistema para el monitoreo participativo de los desembarcos pesqueros artesanales, basado en ciencia ciudadana en el corredor pesquero Rodadero Aeropuerto. 2. Preparar los instrumentos (formularios de encuesta estructural, actividad, captura y esfuerzo), para el registro de información de los desembarcos pesqueros del área de estudio. 3. Planificar semanalmente el esfuerzo de muestreo directamente con los colectores de campo, que deberá ser establecido considerando sitio de desembarco y arte de pesca. 4. Coordinar los procesos de capacitación y formación de las personas de las comunidades aledañas que harán las veces de colectores de información de desembarcos pesqueros. 5. Elaborar un informe mensual que contenga la estimación de los desembarcos pesqueros, por sitio de desembarco y arte de pesca. 6. Colaborar con aquellas actividades de campo, logísticas y administrativas que sean requeridas para cumplir con el alcance planteado en el marco del componente del proyecto</t>
  </si>
  <si>
    <t>CO1.REQ.6618612</t>
  </si>
  <si>
    <t>OPSP-VEX-0266-2024</t>
  </si>
  <si>
    <t>https://community.secop.gov.co/Public/Tendering/ContractNoticePhases/View?PPI=CO1.PPI.33454736&amp;isFromPublicArea=True&amp;isModal=False</t>
  </si>
  <si>
    <t>RAFAEL ORLANDO MENDOZA URECHE</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</si>
  <si>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 la encuesta estructural de acuicultura durante el periodo 2018-2022 y a los datos de producción de acuicultura en los departamentos de Córdoba, Huila y Tolima. 2) Participar en la elaboración del manuscrito titulado "Producción de acuicultura en los departamentos de Córdoba, Huila y Tolima: resultados de la aplicación de una nueva metodología de estimación".3) Presentar un informe de actividades donde se evidencie el cumplimiento de las obligaciones anteriores</t>
  </si>
  <si>
    <t>CO1.REQ.6618427</t>
  </si>
  <si>
    <t>OPSP-VEX-0265-2024</t>
  </si>
  <si>
    <t>https://community.secop.gov.co/Public/Tendering/ContractNoticePhases/View?PPI=CO1.PPI.33464248&amp;isFromPublicArea=True&amp;isModal=False</t>
  </si>
  <si>
    <t>Prestar servicios profesionales, en el marco de la orden de servicio No. 8000004584 del 4 de marzo del 2024 y la orden de servicio No. 8000004587 del 1 de marzo del 2024 celebradas entre PAREX RESOURCES y Universidad del Magdalena, cuyo objeto es: 1. Producir material audiovisual para las sesiones del diplomado y proyectos de aula.2. Documentar los eventos y actividades del diplomado. 3. Crear videos instructivos y promocionales. 4. Asistir en la edición y publicación de contenido multimedia en plataformas virtuales</t>
  </si>
  <si>
    <t>CO1.REQ.6620576</t>
  </si>
  <si>
    <t>OPSP-VEX-0264-2024</t>
  </si>
  <si>
    <t>https://community.secop.gov.co/Public/Tendering/ContractNoticePhases/View?PPI=CO1.PPI.33453785&amp;isFromPublicArea=True&amp;isModal=False</t>
  </si>
  <si>
    <t>ELIECER MIGUEL ZUÑIGA ORTIZ</t>
  </si>
  <si>
    <t xml:space="preserve">Prestar servicios profesionales, en el marco de la orden de servicio No.8000004587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	</t>
  </si>
  <si>
    <t>CO1.REQ.6617770</t>
  </si>
  <si>
    <t>OPSP-VEX-0263-2024</t>
  </si>
  <si>
    <t>https://community.secop.gov.co/Public/Tendering/ContractNoticePhases/View?PPI=CO1.PPI.33447525&amp;isFromPublicArea=True&amp;isModal=False</t>
  </si>
  <si>
    <t>Prestar servicios profesionales, en el marco de la orden de servicio No. 8000004587 del 1 de marzo del 2024 celebrada entre PAREX RESOURCES y Universidad de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</si>
  <si>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CO1.REQ.6616128</t>
  </si>
  <si>
    <t>OPSP-VEX-0262-2024</t>
  </si>
  <si>
    <t>https://community.secop.gov.co/Public/Tendering/ContractNoticePhases/View?PPI=CO1.PPI.33445718&amp;isFromPublicArea=True&amp;isModal=False</t>
  </si>
  <si>
    <t>MARIA ALEJANDRA TRESPALACIOS CASTILLO</t>
  </si>
  <si>
    <t>Prestar servicios profesionales, en el marco de la orden de servicio No. 8000004584 del 4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</si>
  <si>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CO1.REQ.6615373</t>
  </si>
  <si>
    <t>OPSP-VEX-0261-2024</t>
  </si>
  <si>
    <t>https://community.secop.gov.co/Public/Tendering/ContractNoticePhases/View?PPI=CO1.PPI.33444427&amp;isFromPublicArea=True&amp;isModal=False</t>
  </si>
  <si>
    <t>ALVARO JOSE MENDEZ NAVARRO</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</si>
  <si>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</si>
  <si>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lineamientos impartidos por la Oficina Asesora de Planeación. 2) Brindar apoyo en el reporte de los avances de actividades y el cumplimiento de metas del Plan de Acción, Acuerdo de Gestión y demás planes de gestión institucional de la Vicerrectoria de Extensión y Proyección Social.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guias e instructivos relacionados con la gestión de extensión y proyección social en la herramienta tecnológica del Sistema "COGUI" denominado "Isolución" 10) Apoyar en la recolección de información para la elaboración de presentaciones relacionadas con la gestión de la gestión de extensión y proyección social. 11) Adelantar para la Vicerrectoria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 10.</t>
  </si>
  <si>
    <t>CO1.REQ.6615320</t>
  </si>
  <si>
    <t>OPSP-VEX-0260-2024</t>
  </si>
  <si>
    <t>https://community.secop.gov.co/Public/Tendering/ContractNoticePhases/View?PPI=CO1.PPI.33370646&amp;isFromPublicArea=True&amp;isModal=False</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</si>
  <si>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</si>
  <si>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</si>
  <si>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</si>
  <si>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</si>
  <si>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</si>
  <si>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</si>
  <si>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</si>
  <si>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</si>
  <si>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</si>
  <si>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</si>
  <si>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</si>
  <si>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</si>
  <si>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</si>
  <si>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</si>
  <si>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 xml:space="preserve">JOSE MIGUEL SALAS RODRIGUEZ </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</si>
  <si>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</si>
  <si>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</si>
  <si>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</si>
  <si>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</si>
  <si>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</si>
  <si>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</si>
  <si>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</si>
  <si>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</si>
  <si>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</si>
  <si>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</si>
  <si>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</si>
  <si>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</si>
  <si>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</si>
  <si>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</si>
  <si>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</si>
  <si>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</si>
  <si>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</si>
  <si>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</si>
  <si>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</si>
  <si>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</si>
  <si>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</si>
  <si>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</si>
  <si>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</si>
  <si>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</si>
  <si>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</si>
  <si>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</si>
  <si>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</si>
  <si>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</si>
  <si>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</si>
  <si>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</si>
  <si>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</si>
  <si>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</si>
  <si>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</si>
  <si>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</si>
  <si>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</si>
  <si>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</si>
  <si>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</si>
  <si>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</si>
  <si>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</si>
  <si>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</si>
  <si>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</si>
  <si>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</si>
  <si>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</si>
  <si>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</si>
  <si>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</si>
  <si>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</si>
  <si>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</si>
  <si>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</si>
  <si>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</si>
  <si>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</si>
  <si>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</si>
  <si>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</si>
  <si>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</si>
  <si>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 xml:space="preserve">ROVIRA BEATRIZ LOPEZ OYAGA </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</si>
  <si>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</si>
  <si>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</si>
  <si>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</si>
  <si>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</si>
  <si>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</si>
  <si>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</si>
  <si>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</si>
  <si>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</si>
  <si>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</si>
  <si>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</si>
  <si>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</si>
  <si>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</si>
  <si>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</si>
  <si>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</si>
  <si>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</si>
  <si>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</si>
  <si>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</si>
  <si>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</si>
  <si>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</si>
  <si>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</si>
  <si>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</si>
  <si>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</si>
  <si>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</si>
  <si>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</si>
  <si>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</si>
  <si>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</si>
  <si>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</si>
  <si>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</si>
  <si>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</si>
  <si>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</si>
  <si>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</si>
  <si>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</si>
  <si>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</si>
  <si>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</si>
  <si>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</si>
  <si>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</si>
  <si>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</si>
  <si>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</si>
  <si>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</si>
  <si>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</si>
  <si>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</si>
  <si>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</si>
  <si>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</si>
  <si>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</si>
  <si>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</si>
  <si>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</si>
  <si>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</si>
  <si>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</si>
  <si>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</si>
  <si>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</si>
  <si>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MARIO JOSE CALLEJAS CABARCAS</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</si>
  <si>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</si>
  <si>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</si>
  <si>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</si>
  <si>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</si>
  <si>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</si>
  <si>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</si>
  <si>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</si>
  <si>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</si>
  <si>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</si>
  <si>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</si>
  <si>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</si>
  <si>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</si>
  <si>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</si>
  <si>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</si>
  <si>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</si>
  <si>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</si>
  <si>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</si>
  <si>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</si>
  <si>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</si>
  <si>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</si>
  <si>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</si>
  <si>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</si>
  <si>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</si>
  <si>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</si>
  <si>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</si>
  <si>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</si>
  <si>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</si>
  <si>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</si>
  <si>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</si>
  <si>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</si>
  <si>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</si>
  <si>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</si>
  <si>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</si>
  <si>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</si>
  <si>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</si>
  <si>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</si>
  <si>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</si>
  <si>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</si>
  <si>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</si>
  <si>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</si>
  <si>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</si>
  <si>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</si>
  <si>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</si>
  <si>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</si>
  <si>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</si>
  <si>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</si>
  <si>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</si>
  <si>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CO1.REQ.6493979</t>
  </si>
  <si>
    <t>OPSP-VEX-0224-2024</t>
  </si>
  <si>
    <t>https://community.secop.gov.co/Public/Tendering/ContractNoticePhases/View?PPI=CO1.PPI.32901103&amp;isFromPublicArea=True&amp;isModal=False</t>
  </si>
  <si>
    <t xml:space="preserve">ANDREA CAROLINA PALMERA MORENO </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</si>
  <si>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</si>
  <si>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</si>
  <si>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</si>
  <si>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</si>
  <si>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</si>
  <si>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</si>
  <si>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</si>
  <si>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</si>
  <si>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</si>
  <si>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</si>
  <si>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</si>
  <si>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</si>
  <si>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</si>
  <si>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</si>
  <si>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</si>
  <si>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</si>
  <si>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</si>
  <si>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</si>
  <si>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</si>
  <si>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</si>
  <si>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</si>
  <si>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</si>
  <si>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</si>
  <si>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</si>
  <si>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</si>
  <si>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</si>
  <si>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</si>
  <si>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CO1.REQ.6476340</t>
  </si>
  <si>
    <t>OPSP-VEX-0217-2024</t>
  </si>
  <si>
    <t>https://community.secop.gov.co/Public/Tendering/ContractNoticePhases/View?PPI=CO1.PPI.32846336&amp;isFromPublicArea=True&amp;isModal=False</t>
  </si>
  <si>
    <t>MERCEDES ELENA MARTINEZ ZABALETA</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</si>
  <si>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</si>
  <si>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</si>
  <si>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</si>
  <si>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</si>
  <si>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</si>
  <si>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</si>
  <si>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</si>
  <si>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</si>
  <si>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 xml:space="preserve">ALEX ALBERTO MAESTRE CARDENAS </t>
  </si>
  <si>
    <t>CO1.REQ.6477821</t>
  </si>
  <si>
    <t>OPSP-VEX-0214-2024</t>
  </si>
  <si>
    <t>https://community.secop.gov.co/Public/Tendering/ContractNoticePhases/View?PPI=CO1.PPI.32842137&amp;isFromPublicArea=True&amp;isModal=False</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</si>
  <si>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</si>
  <si>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</si>
  <si>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</si>
  <si>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</si>
  <si>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</si>
  <si>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</si>
  <si>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</si>
  <si>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</si>
  <si>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</si>
  <si>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</si>
  <si>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</si>
  <si>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</si>
  <si>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</si>
  <si>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</si>
  <si>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</si>
  <si>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</si>
  <si>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</si>
  <si>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</si>
  <si>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</si>
  <si>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</si>
  <si>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</si>
  <si>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</si>
  <si>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</si>
  <si>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</si>
  <si>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</si>
  <si>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</si>
  <si>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</si>
  <si>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ALEXIS RAFAEL MERCADO GARCIA</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</si>
  <si>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</si>
  <si>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</si>
  <si>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</si>
  <si>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</si>
  <si>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</si>
  <si>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</si>
  <si>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</si>
  <si>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</si>
  <si>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</si>
  <si>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</si>
  <si>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</si>
  <si>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</si>
  <si>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</si>
  <si>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</si>
  <si>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</si>
  <si>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</si>
  <si>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</si>
  <si>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</si>
  <si>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</si>
  <si>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</si>
  <si>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</si>
  <si>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</si>
  <si>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</si>
  <si>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</si>
  <si>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</si>
  <si>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</si>
  <si>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</si>
  <si>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</si>
  <si>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</si>
  <si>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</si>
  <si>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</si>
  <si>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</si>
  <si>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</si>
  <si>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</si>
  <si>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</si>
  <si>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</si>
  <si>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</si>
  <si>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</si>
  <si>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</si>
  <si>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</si>
  <si>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</si>
  <si>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</si>
  <si>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</si>
  <si>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</si>
  <si>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</si>
  <si>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</si>
  <si>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</si>
  <si>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</si>
  <si>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</si>
  <si>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</si>
  <si>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</si>
  <si>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</si>
  <si>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</si>
  <si>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</si>
  <si>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</si>
  <si>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</si>
  <si>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</si>
  <si>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</si>
  <si>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</si>
  <si>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</si>
  <si>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</si>
  <si>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</si>
  <si>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</si>
  <si>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</si>
  <si>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</si>
  <si>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</si>
  <si>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</si>
  <si>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</si>
  <si>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</si>
  <si>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</si>
  <si>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</si>
  <si>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</si>
  <si>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</si>
  <si>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</si>
  <si>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</si>
  <si>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</si>
  <si>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</si>
  <si>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</si>
  <si>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</si>
  <si>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</si>
  <si>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</si>
  <si>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</si>
  <si>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</si>
  <si>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</si>
  <si>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</si>
  <si>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</si>
  <si>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</si>
  <si>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</si>
  <si>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</si>
  <si>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</si>
  <si>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</si>
  <si>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</si>
  <si>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</si>
  <si>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</si>
  <si>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</si>
  <si>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</si>
  <si>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</si>
  <si>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</si>
  <si>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</si>
  <si>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</si>
  <si>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</si>
  <si>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</si>
  <si>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</si>
  <si>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</si>
  <si>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</si>
  <si>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</si>
  <si>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</si>
  <si>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</si>
  <si>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</si>
  <si>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</si>
  <si>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</si>
  <si>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</si>
  <si>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</si>
  <si>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</si>
  <si>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</si>
  <si>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</si>
  <si>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</si>
  <si>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</si>
  <si>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</si>
  <si>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</si>
  <si>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</si>
  <si>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</si>
  <si>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</si>
  <si>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</si>
  <si>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</si>
  <si>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</si>
  <si>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</si>
  <si>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</si>
  <si>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</si>
  <si>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</si>
  <si>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</si>
  <si>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</si>
  <si>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</si>
  <si>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</si>
  <si>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</si>
  <si>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</si>
  <si>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</si>
  <si>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</si>
  <si>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</si>
  <si>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</si>
  <si>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</si>
  <si>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</si>
  <si>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</si>
  <si>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</si>
  <si>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</si>
  <si>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</si>
  <si>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</si>
  <si>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</si>
  <si>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</si>
  <si>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</si>
  <si>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</si>
  <si>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</si>
  <si>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</si>
  <si>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</si>
  <si>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</si>
  <si>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</si>
  <si>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</si>
  <si>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</si>
  <si>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</si>
  <si>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</si>
  <si>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</si>
  <si>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</si>
  <si>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</si>
  <si>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</si>
  <si>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</si>
  <si>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JAIME ALBERTO MORON CARDENAS </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</si>
  <si>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</si>
  <si>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</si>
  <si>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</si>
  <si>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</si>
  <si>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</si>
  <si>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</si>
  <si>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</si>
  <si>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</si>
  <si>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</si>
  <si>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</si>
  <si>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ANGIE LICETH HENAO ROA</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</si>
  <si>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</si>
  <si>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</si>
  <si>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</si>
  <si>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</si>
  <si>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</si>
  <si>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</si>
  <si>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</si>
  <si>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</si>
  <si>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</si>
  <si>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</si>
  <si>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</si>
  <si>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</si>
  <si>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</si>
  <si>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</si>
  <si>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</si>
  <si>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</si>
  <si>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</si>
  <si>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</si>
  <si>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</si>
  <si>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</si>
  <si>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</si>
  <si>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</si>
  <si>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</si>
  <si>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</si>
  <si>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</si>
  <si>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</si>
  <si>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</si>
  <si>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</si>
  <si>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</si>
  <si>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</si>
  <si>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</si>
  <si>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</si>
  <si>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</si>
  <si>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</si>
  <si>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</si>
  <si>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</si>
  <si>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</si>
  <si>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</si>
  <si>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</si>
  <si>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</si>
  <si>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</si>
  <si>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</si>
  <si>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</si>
  <si>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</si>
  <si>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</si>
  <si>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</si>
  <si>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</si>
  <si>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</si>
  <si>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</si>
  <si>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</si>
  <si>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</si>
  <si>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</si>
  <si>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</si>
  <si>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</si>
  <si>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</si>
  <si>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</si>
  <si>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</si>
  <si>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</si>
  <si>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</si>
  <si>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</si>
  <si>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</si>
  <si>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</si>
  <si>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</si>
  <si>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</si>
  <si>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https://community.secop.gov.co/Public/Tendering/ContractNoticePhases/View?PPI=CO1.PPI.31921035&amp;isFromPublicArea=True&amp;isModal=False</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</si>
  <si>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</si>
  <si>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</si>
  <si>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</si>
  <si>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</si>
  <si>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</si>
  <si>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</si>
  <si>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</si>
  <si>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</si>
  <si>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</si>
  <si>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</si>
  <si>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</si>
  <si>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</si>
  <si>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</si>
  <si>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</si>
  <si>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</si>
  <si>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</si>
  <si>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</si>
  <si>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</si>
  <si>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</si>
  <si>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</si>
  <si>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</si>
  <si>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</si>
  <si>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</si>
  <si>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</si>
  <si>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</si>
  <si>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</si>
  <si>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</si>
  <si>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</si>
  <si>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</si>
  <si>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</si>
  <si>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</si>
  <si>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</si>
  <si>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</si>
  <si>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</si>
  <si>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</si>
  <si>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</si>
  <si>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</si>
  <si>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</si>
  <si>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</si>
  <si>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</si>
  <si>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</si>
  <si>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</si>
  <si>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</si>
  <si>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</si>
  <si>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</si>
  <si>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</si>
  <si>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</si>
  <si>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</si>
  <si>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</si>
  <si>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</si>
  <si>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</si>
  <si>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</si>
  <si>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</si>
  <si>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</si>
  <si>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</si>
  <si>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</si>
  <si>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</si>
  <si>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</si>
  <si>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</si>
  <si>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</si>
  <si>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</si>
  <si>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</si>
  <si>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</si>
  <si>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</si>
  <si>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</si>
  <si>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</si>
  <si>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</si>
  <si>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</si>
  <si>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</si>
  <si>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</si>
  <si>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</si>
  <si>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</si>
  <si>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</si>
  <si>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</si>
  <si>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</si>
  <si>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</si>
  <si>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</si>
  <si>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</si>
  <si>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</si>
  <si>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</si>
  <si>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</si>
  <si>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</si>
  <si>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</si>
  <si>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</si>
  <si>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</si>
  <si>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</si>
  <si>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</si>
  <si>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</si>
  <si>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</si>
  <si>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</si>
  <si>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</si>
  <si>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</si>
  <si>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</si>
  <si>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</si>
  <si>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</si>
  <si>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</si>
  <si>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</si>
  <si>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</si>
  <si>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</si>
  <si>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</si>
  <si>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</si>
  <si>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</si>
  <si>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</si>
  <si>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</si>
  <si>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</si>
  <si>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</si>
  <si>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</si>
  <si>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</si>
  <si>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</si>
  <si>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</si>
  <si>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</si>
  <si>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</si>
  <si>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</si>
  <si>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</si>
  <si>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</si>
  <si>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</si>
  <si>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</si>
  <si>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</si>
  <si>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</si>
  <si>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</si>
  <si>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</si>
  <si>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</si>
  <si>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</si>
  <si>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</si>
  <si>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</si>
  <si>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</si>
  <si>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</si>
  <si>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</si>
  <si>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</si>
  <si>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</si>
  <si>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</si>
  <si>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</si>
  <si>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</si>
  <si>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</si>
  <si>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</si>
  <si>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</si>
  <si>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</si>
  <si>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</si>
  <si>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</si>
  <si>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</si>
  <si>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</si>
  <si>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</si>
  <si>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</si>
  <si>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</si>
  <si>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</si>
  <si>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</si>
  <si>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</si>
  <si>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</si>
  <si>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https://community.secop.gov.co/Public/Tendering/ContractNoticePhases/View?PPI=CO1.PPI.31231010&amp;isFromPublicArea=True&amp;isModal=False</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</si>
  <si>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</si>
  <si>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</si>
  <si>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</si>
  <si>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</si>
  <si>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</si>
  <si>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</si>
  <si>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</si>
  <si>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</si>
  <si>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</si>
  <si>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</si>
  <si>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</si>
  <si>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</si>
  <si>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</si>
  <si>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</si>
  <si>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</si>
  <si>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</si>
  <si>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</si>
  <si>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</si>
  <si>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</si>
  <si>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</si>
  <si>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</si>
  <si>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</si>
  <si>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</si>
  <si>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</si>
  <si>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</si>
  <si>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</si>
  <si>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</si>
  <si>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</si>
  <si>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</si>
  <si>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</si>
  <si>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</si>
  <si>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</si>
  <si>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</si>
  <si>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</si>
  <si>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</si>
  <si>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</si>
  <si>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</si>
  <si>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</si>
  <si>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</si>
  <si>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</si>
  <si>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</si>
  <si>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</si>
  <si>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</si>
  <si>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</si>
  <si>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</si>
  <si>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</si>
  <si>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</si>
  <si>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</si>
  <si>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</si>
  <si>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</si>
  <si>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</si>
  <si>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</si>
  <si>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</si>
  <si>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</si>
  <si>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</si>
  <si>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</si>
  <si>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</si>
  <si>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</si>
  <si>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</si>
  <si>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</si>
  <si>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</si>
  <si>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</si>
  <si>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</si>
  <si>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</si>
  <si>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</si>
  <si>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</si>
  <si>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</si>
  <si>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</si>
  <si>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</si>
  <si>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</si>
  <si>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</si>
  <si>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</si>
  <si>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</si>
  <si>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</si>
  <si>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</si>
  <si>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</si>
  <si>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</si>
  <si>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</si>
  <si>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</si>
  <si>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</si>
  <si>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</si>
  <si>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</si>
  <si>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</si>
  <si>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</si>
  <si>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</si>
  <si>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</si>
  <si>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</si>
  <si>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</si>
  <si>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</si>
  <si>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</si>
  <si>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</si>
  <si>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</si>
  <si>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</si>
  <si>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</si>
  <si>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</si>
  <si>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</si>
  <si>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</si>
  <si>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</si>
  <si>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</si>
  <si>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</si>
  <si>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</si>
  <si>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</si>
  <si>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</si>
  <si>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</si>
  <si>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</si>
  <si>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</si>
  <si>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</si>
  <si>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</si>
  <si>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</si>
  <si>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</si>
  <si>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</si>
  <si>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</si>
  <si>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</si>
  <si>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</si>
  <si>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</si>
  <si>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</si>
  <si>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</si>
  <si>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</si>
  <si>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</si>
  <si>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</si>
  <si>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</si>
  <si>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</si>
  <si>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</si>
  <si>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</si>
  <si>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</si>
  <si>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</si>
  <si>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</si>
  <si>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</si>
  <si>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</si>
  <si>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</si>
  <si>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</si>
  <si>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</si>
  <si>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</si>
  <si>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</si>
  <si>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</si>
  <si>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</si>
  <si>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</si>
  <si>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</si>
  <si>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</si>
  <si>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</si>
  <si>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</si>
  <si>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</si>
  <si>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</si>
  <si>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</si>
  <si>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</si>
  <si>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</si>
  <si>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</si>
  <si>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</si>
  <si>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</si>
  <si>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</si>
  <si>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</si>
  <si>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</si>
  <si>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</si>
  <si>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</si>
  <si>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</si>
  <si>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</si>
  <si>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</si>
  <si>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</si>
  <si>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</si>
  <si>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</si>
  <si>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</si>
  <si>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</si>
  <si>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</si>
  <si>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</si>
  <si>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</si>
  <si>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</si>
  <si>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</si>
  <si>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</si>
  <si>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</si>
  <si>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</si>
  <si>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</si>
  <si>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</si>
  <si>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</si>
  <si>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</si>
  <si>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</si>
  <si>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</si>
  <si>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</si>
  <si>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</si>
  <si>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</si>
  <si>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</si>
  <si>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</si>
  <si>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</si>
  <si>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</si>
  <si>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</si>
  <si>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</si>
  <si>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</si>
  <si>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</si>
  <si>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</si>
  <si>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</si>
  <si>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</si>
  <si>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</si>
  <si>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</si>
  <si>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</si>
  <si>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</si>
  <si>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</si>
  <si>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</si>
  <si>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</si>
  <si>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</si>
  <si>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</si>
  <si>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</si>
  <si>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</si>
  <si>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</si>
  <si>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</si>
  <si>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</si>
  <si>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</si>
  <si>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</si>
  <si>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</si>
  <si>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</si>
  <si>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</si>
  <si>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</si>
  <si>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</si>
  <si>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</si>
  <si>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</si>
  <si>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</si>
  <si>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</si>
  <si>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</si>
  <si>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</si>
  <si>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</si>
  <si>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</si>
  <si>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</si>
  <si>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</si>
  <si>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</si>
  <si>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</si>
  <si>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</si>
  <si>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</si>
  <si>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</si>
  <si>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</si>
  <si>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</si>
  <si>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</si>
  <si>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</si>
  <si>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</si>
  <si>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</si>
  <si>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</si>
  <si>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</si>
  <si>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</si>
  <si>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</si>
  <si>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</si>
  <si>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</si>
  <si>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</si>
  <si>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</si>
  <si>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</si>
  <si>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</si>
  <si>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</si>
  <si>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</si>
  <si>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Suspendido</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</si>
  <si>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</si>
  <si>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</si>
  <si>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</si>
  <si>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</si>
  <si>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</si>
  <si>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</si>
  <si>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</si>
  <si>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</si>
  <si>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</si>
  <si>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</si>
  <si>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</si>
  <si>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</si>
  <si>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</si>
  <si>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</si>
  <si>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</si>
  <si>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</si>
  <si>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</si>
  <si>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</si>
  <si>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</si>
  <si>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</si>
  <si>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</si>
  <si>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</si>
  <si>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</si>
  <si>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YESENIA PAOLA VILLALOBOS ACUÑA</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</si>
  <si>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</si>
  <si>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</si>
  <si>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</si>
  <si>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</si>
  <si>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</si>
  <si>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</si>
  <si>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</si>
  <si>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</si>
  <si>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</si>
  <si>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</si>
  <si>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</si>
  <si>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</si>
  <si>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</si>
  <si>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</si>
  <si>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</si>
  <si>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</si>
  <si>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</si>
  <si>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</si>
  <si>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</si>
  <si>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</si>
  <si>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BERNARDO MIGUEL CHARRIS DIAZ</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</si>
  <si>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</si>
  <si>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</si>
  <si>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</si>
  <si>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</si>
  <si>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</si>
  <si>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</si>
  <si>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</si>
  <si>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</si>
  <si>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</si>
  <si>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</si>
  <si>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</si>
  <si>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</si>
  <si>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</si>
  <si>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</si>
  <si>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</si>
  <si>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</si>
  <si>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</si>
  <si>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</si>
  <si>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</si>
  <si>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</si>
  <si>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</si>
  <si>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</si>
  <si>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</si>
  <si>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</si>
  <si>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</si>
  <si>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</si>
  <si>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</si>
  <si>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</si>
  <si>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</si>
  <si>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</si>
  <si>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</si>
  <si>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</si>
  <si>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</si>
  <si>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</si>
  <si>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</si>
  <si>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</si>
  <si>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</si>
  <si>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</si>
  <si>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</si>
  <si>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</si>
  <si>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</si>
  <si>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</si>
  <si>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</si>
  <si>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</si>
  <si>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</si>
  <si>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</si>
  <si>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</si>
  <si>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</si>
  <si>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</si>
  <si>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</si>
  <si>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</si>
  <si>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</si>
  <si>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</si>
  <si>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</si>
  <si>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</si>
  <si>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</si>
  <si>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</si>
  <si>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</si>
  <si>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</si>
  <si>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</si>
  <si>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</si>
  <si>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</si>
  <si>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</si>
  <si>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</si>
  <si>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</si>
  <si>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</si>
  <si>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</si>
  <si>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</si>
  <si>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</si>
  <si>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</si>
  <si>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</si>
  <si>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</si>
  <si>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</si>
  <si>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</si>
  <si>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</si>
  <si>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</si>
  <si>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</si>
  <si>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</si>
  <si>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</si>
  <si>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</si>
  <si>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</si>
  <si>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</si>
  <si>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</si>
  <si>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</si>
  <si>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</si>
  <si>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</si>
  <si>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</si>
  <si>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</si>
  <si>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</si>
  <si>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</si>
  <si>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</si>
  <si>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</si>
  <si>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</si>
  <si>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</si>
  <si>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</si>
  <si>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</si>
  <si>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</si>
  <si>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</si>
  <si>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</si>
  <si>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</si>
  <si>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</si>
  <si>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</si>
  <si>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</si>
  <si>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</si>
  <si>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</si>
  <si>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</si>
  <si>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</si>
  <si>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</si>
  <si>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</si>
  <si>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</si>
  <si>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</si>
  <si>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</si>
  <si>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</si>
  <si>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</si>
  <si>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</si>
  <si>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</si>
  <si>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</si>
  <si>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</si>
  <si>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</si>
  <si>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</si>
  <si>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</si>
  <si>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</si>
  <si>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</si>
  <si>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</si>
  <si>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</si>
  <si>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</si>
  <si>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</si>
  <si>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</si>
  <si>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</si>
  <si>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</si>
  <si>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</si>
  <si>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</si>
  <si>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</si>
  <si>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</si>
  <si>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</si>
  <si>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</si>
  <si>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</si>
  <si>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</si>
  <si>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</si>
  <si>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</si>
  <si>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</si>
  <si>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</si>
  <si>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</si>
  <si>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</si>
  <si>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</si>
  <si>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</si>
  <si>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</si>
  <si>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</si>
  <si>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</si>
  <si>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</si>
  <si>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</si>
  <si>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</si>
  <si>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</si>
  <si>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</si>
  <si>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</si>
  <si>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</si>
  <si>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</si>
  <si>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</si>
  <si>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</si>
  <si>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</si>
  <si>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</si>
  <si>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</si>
  <si>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</si>
  <si>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</si>
  <si>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</si>
  <si>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</si>
  <si>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</si>
  <si>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</si>
  <si>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</si>
  <si>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</si>
  <si>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</si>
  <si>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</si>
  <si>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</si>
  <si>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</si>
  <si>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</si>
  <si>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</si>
  <si>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</si>
  <si>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</si>
  <si>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</si>
  <si>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</si>
  <si>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</si>
  <si>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</si>
  <si>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</si>
  <si>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</si>
  <si>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</si>
  <si>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</si>
  <si>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</si>
  <si>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</si>
  <si>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</si>
  <si>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</si>
  <si>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</si>
  <si>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</si>
  <si>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</si>
  <si>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</si>
  <si>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</si>
  <si>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</si>
  <si>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</si>
  <si>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</si>
  <si>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</si>
  <si>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</si>
  <si>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</si>
  <si>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</si>
  <si>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</si>
  <si>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</si>
  <si>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</si>
  <si>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</si>
  <si>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</si>
  <si>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</si>
  <si>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</si>
  <si>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</si>
  <si>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</si>
  <si>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</si>
  <si>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</si>
  <si>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</si>
  <si>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</si>
  <si>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</si>
  <si>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</si>
  <si>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</si>
  <si>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</si>
  <si>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</si>
  <si>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</si>
  <si>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</si>
  <si>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</si>
  <si>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</si>
  <si>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</si>
  <si>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</si>
  <si>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</si>
  <si>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</si>
  <si>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</si>
  <si>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</si>
  <si>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</si>
  <si>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</si>
  <si>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</si>
  <si>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</si>
  <si>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</si>
  <si>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</si>
  <si>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</si>
  <si>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</si>
  <si>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</si>
  <si>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</si>
  <si>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</si>
  <si>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</si>
  <si>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</si>
  <si>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</si>
  <si>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</si>
  <si>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</si>
  <si>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</si>
  <si>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</si>
  <si>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</si>
  <si>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</si>
  <si>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</si>
  <si>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</si>
  <si>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</si>
  <si>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</si>
  <si>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</si>
  <si>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</si>
  <si>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</si>
  <si>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</si>
  <si>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</si>
  <si>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</si>
  <si>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</si>
  <si>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</si>
  <si>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</si>
  <si>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</si>
  <si>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</si>
  <si>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</si>
  <si>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</si>
  <si>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</si>
  <si>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</si>
  <si>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</si>
  <si>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</si>
  <si>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</si>
  <si>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</si>
  <si>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</si>
  <si>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</si>
  <si>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</si>
  <si>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</si>
  <si>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</si>
  <si>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</si>
  <si>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</si>
  <si>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</si>
  <si>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</si>
  <si>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</si>
  <si>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</si>
  <si>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</si>
  <si>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</si>
  <si>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</si>
  <si>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</si>
  <si>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</si>
  <si>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</si>
  <si>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</si>
  <si>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</si>
  <si>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</si>
  <si>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</si>
  <si>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</si>
  <si>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</si>
  <si>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</si>
  <si>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</si>
  <si>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</si>
  <si>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</si>
  <si>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</si>
  <si>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</si>
  <si>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</si>
  <si>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</si>
  <si>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https://community.secop.gov.co/Public/Tendering/ContractNoticePhases/View?PPI=CO1.PPI.33884872&amp;isFromPublicArea=True&amp;isModal=False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</si>
  <si>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</si>
  <si>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 6. APOYO ADMINISTRATIVO A LA COORDINACION DE LA FACULTAD DE INGENIERIA</t>
  </si>
  <si>
    <t>CO1.REQ.6726982</t>
  </si>
  <si>
    <t>OPSP-FIN-0022-2024</t>
  </si>
  <si>
    <t>https://community.secop.gov.co/Public/Tendering/ContractNoticePhases/View?PPI=CO1.PPI.33884488&amp;isFromPublicArea=True&amp;isModal=False</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</si>
  <si>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</si>
  <si>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</si>
  <si>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CO1.REQ.6727168</t>
  </si>
  <si>
    <t>OPSP-FIN-0021-2024</t>
  </si>
  <si>
    <t>https://community.secop.gov.co/Public/Tendering/ContractNoticePhases/View?PPI=CO1.PPI.33465123&amp;isFromPublicArea=True&amp;isModal=False</t>
  </si>
  <si>
    <t>AQUILES ALFONSO COHEN LLANES</t>
  </si>
  <si>
    <t>JOAQUIN JOSE RODRIGUEZ PARRA</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</si>
  <si>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</si>
  <si>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CO1.REQ.6621115</t>
  </si>
  <si>
    <t>OPSP-FIN-0020-2024</t>
  </si>
  <si>
    <t>https://community.secop.gov.co/Public/Tendering/ContractNoticePhases/View?PPI=CO1.PPI.33465119&amp;isFromPublicArea=True&amp;isModal=False</t>
  </si>
  <si>
    <t>DANNA CAROLINA PALMET MONTIEL</t>
  </si>
  <si>
    <t>CO1.REQ.6620844</t>
  </si>
  <si>
    <t>OPSP-FIN-0019-2024</t>
  </si>
  <si>
    <t>https://community.secop.gov.co/Public/Tendering/ContractNoticePhases/View?PPI=CO1.PPI.33465106&amp;isFromPublicArea=True&amp;isModal=False</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</si>
  <si>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</si>
  <si>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</si>
  <si>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CO1.REQ.6621103</t>
  </si>
  <si>
    <t>OPSP-FIN-0018-2024</t>
  </si>
  <si>
    <t>https://community.secop.gov.co/Public/Tendering/ContractNoticePhases/View?PPI=CO1.PPI.33464493&amp;isFromPublicArea=True&amp;isModal=False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</si>
  <si>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</si>
  <si>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</si>
  <si>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CO1.REQ.6620835</t>
  </si>
  <si>
    <t>OPSP-FIN-0017-2024</t>
  </si>
  <si>
    <t>https://community.secop.gov.co/Public/Tendering/ContractNoticePhases/View?PPI=CO1.PPI.33464726&amp;isFromPublicArea=True&amp;isModal=False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</si>
  <si>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</si>
  <si>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</si>
  <si>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</si>
  <si>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CO1.REQ.6620924</t>
  </si>
  <si>
    <t>OPSP-FIN-0016-2024</t>
  </si>
  <si>
    <t>https://community.secop.gov.co/Public/Tendering/ContractNoticePhases/View?PPI=CO1.PPI.33464197&amp;isFromPublicArea=True&amp;isModal=False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</si>
  <si>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</si>
  <si>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CO1.REQ.6620795</t>
  </si>
  <si>
    <t>OPSP-FIN-0015-2024</t>
  </si>
  <si>
    <t>https://community.secop.gov.co/Public/Tendering/ContractNoticePhases/View?PPI=CO1.PPI.33464405&amp;isFromPublicArea=True&amp;isModal=False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</si>
  <si>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</si>
  <si>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</si>
  <si>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CO1.REQ.6620591</t>
  </si>
  <si>
    <t>OAG-FIN-0014-2024</t>
  </si>
  <si>
    <t>https://community.secop.gov.co/Public/Tendering/ContractNoticePhases/View?PPI=CO1.PPI.32976554&amp;isFromPublicArea=True&amp;isModal=False</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</si>
  <si>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</si>
  <si>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</si>
  <si>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CO1.REQ.6506598</t>
  </si>
  <si>
    <t>OPSP-FIN-0013-2024</t>
  </si>
  <si>
    <t>https://community.secop.gov.co/Public/Tendering/ContractNoticePhases/View?PPI=CO1.PPI.32671989&amp;isFromPublicArea=True&amp;isModal=False</t>
  </si>
  <si>
    <t>INSTITUTO COLOMBIANO DE NORMAS TECNICAS Y CERTIFICACION ICONTEC, O ICONTEC O ICONTEC INTERNACIONAL</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</si>
  <si>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</si>
  <si>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CO1.REQ.6432370</t>
  </si>
  <si>
    <t>OPS-FIN-0012-2024</t>
  </si>
  <si>
    <t>https://community.secop.gov.co/Public/Tendering/ContractNoticePhases/View?PPI=CO1.PPI.32129010&amp;isFromPublicArea=True&amp;isModal=False</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</si>
  <si>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</si>
  <si>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CO1.REQ.6316111</t>
  </si>
  <si>
    <t>OPS-FIN-0011-2024</t>
  </si>
  <si>
    <t>https://community.secop.gov.co/Public/Tendering/OpportunityDetail/Index?noticeUID=CO1.NTC.5992263&amp;isFromPublicArea=True&amp;isModal=False</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</si>
  <si>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</si>
  <si>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</si>
  <si>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</si>
  <si>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</si>
  <si>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</si>
  <si>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</si>
  <si>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</si>
  <si>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</si>
  <si>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</si>
  <si>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</si>
  <si>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</si>
  <si>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CO1.REQ.5704707</t>
  </si>
  <si>
    <t>OAG-FIN-0007-2024</t>
  </si>
  <si>
    <t>https://community.secop.gov.co/Public/Tendering/ContractNoticePhases/View?PPI=CO1.PPI.29703278&amp;isFromPublicArea=True&amp;isModal=False</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</si>
  <si>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</si>
  <si>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</si>
  <si>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</si>
  <si>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</si>
  <si>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CO1.REQ.5704183</t>
  </si>
  <si>
    <t>OPSP-FIN-0005-2024</t>
  </si>
  <si>
    <t>https://community.secop.gov.co/Public/Tendering/ContractNoticePhases/View?PPI=CO1.PPI.29703075&amp;isFromPublicArea=True&amp;isModal=False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</si>
  <si>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</si>
  <si>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</si>
  <si>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</si>
  <si>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</si>
  <si>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CO1.REQ.5704086</t>
  </si>
  <si>
    <t>OPSP-FIN-0003-2024</t>
  </si>
  <si>
    <t>https://community.secop.gov.co/Public/Tendering/ContractNoticePhases/View?PPI=CO1.PPI.29703035&amp;isFromPublicArea=True&amp;isModal=False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</si>
  <si>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</si>
  <si>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</si>
  <si>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</si>
  <si>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</si>
  <si>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</si>
  <si>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</si>
  <si>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</si>
  <si>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</si>
  <si>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https://community.secop.gov.co/Public/Tendering/ContractNoticePhases/View?PPI=CO1.PPI.34394993&amp;isFromPublicArea=True&amp;isModal=False</t>
  </si>
  <si>
    <t>ANGELA VERONICA ROMERO CARDENAS</t>
  </si>
  <si>
    <t>MARIA MARGARITA DE LOURDES SIERRA
LOPEZ</t>
  </si>
  <si>
    <t>APOYAR EL PROCESO DE DOCENCIA-SERVICIO DE LOS POSTGRADOS DE LA FACULTAD DE CIENCIAS DE LA SALUD DISEÑAR LOS ANEXOS TÉCNICOS DE LOS PROGRAMAS DE POSTGRADOS EN CONSTRUCCIÓN DE LA FACULTAD DE CIENCIAS DE LA SALUD</t>
  </si>
  <si>
    <t>CO1.REQ.6856960</t>
  </si>
  <si>
    <t>OPSP-FCS-0012-2024</t>
  </si>
  <si>
    <t>https://community.secop.gov.co/Public/Tendering/ContractNoticePhases/View?PPI=CO1.PPI.33485373&amp;isFromPublicArea=True&amp;isModal=False</t>
  </si>
  <si>
    <t>DIANA ROSA PICON PAHUANA</t>
  </si>
  <si>
    <t xml:space="preserve">LA PRESENTE ORDEN TIENE POR OBJETO LA COMPRA DE 159 BATAS EN TELA ANTIFLUIDO CON ESCUDO INSTITUCIONAL NOMBRE DEL ESTUDIANTE Y PROGRAMA BORDADOS PARA QUE SEAN ENTREGADAS A LOS ESTUDIANTES DE LOS PROGRAMAS DE MEDICINA ODONTOLOGIA Y ENFERMERIA EN EL PERIODO 2024 2 </t>
  </si>
  <si>
    <t>CO1.REQ.6626417</t>
  </si>
  <si>
    <t>ODC-FCS-0004-2024</t>
  </si>
  <si>
    <t>https://community.secop.gov.co/Public/Tendering/ContractNoticePhases/View?PPI=CO1.PPI.33981629&amp;isFromPublicArea=True&amp;isModal=False</t>
  </si>
  <si>
    <t>NOHORA BENISSA MEZA CAMPO</t>
  </si>
  <si>
    <t>ELABORAR ORDENES DE PRESTACION DE SERVICIOS PROFESIONALES APOYO A LA GESTION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</si>
  <si>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CO1.REQ.6750992</t>
  </si>
  <si>
    <t>OPSP-FCS-0011-2024</t>
  </si>
  <si>
    <t>https://community.secop.gov.co/Public/Tendering/ContractNoticePhases/View?PPI=CO1.PPI.33587893&amp;isFromPublicArea=True&amp;isModal=False</t>
  </si>
  <si>
    <t>MAYA ALEJANDRA CADENA TEJEDA</t>
  </si>
  <si>
    <t>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</si>
  <si>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CO1.REQ.6651832</t>
  </si>
  <si>
    <t>OPSP-FCS-0010-2024</t>
  </si>
  <si>
    <t>https://community.secop.gov.co/Public/Tendering/ContractNoticePhases/View?PPI=CO1.PPI.33586135&amp;isFromPublicArea=True&amp;isModal=False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</si>
  <si>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</si>
  <si>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</si>
  <si>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CO1.REQ.6651128</t>
  </si>
  <si>
    <t>OPSP-FCS-0009-2024</t>
  </si>
  <si>
    <t>https://community.secop.gov.co/Public/Tendering/ContractNoticePhases/View?PPI=CO1.PPI.33576020&amp;isFromPublicArea=True&amp;isModal=False</t>
  </si>
  <si>
    <t>SIBEL ALEXANDER CASTAÑEDA HENRIQUEZ</t>
  </si>
  <si>
    <t xml:space="preserve">
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t>
  </si>
  <si>
    <t>CO1.REQ.6648354</t>
  </si>
  <si>
    <t>OPSP-FCS-0008-2024</t>
  </si>
  <si>
    <t>https://community.secop.gov.co/Public/Tendering/ContractNoticePhases/View?PPI=CO1.PPI.33575732&amp;isFromPublicArea=True&amp;isModal=False</t>
  </si>
  <si>
    <t>GLORIA PEÑA SALAZAR</t>
  </si>
  <si>
    <t>APOYAR AL DECANO CON EL CUMPLIMIENTO DE LOS PROCESOS ACADEMICO ADMINISTRATIVOS Y OPERATIVOS DE LOS PROGRAMAS ESPECIALIZACION EN SEGURIDAD Y SALUD EN EL TRABAJO MAESTRÍA EPIDEMIOLOGIA MAESTRÍA EN ENFERMERÍA MAESTRÍA EN SALUD MENTAL EN COMUNIDADES DIVERSAS DE LA FACULTAD DE CIENCIAS DE LA SALUD</t>
  </si>
  <si>
    <t>CO1.REQ.6648519</t>
  </si>
  <si>
    <t>OPSP-FCS-0007-2024</t>
  </si>
  <si>
    <t>https://community.secop.gov.co/Public/Tendering/OpportunityDetail/Index?noticeUID=CO1.NTC.5880850</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</si>
  <si>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</si>
  <si>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</si>
  <si>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</si>
  <si>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</si>
  <si>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</si>
  <si>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MARION JULIANIF MEJIA FLORIAN</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</si>
  <si>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</si>
  <si>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</si>
  <si>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</si>
  <si>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</si>
  <si>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</si>
  <si>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</si>
  <si>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</si>
  <si>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</si>
  <si>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</si>
  <si>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</si>
  <si>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</si>
  <si>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</si>
  <si>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</si>
  <si>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</si>
  <si>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</si>
  <si>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</si>
  <si>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</si>
  <si>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</si>
  <si>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</si>
  <si>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</si>
  <si>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</si>
  <si>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CO1.REQ.5612936</t>
  </si>
  <si>
    <t>OPSP-FCS-0003-2024</t>
  </si>
  <si>
    <t>https://community.secop.gov.co/Public/Tendering/OpportunityDetail/Index?noticeUID=CO1.NTC.5504771&amp;isFromPublicArea=True&amp;isModal=False</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</si>
  <si>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</si>
  <si>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</si>
  <si>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</si>
  <si>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</si>
  <si>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</si>
  <si>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</si>
  <si>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</si>
  <si>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</si>
  <si>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CO1.REQ.6942842</t>
  </si>
  <si>
    <t>CO1.REQ.6961919</t>
  </si>
  <si>
    <t>CO1.REQ.6980647</t>
  </si>
  <si>
    <t>CO1.REQ.6991446</t>
  </si>
  <si>
    <t>CO1.REQ.6991722</t>
  </si>
  <si>
    <t>CO1.REQ.7011601</t>
  </si>
  <si>
    <t>CO1.REQ.7020656</t>
  </si>
  <si>
    <t>CO1.REQ.7021640</t>
  </si>
  <si>
    <t>CO1.REQ.7025871</t>
  </si>
  <si>
    <t>CO1.REQ.7025971</t>
  </si>
  <si>
    <t>CO1.REQ.7026612</t>
  </si>
  <si>
    <t>CO1.REQ.7032070</t>
  </si>
  <si>
    <t>CO1.REQ.7043350</t>
  </si>
  <si>
    <t>CO1.REQ.7065280</t>
  </si>
  <si>
    <t>CO1.REQ.7070165</t>
  </si>
  <si>
    <t>CO1.REQ.7070848</t>
  </si>
  <si>
    <t>CO1.REQ.7087225</t>
  </si>
  <si>
    <t>CO1.REQ.7093123</t>
  </si>
  <si>
    <t>CO1.REQ.7093256</t>
  </si>
  <si>
    <t>CO1.REQ.7093484</t>
  </si>
  <si>
    <t>CO1.REQ.7096747</t>
  </si>
  <si>
    <t>CO1.REQ.7105268</t>
  </si>
  <si>
    <t>CO1.REQ.7105435</t>
  </si>
  <si>
    <t>https://community.secop.gov.co/Public/Tendering/ContractNoticePhases/View?PPI=CO1.PPI.35292552&amp;isFromPublicArea=True&amp;isModal=False</t>
  </si>
  <si>
    <t>LA PRESENTE ORDEN TIENE POR OBJETO LA COMPRA DE 80 GAFETES RESINADOS CON SUJETADOR DE IMAN DE ALTA PRESION PARA SER ENTREGADOS A LOS ESTUDIANTES DE PSICOLOGÍA EN EL PERIODO 2024 2 LA PROPUESTA HACE PARTE INTEGRAL DE LA PRESENTE ORDEN</t>
  </si>
  <si>
    <t>CO1.REQ.7081180</t>
  </si>
  <si>
    <t>ODC-FCS-0005-2024</t>
  </si>
  <si>
    <t>CO1.REQ.7049402</t>
  </si>
  <si>
    <t>https://community.secop.gov.co/Public/Tendering/ContractNoticePhases/View?PPI=CO1.PPI.34839840&amp;isFromPublicArea=True&amp;isModal=False</t>
  </si>
  <si>
    <t>JOSE RAFAEL VASQUEZ POLO</t>
  </si>
  <si>
    <t>JOSE TONCEL ATENCIO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</si>
  <si>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LA GUAJIRA. 2 COORDINAR Y APOYAR LA ENTREGA DE INSUMOS AGRICOLAS Y KIT DE RIEGOS EN EL MUNICIPIO DE FONSECA, EN RECIPROCIDAD CON LOS PROVEEDORES, PROFESIONALES Y OPERATIVOS DEL PROYECTO EN CADA MUNICIPIO. 3 APOYAR EL RECIBO DE INSUMOS AGRICOLAS Y MATERIALES PARA EL ESTABLECIMIENTO DE LAS PARCELAS DE INTERVENCION GENERAL</t>
  </si>
  <si>
    <t>CO1.REQ.6971002</t>
  </si>
  <si>
    <t>OAG-VAD-1552-2024</t>
  </si>
  <si>
    <t>https://community.secop.gov.co/Public/Tendering/ContractNoticePhases/View?PPI=CO1.PPI.34839429&amp;isFromPublicArea=True&amp;isModal=False</t>
  </si>
  <si>
    <t>HEYLER JAVIER CUELLO DAZA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</si>
  <si>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LA GUAJIRA. 2 COORDINAR Y APOYAR LA ENTREGA DE INSUMOS AGRICOLAS Y KIT DE RIEGOS EN EL MUNICIPIO DE SAN JUAN DEL CESAR, EN RECIPROCIDAD CON LOS PROVEEDORES, PROFESIONALES Y OPERATIVOS DEL PROYECTO EN CADA MUNICIPIO. 3 APOYAR EL RECIBO DE INSUMOS AGRICOLAS Y MATERIALES PARA EL ESTABLECIMIENTO DE LAS PARCELAS</t>
  </si>
  <si>
    <t>CO1.REQ.6970386</t>
  </si>
  <si>
    <t>OAG-VAD-1551-2024</t>
  </si>
  <si>
    <t>https://community.secop.gov.co/Public/Tendering/ContractNoticePhases/View?PPI=CO1.PPI.34770553&amp;isFromPublicArea=True&amp;isModal=False</t>
  </si>
  <si>
    <t>ADALBERTO VALDEZ BUELVAS</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</si>
  <si>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MAGDALENA EN RECIPROCIDAD CON LOS PROVEEDORES, PROFESIONALES Y OPERATIVOS DEL PROYECTO EN CADA MUNICIPIO. 3 APOYAR EL RECIBO DE INSUMOS AGRICOLAS Y MATERIALES PARA EL ESTABLECIMIENTO DE LAS PARCELAS DE INTERVENCION</t>
  </si>
  <si>
    <t>CO1.REQ.6952236</t>
  </si>
  <si>
    <t>OAG-VAD-1542-2024</t>
  </si>
  <si>
    <t>https://community.secop.gov.co/Public/Tendering/ContractNoticePhases/View?PPI=CO1.PPI.34770377&amp;isFromPublicArea=True&amp;isModal=False</t>
  </si>
  <si>
    <t>RENETH ELIECER NAVARRO FONTALVO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</si>
  <si>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INNOVATION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MAGDALENA EN RECIPROCIDAD CON LOS PROVEEDORES, PROFESIONALES Y OPERATIVES DEL PROYECTO EN CADA MUNICIPIO. 3 APOYAR EL RECIBO DE INSUMOS AGRICOLAS Y MATERIALES PARA EL ESTABLECIMIENTO DE LAS PARCELAS DE INTERVENTION</t>
  </si>
  <si>
    <t>CO1.REQ.6951483</t>
  </si>
  <si>
    <t>OAG-VAD-1541-2024</t>
  </si>
  <si>
    <t>https://community.secop.gov.co/Public/Tendering/ContractNoticePhases/View?PPI=CO1.PPI.34762871&amp;isFromPublicArea=True&amp;isModal=False</t>
  </si>
  <si>
    <t>AARON ALI AARON TORREGROZA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</si>
  <si>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FUNDACION, MAGDALENA. 2 COORDINAR Y APOYAR LA ENTREGA DE INSUMOS AGRICOLAS Y KIT DE RIEGOS EN EL MUNICIPIO DE FUNDACION, MAGDALENA EN RECIPROCIDAD CON LOS PROVEEDORES, PROFESIONALES Y OPERATIVOS DEL PROYECTO EN CADA MUNICIPIO. 3 APOYAR EL RECIBO DE INSUMOS AGRICOLAS Y MATERIALES PARA EL ESTABLECIMIENTO DE LAS PARCELAS</t>
  </si>
  <si>
    <t>CO1.REQ.6949771</t>
  </si>
  <si>
    <t>OAG-VAD-1540-2024</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</si>
  <si>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</si>
  <si>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</si>
  <si>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</si>
  <si>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</si>
  <si>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</si>
  <si>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</si>
  <si>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</si>
  <si>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</si>
  <si>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</si>
  <si>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</si>
  <si>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</si>
  <si>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</si>
  <si>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</si>
  <si>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</si>
  <si>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</si>
  <si>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</si>
  <si>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</si>
  <si>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</si>
  <si>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</si>
  <si>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</si>
  <si>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</si>
  <si>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</si>
  <si>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</si>
  <si>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</si>
  <si>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</si>
  <si>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</si>
  <si>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</si>
  <si>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</si>
  <si>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</si>
  <si>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</si>
  <si>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</si>
  <si>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</si>
  <si>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</si>
  <si>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</si>
  <si>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</si>
  <si>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</si>
  <si>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</si>
  <si>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</si>
  <si>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</si>
  <si>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</si>
  <si>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</si>
  <si>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</si>
  <si>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</si>
  <si>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</si>
  <si>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</si>
  <si>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</si>
  <si>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</si>
  <si>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</si>
  <si>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</si>
  <si>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</si>
  <si>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</si>
  <si>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</si>
  <si>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</si>
  <si>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</si>
  <si>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</si>
  <si>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</si>
  <si>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</si>
  <si>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</si>
  <si>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</si>
  <si>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</si>
  <si>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</si>
  <si>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</si>
  <si>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</si>
  <si>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</si>
  <si>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</si>
  <si>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</si>
  <si>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</si>
  <si>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</si>
  <si>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</si>
  <si>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</si>
  <si>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</si>
  <si>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</si>
  <si>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</si>
  <si>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</si>
  <si>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</si>
  <si>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</si>
  <si>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</si>
  <si>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</si>
  <si>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</si>
  <si>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</si>
  <si>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</si>
  <si>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</si>
  <si>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</si>
  <si>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</si>
  <si>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</si>
  <si>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</si>
  <si>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</si>
  <si>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</si>
  <si>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</si>
  <si>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</si>
  <si>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</si>
  <si>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</si>
  <si>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</si>
  <si>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</si>
  <si>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</si>
  <si>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</si>
  <si>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</si>
  <si>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</si>
  <si>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</si>
  <si>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</si>
  <si>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</si>
  <si>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</si>
  <si>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</si>
  <si>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</si>
  <si>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</si>
  <si>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</si>
  <si>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</si>
  <si>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https://community.secop.gov.co/Public/Tendering/ContractNoticePhases/View?PPI=CO1.PPI.35299995&amp;isFromPublicArea=True&amp;isModal=False</t>
  </si>
  <si>
    <t>MONICA LUZ PEREZ CERVANTES</t>
  </si>
  <si>
    <t>ERICK DAVID MARTINEZ MOSQUERA</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</si>
  <si>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</si>
  <si>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CO1.REQ.7085955</t>
  </si>
  <si>
    <t>OPSP-VAD-1577-2024</t>
  </si>
  <si>
    <t>https://community.secop.gov.co/Public/Tendering/ContractNoticePhases/View?PPI=CO1.PPI.35299992&amp;isFromPublicArea=True&amp;isModal=False</t>
  </si>
  <si>
    <t>JOSE MARIA RINCON RAMON</t>
  </si>
  <si>
    <t>CO1.REQ.7086027</t>
  </si>
  <si>
    <t>OPSP-VAD-1576-2024</t>
  </si>
  <si>
    <t>https://community.secop.gov.co/Public/Tendering/ContractNoticePhases/View?PPI=CO1.PPI.35096331&amp;isFromPublicArea=True&amp;isModal=False</t>
  </si>
  <si>
    <t>SERVICIOS PROFESIONALES INDEPENDIENTES EN EL DESARROLLO DE UN TALLER SOBRE ASPECTOS LEGALES RELATIVOS A LA PESCA Y LA ACUICULTURA DIRIGIDO A COMUNIDADES CON EL FIN DE FUNDAMENTAR A LOS PARTICIPANTES EN CONOCIMIENTOS E INSTRUIR A LOS MISMOS EN EL MARCO JURIDICO LEGAL NACIONAL QUE INVOLUCRA LAS ACTIVIDADES DE PESCA Y ACUICULTURA FRENTE A LA EJECUCION DE LA ACTIVIDAD 2.3 PROPUESTA EN EL OBJETIVO 2 DEL PROYECTO BPIN 2021000100084 DENOMINADO FORTALECIMIENTO DE LAS CAPACIDADES INSTITUCIONALES PARA LA INVESTIGACION DEL CULTIVO Y REPRODUCCION INDUCIDA DE LA LISA MUGIL INCILIS COMO UNA ALTERNATIVA PARA SU CONSERVACION EN EL CARIBE COLOMBIANO CUMPLIENDO CON LAS SIGUIENTES ACTIVIDADES 1 REALIZAR UN CURSO TEORICOPRACTICO DIRIGIDO A LA COMUNIDAD LOCAL CON UNA INTENSIDAD DE DIECISEIS 16 HORAS EN EL HORARIO COMPRENDIDO ENTRE 800 AM A 1200 M Y 200 A 600 PM INCLUYE LA ENTREGA DE DOS 2 REFRIGERIOS PARA LOS ASISTENTES, UN 1 CUADERNO Y UN 1 BOLIGRAFO</t>
  </si>
  <si>
    <t>CO1.REQ.7035454</t>
  </si>
  <si>
    <t>OPSP-VAD-1568-2024</t>
  </si>
  <si>
    <t>https://community.secop.gov.co/Public/Tendering/ContractNoticePhases/View?PPI=CO1.PPI.35071197&amp;isFromPublicArea=True&amp;isModal=False</t>
  </si>
  <si>
    <t>DARIL VANELIS MILAGROS PEREZ LARGE</t>
  </si>
  <si>
    <t>PRESTAR SUS SERVICIOS PROFESIONALES INDEPENDIENTES COMO INGENIERA PESQUERA PARA ACOMPAHAR EL DESARROLLO DEL PROYECTO BPIN 2021000100084 DENOMINADO FORTALECIMIENTO DE LAS CAPACIDADES INSTITUCIONALES PARA LA INVESTIGACIDN DEL CULTIVO Y REPRODUCCIDN INDUCIDA DE LA LISA MUGIL INCILIS COMO UNA ALTERNATIVA PARA SU CONSERVATION EN EL CARIBE COLOMBIANO, MAGDALENA CUMPLIENDO CON LAS SIGUIENTES ACTIVIDADES 1. IMPLEMENTACION Y MANEJO DE SISTEMAS DE RECIRCULACIDN Y FILTRACIBN. 2. MONITOREO Y CONTROL DE ACTIVIDADES DE LABORATORIO. 3. APOYO EN LA CONSTRUCCIBN DE PROTOCOLOS DE REPRODUCCIBN DE PECES Y DE MANTENIMIENTO DEL CULTIVO. 4. APOYO EN DESARROLLO DE TALLERES. 5. APOYO EN ORGANIZACIBN Y ANALISIS DE RESULTADOS. 6. APOYO Y SEGUIMIENTO EN LAS ACTIVIDADES DE REPRODUCCIBN DE LOS PECES</t>
  </si>
  <si>
    <t>CO1.REQ.7028540</t>
  </si>
  <si>
    <t>OPSP-VAD-1567-2024</t>
  </si>
  <si>
    <t>https://community.secop.gov.co/Public/Tendering/ContractNoticePhases/View?PPI=CO1.PPI.35016181&amp;isFromPublicArea=True&amp;isModal=False</t>
  </si>
  <si>
    <t>ROSA ANGELICA LOPEZ LOPEZ</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</si>
  <si>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</si>
  <si>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CO1.REQ.7015791</t>
  </si>
  <si>
    <t>OPSP-VAD-1565-2024</t>
  </si>
  <si>
    <t>https://community.secop.gov.co/Public/Tendering/ContractNoticePhases/View?PPI=CO1.PPI.34955183&amp;isFromPublicArea=True&amp;isModal=False</t>
  </si>
  <si>
    <t>JAIME MORON CARDENAS</t>
  </si>
  <si>
    <t>98134995
4931654</t>
  </si>
  <si>
    <t>2024-09-23
2024-10-08</t>
  </si>
  <si>
    <t>203
204</t>
  </si>
  <si>
    <t>YEISON DAVID DE LA TORRE CASILLO</t>
  </si>
  <si>
    <t>SERVICIOS PROFESIONALES INDEPENDIENTES PARA EL CUMPLIMIENTO DE LAS ACTIVIDADES 1.4.1, 1.5.1, 3.2.1, 3.3.1 CORRESPONDIENTE A LOS OBJETIVOS 1, 2 Y 3 DEL PROYECTO DE INVESTIGACION BPIN 2022000100019 DENOMINADO DISENO E IMPLEMENTATION DE ESTRATEGIAS PARA EL FORTALECIMIENTO DE CAPACIDADES LOCALES QUE PERMITAN REDUCIR LA VULNERABILIDAD FRENTE AL CAMBIO CLIMATICO EN LOS DEPARTAMENTOS DEL MAGDALENA Y LA GUAJIRA PARA PARTICIPAR EN LA ETAPA DE DIAGNBSTICO E IMPLEMENTACIBN POR MEDIO DE LA EJECUCIBN DE LAS SIGUIENTES ACTIVIDADES 1 APOYAR EN LA INTERACCIBN CON LOS BENEFICIARIOS PARA LA APLICACIBN DE LAS ENCUESTAS DEL PROCESO DE CARACTERIZACIBN SOCIOECONBMICA DE LOS PREDIOS VERIFICADOS CON LA FINALIDAD DE OBTENER INFORMACIBN VERIDICA PARA EL PROYECTO. 2 PRESTAR APOYO DIDACTICO QUE PERMITA A LOS BENEFICIARIOS LA ADECUADA COMPRENSIBN DE LOS MODULES ESTABLECIDOS EN EL PROCESO FORMATIVE. 3 CREAR ENLACES CON LA COMUNIDAD QUE PERMITA CREAR COMITES DE RESILIENCIA</t>
  </si>
  <si>
    <t>CO1.REQ.6999477</t>
  </si>
  <si>
    <t>OPSP-VAD-1564-2024</t>
  </si>
  <si>
    <t>https://community.secop.gov.co/Public/Tendering/ContractNoticePhases/View?PPI=CO1.PPI.34903122&amp;isFromPublicArea=True&amp;isModal=False</t>
  </si>
  <si>
    <t>SERVICIOS PROFESIONALES COMO ASISTENTE DEL INVESTIGADOR EXPERTO EN VALORACION ECONBMICA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RENTE AL CAMBIO CLIMATICO EN LOS DEPARTAMENTOS DEL MAGDALENA Y LA GUAJLRA PARA PARTICIPAR EN LA ETAPA DE DIAGNBSTICO,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</si>
  <si>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CO1.REQ.6986494</t>
  </si>
  <si>
    <t>OPSP-VAD-1560-2024</t>
  </si>
  <si>
    <t>https://community.secop.gov.co/Public/Tendering/ContractNoticePhases/View?PPI=CO1.PPI.34902364&amp;isFromPublicArea=True&amp;isModal=False</t>
  </si>
  <si>
    <t>SERVICIOS PROFESIONALES COMO ASISTENTE DEL INVESTIGADOR EXPERTO EN VALORACION ECONOMICA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 PARA PARTICIPAR EN LA ETAPA DE DIAGNOSTICO,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</si>
  <si>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CO1.REQ.6986467</t>
  </si>
  <si>
    <t>OPSP-VAD-1559-2024</t>
  </si>
  <si>
    <t>https://community.secop.gov.co/Public/Tendering/ContractNoticePhases/View?PPI=CO1.PPI.34906172&amp;isFromPublicArea=True&amp;isModal=False</t>
  </si>
  <si>
    <t>SERVICIOS PROFESIONALES COMO INVESTIGADOR EXPERTO EN VALORACIBN ECONOMICA PARA EL DESARROLLO DE LAS ACTIVIDADES 1.1.1, 1.2.1, 1.4.1, 1.4.3, 1.5.1, 3.1.1 CORRESPONDIENTE A LOS OBJETIVOS 1,2 Y 3 DEL PROYECTO DE INVESTIGACION BPIN 2022000100019 DENOMINADO DISENO E IMPLEMENTACIDN DE ESTRATEGIAS PARA EL FORTALECIMIENTO DE CAPACIDADES LOCALES QUE PERMITAN REDUCIR LA VULNERABILIDAD RENTE AL CAMBIO CLIMATICO EN LOS DEPARTAMENTOS DEL MAGDALENA Y LA GUAJIRA PARA PARTICIPAR EN LA ETAPA DE DIAGNBSTICO, IMPLEMENTACIDN Y SOCIALIZACIDN DE RESULTADOS POR MEDIO DEL CUMPLIMIENTO DE LAS SIGUIENTES ACTIVIDADES 1 COORDINAR LAS ACTIVIDADES ASOCIADAS A LA EVALUACIBN DE IMPACTO. 2 SOCIALIZAR LOS RESULTADOS DE LA EVALUACIDN DE IMPACTO. 3 ASISTIR A LAS REUNIONES CONVOCADAS POR EL DIRECTOR DEL PROYECTO. 4 ANALIZAR Y COMPILAR LA INFORMACIBN RESULTANTE DE LAS ACTIVIDADES ASOCIADAS A LA EVALUACIDN DE IMPACTO. 5 APLICAR LAS HERRAMIENTAS PARA LA EVALUACIDN DE IMPACTO.</t>
  </si>
  <si>
    <t>CO1.REQ.6989989</t>
  </si>
  <si>
    <t>OPSP-VAD-1558-2024</t>
  </si>
  <si>
    <t>https://community.secop.gov.co/Public/Tendering/ContractNoticePhases/View?PPI=CO1.PPI.34744920&amp;isFromPublicArea=True&amp;isModal=False</t>
  </si>
  <si>
    <t>VALENTINA VASQUEZ ZUÑIGA</t>
  </si>
  <si>
    <t>SERVICIOS COMO PROFESIONAL AGRICOLA EN LAS SIGUIENTES ACTIVIDADES 1.1.1, 1.2.1, 1.3.1, 1.3.7, 1.4.1,1.4.3, 1.5.1, 3.1.1, 3.2.1, 3.3.1, CORRESPONDIENTES A LOS OBJETIVOS 1 Y 2 DEL PROYECTO DE INVESTIGACION BPIN 2022000100019, PARA PARTICIPAR EN LA ETAPA DE DIAGNBSTICO E IMPLEMENTACION DE PARCELAS, CUMPLIENDO CON LAS SIGUIENTES ACTIVIDADES 1 APOYAR EN LAS ACTIVIDADES AGRONBMICAS DE IMPLEMENTACION DEL PLAN DE INTERVENCIBN PARA LA RESILIENCIA Y LA INNOVACIBN AGRICOLA DEL PREDIO Y COORDINAR CON EL LOCAL OPERATIVE EL SEGUIMIENTO DE LAS ACTIVIDADES AGRICOLAS PERTINENTES AL FUNCIONAMIENTO DE LAS PARCELAS DEMOSTRATIVAS DEL MUNICIPIO DE EL RETEN, MAGDALENA. 2 COORDINAR Y APOYAR LA ENTREGA DE INSUMOS AGRICOLAS Y KIT DE RIEGOS EN EL MUNICIPIO DE EL RETEN, MAGDALENA EN RECIPROCIDAD CON LOS PROVEEDORES, PROFESIONALES Y OPERATIVES DEL PROYECTO EN CADA MUNICIPIO. 3 CAPTURAR DATOS E INFORMACIBN SISTEMATIZADAS DE LA IMPLEMENTACION DEL PLAN DE INTERVENCION DEL MUNICIPIO DE EL RETEN</t>
  </si>
  <si>
    <t>CO1.REQ.6944704</t>
  </si>
  <si>
    <t>OPSP-VAD-1539-2024</t>
  </si>
  <si>
    <t>https://community.secop.gov.co/Public/Tendering/ContractNoticePhases/View?PPI=CO1.PPI.34762128&amp;isFromPublicArea=True&amp;isModal=False</t>
  </si>
  <si>
    <t>LEONARD ELIAS BARROS MEZA</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</si>
  <si>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ALBANIA, LA GUAJIRA. 2 COORDINAR Y APOYAR LA ENTREGA DE INSUMOS AGRICOLAS Y KIT DE RIEGOS EN EL MUNICIPIO DE ALBANIA, LA GUAJIRA EN RECIPROCIDAD CON LOS PROVEEDORES, PROFESIONALES Y OPERATIVOS DEL PROYECTO EN CADA MUNICIPIO. 3 CAPTURAR DATOS E INFORMACION SISTEMATIZADAS DE LA IMPLEMENTACION DEL PLAN DE INTERVENCION DEL MUNICIPIO DE ALBANIA</t>
  </si>
  <si>
    <t>CO1.REQ.6949484</t>
  </si>
  <si>
    <t>OPSP-VAD-1538-2024</t>
  </si>
  <si>
    <t>https://community.secop.gov.co/Public/Tendering/ContractNoticePhases/View?PPI=CO1.PPI.34744123&amp;isFromPublicArea=True&amp;isModal=False</t>
  </si>
  <si>
    <t>FABIO MARIN CASTRO</t>
  </si>
  <si>
    <t>SERVICIOS COMO PROFESIONAL AGRICOLA EN LAS SIGUIENTES ACTIVIDADES 1.1.1, 1.2.1, 1.3.1, 1.3.7, 1.4.1,1.4.3, 1.5.1, 3.1.1, 3.2.1, 3.3.1, CORRESPONDIENTES A LOS OBJETIVOS 1 Y 2 DEL PROYECTO DE INVESTIGACIBN BPIN 2022000100019, PARA PARTICIPAR EN LA ETAPA DE DIAGNBSTICO E IMPLEMENTACION DE PARCELAS, CUMPLIENDO CON LAS SIGUIENTES ACTIVIDADES 1 APOYAR EN LAS ACTIVIDADES AGRONBMICAS DE IMPLEMENTACION DEL PLAN DE INTERVENCION PARA LA RESILIENCIA Y LA INNOVACIBN AGRICOLA DEL PREDIO Y COORDINAR CON EL LOCAL OPERATIVE EL SEGUIMIENTO DE LAS ACTIVIDADES AGRICOLAS PERTINENTES AL FUNCIONAMIENTO DE LAS PARCELAS DEMOSTRATIVAS DEL MUNICIPIO DE FUNDACIBN, MAGDALENA. 2 COORDINAR Y APOYAR LA ENTREGA DE INSUMOS AGRICOLAS Y KIT DE RIEGOS EN EL MUNICIPIO DE FUNDACIBN, MAGDALENA EN RECIPROCIDAD CON LOS PROVEEDORES, PROFESIONALES Y OPERATIVES DEL PROYECTO EN CADA MUNICIPIO. 3 CAPTURAR DATOS E INFORMACIBN SISTEMATIZADAS DE LA IMPLEMENTACION DEL PLAN DE INTERVENCION DEL MUNICIPIO DE FUNDACION</t>
  </si>
  <si>
    <t>CO1.REQ.6944258</t>
  </si>
  <si>
    <t>OPSP-VAD-1537-2024</t>
  </si>
  <si>
    <t>https://community.secop.gov.co/Public/Tendering/ContractNoticePhases/View?PPI=CO1.PPI.34760866&amp;isFromPublicArea=True&amp;isModal=False</t>
  </si>
  <si>
    <t>ARMANDO OLMEDO LARRAZABAL</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</si>
  <si>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FONSECA, LA GUAJIRA. 2 COORDINAR Y APOYAR LA ENTREGA DE INSUMOS AGRICOLAS Y KIT DE RIEGOS EN EL MUNICIPIO DE FONSECA, LA GUAJIRA EN RECIPROCIDAD CON LOS PROVEEDORES, PROFESIONALES Y OPERATIVOS DEL PROYECTO EN CADA MUNICIPIO. 3 CAPTURAR DATOS E INFORMACION SISTEMATIZADAS DE LA IMPLEMENTACION DEL PLAN DE INTERVENCION DEL MUNICIPIO DE FONSECA</t>
  </si>
  <si>
    <t>CO1.REQ.6949182</t>
  </si>
  <si>
    <t>OPSP-VAD-1536-2024</t>
  </si>
  <si>
    <t>https://community.secop.gov.co/Public/Tendering/ContractNoticePhases/View?PPI=CO1.PPI.34760245&amp;isFromPublicArea=True&amp;isModal=False</t>
  </si>
  <si>
    <t>HENRY DAVID CARVAJAL SIMANCA</t>
  </si>
  <si>
    <t>SERVICIOS COMO PROFESIONAL AGRICOLA EN LAS SIGUIENTES ACTIVIDADES 1.1.1, 1.2.1, 1.3.1, 1.3.7, 1.4.1,1.4.3, 1.5.1, 3.1.1, 3.2.1, 3.3.1, CORRESPONDIENTES A LOS OBJETIVOS 1 Y 2 DEL PROYECTO DE INVESTIGACION BPIN 2022000100019, PARA PARTICIPAR EN LA ETAPA DE DIAGNDSTICO E IMPLEMENTACION DE PARCELAS, CUMPLIENDO CON LAS SIGUIENTES ACTIVIDADES 1 APOYAR EN LAS ACTIVIDADES AGRONBMICAS DE IMPLEMENTACION DEL PLAN DE INTERVENCIDN PARA LA RESILIENCIA Y LA INNOVACIDN AGRICOLA DEL PREDIO Y COORDINAR CON EL LOCAL OPERATIVE EL SEGUIMIENTO DE LAS ACTIVIDADES AGRICOLAS PERTINENTES AL FUNCIONAMIENTO DE LAS PARCELAS DEMOSTRATIVAS DEL MUNICIPIO DE REMOLINO, MAGDALENA. 2 COORDINAR Y APOYAR LA ENTREGA DE INSUMOS AGRICOLAS Y KIT DE RIEGOS EN EL MUNICIPIO DE REMOLINO, MAGDALENA EN RECIPROCIDAD CON LOS PROVEEDORES, PROFESIONALES Y OPERATIVOS DEL PROYECTO EN CADA MUNICIPIO. 3 CAPTURAR DATOS E INFORMACIDN SISTEMATIZADAS DE LA IMPLEMENTACION DEL PLAN DE INTERVENCIDN DEL MUNICIPIO DE REMOLINO</t>
  </si>
  <si>
    <t>CO1.REQ.6949249</t>
  </si>
  <si>
    <t>OPSP-VAD-1535-2024</t>
  </si>
  <si>
    <t>https://community.secop.gov.co/Public/Tendering/ContractNoticePhases/View?PPI=CO1.PPI.34759723&amp;isFromPublicArea=True&amp;isModal=False</t>
  </si>
  <si>
    <t>CLAUDIA ISOLINA GOMEZ GARRIDO</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</si>
  <si>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SAN JUAN DEL CESAR, LA GUAJIRA. 2 COORDINAR Y APOYAR LA ENTREGA DE INSUMOS AGRICOLAS Y KIT DE RIEGOS EN EL MUNICIPIO DE SAN JUAN DEL CESAR, LA GUAJIRA. EN RECIPROCIDAD CON LOS PROVEEDORES, PROFESIONALES Y OPERATIVOS DEL PROYECTO EN CADA MUNICIPIO. 3 CAPTURAR DATOS E INFORMACION SISTEMATIZADAS DE LA IMPLEMENTACION DEL PLAN DE INTERVENCION</t>
  </si>
  <si>
    <t>CO1.REQ.6948843</t>
  </si>
  <si>
    <t>OPSP-VAD-1534-2024</t>
  </si>
  <si>
    <t>https://community.secop.gov.co/Public/Tendering/ContractNoticePhases/View?PPI=CO1.PPI.34743408&amp;isFromPublicArea=True&amp;isModal=False</t>
  </si>
  <si>
    <t>OSCAR FERNANDO CASTILLO MOSCARELA</t>
  </si>
  <si>
    <t>ASESORÍAS Y CONSULTORÍAS AVANZAR SAS</t>
  </si>
  <si>
    <t>SERVICIOS PROFESIONALES PARA BRINDAR APOYO A LA GESTION JURIDICA CON EL FIN DE EMITIR CONCEPTOS Y RESOLVER CONSULTAS JURIDICAS QUE SEAN SOLICITADAS POR EL RECTOR, EL VICERRECTOR ADMINISTRATIVO Y EL JEFE DE LA OFICINA ASESORA JURIDICA EN TEMAS LABORALES COLECTIVOS, CUMPLIENDO SIN EXCLUIR OTRAS, LAS SIGUIENTES ACTIVIDADES 1 IDENTIFICAR, ANALIZAR Y PROPONER ACCIONES PARA ATENDER LOS PROBLEMAS COLECTIVOS DE ORDEN LABORAL. 2 DESARROLLAR MECANISMOS PARA LA RESOLUCION DE CONFLICTOS INTERNOS ENTRE LOS SINDICATOS DE TRABAJADORES Y TERCEROS, UTILIZANDO TECNICAS DE MEDIACION Y CONCILIACION SI ES NECESARIO. 3 IDENTIFICAR LOS PROBLEMAS LEGALES ESPECIFICOS QUE AFECTEN A LAS ORGANIZACIONES SINDICALES EN ASPECTOS RELACIONADOS CON EL ACUERDO COLECTIVO. 4 CONCEPTUAR SOBRE TEMAS ESPECIFICOS RELACIONADOS CON LAS RELACIONES ENTRE LA UNIVERSIDAD Y LAS ORGANIZACIONES SINDICALES DE EMPLEADOS PUBLICOS Y TRABAJADORES OFICIALES.</t>
  </si>
  <si>
    <t>CO1.REQ.6943952</t>
  </si>
  <si>
    <t>OPSP-VAD-1533-2024</t>
  </si>
  <si>
    <t>https://community.secop.gov.co/Public/Tendering/ContractNoticePhases/View?PPI=CO1.PPI.34451211&amp;isFromPublicArea=True&amp;isModal=False</t>
  </si>
  <si>
    <t>JAIME MORON</t>
  </si>
  <si>
    <t>SERVICIOS PARA FORTALECER A LOS 60 BENEFICIARIES DIRECTOS DEL PROYECTO DE INVESTIGACIBN IDENTIFICADO CON CBDIGO BPIN 2022000100019, MEDIANTE UN PROCESO DE FORMACIBN EN INTELIGENCIA DE MERCADO A TRAVES DEL DESARROLLO DEL MODULO DENOMINADO ESTRATEGIAS DE COMERCIALIZACIBN Y GESTIBN DE LA PRODUCCIBN, EL CUAL CONSTA DE 22 BORAS Y SE REALIZARA EN LOS MUNICIPIOS DE ALBANIA, FONSECA, SAN JUAN DEL CESAR, REMOLINO, EL RETEN Y FUNDACIBN</t>
  </si>
  <si>
    <t>CO1.REQ.6871357</t>
  </si>
  <si>
    <t>OPSP-VAD-1521-2024</t>
  </si>
  <si>
    <t>https://community.secop.gov.co/Public/Tendering/ContractNoticePhases/View?PPI=CO1.PPI.34459513&amp;isFromPublicArea=True&amp;isModal=False</t>
  </si>
  <si>
    <t>LUIS GABRIEL DURAN FERNANDEZ</t>
  </si>
  <si>
    <t>SERVICIOS PARA FORTALECER A LOS 60 BENEFICIARIOS DIRECTOS DEL PROYECTO DE INVESTIGACION IDENTIFICADO CON CODIGO BPIN 2022000100019, MEDIANTE UN PROCESO DE FORMACION EN INTELIGENCIA DE MERCADO A TRAVES DEL DESARROLLO DEL MODULO DENOMINADO CREACION DE MARCA, EL CUAL CONSTA DE 22 HORAS Y SE REALIZARA EN LOS MUNICIPIOS DE ALBANIA, FONSECA, SAN JUAN DEL CESAR, REMOLINO, EL RETEN Y FUNDACION</t>
  </si>
  <si>
    <t>CO1.REQ.6872177</t>
  </si>
  <si>
    <t>OPSP-VAD-1520-2024</t>
  </si>
  <si>
    <t>https://community.secop.gov.co/Public/Tendering/ContractNoticePhases/View?PPI=CO1.PPI.34459064&amp;isFromPublicArea=True&amp;isModal=False</t>
  </si>
  <si>
    <t>SERVICIOS COMO COORDINADOR METODOLOGICO EN LA CAPACITACION DE NEGOCIOS INTELIGENTES EN OE1 ACTIVIDAD 5 FORTALECER A LOS 60 BENEFICIARIOS DEL PROYECTO DE INVESTIGACION EN LOS MUNICIPIOS DE ALBANIA, FONSECA, SAN JUAN DEL CESAR, REMOLINO, EL RETEN Y FUNDACION, IDENTIFICADO CON CODIGO BPIN 2022000100019, PARA EL DESARROLLO DE LOS SIGUIENTES MODULOS I FORMACION EN TECNICAS DE INVESTIGACION DE MERCADO. II CAPACITACION EN CREACION DE MARCA. III TALLERES DE ESTRATEGIAS DE COMERCIALIZACION Y GESTION DE LA PRODUCCION</t>
  </si>
  <si>
    <t>CO1.REQ.6871969</t>
  </si>
  <si>
    <t>OPSP-VAD-1519-2024</t>
  </si>
  <si>
    <t>https://community.secop.gov.co/Public/Tendering/ContractNoticePhases/View?PPI=CO1.PPI.34459109&amp;isFromPublicArea=True&amp;isModal=False</t>
  </si>
  <si>
    <t>SERVICIOS PARA FORTALECER A LOS 60 BENEFICIARIOS DIRECTOS DEL PROYECTO DE INVESTIGACION IDENTIFICADO CON CODIGO BPIN 2022000100019, MEDIANTE UN PROCESO DE FORMACION EN INTELIGENCIA DE MERCADO A TRAVES DEL DESARROLLO DEL MODULO DENOMINADO FORMACION EN TECNICAS DE INVESTIGACION DE MERCADO, EL CUAL CONSTA DE 22 HORAS Y SE REALIZARA EN LOS MUNICIPIOS DE ALBANIA, FONSECA, SAN JUAN DEL CESAR, REMOLINO, EL RETEN Y FUNDACION</t>
  </si>
  <si>
    <t>CO1.REQ.6871689</t>
  </si>
  <si>
    <t>OPSP-VAD-1518-2024</t>
  </si>
  <si>
    <t>https://community.secop.gov.co/Public/Tendering/ContractNoticePhases/View?PPI=CO1.PPI.34450543&amp;isFromPublicArea=True&amp;isModal=False</t>
  </si>
  <si>
    <t>ARANXA CLEMENTINA TOLOZA ROYERO</t>
  </si>
  <si>
    <t>SERVICIOS COMO ASISTENTE Y APOYO METODOLOGICO EN LA CAPACITACIBN DE NEGOCIOS INTELIGENTES EN OE1 ACTIVIDAD 5 FORTALECER A LOS 60 BENEFICIARIES DEL PROYECTO DE INVESTIGACIBN EN LOS MUNICIPIOS DE ALBANIA, FONSECA, SAN JUAN DEL CESAR, REMOLINO, EL RETEN Y FUNDACIBN, IDENTIFICADO CON CBDIGO BPIN 2022000100019, PARA EL DESARROLLO DE LOS SIGUIENTES MODULES I FORMACIBN EN TECNICAS DE INVESTIGACIBN DE MERCADO, II CAPACITACIBN EN CREACIBN DE MARCA. III TALLERES DE ESTRATEGIAS DE COMERCIALIZACIBN Y GESTION DE LA PRODUCCION</t>
  </si>
  <si>
    <t>CO1.REQ.6869580</t>
  </si>
  <si>
    <t>OPSP-VAD-1517-2024</t>
  </si>
  <si>
    <t>https://community.secop.gov.co/Public/Tendering/ContractNoticePhases/View?PPI=CO1.PPI.34458386&amp;isFromPublicArea=True&amp;isModal=False</t>
  </si>
  <si>
    <t>KENDRY PAOLA CORREA MINDIOLA</t>
  </si>
  <si>
    <t>SERVICIOS COMO APOYO DE CAMPO EN LAS CAPACITACIONES EN NEGOCIOS INTELIGENTES DEL PROYECTO DE INVESTIGACION IDENTIFICADO CON CODIGO BPIN 2022000100019, A TRAVES DEL DESARROLLO DE LAS SIGUIENTES ACTIVIDADES 1 COORDINAR EN LAS ZONAS DE AFLUENCIA DEL PROYECTO EL DESARROLLO DEL MODULO DENOMINADO ESTRATEGIAS DE COMERCIALIZACION Y GESTION DE LA PRODUCCION. 2 APOYAR A LOS CAPACITADORES ENCARGADOS DEL DESARROLLO DEL PROCESO FORMATIVO. 3 APOYAR EL DESARROLLO DE LOS ESTUDIOS DE CASOS Y TALLERES PRACTICOS PROPUESTOS POR LOS TUTORES. 4 CONSTRUIR DIAGNOSTICO DE LAS NECESIDADES Y CONOCIMIENTOS DE LOS PEQUEÑOS PRODUCTORES. 5 BRINDAR TUTORIAS INDIVIDUALIZADAS A LOS PARTICIPANTES DE LOS PROCESOS FORMATIVOS</t>
  </si>
  <si>
    <t>CO1.REQ.6871557</t>
  </si>
  <si>
    <t>OPSP-VAD-1516-2024</t>
  </si>
  <si>
    <t>https://community.secop.gov.co/Public/Tendering/ContractNoticePhases/View?PPI=CO1.PPI.34449492&amp;isFromPublicArea=True&amp;isModal=False</t>
  </si>
  <si>
    <t>SERVICIOS COMO APOYO DE CAMPO EN LAS CAPACITACIONES EN NEGOCIOS INTELIGENTE DEL PROYECTO DE INVESTIGACIBN IDENTIFICADO CON CDDIGO BPIN 2022000100019, A TRAVES DEL DESARROLLO DE LAS SIGUIENTES ACTIVIDADES PRESTAR SUS SERVICIOS COMO APOYO DE CAMPO EN LAS CAPACITACIONES EN NEGOCIOS INTELIGENTE DEL PROYECTO DE INVESTIGACIBN IDENTIFICADO CON CBDIGO BPIN 2022000100019, A TRAVES DEL DESARROLLO DE LAS SIGUIENTES ACTIVIDADES 1 COORDINAR EN LAS ZONAS DE AFLUENCIA DEL PROYECTO EL DESARROLLO DEL MODULO DENOMINADO CREACIBN DE MARCA. 2 APOYAR A LOS CAPACITADORES ENCARGADOS DEL DESARROLLO DEL PROCESO FORMATIVE. 3 APOYAR EL DESARROLLO DE LOS ESTUDIOS DE CASOS Y TALLERES PRACTICES PROPUESTOS POR LOS TUTORES. 4 CONSTRUIR DIAGNBSTICO DE LAS NECESIDADES Y CONOCIMIENTOS DE LOS PEQUEHOS PRODUCTORES. 5 BRINDAR TUTORLAS INDIVIDUALIZADAS A LOS PARTICIPANTES DE LOS PROCESOS FORMATIVOS. 6 APOYAR A LOS PARTICIPANTES EN EL PROCESO DE CREACIBN DE MARCAS.</t>
  </si>
  <si>
    <t>CO1.REQ.6869708</t>
  </si>
  <si>
    <t>OPSP-VAD-1515-2024</t>
  </si>
  <si>
    <t>https://community.secop.gov.co/Public/Tendering/ContractNoticePhases/View?PPI=CO1.PPI.34449273&amp;isFromPublicArea=True&amp;isModal=False</t>
  </si>
  <si>
    <t>LUIS MIGUEL OLIVEROS CANO</t>
  </si>
  <si>
    <t>SERVICIOS COMO APOYO DE CAMPO EN LAS CAPACITACIONES EN NEGOCIOS INTELIGENTES DEL PROYECTO DE INVESTIGACIDN IDENTIFICADO CON EDDIGO BFJIN 2022000100019, A TRAVES DEL DESARROLLO DE LAS SIGUIENTES ACTIVIDADES 1 COORDINAR EN LAS ZONAS DE AFLUENCIA DEL PROYECTO EL DESARROLLO DEL MODULO DENOMINADO TECNICAS DE INVESTIGACIDN DE MERCADO. 2 APOYAR A LOS CAPACITADORES ENCARGADOS DEL DESARROLLO DEL PROCESO FORMATIVE. 3 APOYAR EL DESARROLLO DE LOS ESTUDIOS DE CASOS Y TALLERES PRACTICES PROPUESTOS POR LOS TUTORES. 4 CONSTRUIR DIAGNDSTICO DE LAS NECESIDADES Y CONOCIMIENTOS DE LOS PEQUEHOS PRODUCTORES. 5 BRINDAR TUTORIAS INDIVIDUALIZADAS A LOS PARTICIPANTES DE LOS PROCESOS FORMATIVOS</t>
  </si>
  <si>
    <t>CO1.REQ.6869538</t>
  </si>
  <si>
    <t>OPSP-VAD-1514-2024</t>
  </si>
  <si>
    <t>https://community.secop.gov.co/Public/Tendering/ContractNoticePhases/View?PPI=CO1.PPI.34448539&amp;isFromPublicArea=True&amp;isModal=False</t>
  </si>
  <si>
    <t>SERVICIOS COMO APOYO LOGLSTICO EN LAS CAPACITACIONES EN NEGOCIOS INTELIGENTE DEL PROYECTO DE INVESTIGACION IDENTIFICADO CON CODIGO BPIN 2022000100019 A TRAVES DEL DESARROLLO DE LAS SIGUIENTES ACTIVIDADES 1 HACER SEGUIMIENTO Y DAR REPORTS DE LA ASISTENCIA DE LOS PARTICIPANTES A LOS PROCESOS DE FORMACIBN. 2 BRINDAR ACOMPANAMIENTO A LA IMPLEMENTACIBN DE LA METODOLOGIA. 3 PRESTAR APOYO LOGISTICO EN LA SOCIALIZACIBN Y EXPLICACIBN DE LOS ALCANCES DEL PROYECTO. 4 PRESTAR APOYO LOGISTICO EN EL EVENTO DE CLAUSURA Y ENTREGA DE CERTIFICADOS DEL PROYECTO</t>
  </si>
  <si>
    <t>CO1.REQ.6869302</t>
  </si>
  <si>
    <t>OPSP-VAD-1513-2024</t>
  </si>
  <si>
    <t>https://community.secop.gov.co/Public/Tendering/ContractNoticePhases/View?PPI=CO1.PPI.34458340&amp;isFromPublicArea=True&amp;isModal=False</t>
  </si>
  <si>
    <t>LESLYE JOHANA VILLALBA CONTRERAS</t>
  </si>
  <si>
    <t>SERVICIOS COMO APOYO LOGISTICO EN LAS CAPACITACIONES EN NEGOCIOS INTELIGENTE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</si>
  <si>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CO1.REQ.6871913</t>
  </si>
  <si>
    <t>OPSP-VAD-1512-2024</t>
  </si>
  <si>
    <t>https://community.secop.gov.co/Public/Tendering/ContractNoticePhases/View?PPI=CO1.PPI.34457419&amp;isFromPublicArea=True&amp;isModal=False</t>
  </si>
  <si>
    <t>DANA VALERIA BASTIDAS BUSTAMANTE</t>
  </si>
  <si>
    <t>SERVICIOS COMO APOYO LOGISTICO EN LAS CAPACITACIONES EN NEGOCIOS INTELIGENTES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</si>
  <si>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CO1.REQ.6871460</t>
  </si>
  <si>
    <t>OPSP-VAD-1511-2024</t>
  </si>
  <si>
    <t>https://community.secop.gov.co/Public/Tendering/ContractNoticePhases/View?PPI=CO1.PPI.34449232&amp;isFromPublicArea=True&amp;isModal=False</t>
  </si>
  <si>
    <t>ALBA LILIANA GARCIA GALLO</t>
  </si>
  <si>
    <t>SERVICIOS COMO APOYO LOGISTICO EN LAS CAPACITACIONES EN NEGOCIOS INTELIGENTES DEL PROYECTO DE INVESTIGACIBN IDENTIFICADO CON CBDIGO BPIN 2022000100019 A TRAVES DEL DESARROLLO DE LAS SIGUIENTES ACTIVIDADES 1 HACER SEGUIMIENTO Y DAR REPORTE DE LA ASISTENCIA DE LOS PARTICIPANTES A LOS PROCESOS DE FORMACION. 2 BRINDAR ACOMPAHAMIENTO A LA IMPLEMENTACIBN DE LA METODOLOGIA. 3 PRESTAR APOYO LOGISTICO EN LA SOCIALIZACIBN Y EXPLICACIBN DE LOS ALCANCES DEL PROYECTO. 4 PRESTAR APOYO LOGISTICO EN EL EVENTO DE CLAUSURA Y ENTREGA DE CERTIFICADOS DEL PROYECTO</t>
  </si>
  <si>
    <t> CO1.REQ.6869607</t>
  </si>
  <si>
    <t>OPSP-VAD-1510-2024</t>
  </si>
  <si>
    <t>https://community.secop.gov.co/Public/Tendering/ContractNoticePhases/View?PPI=CO1.PPI.34066549&amp;isFromPublicArea=True&amp;isModal=False</t>
  </si>
  <si>
    <t>JAIDER ALBERTO FERIA POLO</t>
  </si>
  <si>
    <t>SERVICIOS PROFESIONALES COMO INGENIERO PESQUERO EN EL MARCO DE LAS ACTIVIDADES RELACIONADAS CON LOS OBJETIVOS 2 ANALISIS DE RESULTADOS Y APOYO A LA ELABORACION DE PRODUCTOS EN EL DESARROLLO DE LAS ACTIVIDADES PROPIAS DEL PROYECTO BPIN 2020000100036 DENOMINADO IMPLEMENTACION DE SISTEMAS PRODUCTIVOS EN LA PISCICULTURA MARINA DEL ROBALO PARA EL FOMENTO DE SU PRODUCCION EN EL DEPARTAMENTO DEL MAGDALENA. TALES COMO 1 TRASLADO ENTRE LAS SEDES DE TAGANGA Y CAMPUS PRINCIPAL DE LA UNIVERSIDAD DEL MAGDALENA PARA REALIZAR EL MONITOREO Y SEGUIMIENTO EN LOS BIOENSAYOS DESARROLLADOS EN EL SISTEMA PRODUCTIVE EN MEDIO DE AGUA DE MAR Y JAULAS INSTALADAS EN LA CONCESION MARINA PARA LOS ACTORES BENEFICIAROS DEL PROYECTO. 2 REALIZAR ADECUACION, MANTENIMIENTO Y LIMPIEZA PERMANENTE DE LOS SISTEMAS DE CIRCULACION. 3 APOYAR EL ESTABLECIMIENTO Y MONITOREO DE LAS ACTIVIDADES ASOCIADAS A LOS SISTEMAS DE AGUA DULCE Y AGUA MARINA.</t>
  </si>
  <si>
    <t>CO1.REQ.6773916</t>
  </si>
  <si>
    <t>OPSP-VAD-1488-2024</t>
  </si>
  <si>
    <t>https://community.secop.gov.co/Public/Tendering/ContractNoticePhases/View?PPI=CO1.PPI.34065908&amp;isFromPublicArea=True&amp;isModal=False</t>
  </si>
  <si>
    <t>LORAINE ISABEL COTES CASTRO</t>
  </si>
  <si>
    <t>SERVICIOS PROFESIONALES COMO COINVESTIGADOR DE LAS ACTIVIDADES 1.2.2 1.2.4 2.3.1 Y 2.3.2 2.3.3 Y 2.3.4. RELACIONADAS CON LOS OBJETIVOS 1 Y 2 EN EL DESARROLLO DE LAS ACTIVIDADES PROPIAS DEL PROYECTO DENOMINADO IMPLEMENTACION DE SISTEMAS PRODUCTIVOS EN LA PISCICULTURA MARINA DEL RDBALO PARA EL FOMENTO DE SU PRODUCTION EN EL DEPARTAMENTO DEL MAGDALENA. ACTIVIDADES 1 BRINDAR SOPORTE TECNICO Y CIENTIFICO EN EL DESARROLLO DE LAS ACCIONES IMPLEMENTADAS PARA EL CUMPLIMIENTO DE LAS ACTIVIDADES PROPUESTAS Y DE LAS DEMAS COMPROMETIDAS EN EL DESARROLLO GLOBAL DEL PROYECTO. 2 APOYAR EN EL PROCESAMIENTO Y ANALISIS DE INFORMACIBN DE LOS BIOENSAYOS. 3 MONITOREAR LOTES DE REPRODUCTORES QUE CONLLEVE A PROPONER ACCIONES DE MEJORA Y SU IMPLEMENTACION LAS CUALES MINIMICEN EL RIESGO SANITARIO, BIOLOGICO Y QUIMICO A LOS ANIMALES CON LA FINALIDAD DE CONSOLIDAR EL LOTE DE REPRODUCTORES. 4 REALIZAR INSPECCION AL PROCESO DE ADAPTACIBN Y ACLIMATACIBN DE LOTES DE ANIMALES EN AMBIENTES MARINOS.</t>
  </si>
  <si>
    <t>CO1.REQ.6773200</t>
  </si>
  <si>
    <t>OPSP-VAD-1487-2024</t>
  </si>
  <si>
    <t>https://community.secop.gov.co/Public/Tendering/ContractNoticePhases/View?PPI=CO1.PPI.33963333&amp;isFromPublicArea=True&amp;isModal=False</t>
  </si>
  <si>
    <t>CARLOS HUMBERTO CHICA VARELA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</si>
  <si>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</si>
  <si>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CO1.REQ.6746709</t>
  </si>
  <si>
    <t>OPSP-VAD-1477-2024</t>
  </si>
  <si>
    <t>https://community.secop.gov.co/Public/Tendering/ContractNoticePhases/View?PPI=CO1.PPI.33962847&amp;isFromPublicArea=True&amp;isModal=False</t>
  </si>
  <si>
    <t>CARLOS ADOLFO GUAUÑA FULI</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</si>
  <si>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</si>
  <si>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CO1.REQ.6746460</t>
  </si>
  <si>
    <t>OPSP-VAD-1476-2024</t>
  </si>
  <si>
    <t>https://community.secop.gov.co/Public/Tendering/ContractNoticePhases/View?PPI=CO1.PPI.33740001&amp;isFromPublicArea=True&amp;isModal=False</t>
  </si>
  <si>
    <t>DILYAN YADIRA VALENCIA ALVAREZ</t>
  </si>
  <si>
    <t>CO1.REQ.6690044</t>
  </si>
  <si>
    <t>OPSP-VAD-1442-2024</t>
  </si>
  <si>
    <t>https://community.secop.gov.co/Public/Tendering/ContractNoticePhases/View?PPI=CO1.PPI.33615047&amp;isFromPublicArea=True&amp;isModal=False</t>
  </si>
  <si>
    <t>JOSUE ISIDIO ANTE</t>
  </si>
  <si>
    <t>CO1.REQ.6658347</t>
  </si>
  <si>
    <t>OPSP-VAD-1349-2024</t>
  </si>
  <si>
    <t>https://community.secop.gov.co/Public/Tendering/ContractNoticePhases/View?PPI=CO1.PPI.33608123&amp;isFromPublicArea=True&amp;isModal=False</t>
  </si>
  <si>
    <t>EVA DEL ROSARIO CORRALES PADILLA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</si>
  <si>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</si>
  <si>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CO1.REQ.6656501</t>
  </si>
  <si>
    <t>OPSP-VAD-1348-2024</t>
  </si>
  <si>
    <t>https://community.secop.gov.co/Public/Tendering/ContractNoticePhases/View?PPI=CO1.PPI.33607177&amp;isFromPublicArea=True&amp;isModal=False</t>
  </si>
  <si>
    <t>JHONIER AUGUSTO ESCOBAR ARBOLEDA</t>
  </si>
  <si>
    <t>CO1.REQ.6656254</t>
  </si>
  <si>
    <t>OPSP-VAD-1347-2024</t>
  </si>
  <si>
    <t>https://community.secop.gov.co/Public/Tendering/ContractNoticePhases/View?PPI=CO1.PPI.33606778&amp;isFromPublicArea=True&amp;isModal=False</t>
  </si>
  <si>
    <t>YHONATAN ASTUDILLO DELGADO</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</si>
  <si>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</si>
  <si>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CO1.REQ.6656205</t>
  </si>
  <si>
    <t>OPSP-VAD-1346-2024</t>
  </si>
  <si>
    <t>https://community.secop.gov.co/Public/Tendering/ContractNoticePhases/View?PPI=CO1.PPI.33606164&amp;isFromPublicArea=True&amp;isModal=False</t>
  </si>
  <si>
    <t>SANDRA LILIANA MONTES GUERRA</t>
  </si>
  <si>
    <t>CO1.REQ.6655685</t>
  </si>
  <si>
    <t>OPSP-VAD-1345-2024</t>
  </si>
  <si>
    <t>https://community.secop.gov.co/Public/Tendering/ContractNoticePhases/View?PPI=CO1.PPI.33486341&amp;isFromPublicArea=True&amp;isModal=False</t>
  </si>
  <si>
    <t>SERVICIOS PROFESIONALES COMO LIDER DEL PROCESO DE FORMACION Y ACOMPAÑAMIENTO, EN VIRTUD A LA ACEPTACION DE PROPUESTA N 005 DE 2024 SUSCRITA ENTRE EL MINISTERIO DE EDUCACION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COORDINAR CON EL MEN, LAS ENTIDADES TERRITORIALES CERTIFICADAS EN EDUCACION FOCALIZADAS</t>
  </si>
  <si>
    <t>CO1.REQ.6626737</t>
  </si>
  <si>
    <t>OPSP-VAD-1275-2024</t>
  </si>
  <si>
    <t>https://community.secop.gov.co/Public/Tendering/ContractNoticePhases/View?PPI=CO1.PPI.33414503&amp;isFromPublicArea=True&amp;isModal=False</t>
  </si>
  <si>
    <t>GLEDY FOLIACO REBOLLEDO</t>
  </si>
  <si>
    <t>DIANA MARGARITA SANCHEZ AVIRAMA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</si>
  <si>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</si>
  <si>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</si>
  <si>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</si>
  <si>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</si>
  <si>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</si>
  <si>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</si>
  <si>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</si>
  <si>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</si>
  <si>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</si>
  <si>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</si>
  <si>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</si>
  <si>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</si>
  <si>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</si>
  <si>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CO1.REQ.6608080</t>
  </si>
  <si>
    <t>OPSP-VAD-1248-2024</t>
  </si>
  <si>
    <t>https://community.secop.gov.co/Public/Tendering/ContractNoticePhases/View?PPI=CO1.PPI.33407281&amp;isFromPublicArea=True&amp;isModal=False</t>
  </si>
  <si>
    <t>DARLY MARLEY QUINTERO HERRERA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</si>
  <si>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</si>
  <si>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</si>
  <si>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</si>
  <si>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</si>
  <si>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</si>
  <si>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</si>
  <si>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</si>
  <si>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</si>
  <si>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</si>
  <si>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</si>
  <si>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</si>
  <si>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</si>
  <si>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</si>
  <si>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</si>
  <si>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</si>
  <si>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</si>
  <si>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</si>
  <si>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</si>
  <si>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CO1.REQ.6588254</t>
  </si>
  <si>
    <t>OPSP-VAD-1235-2024</t>
  </si>
  <si>
    <t>https://community.secop.gov.co/Public/Tendering/ContractNoticePhases/View?PPI=CO1.PPI.33337226&amp;isFromPublicArea=True&amp;isModal=False</t>
  </si>
  <si>
    <t>LUZ MARINA PRIETO MEDINA</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</si>
  <si>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</si>
  <si>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</si>
  <si>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</si>
  <si>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</si>
  <si>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</si>
  <si>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</si>
  <si>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</si>
  <si>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</si>
  <si>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</si>
  <si>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</si>
  <si>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</si>
  <si>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</si>
  <si>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</si>
  <si>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</si>
  <si>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</si>
  <si>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</si>
  <si>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</si>
  <si>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</si>
  <si>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</si>
  <si>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</si>
  <si>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</si>
  <si>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</si>
  <si>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</si>
  <si>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</si>
  <si>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</si>
  <si>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</si>
  <si>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</si>
  <si>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</si>
  <si>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</si>
  <si>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</si>
  <si>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</si>
  <si>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</si>
  <si>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</si>
  <si>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</si>
  <si>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</si>
  <si>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</si>
  <si>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</si>
  <si>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</si>
  <si>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</si>
  <si>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</si>
  <si>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</si>
  <si>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</si>
  <si>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</si>
  <si>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</si>
  <si>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</si>
  <si>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</si>
  <si>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</si>
  <si>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</si>
  <si>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</si>
  <si>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</si>
  <si>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</si>
  <si>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</si>
  <si>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</si>
  <si>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</si>
  <si>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</si>
  <si>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</si>
  <si>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</si>
  <si>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</si>
  <si>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</si>
  <si>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</si>
  <si>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</si>
  <si>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</si>
  <si>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</si>
  <si>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</si>
  <si>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</si>
  <si>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</si>
  <si>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</si>
  <si>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</si>
  <si>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</si>
  <si>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</si>
  <si>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</si>
  <si>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</si>
  <si>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</si>
  <si>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</si>
  <si>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</si>
  <si>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</si>
  <si>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</si>
  <si>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</si>
  <si>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</si>
  <si>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</si>
  <si>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</si>
  <si>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</si>
  <si>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</si>
  <si>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</si>
  <si>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</si>
  <si>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</si>
  <si>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</si>
  <si>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</si>
  <si>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</si>
  <si>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</si>
  <si>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</si>
  <si>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</si>
  <si>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</si>
  <si>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</si>
  <si>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</si>
  <si>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</si>
  <si>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</si>
  <si>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</si>
  <si>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</si>
  <si>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</si>
  <si>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</si>
  <si>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</si>
  <si>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</si>
  <si>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</si>
  <si>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</si>
  <si>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</si>
  <si>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</si>
  <si>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</si>
  <si>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</si>
  <si>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</si>
  <si>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</si>
  <si>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</si>
  <si>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</si>
  <si>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</si>
  <si>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</si>
  <si>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</si>
  <si>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</si>
  <si>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</si>
  <si>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</si>
  <si>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</si>
  <si>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</si>
  <si>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</si>
  <si>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</si>
  <si>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</si>
  <si>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</si>
  <si>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</si>
  <si>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</si>
  <si>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</si>
  <si>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</si>
  <si>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</si>
  <si>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</si>
  <si>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</si>
  <si>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</si>
  <si>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</si>
  <si>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</si>
  <si>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</si>
  <si>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</si>
  <si>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</si>
  <si>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</si>
  <si>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</si>
  <si>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</si>
  <si>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</si>
  <si>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</si>
  <si>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</si>
  <si>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</si>
  <si>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</si>
  <si>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</si>
  <si>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</si>
  <si>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</si>
  <si>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</si>
  <si>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</si>
  <si>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</si>
  <si>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</si>
  <si>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</si>
  <si>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</si>
  <si>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</si>
  <si>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</si>
  <si>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</si>
  <si>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</si>
  <si>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</si>
  <si>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</si>
  <si>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</si>
  <si>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</si>
  <si>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</si>
  <si>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</si>
  <si>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</si>
  <si>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</si>
  <si>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</si>
  <si>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</si>
  <si>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</si>
  <si>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</si>
  <si>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</si>
  <si>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</si>
  <si>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</si>
  <si>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</si>
  <si>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</si>
  <si>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</si>
  <si>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</si>
  <si>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</si>
  <si>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</si>
  <si>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</si>
  <si>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</si>
  <si>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</si>
  <si>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</si>
  <si>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</si>
  <si>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</si>
  <si>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</si>
  <si>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</si>
  <si>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</si>
  <si>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</si>
  <si>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</si>
  <si>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</si>
  <si>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</si>
  <si>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</si>
  <si>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</si>
  <si>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</si>
  <si>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</si>
  <si>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</si>
  <si>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</si>
  <si>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</si>
  <si>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</si>
  <si>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</si>
  <si>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</si>
  <si>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</si>
  <si>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</si>
  <si>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</si>
  <si>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</si>
  <si>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</si>
  <si>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</si>
  <si>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</si>
  <si>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</si>
  <si>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</si>
  <si>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</si>
  <si>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</si>
  <si>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</si>
  <si>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</si>
  <si>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</si>
  <si>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</si>
  <si>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</si>
  <si>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</si>
  <si>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</si>
  <si>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</si>
  <si>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</si>
  <si>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</si>
  <si>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</si>
  <si>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</si>
  <si>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</si>
  <si>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</si>
  <si>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</si>
  <si>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</si>
  <si>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</si>
  <si>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</si>
  <si>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</si>
  <si>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</si>
  <si>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</si>
  <si>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</si>
  <si>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</si>
  <si>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</si>
  <si>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</si>
  <si>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</si>
  <si>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</si>
  <si>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</si>
  <si>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</si>
  <si>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</si>
  <si>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</si>
  <si>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</si>
  <si>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</si>
  <si>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</si>
  <si>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</si>
  <si>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</si>
  <si>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</si>
  <si>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</si>
  <si>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</si>
  <si>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</si>
  <si>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</si>
  <si>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</si>
  <si>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</si>
  <si>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</si>
  <si>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</si>
  <si>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</si>
  <si>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</si>
  <si>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</si>
  <si>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</si>
  <si>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</si>
  <si>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</si>
  <si>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</si>
  <si>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</si>
  <si>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</si>
  <si>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</si>
  <si>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</si>
  <si>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</si>
  <si>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</si>
  <si>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</si>
  <si>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</si>
  <si>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</si>
  <si>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</si>
  <si>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</si>
  <si>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</si>
  <si>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</si>
  <si>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</si>
  <si>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</si>
  <si>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</si>
  <si>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</si>
  <si>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</si>
  <si>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</si>
  <si>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</si>
  <si>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</si>
  <si>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</si>
  <si>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</si>
  <si>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</si>
  <si>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</si>
  <si>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</si>
  <si>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</si>
  <si>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</si>
  <si>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</si>
  <si>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</si>
  <si>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</si>
  <si>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</si>
  <si>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</si>
  <si>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</si>
  <si>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</si>
  <si>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</si>
  <si>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</si>
  <si>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</si>
  <si>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</si>
  <si>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</si>
  <si>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</si>
  <si>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</si>
  <si>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</si>
  <si>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</si>
  <si>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</si>
  <si>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</si>
  <si>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</si>
  <si>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</si>
  <si>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</si>
  <si>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</si>
  <si>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</si>
  <si>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</si>
  <si>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</si>
  <si>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</si>
  <si>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</si>
  <si>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</si>
  <si>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</si>
  <si>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</si>
  <si>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</si>
  <si>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</si>
  <si>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</si>
  <si>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</si>
  <si>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</si>
  <si>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</si>
  <si>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</si>
  <si>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</si>
  <si>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</si>
  <si>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</si>
  <si>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</si>
  <si>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</si>
  <si>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</si>
  <si>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</si>
  <si>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</si>
  <si>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</si>
  <si>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</si>
  <si>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</si>
  <si>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</si>
  <si>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</si>
  <si>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</si>
  <si>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</si>
  <si>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</si>
  <si>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</si>
  <si>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</si>
  <si>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</si>
  <si>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</si>
  <si>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</si>
  <si>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</si>
  <si>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</si>
  <si>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</si>
  <si>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</si>
  <si>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</si>
  <si>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</si>
  <si>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</si>
  <si>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</si>
  <si>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</si>
  <si>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</si>
  <si>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</si>
  <si>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</si>
  <si>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</si>
  <si>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</si>
  <si>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</si>
  <si>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</si>
  <si>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</si>
  <si>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</si>
  <si>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</si>
  <si>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</si>
  <si>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https://community.secop.gov.co/Public/Tendering/ContractNoticePhases/View?PPI=CO1.PPI.34741632&amp;isFromPublicArea=True&amp;isModal=False</t>
  </si>
  <si>
    <t>KPMG ADVISORY TAX Y LEGAL SAS</t>
  </si>
  <si>
    <t>SERVICIO DE AUDITORIA INTEGRAL E INDEPENDIENTE</t>
  </si>
  <si>
    <t>CO1.REQ.6943250</t>
  </si>
  <si>
    <t>OPS-VAD-1530-2024</t>
  </si>
  <si>
    <t>https://community.secop.gov.co/Public/Tendering/ContractNoticePhases/View?PPI=CO1.PPI.34616260&amp;isFromPublicArea=True&amp;isModal=False</t>
  </si>
  <si>
    <t>NODO ASESORIAS S.A.S</t>
  </si>
  <si>
    <t>SERVICIO TECNICO PARA EL DESARROLLO DE TALLERES DE PRODUCCION ESTRATEGICA Y NEGOCIOS INTELIGENTES</t>
  </si>
  <si>
    <t>CO1.REQ.6910885</t>
  </si>
  <si>
    <t>OPS-VAD-1528-2024</t>
  </si>
  <si>
    <t>https://community.secop.gov.co/Public/Tendering/ContractNoticePhases/View?PPI=CO1.PPI.34617067&amp;isFromPublicArea=True&amp;isModal=False</t>
  </si>
  <si>
    <t>PR INVERSIONES ZONA NORTE S.A.S</t>
  </si>
  <si>
    <t>SERVICIO DE APOYO LOGISTICO REQUERIDO PARA EL DESARROLLO DE TALLERES DE PRODUCCION ESTRATEGICA Y NEGOCIOS INTELIGENTES</t>
  </si>
  <si>
    <t>CO1.REQ.6911177</t>
  </si>
  <si>
    <t>OPS-VAD-1527-2024</t>
  </si>
  <si>
    <t>https://community.secop.gov.co/Public/Tendering/ContractNoticePhases/View?PPI=CO1.PPI.34144232&amp;isFromPublicArea=True&amp;isModal=False</t>
  </si>
  <si>
    <t>TRANSPORTES SENSACION S.A.S</t>
  </si>
  <si>
    <t>SERVICIO DE TRANSPORTE EN UN VEHICULO CON CAPACIDAD PARA 30 PASAJEROS</t>
  </si>
  <si>
    <t>CO1.REQ.6793298</t>
  </si>
  <si>
    <t>OPS-VAD-1494-2024</t>
  </si>
  <si>
    <t>https://community.secop.gov.co/Public/Tendering/ContractNoticePhases/View?PPI=CO1.PPI.33482132&amp;isFromPublicArea=True&amp;isModal=False</t>
  </si>
  <si>
    <t>SOCIEDAD DE INNOVACION JURIDICA Y ECONOMICA LEGAX</t>
  </si>
  <si>
    <t>SERVICIOS DE ASESORIA JURIDICA ESPECIALIZADA EN DERECHO DE LA EDUCACION SUPERIOR, INTERPRETACION Y APLICACION DE LA NORMATIVA VIGENTE DEL SECTOR, ASI COMO LA ACTUALIZACION YARMONIZACION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</si>
  <si>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CO1.REQ.6625157</t>
  </si>
  <si>
    <t>OPS-VAD-1274-2024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</si>
  <si>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</si>
  <si>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</si>
  <si>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</si>
  <si>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</si>
  <si>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</si>
  <si>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</si>
  <si>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</si>
  <si>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</si>
  <si>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</si>
  <si>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</si>
  <si>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</si>
  <si>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</si>
  <si>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</si>
  <si>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</si>
  <si>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</si>
  <si>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</si>
  <si>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</si>
  <si>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</si>
  <si>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</si>
  <si>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</si>
  <si>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</si>
  <si>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</si>
  <si>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</si>
  <si>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</si>
  <si>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</si>
  <si>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</si>
  <si>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</si>
  <si>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</si>
  <si>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</si>
  <si>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</si>
  <si>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</si>
  <si>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</si>
  <si>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</si>
  <si>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</si>
  <si>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</si>
  <si>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</si>
  <si>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</si>
  <si>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</si>
  <si>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</si>
  <si>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</si>
  <si>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</si>
  <si>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</si>
  <si>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</si>
  <si>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</si>
  <si>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</si>
  <si>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</si>
  <si>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</si>
  <si>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</si>
  <si>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</si>
  <si>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</si>
  <si>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</si>
  <si>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</si>
  <si>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</si>
  <si>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</si>
  <si>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</si>
  <si>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</si>
  <si>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</si>
  <si>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</si>
  <si>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</si>
  <si>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</si>
  <si>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</si>
  <si>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</si>
  <si>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</si>
  <si>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</si>
  <si>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</si>
  <si>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</si>
  <si>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</si>
  <si>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</si>
  <si>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</si>
  <si>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</si>
  <si>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</si>
  <si>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</si>
  <si>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</si>
  <si>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</si>
  <si>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</si>
  <si>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</si>
  <si>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</si>
  <si>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</si>
  <si>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</si>
  <si>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</si>
  <si>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</si>
  <si>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</si>
  <si>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</si>
  <si>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</si>
  <si>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</si>
  <si>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</si>
  <si>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</si>
  <si>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</si>
  <si>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</si>
  <si>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</si>
  <si>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</si>
  <si>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</si>
  <si>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</si>
  <si>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https://community.secop.gov.co/Public/Tendering/ContractNoticePhases/View?PPI=CO1.PPI.34873541&amp;isFromPublicArea=True&amp;isModal=False</t>
  </si>
  <si>
    <t>COMPRA DE DOTACION PARA PERSONAL PROFESIONAL CONTRATADO PARA REALIZAR VISITAS DEL PROYECTO</t>
  </si>
  <si>
    <t>CO1.REQ.6979619</t>
  </si>
  <si>
    <t>ODC-VAD-0005-2024</t>
  </si>
  <si>
    <t>https://community.secop.gov.co/Public/Tendering/ContractNoticePhases/View?PPI=CO1.PPI.34615309&amp;isFromPublicArea=True&amp;isModal=False</t>
  </si>
  <si>
    <t>COMMERCE COL S.A.S</t>
  </si>
  <si>
    <t xml:space="preserve">COMPRA DE MATERIALES E INSUMOS DE PAPELERIA </t>
  </si>
  <si>
    <t>CO1.REQ.6910490</t>
  </si>
  <si>
    <t>ODC-VAD-0004-2024</t>
  </si>
  <si>
    <t>https://community.secop.gov.co/Public/Tendering/ContractNoticePhases/View?PPI=CO1.PPI.32489020&amp;isFromPublicArea=True&amp;isModal=False</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</si>
  <si>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</si>
  <si>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</si>
  <si>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</si>
  <si>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</si>
  <si>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</si>
  <si>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</si>
  <si>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</si>
  <si>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</si>
  <si>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</si>
  <si>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</si>
  <si>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</si>
  <si>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</si>
  <si>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</si>
  <si>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</si>
  <si>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</si>
  <si>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</si>
  <si>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</si>
  <si>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</si>
  <si>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</si>
  <si>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</si>
  <si>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</si>
  <si>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</si>
  <si>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</si>
  <si>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</si>
  <si>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</si>
  <si>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</si>
  <si>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</si>
  <si>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</si>
  <si>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</si>
  <si>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</si>
  <si>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</si>
  <si>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</si>
  <si>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</si>
  <si>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</si>
  <si>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</si>
  <si>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</si>
  <si>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</si>
  <si>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</si>
  <si>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</si>
  <si>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https://community.secop.gov.co/Public/Tendering/ContractNoticePhases/View?PPI=CO1.PPI.35168126&amp;isFromPublicArea=True&amp;isModal=False</t>
  </si>
  <si>
    <t>INVERSIONES SORUBA SAS</t>
  </si>
  <si>
    <t>ASISTENCIA TÉCNICA Y ADMINISTRATIVA PARA EL MANEJO Y ENTREGA DE VIÁTICOS EN ESPECIE A LOS DOCENTES, PERSONAL PROFESIONAL Y OPERATIVO Y DEMÁS GASTOS ASOCIADOS AL DESARROLLO DE TALLERES DE FORMACIÓN PRESENCIAL DIRIGIDO A DOCENTES DE LAS SEDES FOCALIZADAS POR EL MINISTERIO DE CONFORMIDAD CON LAS  ACTIVIDADES CONTEMPLADAS EN EL ANEXO TÉCNICO DE  LA CARTA DE ACEPTACIÓN N° 005 DE 2024, SUSCRITO CON MINISTERIO DE EDUCACIÓN, QUE TIENE POR OBJETO "FORTALECIMIENTO DE SEDES EDUCATIVAS RURALES, TRAVÉS DEL DESARROLLO DE PROCESOS DE FORMACIÓN DOCENTE Y SEGUIMIENTO A LA IMPLEMENTACIÓN DE MODELOS EDUCATIVOS FLEXIBLES-MEF.</t>
  </si>
  <si>
    <t>CO1.REQ.7050961</t>
  </si>
  <si>
    <t>CPS-VAD-0033-2024</t>
  </si>
  <si>
    <t>https://community.secop.gov.co/Public/Tendering/ContractNoticePhases/View?PPI=CO1.PPI.34758585&amp;isFromPublicArea=True&amp;isModal=False</t>
  </si>
  <si>
    <t>SERVICIO DE PLATAFORMA DE VOTACIÓN VIRTUAL QUE SE UTILIZARÁ EN EL MARCO DEL PROCESO DE CONSULTA PARA LA CONFORMACIÓN DE TERNA PARA NOMBRAR RECTOR DE LA UNIVERSIDAD DEL MAGDALENA (PERÍODO 2024-2028)</t>
  </si>
  <si>
    <t>CO1.REQ.6948589</t>
  </si>
  <si>
    <t>CINT-VAD-0032-2024</t>
  </si>
  <si>
    <t>https://community.secop.gov.co/Public/Tendering/ContractNoticePhases/View?PPI=CO1.PPI.33546740&amp;isFromPublicArea=True&amp;isModal=False</t>
  </si>
  <si>
    <t>COMPAÑIA DE VIGILANCIA Y SEGURIDAD PRIVADA VIVAC LTDA</t>
  </si>
  <si>
    <t>CONVOCATORIA</t>
  </si>
  <si>
    <t>SERVICIO DE VIGILANCIA Y SEGURIDAD PRIVADA EN LA SEDE PRINCIPAL Y SUS SEDES ALTERNAS DE LA UNIVERSIDAD DEL MAGDALENA PARA LAS VIGENCIAS 2024, 2025 Y 2026</t>
  </si>
  <si>
    <t>CO1.REQ.6641692</t>
  </si>
  <si>
    <t>CPS-VAD-0031-2024</t>
  </si>
  <si>
    <t>https://community.secop.gov.co/Public/Tendering/ContractNoticePhases/View?PPI=CO1.PPI.33980570&amp;isFromPublicArea=True&amp;isModal=False</t>
  </si>
  <si>
    <t>CENTRO MEDICO DE ESPECIALISTAS DE LA ESPERANZA SAS</t>
  </si>
  <si>
    <t>SERVICIO DE ACOMPAÑAMIENTO PSICOLOGICO ESPECIALIZADO PARA LA ATENCION OPORTUNA DE ESTUDIANTES Y ADMINISTRATIVOS, ASI COMO PARA EL DESARROLLO DE ACTIVIDADES DE PROMOCION Y MANTENIMIENTO DE SALUD EN EL MARCO DEL PROYECTO DEL PLAN DE ACCION MEJORAMIENTO DE LA CALIDAD DE VIDA, BIENESTAR Y DESARROLLO PERSONAL DE LA COMUNIDAD UNIVERSITARIA</t>
  </si>
  <si>
    <t>CO1.REQ.6751056</t>
  </si>
  <si>
    <t>CPS-VAD-0030-2024</t>
  </si>
  <si>
    <t>https://community.secop.gov.co/Public/Tendering/ContractNoticePhases/View?PPI=CO1.PPI.33822634&amp;isFromPublicArea=True&amp;isModal=False</t>
  </si>
  <si>
    <t>SCHALLER DESIGN LAB</t>
  </si>
  <si>
    <t>COMPRA DE EQUIPOS ESPECIALIZADOS CAMARAS, GRABADORES, KITS DE ILUMINACION, MIXERS, MICROFONOS, TRIPODES Y ACCESORIOS PARA LOS LABORATORIOS DEL PROGRAMA CINE Y AUDIOVISUALES DE LA UNIVERSIDAD</t>
  </si>
  <si>
    <t>CO1.REQ.6711174</t>
  </si>
  <si>
    <t>CCO-VAD-0029-2024</t>
  </si>
  <si>
    <t>https://community.secop.gov.co/Public/Tendering/ContractNoticePhases/View?PPI=CO1.PPI.33575479&amp;isFromPublicArea=True&amp;isModal=False</t>
  </si>
  <si>
    <t>HILDEMAR QUINTANA</t>
  </si>
  <si>
    <t>ADVANCED TECHNOLOGIES SOLUTIONS S.A.S</t>
  </si>
  <si>
    <t>COMPRA DE MIL TRESCIENTOS CUARENTA Y DOS 1.342 COMPUTADORES PARA ESTUDIANTES BENEFICIARIOS DEL PROGRAMA TALENTO MAGDALENA</t>
  </si>
  <si>
    <t>CO1.REQ.6648444</t>
  </si>
  <si>
    <t>CCO-VAD-0028-2024</t>
  </si>
  <si>
    <t>https://community.secop.gov.co/Public/Tendering/ContractNoticePhases/View?PPI=CO1.PPI.33472646&amp;isFromPublicArea=True&amp;isModal=False</t>
  </si>
  <si>
    <t>SUMINISTRO Y ENTREGA DE MAXIMO DOS MIL TRESCIENTOS 2300 ALMUERZOS Y DOS MIL TRESCIENTOS 2300 REFRIGERIOS DIARIOS, DIRIGIDO A ESTUDIANTET DE PREGRADO PRESENCIAL Y A DISTANCIA QUE HAYAN SIDO SELECCIONADOS EN L CONVOCATORIA DEL PROGRAMA DE ALMUERZOS Y REFRIGERIOS GRATUITOS DI UNIMAGDALENA CON CONDICION SOCIOECONOMICA CLASIFICADA COMO SIN ESTRATO ESTRATOS DEL 1 AL 3, ESTUDIANTES BENEFICIARIOS DEL PROGRAMA TALENTO MAGDALENA.</t>
  </si>
  <si>
    <t>CO1.REQ.6622715</t>
  </si>
  <si>
    <t>CSM-VAD-0027-2024</t>
  </si>
  <si>
    <t>https://community.secop.gov.co/Public/Tendering/ContractNoticePhases/View?PPI=CO1.PPI.32780051&amp;isFromPublicArea=True&amp;isModal=False</t>
  </si>
  <si>
    <t>HECTOR VARGAS</t>
  </si>
  <si>
    <t>UNION TEMPORAL CONSTRUYENDO EDUCACON</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</si>
  <si>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</si>
  <si>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</si>
  <si>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</si>
  <si>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</si>
  <si>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</si>
  <si>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</si>
  <si>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</si>
  <si>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</si>
  <si>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</si>
  <si>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</si>
  <si>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</si>
  <si>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</si>
  <si>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</si>
  <si>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</si>
  <si>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</si>
  <si>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</si>
  <si>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</si>
  <si>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</si>
  <si>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</si>
  <si>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</si>
  <si>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</si>
  <si>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</si>
  <si>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</si>
  <si>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</si>
  <si>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</si>
  <si>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</si>
  <si>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</si>
  <si>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</si>
  <si>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</si>
  <si>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</si>
  <si>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</si>
  <si>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</si>
  <si>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</si>
  <si>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</si>
  <si>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</si>
  <si>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</si>
  <si>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</si>
  <si>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</si>
  <si>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</si>
  <si>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</si>
  <si>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WILLIAM RETAMOZO</t>
  </si>
  <si>
    <t>COMREDES DE COLOMBIA S.A.S.</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</si>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</sst>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_);_(* \(#,##0\);_(* &quot;-&quot;??_);_(@_)"/>
    <numFmt numFmtId="167" formatCode="yyyy\/mm\/dd"/>
    <numFmt numFmtId="168" formatCode="[$-F800]dddd\,\ mmmm\ dd\,\ yyyy"/>
    <numFmt numFmtId="169" formatCode="yyyy\-mm\-dd;@"/>
    <numFmt numFmtId="170" formatCode="yyyy/mm/dd;@"/>
    <numFmt numFmtId="171" formatCode="yyyy\-mm\-dd"/>
    <numFmt numFmtId="172" formatCode="_-&quot;$&quot;\ * #,##0_-;\-&quot;$&quot;\ * #,##0_-;_-&quot;$&quot;\ * &quot;-&quot;??_-;_-@_-"/>
    <numFmt numFmtId="173" formatCode="_-&quot;$&quot;\ * #,##0_-;\-&quot;$&quot;\ * #,##0_-;_-&quot;$&quot;\ * &quot;-&quot;_-;_-@_-"/>
    <numFmt numFmtId="175" formatCode="0.0"/>
    <numFmt numFmtId="176" formatCode="[$-1540A]yyyy/mm/dd;@"/>
  </numFmts>
  <fonts count="30"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0"/>
      <color rgb="FF000000"/>
      <name val="Calibri"/>
      <family val="2"/>
      <scheme val="minor"/>
    </font>
    <font>
      <i/>
      <sz val="10"/>
      <color theme="1"/>
      <name val="Calibri"/>
      <family val="2"/>
      <scheme val="minor"/>
    </font>
    <font>
      <sz val="11"/>
      <name val="Calibri"/>
      <family val="2"/>
    </font>
    <font>
      <b/>
      <sz val="10"/>
      <color rgb="FF000000"/>
      <name val="Calibri"/>
      <family val="2"/>
      <scheme val="minor"/>
    </font>
    <font>
      <b/>
      <sz val="10"/>
      <color rgb="FF333333"/>
      <name val="Calibri"/>
      <family val="2"/>
      <scheme val="minor"/>
    </font>
    <font>
      <sz val="11"/>
      <name val="Calibri"/>
      <family val="2"/>
      <scheme val="minor"/>
    </font>
    <font>
      <u/>
      <sz val="11"/>
      <name val="Calibri"/>
      <family val="2"/>
      <scheme val="minor"/>
    </font>
    <font>
      <b/>
      <sz val="11"/>
      <color theme="0"/>
      <name val="Calibri"/>
      <family val="2"/>
      <scheme val="minor"/>
    </font>
    <font>
      <sz val="11"/>
      <color theme="0"/>
      <name val="Calibri"/>
      <family val="2"/>
      <scheme val="minor"/>
    </font>
    <font>
      <b/>
      <sz val="11"/>
      <name val="Calibri"/>
      <family val="2"/>
      <scheme val="minor"/>
    </font>
    <font>
      <b/>
      <u val="double"/>
      <sz val="11"/>
      <color theme="0"/>
      <name val="Calibri"/>
      <family val="2"/>
      <scheme val="minor"/>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
      <sz val="11"/>
      <color rgb="FF000000"/>
      <name val="Calibri"/>
      <family val="2"/>
    </font>
  </fonts>
  <fills count="12">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s>
  <borders count="2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s>
  <cellStyleXfs count="15">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165"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0" borderId="0"/>
    <xf numFmtId="173" fontId="1" fillId="0" borderId="0" applyFont="0" applyFill="0" applyBorder="0" applyAlignment="0" applyProtection="0"/>
    <xf numFmtId="0" fontId="13" fillId="0" borderId="0" applyNumberFormat="0" applyFill="0" applyBorder="0" applyAlignment="0" applyProtection="0"/>
    <xf numFmtId="0" fontId="29" fillId="0" borderId="0"/>
    <xf numFmtId="0" fontId="17" fillId="0" borderId="0"/>
  </cellStyleXfs>
  <cellXfs count="566">
    <xf numFmtId="0" fontId="0" fillId="0" borderId="0" xfId="0"/>
    <xf numFmtId="9" fontId="0" fillId="0" borderId="0" xfId="3" applyFont="1" applyAlignment="1">
      <alignment horizontal="center"/>
    </xf>
    <xf numFmtId="0" fontId="3" fillId="0" borderId="0" xfId="0" applyFont="1" applyAlignment="1">
      <alignment vertical="center"/>
    </xf>
    <xf numFmtId="166"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6"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167" fontId="6" fillId="7" borderId="6" xfId="0"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7" borderId="15" xfId="4" applyFont="1" applyFill="1" applyBorder="1" applyAlignment="1">
      <alignment horizontal="center" vertical="center" wrapText="1"/>
    </xf>
    <xf numFmtId="167" fontId="6" fillId="7" borderId="12" xfId="0"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9" fontId="12" fillId="7" borderId="12" xfId="3" applyFont="1" applyFill="1" applyBorder="1" applyAlignment="1">
      <alignment horizontal="center" vertical="center" wrapText="1"/>
    </xf>
    <xf numFmtId="0" fontId="2" fillId="9" borderId="10" xfId="0" applyFont="1" applyFill="1" applyBorder="1" applyAlignment="1">
      <alignment horizontal="center"/>
    </xf>
    <xf numFmtId="0" fontId="2" fillId="9" borderId="16" xfId="0" applyFont="1" applyFill="1" applyBorder="1" applyAlignment="1">
      <alignment horizontal="center"/>
    </xf>
    <xf numFmtId="0" fontId="10" fillId="10" borderId="10" xfId="0" applyFont="1" applyFill="1" applyBorder="1" applyAlignment="1">
      <alignment vertical="center"/>
    </xf>
    <xf numFmtId="0" fontId="10" fillId="10" borderId="13" xfId="0" applyFont="1" applyFill="1" applyBorder="1" applyAlignment="1">
      <alignment vertical="center"/>
    </xf>
    <xf numFmtId="0" fontId="2" fillId="9" borderId="16" xfId="0" applyFont="1" applyFill="1" applyBorder="1"/>
    <xf numFmtId="0" fontId="2" fillId="9" borderId="17" xfId="0" applyFont="1" applyFill="1" applyBorder="1"/>
    <xf numFmtId="0" fontId="2" fillId="9" borderId="18" xfId="0" applyFont="1" applyFill="1" applyBorder="1"/>
    <xf numFmtId="0" fontId="10" fillId="10" borderId="11" xfId="0" applyFont="1" applyFill="1" applyBorder="1" applyAlignment="1">
      <alignment vertical="center"/>
    </xf>
    <xf numFmtId="0" fontId="2" fillId="9" borderId="19" xfId="0" applyFont="1" applyFill="1" applyBorder="1"/>
    <xf numFmtId="0" fontId="2" fillId="9" borderId="19" xfId="0" applyFont="1" applyFill="1" applyBorder="1" applyAlignment="1">
      <alignment horizontal="center"/>
    </xf>
    <xf numFmtId="0" fontId="2" fillId="9" borderId="10" xfId="0" applyFont="1" applyFill="1" applyBorder="1"/>
    <xf numFmtId="0" fontId="2" fillId="9" borderId="17" xfId="1" applyNumberFormat="1" applyFont="1" applyFill="1" applyBorder="1" applyAlignment="1">
      <alignment horizontal="right"/>
    </xf>
    <xf numFmtId="0" fontId="2" fillId="9" borderId="19" xfId="1" applyNumberFormat="1" applyFont="1" applyFill="1" applyBorder="1" applyAlignment="1">
      <alignment horizontal="right"/>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9" fillId="0" borderId="20" xfId="0" applyFont="1" applyBorder="1" applyProtection="1">
      <protection locked="0"/>
    </xf>
    <xf numFmtId="0" fontId="9" fillId="0" borderId="20" xfId="0" applyFont="1" applyBorder="1"/>
    <xf numFmtId="0" fontId="9" fillId="0" borderId="20" xfId="0" applyFont="1" applyBorder="1" applyAlignment="1" applyProtection="1">
      <alignment horizontal="center"/>
      <protection locked="0"/>
    </xf>
    <xf numFmtId="0" fontId="9" fillId="0" borderId="20" xfId="0" applyFont="1" applyBorder="1" applyAlignment="1">
      <alignment horizontal="left" vertical="center"/>
    </xf>
    <xf numFmtId="0" fontId="9" fillId="0" borderId="20" xfId="0" applyFont="1" applyBorder="1" applyAlignment="1" applyProtection="1">
      <alignment horizontal="left" vertical="center"/>
      <protection locked="0"/>
    </xf>
    <xf numFmtId="0" fontId="9" fillId="0" borderId="20" xfId="0" applyFont="1" applyBorder="1" applyAlignment="1" applyProtection="1">
      <alignment horizontal="right" vertical="center"/>
      <protection locked="0"/>
    </xf>
    <xf numFmtId="0" fontId="9" fillId="0" borderId="20" xfId="0" applyFont="1" applyBorder="1" applyAlignment="1" applyProtection="1">
      <alignment horizontal="right"/>
      <protection locked="0"/>
    </xf>
    <xf numFmtId="14" fontId="9" fillId="0" borderId="20" xfId="0" applyNumberFormat="1" applyFont="1" applyBorder="1" applyAlignment="1" applyProtection="1">
      <alignment horizontal="center" vertical="center"/>
      <protection locked="0"/>
    </xf>
    <xf numFmtId="3" fontId="9" fillId="0" borderId="20" xfId="0" applyNumberFormat="1" applyFont="1" applyBorder="1" applyProtection="1">
      <protection locked="0"/>
    </xf>
    <xf numFmtId="14" fontId="9" fillId="0" borderId="20" xfId="0" applyNumberFormat="1" applyFont="1" applyBorder="1" applyAlignment="1" applyProtection="1">
      <alignment horizontal="center"/>
      <protection locked="0"/>
    </xf>
    <xf numFmtId="167" fontId="9" fillId="0" borderId="20" xfId="0" applyNumberFormat="1" applyFont="1" applyBorder="1" applyAlignment="1" applyProtection="1">
      <alignment horizontal="center" vertical="center"/>
      <protection locked="0"/>
    </xf>
    <xf numFmtId="168" fontId="9" fillId="0" borderId="20" xfId="0" applyNumberFormat="1" applyFont="1" applyBorder="1" applyAlignment="1" applyProtection="1">
      <alignment horizontal="center" vertical="center"/>
      <protection locked="0"/>
    </xf>
    <xf numFmtId="0" fontId="9" fillId="0" borderId="20" xfId="1" applyNumberFormat="1" applyFont="1" applyFill="1" applyBorder="1" applyAlignment="1" applyProtection="1">
      <alignment horizontal="right" vertical="center"/>
      <protection locked="0"/>
    </xf>
    <xf numFmtId="0" fontId="9" fillId="0" borderId="20" xfId="1" applyNumberFormat="1" applyFont="1" applyFill="1" applyBorder="1" applyAlignment="1">
      <alignment horizontal="right" vertical="center"/>
    </xf>
    <xf numFmtId="9" fontId="9" fillId="0" borderId="20" xfId="3" applyFont="1" applyFill="1" applyBorder="1" applyAlignment="1">
      <alignment horizontal="center" vertical="center"/>
    </xf>
    <xf numFmtId="0" fontId="9" fillId="0" borderId="20" xfId="7" applyFont="1" applyBorder="1" applyAlignment="1" applyProtection="1">
      <alignment horizontal="left" vertical="center"/>
      <protection locked="0"/>
    </xf>
    <xf numFmtId="0" fontId="9" fillId="0" borderId="21" xfId="0" applyFont="1" applyBorder="1" applyAlignment="1" applyProtection="1">
      <alignment horizontal="center"/>
      <protection locked="0"/>
    </xf>
    <xf numFmtId="0" fontId="9" fillId="0" borderId="21" xfId="0" applyFont="1" applyBorder="1" applyAlignment="1" applyProtection="1">
      <alignment horizontal="center" vertical="center"/>
      <protection locked="0"/>
    </xf>
    <xf numFmtId="0" fontId="9" fillId="0" borderId="21" xfId="0" applyFont="1" applyBorder="1" applyAlignment="1" applyProtection="1">
      <alignment vertical="center"/>
      <protection locked="0"/>
    </xf>
    <xf numFmtId="0" fontId="9" fillId="0" borderId="21" xfId="0" applyFont="1" applyBorder="1" applyProtection="1">
      <protection locked="0"/>
    </xf>
    <xf numFmtId="0" fontId="9" fillId="0" borderId="21" xfId="0" applyFont="1" applyBorder="1"/>
    <xf numFmtId="0" fontId="9" fillId="0" borderId="21" xfId="0" applyFont="1" applyBorder="1" applyAlignment="1">
      <alignment horizontal="left" vertical="center"/>
    </xf>
    <xf numFmtId="0" fontId="9" fillId="0" borderId="21" xfId="0" applyFont="1" applyBorder="1" applyAlignment="1" applyProtection="1">
      <alignment horizontal="right" vertical="center"/>
      <protection locked="0"/>
    </xf>
    <xf numFmtId="0" fontId="9" fillId="0" borderId="21" xfId="0" applyFont="1" applyBorder="1" applyAlignment="1" applyProtection="1">
      <alignment horizontal="left"/>
      <protection locked="0"/>
    </xf>
    <xf numFmtId="0" fontId="9" fillId="0" borderId="21" xfId="0" applyFont="1" applyBorder="1" applyAlignment="1" applyProtection="1">
      <alignment horizontal="right"/>
      <protection locked="0"/>
    </xf>
    <xf numFmtId="14" fontId="9" fillId="0" borderId="21" xfId="0" applyNumberFormat="1" applyFont="1" applyBorder="1" applyAlignment="1" applyProtection="1">
      <alignment horizontal="center" vertical="center"/>
      <protection locked="0"/>
    </xf>
    <xf numFmtId="3" fontId="9" fillId="0" borderId="21" xfId="0" applyNumberFormat="1" applyFont="1" applyBorder="1" applyProtection="1">
      <protection locked="0"/>
    </xf>
    <xf numFmtId="14" fontId="9" fillId="0" borderId="21" xfId="0" applyNumberFormat="1" applyFont="1" applyBorder="1" applyAlignment="1" applyProtection="1">
      <alignment horizontal="center"/>
      <protection locked="0"/>
    </xf>
    <xf numFmtId="167" fontId="9" fillId="0" borderId="21" xfId="0" applyNumberFormat="1" applyFont="1" applyBorder="1" applyAlignment="1" applyProtection="1">
      <alignment horizontal="center" vertical="center"/>
      <protection locked="0"/>
    </xf>
    <xf numFmtId="168" fontId="9" fillId="0" borderId="21" xfId="0" applyNumberFormat="1" applyFont="1" applyBorder="1" applyAlignment="1" applyProtection="1">
      <alignment horizontal="center" vertical="center"/>
      <protection locked="0"/>
    </xf>
    <xf numFmtId="0" fontId="9" fillId="0" borderId="21" xfId="1" applyNumberFormat="1" applyFont="1" applyBorder="1" applyAlignment="1" applyProtection="1">
      <alignment horizontal="right"/>
      <protection locked="0"/>
    </xf>
    <xf numFmtId="0" fontId="9" fillId="0" borderId="21" xfId="1" applyNumberFormat="1" applyFont="1" applyFill="1" applyBorder="1" applyAlignment="1">
      <alignment horizontal="right" vertical="center"/>
    </xf>
    <xf numFmtId="9" fontId="9" fillId="0" borderId="21" xfId="3" applyFont="1" applyFill="1" applyBorder="1" applyAlignment="1">
      <alignment horizontal="center" vertical="center"/>
    </xf>
    <xf numFmtId="0" fontId="14" fillId="0" borderId="21" xfId="7" applyFont="1" applyBorder="1" applyProtection="1">
      <protection locked="0"/>
    </xf>
    <xf numFmtId="0" fontId="10" fillId="0" borderId="21" xfId="0" applyFont="1" applyBorder="1" applyAlignment="1">
      <alignment horizontal="left" vertical="center"/>
    </xf>
    <xf numFmtId="0" fontId="9" fillId="0" borderId="21" xfId="0" applyFont="1" applyBorder="1" applyAlignment="1">
      <alignment horizontal="right" vertical="center"/>
    </xf>
    <xf numFmtId="0" fontId="9" fillId="0" borderId="21" xfId="7" applyFont="1" applyBorder="1" applyProtection="1">
      <protection locked="0"/>
    </xf>
    <xf numFmtId="0" fontId="9" fillId="0" borderId="21" xfId="0" applyFont="1" applyBorder="1" applyAlignment="1" applyProtection="1">
      <alignment horizontal="left" vertical="center"/>
      <protection locked="0"/>
    </xf>
    <xf numFmtId="0" fontId="14" fillId="0" borderId="21" xfId="7" applyFont="1" applyBorder="1"/>
    <xf numFmtId="0" fontId="14" fillId="0" borderId="21" xfId="7" applyFont="1" applyBorder="1" applyAlignment="1" applyProtection="1">
      <alignment horizontal="center"/>
      <protection locked="0"/>
    </xf>
    <xf numFmtId="0" fontId="15" fillId="0" borderId="21" xfId="0" applyFont="1" applyBorder="1"/>
    <xf numFmtId="0" fontId="5" fillId="0" borderId="21" xfId="0" applyFont="1" applyBorder="1" applyAlignment="1" applyProtection="1">
      <alignment horizontal="left"/>
      <protection locked="0"/>
    </xf>
    <xf numFmtId="0" fontId="5" fillId="0" borderId="21" xfId="0" applyFont="1" applyBorder="1" applyProtection="1">
      <protection locked="0"/>
    </xf>
    <xf numFmtId="0" fontId="5" fillId="0" borderId="21" xfId="0" applyFont="1" applyBorder="1"/>
    <xf numFmtId="0" fontId="5" fillId="0" borderId="21" xfId="0" applyFont="1" applyBorder="1" applyAlignment="1">
      <alignment horizontal="left" vertical="center"/>
    </xf>
    <xf numFmtId="0" fontId="5" fillId="0" borderId="21" xfId="0" applyFont="1" applyBorder="1" applyAlignment="1" applyProtection="1">
      <alignment horizontal="center"/>
      <protection locked="0"/>
    </xf>
    <xf numFmtId="0" fontId="0" fillId="0" borderId="21" xfId="0" applyBorder="1" applyProtection="1">
      <protection locked="0"/>
    </xf>
    <xf numFmtId="14" fontId="0" fillId="0" borderId="21" xfId="0" applyNumberFormat="1" applyBorder="1" applyAlignment="1" applyProtection="1">
      <alignment horizontal="center"/>
      <protection locked="0"/>
    </xf>
    <xf numFmtId="0" fontId="0" fillId="0" borderId="21" xfId="0" applyBorder="1" applyAlignment="1" applyProtection="1">
      <alignment horizontal="center"/>
      <protection locked="0"/>
    </xf>
    <xf numFmtId="0" fontId="5" fillId="0" borderId="21" xfId="1" applyNumberFormat="1" applyFont="1" applyFill="1" applyBorder="1" applyAlignment="1">
      <alignment horizontal="right" vertical="center"/>
    </xf>
    <xf numFmtId="9" fontId="5" fillId="0" borderId="21" xfId="3" applyFont="1" applyFill="1" applyBorder="1" applyAlignment="1">
      <alignment horizontal="center" vertical="center"/>
    </xf>
    <xf numFmtId="0" fontId="5" fillId="0" borderId="21" xfId="1" applyNumberFormat="1" applyFont="1" applyBorder="1" applyAlignment="1" applyProtection="1">
      <alignment horizontal="right"/>
      <protection locked="0"/>
    </xf>
    <xf numFmtId="0" fontId="9" fillId="0" borderId="22" xfId="0" applyFont="1" applyBorder="1" applyAlignment="1" applyProtection="1">
      <alignment horizontal="center"/>
      <protection locked="0"/>
    </xf>
    <xf numFmtId="0" fontId="9" fillId="0" borderId="22" xfId="0" applyFont="1" applyBorder="1" applyAlignment="1" applyProtection="1">
      <alignment horizontal="center" vertical="center"/>
      <protection locked="0"/>
    </xf>
    <xf numFmtId="0" fontId="9" fillId="0" borderId="22" xfId="0" applyFont="1" applyBorder="1" applyAlignment="1" applyProtection="1">
      <alignment vertical="center"/>
      <protection locked="0"/>
    </xf>
    <xf numFmtId="0" fontId="9" fillId="0" borderId="22" xfId="0" applyFont="1" applyBorder="1" applyProtection="1">
      <protection locked="0"/>
    </xf>
    <xf numFmtId="0" fontId="15" fillId="0" borderId="22" xfId="0" applyFont="1" applyBorder="1"/>
    <xf numFmtId="0" fontId="5" fillId="0" borderId="22" xfId="0" applyFont="1" applyBorder="1" applyAlignment="1" applyProtection="1">
      <alignment horizontal="left"/>
      <protection locked="0"/>
    </xf>
    <xf numFmtId="0" fontId="5" fillId="0" borderId="22" xfId="0" applyFont="1" applyBorder="1" applyProtection="1">
      <protection locked="0"/>
    </xf>
    <xf numFmtId="0" fontId="9" fillId="0" borderId="22" xfId="0" applyFont="1" applyBorder="1" applyAlignment="1" applyProtection="1">
      <alignment horizontal="right" vertical="center"/>
      <protection locked="0"/>
    </xf>
    <xf numFmtId="0" fontId="9" fillId="0" borderId="22" xfId="0" applyFont="1" applyBorder="1" applyAlignment="1">
      <alignment horizontal="left" vertical="center"/>
    </xf>
    <xf numFmtId="0" fontId="9" fillId="0" borderId="22" xfId="0" applyFont="1" applyBorder="1" applyAlignment="1">
      <alignment horizontal="right" vertical="center"/>
    </xf>
    <xf numFmtId="0" fontId="5" fillId="0" borderId="22" xfId="0" applyFont="1" applyBorder="1" applyAlignment="1" applyProtection="1">
      <alignment horizontal="right"/>
      <protection locked="0"/>
    </xf>
    <xf numFmtId="0" fontId="0" fillId="0" borderId="22" xfId="0" applyBorder="1" applyAlignment="1" applyProtection="1">
      <alignment horizontal="center"/>
      <protection locked="0"/>
    </xf>
    <xf numFmtId="14" fontId="9" fillId="0" borderId="22" xfId="0" applyNumberFormat="1" applyFont="1" applyBorder="1" applyAlignment="1" applyProtection="1">
      <alignment horizontal="center"/>
      <protection locked="0"/>
    </xf>
    <xf numFmtId="0" fontId="0" fillId="0" borderId="22" xfId="0" applyBorder="1" applyProtection="1">
      <protection locked="0"/>
    </xf>
    <xf numFmtId="3" fontId="9" fillId="0" borderId="22" xfId="0" applyNumberFormat="1" applyFont="1" applyBorder="1" applyProtection="1">
      <protection locked="0"/>
    </xf>
    <xf numFmtId="0" fontId="5" fillId="0" borderId="22" xfId="0" applyFont="1" applyBorder="1"/>
    <xf numFmtId="167" fontId="9" fillId="0" borderId="22" xfId="0" applyNumberFormat="1" applyFont="1" applyBorder="1" applyAlignment="1" applyProtection="1">
      <alignment horizontal="center" vertical="center"/>
      <protection locked="0"/>
    </xf>
    <xf numFmtId="14" fontId="9" fillId="0" borderId="22" xfId="0" applyNumberFormat="1" applyFont="1" applyBorder="1" applyAlignment="1" applyProtection="1">
      <alignment horizontal="center" vertical="center"/>
      <protection locked="0"/>
    </xf>
    <xf numFmtId="0" fontId="5" fillId="0" borderId="22" xfId="0" applyFont="1" applyBorder="1" applyAlignment="1" applyProtection="1">
      <alignment horizontal="center"/>
      <protection locked="0"/>
    </xf>
    <xf numFmtId="168" fontId="9" fillId="0" borderId="22" xfId="0" applyNumberFormat="1" applyFont="1" applyBorder="1" applyAlignment="1" applyProtection="1">
      <alignment horizontal="center" vertical="center"/>
      <protection locked="0"/>
    </xf>
    <xf numFmtId="0" fontId="5" fillId="0" borderId="22" xfId="1" applyNumberFormat="1" applyFont="1" applyBorder="1" applyAlignment="1" applyProtection="1">
      <alignment horizontal="right"/>
      <protection locked="0"/>
    </xf>
    <xf numFmtId="0" fontId="5" fillId="0" borderId="22" xfId="1" applyNumberFormat="1" applyFont="1" applyFill="1" applyBorder="1" applyAlignment="1">
      <alignment horizontal="right" vertical="center"/>
    </xf>
    <xf numFmtId="9" fontId="5" fillId="0" borderId="22" xfId="3" applyFont="1" applyFill="1" applyBorder="1" applyAlignment="1">
      <alignment horizontal="center" vertical="center"/>
    </xf>
    <xf numFmtId="0" fontId="10" fillId="10" borderId="14" xfId="0" applyFont="1" applyFill="1" applyBorder="1" applyAlignment="1">
      <alignment vertical="center"/>
    </xf>
    <xf numFmtId="0" fontId="15" fillId="0" borderId="20" xfId="0" applyFont="1" applyBorder="1"/>
    <xf numFmtId="0" fontId="5" fillId="0" borderId="20" xfId="0" applyFont="1" applyBorder="1"/>
    <xf numFmtId="1" fontId="5" fillId="0" borderId="20" xfId="0" applyNumberFormat="1" applyFont="1" applyBorder="1"/>
    <xf numFmtId="0" fontId="9" fillId="0" borderId="20" xfId="0" applyFont="1" applyBorder="1" applyAlignment="1" applyProtection="1">
      <alignment horizontal="left"/>
      <protection locked="0"/>
    </xf>
    <xf numFmtId="0" fontId="9" fillId="9" borderId="20" xfId="1" applyNumberFormat="1" applyFont="1" applyFill="1" applyBorder="1" applyAlignment="1">
      <alignment horizontal="right" vertical="center"/>
    </xf>
    <xf numFmtId="0" fontId="19" fillId="0" borderId="20" xfId="0" applyFont="1" applyBorder="1"/>
    <xf numFmtId="1" fontId="5" fillId="0" borderId="21" xfId="0" applyNumberFormat="1" applyFont="1" applyBorder="1"/>
    <xf numFmtId="167" fontId="9" fillId="0" borderId="21" xfId="0" applyNumberFormat="1" applyFont="1" applyBorder="1" applyAlignment="1" applyProtection="1">
      <alignment horizontal="center"/>
      <protection locked="0"/>
    </xf>
    <xf numFmtId="0" fontId="9" fillId="0" borderId="21" xfId="1" applyNumberFormat="1" applyFont="1" applyFill="1" applyBorder="1" applyAlignment="1" applyProtection="1">
      <alignment horizontal="right" vertical="center"/>
      <protection locked="0"/>
    </xf>
    <xf numFmtId="0" fontId="19" fillId="0" borderId="21" xfId="0" applyFont="1" applyBorder="1"/>
    <xf numFmtId="0" fontId="5" fillId="9" borderId="21" xfId="1" applyNumberFormat="1" applyFont="1" applyFill="1" applyBorder="1" applyAlignment="1">
      <alignment horizontal="right" vertical="center"/>
    </xf>
    <xf numFmtId="0" fontId="5" fillId="0" borderId="21" xfId="0" applyFont="1" applyBorder="1" applyAlignment="1">
      <alignment horizontal="left"/>
    </xf>
    <xf numFmtId="0" fontId="5" fillId="0" borderId="21" xfId="0" applyFont="1" applyBorder="1" applyAlignment="1">
      <alignment horizontal="right"/>
    </xf>
    <xf numFmtId="1" fontId="9" fillId="0" borderId="21" xfId="10" applyNumberFormat="1" applyFont="1" applyBorder="1"/>
    <xf numFmtId="1" fontId="5" fillId="0" borderId="21" xfId="0" applyNumberFormat="1" applyFont="1" applyBorder="1" applyAlignment="1">
      <alignment horizontal="right"/>
    </xf>
    <xf numFmtId="1" fontId="5" fillId="0" borderId="22" xfId="0" applyNumberFormat="1" applyFont="1" applyBorder="1"/>
    <xf numFmtId="0" fontId="9" fillId="0" borderId="22" xfId="1" applyNumberFormat="1" applyFont="1" applyFill="1" applyBorder="1" applyAlignment="1" applyProtection="1">
      <alignment horizontal="right" vertical="center"/>
      <protection locked="0"/>
    </xf>
    <xf numFmtId="0" fontId="19" fillId="0" borderId="22" xfId="0" applyFont="1" applyBorder="1"/>
    <xf numFmtId="0" fontId="14" fillId="0" borderId="22" xfId="0" applyFont="1" applyBorder="1"/>
    <xf numFmtId="9" fontId="9" fillId="0" borderId="22" xfId="3" applyFont="1" applyFill="1" applyBorder="1" applyAlignment="1">
      <alignment horizontal="center" vertical="center"/>
    </xf>
    <xf numFmtId="0" fontId="9" fillId="0" borderId="22" xfId="1" applyNumberFormat="1" applyFont="1" applyFill="1" applyBorder="1" applyAlignment="1">
      <alignment horizontal="right" vertical="center"/>
    </xf>
    <xf numFmtId="0" fontId="9" fillId="11" borderId="22" xfId="0" applyFont="1" applyFill="1" applyBorder="1" applyProtection="1">
      <protection locked="0"/>
    </xf>
    <xf numFmtId="0" fontId="9" fillId="0" borderId="22" xfId="0" applyFont="1" applyBorder="1"/>
    <xf numFmtId="169" fontId="9" fillId="11" borderId="22" xfId="0" applyNumberFormat="1" applyFont="1" applyFill="1" applyBorder="1" applyAlignment="1" applyProtection="1">
      <alignment horizontal="center" vertical="center"/>
      <protection locked="0"/>
    </xf>
    <xf numFmtId="0" fontId="9" fillId="0" borderId="22" xfId="0" applyFont="1" applyBorder="1" applyAlignment="1" applyProtection="1">
      <alignment horizontal="left" vertical="center"/>
      <protection locked="0"/>
    </xf>
    <xf numFmtId="0" fontId="9" fillId="11" borderId="22" xfId="0" applyFont="1" applyFill="1" applyBorder="1" applyAlignment="1" applyProtection="1">
      <alignment horizontal="right"/>
      <protection locked="0"/>
    </xf>
    <xf numFmtId="0" fontId="9" fillId="0" borderId="22" xfId="0" applyFont="1" applyBorder="1" applyAlignment="1" applyProtection="1">
      <alignment horizontal="right"/>
      <protection locked="0"/>
    </xf>
    <xf numFmtId="0" fontId="14" fillId="0" borderId="21" xfId="0" applyFont="1" applyBorder="1"/>
    <xf numFmtId="0" fontId="9" fillId="11" borderId="21" xfId="0" applyFont="1" applyFill="1" applyBorder="1" applyProtection="1">
      <protection locked="0"/>
    </xf>
    <xf numFmtId="169" fontId="9" fillId="11" borderId="21" xfId="0" applyNumberFormat="1" applyFont="1" applyFill="1" applyBorder="1" applyAlignment="1" applyProtection="1">
      <alignment horizontal="center" vertical="center"/>
      <protection locked="0"/>
    </xf>
    <xf numFmtId="0" fontId="9" fillId="11" borderId="21" xfId="0" applyFont="1" applyFill="1" applyBorder="1" applyAlignment="1" applyProtection="1">
      <alignment horizontal="right"/>
      <protection locked="0"/>
    </xf>
    <xf numFmtId="169" fontId="9" fillId="0" borderId="21" xfId="0" applyNumberFormat="1" applyFont="1" applyBorder="1" applyAlignment="1" applyProtection="1">
      <alignment horizontal="center" vertical="center"/>
      <protection locked="0"/>
    </xf>
    <xf numFmtId="9" fontId="9" fillId="9" borderId="21" xfId="3" applyFont="1" applyFill="1" applyBorder="1" applyAlignment="1">
      <alignment horizontal="center" vertical="center"/>
    </xf>
    <xf numFmtId="0" fontId="9" fillId="9" borderId="21" xfId="1" applyNumberFormat="1" applyFont="1" applyFill="1" applyBorder="1" applyAlignment="1">
      <alignment horizontal="right" vertical="center"/>
    </xf>
    <xf numFmtId="0" fontId="9" fillId="9" borderId="21" xfId="0" applyFont="1" applyFill="1" applyBorder="1"/>
    <xf numFmtId="0" fontId="14" fillId="0" borderId="21" xfId="7" applyFont="1" applyBorder="1" applyAlignment="1"/>
    <xf numFmtId="0" fontId="14" fillId="0" borderId="20" xfId="7" applyFont="1" applyBorder="1" applyAlignment="1"/>
    <xf numFmtId="0" fontId="9" fillId="11" borderId="20" xfId="0" applyFont="1" applyFill="1" applyBorder="1" applyProtection="1">
      <protection locked="0"/>
    </xf>
    <xf numFmtId="169" fontId="9" fillId="11" borderId="20" xfId="0" applyNumberFormat="1" applyFont="1" applyFill="1" applyBorder="1" applyAlignment="1" applyProtection="1">
      <alignment horizontal="center" vertical="center"/>
      <protection locked="0"/>
    </xf>
    <xf numFmtId="0" fontId="9" fillId="11" borderId="20" xfId="0" applyFont="1" applyFill="1" applyBorder="1" applyAlignment="1" applyProtection="1">
      <alignment horizontal="right"/>
      <protection locked="0"/>
    </xf>
    <xf numFmtId="0" fontId="6" fillId="7" borderId="6" xfId="0"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6" xfId="4" applyFont="1" applyFill="1" applyBorder="1" applyAlignment="1">
      <alignment horizontal="center" vertical="center" wrapText="1"/>
    </xf>
    <xf numFmtId="0" fontId="9" fillId="0" borderId="22" xfId="1" applyNumberFormat="1" applyFont="1" applyBorder="1" applyAlignment="1" applyProtection="1">
      <alignment horizontal="right"/>
      <protection locked="0"/>
    </xf>
    <xf numFmtId="0" fontId="14" fillId="0" borderId="20" xfId="7" applyFont="1" applyBorder="1" applyProtection="1">
      <protection locked="0"/>
    </xf>
    <xf numFmtId="0" fontId="9" fillId="0" borderId="20" xfId="1" applyNumberFormat="1" applyFont="1" applyBorder="1" applyAlignment="1" applyProtection="1">
      <alignment horizontal="right"/>
      <protection locked="0"/>
    </xf>
    <xf numFmtId="0" fontId="0" fillId="0" borderId="0" xfId="0" applyAlignment="1">
      <alignment horizontal="center"/>
    </xf>
    <xf numFmtId="0" fontId="5" fillId="0" borderId="22" xfId="0" applyFont="1" applyBorder="1" applyAlignment="1">
      <alignment horizontal="right" vertical="center"/>
    </xf>
    <xf numFmtId="0" fontId="5" fillId="0" borderId="21" xfId="0" applyFont="1" applyBorder="1" applyAlignment="1">
      <alignment horizontal="right" vertical="center"/>
    </xf>
    <xf numFmtId="0" fontId="5" fillId="0" borderId="21" xfId="7" applyFont="1" applyFill="1" applyBorder="1" applyAlignment="1">
      <alignment horizontal="right"/>
    </xf>
    <xf numFmtId="0" fontId="20" fillId="0" borderId="0" xfId="0" applyFont="1"/>
    <xf numFmtId="0" fontId="9" fillId="0" borderId="22" xfId="1" applyNumberFormat="1" applyFont="1" applyFill="1" applyBorder="1" applyAlignment="1" applyProtection="1">
      <alignment horizontal="right"/>
      <protection locked="0"/>
    </xf>
    <xf numFmtId="170" fontId="9" fillId="0" borderId="22" xfId="0" applyNumberFormat="1" applyFont="1" applyBorder="1" applyAlignment="1">
      <alignment horizontal="center"/>
    </xf>
    <xf numFmtId="0" fontId="9" fillId="0" borderId="22" xfId="0" applyFont="1" applyBorder="1" applyAlignment="1">
      <alignment vertical="center"/>
    </xf>
    <xf numFmtId="0" fontId="9" fillId="0" borderId="21" xfId="1" applyNumberFormat="1" applyFont="1" applyFill="1" applyBorder="1" applyAlignment="1" applyProtection="1">
      <alignment horizontal="right"/>
      <protection locked="0"/>
    </xf>
    <xf numFmtId="170" fontId="9" fillId="0" borderId="21" xfId="0" applyNumberFormat="1" applyFont="1" applyBorder="1" applyAlignment="1">
      <alignment horizontal="center"/>
    </xf>
    <xf numFmtId="0" fontId="9" fillId="0" borderId="21" xfId="0" applyFont="1" applyBorder="1" applyAlignment="1">
      <alignment vertical="center"/>
    </xf>
    <xf numFmtId="0" fontId="14" fillId="0" borderId="21" xfId="7" applyFont="1" applyFill="1" applyBorder="1" applyProtection="1">
      <protection locked="0"/>
    </xf>
    <xf numFmtId="0" fontId="14" fillId="0" borderId="21" xfId="7" applyFont="1" applyFill="1" applyBorder="1"/>
    <xf numFmtId="0" fontId="9" fillId="0" borderId="21" xfId="0" applyFont="1" applyBorder="1" applyAlignment="1">
      <alignment wrapText="1"/>
    </xf>
    <xf numFmtId="0" fontId="9" fillId="0" borderId="21" xfId="0" applyFont="1" applyBorder="1" applyAlignment="1">
      <alignment horizontal="left"/>
    </xf>
    <xf numFmtId="0" fontId="9" fillId="0" borderId="20" xfId="1" applyNumberFormat="1" applyFont="1" applyFill="1" applyBorder="1" applyAlignment="1" applyProtection="1">
      <alignment horizontal="right"/>
      <protection locked="0"/>
    </xf>
    <xf numFmtId="170" fontId="9" fillId="0" borderId="20" xfId="0" applyNumberFormat="1" applyFont="1" applyBorder="1" applyAlignment="1">
      <alignment horizontal="center"/>
    </xf>
    <xf numFmtId="0" fontId="9" fillId="0" borderId="20" xfId="0" applyFont="1" applyBorder="1" applyAlignment="1">
      <alignment vertical="center"/>
    </xf>
    <xf numFmtId="0" fontId="21" fillId="0" borderId="22" xfId="7" applyFont="1" applyBorder="1" applyProtection="1">
      <protection locked="0"/>
    </xf>
    <xf numFmtId="14" fontId="5" fillId="0" borderId="22" xfId="0" applyNumberFormat="1" applyFont="1" applyBorder="1" applyAlignment="1" applyProtection="1">
      <alignment horizontal="center"/>
      <protection locked="0"/>
    </xf>
    <xf numFmtId="0" fontId="5" fillId="0" borderId="22" xfId="0" applyFont="1" applyBorder="1" applyAlignment="1" applyProtection="1">
      <alignment horizontal="left" vertical="center"/>
      <protection locked="0"/>
    </xf>
    <xf numFmtId="0" fontId="21" fillId="0" borderId="21" xfId="7" applyFont="1" applyBorder="1" applyProtection="1">
      <protection locked="0"/>
    </xf>
    <xf numFmtId="14" fontId="5" fillId="0" borderId="21" xfId="0" applyNumberFormat="1" applyFont="1" applyBorder="1" applyAlignment="1" applyProtection="1">
      <alignment horizontal="center"/>
      <protection locked="0"/>
    </xf>
    <xf numFmtId="0" fontId="21" fillId="0" borderId="20" xfId="7" applyFont="1" applyBorder="1" applyAlignment="1" applyProtection="1">
      <alignment horizontal="left" vertical="center"/>
      <protection locked="0"/>
    </xf>
    <xf numFmtId="0" fontId="5" fillId="0" borderId="20" xfId="0" applyFont="1" applyBorder="1" applyProtection="1">
      <protection locked="0"/>
    </xf>
    <xf numFmtId="0" fontId="5" fillId="0" borderId="20" xfId="0" applyFont="1" applyBorder="1" applyAlignment="1">
      <alignment horizontal="right" vertical="center"/>
    </xf>
    <xf numFmtId="0" fontId="14" fillId="0" borderId="22" xfId="7" applyFont="1" applyBorder="1" applyProtection="1">
      <protection locked="0"/>
    </xf>
    <xf numFmtId="14" fontId="9" fillId="0" borderId="22" xfId="0" applyNumberFormat="1" applyFont="1" applyBorder="1" applyAlignment="1">
      <alignment horizontal="center"/>
    </xf>
    <xf numFmtId="14" fontId="9" fillId="0" borderId="21" xfId="0" applyNumberFormat="1" applyFont="1" applyBorder="1" applyAlignment="1">
      <alignment horizontal="center"/>
    </xf>
    <xf numFmtId="0" fontId="9" fillId="0" borderId="21" xfId="2" applyNumberFormat="1" applyFont="1" applyFill="1" applyBorder="1" applyAlignment="1">
      <alignment horizontal="right" vertical="center"/>
    </xf>
    <xf numFmtId="0" fontId="14" fillId="0" borderId="20" xfId="7" applyFont="1" applyBorder="1"/>
    <xf numFmtId="14" fontId="9" fillId="0" borderId="20" xfId="0" applyNumberFormat="1" applyFont="1" applyBorder="1" applyAlignment="1">
      <alignment horizontal="center"/>
    </xf>
    <xf numFmtId="0" fontId="9" fillId="0" borderId="20" xfId="2" applyNumberFormat="1" applyFont="1" applyFill="1" applyBorder="1" applyAlignment="1">
      <alignment horizontal="right" vertical="center"/>
    </xf>
    <xf numFmtId="0" fontId="20" fillId="0" borderId="0" xfId="0" applyFont="1" applyAlignment="1">
      <alignment horizontal="left"/>
    </xf>
    <xf numFmtId="0" fontId="20" fillId="0" borderId="0" xfId="0" applyFont="1" applyAlignment="1">
      <alignment horizontal="center"/>
    </xf>
    <xf numFmtId="171" fontId="20" fillId="0" borderId="0" xfId="0" applyNumberFormat="1" applyFont="1" applyAlignment="1">
      <alignment horizontal="center"/>
    </xf>
    <xf numFmtId="172" fontId="0" fillId="0" borderId="0" xfId="2" applyNumberFormat="1" applyFont="1"/>
    <xf numFmtId="0" fontId="24" fillId="4" borderId="6" xfId="0" applyFont="1" applyFill="1" applyBorder="1" applyAlignment="1">
      <alignment horizontal="center" vertical="center"/>
    </xf>
    <xf numFmtId="0" fontId="20" fillId="0" borderId="2" xfId="0" applyFont="1" applyBorder="1"/>
    <xf numFmtId="0" fontId="20" fillId="5" borderId="0" xfId="0" applyFont="1" applyFill="1"/>
    <xf numFmtId="0" fontId="20" fillId="5" borderId="0" xfId="0" applyFont="1" applyFill="1" applyAlignment="1">
      <alignment horizontal="left"/>
    </xf>
    <xf numFmtId="0" fontId="20" fillId="5" borderId="0" xfId="0" applyFont="1" applyFill="1" applyAlignment="1">
      <alignment horizontal="center"/>
    </xf>
    <xf numFmtId="171" fontId="20" fillId="5" borderId="0" xfId="0" applyNumberFormat="1" applyFont="1" applyFill="1" applyAlignment="1">
      <alignment horizontal="center"/>
    </xf>
    <xf numFmtId="172" fontId="0" fillId="5" borderId="0" xfId="2" applyNumberFormat="1" applyFont="1" applyFill="1"/>
    <xf numFmtId="166" fontId="24" fillId="3" borderId="6" xfId="1" applyNumberFormat="1" applyFont="1" applyFill="1" applyBorder="1" applyAlignment="1">
      <alignment horizontal="center" vertical="center"/>
    </xf>
    <xf numFmtId="166" fontId="10" fillId="3" borderId="12" xfId="1" applyNumberFormat="1" applyFont="1" applyFill="1" applyBorder="1" applyAlignment="1">
      <alignment vertical="center"/>
    </xf>
    <xf numFmtId="0" fontId="10" fillId="4" borderId="12" xfId="0" applyFont="1" applyFill="1" applyBorder="1" applyAlignment="1">
      <alignment horizontal="center" vertical="center"/>
    </xf>
    <xf numFmtId="0" fontId="2" fillId="6" borderId="4" xfId="0" applyFont="1" applyFill="1" applyBorder="1" applyAlignment="1">
      <alignment horizontal="center" vertical="center"/>
    </xf>
    <xf numFmtId="0" fontId="24" fillId="6" borderId="5" xfId="0" applyFont="1" applyFill="1" applyBorder="1" applyAlignment="1">
      <alignment vertical="center"/>
    </xf>
    <xf numFmtId="44" fontId="10" fillId="6" borderId="6" xfId="0" applyNumberFormat="1" applyFont="1" applyFill="1" applyBorder="1" applyAlignment="1">
      <alignment vertical="center"/>
    </xf>
    <xf numFmtId="0" fontId="22" fillId="0" borderId="0" xfId="0" applyFont="1" applyAlignment="1">
      <alignment horizontal="center" vertical="center" wrapText="1"/>
    </xf>
    <xf numFmtId="0" fontId="22" fillId="7" borderId="12" xfId="4" applyFont="1" applyFill="1" applyBorder="1" applyAlignment="1">
      <alignment horizontal="center" vertical="center" wrapText="1"/>
    </xf>
    <xf numFmtId="0" fontId="22" fillId="7" borderId="12"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22" fillId="7" borderId="15" xfId="4" applyFont="1" applyFill="1" applyBorder="1" applyAlignment="1">
      <alignment horizontal="center" vertical="center" wrapText="1"/>
    </xf>
    <xf numFmtId="171" fontId="22" fillId="7" borderId="12" xfId="4" applyNumberFormat="1" applyFont="1" applyFill="1" applyBorder="1" applyAlignment="1">
      <alignment horizontal="center" vertical="center" wrapText="1"/>
    </xf>
    <xf numFmtId="167" fontId="22" fillId="7" borderId="12" xfId="0" applyNumberFormat="1" applyFont="1" applyFill="1" applyBorder="1" applyAlignment="1">
      <alignment horizontal="center" vertical="center" wrapText="1"/>
    </xf>
    <xf numFmtId="0" fontId="25" fillId="7" borderId="12" xfId="4" applyFont="1" applyFill="1" applyBorder="1" applyAlignment="1">
      <alignment horizontal="center" vertical="center" wrapText="1"/>
    </xf>
    <xf numFmtId="172" fontId="25" fillId="7" borderId="12" xfId="2" applyNumberFormat="1" applyFont="1" applyFill="1" applyBorder="1" applyAlignment="1">
      <alignment horizontal="center" vertical="center" wrapText="1"/>
    </xf>
    <xf numFmtId="172" fontId="22" fillId="7" borderId="12" xfId="2" applyNumberFormat="1" applyFont="1" applyFill="1" applyBorder="1" applyAlignment="1">
      <alignment horizontal="center" vertical="center" wrapText="1"/>
    </xf>
    <xf numFmtId="5" fontId="25" fillId="7" borderId="12" xfId="2" applyNumberFormat="1" applyFont="1" applyFill="1" applyBorder="1" applyAlignment="1">
      <alignment horizontal="center" vertical="center" wrapText="1"/>
    </xf>
    <xf numFmtId="5" fontId="22" fillId="7" borderId="12" xfId="2" applyNumberFormat="1" applyFont="1" applyFill="1" applyBorder="1" applyAlignment="1">
      <alignment horizontal="center" vertical="center" wrapText="1"/>
    </xf>
    <xf numFmtId="9" fontId="25" fillId="7" borderId="12" xfId="3" applyFont="1" applyFill="1" applyBorder="1" applyAlignment="1">
      <alignment horizontal="center" vertical="center" wrapText="1"/>
    </xf>
    <xf numFmtId="0" fontId="23" fillId="0" borderId="0" xfId="0" applyFont="1" applyAlignment="1">
      <alignment horizontal="center" vertical="center" wrapText="1"/>
    </xf>
    <xf numFmtId="0" fontId="22" fillId="8" borderId="0" xfId="0" applyFont="1" applyFill="1" applyAlignment="1">
      <alignment horizontal="center" vertical="center" wrapText="1"/>
    </xf>
    <xf numFmtId="0" fontId="4" fillId="0" borderId="0" xfId="0" applyFont="1"/>
    <xf numFmtId="172" fontId="0" fillId="0" borderId="0" xfId="0" applyNumberFormat="1"/>
    <xf numFmtId="172" fontId="20" fillId="0" borderId="0" xfId="0" applyNumberFormat="1" applyFont="1"/>
    <xf numFmtId="164" fontId="0" fillId="0" borderId="0" xfId="2" applyFont="1"/>
    <xf numFmtId="0" fontId="2" fillId="9" borderId="6" xfId="0" applyFont="1" applyFill="1" applyBorder="1"/>
    <xf numFmtId="0" fontId="10" fillId="10" borderId="6" xfId="0" applyFont="1" applyFill="1" applyBorder="1" applyAlignment="1">
      <alignment vertical="center"/>
    </xf>
    <xf numFmtId="0" fontId="2" fillId="9" borderId="6" xfId="0" applyFont="1" applyFill="1" applyBorder="1" applyAlignment="1">
      <alignment horizontal="center"/>
    </xf>
    <xf numFmtId="169" fontId="9" fillId="0" borderId="22" xfId="0" applyNumberFormat="1" applyFont="1" applyBorder="1" applyAlignment="1" applyProtection="1">
      <alignment horizontal="center"/>
      <protection locked="0"/>
    </xf>
    <xf numFmtId="14" fontId="9" fillId="0" borderId="22" xfId="0" applyNumberFormat="1" applyFont="1" applyBorder="1" applyAlignment="1">
      <alignment horizontal="center" vertical="center" wrapText="1"/>
    </xf>
    <xf numFmtId="0" fontId="9" fillId="0" borderId="22" xfId="0" applyFont="1" applyBorder="1" applyAlignment="1" applyProtection="1">
      <alignment horizontal="left"/>
      <protection locked="0"/>
    </xf>
    <xf numFmtId="169" fontId="9" fillId="0" borderId="21" xfId="0" applyNumberFormat="1" applyFont="1" applyBorder="1" applyAlignment="1" applyProtection="1">
      <alignment horizontal="center"/>
      <protection locked="0"/>
    </xf>
    <xf numFmtId="14" fontId="9" fillId="0" borderId="21" xfId="0" applyNumberFormat="1" applyFont="1" applyBorder="1" applyAlignment="1">
      <alignment horizontal="center" vertical="center" wrapText="1"/>
    </xf>
    <xf numFmtId="0" fontId="9" fillId="0" borderId="21" xfId="0" applyFont="1" applyBorder="1" applyAlignment="1">
      <alignment horizontal="center"/>
    </xf>
    <xf numFmtId="0" fontId="14" fillId="0" borderId="21" xfId="7" applyFont="1" applyFill="1" applyBorder="1" applyAlignment="1" applyProtection="1">
      <alignment horizontal="left" vertical="center"/>
      <protection locked="0"/>
    </xf>
    <xf numFmtId="0" fontId="0" fillId="0" borderId="0" xfId="0" applyAlignment="1">
      <alignment vertical="center"/>
    </xf>
    <xf numFmtId="0" fontId="9" fillId="0" borderId="21" xfId="0" applyFont="1" applyBorder="1" applyAlignment="1" applyProtection="1">
      <alignment horizontal="right" vertical="center" wrapText="1"/>
      <protection locked="0"/>
    </xf>
    <xf numFmtId="169" fontId="0" fillId="0" borderId="0" xfId="0" applyNumberFormat="1"/>
    <xf numFmtId="0" fontId="0" fillId="0" borderId="0" xfId="2" applyNumberFormat="1" applyFont="1"/>
    <xf numFmtId="169" fontId="0" fillId="0" borderId="0" xfId="0" applyNumberFormat="1" applyAlignment="1">
      <alignment horizontal="center" vertical="center"/>
    </xf>
    <xf numFmtId="1" fontId="0" fillId="0" borderId="0" xfId="0" applyNumberFormat="1"/>
    <xf numFmtId="0" fontId="26" fillId="8" borderId="0" xfId="0" applyFont="1" applyFill="1" applyAlignment="1">
      <alignment horizontal="center" vertical="center" wrapText="1"/>
    </xf>
    <xf numFmtId="0" fontId="27" fillId="0" borderId="0" xfId="0" applyFont="1" applyAlignment="1">
      <alignment horizontal="center" vertical="center"/>
    </xf>
    <xf numFmtId="0" fontId="26" fillId="7" borderId="6" xfId="4" applyFont="1" applyFill="1" applyBorder="1" applyAlignment="1">
      <alignment horizontal="center" vertical="center" wrapText="1"/>
    </xf>
    <xf numFmtId="0" fontId="26" fillId="7" borderId="6" xfId="0" applyFont="1" applyFill="1" applyBorder="1" applyAlignment="1">
      <alignment horizontal="center" vertical="center" wrapText="1"/>
    </xf>
    <xf numFmtId="169" fontId="26" fillId="7" borderId="6" xfId="4" applyNumberFormat="1" applyFont="1" applyFill="1" applyBorder="1" applyAlignment="1">
      <alignment horizontal="center" vertical="center" wrapText="1"/>
    </xf>
    <xf numFmtId="9" fontId="28" fillId="7" borderId="6" xfId="3" applyFont="1" applyFill="1" applyBorder="1" applyAlignment="1">
      <alignment horizontal="center" vertical="center" wrapText="1"/>
    </xf>
    <xf numFmtId="0" fontId="28" fillId="7" borderId="6" xfId="2" applyNumberFormat="1" applyFont="1" applyFill="1" applyBorder="1" applyAlignment="1">
      <alignment horizontal="center" vertical="center" wrapText="1"/>
    </xf>
    <xf numFmtId="0" fontId="26" fillId="7" borderId="6" xfId="2" applyNumberFormat="1" applyFont="1" applyFill="1" applyBorder="1" applyAlignment="1">
      <alignment horizontal="center" vertical="center" wrapText="1"/>
    </xf>
    <xf numFmtId="0" fontId="28" fillId="7" borderId="6" xfId="4" applyFont="1" applyFill="1" applyBorder="1" applyAlignment="1">
      <alignment horizontal="center" vertical="center" wrapText="1"/>
    </xf>
    <xf numFmtId="167" fontId="26" fillId="7" borderId="6" xfId="0" applyNumberFormat="1" applyFont="1" applyFill="1" applyBorder="1" applyAlignment="1">
      <alignment horizontal="center" vertical="center" wrapText="1"/>
    </xf>
    <xf numFmtId="169" fontId="26" fillId="7" borderId="6" xfId="0" applyNumberFormat="1" applyFont="1" applyFill="1" applyBorder="1" applyAlignment="1">
      <alignment horizontal="center" vertical="center" wrapText="1"/>
    </xf>
    <xf numFmtId="1" fontId="26" fillId="7" borderId="16" xfId="0" applyNumberFormat="1" applyFont="1" applyFill="1" applyBorder="1" applyAlignment="1">
      <alignment horizontal="center" vertical="center" wrapText="1"/>
    </xf>
    <xf numFmtId="0" fontId="26" fillId="7" borderId="16" xfId="4" applyFont="1" applyFill="1" applyBorder="1" applyAlignment="1">
      <alignment horizontal="center" vertical="center" wrapText="1"/>
    </xf>
    <xf numFmtId="0" fontId="26" fillId="7" borderId="16" xfId="0" applyFont="1" applyFill="1" applyBorder="1" applyAlignment="1">
      <alignment horizontal="center" vertical="center" wrapText="1"/>
    </xf>
    <xf numFmtId="0" fontId="26" fillId="0" borderId="0" xfId="0" applyFont="1" applyAlignment="1">
      <alignment horizontal="center" vertical="center" wrapText="1"/>
    </xf>
    <xf numFmtId="0" fontId="0" fillId="5" borderId="0" xfId="2" applyNumberFormat="1" applyFont="1" applyFill="1"/>
    <xf numFmtId="44" fontId="2" fillId="6" borderId="6" xfId="0" applyNumberFormat="1" applyFont="1" applyFill="1" applyBorder="1" applyAlignment="1">
      <alignment vertical="center"/>
    </xf>
    <xf numFmtId="169" fontId="0" fillId="5" borderId="0" xfId="0" applyNumberFormat="1" applyFill="1"/>
    <xf numFmtId="169" fontId="0" fillId="5" borderId="0" xfId="3" applyNumberFormat="1" applyFont="1" applyFill="1" applyAlignment="1">
      <alignment horizontal="center"/>
    </xf>
    <xf numFmtId="0" fontId="2" fillId="4" borderId="12" xfId="0" applyFont="1" applyFill="1" applyBorder="1" applyAlignment="1">
      <alignment horizontal="center" vertical="center"/>
    </xf>
    <xf numFmtId="166"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169" fontId="0" fillId="5" borderId="0" xfId="3" applyNumberFormat="1" applyFont="1" applyFill="1" applyAlignment="1">
      <alignment horizontal="center" vertical="center"/>
    </xf>
    <xf numFmtId="0" fontId="2" fillId="0" borderId="0" xfId="0" applyFont="1" applyAlignment="1">
      <alignment vertical="center"/>
    </xf>
    <xf numFmtId="0" fontId="24" fillId="10" borderId="10" xfId="0" applyFont="1" applyFill="1" applyBorder="1" applyAlignment="1">
      <alignment vertical="center"/>
    </xf>
    <xf numFmtId="1" fontId="24" fillId="10" borderId="13" xfId="0" applyNumberFormat="1" applyFont="1" applyFill="1" applyBorder="1" applyAlignment="1">
      <alignment vertical="center"/>
    </xf>
    <xf numFmtId="0" fontId="24" fillId="10" borderId="13" xfId="0" applyFont="1" applyFill="1" applyBorder="1" applyAlignment="1">
      <alignment vertical="center"/>
    </xf>
    <xf numFmtId="0" fontId="2" fillId="9" borderId="18" xfId="2" applyNumberFormat="1" applyFont="1" applyFill="1" applyBorder="1"/>
    <xf numFmtId="169" fontId="24" fillId="10" borderId="11" xfId="0" applyNumberFormat="1" applyFont="1" applyFill="1" applyBorder="1" applyAlignment="1">
      <alignment horizontal="center" vertical="center"/>
    </xf>
    <xf numFmtId="0" fontId="2" fillId="9" borderId="19" xfId="2" applyNumberFormat="1" applyFont="1" applyFill="1" applyBorder="1"/>
    <xf numFmtId="169" fontId="24" fillId="10" borderId="11" xfId="0" applyNumberFormat="1" applyFont="1" applyFill="1" applyBorder="1" applyAlignment="1">
      <alignment vertical="center"/>
    </xf>
    <xf numFmtId="0" fontId="2" fillId="9" borderId="17" xfId="2" applyNumberFormat="1" applyFont="1" applyFill="1" applyBorder="1"/>
    <xf numFmtId="0" fontId="24" fillId="10" borderId="11" xfId="0" applyFont="1" applyFill="1" applyBorder="1" applyAlignment="1">
      <alignment vertical="center"/>
    </xf>
    <xf numFmtId="0" fontId="2" fillId="9" borderId="17" xfId="2" applyNumberFormat="1" applyFont="1" applyFill="1" applyBorder="1" applyAlignment="1">
      <alignment horizontal="right"/>
    </xf>
    <xf numFmtId="0" fontId="2" fillId="9" borderId="19" xfId="2" applyNumberFormat="1" applyFont="1" applyFill="1" applyBorder="1" applyAlignment="1">
      <alignment horizontal="right"/>
    </xf>
    <xf numFmtId="0" fontId="9" fillId="0" borderId="20" xfId="2" applyNumberFormat="1" applyFont="1" applyFill="1" applyBorder="1" applyProtection="1"/>
    <xf numFmtId="0" fontId="9" fillId="0" borderId="20" xfId="2" applyNumberFormat="1" applyFont="1" applyFill="1" applyBorder="1" applyProtection="1">
      <protection locked="0"/>
    </xf>
    <xf numFmtId="0" fontId="9" fillId="0" borderId="20" xfId="2" applyNumberFormat="1" applyFont="1" applyFill="1" applyBorder="1"/>
    <xf numFmtId="0" fontId="9" fillId="0" borderId="20" xfId="2" applyNumberFormat="1" applyFont="1" applyFill="1" applyBorder="1" applyAlignment="1" applyProtection="1">
      <alignment horizontal="right" vertical="center"/>
    </xf>
    <xf numFmtId="0" fontId="9" fillId="0" borderId="21" xfId="2" applyNumberFormat="1" applyFont="1" applyFill="1" applyBorder="1" applyProtection="1"/>
    <xf numFmtId="0" fontId="9" fillId="0" borderId="21" xfId="2" applyNumberFormat="1" applyFont="1" applyFill="1" applyBorder="1" applyProtection="1">
      <protection locked="0"/>
    </xf>
    <xf numFmtId="0" fontId="9" fillId="0" borderId="21" xfId="2" applyNumberFormat="1" applyFont="1" applyFill="1" applyBorder="1" applyAlignment="1" applyProtection="1">
      <alignment horizontal="right" vertical="center"/>
    </xf>
    <xf numFmtId="0" fontId="9" fillId="0" borderId="22" xfId="2" applyNumberFormat="1" applyFont="1" applyFill="1" applyBorder="1" applyProtection="1"/>
    <xf numFmtId="0" fontId="9" fillId="0" borderId="22" xfId="2" applyNumberFormat="1" applyFont="1" applyFill="1" applyBorder="1" applyProtection="1">
      <protection locked="0"/>
    </xf>
    <xf numFmtId="0" fontId="9" fillId="0" borderId="22" xfId="2" applyNumberFormat="1" applyFont="1" applyFill="1" applyBorder="1" applyAlignment="1" applyProtection="1">
      <alignment horizontal="right" vertical="center"/>
    </xf>
    <xf numFmtId="0" fontId="9" fillId="0" borderId="21" xfId="2" applyNumberFormat="1" applyFont="1" applyFill="1" applyBorder="1"/>
    <xf numFmtId="0" fontId="14" fillId="0" borderId="21" xfId="7" applyFont="1" applyFill="1" applyBorder="1" applyProtection="1"/>
    <xf numFmtId="0" fontId="9" fillId="0" borderId="21" xfId="1" applyNumberFormat="1" applyFont="1" applyFill="1" applyBorder="1" applyProtection="1">
      <protection locked="0"/>
    </xf>
    <xf numFmtId="0" fontId="9" fillId="0" borderId="22" xfId="2" applyNumberFormat="1" applyFont="1" applyFill="1" applyBorder="1"/>
    <xf numFmtId="0" fontId="9" fillId="0" borderId="22" xfId="2" applyNumberFormat="1" applyFont="1" applyFill="1" applyBorder="1" applyAlignment="1">
      <alignment horizontal="right" vertical="center"/>
    </xf>
    <xf numFmtId="1" fontId="9" fillId="0" borderId="20" xfId="0" applyNumberFormat="1" applyFont="1" applyBorder="1" applyAlignment="1" applyProtection="1">
      <alignment horizontal="center"/>
      <protection locked="0"/>
    </xf>
    <xf numFmtId="169" fontId="9" fillId="0" borderId="20" xfId="0" applyNumberFormat="1" applyFont="1" applyBorder="1" applyAlignment="1" applyProtection="1">
      <alignment horizontal="center" vertical="center"/>
      <protection locked="0"/>
    </xf>
    <xf numFmtId="169" fontId="9" fillId="0" borderId="20" xfId="0" applyNumberFormat="1" applyFont="1" applyBorder="1" applyAlignment="1" applyProtection="1">
      <alignment horizontal="center"/>
      <protection locked="0"/>
    </xf>
    <xf numFmtId="169" fontId="9" fillId="0" borderId="20" xfId="0" applyNumberFormat="1" applyFont="1" applyBorder="1" applyAlignment="1">
      <alignment horizontal="center" vertical="center"/>
    </xf>
    <xf numFmtId="1" fontId="9" fillId="0" borderId="21" xfId="0" applyNumberFormat="1" applyFont="1" applyBorder="1" applyAlignment="1" applyProtection="1">
      <alignment horizontal="center"/>
      <protection locked="0"/>
    </xf>
    <xf numFmtId="169" fontId="9" fillId="0" borderId="21" xfId="0" applyNumberFormat="1" applyFont="1" applyBorder="1" applyAlignment="1">
      <alignment horizontal="center" vertical="center"/>
    </xf>
    <xf numFmtId="0" fontId="9" fillId="0" borderId="21" xfId="0" applyFont="1" applyBorder="1" applyAlignment="1">
      <alignment horizontal="right"/>
    </xf>
    <xf numFmtId="1" fontId="9" fillId="0" borderId="21" xfId="0" applyNumberFormat="1" applyFont="1" applyBorder="1" applyAlignment="1" applyProtection="1">
      <alignment horizontal="center" vertical="center"/>
      <protection locked="0"/>
    </xf>
    <xf numFmtId="1" fontId="9" fillId="0" borderId="22" xfId="0" applyNumberFormat="1" applyFont="1" applyBorder="1" applyAlignment="1" applyProtection="1">
      <alignment horizontal="center"/>
      <protection locked="0"/>
    </xf>
    <xf numFmtId="169" fontId="9" fillId="0" borderId="22" xfId="0" applyNumberFormat="1" applyFont="1" applyBorder="1" applyAlignment="1" applyProtection="1">
      <alignment horizontal="center" vertical="center"/>
      <protection locked="0"/>
    </xf>
    <xf numFmtId="0" fontId="29" fillId="0" borderId="0" xfId="0" applyFont="1"/>
    <xf numFmtId="0" fontId="0" fillId="0" borderId="0" xfId="0" applyProtection="1">
      <protection locked="0"/>
    </xf>
    <xf numFmtId="0" fontId="2" fillId="9" borderId="14" xfId="0" applyFont="1" applyFill="1" applyBorder="1" applyAlignment="1">
      <alignment horizontal="center"/>
    </xf>
    <xf numFmtId="0" fontId="2" fillId="9" borderId="14" xfId="0" applyFont="1" applyFill="1" applyBorder="1"/>
    <xf numFmtId="0" fontId="2" fillId="9" borderId="14" xfId="1" applyNumberFormat="1" applyFont="1" applyFill="1" applyBorder="1" applyAlignment="1">
      <alignment horizontal="right"/>
    </xf>
    <xf numFmtId="1" fontId="9" fillId="0" borderId="21" xfId="0" applyNumberFormat="1" applyFont="1" applyBorder="1" applyAlignment="1">
      <alignment horizontal="center"/>
    </xf>
    <xf numFmtId="176" fontId="9" fillId="0" borderId="21" xfId="0" applyNumberFormat="1" applyFont="1" applyBorder="1" applyAlignment="1" applyProtection="1">
      <alignment horizontal="center" vertical="center"/>
      <protection locked="0"/>
    </xf>
    <xf numFmtId="0" fontId="9" fillId="0" borderId="20" xfId="0" applyFont="1" applyBorder="1" applyAlignment="1">
      <alignment horizontal="center"/>
    </xf>
    <xf numFmtId="0" fontId="14" fillId="0" borderId="20" xfId="12" applyFont="1" applyFill="1" applyBorder="1"/>
    <xf numFmtId="14" fontId="9" fillId="0" borderId="20" xfId="0" applyNumberFormat="1" applyFont="1" applyBorder="1" applyAlignment="1">
      <alignment horizontal="right"/>
    </xf>
    <xf numFmtId="14" fontId="9" fillId="0" borderId="20" xfId="0" applyNumberFormat="1" applyFont="1" applyBorder="1"/>
    <xf numFmtId="14" fontId="9" fillId="0" borderId="21" xfId="0" applyNumberFormat="1" applyFont="1" applyBorder="1" applyAlignment="1">
      <alignment horizontal="right"/>
    </xf>
    <xf numFmtId="14" fontId="9" fillId="0" borderId="21" xfId="0" applyNumberFormat="1" applyFont="1" applyBorder="1"/>
    <xf numFmtId="0" fontId="14" fillId="0" borderId="21" xfId="12" applyFont="1" applyFill="1" applyBorder="1"/>
    <xf numFmtId="14" fontId="9" fillId="0" borderId="21" xfId="0" applyNumberFormat="1" applyFont="1" applyBorder="1" applyAlignment="1" applyProtection="1">
      <alignment horizontal="right"/>
      <protection locked="0"/>
    </xf>
    <xf numFmtId="0" fontId="14" fillId="0" borderId="21" xfId="12" applyFont="1" applyFill="1" applyBorder="1" applyProtection="1">
      <protection locked="0"/>
    </xf>
    <xf numFmtId="0" fontId="9" fillId="0" borderId="21" xfId="0" applyFont="1" applyBorder="1" applyAlignment="1">
      <alignment horizontal="justify" vertical="center"/>
    </xf>
    <xf numFmtId="175" fontId="9" fillId="0" borderId="21" xfId="0" applyNumberFormat="1" applyFont="1" applyBorder="1" applyAlignment="1" applyProtection="1">
      <alignment horizontal="right"/>
      <protection locked="0"/>
    </xf>
    <xf numFmtId="175" fontId="9" fillId="0" borderId="21" xfId="0" applyNumberFormat="1" applyFont="1" applyBorder="1" applyProtection="1">
      <protection locked="0"/>
    </xf>
    <xf numFmtId="1" fontId="9" fillId="0" borderId="21" xfId="2" applyNumberFormat="1" applyFont="1" applyFill="1" applyBorder="1" applyProtection="1">
      <protection locked="0"/>
    </xf>
    <xf numFmtId="0" fontId="9" fillId="0" borderId="22" xfId="0" applyFont="1" applyBorder="1" applyAlignment="1">
      <alignment horizontal="center"/>
    </xf>
    <xf numFmtId="14" fontId="9" fillId="0" borderId="22" xfId="0" applyNumberFormat="1" applyFont="1" applyBorder="1" applyAlignment="1" applyProtection="1">
      <alignment horizontal="right"/>
      <protection locked="0"/>
    </xf>
    <xf numFmtId="0" fontId="14" fillId="0" borderId="22" xfId="7" applyFont="1" applyFill="1" applyBorder="1" applyProtection="1">
      <protection locked="0"/>
    </xf>
    <xf numFmtId="14" fontId="9" fillId="0" borderId="20" xfId="0" applyNumberFormat="1" applyFont="1" applyBorder="1" applyAlignment="1">
      <alignment horizontal="center" vertical="center" wrapText="1"/>
    </xf>
    <xf numFmtId="0" fontId="10" fillId="10" borderId="13" xfId="0" applyFont="1" applyFill="1" applyBorder="1" applyAlignment="1">
      <alignment horizontal="center" vertical="center"/>
    </xf>
    <xf numFmtId="0" fontId="0" fillId="0" borderId="0" xfId="0" applyAlignment="1">
      <alignment horizontal="right"/>
    </xf>
    <xf numFmtId="0" fontId="10" fillId="9" borderId="23" xfId="1" applyNumberFormat="1" applyFont="1" applyFill="1" applyBorder="1" applyAlignment="1">
      <alignment horizontal="right"/>
    </xf>
    <xf numFmtId="0" fontId="10" fillId="9" borderId="10" xfId="1" applyNumberFormat="1" applyFont="1" applyFill="1" applyBorder="1" applyAlignment="1">
      <alignment horizontal="right"/>
    </xf>
    <xf numFmtId="0" fontId="10" fillId="9" borderId="18" xfId="0" applyFont="1" applyFill="1" applyBorder="1"/>
    <xf numFmtId="0" fontId="10" fillId="9" borderId="10" xfId="0" applyFont="1" applyFill="1" applyBorder="1"/>
    <xf numFmtId="0" fontId="10" fillId="9" borderId="17" xfId="0" applyFont="1" applyFill="1" applyBorder="1"/>
    <xf numFmtId="0" fontId="10" fillId="9" borderId="19" xfId="0" applyFont="1" applyFill="1" applyBorder="1" applyAlignment="1">
      <alignment horizontal="center"/>
    </xf>
    <xf numFmtId="0" fontId="10" fillId="9" borderId="19" xfId="0" applyFont="1" applyFill="1" applyBorder="1"/>
    <xf numFmtId="0" fontId="10" fillId="9" borderId="16" xfId="2" applyNumberFormat="1" applyFont="1" applyFill="1" applyBorder="1"/>
    <xf numFmtId="0" fontId="10" fillId="9" borderId="16" xfId="0" applyFont="1" applyFill="1" applyBorder="1" applyAlignment="1">
      <alignment horizontal="center"/>
    </xf>
    <xf numFmtId="0" fontId="9" fillId="0" borderId="24" xfId="0" applyFont="1" applyBorder="1" applyProtection="1">
      <protection locked="0"/>
    </xf>
    <xf numFmtId="0" fontId="9" fillId="0" borderId="24" xfId="0" applyFont="1" applyBorder="1" applyAlignment="1" applyProtection="1">
      <alignment horizontal="center" vertical="center"/>
      <protection locked="0"/>
    </xf>
    <xf numFmtId="0" fontId="9" fillId="0" borderId="24" xfId="0" applyFont="1" applyBorder="1"/>
    <xf numFmtId="0" fontId="9" fillId="0" borderId="24" xfId="0" applyFont="1" applyBorder="1" applyAlignment="1" applyProtection="1">
      <alignment horizontal="center"/>
      <protection locked="0"/>
    </xf>
    <xf numFmtId="168" fontId="9" fillId="0" borderId="24" xfId="0" applyNumberFormat="1" applyFont="1" applyBorder="1" applyAlignment="1" applyProtection="1">
      <alignment horizontal="center" vertical="center"/>
      <protection locked="0"/>
    </xf>
    <xf numFmtId="9" fontId="9" fillId="0" borderId="24" xfId="3" applyFont="1" applyFill="1" applyBorder="1" applyAlignment="1">
      <alignment horizontal="center" vertical="center"/>
    </xf>
    <xf numFmtId="0" fontId="9" fillId="0" borderId="24" xfId="1" applyNumberFormat="1" applyFont="1" applyFill="1" applyBorder="1" applyAlignment="1">
      <alignment horizontal="right" vertical="center"/>
    </xf>
    <xf numFmtId="0" fontId="9" fillId="0" borderId="24" xfId="1" applyNumberFormat="1" applyFont="1" applyFill="1" applyBorder="1" applyAlignment="1" applyProtection="1">
      <alignment horizontal="right"/>
      <protection locked="0"/>
    </xf>
    <xf numFmtId="167" fontId="9" fillId="0" borderId="24" xfId="0" applyNumberFormat="1" applyFont="1" applyBorder="1" applyAlignment="1" applyProtection="1">
      <alignment horizontal="center" vertical="center"/>
      <protection locked="0"/>
    </xf>
    <xf numFmtId="171" fontId="9" fillId="0" borderId="24" xfId="0" applyNumberFormat="1" applyFont="1" applyBorder="1" applyAlignment="1">
      <alignment horizontal="center" vertical="center"/>
    </xf>
    <xf numFmtId="169" fontId="9" fillId="0" borderId="24" xfId="0" applyNumberFormat="1" applyFont="1" applyBorder="1" applyAlignment="1">
      <alignment horizontal="center" wrapText="1"/>
    </xf>
    <xf numFmtId="1" fontId="9" fillId="0" borderId="24" xfId="0" applyNumberFormat="1" applyFont="1" applyBorder="1"/>
    <xf numFmtId="14" fontId="9" fillId="0" borderId="24" xfId="0" applyNumberFormat="1" applyFont="1" applyBorder="1" applyAlignment="1" applyProtection="1">
      <alignment horizontal="center"/>
      <protection locked="0"/>
    </xf>
    <xf numFmtId="169" fontId="9" fillId="0" borderId="24" xfId="0" applyNumberFormat="1" applyFont="1" applyBorder="1" applyAlignment="1" applyProtection="1">
      <alignment horizontal="center"/>
      <protection locked="0"/>
    </xf>
    <xf numFmtId="0" fontId="9" fillId="0" borderId="24" xfId="0" applyFont="1" applyBorder="1" applyAlignment="1">
      <alignment vertical="center"/>
    </xf>
    <xf numFmtId="1" fontId="9" fillId="0" borderId="24" xfId="0" applyNumberFormat="1" applyFont="1" applyBorder="1" applyAlignment="1" applyProtection="1">
      <alignment horizontal="center"/>
      <protection locked="0"/>
    </xf>
    <xf numFmtId="0" fontId="9" fillId="0" borderId="24" xfId="0" applyFont="1" applyBorder="1" applyAlignment="1">
      <alignment horizontal="center"/>
    </xf>
    <xf numFmtId="0" fontId="9" fillId="0" borderId="24" xfId="0" applyFont="1" applyBorder="1" applyAlignment="1" applyProtection="1">
      <alignment vertical="center"/>
      <protection locked="0"/>
    </xf>
    <xf numFmtId="0" fontId="9" fillId="0" borderId="25" xfId="0" applyFont="1" applyBorder="1" applyProtection="1">
      <protection locked="0"/>
    </xf>
    <xf numFmtId="0" fontId="9" fillId="0" borderId="25" xfId="0" applyFont="1" applyBorder="1" applyAlignment="1" applyProtection="1">
      <alignment horizontal="center" vertical="center"/>
      <protection locked="0"/>
    </xf>
    <xf numFmtId="0" fontId="9" fillId="0" borderId="25" xfId="0" applyFont="1" applyBorder="1"/>
    <xf numFmtId="0" fontId="9" fillId="0" borderId="25" xfId="0" applyFont="1" applyBorder="1" applyAlignment="1" applyProtection="1">
      <alignment horizontal="center"/>
      <protection locked="0"/>
    </xf>
    <xf numFmtId="168" fontId="9" fillId="0" borderId="25" xfId="0" applyNumberFormat="1" applyFont="1" applyBorder="1" applyAlignment="1" applyProtection="1">
      <alignment horizontal="center" vertical="center"/>
      <protection locked="0"/>
    </xf>
    <xf numFmtId="9" fontId="9" fillId="0" borderId="25" xfId="3" applyFont="1" applyFill="1" applyBorder="1" applyAlignment="1">
      <alignment horizontal="center" vertical="center"/>
    </xf>
    <xf numFmtId="0" fontId="9" fillId="0" borderId="25" xfId="1" applyNumberFormat="1" applyFont="1" applyFill="1" applyBorder="1" applyAlignment="1">
      <alignment horizontal="right" vertical="center"/>
    </xf>
    <xf numFmtId="0" fontId="9" fillId="0" borderId="25" xfId="1" applyNumberFormat="1" applyFont="1" applyFill="1" applyBorder="1" applyAlignment="1" applyProtection="1">
      <alignment horizontal="right"/>
      <protection locked="0"/>
    </xf>
    <xf numFmtId="167" fontId="9" fillId="0" borderId="25" xfId="0" applyNumberFormat="1" applyFont="1" applyBorder="1" applyAlignment="1" applyProtection="1">
      <alignment horizontal="center" vertical="center"/>
      <protection locked="0"/>
    </xf>
    <xf numFmtId="171" fontId="9" fillId="0" borderId="25" xfId="0" applyNumberFormat="1" applyFont="1" applyBorder="1" applyAlignment="1">
      <alignment horizontal="center" vertical="center"/>
    </xf>
    <xf numFmtId="169" fontId="9" fillId="0" borderId="25" xfId="0" applyNumberFormat="1" applyFont="1" applyBorder="1" applyAlignment="1">
      <alignment horizontal="center" wrapText="1"/>
    </xf>
    <xf numFmtId="1" fontId="9" fillId="0" borderId="25" xfId="0" applyNumberFormat="1" applyFont="1" applyBorder="1"/>
    <xf numFmtId="14" fontId="9" fillId="0" borderId="25" xfId="0" applyNumberFormat="1" applyFont="1" applyBorder="1" applyAlignment="1" applyProtection="1">
      <alignment horizontal="center"/>
      <protection locked="0"/>
    </xf>
    <xf numFmtId="169" fontId="9" fillId="0" borderId="25" xfId="0" applyNumberFormat="1" applyFont="1" applyBorder="1" applyAlignment="1" applyProtection="1">
      <alignment horizontal="center"/>
      <protection locked="0"/>
    </xf>
    <xf numFmtId="0" fontId="9" fillId="0" borderId="25" xfId="0" applyFont="1" applyBorder="1" applyAlignment="1">
      <alignment vertical="center"/>
    </xf>
    <xf numFmtId="1" fontId="9" fillId="0" borderId="25" xfId="0" applyNumberFormat="1" applyFont="1" applyBorder="1" applyAlignment="1" applyProtection="1">
      <alignment horizontal="center"/>
      <protection locked="0"/>
    </xf>
    <xf numFmtId="0" fontId="9" fillId="0" borderId="25" xfId="0" applyFont="1" applyBorder="1" applyAlignment="1">
      <alignment horizontal="center"/>
    </xf>
    <xf numFmtId="0" fontId="9" fillId="0" borderId="25" xfId="0" applyFont="1" applyBorder="1" applyAlignment="1" applyProtection="1">
      <alignment vertical="center"/>
      <protection locked="0"/>
    </xf>
    <xf numFmtId="0" fontId="9" fillId="0" borderId="25" xfId="0" applyFont="1" applyBorder="1" applyAlignment="1">
      <alignment horizontal="left" vertical="center"/>
    </xf>
    <xf numFmtId="171" fontId="9" fillId="0" borderId="25" xfId="0" applyNumberFormat="1" applyFont="1" applyBorder="1" applyAlignment="1" applyProtection="1">
      <alignment horizontal="center" vertical="center"/>
      <protection locked="0"/>
    </xf>
    <xf numFmtId="169" fontId="9" fillId="0" borderId="25" xfId="0" applyNumberFormat="1" applyFont="1" applyBorder="1" applyAlignment="1">
      <alignment horizontal="center" vertical="center"/>
    </xf>
    <xf numFmtId="169" fontId="9" fillId="0" borderId="25" xfId="0" applyNumberFormat="1" applyFont="1" applyBorder="1" applyAlignment="1" applyProtection="1">
      <alignment horizontal="center" vertical="center" wrapText="1"/>
      <protection locked="0"/>
    </xf>
    <xf numFmtId="0" fontId="9" fillId="0" borderId="25" xfId="0" applyFont="1" applyBorder="1" applyAlignment="1">
      <alignment horizontal="left"/>
    </xf>
    <xf numFmtId="14" fontId="9" fillId="0" borderId="25" xfId="0" applyNumberFormat="1" applyFont="1" applyBorder="1" applyAlignment="1" applyProtection="1">
      <alignment horizontal="center" vertical="center"/>
      <protection locked="0"/>
    </xf>
    <xf numFmtId="169" fontId="9" fillId="0" borderId="25" xfId="0" applyNumberFormat="1" applyFont="1" applyBorder="1" applyAlignment="1" applyProtection="1">
      <alignment horizontal="center" vertical="center"/>
      <protection locked="0"/>
    </xf>
    <xf numFmtId="171" fontId="9" fillId="0" borderId="25" xfId="0" applyNumberFormat="1" applyFont="1" applyBorder="1" applyAlignment="1">
      <alignment horizontal="center" wrapText="1"/>
    </xf>
    <xf numFmtId="14" fontId="9" fillId="0" borderId="25" xfId="0" applyNumberFormat="1" applyFont="1" applyBorder="1" applyAlignment="1">
      <alignment horizontal="center" wrapText="1"/>
    </xf>
    <xf numFmtId="0" fontId="9" fillId="0" borderId="25" xfId="0" applyFont="1" applyBorder="1" applyAlignment="1" applyProtection="1">
      <alignment wrapText="1"/>
      <protection locked="0"/>
    </xf>
    <xf numFmtId="169" fontId="9" fillId="0" borderId="25" xfId="0" applyNumberFormat="1" applyFont="1" applyBorder="1" applyAlignment="1" applyProtection="1">
      <alignment horizontal="center" wrapText="1"/>
      <protection locked="0"/>
    </xf>
    <xf numFmtId="0" fontId="9" fillId="0" borderId="25" xfId="0" applyFont="1" applyBorder="1" applyAlignment="1">
      <alignment wrapText="1"/>
    </xf>
    <xf numFmtId="14" fontId="9" fillId="0" borderId="25" xfId="0" applyNumberFormat="1" applyFont="1" applyBorder="1" applyAlignment="1">
      <alignment horizontal="center" vertical="center"/>
    </xf>
    <xf numFmtId="0" fontId="10" fillId="0" borderId="25" xfId="0" applyFont="1" applyBorder="1"/>
    <xf numFmtId="171" fontId="9" fillId="0" borderId="25" xfId="0" applyNumberFormat="1" applyFont="1" applyBorder="1" applyAlignment="1" applyProtection="1">
      <alignment horizontal="center" wrapText="1"/>
      <protection locked="0"/>
    </xf>
    <xf numFmtId="171" fontId="9" fillId="0" borderId="25" xfId="0" applyNumberFormat="1" applyFont="1" applyBorder="1" applyAlignment="1" applyProtection="1">
      <alignment horizontal="center" vertical="center" wrapText="1"/>
      <protection locked="0"/>
    </xf>
    <xf numFmtId="171" fontId="9" fillId="0" borderId="25" xfId="0" applyNumberFormat="1" applyFont="1" applyBorder="1" applyAlignment="1" applyProtection="1">
      <alignment horizontal="center"/>
      <protection locked="0"/>
    </xf>
    <xf numFmtId="0" fontId="9" fillId="0" borderId="25" xfId="0" applyFont="1" applyBorder="1" applyAlignment="1" applyProtection="1">
      <alignment horizontal="right"/>
      <protection locked="0"/>
    </xf>
    <xf numFmtId="0" fontId="9" fillId="0" borderId="25" xfId="1" applyNumberFormat="1" applyFont="1" applyFill="1" applyBorder="1" applyAlignment="1" applyProtection="1">
      <alignment horizontal="right" vertical="center"/>
      <protection locked="0"/>
    </xf>
    <xf numFmtId="0" fontId="9" fillId="0" borderId="25" xfId="0" applyFont="1" applyBorder="1" applyAlignment="1" applyProtection="1">
      <alignment horizontal="center" vertical="center" wrapText="1"/>
      <protection locked="0"/>
    </xf>
    <xf numFmtId="1" fontId="9" fillId="0" borderId="25" xfId="14" applyNumberFormat="1" applyFont="1" applyBorder="1"/>
    <xf numFmtId="0" fontId="9" fillId="0" borderId="26" xfId="0" applyFont="1" applyBorder="1" applyProtection="1">
      <protection locked="0"/>
    </xf>
    <xf numFmtId="0" fontId="9" fillId="0" borderId="26" xfId="0" applyFont="1" applyBorder="1" applyAlignment="1" applyProtection="1">
      <alignment horizontal="center" vertical="center"/>
      <protection locked="0"/>
    </xf>
    <xf numFmtId="0" fontId="9" fillId="0" borderId="26" xfId="0" applyFont="1" applyBorder="1"/>
    <xf numFmtId="0" fontId="9" fillId="0" borderId="26" xfId="0" applyFont="1" applyBorder="1" applyAlignment="1" applyProtection="1">
      <alignment horizontal="center"/>
      <protection locked="0"/>
    </xf>
    <xf numFmtId="168" fontId="9" fillId="0" borderId="26" xfId="0" applyNumberFormat="1" applyFont="1" applyBorder="1" applyAlignment="1" applyProtection="1">
      <alignment horizontal="center" vertical="center"/>
      <protection locked="0"/>
    </xf>
    <xf numFmtId="9" fontId="9" fillId="0" borderId="26" xfId="3" applyFont="1" applyFill="1" applyBorder="1" applyAlignment="1">
      <alignment horizontal="center" vertical="center"/>
    </xf>
    <xf numFmtId="0" fontId="9" fillId="0" borderId="26" xfId="1" applyNumberFormat="1" applyFont="1" applyFill="1" applyBorder="1" applyAlignment="1">
      <alignment horizontal="right" vertical="center"/>
    </xf>
    <xf numFmtId="0" fontId="9" fillId="0" borderId="26" xfId="1" applyNumberFormat="1" applyFont="1" applyFill="1" applyBorder="1" applyAlignment="1" applyProtection="1">
      <alignment horizontal="right" vertical="center"/>
      <protection locked="0"/>
    </xf>
    <xf numFmtId="14" fontId="9" fillId="0" borderId="26" xfId="0" applyNumberFormat="1" applyFont="1" applyBorder="1" applyAlignment="1" applyProtection="1">
      <alignment horizontal="center" vertical="center"/>
      <protection locked="0"/>
    </xf>
    <xf numFmtId="0" fontId="9" fillId="0" borderId="26" xfId="0" applyFont="1" applyBorder="1" applyAlignment="1" applyProtection="1">
      <alignment horizontal="right"/>
      <protection locked="0"/>
    </xf>
    <xf numFmtId="167" fontId="9" fillId="0" borderId="26" xfId="0" applyNumberFormat="1" applyFont="1" applyBorder="1" applyAlignment="1" applyProtection="1">
      <alignment horizontal="center" vertical="center"/>
      <protection locked="0"/>
    </xf>
    <xf numFmtId="169" fontId="9" fillId="0" borderId="26" xfId="0" applyNumberFormat="1" applyFont="1" applyBorder="1" applyAlignment="1" applyProtection="1">
      <alignment horizontal="center" vertical="center"/>
      <protection locked="0"/>
    </xf>
    <xf numFmtId="169" fontId="9" fillId="0" borderId="26" xfId="0" applyNumberFormat="1" applyFont="1" applyBorder="1" applyAlignment="1" applyProtection="1">
      <alignment horizontal="center" vertical="center" wrapText="1"/>
      <protection locked="0"/>
    </xf>
    <xf numFmtId="169" fontId="9" fillId="0" borderId="26" xfId="0" applyNumberFormat="1" applyFont="1" applyBorder="1" applyAlignment="1">
      <alignment horizontal="center" wrapText="1"/>
    </xf>
    <xf numFmtId="0" fontId="9" fillId="0" borderId="26" xfId="0" applyFont="1" applyBorder="1" applyAlignment="1">
      <alignment horizontal="left"/>
    </xf>
    <xf numFmtId="1" fontId="9" fillId="0" borderId="26" xfId="0" applyNumberFormat="1" applyFont="1" applyBorder="1"/>
    <xf numFmtId="0" fontId="9" fillId="0" borderId="26" xfId="0" applyFont="1" applyBorder="1" applyAlignment="1">
      <alignment vertical="center"/>
    </xf>
    <xf numFmtId="0" fontId="9" fillId="0" borderId="26" xfId="0" applyFont="1" applyBorder="1" applyAlignment="1" applyProtection="1">
      <alignment vertical="center"/>
      <protection locked="0"/>
    </xf>
    <xf numFmtId="0" fontId="6" fillId="7" borderId="8" xfId="4" applyFont="1" applyFill="1" applyBorder="1" applyAlignment="1">
      <alignment horizontal="center" vertical="center" wrapText="1"/>
    </xf>
    <xf numFmtId="0" fontId="6" fillId="7" borderId="27" xfId="4" applyFont="1" applyFill="1" applyBorder="1" applyAlignment="1">
      <alignment horizontal="center" vertical="center" wrapText="1"/>
    </xf>
    <xf numFmtId="0" fontId="6" fillId="7" borderId="7" xfId="0" applyFont="1" applyFill="1" applyBorder="1" applyAlignment="1">
      <alignment horizontal="center" vertical="center" wrapText="1"/>
    </xf>
    <xf numFmtId="9" fontId="0" fillId="5" borderId="0" xfId="3" applyFont="1" applyFill="1" applyAlignment="1">
      <alignment horizontal="right"/>
    </xf>
    <xf numFmtId="0" fontId="0" fillId="5" borderId="0" xfId="0" applyFill="1" applyAlignment="1">
      <alignment horizontal="right"/>
    </xf>
    <xf numFmtId="0" fontId="14" fillId="0" borderId="21" xfId="7" applyFont="1" applyBorder="1" applyAlignment="1" applyProtection="1">
      <alignment horizontal="left" vertical="center"/>
      <protection locked="0"/>
    </xf>
    <xf numFmtId="0" fontId="10" fillId="9" borderId="14" xfId="0" applyFont="1" applyFill="1" applyBorder="1" applyAlignment="1" applyProtection="1">
      <alignment horizontal="center"/>
      <protection locked="0"/>
    </xf>
    <xf numFmtId="14" fontId="5" fillId="0" borderId="20" xfId="0" applyNumberFormat="1" applyFont="1" applyBorder="1" applyAlignment="1" applyProtection="1">
      <alignment horizontal="center"/>
      <protection locked="0"/>
    </xf>
    <xf numFmtId="0" fontId="4" fillId="9" borderId="16" xfId="0" applyFont="1" applyFill="1" applyBorder="1" applyAlignment="1">
      <alignment horizontal="center"/>
    </xf>
    <xf numFmtId="0" fontId="10" fillId="10" borderId="13" xfId="0" applyFont="1" applyFill="1" applyBorder="1" applyAlignment="1">
      <alignment horizontal="left" vertical="center"/>
    </xf>
    <xf numFmtId="171" fontId="10" fillId="10" borderId="13" xfId="0" applyNumberFormat="1" applyFont="1" applyFill="1" applyBorder="1" applyAlignment="1">
      <alignment horizontal="center" vertical="center"/>
    </xf>
    <xf numFmtId="0" fontId="4" fillId="9" borderId="17" xfId="0" applyFont="1" applyFill="1" applyBorder="1" applyAlignment="1">
      <alignment horizontal="center"/>
    </xf>
    <xf numFmtId="0" fontId="4" fillId="9" borderId="18" xfId="0" applyFont="1" applyFill="1" applyBorder="1" applyAlignment="1">
      <alignment horizontal="center"/>
    </xf>
    <xf numFmtId="0" fontId="4" fillId="9" borderId="18" xfId="0" applyFont="1" applyFill="1" applyBorder="1"/>
    <xf numFmtId="0" fontId="4" fillId="9" borderId="19" xfId="0" applyFont="1" applyFill="1" applyBorder="1"/>
    <xf numFmtId="0" fontId="4" fillId="9" borderId="19" xfId="0" applyFont="1" applyFill="1" applyBorder="1" applyAlignment="1">
      <alignment horizontal="center"/>
    </xf>
    <xf numFmtId="0" fontId="9" fillId="0" borderId="20" xfId="0" applyFont="1" applyBorder="1" applyAlignment="1">
      <alignment horizontal="left"/>
    </xf>
    <xf numFmtId="49" fontId="9" fillId="0" borderId="20" xfId="0" applyNumberFormat="1" applyFont="1" applyBorder="1" applyAlignment="1">
      <alignment horizontal="left" vertical="center"/>
    </xf>
    <xf numFmtId="0" fontId="9" fillId="0" borderId="20" xfId="0" applyFont="1" applyBorder="1" applyAlignment="1">
      <alignment horizontal="center" vertical="center"/>
    </xf>
    <xf numFmtId="171" fontId="9" fillId="0" borderId="20" xfId="0" applyNumberFormat="1" applyFont="1" applyBorder="1" applyAlignment="1">
      <alignment horizontal="center" vertical="center"/>
    </xf>
    <xf numFmtId="171" fontId="9" fillId="0" borderId="20" xfId="0" applyNumberFormat="1" applyFont="1" applyBorder="1" applyAlignment="1" applyProtection="1">
      <alignment horizontal="center"/>
      <protection locked="0"/>
    </xf>
    <xf numFmtId="171" fontId="9" fillId="0" borderId="20" xfId="0" applyNumberFormat="1" applyFont="1" applyBorder="1" applyAlignment="1" applyProtection="1">
      <alignment horizontal="center" vertical="center"/>
      <protection locked="0"/>
    </xf>
    <xf numFmtId="0" fontId="9" fillId="0" borderId="21" xfId="7" applyFont="1" applyFill="1" applyBorder="1" applyAlignment="1">
      <alignment horizontal="left"/>
    </xf>
    <xf numFmtId="49" fontId="9" fillId="0" borderId="21" xfId="0" applyNumberFormat="1" applyFont="1" applyBorder="1" applyAlignment="1">
      <alignment horizontal="left" vertical="center"/>
    </xf>
    <xf numFmtId="0" fontId="9" fillId="0" borderId="21" xfId="0" applyFont="1" applyBorder="1" applyAlignment="1">
      <alignment horizontal="center" vertical="center"/>
    </xf>
    <xf numFmtId="171" fontId="9" fillId="0" borderId="21" xfId="0" applyNumberFormat="1" applyFont="1" applyBorder="1" applyAlignment="1">
      <alignment horizontal="center" vertical="center"/>
    </xf>
    <xf numFmtId="171" fontId="9" fillId="0" borderId="21" xfId="0" applyNumberFormat="1" applyFont="1" applyBorder="1" applyAlignment="1" applyProtection="1">
      <alignment horizontal="center"/>
      <protection locked="0"/>
    </xf>
    <xf numFmtId="171" fontId="9" fillId="0" borderId="21" xfId="0" applyNumberFormat="1" applyFont="1" applyBorder="1" applyAlignment="1" applyProtection="1">
      <alignment horizontal="center" vertical="center"/>
      <protection locked="0"/>
    </xf>
    <xf numFmtId="0" fontId="9" fillId="0" borderId="21" xfId="7" applyFont="1" applyFill="1" applyBorder="1" applyAlignment="1">
      <alignment horizontal="left" vertical="center"/>
    </xf>
    <xf numFmtId="1" fontId="9" fillId="0" borderId="21" xfId="0" applyNumberFormat="1" applyFont="1" applyBorder="1" applyAlignment="1">
      <alignment horizontal="left" vertical="center"/>
    </xf>
    <xf numFmtId="1" fontId="9" fillId="0" borderId="21" xfId="0" applyNumberFormat="1" applyFont="1" applyBorder="1" applyAlignment="1">
      <alignment horizontal="left"/>
    </xf>
    <xf numFmtId="171" fontId="9" fillId="0" borderId="21" xfId="0" applyNumberFormat="1" applyFont="1" applyBorder="1" applyAlignment="1">
      <alignment horizontal="center"/>
    </xf>
    <xf numFmtId="0" fontId="9" fillId="0" borderId="21" xfId="12" applyFont="1" applyFill="1" applyBorder="1" applyAlignment="1">
      <alignment horizontal="left" vertical="center"/>
    </xf>
    <xf numFmtId="0" fontId="9" fillId="0" borderId="21" xfId="2" applyNumberFormat="1" applyFont="1" applyFill="1" applyBorder="1" applyAlignment="1">
      <alignment horizontal="right"/>
    </xf>
    <xf numFmtId="172" fontId="9" fillId="0" borderId="21" xfId="2" applyNumberFormat="1" applyFont="1" applyFill="1" applyBorder="1" applyAlignment="1">
      <alignment horizontal="center" vertical="center"/>
    </xf>
    <xf numFmtId="0" fontId="9" fillId="0" borderId="21" xfId="12" applyFont="1" applyFill="1" applyBorder="1" applyAlignment="1">
      <alignment horizontal="left"/>
    </xf>
    <xf numFmtId="0" fontId="9" fillId="0" borderId="21" xfId="2" applyNumberFormat="1" applyFont="1" applyFill="1" applyBorder="1" applyAlignment="1" applyProtection="1">
      <alignment horizontal="right"/>
      <protection locked="0"/>
    </xf>
    <xf numFmtId="171" fontId="9" fillId="0" borderId="21" xfId="0" applyNumberFormat="1" applyFont="1" applyBorder="1" applyAlignment="1">
      <alignment horizontal="center" vertical="top"/>
    </xf>
    <xf numFmtId="1" fontId="9" fillId="0" borderId="21" xfId="3" applyNumberFormat="1" applyFont="1" applyFill="1" applyBorder="1" applyAlignment="1">
      <alignment horizontal="left" vertical="center"/>
    </xf>
    <xf numFmtId="171" fontId="9" fillId="0" borderId="21"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21" xfId="12" applyFont="1" applyFill="1" applyBorder="1"/>
    <xf numFmtId="14" fontId="9" fillId="0" borderId="21" xfId="7" applyNumberFormat="1" applyFont="1" applyFill="1" applyBorder="1"/>
    <xf numFmtId="0" fontId="9" fillId="0" borderId="21" xfId="7" applyFont="1" applyFill="1" applyBorder="1" applyAlignment="1">
      <alignment vertical="center"/>
    </xf>
    <xf numFmtId="1" fontId="9" fillId="0" borderId="22" xfId="0" applyNumberFormat="1" applyFont="1" applyBorder="1" applyAlignment="1">
      <alignment horizontal="left" vertical="center"/>
    </xf>
    <xf numFmtId="0" fontId="9" fillId="0" borderId="22" xfId="0" applyFont="1" applyBorder="1" applyAlignment="1">
      <alignment horizontal="center" vertical="center"/>
    </xf>
    <xf numFmtId="171" fontId="9" fillId="0" borderId="22" xfId="0" applyNumberFormat="1" applyFont="1" applyBorder="1" applyAlignment="1">
      <alignment horizontal="center" vertical="center"/>
    </xf>
    <xf numFmtId="171" fontId="9" fillId="0" borderId="22" xfId="0" applyNumberFormat="1" applyFont="1" applyBorder="1" applyAlignment="1" applyProtection="1">
      <alignment horizontal="center"/>
      <protection locked="0"/>
    </xf>
    <xf numFmtId="171" fontId="9" fillId="0" borderId="22" xfId="0" applyNumberFormat="1" applyFont="1" applyBorder="1" applyAlignment="1" applyProtection="1">
      <alignment horizontal="center" vertical="center"/>
      <protection locked="0"/>
    </xf>
    <xf numFmtId="0" fontId="9" fillId="0" borderId="22" xfId="0" applyFont="1" applyBorder="1" applyAlignment="1">
      <alignment horizontal="left"/>
    </xf>
    <xf numFmtId="0" fontId="14" fillId="0" borderId="22" xfId="12" applyFont="1" applyFill="1" applyBorder="1"/>
    <xf numFmtId="0" fontId="10" fillId="9" borderId="16" xfId="2" applyNumberFormat="1" applyFont="1" applyFill="1" applyBorder="1" applyAlignment="1">
      <alignment horizontal="right"/>
    </xf>
    <xf numFmtId="0" fontId="9" fillId="0" borderId="20" xfId="0" applyFont="1" applyBorder="1" applyAlignment="1">
      <alignment horizontal="right" vertical="center"/>
    </xf>
    <xf numFmtId="1" fontId="9" fillId="0" borderId="21" xfId="0" applyNumberFormat="1" applyFont="1" applyBorder="1" applyAlignment="1">
      <alignment horizontal="right" vertical="center"/>
    </xf>
    <xf numFmtId="0" fontId="4" fillId="9" borderId="18" xfId="2" applyNumberFormat="1" applyFont="1" applyFill="1" applyBorder="1" applyAlignment="1">
      <alignment horizontal="right"/>
    </xf>
    <xf numFmtId="0" fontId="9" fillId="0" borderId="20" xfId="2" applyNumberFormat="1" applyFont="1" applyFill="1" applyBorder="1" applyAlignment="1">
      <alignment horizontal="right"/>
    </xf>
    <xf numFmtId="0" fontId="9" fillId="0" borderId="22" xfId="2" applyNumberFormat="1" applyFont="1" applyFill="1" applyBorder="1" applyAlignment="1">
      <alignment horizontal="right"/>
    </xf>
    <xf numFmtId="0" fontId="4" fillId="9" borderId="17" xfId="2" applyNumberFormat="1" applyFont="1" applyFill="1" applyBorder="1" applyAlignment="1">
      <alignment horizontal="right"/>
    </xf>
    <xf numFmtId="0" fontId="9" fillId="0" borderId="20" xfId="2" applyNumberFormat="1" applyFont="1" applyFill="1" applyBorder="1" applyAlignment="1">
      <alignment vertical="center"/>
    </xf>
    <xf numFmtId="0" fontId="9" fillId="0" borderId="21" xfId="2" applyNumberFormat="1" applyFont="1" applyFill="1" applyBorder="1" applyAlignment="1">
      <alignment vertical="center"/>
    </xf>
    <xf numFmtId="0" fontId="9" fillId="0" borderId="21" xfId="2" applyNumberFormat="1" applyFont="1" applyFill="1" applyBorder="1" applyAlignment="1"/>
    <xf numFmtId="0" fontId="9" fillId="0" borderId="21" xfId="2" applyNumberFormat="1" applyFont="1" applyFill="1" applyBorder="1" applyAlignment="1" applyProtection="1">
      <protection locked="0"/>
    </xf>
    <xf numFmtId="0" fontId="9" fillId="0" borderId="22" xfId="2" applyNumberFormat="1" applyFont="1" applyFill="1" applyBorder="1" applyAlignment="1">
      <alignment vertical="center"/>
    </xf>
    <xf numFmtId="0" fontId="4" fillId="9" borderId="10" xfId="2" applyNumberFormat="1" applyFont="1" applyFill="1" applyBorder="1" applyAlignment="1">
      <alignment horizontal="right"/>
    </xf>
    <xf numFmtId="0" fontId="4" fillId="9" borderId="19" xfId="2" applyNumberFormat="1" applyFont="1" applyFill="1" applyBorder="1" applyAlignment="1">
      <alignment horizontal="right"/>
    </xf>
    <xf numFmtId="0" fontId="9" fillId="0" borderId="20" xfId="2" applyNumberFormat="1" applyFont="1" applyFill="1" applyBorder="1" applyAlignment="1" applyProtection="1">
      <alignment horizontal="right" vertical="center"/>
      <protection locked="0"/>
    </xf>
    <xf numFmtId="0" fontId="9" fillId="0" borderId="21" xfId="2" applyNumberFormat="1" applyFont="1" applyFill="1" applyBorder="1" applyAlignment="1" applyProtection="1">
      <alignment horizontal="right" vertical="center"/>
      <protection locked="0"/>
    </xf>
    <xf numFmtId="0" fontId="9" fillId="0" borderId="21" xfId="2" applyNumberFormat="1" applyFont="1" applyFill="1" applyBorder="1" applyAlignment="1">
      <alignment horizontal="right" vertical="center" wrapText="1"/>
    </xf>
    <xf numFmtId="0" fontId="9" fillId="0" borderId="22" xfId="2" applyNumberFormat="1" applyFont="1" applyFill="1" applyBorder="1" applyAlignment="1" applyProtection="1">
      <alignment horizontal="right" vertical="center"/>
      <protection locked="0"/>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9" xfId="0" applyFont="1" applyBorder="1" applyAlignment="1">
      <alignment horizontal="lef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9" borderId="6" xfId="0" applyFont="1" applyFill="1" applyBorder="1" applyAlignment="1">
      <alignment horizontal="center"/>
    </xf>
    <xf numFmtId="0" fontId="10" fillId="10" borderId="6" xfId="0" applyFont="1" applyFill="1" applyBorder="1" applyAlignment="1">
      <alignment horizontal="center" vertical="center"/>
    </xf>
    <xf numFmtId="0" fontId="2" fillId="0" borderId="0" xfId="0" applyFont="1" applyAlignment="1">
      <alignment horizontal="center" vertical="center"/>
    </xf>
    <xf numFmtId="0" fontId="10" fillId="9" borderId="10" xfId="0" applyFont="1" applyFill="1" applyBorder="1" applyAlignment="1">
      <alignment horizontal="center"/>
    </xf>
    <xf numFmtId="0" fontId="10" fillId="9" borderId="13" xfId="0" applyFont="1" applyFill="1" applyBorder="1" applyAlignment="1">
      <alignment horizontal="center"/>
    </xf>
    <xf numFmtId="0" fontId="10" fillId="9" borderId="11" xfId="0" applyFont="1" applyFill="1" applyBorder="1" applyAlignment="1">
      <alignment horizont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4" fillId="10" borderId="10" xfId="0" applyFont="1" applyFill="1" applyBorder="1" applyAlignment="1">
      <alignment horizontal="center" vertical="center"/>
    </xf>
    <xf numFmtId="0" fontId="24" fillId="10" borderId="13" xfId="0" applyFont="1" applyFill="1" applyBorder="1" applyAlignment="1">
      <alignment horizontal="center" vertical="center"/>
    </xf>
    <xf numFmtId="0" fontId="24" fillId="10" borderId="11" xfId="0" applyFont="1" applyFill="1" applyBorder="1" applyAlignment="1">
      <alignment horizontal="center" vertical="center"/>
    </xf>
    <xf numFmtId="0" fontId="2" fillId="0" borderId="13" xfId="0" applyFont="1" applyBorder="1" applyAlignment="1">
      <alignment horizontal="left" vertical="center" wrapText="1"/>
    </xf>
    <xf numFmtId="0" fontId="2" fillId="0" borderId="13" xfId="0" applyFont="1" applyBorder="1" applyAlignment="1">
      <alignment horizontal="left" vertical="center"/>
    </xf>
    <xf numFmtId="0" fontId="2" fillId="0" borderId="11" xfId="0" applyFont="1" applyBorder="1" applyAlignment="1">
      <alignment horizontal="left" vertical="center"/>
    </xf>
    <xf numFmtId="0" fontId="2" fillId="5" borderId="4" xfId="2" applyNumberFormat="1" applyFont="1" applyFill="1" applyBorder="1" applyAlignment="1">
      <alignment horizontal="center" vertical="center"/>
    </xf>
    <xf numFmtId="169" fontId="2" fillId="5" borderId="4" xfId="3" applyNumberFormat="1" applyFont="1" applyFill="1" applyBorder="1" applyAlignment="1">
      <alignment horizontal="center" vertical="center"/>
    </xf>
    <xf numFmtId="169" fontId="2" fillId="5" borderId="5" xfId="0" applyNumberFormat="1" applyFont="1" applyFill="1" applyBorder="1" applyAlignment="1">
      <alignment horizontal="center" vertical="center"/>
    </xf>
    <xf numFmtId="0" fontId="10" fillId="10" borderId="14" xfId="0" applyFont="1" applyFill="1" applyBorder="1" applyAlignment="1">
      <alignment horizontal="center" vertical="center"/>
    </xf>
    <xf numFmtId="0" fontId="2" fillId="9" borderId="14" xfId="0" applyFont="1" applyFill="1" applyBorder="1" applyAlignment="1">
      <alignment horizont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171" fontId="10" fillId="5" borderId="3" xfId="0" applyNumberFormat="1" applyFont="1" applyFill="1" applyBorder="1" applyAlignment="1">
      <alignment horizontal="center" vertical="center" wrapText="1"/>
    </xf>
    <xf numFmtId="171" fontId="10" fillId="5" borderId="5" xfId="0" applyNumberFormat="1" applyFont="1" applyFill="1" applyBorder="1" applyAlignment="1">
      <alignment horizontal="center" vertical="center" wrapText="1"/>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0" fontId="9" fillId="0" borderId="20" xfId="7" applyFont="1" applyFill="1" applyBorder="1" applyAlignment="1">
      <alignment horizontal="center"/>
    </xf>
    <xf numFmtId="0" fontId="9" fillId="0" borderId="21" xfId="7" applyFont="1" applyFill="1" applyBorder="1" applyAlignment="1">
      <alignment horizontal="center"/>
    </xf>
    <xf numFmtId="1" fontId="9" fillId="0" borderId="21" xfId="11" applyNumberFormat="1" applyFont="1" applyFill="1" applyBorder="1" applyAlignment="1">
      <alignment horizontal="center" vertical="center"/>
    </xf>
  </cellXfs>
  <cellStyles count="15">
    <cellStyle name="Hipervínculo" xfId="7" builtinId="8"/>
    <cellStyle name="Hyperlink" xfId="12" xr:uid="{1E10EA79-0EB7-4513-ADA7-DE3CB4E4F468}"/>
    <cellStyle name="Millares" xfId="1" builtinId="3"/>
    <cellStyle name="Millares 2" xfId="5" xr:uid="{AFE060FD-1382-4C00-857D-BB0FD1077644}"/>
    <cellStyle name="Moneda" xfId="2" builtinId="4"/>
    <cellStyle name="Moneda [0] 2" xfId="11" xr:uid="{EE36570C-4E94-427A-8DAB-2960D7608651}"/>
    <cellStyle name="Moneda 2" xfId="6" xr:uid="{2280F512-6176-42CF-9097-5AB0100823EA}"/>
    <cellStyle name="Moneda 3" xfId="8" xr:uid="{678E9F94-9AB9-41BD-902C-367BBE28FDEC}"/>
    <cellStyle name="Moneda 4" xfId="9" xr:uid="{9C5A86A1-743D-4D12-AEF8-B5BED1588035}"/>
    <cellStyle name="Normal" xfId="0" builtinId="0"/>
    <cellStyle name="Normal 2" xfId="4" xr:uid="{FCA5098E-2001-46BC-9389-FC2AD0A2B754}"/>
    <cellStyle name="Normal 3" xfId="14" xr:uid="{93DC2B69-87BF-4208-85B6-F87640B5AA7E}"/>
    <cellStyle name="Normal 4" xfId="10" xr:uid="{7915FB0B-A5F1-4735-9CF2-3FE3BD4CACB9}"/>
    <cellStyle name="Normal 5" xfId="13" xr:uid="{470E0485-2173-44AF-80E9-5D6BC857E499}"/>
    <cellStyle name="Porcentaje" xfId="3" builtinId="5"/>
  </cellStyles>
  <dxfs count="66">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974" cy="932152"/>
    <xdr:pic>
      <xdr:nvPicPr>
        <xdr:cNvPr id="2" name="Imagen 1">
          <a:extLst>
            <a:ext uri="{FF2B5EF4-FFF2-40B4-BE49-F238E27FC236}">
              <a16:creationId xmlns:a16="http://schemas.microsoft.com/office/drawing/2014/main" id="{908623A9-82D1-4CBB-BF41-B2CDBAF51F0E}"/>
            </a:ext>
          </a:extLst>
        </xdr:cNvPr>
        <xdr:cNvPicPr>
          <a:picLocks noChangeAspect="1"/>
        </xdr:cNvPicPr>
      </xdr:nvPicPr>
      <xdr:blipFill>
        <a:blip xmlns:r="http://schemas.openxmlformats.org/officeDocument/2006/relationships" r:embed="rId1"/>
        <a:stretch>
          <a:fillRect/>
        </a:stretch>
      </xdr:blipFill>
      <xdr:spPr>
        <a:xfrm>
          <a:off x="1085850" y="571500"/>
          <a:ext cx="981974" cy="93215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C3548ED-D16F-4079-AE76-E33EFDA2863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2F2DBED-E514-4D18-8BF8-985B87FF66EB}"/>
            </a:ext>
          </a:extLst>
        </xdr:cNvPr>
        <xdr:cNvPicPr>
          <a:picLocks noChangeAspect="1"/>
        </xdr:cNvPicPr>
      </xdr:nvPicPr>
      <xdr:blipFill>
        <a:blip xmlns:r="http://schemas.openxmlformats.org/officeDocument/2006/relationships" r:embed="rId1"/>
        <a:stretch>
          <a:fillRect/>
        </a:stretch>
      </xdr:blipFill>
      <xdr:spPr>
        <a:xfrm>
          <a:off x="933450" y="571500"/>
          <a:ext cx="981075" cy="93053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1571"/>
    <xdr:pic>
      <xdr:nvPicPr>
        <xdr:cNvPr id="2" name="Imagen 1">
          <a:extLst>
            <a:ext uri="{FF2B5EF4-FFF2-40B4-BE49-F238E27FC236}">
              <a16:creationId xmlns:a16="http://schemas.microsoft.com/office/drawing/2014/main" id="{FE7D17C6-D435-4EBE-B699-F848362B2435}"/>
            </a:ext>
          </a:extLst>
        </xdr:cNvPr>
        <xdr:cNvPicPr>
          <a:picLocks noChangeAspect="1"/>
        </xdr:cNvPicPr>
      </xdr:nvPicPr>
      <xdr:blipFill>
        <a:blip xmlns:r="http://schemas.openxmlformats.org/officeDocument/2006/relationships" r:embed="rId1"/>
        <a:stretch>
          <a:fillRect/>
        </a:stretch>
      </xdr:blipFill>
      <xdr:spPr>
        <a:xfrm>
          <a:off x="1085850" y="571500"/>
          <a:ext cx="981075" cy="93157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04D8FEF-78F9-4E84-A804-7EDF3C80E54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691529</xdr:colOff>
      <xdr:row>5</xdr:row>
      <xdr:rowOff>226688</xdr:rowOff>
    </xdr:to>
    <xdr:pic>
      <xdr:nvPicPr>
        <xdr:cNvPr id="2" name="Imagen 1">
          <a:extLst>
            <a:ext uri="{FF2B5EF4-FFF2-40B4-BE49-F238E27FC236}">
              <a16:creationId xmlns:a16="http://schemas.microsoft.com/office/drawing/2014/main" id="{B6830A2E-5265-42BE-A263-A7F28841C5E8}"/>
            </a:ext>
          </a:extLst>
        </xdr:cNvPr>
        <xdr:cNvPicPr>
          <a:picLocks noChangeAspect="1"/>
        </xdr:cNvPicPr>
      </xdr:nvPicPr>
      <xdr:blipFill>
        <a:blip xmlns:r="http://schemas.openxmlformats.org/officeDocument/2006/relationships" r:embed="rId1"/>
        <a:stretch>
          <a:fillRect/>
        </a:stretch>
      </xdr:blipFill>
      <xdr:spPr>
        <a:xfrm>
          <a:off x="495300" y="428625"/>
          <a:ext cx="986804" cy="931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9872B3E-26B4-47F8-9894-CF4893E5D14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BB77F436-2503-474E-856D-2D774E3C9380}"/>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D2EECF8E-FFFA-422C-AAFD-F059A378EEB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38370D9-21B0-46E7-8C8E-29A8B36EF3E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E4A512F-93D6-48F7-ABDA-492BE0E3D13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545B667-127B-41BD-9C11-7C03A37F18B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AB12A8C-B3C6-4F13-AA79-EE181FA0942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my.sharepoint.com/personal/aruiz_unimagdalena_edu_co/Documents/Escritorio/SIA%20OBSERVA/SIA%20OBSERVA%202024/FORMATOS%20PROCESO%20CONTRACTUALES%20QUE%20SE%20ENVIAN%20MENSUALMENTE%20A%20PLATAFORMAS/FORMATO-PROCESOS%20DE%20CONTRATACION%20ACTUALIZADO%20DIARI%202023.xlsx?CDB4110F" TargetMode="External"/><Relationship Id="rId1" Type="http://schemas.openxmlformats.org/officeDocument/2006/relationships/externalLinkPath" Target="file:///\\CDB4110F\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versidadmag-my.sharepoint.com/personal/jhonatanbuenaverjw_unimagdalena_edu_co/Documents/Escritorio/JONATAN%20BUENABER/ACTIVIDADES/SEPTIEMBRE/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47" Type="http://schemas.openxmlformats.org/officeDocument/2006/relationships/hyperlink" Target="https://community.secop.gov.co/Public/Tendering/ContractNoticePhases/View?PPI=CO1.PPI.34093437&amp;isFromPublicArea=True&amp;isModal=False" TargetMode="External"/><Relationship Id="rId50" Type="http://schemas.openxmlformats.org/officeDocument/2006/relationships/hyperlink" Target="https://community.secop.gov.co/Public/Tendering/ContractNoticePhases/View?PPI=CO1.PPI.34689257&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46" Type="http://schemas.openxmlformats.org/officeDocument/2006/relationships/hyperlink" Target="https://community.secop.gov.co/Public/Tendering/ContractNoticePhases/View?PPI=CO1.PPI.33462273&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54" Type="http://schemas.openxmlformats.org/officeDocument/2006/relationships/drawing" Target="../drawings/drawing1.xm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hyperlink" Target="https://community.secop.gov.co/Public/Tendering/ContractNoticePhases/View?PPI=CO1.PPI.33414591&amp;isFromPublicArea=True&amp;isModal=False" TargetMode="External"/><Relationship Id="rId53" Type="http://schemas.openxmlformats.org/officeDocument/2006/relationships/printerSettings" Target="../printerSettings/printerSettings1.bin"/><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49" Type="http://schemas.openxmlformats.org/officeDocument/2006/relationships/hyperlink" Target="https://community.secop.gov.co/Public/Tendering/ContractNoticePhases/View?PPI=CO1.PPI.34405598&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hyperlink" Target="https://community.secop.gov.co/Public/Tendering/ContractNoticePhases/View?PPI=CO1.PPI.33384517&amp;isFromPublicArea=True&amp;isModal=False" TargetMode="External"/><Relationship Id="rId52" Type="http://schemas.openxmlformats.org/officeDocument/2006/relationships/hyperlink" Target="https://community.secop.gov.co/Public/Tendering/ContractNoticePhases/View?PPI=CO1.PPI.35463577&amp;isFromPublicArea=True&amp;isModal=False" TargetMode="External"/><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 Id="rId48" Type="http://schemas.openxmlformats.org/officeDocument/2006/relationships/hyperlink" Target="https://community.secop.gov.co/Public/Tendering/ContractNoticePhases/View?PPI=CO1.PPI.34137740&amp;isFromPublicArea=True&amp;isModal=False" TargetMode="External"/><Relationship Id="rId8" Type="http://schemas.openxmlformats.org/officeDocument/2006/relationships/hyperlink" Target="https://community.secop.gov.co/Public/Tendering/ContractNoticePhases/View?PPI=CO1.PPI.29434681&amp;isFromPublicArea=True&amp;isModal=False" TargetMode="External"/><Relationship Id="rId51" Type="http://schemas.openxmlformats.org/officeDocument/2006/relationships/hyperlink" Target="https://community.secop.gov.co/Public/Tendering/ContractNoticePhases/View?PPI=CO1.PPI.35144164&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4903122&amp;isFromPublicArea=True&amp;isModal=False" TargetMode="External"/><Relationship Id="rId2" Type="http://schemas.openxmlformats.org/officeDocument/2006/relationships/hyperlink" Target="https://community.secop.gov.co/Public/Tendering/ContractNoticePhases/View?PPI=CO1.PPI.34066549&amp;isFromPublicArea=True&amp;isModal=False" TargetMode="External"/><Relationship Id="rId1" Type="http://schemas.openxmlformats.org/officeDocument/2006/relationships/hyperlink" Target="https://community.secop.gov.co/Public/Tendering/ContractNoticePhases/View?PPI=CO1.PPI.31183288&amp;isFromPublicArea=True&amp;isModal=False"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264502" TargetMode="Externa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community.secop.gov.co/Public/Tendering/OpportunityDetail/Index?noticeUID=CO1.NTC.5800232"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99" Type="http://schemas.openxmlformats.org/officeDocument/2006/relationships/hyperlink" Target="https://community.secop.gov.co/Public/Tendering/ContractNoticePhases/View?PPI=CO1.PPI.33701805&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324" Type="http://schemas.openxmlformats.org/officeDocument/2006/relationships/hyperlink" Target="https://community.secop.gov.co/Public/Tendering/ContractNoticePhases/View?PPI=CO1.PPI.33862942&amp;isFromPublicArea=True&amp;isModal=False" TargetMode="External"/><Relationship Id="rId366" Type="http://schemas.openxmlformats.org/officeDocument/2006/relationships/hyperlink" Target="https://community.secop.gov.co/Public/Tendering/ContractNoticePhases/View?PPI=CO1.PPI.34087264&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433" Type="http://schemas.openxmlformats.org/officeDocument/2006/relationships/hyperlink" Target="https://community.secop.gov.co/Public/Tendering/ContractNoticePhases/View?PPI=CO1.PPI.34603529&amp;isFromPublicArea=True&amp;isModal=False" TargetMode="External"/><Relationship Id="rId268" Type="http://schemas.openxmlformats.org/officeDocument/2006/relationships/hyperlink" Target="https://community.secop.gov.co/Public/Tendering/ContractNoticePhases/View?PPI=CO1.PPI.33455456&amp;isFromPublicArea=True&amp;isModal=False" TargetMode="External"/><Relationship Id="rId475" Type="http://schemas.openxmlformats.org/officeDocument/2006/relationships/hyperlink" Target="https://community.secop.gov.co/Public/Tendering/ContractNoticePhases/View?PPI=CO1.PPI.35342720&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335" Type="http://schemas.openxmlformats.org/officeDocument/2006/relationships/hyperlink" Target="https://community.secop.gov.co/Public/Tendering/ContractNoticePhases/View?PPI=CO1.PPI.33933978&amp;isFromPublicArea=True&amp;isModal=False" TargetMode="External"/><Relationship Id="rId377" Type="http://schemas.openxmlformats.org/officeDocument/2006/relationships/hyperlink" Target="https://community.secop.gov.co/Public/Tendering/ContractNoticePhases/View?PPI=CO1.PPI.34149746&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402" Type="http://schemas.openxmlformats.org/officeDocument/2006/relationships/hyperlink" Target="https://community.secop.gov.co/Public/Tendering/ContractNoticePhases/View?PPI=CO1.PPI.34234614&amp;isFromPublicArea=True&amp;isModal=False" TargetMode="External"/><Relationship Id="rId279" Type="http://schemas.openxmlformats.org/officeDocument/2006/relationships/hyperlink" Target="https://community.secop.gov.co/Public/Tendering/ContractNoticePhases/View?PPI=CO1.PPI.33536569&amp;isFromPublicArea=True&amp;isModal=False" TargetMode="External"/><Relationship Id="rId444" Type="http://schemas.openxmlformats.org/officeDocument/2006/relationships/hyperlink" Target="https://community.secop.gov.co/Public/Tendering/ContractNoticePhases/View?PPI=CO1.PPI.34800980&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290" Type="http://schemas.openxmlformats.org/officeDocument/2006/relationships/hyperlink" Target="https://community.secop.gov.co/Public/Tendering/ContractNoticePhases/View?PPI=CO1.PPI.33649062&amp;isFromPublicArea=True&amp;isModal=False" TargetMode="External"/><Relationship Id="rId304" Type="http://schemas.openxmlformats.org/officeDocument/2006/relationships/hyperlink" Target="https://community.secop.gov.co/Public/Tendering/ContractNoticePhases/View?PPI=CO1.PPI.33740777&amp;isFromPublicArea=True&amp;isModal=False" TargetMode="External"/><Relationship Id="rId346" Type="http://schemas.openxmlformats.org/officeDocument/2006/relationships/hyperlink" Target="https://community.secop.gov.co/Public/Tendering/ContractNoticePhases/View?PPI=CO1.PPI.34025936&amp;isFromPublicArea=True&amp;isModal=False" TargetMode="External"/><Relationship Id="rId388" Type="http://schemas.openxmlformats.org/officeDocument/2006/relationships/hyperlink" Target="https://community.secop.gov.co/Public/Tendering/ContractNoticePhases/View?PPI=CO1.PPI.34203854&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413" Type="http://schemas.openxmlformats.org/officeDocument/2006/relationships/hyperlink" Target="https://community.secop.gov.co/Public/Tendering/ContractNoticePhases/View?PPI=CO1.PPI.34381611&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455" Type="http://schemas.openxmlformats.org/officeDocument/2006/relationships/hyperlink" Target="https://community.secop.gov.co/Public/Tendering/ContractNoticePhases/View?PPI=CO1.PPI.34907319&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315" Type="http://schemas.openxmlformats.org/officeDocument/2006/relationships/hyperlink" Target="https://community.secop.gov.co/Public/Tendering/ContractNoticePhases/View?PPI=CO1.PPI.33784809&amp;isFromPublicArea=True&amp;isModal=False" TargetMode="External"/><Relationship Id="rId357" Type="http://schemas.openxmlformats.org/officeDocument/2006/relationships/hyperlink" Target="https://community.secop.gov.co/Public/Tendering/ContractNoticePhases/View?PPI=CO1.PPI.34055274&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399" Type="http://schemas.openxmlformats.org/officeDocument/2006/relationships/hyperlink" Target="https://community.secop.gov.co/Public/Tendering/ContractNoticePhases/View?PPI=CO1.PPI.34222282&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424" Type="http://schemas.openxmlformats.org/officeDocument/2006/relationships/hyperlink" Target="https://community.secop.gov.co/Public/Tendering/ContractNoticePhases/View?PPI=CO1.PPI.34476931&amp;isFromPublicArea=True&amp;isModal=False" TargetMode="External"/><Relationship Id="rId466" Type="http://schemas.openxmlformats.org/officeDocument/2006/relationships/hyperlink" Target="https://community.secop.gov.co/Public/Tendering/ContractNoticePhases/View?PPI=CO1.PPI.35128888&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270" Type="http://schemas.openxmlformats.org/officeDocument/2006/relationships/hyperlink" Target="https://community.secop.gov.co/Public/Tendering/ContractNoticePhases/View?PPI=CO1.PPI.33458964&amp;isFromPublicArea=True&amp;isModal=False" TargetMode="External"/><Relationship Id="rId326" Type="http://schemas.openxmlformats.org/officeDocument/2006/relationships/hyperlink" Target="https://community.secop.gov.co/Public/Tendering/ContractNoticePhases/View?PPI=CO1.PPI.33916395&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368" Type="http://schemas.openxmlformats.org/officeDocument/2006/relationships/hyperlink" Target="https://community.secop.gov.co/Public/Tendering/ContractNoticePhases/View?PPI=CO1.PPI.34093926&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435" Type="http://schemas.openxmlformats.org/officeDocument/2006/relationships/hyperlink" Target="https://community.secop.gov.co/Public/Tendering/ContractNoticePhases/View?PPI=CO1.PPI.34681955&amp;isFromPublicArea=True&amp;isModal=False" TargetMode="External"/><Relationship Id="rId477" Type="http://schemas.openxmlformats.org/officeDocument/2006/relationships/hyperlink" Target="https://community.secop.gov.co/Public/Tendering/ContractNoticePhases/View?PPI=CO1.PPI.35398948&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281" Type="http://schemas.openxmlformats.org/officeDocument/2006/relationships/hyperlink" Target="https://community.secop.gov.co/Public/Tendering/ContractNoticePhases/View?PPI=CO1.PPI.33538193&amp;isFromPublicArea=True&amp;isModal=False" TargetMode="External"/><Relationship Id="rId316" Type="http://schemas.openxmlformats.org/officeDocument/2006/relationships/hyperlink" Target="https://community.secop.gov.co/Public/Tendering/ContractNoticePhases/View?PPI=CO1.PPI.33805494&amp;isFromPublicArea=True&amp;isModal=False" TargetMode="External"/><Relationship Id="rId337" Type="http://schemas.openxmlformats.org/officeDocument/2006/relationships/hyperlink" Target="https://community.secop.gov.co/Public/Tendering/ContractNoticePhases/View?PPI=CO1.PPI.33963514&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358" Type="http://schemas.openxmlformats.org/officeDocument/2006/relationships/hyperlink" Target="https://community.secop.gov.co/Public/Tendering/ContractNoticePhases/View?PPI=CO1.PPI.34055795&amp;isFromPublicArea=True&amp;isModal=False" TargetMode="External"/><Relationship Id="rId379" Type="http://schemas.openxmlformats.org/officeDocument/2006/relationships/hyperlink" Target="https://community.secop.gov.co/Public/Tendering/ContractNoticePhases/View?PPI=CO1.PPI.34163774&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390" Type="http://schemas.openxmlformats.org/officeDocument/2006/relationships/hyperlink" Target="https://community.secop.gov.co/Public/Tendering/ContractNoticePhases/View?PPI=CO1.PPI.34205871&amp;isFromPublicArea=True&amp;isModal=False" TargetMode="External"/><Relationship Id="rId404" Type="http://schemas.openxmlformats.org/officeDocument/2006/relationships/hyperlink" Target="https://community.secop.gov.co/Public/Tendering/ContractNoticePhases/View?PPI=CO1.PPI.34241129&amp;isFromPublicArea=True&amp;isModal=False" TargetMode="External"/><Relationship Id="rId425" Type="http://schemas.openxmlformats.org/officeDocument/2006/relationships/hyperlink" Target="https://community.secop.gov.co/Public/Tendering/ContractNoticePhases/View?PPI=CO1.PPI.34484223&amp;isFromPublicArea=True&amp;isModal=False" TargetMode="External"/><Relationship Id="rId446" Type="http://schemas.openxmlformats.org/officeDocument/2006/relationships/hyperlink" Target="https://community.secop.gov.co/Public/Tendering/ContractNoticePhases/View?PPI=CO1.PPI.34829191&amp;isFromPublicArea=True&amp;isModal=False" TargetMode="External"/><Relationship Id="rId467" Type="http://schemas.openxmlformats.org/officeDocument/2006/relationships/hyperlink" Target="https://community.secop.gov.co/Public/Tendering/ContractNoticePhases/View?PPI=CO1.PPI.35130416&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71" Type="http://schemas.openxmlformats.org/officeDocument/2006/relationships/hyperlink" Target="https://community.secop.gov.co/Public/Tendering/ContractNoticePhases/View?PPI=CO1.PPI.33459538&amp;isFromPublicArea=True&amp;isModal=False" TargetMode="External"/><Relationship Id="rId292" Type="http://schemas.openxmlformats.org/officeDocument/2006/relationships/hyperlink" Target="https://community.secop.gov.co/Public/Tendering/ContractNoticePhases/View?PPI=CO1.PPI.33651245&amp;isFromPublicArea=True&amp;isModal=False" TargetMode="External"/><Relationship Id="rId306" Type="http://schemas.openxmlformats.org/officeDocument/2006/relationships/hyperlink" Target="https://community.secop.gov.co/Public/Tendering/ContractNoticePhases/View?PPI=CO1.PPI.33752971&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327" Type="http://schemas.openxmlformats.org/officeDocument/2006/relationships/hyperlink" Target="https://community.secop.gov.co/Public/Tendering/ContractNoticePhases/View?PPI=CO1.PPI.33918307&amp;isFromPublicArea=True&amp;isModal=False" TargetMode="External"/><Relationship Id="rId348" Type="http://schemas.openxmlformats.org/officeDocument/2006/relationships/hyperlink" Target="https://community.secop.gov.co/Public/Tendering/ContractNoticePhases/View?PPI=CO1.PPI.34034123&amp;isFromPublicArea=True&amp;isModal=False" TargetMode="External"/><Relationship Id="rId369" Type="http://schemas.openxmlformats.org/officeDocument/2006/relationships/hyperlink" Target="https://community.secop.gov.co/Public/Tendering/ContractNoticePhases/View?PPI=CO1.PPI.34094615&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380" Type="http://schemas.openxmlformats.org/officeDocument/2006/relationships/hyperlink" Target="https://community.secop.gov.co/Public/Tendering/ContractNoticePhases/View?PPI=CO1.PPI.34165947&amp;isFromPublicArea=True&amp;isModal=False" TargetMode="External"/><Relationship Id="rId415" Type="http://schemas.openxmlformats.org/officeDocument/2006/relationships/hyperlink" Target="https://community.secop.gov.co/Public/Tendering/ContractNoticePhases/View?PPI=CO1.PPI.34396012&amp;isFromPublicArea=True&amp;isModal=False" TargetMode="External"/><Relationship Id="rId436" Type="http://schemas.openxmlformats.org/officeDocument/2006/relationships/hyperlink" Target="https://community.secop.gov.co/Public/Tendering/ContractNoticePhases/View?PPI=CO1.PPI.34683310&amp;isFromPublicArea=True&amp;isModal=False" TargetMode="External"/><Relationship Id="rId457" Type="http://schemas.openxmlformats.org/officeDocument/2006/relationships/hyperlink" Target="https://community.secop.gov.co/Public/Tendering/ContractNoticePhases/View?PPI=CO1.PPI.34932487&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478" Type="http://schemas.openxmlformats.org/officeDocument/2006/relationships/printerSettings" Target="../printerSettings/printerSettings13.bin"/><Relationship Id="rId14" Type="http://schemas.openxmlformats.org/officeDocument/2006/relationships/hyperlink" Target="https://community.secop.gov.co/Public/Tendering/ContractNoticePhases/View?PPI=CO1.PPI.29885086&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282" Type="http://schemas.openxmlformats.org/officeDocument/2006/relationships/hyperlink" Target="https://community.secop.gov.co/Public/Tendering/ContractNoticePhases/View?PPI=CO1.PPI.33550800&amp;isFromPublicArea=True&amp;isModal=False" TargetMode="External"/><Relationship Id="rId317" Type="http://schemas.openxmlformats.org/officeDocument/2006/relationships/hyperlink" Target="https://community.secop.gov.co/Public/Tendering/ContractNoticePhases/View?PPI=CO1.PPI.33806209&amp;isFromPublicArea=True&amp;isModal=False" TargetMode="External"/><Relationship Id="rId338" Type="http://schemas.openxmlformats.org/officeDocument/2006/relationships/hyperlink" Target="https://community.secop.gov.co/Public/Tendering/ContractNoticePhases/View?PPI=CO1.PPI.33980608&amp;isFromPublicArea=True&amp;isModal=False" TargetMode="External"/><Relationship Id="rId359" Type="http://schemas.openxmlformats.org/officeDocument/2006/relationships/hyperlink" Target="https://community.secop.gov.co/Public/Tendering/ContractNoticePhases/View?PPI=CO1.PPI.34056363&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70" Type="http://schemas.openxmlformats.org/officeDocument/2006/relationships/hyperlink" Target="https://community.secop.gov.co/Public/Tendering/ContractNoticePhases/View?PPI=CO1.PPI.34095288&amp;isFromPublicArea=True&amp;isModal=False" TargetMode="External"/><Relationship Id="rId391" Type="http://schemas.openxmlformats.org/officeDocument/2006/relationships/hyperlink" Target="https://community.secop.gov.co/Public/Tendering/ContractNoticePhases/View?PPI=CO1.PPI.34209017&amp;isFromPublicArea=True&amp;isModal=False" TargetMode="External"/><Relationship Id="rId405" Type="http://schemas.openxmlformats.org/officeDocument/2006/relationships/hyperlink" Target="https://community.secop.gov.co/Public/Tendering/ContractNoticePhases/View?PPI=CO1.PPI.34305383&amp;isFromPublicArea=True&amp;isModal=False" TargetMode="External"/><Relationship Id="rId426" Type="http://schemas.openxmlformats.org/officeDocument/2006/relationships/hyperlink" Target="https://community.secop.gov.co/Public/Tendering/ContractNoticePhases/View?PPI=CO1.PPI.34514367&amp;isFromPublicArea=True&amp;isModal=False" TargetMode="External"/><Relationship Id="rId447" Type="http://schemas.openxmlformats.org/officeDocument/2006/relationships/hyperlink" Target="https://community.secop.gov.co/Public/Tendering/ContractNoticePhases/View?PPI=CO1.PPI.34832174&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468" Type="http://schemas.openxmlformats.org/officeDocument/2006/relationships/hyperlink" Target="https://community.secop.gov.co/Public/Tendering/ContractNoticePhases/View?PPI=CO1.PPI.35132121&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272" Type="http://schemas.openxmlformats.org/officeDocument/2006/relationships/hyperlink" Target="https://community.secop.gov.co/Public/Tendering/ContractNoticePhases/View?PPI=CO1.PPI.33464248&amp;isFromPublicArea=True&amp;isModal=False" TargetMode="External"/><Relationship Id="rId293" Type="http://schemas.openxmlformats.org/officeDocument/2006/relationships/hyperlink" Target="https://community.secop.gov.co/Public/Tendering/ContractNoticePhases/View?PPI=CO1.PPI.33673005&amp;isFromPublicArea=True&amp;isModal=False" TargetMode="External"/><Relationship Id="rId307" Type="http://schemas.openxmlformats.org/officeDocument/2006/relationships/hyperlink" Target="https://community.secop.gov.co/Public/Tendering/ContractNoticePhases/View?PPI=CO1.PPI.33754907&amp;isFromPublicArea=True&amp;isModal=False" TargetMode="External"/><Relationship Id="rId328" Type="http://schemas.openxmlformats.org/officeDocument/2006/relationships/hyperlink" Target="https://community.secop.gov.co/Public/Tendering/ContractNoticePhases/View?PPI=CO1.PPI.33919194&amp;isFromPublicArea=True&amp;isModal=False" TargetMode="External"/><Relationship Id="rId349" Type="http://schemas.openxmlformats.org/officeDocument/2006/relationships/hyperlink" Target="https://community.secop.gov.co/Public/Tendering/ContractNoticePhases/View?PPI=CO1.PPI.34035533&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360" Type="http://schemas.openxmlformats.org/officeDocument/2006/relationships/hyperlink" Target="https://community.secop.gov.co/Public/Tendering/ContractNoticePhases/View?PPI=CO1.PPI.34057259&amp;isFromPublicArea=True&amp;isModal=False" TargetMode="External"/><Relationship Id="rId381" Type="http://schemas.openxmlformats.org/officeDocument/2006/relationships/hyperlink" Target="https://community.secop.gov.co/Public/Tendering/ContractNoticePhases/View?PPI=CO1.PPI.34102613&amp;isFromPublicArea=True&amp;isModal=False" TargetMode="External"/><Relationship Id="rId416" Type="http://schemas.openxmlformats.org/officeDocument/2006/relationships/hyperlink" Target="https://community.secop.gov.co/Public/Tendering/ContractNoticePhases/View?PPI=CO1.PPI.34415885&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437" Type="http://schemas.openxmlformats.org/officeDocument/2006/relationships/hyperlink" Target="https://community.secop.gov.co/Public/Tendering/ContractNoticePhases/View?PPI=CO1.PPI.34702421&amp;isFromPublicArea=True&amp;isModal=False" TargetMode="External"/><Relationship Id="rId458" Type="http://schemas.openxmlformats.org/officeDocument/2006/relationships/hyperlink" Target="https://community.secop.gov.co/Public/Tendering/ContractNoticePhases/View?PPI=CO1.PPI.34953688&amp;isFromPublicArea=True&amp;isModal=False" TargetMode="External"/><Relationship Id="rId479" Type="http://schemas.openxmlformats.org/officeDocument/2006/relationships/drawing" Target="../drawings/drawing13.xml"/><Relationship Id="rId15" Type="http://schemas.openxmlformats.org/officeDocument/2006/relationships/hyperlink" Target="https://community.secop.gov.co/Public/Tendering/ContractNoticePhases/View?PPI=CO1.PPI.29888380&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283" Type="http://schemas.openxmlformats.org/officeDocument/2006/relationships/hyperlink" Target="https://community.secop.gov.co/Public/Tendering/ContractNoticePhases/View?PPI=CO1.PPI.33586351&amp;isFromPublicArea=True&amp;isModal=False" TargetMode="External"/><Relationship Id="rId318" Type="http://schemas.openxmlformats.org/officeDocument/2006/relationships/hyperlink" Target="https://community.secop.gov.co/Public/Tendering/ContractNoticePhases/View?PPI=CO1.PPI.33807367&amp;isFromPublicArea=True&amp;isModal=False" TargetMode="External"/><Relationship Id="rId339" Type="http://schemas.openxmlformats.org/officeDocument/2006/relationships/hyperlink" Target="https://community.secop.gov.co/Public/Tendering/ContractNoticePhases/View?PPI=CO1.PPI.33980995&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350" Type="http://schemas.openxmlformats.org/officeDocument/2006/relationships/hyperlink" Target="https://community.secop.gov.co/Public/Tendering/ContractNoticePhases/View?PPI=CO1.PPI.34036766&amp;isFromPublicArea=True&amp;isModal=False" TargetMode="External"/><Relationship Id="rId371" Type="http://schemas.openxmlformats.org/officeDocument/2006/relationships/hyperlink" Target="https://community.secop.gov.co/Public/Tendering/ContractNoticePhases/View?PPI=CO1.PPI.34096178&amp;isFromPublicArea=True&amp;isModal=False" TargetMode="External"/><Relationship Id="rId406" Type="http://schemas.openxmlformats.org/officeDocument/2006/relationships/hyperlink" Target="https://community.secop.gov.co/Public/Tendering/ContractNoticePhases/View?PPI=CO1.PPI.34310838&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392" Type="http://schemas.openxmlformats.org/officeDocument/2006/relationships/hyperlink" Target="https://community.secop.gov.co/Public/Tendering/ContractNoticePhases/View?PPI=CO1.PPI.34209521&amp;isFromPublicArea=True&amp;isModal=False" TargetMode="External"/><Relationship Id="rId427" Type="http://schemas.openxmlformats.org/officeDocument/2006/relationships/hyperlink" Target="https://community.secop.gov.co/Public/Tendering/ContractNoticePhases/View?PPI=CO1.PPI.34543860&amp;isFromPublicArea=True&amp;isModal=False" TargetMode="External"/><Relationship Id="rId448" Type="http://schemas.openxmlformats.org/officeDocument/2006/relationships/hyperlink" Target="https://community.secop.gov.co/Public/Tendering/ContractNoticePhases/View?PPI=CO1.PPI.34833710&amp;isFromPublicArea=True&amp;isModal=False" TargetMode="External"/><Relationship Id="rId469" Type="http://schemas.openxmlformats.org/officeDocument/2006/relationships/hyperlink" Target="https://community.secop.gov.co/Public/Tendering/ContractNoticePhases/View?PPI=CO1.PPI.35134690&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273" Type="http://schemas.openxmlformats.org/officeDocument/2006/relationships/hyperlink" Target="https://community.secop.gov.co/Public/Tendering/ContractNoticePhases/View?PPI=CO1.PPI.33462114&amp;isFromPublicArea=True&amp;isModal=False" TargetMode="External"/><Relationship Id="rId294" Type="http://schemas.openxmlformats.org/officeDocument/2006/relationships/hyperlink" Target="https://community.secop.gov.co/Public/Tendering/ContractNoticePhases/View?PPI=CO1.PPI.33674087&amp;isFromPublicArea=True&amp;isModal=False" TargetMode="External"/><Relationship Id="rId308" Type="http://schemas.openxmlformats.org/officeDocument/2006/relationships/hyperlink" Target="https://community.secop.gov.co/Public/Tendering/ContractNoticePhases/View?PPI=CO1.PPI.33759175&amp;isFromPublicArea=True&amp;isModal=False" TargetMode="External"/><Relationship Id="rId329" Type="http://schemas.openxmlformats.org/officeDocument/2006/relationships/hyperlink" Target="https://community.secop.gov.co/Public/Tendering/ContractNoticePhases/View?PPI=CO1.PPI.33920531&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340" Type="http://schemas.openxmlformats.org/officeDocument/2006/relationships/hyperlink" Target="https://community.secop.gov.co/Public/Tendering/ContractNoticePhases/View?PPI=CO1.PPI.33981974&amp;isFromPublicArea=True&amp;isModal=False" TargetMode="External"/><Relationship Id="rId361" Type="http://schemas.openxmlformats.org/officeDocument/2006/relationships/hyperlink" Target="https://community.secop.gov.co/Public/Tendering/ContractNoticePhases/View?PPI=CO1.PPI.34070022&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382" Type="http://schemas.openxmlformats.org/officeDocument/2006/relationships/hyperlink" Target="https://community.secop.gov.co/Public/Tendering/ContractNoticePhases/View?PPI=CO1.PPI.34104064&amp;isFromPublicArea=True&amp;isModal=False" TargetMode="External"/><Relationship Id="rId417" Type="http://schemas.openxmlformats.org/officeDocument/2006/relationships/hyperlink" Target="https://community.secop.gov.co/Public/Tendering/ContractNoticePhases/View?PPI=CO1.PPI.34417389&amp;isFromPublicArea=True&amp;isModal=False" TargetMode="External"/><Relationship Id="rId438" Type="http://schemas.openxmlformats.org/officeDocument/2006/relationships/hyperlink" Target="https://community.secop.gov.co/Public/Tendering/ContractNoticePhases/View?PPI=CO1.PPI.34732864&amp;isFromPublicArea=True&amp;isModal=False" TargetMode="External"/><Relationship Id="rId459" Type="http://schemas.openxmlformats.org/officeDocument/2006/relationships/hyperlink" Target="https://community.secop.gov.co/Public/Tendering/ContractNoticePhases/View?PPI=CO1.PPI.34955706&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63" Type="http://schemas.openxmlformats.org/officeDocument/2006/relationships/hyperlink" Target="https://community.secop.gov.co/Public/Tendering/ContractNoticePhases/View?PPI=CO1.PPI.33444427&amp;isFromPublicArea=True&amp;isModal=False" TargetMode="External"/><Relationship Id="rId284" Type="http://schemas.openxmlformats.org/officeDocument/2006/relationships/hyperlink" Target="https://community.secop.gov.co/Public/Tendering/ContractNoticePhases/View?PPI=CO1.PPI.33591175&amp;isFromPublicArea=True&amp;isModal=False" TargetMode="External"/><Relationship Id="rId319" Type="http://schemas.openxmlformats.org/officeDocument/2006/relationships/hyperlink" Target="https://community.secop.gov.co/Public/Tendering/ContractNoticePhases/View?PPI=CO1.PPI.33823923&amp;isFromPublicArea=True&amp;isModal=False" TargetMode="External"/><Relationship Id="rId470" Type="http://schemas.openxmlformats.org/officeDocument/2006/relationships/hyperlink" Target="https://community.secop.gov.co/Public/Tendering/ContractNoticePhases/View?PPI=CO1.PPI.35143037&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330" Type="http://schemas.openxmlformats.org/officeDocument/2006/relationships/hyperlink" Target="https://community.secop.gov.co/Public/Tendering/ContractNoticePhases/View?PPI=CO1.PPI.33921322&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351" Type="http://schemas.openxmlformats.org/officeDocument/2006/relationships/hyperlink" Target="https://community.secop.gov.co/Public/Tendering/ContractNoticePhases/View?PPI=CO1.PPI.34051053&amp;isFromPublicArea=True&amp;isModal=False" TargetMode="External"/><Relationship Id="rId372" Type="http://schemas.openxmlformats.org/officeDocument/2006/relationships/hyperlink" Target="https://community.secop.gov.co/Public/Tendering/ContractNoticePhases/View?PPI=CO1.PPI.34098123&amp;isFromPublicArea=True&amp;isModal=False" TargetMode="External"/><Relationship Id="rId393" Type="http://schemas.openxmlformats.org/officeDocument/2006/relationships/hyperlink" Target="https://community.secop.gov.co/Public/Tendering/ContractNoticePhases/View?PPI=CO1.PPI.34218318&amp;isFromPublicArea=True&amp;isModal=False" TargetMode="External"/><Relationship Id="rId407" Type="http://schemas.openxmlformats.org/officeDocument/2006/relationships/hyperlink" Target="https://community.secop.gov.co/Public/Tendering/ContractNoticePhases/View?PPI=CO1.PPI.34312597&amp;isFromPublicArea=True&amp;isModal=False" TargetMode="External"/><Relationship Id="rId428" Type="http://schemas.openxmlformats.org/officeDocument/2006/relationships/hyperlink" Target="https://community.secop.gov.co/Public/Tendering/ContractNoticePhases/View?PPI=CO1.PPI.34553488&amp;isFromPublicArea=True&amp;isModal=False" TargetMode="External"/><Relationship Id="rId449" Type="http://schemas.openxmlformats.org/officeDocument/2006/relationships/hyperlink" Target="https://community.secop.gov.co/Public/Tendering/ContractNoticePhases/View?PPI=CO1.PPI.34840221&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74" Type="http://schemas.openxmlformats.org/officeDocument/2006/relationships/hyperlink" Target="https://community.secop.gov.co/Public/Tendering/ContractNoticePhases/View?PPI=CO1.PPI.33462164&amp;isFromPublicArea=True&amp;isModal=False" TargetMode="External"/><Relationship Id="rId295" Type="http://schemas.openxmlformats.org/officeDocument/2006/relationships/hyperlink" Target="https://community.secop.gov.co/Public/Tendering/ContractNoticePhases/View?PPI=CO1.PPI.33675077&amp;isFromPublicArea=True&amp;isModal=False" TargetMode="External"/><Relationship Id="rId309" Type="http://schemas.openxmlformats.org/officeDocument/2006/relationships/hyperlink" Target="https://community.secop.gov.co/Public/Tendering/ContractNoticePhases/View?PPI=CO1.PPI.33760201&amp;isFromPublicArea=True&amp;isModal=False" TargetMode="External"/><Relationship Id="rId460" Type="http://schemas.openxmlformats.org/officeDocument/2006/relationships/hyperlink" Target="https://community.secop.gov.co/Public/Tendering/ContractNoticePhases/View?PPI=CO1.PPI.35010932&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320" Type="http://schemas.openxmlformats.org/officeDocument/2006/relationships/hyperlink" Target="https://community.secop.gov.co/Public/Tendering/ContractNoticePhases/View?PPI=CO1.PPI.33825302&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341" Type="http://schemas.openxmlformats.org/officeDocument/2006/relationships/hyperlink" Target="https://community.secop.gov.co/Public/Tendering/ContractNoticePhases/View?PPI=CO1.PPI.34020376&amp;isFromPublicArea=True&amp;isModal=False" TargetMode="External"/><Relationship Id="rId362" Type="http://schemas.openxmlformats.org/officeDocument/2006/relationships/hyperlink" Target="https://community.secop.gov.co/Public/Tendering/ContractNoticePhases/View?PPI=CO1.PPI.34081981&amp;isFromPublicArea=True&amp;isModal=False" TargetMode="External"/><Relationship Id="rId383" Type="http://schemas.openxmlformats.org/officeDocument/2006/relationships/hyperlink" Target="https://community.secop.gov.co/Public/Tendering/ContractNoticePhases/View?PPI=CO1.PPI.34191605&amp;isFromPublicArea=True&amp;isModal=False" TargetMode="External"/><Relationship Id="rId418" Type="http://schemas.openxmlformats.org/officeDocument/2006/relationships/hyperlink" Target="https://community.secop.gov.co/Public/Tendering/ContractNoticePhases/View?PPI=CO1.PPI.34421443&amp;isFromPublicArea=True&amp;isModal=False" TargetMode="External"/><Relationship Id="rId439" Type="http://schemas.openxmlformats.org/officeDocument/2006/relationships/hyperlink" Target="https://community.secop.gov.co/Public/Tendering/ContractNoticePhases/View?PPI=CO1.PPI.34734137&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64" Type="http://schemas.openxmlformats.org/officeDocument/2006/relationships/hyperlink" Target="https://community.secop.gov.co/Public/Tendering/ContractNoticePhases/View?PPI=CO1.PPI.33445718&amp;isFromPublicArea=True&amp;isModal=False" TargetMode="External"/><Relationship Id="rId285" Type="http://schemas.openxmlformats.org/officeDocument/2006/relationships/hyperlink" Target="https://community.secop.gov.co/Public/Tendering/ContractNoticePhases/View?PPI=CO1.PPI.33604820&amp;isFromPublicArea=True&amp;isModal=False" TargetMode="External"/><Relationship Id="rId450" Type="http://schemas.openxmlformats.org/officeDocument/2006/relationships/hyperlink" Target="https://community.secop.gov.co/Public/Tendering/ContractNoticePhases/View?PPI=CO1.PPI.34791430&amp;isFromPublicArea=True&amp;isModal=False" TargetMode="External"/><Relationship Id="rId471" Type="http://schemas.openxmlformats.org/officeDocument/2006/relationships/hyperlink" Target="https://community.secop.gov.co/Public/Tendering/ContractNoticePhases/View?PPI=CO1.PPI.35156992&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310" Type="http://schemas.openxmlformats.org/officeDocument/2006/relationships/hyperlink" Target="https://community.secop.gov.co/Public/Tendering/ContractNoticePhases/View?PPI=CO1.PPI.33760970&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 Id="rId331" Type="http://schemas.openxmlformats.org/officeDocument/2006/relationships/hyperlink" Target="https://community.secop.gov.co/Public/Tendering/ContractNoticePhases/View?PPI=CO1.PPI.33928301&amp;isFromPublicArea=True&amp;isModal=False" TargetMode="External"/><Relationship Id="rId352" Type="http://schemas.openxmlformats.org/officeDocument/2006/relationships/hyperlink" Target="https://community.secop.gov.co/Public/Tendering/ContractNoticePhases/View?PPI=CO1.PPI.34051906&amp;isFromPublicArea=True&amp;isModal=False" TargetMode="External"/><Relationship Id="rId373" Type="http://schemas.openxmlformats.org/officeDocument/2006/relationships/hyperlink" Target="https://community.secop.gov.co/Public/Tendering/ContractNoticePhases/View?PPI=CO1.PPI.34101719&amp;isFromPublicArea=True&amp;isModal=False" TargetMode="External"/><Relationship Id="rId394" Type="http://schemas.openxmlformats.org/officeDocument/2006/relationships/hyperlink" Target="https://community.secop.gov.co/Public/Tendering/ContractNoticePhases/View?PPI=CO1.PPI.34219004&amp;isFromPublicArea=True&amp;isModal=False" TargetMode="External"/><Relationship Id="rId408" Type="http://schemas.openxmlformats.org/officeDocument/2006/relationships/hyperlink" Target="https://community.secop.gov.co/Public/Tendering/ContractNoticePhases/View?PPI=CO1.PPI.34315393&amp;isFromPublicArea=True&amp;isModal=False" TargetMode="External"/><Relationship Id="rId429" Type="http://schemas.openxmlformats.org/officeDocument/2006/relationships/hyperlink" Target="https://community.secop.gov.co/Public/Tendering/ContractNoticePhases/View?PPI=CO1.PPI.34612827&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440" Type="http://schemas.openxmlformats.org/officeDocument/2006/relationships/hyperlink" Target="https://community.secop.gov.co/Public/Tendering/ContractNoticePhases/View?PPI=CO1.PPI.34742597&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275" Type="http://schemas.openxmlformats.org/officeDocument/2006/relationships/hyperlink" Target="https://community.secop.gov.co/Public/Tendering/ContractNoticePhases/View?PPI=CO1.PPI.33463209&amp;isFromPublicArea=True&amp;isModal=False" TargetMode="External"/><Relationship Id="rId296" Type="http://schemas.openxmlformats.org/officeDocument/2006/relationships/hyperlink" Target="https://community.secop.gov.co/Public/Tendering/ContractNoticePhases/View?PPI=CO1.PPI.33676529&amp;isFromPublicArea=True&amp;isModal=False" TargetMode="External"/><Relationship Id="rId300" Type="http://schemas.openxmlformats.org/officeDocument/2006/relationships/hyperlink" Target="https://community.secop.gov.co/Public/Tendering/ContractNoticePhases/View?PPI=CO1.PPI.33729614&amp;isFromPublicArea=True&amp;isModal=False" TargetMode="External"/><Relationship Id="rId461" Type="http://schemas.openxmlformats.org/officeDocument/2006/relationships/hyperlink" Target="https://community.secop.gov.co/Public/Tendering/ContractNoticePhases/View?PPI=CO1.PPI.35014030&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321" Type="http://schemas.openxmlformats.org/officeDocument/2006/relationships/hyperlink" Target="https://community.secop.gov.co/Public/Tendering/ContractNoticePhases/View?PPI=CO1.PPI.33830696&amp;isFromPublicArea=True&amp;isModal=False" TargetMode="External"/><Relationship Id="rId342" Type="http://schemas.openxmlformats.org/officeDocument/2006/relationships/hyperlink" Target="https://community.secop.gov.co/Public/Tendering/ContractNoticePhases/View?PPI=CO1.PPI.34021931&amp;isFromPublicArea=True&amp;isModal=False" TargetMode="External"/><Relationship Id="rId363" Type="http://schemas.openxmlformats.org/officeDocument/2006/relationships/hyperlink" Target="https://community.secop.gov.co/Public/Tendering/ContractNoticePhases/View?PPI=CO1.PPI.34083610&amp;isFromPublicArea=True&amp;isModal=False" TargetMode="External"/><Relationship Id="rId384" Type="http://schemas.openxmlformats.org/officeDocument/2006/relationships/hyperlink" Target="https://community.secop.gov.co/Public/Tendering/ContractNoticePhases/View?PPI=CO1.PPI.34198142&amp;isFromPublicArea=True&amp;isModal=False" TargetMode="External"/><Relationship Id="rId419" Type="http://schemas.openxmlformats.org/officeDocument/2006/relationships/hyperlink" Target="https://community.secop.gov.co/Public/Tendering/ContractNoticePhases/View?PPI=CO1.PPI.34422412&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430" Type="http://schemas.openxmlformats.org/officeDocument/2006/relationships/hyperlink" Target="https://community.secop.gov.co/Public/Tendering/ContractNoticePhases/View?PPI=CO1.PPI.34602279&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265" Type="http://schemas.openxmlformats.org/officeDocument/2006/relationships/hyperlink" Target="https://community.secop.gov.co/Public/Tendering/ContractNoticePhases/View?PPI=CO1.PPI.33447525&amp;isFromPublicArea=True&amp;isModal=False" TargetMode="External"/><Relationship Id="rId286" Type="http://schemas.openxmlformats.org/officeDocument/2006/relationships/hyperlink" Target="https://community.secop.gov.co/Public/Tendering/ContractNoticePhases/View?PPI=CO1.PPI.33605289&amp;isFromPublicArea=True&amp;isModal=False" TargetMode="External"/><Relationship Id="rId451" Type="http://schemas.openxmlformats.org/officeDocument/2006/relationships/hyperlink" Target="https://community.secop.gov.co/Public/Tendering/ContractNoticePhases/View?PPI=CO1.PPI.34844012&amp;isFromPublicArea=True&amp;isModal=False" TargetMode="External"/><Relationship Id="rId472" Type="http://schemas.openxmlformats.org/officeDocument/2006/relationships/hyperlink" Target="https://community.secop.gov.co/Public/Tendering/ContractNoticePhases/View?PPI=CO1.PPI.35158438&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311" Type="http://schemas.openxmlformats.org/officeDocument/2006/relationships/hyperlink" Target="https://community.secop.gov.co/Public/Tendering/ContractNoticePhases/View?PPI=CO1.PPI.33761491&amp;isFromPublicArea=True&amp;isModal=False" TargetMode="External"/><Relationship Id="rId332" Type="http://schemas.openxmlformats.org/officeDocument/2006/relationships/hyperlink" Target="https://community.secop.gov.co/Public/Tendering/ContractNoticePhases/View?PPI=CO1.PPI.33930121&amp;isFromPublicArea=True&amp;isModal=False" TargetMode="External"/><Relationship Id="rId353" Type="http://schemas.openxmlformats.org/officeDocument/2006/relationships/hyperlink" Target="https://community.secop.gov.co/Public/Tendering/ContractNoticePhases/View?PPI=CO1.PPI.34052306&amp;isFromPublicArea=True&amp;isModal=False" TargetMode="External"/><Relationship Id="rId374" Type="http://schemas.openxmlformats.org/officeDocument/2006/relationships/hyperlink" Target="https://community.secop.gov.co/Public/Tendering/ContractNoticePhases/View?PPI=CO1.PPI.34102530&amp;isFromPublicArea=True&amp;isModal=False" TargetMode="External"/><Relationship Id="rId395" Type="http://schemas.openxmlformats.org/officeDocument/2006/relationships/hyperlink" Target="https://community.secop.gov.co/Public/Tendering/ContractNoticePhases/View?PPI=CO1.PPI.34220140&amp;isFromPublicArea=True&amp;isModal=False" TargetMode="External"/><Relationship Id="rId409" Type="http://schemas.openxmlformats.org/officeDocument/2006/relationships/hyperlink" Target="https://community.secop.gov.co/Public/Tendering/ContractNoticePhases/View?PPI=CO1.PPI.34369965&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420" Type="http://schemas.openxmlformats.org/officeDocument/2006/relationships/hyperlink" Target="https://community.secop.gov.co/Public/Tendering/ContractNoticePhases/View?PPI=CO1.PPI.34423904&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76" Type="http://schemas.openxmlformats.org/officeDocument/2006/relationships/hyperlink" Target="https://community.secop.gov.co/Public/Tendering/ContractNoticePhases/View?PPI=CO1.PPI.33463939&amp;isFromPublicArea=True&amp;isModal=False" TargetMode="External"/><Relationship Id="rId297" Type="http://schemas.openxmlformats.org/officeDocument/2006/relationships/hyperlink" Target="https://community.secop.gov.co/Public/Tendering/ContractNoticePhases/View?PPI=CO1.PPI.33677150&amp;isFromPublicArea=True&amp;isModal=False" TargetMode="External"/><Relationship Id="rId441" Type="http://schemas.openxmlformats.org/officeDocument/2006/relationships/hyperlink" Target="https://community.secop.gov.co/Public/Tendering/ContractNoticePhases/View?PPI=CO1.PPI.34790459&amp;isFromPublicArea=True&amp;isModal=False" TargetMode="External"/><Relationship Id="rId462" Type="http://schemas.openxmlformats.org/officeDocument/2006/relationships/hyperlink" Target="https://community.secop.gov.co/Public/Tendering/ContractNoticePhases/View?PPI=CO1.PPI.35030808&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301" Type="http://schemas.openxmlformats.org/officeDocument/2006/relationships/hyperlink" Target="https://community.secop.gov.co/Public/Tendering/ContractNoticePhases/View?PPI=CO1.PPI.33730006&amp;isFromPublicArea=True&amp;isModal=False" TargetMode="External"/><Relationship Id="rId322" Type="http://schemas.openxmlformats.org/officeDocument/2006/relationships/hyperlink" Target="https://community.secop.gov.co/Public/Tendering/ContractNoticePhases/View?PPI=CO1.PPI.33837589&amp;isFromPublicArea=True&amp;isModal=False" TargetMode="External"/><Relationship Id="rId343" Type="http://schemas.openxmlformats.org/officeDocument/2006/relationships/hyperlink" Target="https://community.secop.gov.co/Public/Tendering/ContractNoticePhases/View?PPI=CO1.PPI.34022879&amp;isFromPublicArea=True&amp;isModal=False" TargetMode="External"/><Relationship Id="rId364" Type="http://schemas.openxmlformats.org/officeDocument/2006/relationships/hyperlink" Target="https://community.secop.gov.co/Public/Tendering/ContractNoticePhases/View?PPI=CO1.PPI.34085763&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385" Type="http://schemas.openxmlformats.org/officeDocument/2006/relationships/hyperlink" Target="https://community.secop.gov.co/Public/Tendering/ContractNoticePhases/View?PPI=CO1.PPI.34199179&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6" Type="http://schemas.openxmlformats.org/officeDocument/2006/relationships/hyperlink" Target="https://community.secop.gov.co/Public/Tendering/ContractNoticePhases/View?PPI=CO1.PPI.33453785&amp;isFromPublicArea=True&amp;isModal=False" TargetMode="External"/><Relationship Id="rId287" Type="http://schemas.openxmlformats.org/officeDocument/2006/relationships/hyperlink" Target="https://community.secop.gov.co/Public/Tendering/ContractNoticePhases/View?PPI=CO1.PPI.33627200&amp;isFromPublicArea=True&amp;isModal=False" TargetMode="External"/><Relationship Id="rId410" Type="http://schemas.openxmlformats.org/officeDocument/2006/relationships/hyperlink" Target="https://community.secop.gov.co/Public/Tendering/ContractNoticePhases/View?PPI=CO1.PPI.34379161&amp;isFromPublicArea=True&amp;isModal=False" TargetMode="External"/><Relationship Id="rId431" Type="http://schemas.openxmlformats.org/officeDocument/2006/relationships/hyperlink" Target="https://community.secop.gov.co/Public/Tendering/ContractNoticePhases/View?PPI=CO1.PPI.34635101&amp;isFromPublicArea=True&amp;isModal=False" TargetMode="External"/><Relationship Id="rId452" Type="http://schemas.openxmlformats.org/officeDocument/2006/relationships/hyperlink" Target="https://community.secop.gov.co/Public/Tendering/ContractNoticePhases/View?PPI=CO1.PPI.34859002&amp;isFromPublicArea=True&amp;isModal=False" TargetMode="External"/><Relationship Id="rId473" Type="http://schemas.openxmlformats.org/officeDocument/2006/relationships/hyperlink" Target="https://community.secop.gov.co/Public/Tendering/ContractNoticePhases/View?PPI=CO1.PPI.35215428&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312" Type="http://schemas.openxmlformats.org/officeDocument/2006/relationships/hyperlink" Target="https://community.secop.gov.co/Public/Tendering/ContractNoticePhases/View?PPI=CO1.PPI.33763507&amp;isFromPublicArea=True&amp;isModal=False" TargetMode="External"/><Relationship Id="rId333" Type="http://schemas.openxmlformats.org/officeDocument/2006/relationships/hyperlink" Target="https://community.secop.gov.co/Public/Tendering/ContractNoticePhases/View?PPI=CO1.PPI.33931903&amp;isFromPublicArea=True&amp;isModal=False" TargetMode="External"/><Relationship Id="rId354" Type="http://schemas.openxmlformats.org/officeDocument/2006/relationships/hyperlink" Target="https://community.secop.gov.co/Public/Tendering/ContractNoticePhases/View?PPI=CO1.PPI.34052498&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375" Type="http://schemas.openxmlformats.org/officeDocument/2006/relationships/hyperlink" Target="https://community.secop.gov.co/Public/Tendering/ContractNoticePhases/View?PPI=CO1.PPI.34104273&amp;isFromPublicArea=True&amp;isModal=False" TargetMode="External"/><Relationship Id="rId396" Type="http://schemas.openxmlformats.org/officeDocument/2006/relationships/hyperlink" Target="https://community.secop.gov.co/Public/Tendering/ContractNoticePhases/View?PPI=CO1.PPI.34220771&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77" Type="http://schemas.openxmlformats.org/officeDocument/2006/relationships/hyperlink" Target="https://community.secop.gov.co/Public/Tendering/ContractNoticePhases/View?PPI=CO1.PPI.33491315&amp;isFromPublicArea=True&amp;isModal=False" TargetMode="External"/><Relationship Id="rId298" Type="http://schemas.openxmlformats.org/officeDocument/2006/relationships/hyperlink" Target="https://community.secop.gov.co/Public/Tendering/ContractNoticePhases/View?PPI=CO1.PPI.33701535&amp;isFromPublicArea=True&amp;isModal=False" TargetMode="External"/><Relationship Id="rId400" Type="http://schemas.openxmlformats.org/officeDocument/2006/relationships/hyperlink" Target="https://community.secop.gov.co/Public/Tendering/ContractNoticePhases/View?PPI=CO1.PPI.34230540&amp;isFromPublicArea=True&amp;isModal=False" TargetMode="External"/><Relationship Id="rId421" Type="http://schemas.openxmlformats.org/officeDocument/2006/relationships/hyperlink" Target="https://community.secop.gov.co/Public/Tendering/ContractNoticePhases/View?PPI=CO1.PPI.34447379&amp;isFromPublicArea=True&amp;isModal=False" TargetMode="External"/><Relationship Id="rId442" Type="http://schemas.openxmlformats.org/officeDocument/2006/relationships/hyperlink" Target="https://community.secop.gov.co/Public/Tendering/ContractNoticePhases/View?PPI=CO1.PPI.34799491&amp;isFromPublicArea=True&amp;isModal=False" TargetMode="External"/><Relationship Id="rId463" Type="http://schemas.openxmlformats.org/officeDocument/2006/relationships/hyperlink" Target="https://community.secop.gov.co/Public/Tendering/ContractNoticePhases/View?PPI=CO1.PPI.35061629&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302" Type="http://schemas.openxmlformats.org/officeDocument/2006/relationships/hyperlink" Target="https://community.secop.gov.co/Public/Tendering/ContractNoticePhases/View?PPI=CO1.PPI.33738816&amp;isFromPublicArea=True&amp;isModal=False" TargetMode="External"/><Relationship Id="rId323" Type="http://schemas.openxmlformats.org/officeDocument/2006/relationships/hyperlink" Target="https://community.secop.gov.co/Public/Tendering/ContractNoticePhases/View?PPI=CO1.PPI.33833605&amp;isFromPublicArea=True&amp;isModal=False" TargetMode="External"/><Relationship Id="rId344" Type="http://schemas.openxmlformats.org/officeDocument/2006/relationships/hyperlink" Target="https://community.secop.gov.co/Public/Tendering/ContractNoticePhases/View?PPI=CO1.PPI.34024036&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365" Type="http://schemas.openxmlformats.org/officeDocument/2006/relationships/hyperlink" Target="https://community.secop.gov.co/Public/Tendering/ContractNoticePhases/View?PPI=CO1.PPI.34086752&amp;isFromPublicArea=True&amp;isModal=False" TargetMode="External"/><Relationship Id="rId386" Type="http://schemas.openxmlformats.org/officeDocument/2006/relationships/hyperlink" Target="https://community.secop.gov.co/Public/Tendering/ContractNoticePhases/View?PPI=CO1.PPI.34200413&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267" Type="http://schemas.openxmlformats.org/officeDocument/2006/relationships/hyperlink" Target="https://community.secop.gov.co/Public/Tendering/ContractNoticePhases/View?PPI=CO1.PPI.33454736&amp;isFromPublicArea=True&amp;isModal=False" TargetMode="External"/><Relationship Id="rId288" Type="http://schemas.openxmlformats.org/officeDocument/2006/relationships/hyperlink" Target="https://community.secop.gov.co/Public/Tendering/ContractNoticePhases/View?PPI=CO1.PPI.33645248&amp;isFromPublicArea=True&amp;isModal=False" TargetMode="External"/><Relationship Id="rId411" Type="http://schemas.openxmlformats.org/officeDocument/2006/relationships/hyperlink" Target="https://community.secop.gov.co/Public/Tendering/ContractNoticePhases/View?PPI=CO1.PPI.34379760&amp;isFromPublicArea=True&amp;isModal=False" TargetMode="External"/><Relationship Id="rId432" Type="http://schemas.openxmlformats.org/officeDocument/2006/relationships/hyperlink" Target="https://community.secop.gov.co/Public/Tendering/ContractNoticePhases/View?PPI=CO1.PPI.34636938&amp;isFromPublicArea=True&amp;isModal=False" TargetMode="External"/><Relationship Id="rId453" Type="http://schemas.openxmlformats.org/officeDocument/2006/relationships/hyperlink" Target="https://community.secop.gov.co/Public/Tendering/ContractNoticePhases/View?PPI=CO1.PPI.34862602&amp;isFromPublicArea=True&amp;isModal=False" TargetMode="External"/><Relationship Id="rId474" Type="http://schemas.openxmlformats.org/officeDocument/2006/relationships/hyperlink" Target="https://community.secop.gov.co/Public/Tendering/ContractNoticePhases/View?PPI=CO1.PPI.35223160&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313" Type="http://schemas.openxmlformats.org/officeDocument/2006/relationships/hyperlink" Target="https://community.secop.gov.co/Public/Tendering/ContractNoticePhases/View?PPI=CO1.PPI.33782053&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334" Type="http://schemas.openxmlformats.org/officeDocument/2006/relationships/hyperlink" Target="https://community.secop.gov.co/Public/Tendering/ContractNoticePhases/View?PPI=CO1.PPI.33933420&amp;isFromPublicArea=True&amp;isModal=False" TargetMode="External"/><Relationship Id="rId355" Type="http://schemas.openxmlformats.org/officeDocument/2006/relationships/hyperlink" Target="https://community.secop.gov.co/Public/Tendering/ContractNoticePhases/View?PPI=CO1.PPI.34053939&amp;isFromPublicArea=True&amp;isModal=False" TargetMode="External"/><Relationship Id="rId376" Type="http://schemas.openxmlformats.org/officeDocument/2006/relationships/hyperlink" Target="https://community.secop.gov.co/Public/Tendering/ContractNoticePhases/View?PPI=CO1.PPI.34104487&amp;isFromPublicArea=True&amp;isModal=False" TargetMode="External"/><Relationship Id="rId397" Type="http://schemas.openxmlformats.org/officeDocument/2006/relationships/hyperlink" Target="https://community.secop.gov.co/Public/Tendering/ContractNoticePhases/View?PPI=CO1.PPI.34220972&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78" Type="http://schemas.openxmlformats.org/officeDocument/2006/relationships/hyperlink" Target="https://community.secop.gov.co/Public/Tendering/ContractNoticePhases/View?PPI=CO1.PPI.33535654&amp;isFromPublicArea=True&amp;isModal=False" TargetMode="External"/><Relationship Id="rId401" Type="http://schemas.openxmlformats.org/officeDocument/2006/relationships/hyperlink" Target="https://community.secop.gov.co/Public/Tendering/ContractNoticePhases/View?PPI=CO1.PPI.34231742&amp;isFromPublicArea=True&amp;isModal=False" TargetMode="External"/><Relationship Id="rId422" Type="http://schemas.openxmlformats.org/officeDocument/2006/relationships/hyperlink" Target="https://community.secop.gov.co/Public/Tendering/ContractNoticePhases/View?PPI=CO1.PPI.34448173&amp;isFromPublicArea=True&amp;isModal=False" TargetMode="External"/><Relationship Id="rId443" Type="http://schemas.openxmlformats.org/officeDocument/2006/relationships/hyperlink" Target="https://community.secop.gov.co/Public/Tendering/ContractNoticePhases/View?PPI=CO1.PPI.34800224&amp;isFromPublicArea=True&amp;isModal=False" TargetMode="External"/><Relationship Id="rId464" Type="http://schemas.openxmlformats.org/officeDocument/2006/relationships/hyperlink" Target="https://community.secop.gov.co/Public/Tendering/ContractNoticePhases/View?PPI=CO1.PPI.35078328&amp;isFromPublicArea=True&amp;isModal=False" TargetMode="External"/><Relationship Id="rId303" Type="http://schemas.openxmlformats.org/officeDocument/2006/relationships/hyperlink" Target="https://community.secop.gov.co/Public/Tendering/ContractNoticePhases/View?PPI=CO1.PPI.33740022&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345" Type="http://schemas.openxmlformats.org/officeDocument/2006/relationships/hyperlink" Target="https://community.secop.gov.co/Public/Tendering/ContractNoticePhases/View?PPI=CO1.PPI.34024941&amp;isFromPublicArea=True&amp;isModal=False" TargetMode="External"/><Relationship Id="rId387" Type="http://schemas.openxmlformats.org/officeDocument/2006/relationships/hyperlink" Target="https://community.secop.gov.co/Public/Tendering/ContractNoticePhases/View?PPI=CO1.PPI.34202218&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412" Type="http://schemas.openxmlformats.org/officeDocument/2006/relationships/hyperlink" Target="https://community.secop.gov.co/Public/Tendering/ContractNoticePhases/View?PPI=CO1.PPI.343803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289" Type="http://schemas.openxmlformats.org/officeDocument/2006/relationships/hyperlink" Target="https://community.secop.gov.co/Public/Tendering/ContractNoticePhases/View?PPI=CO1.PPI.33648612&amp;isFromPublicArea=True&amp;isModal=False" TargetMode="External"/><Relationship Id="rId454" Type="http://schemas.openxmlformats.org/officeDocument/2006/relationships/hyperlink" Target="https://community.secop.gov.co/Public/Tendering/ContractNoticePhases/View?PPI=CO1.PPI.34871005&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314" Type="http://schemas.openxmlformats.org/officeDocument/2006/relationships/hyperlink" Target="https://community.secop.gov.co/Public/Tendering/ContractNoticePhases/View?PPI=CO1.PPI.33783249&amp;isFromPublicArea=True&amp;isModal=False" TargetMode="External"/><Relationship Id="rId356" Type="http://schemas.openxmlformats.org/officeDocument/2006/relationships/hyperlink" Target="https://community.secop.gov.co/Public/Tendering/ContractNoticePhases/View?PPI=CO1.PPI.34054902&amp;isFromPublicArea=True&amp;isModal=False" TargetMode="External"/><Relationship Id="rId398" Type="http://schemas.openxmlformats.org/officeDocument/2006/relationships/hyperlink" Target="https://community.secop.gov.co/Public/Tendering/ContractNoticePhases/View?PPI=CO1.PPI.34221652&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423" Type="http://schemas.openxmlformats.org/officeDocument/2006/relationships/hyperlink" Target="https://community.secop.gov.co/Public/Tendering/ContractNoticePhases/View?PPI=CO1.PPI.34460556&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465" Type="http://schemas.openxmlformats.org/officeDocument/2006/relationships/hyperlink" Target="https://community.secop.gov.co/Public/Tendering/ContractNoticePhases/View?PPI=CO1.PPI.35089846&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325" Type="http://schemas.openxmlformats.org/officeDocument/2006/relationships/hyperlink" Target="https://community.secop.gov.co/Public/Tendering/ContractNoticePhases/View?PPI=CO1.PPI.33887753&amp;isFromPublicArea=True&amp;isModal=False" TargetMode="External"/><Relationship Id="rId367" Type="http://schemas.openxmlformats.org/officeDocument/2006/relationships/hyperlink" Target="https://community.secop.gov.co/Public/Tendering/ContractNoticePhases/View?PPI=CO1.PPI.34087785&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69" Type="http://schemas.openxmlformats.org/officeDocument/2006/relationships/hyperlink" Target="https://community.secop.gov.co/Public/Tendering/ContractNoticePhases/View?PPI=CO1.PPI.33458347&amp;isFromPublicArea=True&amp;isModal=False" TargetMode="External"/><Relationship Id="rId434" Type="http://schemas.openxmlformats.org/officeDocument/2006/relationships/hyperlink" Target="https://community.secop.gov.co/Public/Tendering/ContractNoticePhases/View?PPI=CO1.PPI.34675997&amp;isFromPublicArea=True&amp;isModal=False" TargetMode="External"/><Relationship Id="rId476" Type="http://schemas.openxmlformats.org/officeDocument/2006/relationships/hyperlink" Target="https://community.secop.gov.co/Public/Tendering/ContractNoticePhases/View?PPI=CO1.PPI.35373568&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280" Type="http://schemas.openxmlformats.org/officeDocument/2006/relationships/hyperlink" Target="https://community.secop.gov.co/Public/Tendering/ContractNoticePhases/View?PPI=CO1.PPI.33537519&amp;isFromPublicArea=True&amp;isModal=False" TargetMode="External"/><Relationship Id="rId336" Type="http://schemas.openxmlformats.org/officeDocument/2006/relationships/hyperlink" Target="https://community.secop.gov.co/Public/Tendering/ContractNoticePhases/View?PPI=CO1.PPI.33962382&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378" Type="http://schemas.openxmlformats.org/officeDocument/2006/relationships/hyperlink" Target="https://community.secop.gov.co/Public/Tendering/ContractNoticePhases/View?PPI=CO1.PPI.34162877&amp;isFromPublicArea=True&amp;isModal=False" TargetMode="External"/><Relationship Id="rId403" Type="http://schemas.openxmlformats.org/officeDocument/2006/relationships/hyperlink" Target="https://community.secop.gov.co/Public/Tendering/ContractNoticePhases/View?PPI=CO1.PPI.34239967&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445" Type="http://schemas.openxmlformats.org/officeDocument/2006/relationships/hyperlink" Target="https://community.secop.gov.co/Public/Tendering/ContractNoticePhases/View?PPI=CO1.PPI.34827884&amp;isFromPublicArea=True&amp;isModal=False" TargetMode="External"/><Relationship Id="rId291" Type="http://schemas.openxmlformats.org/officeDocument/2006/relationships/hyperlink" Target="https://community.secop.gov.co/Public/Tendering/ContractNoticePhases/View?PPI=CO1.PPI.33649760&amp;isFromPublicArea=True&amp;isModal=False" TargetMode="External"/><Relationship Id="rId305" Type="http://schemas.openxmlformats.org/officeDocument/2006/relationships/hyperlink" Target="https://community.secop.gov.co/Public/Tendering/ContractNoticePhases/View?PPI=CO1.PPI.33741941&amp;isFromPublicArea=True&amp;isModal=False" TargetMode="External"/><Relationship Id="rId347" Type="http://schemas.openxmlformats.org/officeDocument/2006/relationships/hyperlink" Target="https://community.secop.gov.co/Public/Tendering/ContractNoticePhases/View?PPI=CO1.PPI.34032808&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389" Type="http://schemas.openxmlformats.org/officeDocument/2006/relationships/hyperlink" Target="https://community.secop.gov.co/Public/Tendering/ContractNoticePhases/View?PPI=CO1.PPI.34205049&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414" Type="http://schemas.openxmlformats.org/officeDocument/2006/relationships/hyperlink" Target="https://community.secop.gov.co/Public/Tendering/ContractNoticePhases/View?PPI=CO1.PPI.34385202&amp;isFromPublicArea=True&amp;isModal=False" TargetMode="External"/><Relationship Id="rId456" Type="http://schemas.openxmlformats.org/officeDocument/2006/relationships/hyperlink" Target="https://community.secop.gov.co/Public/Tendering/ContractNoticePhases/View?PPI=CO1.PPI.34923221&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6548590&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138" Type="http://schemas.openxmlformats.org/officeDocument/2006/relationships/hyperlink" Target="https://community.secop.gov.co/Public/Tendering/OpportunityDetail/Index?noticeUID=CO1.NTC.6717703&amp;isFromPublicArea=True&amp;isModal=False" TargetMode="External"/><Relationship Id="rId159" Type="http://schemas.openxmlformats.org/officeDocument/2006/relationships/hyperlink" Target="https://community.secop.gov.co/Public/Tendering/OpportunityDetail/Index?noticeUID=CO1.NTC.6697385&amp;isFromPublicArea=True&amp;isModal=False" TargetMode="External"/><Relationship Id="rId170" Type="http://schemas.openxmlformats.org/officeDocument/2006/relationships/hyperlink" Target="https://community.secop.gov.co/Public/Tendering/OpportunityDetail/Index?noticeUID=CO1.NTC.6791855&amp;isFromPublicArea=True&amp;isModal=False" TargetMode="External"/><Relationship Id="rId191" Type="http://schemas.openxmlformats.org/officeDocument/2006/relationships/hyperlink" Target="https://community.secop.gov.co/Public/Tendering/OpportunityDetail/Index?noticeUID=CO1.NTC.6882984&amp;isFromPublicArea=True&amp;isModal=False" TargetMode="External"/><Relationship Id="rId205" Type="http://schemas.openxmlformats.org/officeDocument/2006/relationships/hyperlink" Target="https://community.secop.gov.co/Public/Tendering/OpportunityDetail/Index?noticeUID=CO1.NTC.6863757&amp;isFromPublicArea=True&amp;isModal=False" TargetMode="External"/><Relationship Id="rId226" Type="http://schemas.openxmlformats.org/officeDocument/2006/relationships/hyperlink" Target="https://community.secop.gov.co/Public/Tendering/OpportunityDetail/Index?noticeUID=CO1.NTC.6857886&amp;isFromPublicArea=True&amp;isModal=False" TargetMode="External"/><Relationship Id="rId107" Type="http://schemas.openxmlformats.org/officeDocument/2006/relationships/hyperlink" Target="https://community.secop.gov.co/Public/Tendering/OpportunityDetail/Index?noticeUID=CO1.NTC.6612652&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128" Type="http://schemas.openxmlformats.org/officeDocument/2006/relationships/hyperlink" Target="https://community.secop.gov.co/Public/Tendering/OpportunityDetail/Index?noticeUID=CO1.NTC.6655372&amp;isFromPublicArea=True&amp;isModal=False" TargetMode="External"/><Relationship Id="rId149" Type="http://schemas.openxmlformats.org/officeDocument/2006/relationships/hyperlink" Target="https://community.secop.gov.co/Public/Tendering/OpportunityDetail/Index?noticeUID=CO1.NTC.6654594&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60" Type="http://schemas.openxmlformats.org/officeDocument/2006/relationships/hyperlink" Target="https://community.secop.gov.co/Public/Tendering/OpportunityDetail/Index?noticeUID=CO1.NTC.6728535&amp;isFromPublicArea=True&amp;isModal=False" TargetMode="External"/><Relationship Id="rId181" Type="http://schemas.openxmlformats.org/officeDocument/2006/relationships/hyperlink" Target="https://community.secop.gov.co/Public/Tendering/OpportunityDetail/Index?noticeUID=CO1.NTC.6872103&amp;isFromPublicArea=True&amp;isModal=False" TargetMode="External"/><Relationship Id="rId216" Type="http://schemas.openxmlformats.org/officeDocument/2006/relationships/hyperlink" Target="https://community.secop.gov.co/Public/Tendering/OpportunityDetail/Index?noticeUID=CO1.NTC.6839041&amp;isFromPublicArea=True&amp;isModal=False" TargetMode="External"/><Relationship Id="rId237" Type="http://schemas.openxmlformats.org/officeDocument/2006/relationships/hyperlink" Target="https://community.secop.gov.co/Public/Tendering/OpportunityDetail/Index?noticeUID=CO1.NTC.6941485&amp;isFromPublicArea=True&amp;isModal=False" TargetMode="External"/><Relationship Id="rId22" Type="http://schemas.openxmlformats.org/officeDocument/2006/relationships/hyperlink" Target="https://community.secop.gov.co/Public/Tendering/OpportunityDetail/Index?noticeUID=CO1.NTC.5482386" TargetMode="External"/><Relationship Id="rId43" Type="http://schemas.openxmlformats.org/officeDocument/2006/relationships/hyperlink" Target="https://community.secop.gov.co/Public/Tendering/OpportunityDetail/Index?noticeUID=CO1.NTC.6028511&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118" Type="http://schemas.openxmlformats.org/officeDocument/2006/relationships/hyperlink" Target="https://community.secop.gov.co/Public/Tendering/OpportunityDetail/Index?noticeUID=CO1.NTC.6565859&amp;isFromPublicArea=True&amp;isModal=False" TargetMode="External"/><Relationship Id="rId139" Type="http://schemas.openxmlformats.org/officeDocument/2006/relationships/hyperlink" Target="https://community.secop.gov.co/Public/Tendering/OpportunityDetail/Index?noticeUID=CO1.NTC.6721902&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150" Type="http://schemas.openxmlformats.org/officeDocument/2006/relationships/hyperlink" Target="https://community.secop.gov.co/Public/Tendering/OpportunityDetail/Index?noticeUID=CO1.NTC.6648052&amp;isFromPublicArea=True&amp;isModal=False" TargetMode="External"/><Relationship Id="rId171" Type="http://schemas.openxmlformats.org/officeDocument/2006/relationships/hyperlink" Target="https://community.secop.gov.co/Public/Tendering/OpportunityDetail/Index?noticeUID=CO1.NTC.6722103&amp;isFromPublicArea=True&amp;isModal=False" TargetMode="External"/><Relationship Id="rId192" Type="http://schemas.openxmlformats.org/officeDocument/2006/relationships/hyperlink" Target="https://community.secop.gov.co/Public/Tendering/OpportunityDetail/Index?noticeUID=CO1.NTC.6912106&amp;isFromPublicArea=True&amp;isModal=False" TargetMode="External"/><Relationship Id="rId206" Type="http://schemas.openxmlformats.org/officeDocument/2006/relationships/hyperlink" Target="https://community.secop.gov.co/Public/Tendering/OpportunityDetail/Index?noticeUID=CO1.NTC.6814996&amp;isFromPublicArea=True&amp;isModal=False" TargetMode="External"/><Relationship Id="rId227" Type="http://schemas.openxmlformats.org/officeDocument/2006/relationships/hyperlink" Target="https://community.secop.gov.co/Public/Tendering/OpportunityDetail/Index?noticeUID=CO1.NTC.6863686&amp;isFromPublicArea=True&amp;isModal=False" TargetMode="External"/><Relationship Id="rId201" Type="http://schemas.openxmlformats.org/officeDocument/2006/relationships/hyperlink" Target="https://community.secop.gov.co/Public/Tendering/OpportunityDetail/Index?noticeUID=CO1.NTC.6962349&amp;isFromPublicArea=True&amp;isModal=False" TargetMode="External"/><Relationship Id="rId222" Type="http://schemas.openxmlformats.org/officeDocument/2006/relationships/hyperlink" Target="https://community.secop.gov.co/Public/Tendering/OpportunityDetail/Index?noticeUID=CO1.NTC.6857609&amp;isFromPublicArea=True&amp;isModal=False" TargetMode="External"/><Relationship Id="rId243" Type="http://schemas.openxmlformats.org/officeDocument/2006/relationships/drawing" Target="../drawings/drawing14.xml"/><Relationship Id="rId12" Type="http://schemas.openxmlformats.org/officeDocument/2006/relationships/hyperlink" Target="https://community.secop.gov.co/Public/Tendering/OpportunityDetail/Index?noticeUID=CO1.NTC.5454543&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103" Type="http://schemas.openxmlformats.org/officeDocument/2006/relationships/hyperlink" Target="https://community.secop.gov.co/Public/Tendering/OpportunityDetail/Index?noticeUID=CO1.NTC.6554737&amp;isFromPublicArea=True&amp;isModal=False" TargetMode="External"/><Relationship Id="rId108" Type="http://schemas.openxmlformats.org/officeDocument/2006/relationships/hyperlink" Target="https://community.secop.gov.co/Public/Tendering/OpportunityDetail/Index?noticeUID=CO1.NTC.6619954&amp;isFromPublicArea=True&amp;isModal=False" TargetMode="External"/><Relationship Id="rId124" Type="http://schemas.openxmlformats.org/officeDocument/2006/relationships/hyperlink" Target="https://community.secop.gov.co/Public/Tendering/OpportunityDetail/Index?noticeUID=CO1.NTC.6616483&amp;isFromPublicArea=True&amp;isModal=False" TargetMode="External"/><Relationship Id="rId129" Type="http://schemas.openxmlformats.org/officeDocument/2006/relationships/hyperlink" Target="https://community.secop.gov.co/Public/Tendering/OpportunityDetail/Index?noticeUID=CO1.NTC.6665871&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40" Type="http://schemas.openxmlformats.org/officeDocument/2006/relationships/hyperlink" Target="https://community.secop.gov.co/Public/Tendering/OpportunityDetail/Index?noticeUID=CO1.NTC.6749684&amp;isFromPublicArea=True&amp;isModal=False" TargetMode="External"/><Relationship Id="rId145" Type="http://schemas.openxmlformats.org/officeDocument/2006/relationships/hyperlink" Target="https://community.secop.gov.co/Public/Tendering/OpportunityDetail/Index?noticeUID=CO1.NTC.6675192&amp;isFromPublicArea=True&amp;isModal=False" TargetMode="External"/><Relationship Id="rId161" Type="http://schemas.openxmlformats.org/officeDocument/2006/relationships/hyperlink" Target="https://community.secop.gov.co/Public/Tendering/OpportunityDetail/Index?noticeUID=CO1.NTC.6721595&amp;isFromPublicArea=True&amp;isModal=False" TargetMode="External"/><Relationship Id="rId166" Type="http://schemas.openxmlformats.org/officeDocument/2006/relationships/hyperlink" Target="https://community.secop.gov.co/Public/Tendering/OpportunityDetail/Index?noticeUID=CO1.NTC.6777181&amp;isFromPublicArea=True&amp;isModal=False" TargetMode="External"/><Relationship Id="rId182" Type="http://schemas.openxmlformats.org/officeDocument/2006/relationships/hyperlink" Target="https://community.secop.gov.co/Public/Tendering/OpportunityDetail/Index?noticeUID=CO1.NTC.6828598&amp;isFromPublicArea=True&amp;isModal=False" TargetMode="External"/><Relationship Id="rId187" Type="http://schemas.openxmlformats.org/officeDocument/2006/relationships/hyperlink" Target="https://community.secop.gov.co/Public/Tendering/OpportunityDetail/Index?noticeUID=CO1.NTC.6872747&amp;isFromPublicArea=True&amp;isModal=False" TargetMode="External"/><Relationship Id="rId217" Type="http://schemas.openxmlformats.org/officeDocument/2006/relationships/hyperlink" Target="https://community.secop.gov.co/Public/Tendering/OpportunityDetail/Index?noticeUID=CO1.NTC.6855521&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212" Type="http://schemas.openxmlformats.org/officeDocument/2006/relationships/hyperlink" Target="https://community.secop.gov.co/Public/Tendering/OpportunityDetail/Index?noticeUID=CO1.NTC.6828219&amp;isFromPublicArea=True&amp;isModal=False" TargetMode="External"/><Relationship Id="rId233" Type="http://schemas.openxmlformats.org/officeDocument/2006/relationships/hyperlink" Target="https://community.secop.gov.co/Public/Tendering/OpportunityDetail/Index?noticeUID=CO1.NTC.6905794&amp;isFromPublicArea=True&amp;isModal=False" TargetMode="External"/><Relationship Id="rId238" Type="http://schemas.openxmlformats.org/officeDocument/2006/relationships/hyperlink" Target="https://community.secop.gov.co/Public/Tendering/OpportunityDetail/Index?noticeUID=CO1.NTC.6941876&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114" Type="http://schemas.openxmlformats.org/officeDocument/2006/relationships/hyperlink" Target="https://community.secop.gov.co/Public/Tendering/OpportunityDetail/Index?noticeUID=CO1.NTC.6574757&amp;isFromPublicArea=True&amp;isModal=False" TargetMode="External"/><Relationship Id="rId119" Type="http://schemas.openxmlformats.org/officeDocument/2006/relationships/hyperlink" Target="https://community.secop.gov.co/Public/Tendering/OpportunityDetail/Index?noticeUID=CO1.NTC.661308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130" Type="http://schemas.openxmlformats.org/officeDocument/2006/relationships/hyperlink" Target="https://community.secop.gov.co/Public/Tendering/OpportunityDetail/Index?noticeUID=CO1.NTC.6666073&amp;isFromPublicArea=True&amp;isModal=False" TargetMode="External"/><Relationship Id="rId135" Type="http://schemas.openxmlformats.org/officeDocument/2006/relationships/hyperlink" Target="https://community.secop.gov.co/Public/Tendering/OpportunityDetail/Index?noticeUID=CO1.NTC.6698289&amp;isFromPublicArea=True&amp;isModal=False" TargetMode="External"/><Relationship Id="rId151" Type="http://schemas.openxmlformats.org/officeDocument/2006/relationships/hyperlink" Target="https://community.secop.gov.co/Public/Tendering/OpportunityDetail/Index?noticeUID=CO1.NTC.6654514&amp;isFromPublicArea=True&amp;isModal=False" TargetMode="External"/><Relationship Id="rId156" Type="http://schemas.openxmlformats.org/officeDocument/2006/relationships/hyperlink" Target="https://community.secop.gov.co/Public/Tendering/OpportunityDetail/Index?noticeUID=CO1.NTC.6673429&amp;isFromPublicArea=True&amp;isModal=False" TargetMode="External"/><Relationship Id="rId177" Type="http://schemas.openxmlformats.org/officeDocument/2006/relationships/hyperlink" Target="https://community.secop.gov.co/Public/Tendering/OpportunityDetail/Index?noticeUID=CO1.NTC.6721743&amp;isFromPublicArea=True&amp;isModal=False" TargetMode="External"/><Relationship Id="rId198" Type="http://schemas.openxmlformats.org/officeDocument/2006/relationships/hyperlink" Target="https://community.secop.gov.co/Public/Tendering/OpportunityDetail/Index?noticeUID=CO1.NTC.6947800&amp;isFromPublicArea=True&amp;isModal=False" TargetMode="External"/><Relationship Id="rId172" Type="http://schemas.openxmlformats.org/officeDocument/2006/relationships/hyperlink" Target="https://community.secop.gov.co/Public/Tendering/OpportunityDetail/Index?noticeUID=CO1.NTC.6672742&amp;isFromPublicArea=True&amp;isModal=False" TargetMode="External"/><Relationship Id="rId193" Type="http://schemas.openxmlformats.org/officeDocument/2006/relationships/hyperlink" Target="https://community.secop.gov.co/Public/Tendering/OpportunityDetail/Index?noticeUID=CO1.NTC.6915630&amp;isFromPublicArea=True&amp;isModal=False" TargetMode="External"/><Relationship Id="rId202" Type="http://schemas.openxmlformats.org/officeDocument/2006/relationships/hyperlink" Target="https://community.secop.gov.co/Public/Tendering/OpportunityDetail/Index?noticeUID=CO1.NTC.6828410&amp;isFromPublicArea=True&amp;isModal=False" TargetMode="External"/><Relationship Id="rId207" Type="http://schemas.openxmlformats.org/officeDocument/2006/relationships/hyperlink" Target="https://community.secop.gov.co/Public/Tendering/OpportunityDetail/Index?noticeUID=CO1.NTC.6820642&amp;isFromPublicArea=True&amp;isModal=False" TargetMode="External"/><Relationship Id="rId223" Type="http://schemas.openxmlformats.org/officeDocument/2006/relationships/hyperlink" Target="https://community.secop.gov.co/Public/Tendering/OpportunityDetail/Index?noticeUID=CO1.NTC.6857390&amp;isFromPublicArea=True&amp;isModal=False" TargetMode="External"/><Relationship Id="rId228" Type="http://schemas.openxmlformats.org/officeDocument/2006/relationships/hyperlink" Target="https://community.secop.gov.co/Public/Tendering/OpportunityDetail/Index?noticeUID=CO1.NTC.6872487&amp;isFromPublicArea=True&amp;isModal=False" TargetMode="External"/><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109" Type="http://schemas.openxmlformats.org/officeDocument/2006/relationships/hyperlink" Target="https://community.secop.gov.co/Public/Tendering/OpportunityDetail/Index?noticeUID=CO1.NTC.6619875&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104" Type="http://schemas.openxmlformats.org/officeDocument/2006/relationships/hyperlink" Target="https://community.secop.gov.co/Public/Tendering/OpportunityDetail/Index?noticeUID=CO1.NTC.6557611&amp;isFromPublicArea=True&amp;isModal=False" TargetMode="External"/><Relationship Id="rId120" Type="http://schemas.openxmlformats.org/officeDocument/2006/relationships/hyperlink" Target="https://community.secop.gov.co/Public/Tendering/OpportunityDetail/Index?noticeUID=CO1.NTC.6615883&amp;isFromPublicArea=True&amp;isModal=False" TargetMode="External"/><Relationship Id="rId125" Type="http://schemas.openxmlformats.org/officeDocument/2006/relationships/hyperlink" Target="https://community.secop.gov.co/Public/Tendering/OpportunityDetail/Index?noticeUID=CO1.NTC.6655469&amp;isFromPublicArea=True&amp;isModal=False" TargetMode="External"/><Relationship Id="rId141" Type="http://schemas.openxmlformats.org/officeDocument/2006/relationships/hyperlink" Target="https://community.secop.gov.co/Public/Tendering/OpportunityDetail/Index?noticeUID=CO1.NTC.6749916&amp;isFromPublicArea=True&amp;isModal=False" TargetMode="External"/><Relationship Id="rId146" Type="http://schemas.openxmlformats.org/officeDocument/2006/relationships/hyperlink" Target="https://community.secop.gov.co/Public/Tendering/OpportunityDetail/Index?noticeUID=CO1.NTC.6785145&amp;isFromPublicArea=True&amp;isModal=False" TargetMode="External"/><Relationship Id="rId167" Type="http://schemas.openxmlformats.org/officeDocument/2006/relationships/hyperlink" Target="https://community.secop.gov.co/Public/Tendering/OpportunityDetail/Index?noticeUID=CO1.NTC.6773779&amp;isFromPublicArea=True&amp;isModal=False" TargetMode="External"/><Relationship Id="rId188" Type="http://schemas.openxmlformats.org/officeDocument/2006/relationships/hyperlink" Target="https://community.secop.gov.co/Public/Tendering/OpportunityDetail/Index?noticeUID=CO1.NTC.6873364&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162" Type="http://schemas.openxmlformats.org/officeDocument/2006/relationships/hyperlink" Target="https://community.secop.gov.co/Public/Tendering/OpportunityDetail/Index?noticeUID=CO1.NTC.6722113&amp;isFromPublicArea=True&amp;isModal=False" TargetMode="External"/><Relationship Id="rId183" Type="http://schemas.openxmlformats.org/officeDocument/2006/relationships/hyperlink" Target="https://community.secop.gov.co/Public/Tendering/OpportunityDetail/Index?noticeUID=CO1.NTC.6837027&amp;isFromPublicArea=True&amp;isModal=False" TargetMode="External"/><Relationship Id="rId213" Type="http://schemas.openxmlformats.org/officeDocument/2006/relationships/hyperlink" Target="https://community.secop.gov.co/Public/Tendering/OpportunityDetail/Index?noticeUID=CO1.NTC.6828228&amp;isFromPublicArea=True&amp;isModal=False" TargetMode="External"/><Relationship Id="rId218" Type="http://schemas.openxmlformats.org/officeDocument/2006/relationships/hyperlink" Target="https://community.secop.gov.co/Public/Tendering/OpportunityDetail/Index?noticeUID=CO1.NTC.6855714&amp;isFromPublicArea=True&amp;isModal=False" TargetMode="External"/><Relationship Id="rId234" Type="http://schemas.openxmlformats.org/officeDocument/2006/relationships/hyperlink" Target="https://community.secop.gov.co/Public/Tendering/OpportunityDetail/Index?noticeUID=CO1.NTC.6916217&amp;isFromPublicArea=True&amp;isModal=False" TargetMode="External"/><Relationship Id="rId239" Type="http://schemas.openxmlformats.org/officeDocument/2006/relationships/hyperlink" Target="https://community.secop.gov.co/Public/Tendering/OpportunityDetail/Index?noticeUID=CO1.NTC.6944001&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110" Type="http://schemas.openxmlformats.org/officeDocument/2006/relationships/hyperlink" Target="https://community.secop.gov.co/Public/Tendering/OpportunityDetail/Index?noticeUID=CO1.NTC.6554748&amp;isFromPublicArea=True&amp;isModal=False" TargetMode="External"/><Relationship Id="rId115" Type="http://schemas.openxmlformats.org/officeDocument/2006/relationships/hyperlink" Target="https://community.secop.gov.co/Public/Tendering/OpportunityDetail/Index?noticeUID=CO1.NTC.6565937&amp;isFromPublicArea=True&amp;isModal=False" TargetMode="External"/><Relationship Id="rId131" Type="http://schemas.openxmlformats.org/officeDocument/2006/relationships/hyperlink" Target="https://community.secop.gov.co/Public/Tendering/OpportunityDetail/Index?noticeUID=CO1.NTC.6689850&amp;isFromPublicArea=True&amp;isModal=False" TargetMode="External"/><Relationship Id="rId136" Type="http://schemas.openxmlformats.org/officeDocument/2006/relationships/hyperlink" Target="https://community.secop.gov.co/Public/Tendering/OpportunityDetail/Index?noticeUID=CO1.NTC.6703079&amp;isFromPublicArea=True&amp;isModal=False" TargetMode="External"/><Relationship Id="rId157" Type="http://schemas.openxmlformats.org/officeDocument/2006/relationships/hyperlink" Target="https://community.secop.gov.co/Public/Tendering/OpportunityDetail/Index?noticeUID=CO1.NTC.6681259&amp;isFromPublicArea=True&amp;isModal=False" TargetMode="External"/><Relationship Id="rId178" Type="http://schemas.openxmlformats.org/officeDocument/2006/relationships/hyperlink" Target="https://community.secop.gov.co/Public/Tendering/OpportunityDetail/Index?noticeUID=CO1.NTC.6732015&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152" Type="http://schemas.openxmlformats.org/officeDocument/2006/relationships/hyperlink" Target="https://community.secop.gov.co/Public/Tendering/OpportunityDetail/Index?noticeUID=CO1.NTC.6663520&amp;isFromPublicArea=True&amp;isModal=False" TargetMode="External"/><Relationship Id="rId173" Type="http://schemas.openxmlformats.org/officeDocument/2006/relationships/hyperlink" Target="https://community.secop.gov.co/Public/Tendering/OpportunityDetail/Index?noticeUID=CO1.NTC.6675194&amp;isFromPublicArea=True&amp;isModal=False" TargetMode="External"/><Relationship Id="rId194" Type="http://schemas.openxmlformats.org/officeDocument/2006/relationships/hyperlink" Target="https://community.secop.gov.co/Public/Tendering/OpportunityDetail/Index?noticeUID=CO1.NTC.6916031&amp;isFromPublicArea=True&amp;isModal=False" TargetMode="External"/><Relationship Id="rId199" Type="http://schemas.openxmlformats.org/officeDocument/2006/relationships/hyperlink" Target="https://community.secop.gov.co/Public/Tendering/OpportunityDetail/Index?noticeUID=CO1.NTC.6952007&amp;isFromPublicArea=True&amp;isModal=False" TargetMode="External"/><Relationship Id="rId203" Type="http://schemas.openxmlformats.org/officeDocument/2006/relationships/hyperlink" Target="https://community.secop.gov.co/Public/Tendering/OpportunityDetail/Index?noticeUID=CO1.NTC.6836977&amp;isFromPublicArea=True&amp;isModal=False" TargetMode="External"/><Relationship Id="rId208" Type="http://schemas.openxmlformats.org/officeDocument/2006/relationships/hyperlink" Target="https://community.secop.gov.co/Public/Tendering/OpportunityDetail/Index?noticeUID=CO1.NTC.6820755&amp;isFromPublicArea=True&amp;isModal=False" TargetMode="External"/><Relationship Id="rId229" Type="http://schemas.openxmlformats.org/officeDocument/2006/relationships/hyperlink" Target="https://community.secop.gov.co/Public/Tendering/OpportunityDetail/Index?noticeUID=CO1.NTC.6872725&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224" Type="http://schemas.openxmlformats.org/officeDocument/2006/relationships/hyperlink" Target="https://community.secop.gov.co/Public/Tendering/OpportunityDetail/Index?noticeUID=CO1.NTC.6857616&amp;isFromPublicArea=True&amp;isModal=False" TargetMode="External"/><Relationship Id="rId240" Type="http://schemas.openxmlformats.org/officeDocument/2006/relationships/hyperlink" Target="https://community.secop.gov.co/Public/Tendering/OpportunityDetail/Index?noticeUID=CO1.NTC.6951076&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hyperlink" Target="https://community.secop.gov.co/Public/Tendering/OpportunityDetail/Index?noticeUID=CO1.NTC.6586363&amp;isFromPublicArea=True&amp;isModal=False" TargetMode="External"/><Relationship Id="rId105" Type="http://schemas.openxmlformats.org/officeDocument/2006/relationships/hyperlink" Target="https://community.secop.gov.co/Public/Tendering/OpportunityDetail/Index?noticeUID=CO1.NTC.6557461&amp;isFromPublicArea=True&amp;isModal=False" TargetMode="External"/><Relationship Id="rId126" Type="http://schemas.openxmlformats.org/officeDocument/2006/relationships/hyperlink" Target="https://community.secop.gov.co/Public/Tendering/OpportunityDetail/Index?noticeUID=CO1.NTC.6654909&amp;isFromPublicArea=True&amp;isModal=False" TargetMode="External"/><Relationship Id="rId147" Type="http://schemas.openxmlformats.org/officeDocument/2006/relationships/hyperlink" Target="https://community.secop.gov.co/Public/Tendering/OpportunityDetail/Index?noticeUID=CO1.NTC.6647426&amp;isFromPublicArea=True&amp;isModal=False" TargetMode="External"/><Relationship Id="rId168" Type="http://schemas.openxmlformats.org/officeDocument/2006/relationships/hyperlink" Target="https://community.secop.gov.co/Public/Tendering/OpportunityDetail/Index?noticeUID=CO1.NTC.6785202&amp;isFromPublicArea=True&amp;isModal=False" TargetMode="Externa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121" Type="http://schemas.openxmlformats.org/officeDocument/2006/relationships/hyperlink" Target="https://community.secop.gov.co/Public/Tendering/OpportunityDetail/Index?noticeUID=CO1.NTC.6616053&amp;isFromPublicArea=True&amp;isModal=False" TargetMode="External"/><Relationship Id="rId142" Type="http://schemas.openxmlformats.org/officeDocument/2006/relationships/hyperlink" Target="https://community.secop.gov.co/Public/Tendering/OpportunityDetail/Index?noticeUID=CO1.NTC.6750058&amp;isFromPublicArea=True&amp;isModal=False" TargetMode="External"/><Relationship Id="rId163" Type="http://schemas.openxmlformats.org/officeDocument/2006/relationships/hyperlink" Target="https://community.secop.gov.co/Public/Tendering/OpportunityDetail/Index?noticeUID=CO1.NTC.6732100&amp;isFromPublicArea=True&amp;isModal=False" TargetMode="External"/><Relationship Id="rId184" Type="http://schemas.openxmlformats.org/officeDocument/2006/relationships/hyperlink" Target="https://community.secop.gov.co/Public/Tendering/OpportunityDetail/Index?noticeUID=CO1.NTC.6839030&amp;isFromPublicArea=True&amp;isModal=False" TargetMode="External"/><Relationship Id="rId189" Type="http://schemas.openxmlformats.org/officeDocument/2006/relationships/hyperlink" Target="https://community.secop.gov.co/Public/Tendering/OpportunityDetail/Index?noticeUID=CO1.NTC.6881411&amp;isFromPublicArea=True&amp;isModal=False" TargetMode="External"/><Relationship Id="rId219" Type="http://schemas.openxmlformats.org/officeDocument/2006/relationships/hyperlink" Target="https://community.secop.gov.co/Public/Tendering/OpportunityDetail/Index?noticeUID=CO1.NTC.6857511&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214" Type="http://schemas.openxmlformats.org/officeDocument/2006/relationships/hyperlink" Target="https://community.secop.gov.co/Public/Tendering/OpportunityDetail/Index?noticeUID=CO1.NTC.6828200&amp;isFromPublicArea=True&amp;isModal=False" TargetMode="External"/><Relationship Id="rId230" Type="http://schemas.openxmlformats.org/officeDocument/2006/relationships/hyperlink" Target="https://community.secop.gov.co/Public/Tendering/OpportunityDetail/Index?noticeUID=CO1.NTC.6881318&amp;isFromPublicArea=True&amp;isModal=False" TargetMode="External"/><Relationship Id="rId235" Type="http://schemas.openxmlformats.org/officeDocument/2006/relationships/hyperlink" Target="https://community.secop.gov.co/Public/Tendering/OpportunityDetail/Index?noticeUID=CO1.NTC.6927945&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116" Type="http://schemas.openxmlformats.org/officeDocument/2006/relationships/hyperlink" Target="https://community.secop.gov.co/Public/Tendering/OpportunityDetail/Index?noticeUID=CO1.NTC.6613025&amp;isFromPublicArea=True&amp;isModal=False" TargetMode="External"/><Relationship Id="rId137" Type="http://schemas.openxmlformats.org/officeDocument/2006/relationships/hyperlink" Target="https://community.secop.gov.co/Public/Tendering/OpportunityDetail/Index?noticeUID=CO1.NTC.6703714&amp;isFromPublicArea=True&amp;isModal=False" TargetMode="External"/><Relationship Id="rId158" Type="http://schemas.openxmlformats.org/officeDocument/2006/relationships/hyperlink" Target="https://community.secop.gov.co/Public/Tendering/OpportunityDetail/Index?noticeUID=CO1.NTC.6691205&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111" Type="http://schemas.openxmlformats.org/officeDocument/2006/relationships/hyperlink" Target="https://community.secop.gov.co/Public/Tendering/OpportunityDetail/Index?noticeUID=CO1.NTC.6557527&amp;isFromPublicArea=True&amp;isModal=False" TargetMode="External"/><Relationship Id="rId132" Type="http://schemas.openxmlformats.org/officeDocument/2006/relationships/hyperlink" Target="https://community.secop.gov.co/Public/Tendering/OpportunityDetail/Index?noticeUID=CO1.NTC.6689858&amp;isFromPublicArea=True&amp;isModal=False" TargetMode="External"/><Relationship Id="rId153" Type="http://schemas.openxmlformats.org/officeDocument/2006/relationships/hyperlink" Target="https://community.secop.gov.co/Public/Tendering/OpportunityDetail/Index?noticeUID=CO1.NTC.6654859&amp;isFromPublicArea=True&amp;isModal=False" TargetMode="External"/><Relationship Id="rId174" Type="http://schemas.openxmlformats.org/officeDocument/2006/relationships/hyperlink" Target="https://community.secop.gov.co/Public/Tendering/OpportunityDetail/Index?noticeUID=CO1.NTC.6710509&amp;isFromPublicArea=True&amp;isModal=False" TargetMode="External"/><Relationship Id="rId179" Type="http://schemas.openxmlformats.org/officeDocument/2006/relationships/hyperlink" Target="https://community.secop.gov.co/Public/Tendering/OpportunityDetail/Index?noticeUID=CO1.NTC.6940890&amp;isFromPublicArea=True&amp;isModal=False" TargetMode="External"/><Relationship Id="rId195" Type="http://schemas.openxmlformats.org/officeDocument/2006/relationships/hyperlink" Target="https://community.secop.gov.co/Public/Tendering/OpportunityDetail/Index?noticeUID=CO1.NTC.6927744&amp;isFromPublicArea=True&amp;isModal=False" TargetMode="External"/><Relationship Id="rId209" Type="http://schemas.openxmlformats.org/officeDocument/2006/relationships/hyperlink" Target="https://community.secop.gov.co/Public/Tendering/OpportunityDetail/Index?noticeUID=CO1.NTC.6820817&amp;isFromPublicArea=True&amp;isModal=False" TargetMode="External"/><Relationship Id="rId190" Type="http://schemas.openxmlformats.org/officeDocument/2006/relationships/hyperlink" Target="https://community.secop.gov.co/Public/Tendering/OpportunityDetail/Index?noticeUID=CO1.NTC.6882968&amp;isFromPublicArea=True&amp;isModal=False" TargetMode="External"/><Relationship Id="rId204" Type="http://schemas.openxmlformats.org/officeDocument/2006/relationships/hyperlink" Target="https://community.secop.gov.co/Public/Tendering/OpportunityDetail/Index?noticeUID=CO1.NTC.6881171&amp;isFromPublicArea=True&amp;isModal=False" TargetMode="External"/><Relationship Id="rId220" Type="http://schemas.openxmlformats.org/officeDocument/2006/relationships/hyperlink" Target="https://community.secop.gov.co/Public/Tendering/OpportunityDetail/Index?noticeUID=CO1.NTC.6857185&amp;isFromPublicArea=True&amp;isModal=False" TargetMode="External"/><Relationship Id="rId225" Type="http://schemas.openxmlformats.org/officeDocument/2006/relationships/hyperlink" Target="https://community.secop.gov.co/Public/Tendering/OpportunityDetail/Index?noticeUID=CO1.NTC.6857477&amp;isFromPublicArea=True&amp;isModal=False" TargetMode="External"/><Relationship Id="rId241" Type="http://schemas.openxmlformats.org/officeDocument/2006/relationships/hyperlink" Target="https://community.secop.gov.co/Public/Tendering/OpportunityDetail/Index?noticeUID=CO1.NTC.6951349&amp;isFromPublicArea=True&amp;isModal=False" TargetMode="External"/><Relationship Id="rId15" Type="http://schemas.openxmlformats.org/officeDocument/2006/relationships/hyperlink" Target="https://community.secop.gov.co/Public/Tendering/OpportunityDetail/Index?noticeUID=CO1.NTC.5471271&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6" Type="http://schemas.openxmlformats.org/officeDocument/2006/relationships/hyperlink" Target="https://community.secop.gov.co/Public/Tendering/OpportunityDetail/Index?noticeUID=CO1.NTC.6612012&amp;isFromPublicArea=True&amp;isModal=False" TargetMode="External"/><Relationship Id="rId127" Type="http://schemas.openxmlformats.org/officeDocument/2006/relationships/hyperlink" Target="https://community.secop.gov.co/Public/Tendering/OpportunityDetail/Index?noticeUID=CO1.NTC.6654844&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hyperlink" Target="https://community.secop.gov.co/Public/Tendering/OpportunityDetail/Index?noticeUID=CO1.NTC.6597032&amp;isFromPublicArea=True&amp;isModal=False" TargetMode="External"/><Relationship Id="rId122" Type="http://schemas.openxmlformats.org/officeDocument/2006/relationships/hyperlink" Target="https://community.secop.gov.co/Public/Tendering/OpportunityDetail/Index?noticeUID=CO1.NTC.6627254&amp;isFromPublicArea=True&amp;isModal=False" TargetMode="External"/><Relationship Id="rId143" Type="http://schemas.openxmlformats.org/officeDocument/2006/relationships/hyperlink" Target="https://community.secop.gov.co/Public/Tendering/OpportunityDetail/Index?noticeUID=CO1.NTC.6775143&amp;isFromPublicArea=True&amp;isModal=False" TargetMode="External"/><Relationship Id="rId148" Type="http://schemas.openxmlformats.org/officeDocument/2006/relationships/hyperlink" Target="https://community.secop.gov.co/Public/Tendering/OpportunityDetail/Index?noticeUID=CO1.NTC.6647728&amp;isFromPublicArea=True&amp;isModal=False" TargetMode="External"/><Relationship Id="rId164" Type="http://schemas.openxmlformats.org/officeDocument/2006/relationships/hyperlink" Target="https://community.secop.gov.co/Public/Tendering/OpportunityDetail/Index?noticeUID=CO1.NTC.6732214&amp;isFromPublicArea=True&amp;isModal=False" TargetMode="External"/><Relationship Id="rId169" Type="http://schemas.openxmlformats.org/officeDocument/2006/relationships/hyperlink" Target="https://community.secop.gov.co/Public/Tendering/OpportunityDetail/Index?noticeUID=CO1.NTC.6798327&amp;isFromPublicArea=True&amp;isModal=False" TargetMode="External"/><Relationship Id="rId185" Type="http://schemas.openxmlformats.org/officeDocument/2006/relationships/hyperlink" Target="https://community.secop.gov.co/Public/Tendering/OpportunityDetail/Index?noticeUID=CO1.NTC.6856145&amp;isFromPublicArea=True&amp;isModal=False" TargetMode="Externa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80" Type="http://schemas.openxmlformats.org/officeDocument/2006/relationships/hyperlink" Target="https://community.secop.gov.co/Public/Tendering/OpportunityDetail/Index?noticeUID=CO1.NTC.6941128&amp;isFromPublicArea=True&amp;isModal=False" TargetMode="External"/><Relationship Id="rId210" Type="http://schemas.openxmlformats.org/officeDocument/2006/relationships/hyperlink" Target="https://community.secop.gov.co/Public/Tendering/OpportunityDetail/Index?noticeUID=CO1.NTC.6820792&amp;isFromPublicArea=True&amp;isModal=False" TargetMode="External"/><Relationship Id="rId215" Type="http://schemas.openxmlformats.org/officeDocument/2006/relationships/hyperlink" Target="https://community.secop.gov.co/Public/Tendering/OpportunityDetail/Index?noticeUID=CO1.NTC.6838667&amp;isFromPublicArea=True&amp;isModal=False" TargetMode="External"/><Relationship Id="rId236" Type="http://schemas.openxmlformats.org/officeDocument/2006/relationships/hyperlink" Target="https://community.secop.gov.co/Public/Tendering/OpportunityDetail/Index?noticeUID=CO1.NTC.6934095&amp;isFromPublicArea=True&amp;isModal=False" TargetMode="External"/><Relationship Id="rId26" Type="http://schemas.openxmlformats.org/officeDocument/2006/relationships/hyperlink" Target="https://community.secop.gov.co/Public/Tendering/OpportunityDetail/Index?noticeUID=CO1.NTC.5739868&amp;isFromPublicArea=True&amp;isModal=False" TargetMode="External"/><Relationship Id="rId231" Type="http://schemas.openxmlformats.org/officeDocument/2006/relationships/hyperlink" Target="https://community.secop.gov.co/Public/Tendering/OpportunityDetail/Index?noticeUID=CO1.NTC.6881441&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112" Type="http://schemas.openxmlformats.org/officeDocument/2006/relationships/hyperlink" Target="https://community.secop.gov.co/Public/Tendering/OpportunityDetail/Index?noticeUID=CO1.NTC.6557790&amp;isFromPublicArea=True&amp;isModal=False" TargetMode="External"/><Relationship Id="rId133" Type="http://schemas.openxmlformats.org/officeDocument/2006/relationships/hyperlink" Target="https://community.secop.gov.co/Public/Tendering/OpportunityDetail/Index?noticeUID=CO1.NTC.6690069&amp;isFromPublicArea=True&amp;isModal=False" TargetMode="External"/><Relationship Id="rId154" Type="http://schemas.openxmlformats.org/officeDocument/2006/relationships/hyperlink" Target="https://community.secop.gov.co/Public/Tendering/OpportunityDetail/Index?noticeUID=CO1.NTC.6663206&amp;isFromPublicArea=True&amp;isModal=False" TargetMode="External"/><Relationship Id="rId175" Type="http://schemas.openxmlformats.org/officeDocument/2006/relationships/hyperlink" Target="https://community.secop.gov.co/Public/Tendering/OpportunityDetail/Index?noticeUID=CO1.NTC.6717559&amp;isFromPublicArea=True&amp;isModal=False" TargetMode="External"/><Relationship Id="rId196" Type="http://schemas.openxmlformats.org/officeDocument/2006/relationships/hyperlink" Target="https://community.secop.gov.co/Public/Tendering/OpportunityDetail/Index?noticeUID=CO1.NTC.6943453&amp;isFromPublicArea=True&amp;isModal=False" TargetMode="External"/><Relationship Id="rId200" Type="http://schemas.openxmlformats.org/officeDocument/2006/relationships/hyperlink" Target="https://community.secop.gov.co/Public/Tendering/OpportunityDetail/Index?noticeUID=CO1.NTC.6952002&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221" Type="http://schemas.openxmlformats.org/officeDocument/2006/relationships/hyperlink" Target="https://community.secop.gov.co/Public/Tendering/OpportunityDetail/Index?noticeUID=CO1.NTC.6857200&amp;isFromPublicArea=True&amp;isModal=False" TargetMode="External"/><Relationship Id="rId242" Type="http://schemas.openxmlformats.org/officeDocument/2006/relationships/printerSettings" Target="../printerSettings/printerSettings14.bin"/><Relationship Id="rId37" Type="http://schemas.openxmlformats.org/officeDocument/2006/relationships/hyperlink" Target="https://community.secop.gov.co/Public/Tendering/OpportunityDetail/Index?noticeUID=CO1.NTC.5960184&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102" Type="http://schemas.openxmlformats.org/officeDocument/2006/relationships/hyperlink" Target="https://community.secop.gov.co/Public/Tendering/OpportunityDetail/Index?noticeUID=CO1.NTC.6554820&amp;isFromPublicArea=True&amp;isModal=False" TargetMode="External"/><Relationship Id="rId123" Type="http://schemas.openxmlformats.org/officeDocument/2006/relationships/hyperlink" Target="https://community.secop.gov.co/Public/Tendering/OpportunityDetail/Index?noticeUID=CO1.NTC.6620014&amp;isFromPublicArea=True&amp;isModal=False" TargetMode="External"/><Relationship Id="rId144" Type="http://schemas.openxmlformats.org/officeDocument/2006/relationships/hyperlink" Target="https://community.secop.gov.co/Public/Tendering/OpportunityDetail/Index?noticeUID=CO1.NTC.6732005&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165" Type="http://schemas.openxmlformats.org/officeDocument/2006/relationships/hyperlink" Target="https://community.secop.gov.co/Public/Tendering/OpportunityDetail/Index?noticeUID=CO1.NTC.6750334&amp;isFromPublicArea=True&amp;isModal=False" TargetMode="External"/><Relationship Id="rId186" Type="http://schemas.openxmlformats.org/officeDocument/2006/relationships/hyperlink" Target="https://community.secop.gov.co/Public/Tendering/OpportunityDetail/Index?noticeUID=CO1.NTC.6863967&amp;isFromPublicArea=True&amp;isModal=False" TargetMode="External"/><Relationship Id="rId211" Type="http://schemas.openxmlformats.org/officeDocument/2006/relationships/hyperlink" Target="https://community.secop.gov.co/Public/Tendering/OpportunityDetail/Index?noticeUID=CO1.NTC.6816298&amp;isFromPublicArea=True&amp;isModal=False" TargetMode="External"/><Relationship Id="rId232" Type="http://schemas.openxmlformats.org/officeDocument/2006/relationships/hyperlink" Target="https://community.secop.gov.co/Public/Tendering/OpportunityDetail/Index?noticeUID=CO1.NTC.6898363&amp;isFromPublicArea=True&amp;isModal=False" TargetMode="External"/><Relationship Id="rId27" Type="http://schemas.openxmlformats.org/officeDocument/2006/relationships/hyperlink" Target="https://community.secop.gov.co/Public/Tendering/OpportunityDetail/Index?noticeUID=CO1.NTC.5740285&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113" Type="http://schemas.openxmlformats.org/officeDocument/2006/relationships/hyperlink" Target="https://community.secop.gov.co/Public/Tendering/OpportunityDetail/Index?noticeUID=CO1.NTC.6566874&amp;isFromPublicArea=True&amp;isModal=False" TargetMode="External"/><Relationship Id="rId134" Type="http://schemas.openxmlformats.org/officeDocument/2006/relationships/hyperlink" Target="https://community.secop.gov.co/Public/Tendering/OpportunityDetail/Index?noticeUID=CO1.NTC.6697329&amp;isFromPublicArea=True&amp;isModal=False" TargetMode="External"/><Relationship Id="rId80" Type="http://schemas.openxmlformats.org/officeDocument/2006/relationships/hyperlink" Target="https://community.secop.gov.co/Public/Tendering/OpportunityDetail/Index?noticeUID=CO1.NTC.6151415&amp;isFromPublicArea=True&amp;isModal=False" TargetMode="External"/><Relationship Id="rId155" Type="http://schemas.openxmlformats.org/officeDocument/2006/relationships/hyperlink" Target="https://community.secop.gov.co/Public/Tendering/OpportunityDetail/Index?noticeUID=CO1.NTC.6673220&amp;isFromPublicArea=True&amp;isModal=False" TargetMode="External"/><Relationship Id="rId176" Type="http://schemas.openxmlformats.org/officeDocument/2006/relationships/hyperlink" Target="https://community.secop.gov.co/Public/Tendering/OpportunityDetail/Index?noticeUID=CO1.NTC.6721622&amp;isFromPublicArea=True&amp;isModal=False" TargetMode="External"/><Relationship Id="rId197" Type="http://schemas.openxmlformats.org/officeDocument/2006/relationships/hyperlink" Target="https://community.secop.gov.co/Public/Tendering/OpportunityDetail/Index?noticeUID=CO1.NTC.6943482&amp;isFromPublicArea=True&amp;isModal=Fals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ommunity.secop.gov.co/Public/Tendering/ContractNoticePhases/View?PPI=CO1.PPI.34874340&amp;isFromPublicArea=True&amp;isModal=Fals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852736&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33771661&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9" Type="http://schemas.openxmlformats.org/officeDocument/2006/relationships/drawing" Target="../drawings/drawing5.xm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hyperlink" Target="https://community.secop.gov.co/Public/Tendering/OpportunityDetail/Index?noticeUID=CO1.NTC.6573678&amp;isFromPublicArea=True&amp;isModal=False" TargetMode="External"/><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38"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37" Type="http://schemas.openxmlformats.org/officeDocument/2006/relationships/hyperlink" Target="https://community.secop.gov.co/Public/Tendering/OpportunityDetail/Index?noticeUID=CO1.NTC.6936550&amp;isFromPublicArea=True&amp;isModal=False" TargetMode="External"/><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36" Type="http://schemas.openxmlformats.org/officeDocument/2006/relationships/hyperlink" Target="https://community.secop.gov.co/Public/Tendering/OpportunityDetail/Index?noticeUID=CO1.NTC.6730059&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hyperlink" Target="https://community.secop.gov.co/Public/Tendering/OpportunityDetail/Index?noticeUID=CO1.NTC.6606932&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576020&amp;isFromPublicArea=True&amp;isModal=False" TargetMode="External"/><Relationship Id="rId13" Type="http://schemas.openxmlformats.org/officeDocument/2006/relationships/drawing" Target="../drawings/drawing6.xml"/><Relationship Id="rId3" Type="http://schemas.openxmlformats.org/officeDocument/2006/relationships/hyperlink" Target="https://community.secop.gov.co/Public/Tendering/OpportunityDetail/Index?noticeUID=CO1.NTC.5696639" TargetMode="External"/><Relationship Id="rId7" Type="http://schemas.openxmlformats.org/officeDocument/2006/relationships/hyperlink" Target="https://community.secop.gov.co/Public/Tendering/ContractNoticePhases/View?PPI=CO1.PPI.33586135&amp;isFromPublicArea=True&amp;isModal=False" TargetMode="External"/><Relationship Id="rId12" Type="http://schemas.openxmlformats.org/officeDocument/2006/relationships/printerSettings" Target="../printerSettings/printerSettings6.bin"/><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hyperlink" Target="https://community.secop.gov.co/Public/Tendering/ContractNoticePhases/View?PPI=CO1.PPI.33587893&amp;isFromPublicArea=True&amp;isModal=False" TargetMode="External"/><Relationship Id="rId11" Type="http://schemas.openxmlformats.org/officeDocument/2006/relationships/hyperlink" Target="https://community.secop.gov.co/Public/Tendering/ContractNoticePhases/View?PPI=CO1.PPI.35292552&amp;isFromPublicArea=True&amp;isModal=False" TargetMode="External"/><Relationship Id="rId5" Type="http://schemas.openxmlformats.org/officeDocument/2006/relationships/hyperlink" Target="https://community.secop.gov.co/Public/Tendering/ContractNoticePhases/View?PPI=CO1.PPI.33981629&amp;isFromPublicArea=True&amp;isModal=False" TargetMode="External"/><Relationship Id="rId10" Type="http://schemas.openxmlformats.org/officeDocument/2006/relationships/hyperlink" Target="https://community.secop.gov.co/Public/Tendering/ContractNoticePhases/View?PPI=CO1.PPI.33485373&amp;isFromPublicArea=True&amp;isModal=False" TargetMode="External"/><Relationship Id="rId4" Type="http://schemas.openxmlformats.org/officeDocument/2006/relationships/hyperlink" Target="https://community.secop.gov.co/Public/Tendering/OpportunityDetail/Index?noticeUID=CO1.NTC.5880850" TargetMode="External"/><Relationship Id="rId9" Type="http://schemas.openxmlformats.org/officeDocument/2006/relationships/hyperlink" Target="https://community.secop.gov.co/Public/Tendering/ContractNoticePhases/View?PPI=CO1.PPI.33575732&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13" Type="http://schemas.openxmlformats.org/officeDocument/2006/relationships/hyperlink" Target="https://community.secop.gov.co/Public/Tendering/OpportunityDetail/Index?noticeUID=CO1.NTC.6503345&amp;isFromPublicArea=True&amp;isModal=False" TargetMode="External"/><Relationship Id="rId18" Type="http://schemas.openxmlformats.org/officeDocument/2006/relationships/hyperlink" Target="https://community.secop.gov.co/Public/Tendering/OpportunityDetail/Index?noticeUID=CO1.NTC.6511908&amp;isFromPublicArea=True&amp;isModal=False" TargetMode="External"/><Relationship Id="rId26" Type="http://schemas.openxmlformats.org/officeDocument/2006/relationships/hyperlink" Target="https://community.secop.gov.co/Public/Tendering/OpportunityDetail/Index?noticeUID=CO1.NTC.6580849&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21" Type="http://schemas.openxmlformats.org/officeDocument/2006/relationships/hyperlink" Target="https://community.secop.gov.co/Public/Tendering/OpportunityDetail/Index?noticeUID=CO1.NTC.6523485&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hyperlink" Target="https://community.secop.gov.co/Public/Tendering/OpportunityDetail/Index?noticeUID=CO1.NTC.6503205&amp;isFromPublicArea=True&amp;isModal=False" TargetMode="External"/><Relationship Id="rId17" Type="http://schemas.openxmlformats.org/officeDocument/2006/relationships/hyperlink" Target="https://community.secop.gov.co/Public/Tendering/OpportunityDetail/Index?noticeUID=CO1.NTC.6511401&amp;isFromPublicArea=True&amp;isModal=False" TargetMode="External"/><Relationship Id="rId25" Type="http://schemas.openxmlformats.org/officeDocument/2006/relationships/hyperlink" Target="https://community.secop.gov.co/Public/Tendering/OpportunityDetail/Index?noticeUID=CO1.NTC.6580398&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6" Type="http://schemas.openxmlformats.org/officeDocument/2006/relationships/hyperlink" Target="https://community.secop.gov.co/Public/Tendering/OpportunityDetail/Index?noticeUID=CO1.NTC.6505153&amp;isFromPublicArea=True&amp;isModal=False" TargetMode="External"/><Relationship Id="rId20" Type="http://schemas.openxmlformats.org/officeDocument/2006/relationships/hyperlink" Target="https://community.secop.gov.co/Public/Tendering/OpportunityDetail/Index?noticeUID=CO1.NTC.6523176&amp;isFromPublicArea=True&amp;isModal=False" TargetMode="External"/><Relationship Id="rId29" Type="http://schemas.openxmlformats.org/officeDocument/2006/relationships/printerSettings" Target="../printerSettings/printerSettings7.bin"/><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hyperlink" Target="https://community.secop.gov.co/Public/Tendering/OpportunityDetail/Index?noticeUID=CO1.NTC.6504421&amp;isFromPublicArea=True&amp;isModal=False" TargetMode="External"/><Relationship Id="rId24" Type="http://schemas.openxmlformats.org/officeDocument/2006/relationships/hyperlink" Target="https://community.secop.gov.co/Public/Tendering/ContractNoticePhases/View?PPI=CO1.PPI.33703905&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5" Type="http://schemas.openxmlformats.org/officeDocument/2006/relationships/hyperlink" Target="https://community.secop.gov.co/Public/Tendering/OpportunityDetail/Index?noticeUID=CO1.NTC.6503599&amp;isFromPublicArea=True&amp;isModal=False" TargetMode="External"/><Relationship Id="rId23" Type="http://schemas.openxmlformats.org/officeDocument/2006/relationships/hyperlink" Target="https://community.secop.gov.co/Public/Tendering/OpportunityDetail/Index?noticeUID=CO1.NTC.6555278&amp;isFromPublicArea=True&amp;isModal=False" TargetMode="External"/><Relationship Id="rId28" Type="http://schemas.openxmlformats.org/officeDocument/2006/relationships/hyperlink" Target="https://community.secop.gov.co/Public/Tendering/OpportunityDetail/Index?noticeUID=CO1.NTC.6874807&amp;isFromPublicArea=True&amp;isModal=False" TargetMode="External"/><Relationship Id="rId10" Type="http://schemas.openxmlformats.org/officeDocument/2006/relationships/hyperlink" Target="https://community.secop.gov.co/Public/Tendering/OpportunityDetail/Index?noticeUID=CO1.NTC.6455255&amp;isFromPublicArea=True&amp;isModal=False" TargetMode="External"/><Relationship Id="rId19" Type="http://schemas.openxmlformats.org/officeDocument/2006/relationships/hyperlink" Target="https://community.secop.gov.co/Public/Tendering/OpportunityDetail/Index?noticeUID=CO1.NTC.6511878&amp;isFromPublicArea=True&amp;isModal=False" TargetMode="Externa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 Id="rId14" Type="http://schemas.openxmlformats.org/officeDocument/2006/relationships/hyperlink" Target="https://community.secop.gov.co/Public/Tendering/OpportunityDetail/Index?noticeUID=CO1.NTC.6503554&amp;isFromPublicArea=True&amp;isModal=False" TargetMode="External"/><Relationship Id="rId22" Type="http://schemas.openxmlformats.org/officeDocument/2006/relationships/hyperlink" Target="https://community.secop.gov.co/Public/Tendering/OpportunityDetail/Index?noticeUID=CO1.NTC.6539794&amp;isFromPublicArea=True&amp;isModal=False" TargetMode="External"/><Relationship Id="rId27" Type="http://schemas.openxmlformats.org/officeDocument/2006/relationships/hyperlink" Target="https://community.secop.gov.co/Public/Tendering/OpportunityDetail/Index?noticeUID=CO1.NTC.6742805&amp;isFromPublicArea=True&amp;isModal=False" TargetMode="External"/><Relationship Id="rId30"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18" Type="http://schemas.openxmlformats.org/officeDocument/2006/relationships/drawing" Target="../drawings/drawing8.xm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17"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hyperlink" Target="https://community.secop.gov.co/Public/Tendering/OpportunityDetail/Index?noticeUID=CO1.NTC.6707704&amp;isFromPublicArea=True&amp;isModal=False" TargetMode="Externa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hyperlink" Target="https://community.secop.gov.co/Public/Tendering/OpportunityDetail/Index?noticeUID=CO1.NTC.6559655&amp;isFromPublicArea=True&amp;isModal=False" TargetMode="External"/><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464493&amp;isFromPublicArea=True&amp;isModal=False" TargetMode="External"/><Relationship Id="rId13" Type="http://schemas.openxmlformats.org/officeDocument/2006/relationships/hyperlink" Target="https://community.secop.gov.co/Public/Tendering/ContractNoticePhases/View?PPI=CO1.PPI.33884872&amp;isFromPublicArea=True&amp;isModal=False" TargetMode="External"/><Relationship Id="rId3" Type="http://schemas.openxmlformats.org/officeDocument/2006/relationships/hyperlink" Target="https://community.secop.gov.co/Public/Tendering/ContractNoticePhases/View?PPI=CO1.PPI.32671989&amp;isFromPublicArea=True&amp;isModal=False" TargetMode="External"/><Relationship Id="rId7" Type="http://schemas.openxmlformats.org/officeDocument/2006/relationships/hyperlink" Target="https://community.secop.gov.co/Public/Tendering/ContractNoticePhases/View?PPI=CO1.PPI.33464726&amp;isFromPublicArea=True&amp;isModal=False" TargetMode="External"/><Relationship Id="rId12" Type="http://schemas.openxmlformats.org/officeDocument/2006/relationships/hyperlink" Target="https://community.secop.gov.co/Public/Tendering/ContractNoticePhases/View?PPI=CO1.PPI.33884488&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hyperlink" Target="https://community.secop.gov.co/Public/Tendering/ContractNoticePhases/View?PPI=CO1.PPI.33464197&amp;isFromPublicArea=True&amp;isModal=False" TargetMode="External"/><Relationship Id="rId11" Type="http://schemas.openxmlformats.org/officeDocument/2006/relationships/hyperlink" Target="https://community.secop.gov.co/Public/Tendering/ContractNoticePhases/View?PPI=CO1.PPI.33465123&amp;isFromPublicArea=True&amp;isModal=False" TargetMode="External"/><Relationship Id="rId5" Type="http://schemas.openxmlformats.org/officeDocument/2006/relationships/hyperlink" Target="https://community.secop.gov.co/Public/Tendering/ContractNoticePhases/View?PPI=CO1.PPI.33464405&amp;isFromPublicArea=True&amp;isModal=False" TargetMode="External"/><Relationship Id="rId15" Type="http://schemas.openxmlformats.org/officeDocument/2006/relationships/drawing" Target="../drawings/drawing9.xml"/><Relationship Id="rId10" Type="http://schemas.openxmlformats.org/officeDocument/2006/relationships/hyperlink" Target="https://community.secop.gov.co/Public/Tendering/ContractNoticePhases/View?PPI=CO1.PPI.33465119&amp;isFromPublicArea=True&amp;isModal=False" TargetMode="External"/><Relationship Id="rId4" Type="http://schemas.openxmlformats.org/officeDocument/2006/relationships/hyperlink" Target="https://community.secop.gov.co/Public/Tendering/ContractNoticePhases/View?PPI=CO1.PPI.32976554&amp;isFromPublicArea=True&amp;isModal=False" TargetMode="External"/><Relationship Id="rId9" Type="http://schemas.openxmlformats.org/officeDocument/2006/relationships/hyperlink" Target="https://community.secop.gov.co/Public/Tendering/ContractNoticePhases/View?PPI=CO1.PPI.33465106&amp;isFromPublicArea=True&amp;isModal=False" TargetMode="External"/><Relationship Id="rId1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E0B1-46F8-498D-81E3-B48DE66B0D8F}">
  <dimension ref="A1:BQ85"/>
  <sheetViews>
    <sheetView showGridLines="0" tabSelected="1" zoomScaleNormal="100" zoomScaleSheetLayoutView="95" workbookViewId="0">
      <selection activeCell="G7" sqref="G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5.42578125" customWidth="1"/>
    <col min="7" max="7" width="13.28515625" customWidth="1"/>
    <col min="8" max="8" width="16.5703125" customWidth="1"/>
    <col min="9" max="9" width="17.42578125" customWidth="1"/>
    <col min="10" max="10" width="18.42578125" customWidth="1"/>
    <col min="11" max="11" width="13.85546875" customWidth="1"/>
    <col min="12" max="12" width="13.42578125" customWidth="1"/>
    <col min="13" max="13" width="20.140625" customWidth="1"/>
    <col min="14" max="14" width="16.42578125" customWidth="1"/>
    <col min="16" max="16" width="12.42578125" customWidth="1"/>
    <col min="18" max="18" width="14.7109375" customWidth="1"/>
    <col min="19" max="19" width="14.28515625" customWidth="1"/>
    <col min="20" max="20" width="13.28515625" customWidth="1"/>
    <col min="21" max="21" width="14.42578125" customWidth="1"/>
    <col min="22" max="22" width="17.14062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710937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28.5" customHeight="1" thickBot="1" x14ac:dyDescent="0.3">
      <c r="B6" s="506"/>
      <c r="C6" s="507"/>
      <c r="D6" s="13" t="s">
        <v>5</v>
      </c>
      <c r="E6" s="530" t="s">
        <v>1295</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27" t="s">
        <v>16</v>
      </c>
      <c r="C7" s="28" t="s">
        <v>17</v>
      </c>
      <c r="D7" s="29" t="s">
        <v>18</v>
      </c>
      <c r="E7" s="30" t="s">
        <v>19</v>
      </c>
      <c r="F7" s="30" t="s">
        <v>20</v>
      </c>
      <c r="G7" s="29"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31" t="s">
        <v>38</v>
      </c>
      <c r="AA7" s="32" t="s">
        <v>39</v>
      </c>
      <c r="AB7" s="27" t="s">
        <v>40</v>
      </c>
      <c r="AC7" s="27" t="s">
        <v>41</v>
      </c>
      <c r="AD7" s="27" t="s">
        <v>42</v>
      </c>
      <c r="AE7" s="31" t="s">
        <v>43</v>
      </c>
      <c r="AF7" s="32" t="s">
        <v>44</v>
      </c>
      <c r="AG7" s="27" t="s">
        <v>45</v>
      </c>
      <c r="AH7" s="27" t="s">
        <v>46</v>
      </c>
      <c r="AI7" s="31" t="s">
        <v>47</v>
      </c>
      <c r="AJ7" s="27" t="s">
        <v>48</v>
      </c>
      <c r="AK7" s="31" t="s">
        <v>49</v>
      </c>
      <c r="AL7" s="31" t="s">
        <v>50</v>
      </c>
      <c r="AM7" s="32" t="s">
        <v>51</v>
      </c>
      <c r="AN7" s="32" t="s">
        <v>52</v>
      </c>
      <c r="AO7" s="27" t="s">
        <v>78</v>
      </c>
      <c r="AP7" s="27" t="s">
        <v>79</v>
      </c>
      <c r="AQ7" s="27" t="s">
        <v>53</v>
      </c>
      <c r="AR7" s="27" t="s">
        <v>54</v>
      </c>
      <c r="AS7" s="27" t="s">
        <v>55</v>
      </c>
      <c r="AT7" s="27"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c r="BQ7" s="17"/>
    </row>
    <row r="8" spans="1:69" x14ac:dyDescent="0.25">
      <c r="B8" s="49">
        <v>2024</v>
      </c>
      <c r="C8" s="49">
        <v>891780111</v>
      </c>
      <c r="D8" s="50" t="s">
        <v>64</v>
      </c>
      <c r="E8" s="52" t="s">
        <v>1294</v>
      </c>
      <c r="F8" s="52" t="s">
        <v>1293</v>
      </c>
      <c r="G8" s="53">
        <v>0</v>
      </c>
      <c r="H8" s="53" t="s">
        <v>72</v>
      </c>
      <c r="I8" s="50" t="s">
        <v>65</v>
      </c>
      <c r="J8" s="52" t="s">
        <v>1292</v>
      </c>
      <c r="K8" s="51">
        <v>27500000</v>
      </c>
      <c r="L8" s="49" t="s">
        <v>67</v>
      </c>
      <c r="M8" s="52" t="s">
        <v>1291</v>
      </c>
      <c r="N8" s="52">
        <v>1082845810</v>
      </c>
      <c r="O8" s="51">
        <v>41</v>
      </c>
      <c r="P8" s="190">
        <v>45306</v>
      </c>
      <c r="Q8" s="51">
        <v>44550000</v>
      </c>
      <c r="R8" s="190">
        <v>45310</v>
      </c>
      <c r="S8" s="51">
        <v>27500000</v>
      </c>
      <c r="T8" s="53" t="s">
        <v>66</v>
      </c>
      <c r="U8" s="52">
        <v>1082976788</v>
      </c>
      <c r="V8" s="191" t="s">
        <v>950</v>
      </c>
      <c r="W8" s="190">
        <v>45310</v>
      </c>
      <c r="X8" s="190">
        <v>45310</v>
      </c>
      <c r="Y8" s="60" t="s">
        <v>74</v>
      </c>
      <c r="Z8" s="190">
        <v>45473</v>
      </c>
      <c r="AA8" s="52">
        <f t="shared" ref="AA8:AA39" si="0">+IF(Y8="1800-01-01",Z8-X8,Z8-Y8)</f>
        <v>163</v>
      </c>
      <c r="AB8" s="51">
        <v>0</v>
      </c>
      <c r="AC8" s="51">
        <v>0</v>
      </c>
      <c r="AD8" s="51">
        <v>0</v>
      </c>
      <c r="AE8" s="58" t="s">
        <v>74</v>
      </c>
      <c r="AF8" s="52">
        <f t="shared" ref="AF8:AF39" si="1">+IF(AE8="1800-01-01",0,AE8-Z8)</f>
        <v>0</v>
      </c>
      <c r="AG8" s="51">
        <v>0</v>
      </c>
      <c r="AH8" s="51">
        <v>0</v>
      </c>
      <c r="AI8" s="58" t="s">
        <v>74</v>
      </c>
      <c r="AJ8" s="57">
        <v>0</v>
      </c>
      <c r="AK8" s="62" t="s">
        <v>74</v>
      </c>
      <c r="AL8" s="62" t="s">
        <v>74</v>
      </c>
      <c r="AM8" s="52">
        <f t="shared" ref="AM8:AM39" si="2">+IF(AK8="1800-01-01",0,AL8-AK8)</f>
        <v>0</v>
      </c>
      <c r="AN8" s="52">
        <f>+K8+AC8-AH8</f>
        <v>27500000</v>
      </c>
      <c r="AO8" s="53" t="s">
        <v>66</v>
      </c>
      <c r="AP8" s="51">
        <v>27500000</v>
      </c>
      <c r="AQ8" s="53" t="s">
        <v>94</v>
      </c>
      <c r="AR8" s="51">
        <v>0</v>
      </c>
      <c r="AS8" s="62" t="s">
        <v>74</v>
      </c>
      <c r="AT8" s="189">
        <v>27500000</v>
      </c>
      <c r="AU8" s="64">
        <f t="shared" ref="AU8:AU39" si="3">AN8-AT8</f>
        <v>0</v>
      </c>
      <c r="AV8" s="65">
        <f t="shared" ref="AV8:AV39" si="4">+IFERROR(AT8/AN8,"_")</f>
        <v>1</v>
      </c>
      <c r="AW8" s="62" t="s">
        <v>74</v>
      </c>
      <c r="AX8" s="53" t="s">
        <v>80</v>
      </c>
      <c r="AY8" s="52" t="s">
        <v>1290</v>
      </c>
      <c r="AZ8" s="49" t="s">
        <v>66</v>
      </c>
      <c r="BA8" s="49" t="s">
        <v>66</v>
      </c>
    </row>
    <row r="9" spans="1:69" s="178" customFormat="1" x14ac:dyDescent="0.25">
      <c r="B9" s="68">
        <v>2024</v>
      </c>
      <c r="C9" s="68">
        <v>891780111</v>
      </c>
      <c r="D9" s="69" t="s">
        <v>64</v>
      </c>
      <c r="E9" s="71" t="s">
        <v>1289</v>
      </c>
      <c r="F9" s="71" t="s">
        <v>1288</v>
      </c>
      <c r="G9" s="67">
        <v>0</v>
      </c>
      <c r="H9" s="67" t="s">
        <v>72</v>
      </c>
      <c r="I9" s="69" t="s">
        <v>65</v>
      </c>
      <c r="J9" s="71" t="s">
        <v>1287</v>
      </c>
      <c r="K9" s="70">
        <v>21450000</v>
      </c>
      <c r="L9" s="68" t="s">
        <v>67</v>
      </c>
      <c r="M9" s="188" t="s">
        <v>1286</v>
      </c>
      <c r="N9" s="187">
        <v>57170631</v>
      </c>
      <c r="O9" s="70">
        <v>40</v>
      </c>
      <c r="P9" s="183">
        <v>45306</v>
      </c>
      <c r="Q9" s="70">
        <v>38500000</v>
      </c>
      <c r="R9" s="183">
        <v>45310</v>
      </c>
      <c r="S9" s="70">
        <v>21450000</v>
      </c>
      <c r="T9" s="67" t="s">
        <v>66</v>
      </c>
      <c r="U9" s="71">
        <v>1082976788</v>
      </c>
      <c r="V9" s="184" t="s">
        <v>950</v>
      </c>
      <c r="W9" s="183">
        <v>45310</v>
      </c>
      <c r="X9" s="183">
        <v>45310</v>
      </c>
      <c r="Y9" s="78" t="s">
        <v>74</v>
      </c>
      <c r="Z9" s="183">
        <v>45473</v>
      </c>
      <c r="AA9" s="71">
        <f t="shared" si="0"/>
        <v>163</v>
      </c>
      <c r="AB9" s="70">
        <v>1</v>
      </c>
      <c r="AC9" s="70">
        <v>1950000</v>
      </c>
      <c r="AD9" s="70">
        <v>1</v>
      </c>
      <c r="AE9" s="76">
        <v>45488</v>
      </c>
      <c r="AF9" s="71">
        <f t="shared" si="1"/>
        <v>15</v>
      </c>
      <c r="AG9" s="70">
        <v>0</v>
      </c>
      <c r="AH9" s="70">
        <v>0</v>
      </c>
      <c r="AI9" s="76" t="s">
        <v>74</v>
      </c>
      <c r="AJ9" s="75">
        <v>0</v>
      </c>
      <c r="AK9" s="80" t="s">
        <v>74</v>
      </c>
      <c r="AL9" s="80" t="s">
        <v>74</v>
      </c>
      <c r="AM9" s="71">
        <f t="shared" si="2"/>
        <v>0</v>
      </c>
      <c r="AN9" s="71">
        <f>+K9+AC9-AH9</f>
        <v>23400000</v>
      </c>
      <c r="AO9" s="67" t="s">
        <v>66</v>
      </c>
      <c r="AP9" s="70">
        <v>23400000</v>
      </c>
      <c r="AQ9" s="67" t="s">
        <v>94</v>
      </c>
      <c r="AR9" s="70">
        <v>0</v>
      </c>
      <c r="AS9" s="80" t="s">
        <v>74</v>
      </c>
      <c r="AT9" s="182">
        <v>23400000</v>
      </c>
      <c r="AU9" s="82">
        <f t="shared" si="3"/>
        <v>0</v>
      </c>
      <c r="AV9" s="83">
        <f t="shared" si="4"/>
        <v>1</v>
      </c>
      <c r="AW9" s="80" t="s">
        <v>74</v>
      </c>
      <c r="AX9" s="67" t="s">
        <v>80</v>
      </c>
      <c r="AY9" s="186" t="s">
        <v>1285</v>
      </c>
      <c r="AZ9" s="68" t="s">
        <v>66</v>
      </c>
      <c r="BA9" s="68" t="s">
        <v>66</v>
      </c>
    </row>
    <row r="10" spans="1:69" x14ac:dyDescent="0.25">
      <c r="B10" s="68">
        <v>2024</v>
      </c>
      <c r="C10" s="68">
        <v>891780111</v>
      </c>
      <c r="D10" s="69" t="s">
        <v>64</v>
      </c>
      <c r="E10" s="71" t="s">
        <v>1284</v>
      </c>
      <c r="F10" s="71" t="s">
        <v>1283</v>
      </c>
      <c r="G10" s="67">
        <v>0</v>
      </c>
      <c r="H10" s="67" t="s">
        <v>72</v>
      </c>
      <c r="I10" s="69" t="s">
        <v>65</v>
      </c>
      <c r="J10" s="71" t="s">
        <v>1282</v>
      </c>
      <c r="K10" s="70">
        <v>20350000</v>
      </c>
      <c r="L10" s="68" t="s">
        <v>67</v>
      </c>
      <c r="M10" s="71" t="s">
        <v>967</v>
      </c>
      <c r="N10" s="71">
        <v>57443718</v>
      </c>
      <c r="O10" s="70">
        <v>43</v>
      </c>
      <c r="P10" s="183">
        <v>45306</v>
      </c>
      <c r="Q10" s="70">
        <v>37950000</v>
      </c>
      <c r="R10" s="183">
        <v>45310</v>
      </c>
      <c r="S10" s="70">
        <v>20350000</v>
      </c>
      <c r="T10" s="67" t="s">
        <v>66</v>
      </c>
      <c r="U10" s="71">
        <v>37331294</v>
      </c>
      <c r="V10" s="184" t="s">
        <v>966</v>
      </c>
      <c r="W10" s="183">
        <v>45310</v>
      </c>
      <c r="X10" s="183">
        <v>45310</v>
      </c>
      <c r="Y10" s="78" t="s">
        <v>74</v>
      </c>
      <c r="Z10" s="183">
        <v>45473</v>
      </c>
      <c r="AA10" s="71">
        <f t="shared" si="0"/>
        <v>163</v>
      </c>
      <c r="AB10" s="70">
        <v>0</v>
      </c>
      <c r="AC10" s="70">
        <v>0</v>
      </c>
      <c r="AD10" s="70">
        <v>0</v>
      </c>
      <c r="AE10" s="76" t="s">
        <v>74</v>
      </c>
      <c r="AF10" s="71">
        <f t="shared" si="1"/>
        <v>0</v>
      </c>
      <c r="AG10" s="70">
        <v>0</v>
      </c>
      <c r="AH10" s="70">
        <v>0</v>
      </c>
      <c r="AI10" s="76" t="s">
        <v>74</v>
      </c>
      <c r="AJ10" s="75">
        <v>0</v>
      </c>
      <c r="AK10" s="80" t="s">
        <v>74</v>
      </c>
      <c r="AL10" s="80" t="s">
        <v>74</v>
      </c>
      <c r="AM10" s="71">
        <f t="shared" si="2"/>
        <v>0</v>
      </c>
      <c r="AN10" s="71">
        <f>+K10+AC10-AH10</f>
        <v>20350000</v>
      </c>
      <c r="AO10" s="67" t="s">
        <v>66</v>
      </c>
      <c r="AP10" s="70">
        <v>20350000</v>
      </c>
      <c r="AQ10" s="67" t="s">
        <v>94</v>
      </c>
      <c r="AR10" s="70">
        <v>0</v>
      </c>
      <c r="AS10" s="80" t="s">
        <v>74</v>
      </c>
      <c r="AT10" s="182">
        <v>20350000</v>
      </c>
      <c r="AU10" s="82">
        <f t="shared" si="3"/>
        <v>0</v>
      </c>
      <c r="AV10" s="83">
        <f t="shared" si="4"/>
        <v>1</v>
      </c>
      <c r="AW10" s="80" t="s">
        <v>74</v>
      </c>
      <c r="AX10" s="67" t="s">
        <v>80</v>
      </c>
      <c r="AY10" s="186" t="s">
        <v>1281</v>
      </c>
      <c r="AZ10" s="68" t="s">
        <v>66</v>
      </c>
      <c r="BA10" s="68" t="s">
        <v>66</v>
      </c>
    </row>
    <row r="11" spans="1:69" s="178" customFormat="1" ht="18" customHeight="1" x14ac:dyDescent="0.25">
      <c r="B11" s="68">
        <v>2024</v>
      </c>
      <c r="C11" s="68">
        <v>891780111</v>
      </c>
      <c r="D11" s="69" t="s">
        <v>64</v>
      </c>
      <c r="E11" s="71" t="s">
        <v>1280</v>
      </c>
      <c r="F11" s="71" t="s">
        <v>1279</v>
      </c>
      <c r="G11" s="67">
        <v>0</v>
      </c>
      <c r="H11" s="67" t="s">
        <v>72</v>
      </c>
      <c r="I11" s="69" t="s">
        <v>65</v>
      </c>
      <c r="J11" s="71" t="s">
        <v>1278</v>
      </c>
      <c r="K11" s="70">
        <v>17050000</v>
      </c>
      <c r="L11" s="68" t="s">
        <v>67</v>
      </c>
      <c r="M11" s="188" t="s">
        <v>1078</v>
      </c>
      <c r="N11" s="187">
        <v>1082947568</v>
      </c>
      <c r="O11" s="70">
        <v>40</v>
      </c>
      <c r="P11" s="183">
        <v>45306</v>
      </c>
      <c r="Q11" s="70">
        <v>38500000</v>
      </c>
      <c r="R11" s="183">
        <v>45310</v>
      </c>
      <c r="S11" s="70">
        <v>17050000</v>
      </c>
      <c r="T11" s="67" t="s">
        <v>66</v>
      </c>
      <c r="U11" s="71">
        <v>57426458</v>
      </c>
      <c r="V11" s="184" t="s">
        <v>940</v>
      </c>
      <c r="W11" s="183">
        <v>45310</v>
      </c>
      <c r="X11" s="183">
        <v>45310</v>
      </c>
      <c r="Y11" s="78" t="s">
        <v>74</v>
      </c>
      <c r="Z11" s="183">
        <v>45473</v>
      </c>
      <c r="AA11" s="71">
        <f t="shared" si="0"/>
        <v>163</v>
      </c>
      <c r="AB11" s="70">
        <v>0</v>
      </c>
      <c r="AC11" s="70">
        <v>0</v>
      </c>
      <c r="AD11" s="70">
        <v>0</v>
      </c>
      <c r="AE11" s="76" t="s">
        <v>74</v>
      </c>
      <c r="AF11" s="71">
        <f t="shared" si="1"/>
        <v>0</v>
      </c>
      <c r="AG11" s="70">
        <v>0</v>
      </c>
      <c r="AH11" s="70">
        <v>0</v>
      </c>
      <c r="AI11" s="76" t="s">
        <v>74</v>
      </c>
      <c r="AJ11" s="75">
        <v>0</v>
      </c>
      <c r="AK11" s="80" t="s">
        <v>74</v>
      </c>
      <c r="AL11" s="80" t="s">
        <v>74</v>
      </c>
      <c r="AM11" s="71">
        <f t="shared" si="2"/>
        <v>0</v>
      </c>
      <c r="AN11" s="71">
        <f>+K11+AC11-AH11</f>
        <v>17050000</v>
      </c>
      <c r="AO11" s="67" t="s">
        <v>66</v>
      </c>
      <c r="AP11" s="70">
        <v>17050000</v>
      </c>
      <c r="AQ11" s="67" t="s">
        <v>94</v>
      </c>
      <c r="AR11" s="70">
        <v>0</v>
      </c>
      <c r="AS11" s="80" t="s">
        <v>74</v>
      </c>
      <c r="AT11" s="182">
        <v>17050000</v>
      </c>
      <c r="AU11" s="82">
        <f t="shared" si="3"/>
        <v>0</v>
      </c>
      <c r="AV11" s="83">
        <f t="shared" si="4"/>
        <v>1</v>
      </c>
      <c r="AW11" s="80" t="s">
        <v>74</v>
      </c>
      <c r="AX11" s="67" t="s">
        <v>80</v>
      </c>
      <c r="AY11" s="186" t="s">
        <v>1277</v>
      </c>
      <c r="AZ11" s="68" t="s">
        <v>66</v>
      </c>
      <c r="BA11" s="68" t="s">
        <v>66</v>
      </c>
    </row>
    <row r="12" spans="1:69" s="178" customFormat="1" x14ac:dyDescent="0.25">
      <c r="B12" s="68">
        <v>2024</v>
      </c>
      <c r="C12" s="68">
        <v>891780111</v>
      </c>
      <c r="D12" s="69" t="s">
        <v>64</v>
      </c>
      <c r="E12" s="71" t="s">
        <v>1276</v>
      </c>
      <c r="F12" s="71" t="s">
        <v>1275</v>
      </c>
      <c r="G12" s="67">
        <v>0</v>
      </c>
      <c r="H12" s="67" t="s">
        <v>72</v>
      </c>
      <c r="I12" s="69" t="s">
        <v>65</v>
      </c>
      <c r="J12" s="71" t="s">
        <v>1274</v>
      </c>
      <c r="K12" s="70">
        <v>20350000</v>
      </c>
      <c r="L12" s="68" t="s">
        <v>67</v>
      </c>
      <c r="M12" s="71" t="s">
        <v>1101</v>
      </c>
      <c r="N12" s="71">
        <v>1082961155</v>
      </c>
      <c r="O12" s="70">
        <v>46</v>
      </c>
      <c r="P12" s="183">
        <v>45306</v>
      </c>
      <c r="Q12" s="70">
        <v>3740000</v>
      </c>
      <c r="R12" s="183">
        <v>45310</v>
      </c>
      <c r="S12" s="70">
        <v>20350000</v>
      </c>
      <c r="T12" s="67" t="s">
        <v>66</v>
      </c>
      <c r="U12" s="71">
        <v>1082976788</v>
      </c>
      <c r="V12" s="184" t="s">
        <v>950</v>
      </c>
      <c r="W12" s="183">
        <v>45310</v>
      </c>
      <c r="X12" s="183">
        <v>45310</v>
      </c>
      <c r="Y12" s="78" t="s">
        <v>74</v>
      </c>
      <c r="Z12" s="183">
        <v>45473</v>
      </c>
      <c r="AA12" s="71">
        <f t="shared" si="0"/>
        <v>163</v>
      </c>
      <c r="AB12" s="70">
        <v>0</v>
      </c>
      <c r="AC12" s="70">
        <v>0</v>
      </c>
      <c r="AD12" s="70">
        <v>0</v>
      </c>
      <c r="AE12" s="76" t="s">
        <v>74</v>
      </c>
      <c r="AF12" s="71">
        <f t="shared" si="1"/>
        <v>0</v>
      </c>
      <c r="AG12" s="70">
        <v>0</v>
      </c>
      <c r="AH12" s="70">
        <v>0</v>
      </c>
      <c r="AI12" s="76" t="s">
        <v>74</v>
      </c>
      <c r="AJ12" s="75">
        <v>0</v>
      </c>
      <c r="AK12" s="80" t="s">
        <v>74</v>
      </c>
      <c r="AL12" s="80" t="s">
        <v>74</v>
      </c>
      <c r="AM12" s="71">
        <f t="shared" si="2"/>
        <v>0</v>
      </c>
      <c r="AN12" s="71">
        <f>+K12+AC12-AH12</f>
        <v>20350000</v>
      </c>
      <c r="AO12" s="67" t="s">
        <v>66</v>
      </c>
      <c r="AP12" s="70">
        <v>20350000</v>
      </c>
      <c r="AQ12" s="67" t="s">
        <v>94</v>
      </c>
      <c r="AR12" s="70">
        <v>0</v>
      </c>
      <c r="AS12" s="80" t="s">
        <v>74</v>
      </c>
      <c r="AT12" s="182">
        <v>20350000</v>
      </c>
      <c r="AU12" s="82">
        <f t="shared" si="3"/>
        <v>0</v>
      </c>
      <c r="AV12" s="83">
        <f t="shared" si="4"/>
        <v>1</v>
      </c>
      <c r="AW12" s="80" t="s">
        <v>74</v>
      </c>
      <c r="AX12" s="67" t="s">
        <v>80</v>
      </c>
      <c r="AY12" s="186" t="s">
        <v>1273</v>
      </c>
      <c r="AZ12" s="68" t="s">
        <v>66</v>
      </c>
      <c r="BA12" s="68" t="s">
        <v>66</v>
      </c>
    </row>
    <row r="13" spans="1:69" s="178" customFormat="1" x14ac:dyDescent="0.25">
      <c r="B13" s="68">
        <v>2024</v>
      </c>
      <c r="C13" s="68">
        <v>891780111</v>
      </c>
      <c r="D13" s="69" t="s">
        <v>64</v>
      </c>
      <c r="E13" s="71" t="s">
        <v>1272</v>
      </c>
      <c r="F13" s="71" t="s">
        <v>1271</v>
      </c>
      <c r="G13" s="67">
        <v>0</v>
      </c>
      <c r="H13" s="67" t="s">
        <v>72</v>
      </c>
      <c r="I13" s="69" t="s">
        <v>65</v>
      </c>
      <c r="J13" s="70" t="s">
        <v>1270</v>
      </c>
      <c r="K13" s="70">
        <v>38500000</v>
      </c>
      <c r="L13" s="68" t="s">
        <v>67</v>
      </c>
      <c r="M13" s="71" t="s">
        <v>1058</v>
      </c>
      <c r="N13" s="70">
        <v>37511267</v>
      </c>
      <c r="O13" s="70">
        <v>42</v>
      </c>
      <c r="P13" s="183">
        <v>45306</v>
      </c>
      <c r="Q13" s="70">
        <v>50600000</v>
      </c>
      <c r="R13" s="183">
        <v>45310</v>
      </c>
      <c r="S13" s="70">
        <v>38500000</v>
      </c>
      <c r="T13" s="67" t="s">
        <v>66</v>
      </c>
      <c r="U13" s="71">
        <v>1082976788</v>
      </c>
      <c r="V13" s="184" t="s">
        <v>950</v>
      </c>
      <c r="W13" s="183">
        <v>45310</v>
      </c>
      <c r="X13" s="183">
        <v>45310</v>
      </c>
      <c r="Y13" s="78" t="s">
        <v>74</v>
      </c>
      <c r="Z13" s="183">
        <v>45473</v>
      </c>
      <c r="AA13" s="71">
        <f t="shared" si="0"/>
        <v>163</v>
      </c>
      <c r="AB13" s="70">
        <v>0</v>
      </c>
      <c r="AC13" s="70">
        <v>0</v>
      </c>
      <c r="AD13" s="70">
        <v>0</v>
      </c>
      <c r="AE13" s="76" t="s">
        <v>74</v>
      </c>
      <c r="AF13" s="71">
        <f t="shared" si="1"/>
        <v>0</v>
      </c>
      <c r="AG13" s="70">
        <v>0</v>
      </c>
      <c r="AH13" s="70">
        <v>0</v>
      </c>
      <c r="AI13" s="76" t="s">
        <v>74</v>
      </c>
      <c r="AJ13" s="75">
        <v>0</v>
      </c>
      <c r="AK13" s="80" t="s">
        <v>74</v>
      </c>
      <c r="AL13" s="80" t="s">
        <v>74</v>
      </c>
      <c r="AM13" s="71">
        <f t="shared" si="2"/>
        <v>0</v>
      </c>
      <c r="AN13" s="71">
        <f>+K13+AC13-AH13</f>
        <v>38500000</v>
      </c>
      <c r="AO13" s="67" t="s">
        <v>66</v>
      </c>
      <c r="AP13" s="70">
        <v>38500000</v>
      </c>
      <c r="AQ13" s="67" t="s">
        <v>94</v>
      </c>
      <c r="AR13" s="70">
        <v>0</v>
      </c>
      <c r="AS13" s="80" t="s">
        <v>74</v>
      </c>
      <c r="AT13" s="182">
        <v>38500000</v>
      </c>
      <c r="AU13" s="82">
        <f t="shared" si="3"/>
        <v>0</v>
      </c>
      <c r="AV13" s="83">
        <f t="shared" si="4"/>
        <v>1</v>
      </c>
      <c r="AW13" s="80" t="s">
        <v>74</v>
      </c>
      <c r="AX13" s="67" t="s">
        <v>80</v>
      </c>
      <c r="AY13" s="186" t="s">
        <v>1269</v>
      </c>
      <c r="AZ13" s="68" t="s">
        <v>66</v>
      </c>
      <c r="BA13" s="68" t="s">
        <v>66</v>
      </c>
    </row>
    <row r="14" spans="1:69" s="178" customFormat="1" x14ac:dyDescent="0.25">
      <c r="B14" s="68">
        <v>2024</v>
      </c>
      <c r="C14" s="68">
        <v>891780111</v>
      </c>
      <c r="D14" s="69" t="s">
        <v>64</v>
      </c>
      <c r="E14" s="71" t="s">
        <v>1268</v>
      </c>
      <c r="F14" s="71" t="s">
        <v>1267</v>
      </c>
      <c r="G14" s="67">
        <v>0</v>
      </c>
      <c r="H14" s="67" t="s">
        <v>72</v>
      </c>
      <c r="I14" s="69" t="s">
        <v>65</v>
      </c>
      <c r="J14" s="70" t="s">
        <v>1266</v>
      </c>
      <c r="K14" s="70">
        <v>17050000</v>
      </c>
      <c r="L14" s="68" t="s">
        <v>67</v>
      </c>
      <c r="M14" s="71" t="s">
        <v>1265</v>
      </c>
      <c r="N14" s="71">
        <v>1083033623</v>
      </c>
      <c r="O14" s="70">
        <v>41</v>
      </c>
      <c r="P14" s="183">
        <v>45306</v>
      </c>
      <c r="Q14" s="70">
        <v>44550000</v>
      </c>
      <c r="R14" s="183">
        <v>45310</v>
      </c>
      <c r="S14" s="70">
        <v>17050000</v>
      </c>
      <c r="T14" s="67" t="s">
        <v>66</v>
      </c>
      <c r="U14" s="71">
        <v>1082976788</v>
      </c>
      <c r="V14" s="184" t="s">
        <v>950</v>
      </c>
      <c r="W14" s="183">
        <v>45310</v>
      </c>
      <c r="X14" s="183">
        <v>45310</v>
      </c>
      <c r="Y14" s="78" t="s">
        <v>74</v>
      </c>
      <c r="Z14" s="183">
        <v>45473</v>
      </c>
      <c r="AA14" s="71">
        <f t="shared" si="0"/>
        <v>163</v>
      </c>
      <c r="AB14" s="70">
        <v>1</v>
      </c>
      <c r="AC14" s="70">
        <v>3100000</v>
      </c>
      <c r="AD14" s="70">
        <v>1</v>
      </c>
      <c r="AE14" s="76">
        <v>45504</v>
      </c>
      <c r="AF14" s="71">
        <f t="shared" si="1"/>
        <v>31</v>
      </c>
      <c r="AG14" s="70">
        <v>0</v>
      </c>
      <c r="AH14" s="70">
        <v>0</v>
      </c>
      <c r="AI14" s="76" t="s">
        <v>74</v>
      </c>
      <c r="AJ14" s="75">
        <v>0</v>
      </c>
      <c r="AK14" s="80" t="s">
        <v>74</v>
      </c>
      <c r="AL14" s="80" t="s">
        <v>74</v>
      </c>
      <c r="AM14" s="71">
        <f t="shared" si="2"/>
        <v>0</v>
      </c>
      <c r="AN14" s="71">
        <f>+K14+AC14-AH14</f>
        <v>20150000</v>
      </c>
      <c r="AO14" s="67" t="s">
        <v>66</v>
      </c>
      <c r="AP14" s="70">
        <v>20150000</v>
      </c>
      <c r="AQ14" s="67" t="s">
        <v>94</v>
      </c>
      <c r="AR14" s="70">
        <v>0</v>
      </c>
      <c r="AS14" s="80" t="s">
        <v>74</v>
      </c>
      <c r="AT14" s="182">
        <v>20150000</v>
      </c>
      <c r="AU14" s="82">
        <f t="shared" si="3"/>
        <v>0</v>
      </c>
      <c r="AV14" s="83">
        <f t="shared" si="4"/>
        <v>1</v>
      </c>
      <c r="AW14" s="80" t="s">
        <v>74</v>
      </c>
      <c r="AX14" s="67" t="s">
        <v>80</v>
      </c>
      <c r="AY14" s="186" t="s">
        <v>1264</v>
      </c>
      <c r="AZ14" s="68" t="s">
        <v>66</v>
      </c>
      <c r="BA14" s="68" t="s">
        <v>66</v>
      </c>
    </row>
    <row r="15" spans="1:69" s="178" customFormat="1" x14ac:dyDescent="0.25">
      <c r="B15" s="68">
        <v>2024</v>
      </c>
      <c r="C15" s="68">
        <v>891780111</v>
      </c>
      <c r="D15" s="69" t="s">
        <v>64</v>
      </c>
      <c r="E15" s="71" t="s">
        <v>1263</v>
      </c>
      <c r="F15" s="71" t="s">
        <v>1262</v>
      </c>
      <c r="G15" s="67">
        <v>0</v>
      </c>
      <c r="H15" s="67" t="s">
        <v>72</v>
      </c>
      <c r="I15" s="69" t="s">
        <v>65</v>
      </c>
      <c r="J15" s="70" t="s">
        <v>1261</v>
      </c>
      <c r="K15" s="70">
        <v>12100000</v>
      </c>
      <c r="L15" s="68" t="s">
        <v>67</v>
      </c>
      <c r="M15" s="71" t="s">
        <v>1063</v>
      </c>
      <c r="N15" s="71">
        <v>1082942857</v>
      </c>
      <c r="O15" s="70">
        <v>42</v>
      </c>
      <c r="P15" s="183">
        <v>45306</v>
      </c>
      <c r="Q15" s="70">
        <v>50600000</v>
      </c>
      <c r="R15" s="183">
        <v>45310</v>
      </c>
      <c r="S15" s="70">
        <v>12100000</v>
      </c>
      <c r="T15" s="67" t="s">
        <v>66</v>
      </c>
      <c r="U15" s="71">
        <v>57426458</v>
      </c>
      <c r="V15" s="184" t="s">
        <v>940</v>
      </c>
      <c r="W15" s="183">
        <v>45310</v>
      </c>
      <c r="X15" s="183">
        <v>45310</v>
      </c>
      <c r="Y15" s="78" t="s">
        <v>74</v>
      </c>
      <c r="Z15" s="183">
        <v>45473</v>
      </c>
      <c r="AA15" s="71">
        <f t="shared" si="0"/>
        <v>163</v>
      </c>
      <c r="AB15" s="70">
        <v>0</v>
      </c>
      <c r="AC15" s="70">
        <v>0</v>
      </c>
      <c r="AD15" s="70">
        <v>0</v>
      </c>
      <c r="AE15" s="76" t="s">
        <v>74</v>
      </c>
      <c r="AF15" s="71">
        <f t="shared" si="1"/>
        <v>0</v>
      </c>
      <c r="AG15" s="70">
        <v>0</v>
      </c>
      <c r="AH15" s="70">
        <v>0</v>
      </c>
      <c r="AI15" s="76" t="s">
        <v>74</v>
      </c>
      <c r="AJ15" s="75">
        <v>0</v>
      </c>
      <c r="AK15" s="80" t="s">
        <v>74</v>
      </c>
      <c r="AL15" s="80" t="s">
        <v>74</v>
      </c>
      <c r="AM15" s="71">
        <f t="shared" si="2"/>
        <v>0</v>
      </c>
      <c r="AN15" s="71">
        <f>+K15+AC15-AH15</f>
        <v>12100000</v>
      </c>
      <c r="AO15" s="67" t="s">
        <v>66</v>
      </c>
      <c r="AP15" s="70">
        <v>12100000</v>
      </c>
      <c r="AQ15" s="67" t="s">
        <v>94</v>
      </c>
      <c r="AR15" s="70">
        <v>0</v>
      </c>
      <c r="AS15" s="80" t="s">
        <v>74</v>
      </c>
      <c r="AT15" s="182">
        <v>12100000</v>
      </c>
      <c r="AU15" s="82">
        <f t="shared" si="3"/>
        <v>0</v>
      </c>
      <c r="AV15" s="83">
        <f t="shared" si="4"/>
        <v>1</v>
      </c>
      <c r="AW15" s="80" t="s">
        <v>74</v>
      </c>
      <c r="AX15" s="67" t="s">
        <v>80</v>
      </c>
      <c r="AY15" s="186" t="s">
        <v>1260</v>
      </c>
      <c r="AZ15" s="68" t="s">
        <v>66</v>
      </c>
      <c r="BA15" s="68" t="s">
        <v>66</v>
      </c>
    </row>
    <row r="16" spans="1:69" s="178" customFormat="1" x14ac:dyDescent="0.25">
      <c r="B16" s="68">
        <v>2024</v>
      </c>
      <c r="C16" s="68">
        <v>891780111</v>
      </c>
      <c r="D16" s="69" t="s">
        <v>64</v>
      </c>
      <c r="E16" s="71" t="s">
        <v>1259</v>
      </c>
      <c r="F16" s="71" t="s">
        <v>1258</v>
      </c>
      <c r="G16" s="67">
        <v>0</v>
      </c>
      <c r="H16" s="67" t="s">
        <v>72</v>
      </c>
      <c r="I16" s="69" t="s">
        <v>65</v>
      </c>
      <c r="J16" s="70" t="s">
        <v>1257</v>
      </c>
      <c r="K16" s="70">
        <v>20350000</v>
      </c>
      <c r="L16" s="68" t="s">
        <v>67</v>
      </c>
      <c r="M16" s="71" t="s">
        <v>972</v>
      </c>
      <c r="N16" s="71">
        <v>57442105</v>
      </c>
      <c r="O16" s="70">
        <v>44</v>
      </c>
      <c r="P16" s="183">
        <v>45306</v>
      </c>
      <c r="Q16" s="70">
        <v>40700000</v>
      </c>
      <c r="R16" s="183">
        <v>45314</v>
      </c>
      <c r="S16" s="70">
        <v>20350000</v>
      </c>
      <c r="T16" s="67" t="s">
        <v>66</v>
      </c>
      <c r="U16" s="71">
        <v>37331294</v>
      </c>
      <c r="V16" s="184" t="s">
        <v>966</v>
      </c>
      <c r="W16" s="183">
        <v>45314</v>
      </c>
      <c r="X16" s="183">
        <v>45314</v>
      </c>
      <c r="Y16" s="78" t="s">
        <v>74</v>
      </c>
      <c r="Z16" s="183">
        <v>45473</v>
      </c>
      <c r="AA16" s="71">
        <f t="shared" si="0"/>
        <v>159</v>
      </c>
      <c r="AB16" s="70">
        <v>1</v>
      </c>
      <c r="AC16" s="70">
        <v>2250000</v>
      </c>
      <c r="AD16" s="70">
        <v>0</v>
      </c>
      <c r="AE16" s="76" t="s">
        <v>74</v>
      </c>
      <c r="AF16" s="71">
        <f t="shared" si="1"/>
        <v>0</v>
      </c>
      <c r="AG16" s="70">
        <v>0</v>
      </c>
      <c r="AH16" s="70">
        <v>0</v>
      </c>
      <c r="AI16" s="76" t="s">
        <v>74</v>
      </c>
      <c r="AJ16" s="75">
        <v>0</v>
      </c>
      <c r="AK16" s="80" t="s">
        <v>74</v>
      </c>
      <c r="AL16" s="80" t="s">
        <v>74</v>
      </c>
      <c r="AM16" s="71">
        <f t="shared" si="2"/>
        <v>0</v>
      </c>
      <c r="AN16" s="71">
        <f>+K16+AC16-AH16</f>
        <v>22600000</v>
      </c>
      <c r="AO16" s="67" t="s">
        <v>66</v>
      </c>
      <c r="AP16" s="70">
        <v>22600000</v>
      </c>
      <c r="AQ16" s="67" t="s">
        <v>94</v>
      </c>
      <c r="AR16" s="70">
        <v>0</v>
      </c>
      <c r="AS16" s="80" t="s">
        <v>74</v>
      </c>
      <c r="AT16" s="182">
        <v>22600000</v>
      </c>
      <c r="AU16" s="82">
        <f t="shared" si="3"/>
        <v>0</v>
      </c>
      <c r="AV16" s="83">
        <f t="shared" si="4"/>
        <v>1</v>
      </c>
      <c r="AW16" s="80" t="s">
        <v>74</v>
      </c>
      <c r="AX16" s="67" t="s">
        <v>80</v>
      </c>
      <c r="AY16" s="186" t="s">
        <v>1256</v>
      </c>
      <c r="AZ16" s="68" t="s">
        <v>66</v>
      </c>
      <c r="BA16" s="68" t="s">
        <v>66</v>
      </c>
    </row>
    <row r="17" spans="2:53" s="178" customFormat="1" x14ac:dyDescent="0.25">
      <c r="B17" s="68">
        <v>2024</v>
      </c>
      <c r="C17" s="68">
        <v>891780111</v>
      </c>
      <c r="D17" s="69" t="s">
        <v>64</v>
      </c>
      <c r="E17" s="71" t="s">
        <v>1255</v>
      </c>
      <c r="F17" s="71" t="s">
        <v>1254</v>
      </c>
      <c r="G17" s="67">
        <v>0</v>
      </c>
      <c r="H17" s="67" t="s">
        <v>72</v>
      </c>
      <c r="I17" s="69" t="s">
        <v>65</v>
      </c>
      <c r="J17" s="70" t="s">
        <v>1253</v>
      </c>
      <c r="K17" s="70">
        <v>17050000</v>
      </c>
      <c r="L17" s="68" t="s">
        <v>67</v>
      </c>
      <c r="M17" s="71" t="s">
        <v>1096</v>
      </c>
      <c r="N17" s="71">
        <v>1091681564</v>
      </c>
      <c r="O17" s="70">
        <v>46</v>
      </c>
      <c r="P17" s="183">
        <v>45306</v>
      </c>
      <c r="Q17" s="70">
        <v>3740000</v>
      </c>
      <c r="R17" s="183">
        <v>45314</v>
      </c>
      <c r="S17" s="70">
        <v>17050000</v>
      </c>
      <c r="T17" s="67" t="s">
        <v>66</v>
      </c>
      <c r="U17" s="71">
        <v>1082976788</v>
      </c>
      <c r="V17" s="184" t="s">
        <v>950</v>
      </c>
      <c r="W17" s="183">
        <v>45314</v>
      </c>
      <c r="X17" s="183">
        <v>45314</v>
      </c>
      <c r="Y17" s="78" t="s">
        <v>74</v>
      </c>
      <c r="Z17" s="183">
        <v>45473</v>
      </c>
      <c r="AA17" s="71">
        <f t="shared" si="0"/>
        <v>159</v>
      </c>
      <c r="AB17" s="70">
        <v>1</v>
      </c>
      <c r="AC17" s="70">
        <v>4050000</v>
      </c>
      <c r="AD17" s="70">
        <v>0</v>
      </c>
      <c r="AE17" s="76" t="s">
        <v>74</v>
      </c>
      <c r="AF17" s="71">
        <f t="shared" si="1"/>
        <v>0</v>
      </c>
      <c r="AG17" s="70">
        <v>0</v>
      </c>
      <c r="AH17" s="70">
        <v>0</v>
      </c>
      <c r="AI17" s="76" t="s">
        <v>74</v>
      </c>
      <c r="AJ17" s="75">
        <v>0</v>
      </c>
      <c r="AK17" s="80" t="s">
        <v>74</v>
      </c>
      <c r="AL17" s="80" t="s">
        <v>74</v>
      </c>
      <c r="AM17" s="71">
        <f t="shared" si="2"/>
        <v>0</v>
      </c>
      <c r="AN17" s="71">
        <f>+K17+AC17-AH17</f>
        <v>21100000</v>
      </c>
      <c r="AO17" s="67" t="s">
        <v>66</v>
      </c>
      <c r="AP17" s="70">
        <v>21100000</v>
      </c>
      <c r="AQ17" s="67" t="s">
        <v>94</v>
      </c>
      <c r="AR17" s="70">
        <v>0</v>
      </c>
      <c r="AS17" s="80" t="s">
        <v>74</v>
      </c>
      <c r="AT17" s="182">
        <v>21100000</v>
      </c>
      <c r="AU17" s="82">
        <f t="shared" si="3"/>
        <v>0</v>
      </c>
      <c r="AV17" s="83">
        <f t="shared" si="4"/>
        <v>1</v>
      </c>
      <c r="AW17" s="80" t="s">
        <v>74</v>
      </c>
      <c r="AX17" s="67" t="s">
        <v>80</v>
      </c>
      <c r="AY17" s="186" t="s">
        <v>1252</v>
      </c>
      <c r="AZ17" s="68" t="s">
        <v>66</v>
      </c>
      <c r="BA17" s="68" t="s">
        <v>66</v>
      </c>
    </row>
    <row r="18" spans="2:53" s="178" customFormat="1" x14ac:dyDescent="0.25">
      <c r="B18" s="68">
        <v>2024</v>
      </c>
      <c r="C18" s="68">
        <v>891780111</v>
      </c>
      <c r="D18" s="69" t="s">
        <v>64</v>
      </c>
      <c r="E18" s="71" t="s">
        <v>1251</v>
      </c>
      <c r="F18" s="71" t="s">
        <v>1250</v>
      </c>
      <c r="G18" s="67">
        <v>0</v>
      </c>
      <c r="H18" s="67" t="s">
        <v>72</v>
      </c>
      <c r="I18" s="69" t="s">
        <v>65</v>
      </c>
      <c r="J18" s="70" t="s">
        <v>1249</v>
      </c>
      <c r="K18" s="70">
        <v>13750000</v>
      </c>
      <c r="L18" s="68" t="s">
        <v>67</v>
      </c>
      <c r="M18" s="71" t="s">
        <v>1073</v>
      </c>
      <c r="N18" s="71">
        <v>36669007</v>
      </c>
      <c r="O18" s="70">
        <v>45</v>
      </c>
      <c r="P18" s="183">
        <v>45306</v>
      </c>
      <c r="Q18" s="70">
        <v>51700000</v>
      </c>
      <c r="R18" s="183">
        <v>45314</v>
      </c>
      <c r="S18" s="70">
        <v>13750000</v>
      </c>
      <c r="T18" s="67" t="s">
        <v>66</v>
      </c>
      <c r="U18" s="71">
        <v>37331294</v>
      </c>
      <c r="V18" s="184" t="s">
        <v>966</v>
      </c>
      <c r="W18" s="183">
        <v>45314</v>
      </c>
      <c r="X18" s="183">
        <v>45314</v>
      </c>
      <c r="Y18" s="78" t="s">
        <v>74</v>
      </c>
      <c r="Z18" s="183">
        <v>45473</v>
      </c>
      <c r="AA18" s="71">
        <f t="shared" si="0"/>
        <v>159</v>
      </c>
      <c r="AB18" s="70">
        <v>0</v>
      </c>
      <c r="AC18" s="70">
        <v>0</v>
      </c>
      <c r="AD18" s="70">
        <v>0</v>
      </c>
      <c r="AE18" s="76" t="s">
        <v>74</v>
      </c>
      <c r="AF18" s="71">
        <f t="shared" si="1"/>
        <v>0</v>
      </c>
      <c r="AG18" s="70">
        <v>0</v>
      </c>
      <c r="AH18" s="70">
        <v>0</v>
      </c>
      <c r="AI18" s="76" t="s">
        <v>74</v>
      </c>
      <c r="AJ18" s="75">
        <v>0</v>
      </c>
      <c r="AK18" s="80" t="s">
        <v>74</v>
      </c>
      <c r="AL18" s="80" t="s">
        <v>74</v>
      </c>
      <c r="AM18" s="71">
        <f t="shared" si="2"/>
        <v>0</v>
      </c>
      <c r="AN18" s="71">
        <f>+K18+AC18-AH18</f>
        <v>13750000</v>
      </c>
      <c r="AO18" s="67" t="s">
        <v>66</v>
      </c>
      <c r="AP18" s="70">
        <v>13750000</v>
      </c>
      <c r="AQ18" s="67" t="s">
        <v>94</v>
      </c>
      <c r="AR18" s="70">
        <v>0</v>
      </c>
      <c r="AS18" s="80" t="s">
        <v>74</v>
      </c>
      <c r="AT18" s="182">
        <v>13750000</v>
      </c>
      <c r="AU18" s="82">
        <f t="shared" si="3"/>
        <v>0</v>
      </c>
      <c r="AV18" s="83">
        <f t="shared" si="4"/>
        <v>1</v>
      </c>
      <c r="AW18" s="80" t="s">
        <v>74</v>
      </c>
      <c r="AX18" s="67" t="s">
        <v>80</v>
      </c>
      <c r="AY18" s="186" t="s">
        <v>1248</v>
      </c>
      <c r="AZ18" s="68" t="s">
        <v>66</v>
      </c>
      <c r="BA18" s="68" t="s">
        <v>66</v>
      </c>
    </row>
    <row r="19" spans="2:53" s="178" customFormat="1" x14ac:dyDescent="0.25">
      <c r="B19" s="68">
        <v>2024</v>
      </c>
      <c r="C19" s="68">
        <v>891780111</v>
      </c>
      <c r="D19" s="69" t="s">
        <v>64</v>
      </c>
      <c r="E19" s="71" t="s">
        <v>1247</v>
      </c>
      <c r="F19" s="71" t="s">
        <v>1246</v>
      </c>
      <c r="G19" s="67">
        <v>0</v>
      </c>
      <c r="H19" s="67" t="s">
        <v>72</v>
      </c>
      <c r="I19" s="69" t="s">
        <v>65</v>
      </c>
      <c r="J19" s="70" t="s">
        <v>1245</v>
      </c>
      <c r="K19" s="70">
        <v>13750000</v>
      </c>
      <c r="L19" s="68" t="s">
        <v>67</v>
      </c>
      <c r="M19" s="71" t="s">
        <v>1025</v>
      </c>
      <c r="N19" s="71">
        <v>1083565949</v>
      </c>
      <c r="O19" s="70">
        <v>45</v>
      </c>
      <c r="P19" s="183">
        <v>45306</v>
      </c>
      <c r="Q19" s="70">
        <v>51700000</v>
      </c>
      <c r="R19" s="183">
        <v>45314</v>
      </c>
      <c r="S19" s="70">
        <v>13750000</v>
      </c>
      <c r="T19" s="67" t="s">
        <v>66</v>
      </c>
      <c r="U19" s="71">
        <v>37331294</v>
      </c>
      <c r="V19" s="184" t="s">
        <v>966</v>
      </c>
      <c r="W19" s="183">
        <v>45314</v>
      </c>
      <c r="X19" s="183">
        <v>45314</v>
      </c>
      <c r="Y19" s="78" t="s">
        <v>74</v>
      </c>
      <c r="Z19" s="183">
        <v>45473</v>
      </c>
      <c r="AA19" s="71">
        <f t="shared" si="0"/>
        <v>159</v>
      </c>
      <c r="AB19" s="70">
        <v>0</v>
      </c>
      <c r="AC19" s="70">
        <v>0</v>
      </c>
      <c r="AD19" s="70">
        <v>0</v>
      </c>
      <c r="AE19" s="76" t="s">
        <v>74</v>
      </c>
      <c r="AF19" s="71">
        <f t="shared" si="1"/>
        <v>0</v>
      </c>
      <c r="AG19" s="70">
        <v>0</v>
      </c>
      <c r="AH19" s="70">
        <v>0</v>
      </c>
      <c r="AI19" s="76" t="s">
        <v>74</v>
      </c>
      <c r="AJ19" s="75">
        <v>0</v>
      </c>
      <c r="AK19" s="80" t="s">
        <v>74</v>
      </c>
      <c r="AL19" s="80" t="s">
        <v>74</v>
      </c>
      <c r="AM19" s="71">
        <f t="shared" si="2"/>
        <v>0</v>
      </c>
      <c r="AN19" s="71">
        <f>+K19+AC19-AH19</f>
        <v>13750000</v>
      </c>
      <c r="AO19" s="67" t="s">
        <v>66</v>
      </c>
      <c r="AP19" s="70">
        <v>13750000</v>
      </c>
      <c r="AQ19" s="67" t="s">
        <v>94</v>
      </c>
      <c r="AR19" s="70">
        <v>0</v>
      </c>
      <c r="AS19" s="80" t="s">
        <v>74</v>
      </c>
      <c r="AT19" s="182">
        <v>13750000</v>
      </c>
      <c r="AU19" s="82">
        <f t="shared" si="3"/>
        <v>0</v>
      </c>
      <c r="AV19" s="83">
        <f t="shared" si="4"/>
        <v>1</v>
      </c>
      <c r="AW19" s="80" t="s">
        <v>74</v>
      </c>
      <c r="AX19" s="67" t="s">
        <v>80</v>
      </c>
      <c r="AY19" s="186" t="s">
        <v>1244</v>
      </c>
      <c r="AZ19" s="68" t="s">
        <v>66</v>
      </c>
      <c r="BA19" s="68" t="s">
        <v>66</v>
      </c>
    </row>
    <row r="20" spans="2:53" s="178" customFormat="1" x14ac:dyDescent="0.25">
      <c r="B20" s="68">
        <v>2024</v>
      </c>
      <c r="C20" s="68">
        <v>891780111</v>
      </c>
      <c r="D20" s="69" t="s">
        <v>64</v>
      </c>
      <c r="E20" s="71" t="s">
        <v>1243</v>
      </c>
      <c r="F20" s="71" t="s">
        <v>1242</v>
      </c>
      <c r="G20" s="67">
        <v>0</v>
      </c>
      <c r="H20" s="67" t="s">
        <v>72</v>
      </c>
      <c r="I20" s="69" t="s">
        <v>65</v>
      </c>
      <c r="J20" s="70" t="s">
        <v>1241</v>
      </c>
      <c r="K20" s="70">
        <v>17600000</v>
      </c>
      <c r="L20" s="68" t="s">
        <v>67</v>
      </c>
      <c r="M20" s="71" t="s">
        <v>1030</v>
      </c>
      <c r="N20" s="71">
        <v>1221979591</v>
      </c>
      <c r="O20" s="70">
        <v>43</v>
      </c>
      <c r="P20" s="183">
        <v>45306</v>
      </c>
      <c r="Q20" s="70">
        <v>37950000</v>
      </c>
      <c r="R20" s="183">
        <v>45314</v>
      </c>
      <c r="S20" s="70">
        <v>17600000</v>
      </c>
      <c r="T20" s="67" t="s">
        <v>66</v>
      </c>
      <c r="U20" s="71">
        <v>57426458</v>
      </c>
      <c r="V20" s="184" t="s">
        <v>940</v>
      </c>
      <c r="W20" s="183">
        <v>45314</v>
      </c>
      <c r="X20" s="183">
        <v>45314</v>
      </c>
      <c r="Y20" s="78" t="s">
        <v>74</v>
      </c>
      <c r="Z20" s="183">
        <v>45473</v>
      </c>
      <c r="AA20" s="71">
        <f t="shared" si="0"/>
        <v>159</v>
      </c>
      <c r="AB20" s="70">
        <v>0</v>
      </c>
      <c r="AC20" s="70">
        <v>0</v>
      </c>
      <c r="AD20" s="70">
        <v>0</v>
      </c>
      <c r="AE20" s="76" t="s">
        <v>74</v>
      </c>
      <c r="AF20" s="71">
        <f t="shared" si="1"/>
        <v>0</v>
      </c>
      <c r="AG20" s="70">
        <v>0</v>
      </c>
      <c r="AH20" s="70">
        <v>0</v>
      </c>
      <c r="AI20" s="76" t="s">
        <v>74</v>
      </c>
      <c r="AJ20" s="75">
        <v>0</v>
      </c>
      <c r="AK20" s="80" t="s">
        <v>74</v>
      </c>
      <c r="AL20" s="80" t="s">
        <v>74</v>
      </c>
      <c r="AM20" s="71">
        <f t="shared" si="2"/>
        <v>0</v>
      </c>
      <c r="AN20" s="71">
        <f>+K20+AC20-AH20</f>
        <v>17600000</v>
      </c>
      <c r="AO20" s="67" t="s">
        <v>66</v>
      </c>
      <c r="AP20" s="70">
        <v>17600000</v>
      </c>
      <c r="AQ20" s="67" t="s">
        <v>94</v>
      </c>
      <c r="AR20" s="70">
        <v>0</v>
      </c>
      <c r="AS20" s="80" t="s">
        <v>74</v>
      </c>
      <c r="AT20" s="182">
        <v>17600000</v>
      </c>
      <c r="AU20" s="82">
        <f t="shared" si="3"/>
        <v>0</v>
      </c>
      <c r="AV20" s="83">
        <f t="shared" si="4"/>
        <v>1</v>
      </c>
      <c r="AW20" s="80" t="s">
        <v>74</v>
      </c>
      <c r="AX20" s="67" t="s">
        <v>80</v>
      </c>
      <c r="AY20" s="186" t="s">
        <v>1240</v>
      </c>
      <c r="AZ20" s="68" t="s">
        <v>66</v>
      </c>
      <c r="BA20" s="68" t="s">
        <v>66</v>
      </c>
    </row>
    <row r="21" spans="2:53" s="178" customFormat="1" x14ac:dyDescent="0.25">
      <c r="B21" s="68">
        <v>2024</v>
      </c>
      <c r="C21" s="68">
        <v>891780111</v>
      </c>
      <c r="D21" s="69" t="s">
        <v>64</v>
      </c>
      <c r="E21" s="71" t="s">
        <v>1239</v>
      </c>
      <c r="F21" s="71" t="s">
        <v>1238</v>
      </c>
      <c r="G21" s="67">
        <v>0</v>
      </c>
      <c r="H21" s="67" t="s">
        <v>72</v>
      </c>
      <c r="I21" s="69" t="s">
        <v>65</v>
      </c>
      <c r="J21" s="70" t="s">
        <v>1237</v>
      </c>
      <c r="K21" s="70">
        <v>17067000</v>
      </c>
      <c r="L21" s="68" t="s">
        <v>67</v>
      </c>
      <c r="M21" s="71" t="s">
        <v>1236</v>
      </c>
      <c r="N21" s="71">
        <v>1082991569</v>
      </c>
      <c r="O21" s="70">
        <v>99</v>
      </c>
      <c r="P21" s="183">
        <v>45309</v>
      </c>
      <c r="Q21" s="70">
        <v>51201000</v>
      </c>
      <c r="R21" s="183">
        <v>45315</v>
      </c>
      <c r="S21" s="70">
        <v>17067000</v>
      </c>
      <c r="T21" s="67" t="s">
        <v>66</v>
      </c>
      <c r="U21" s="71">
        <v>37331294</v>
      </c>
      <c r="V21" s="184" t="s">
        <v>966</v>
      </c>
      <c r="W21" s="183">
        <v>45315</v>
      </c>
      <c r="X21" s="183">
        <v>45315</v>
      </c>
      <c r="Y21" s="78" t="s">
        <v>74</v>
      </c>
      <c r="Z21" s="183">
        <v>45473</v>
      </c>
      <c r="AA21" s="71">
        <f t="shared" si="0"/>
        <v>158</v>
      </c>
      <c r="AB21" s="70">
        <v>0</v>
      </c>
      <c r="AC21" s="70">
        <v>0</v>
      </c>
      <c r="AD21" s="70">
        <v>0</v>
      </c>
      <c r="AE21" s="76" t="s">
        <v>74</v>
      </c>
      <c r="AF21" s="71">
        <f t="shared" si="1"/>
        <v>0</v>
      </c>
      <c r="AG21" s="70">
        <v>0</v>
      </c>
      <c r="AH21" s="70">
        <v>0</v>
      </c>
      <c r="AI21" s="76" t="s">
        <v>74</v>
      </c>
      <c r="AJ21" s="75">
        <v>1</v>
      </c>
      <c r="AK21" s="79">
        <v>45447</v>
      </c>
      <c r="AL21" s="79">
        <v>45575</v>
      </c>
      <c r="AM21" s="71">
        <f t="shared" si="2"/>
        <v>128</v>
      </c>
      <c r="AN21" s="71">
        <f>+K21+AC21-AH21</f>
        <v>17067000</v>
      </c>
      <c r="AO21" s="67" t="s">
        <v>66</v>
      </c>
      <c r="AP21" s="70">
        <v>17067000</v>
      </c>
      <c r="AQ21" s="67" t="s">
        <v>94</v>
      </c>
      <c r="AR21" s="70">
        <v>0</v>
      </c>
      <c r="AS21" s="80" t="s">
        <v>74</v>
      </c>
      <c r="AT21" s="182">
        <v>13867000</v>
      </c>
      <c r="AU21" s="82">
        <f t="shared" si="3"/>
        <v>3200000</v>
      </c>
      <c r="AV21" s="83">
        <f t="shared" si="4"/>
        <v>0.81250366203785085</v>
      </c>
      <c r="AW21" s="80" t="s">
        <v>74</v>
      </c>
      <c r="AX21" s="67" t="s">
        <v>95</v>
      </c>
      <c r="AY21" s="186" t="s">
        <v>1235</v>
      </c>
      <c r="AZ21" s="68" t="s">
        <v>66</v>
      </c>
      <c r="BA21" s="68" t="s">
        <v>66</v>
      </c>
    </row>
    <row r="22" spans="2:53" s="178" customFormat="1" x14ac:dyDescent="0.25">
      <c r="B22" s="68">
        <v>2024</v>
      </c>
      <c r="C22" s="68">
        <v>891780111</v>
      </c>
      <c r="D22" s="69" t="s">
        <v>64</v>
      </c>
      <c r="E22" s="71" t="s">
        <v>1234</v>
      </c>
      <c r="F22" s="71" t="s">
        <v>1233</v>
      </c>
      <c r="G22" s="67">
        <v>0</v>
      </c>
      <c r="H22" s="67" t="s">
        <v>72</v>
      </c>
      <c r="I22" s="69" t="s">
        <v>65</v>
      </c>
      <c r="J22" s="70" t="s">
        <v>1232</v>
      </c>
      <c r="K22" s="70">
        <v>17067000</v>
      </c>
      <c r="L22" s="68" t="s">
        <v>67</v>
      </c>
      <c r="M22" s="71" t="s">
        <v>1040</v>
      </c>
      <c r="N22" s="71">
        <v>1082989749</v>
      </c>
      <c r="O22" s="70">
        <v>99</v>
      </c>
      <c r="P22" s="183">
        <v>45309</v>
      </c>
      <c r="Q22" s="70">
        <v>51201000</v>
      </c>
      <c r="R22" s="183">
        <v>45315</v>
      </c>
      <c r="S22" s="70">
        <v>17067000</v>
      </c>
      <c r="T22" s="67" t="s">
        <v>66</v>
      </c>
      <c r="U22" s="71">
        <v>37331294</v>
      </c>
      <c r="V22" s="184" t="s">
        <v>966</v>
      </c>
      <c r="W22" s="183">
        <v>45315</v>
      </c>
      <c r="X22" s="183">
        <v>45315</v>
      </c>
      <c r="Y22" s="78" t="s">
        <v>74</v>
      </c>
      <c r="Z22" s="183">
        <v>45473</v>
      </c>
      <c r="AA22" s="71">
        <f t="shared" si="0"/>
        <v>158</v>
      </c>
      <c r="AB22" s="70">
        <v>0</v>
      </c>
      <c r="AC22" s="70">
        <v>0</v>
      </c>
      <c r="AD22" s="70">
        <v>0</v>
      </c>
      <c r="AE22" s="76" t="s">
        <v>74</v>
      </c>
      <c r="AF22" s="71">
        <f t="shared" si="1"/>
        <v>0</v>
      </c>
      <c r="AG22" s="70">
        <v>0</v>
      </c>
      <c r="AH22" s="70">
        <v>0</v>
      </c>
      <c r="AI22" s="76" t="s">
        <v>74</v>
      </c>
      <c r="AJ22" s="75">
        <v>0</v>
      </c>
      <c r="AK22" s="80" t="s">
        <v>74</v>
      </c>
      <c r="AL22" s="80" t="s">
        <v>74</v>
      </c>
      <c r="AM22" s="71">
        <f t="shared" si="2"/>
        <v>0</v>
      </c>
      <c r="AN22" s="71">
        <f>+K22+AC22-AH22</f>
        <v>17067000</v>
      </c>
      <c r="AO22" s="67" t="s">
        <v>66</v>
      </c>
      <c r="AP22" s="70">
        <v>17067000</v>
      </c>
      <c r="AQ22" s="67" t="s">
        <v>94</v>
      </c>
      <c r="AR22" s="70">
        <v>0</v>
      </c>
      <c r="AS22" s="80" t="s">
        <v>74</v>
      </c>
      <c r="AT22" s="182">
        <v>17067000</v>
      </c>
      <c r="AU22" s="82">
        <f t="shared" si="3"/>
        <v>0</v>
      </c>
      <c r="AV22" s="83">
        <f t="shared" si="4"/>
        <v>1</v>
      </c>
      <c r="AW22" s="80" t="s">
        <v>74</v>
      </c>
      <c r="AX22" s="67" t="s">
        <v>80</v>
      </c>
      <c r="AY22" s="186" t="s">
        <v>1231</v>
      </c>
      <c r="AZ22" s="68" t="s">
        <v>66</v>
      </c>
      <c r="BA22" s="68" t="s">
        <v>66</v>
      </c>
    </row>
    <row r="23" spans="2:53" s="178" customFormat="1" x14ac:dyDescent="0.25">
      <c r="B23" s="68">
        <v>2024</v>
      </c>
      <c r="C23" s="68">
        <v>891780111</v>
      </c>
      <c r="D23" s="69" t="s">
        <v>64</v>
      </c>
      <c r="E23" s="71" t="s">
        <v>1230</v>
      </c>
      <c r="F23" s="71" t="s">
        <v>1229</v>
      </c>
      <c r="G23" s="67">
        <v>0</v>
      </c>
      <c r="H23" s="67" t="s">
        <v>72</v>
      </c>
      <c r="I23" s="69" t="s">
        <v>65</v>
      </c>
      <c r="J23" s="70" t="s">
        <v>1228</v>
      </c>
      <c r="K23" s="70">
        <v>17067000</v>
      </c>
      <c r="L23" s="68" t="s">
        <v>67</v>
      </c>
      <c r="M23" s="71" t="s">
        <v>1053</v>
      </c>
      <c r="N23" s="71">
        <v>1083020130</v>
      </c>
      <c r="O23" s="70">
        <v>99</v>
      </c>
      <c r="P23" s="183">
        <v>45309</v>
      </c>
      <c r="Q23" s="70">
        <v>51201000</v>
      </c>
      <c r="R23" s="183">
        <v>45315</v>
      </c>
      <c r="S23" s="70">
        <v>17067000</v>
      </c>
      <c r="T23" s="67" t="s">
        <v>66</v>
      </c>
      <c r="U23" s="71">
        <v>37331294</v>
      </c>
      <c r="V23" s="184" t="s">
        <v>966</v>
      </c>
      <c r="W23" s="183">
        <v>45315</v>
      </c>
      <c r="X23" s="183">
        <v>45315</v>
      </c>
      <c r="Y23" s="78" t="s">
        <v>74</v>
      </c>
      <c r="Z23" s="183">
        <v>45473</v>
      </c>
      <c r="AA23" s="71">
        <f t="shared" si="0"/>
        <v>158</v>
      </c>
      <c r="AB23" s="70">
        <v>0</v>
      </c>
      <c r="AC23" s="70">
        <v>0</v>
      </c>
      <c r="AD23" s="70">
        <v>0</v>
      </c>
      <c r="AE23" s="76" t="s">
        <v>74</v>
      </c>
      <c r="AF23" s="71">
        <f t="shared" si="1"/>
        <v>0</v>
      </c>
      <c r="AG23" s="70">
        <v>0</v>
      </c>
      <c r="AH23" s="70">
        <v>0</v>
      </c>
      <c r="AI23" s="76" t="s">
        <v>74</v>
      </c>
      <c r="AJ23" s="75">
        <v>0</v>
      </c>
      <c r="AK23" s="80" t="s">
        <v>74</v>
      </c>
      <c r="AL23" s="80" t="s">
        <v>74</v>
      </c>
      <c r="AM23" s="71">
        <f t="shared" si="2"/>
        <v>0</v>
      </c>
      <c r="AN23" s="71">
        <f>+K23+AC23-AH23</f>
        <v>17067000</v>
      </c>
      <c r="AO23" s="67" t="s">
        <v>66</v>
      </c>
      <c r="AP23" s="70">
        <v>17067000</v>
      </c>
      <c r="AQ23" s="67" t="s">
        <v>94</v>
      </c>
      <c r="AR23" s="70">
        <v>0</v>
      </c>
      <c r="AS23" s="80" t="s">
        <v>74</v>
      </c>
      <c r="AT23" s="182">
        <v>17067000</v>
      </c>
      <c r="AU23" s="82">
        <f t="shared" si="3"/>
        <v>0</v>
      </c>
      <c r="AV23" s="83">
        <f t="shared" si="4"/>
        <v>1</v>
      </c>
      <c r="AW23" s="80" t="s">
        <v>74</v>
      </c>
      <c r="AX23" s="67" t="s">
        <v>80</v>
      </c>
      <c r="AY23" s="186" t="s">
        <v>1227</v>
      </c>
      <c r="AZ23" s="68" t="s">
        <v>66</v>
      </c>
      <c r="BA23" s="68" t="s">
        <v>66</v>
      </c>
    </row>
    <row r="24" spans="2:53" s="178" customFormat="1" x14ac:dyDescent="0.25">
      <c r="B24" s="68">
        <v>2024</v>
      </c>
      <c r="C24" s="68">
        <v>891780111</v>
      </c>
      <c r="D24" s="69" t="s">
        <v>64</v>
      </c>
      <c r="E24" s="71" t="s">
        <v>1226</v>
      </c>
      <c r="F24" s="71" t="s">
        <v>1225</v>
      </c>
      <c r="G24" s="67">
        <v>0</v>
      </c>
      <c r="H24" s="67" t="s">
        <v>72</v>
      </c>
      <c r="I24" s="69" t="s">
        <v>65</v>
      </c>
      <c r="J24" s="70" t="s">
        <v>1224</v>
      </c>
      <c r="K24" s="70">
        <v>17067000</v>
      </c>
      <c r="L24" s="68" t="s">
        <v>67</v>
      </c>
      <c r="M24" s="71" t="s">
        <v>1083</v>
      </c>
      <c r="N24" s="71">
        <v>1082905242</v>
      </c>
      <c r="O24" s="70">
        <v>101</v>
      </c>
      <c r="P24" s="183">
        <v>45309</v>
      </c>
      <c r="Q24" s="70">
        <v>41067000</v>
      </c>
      <c r="R24" s="183">
        <v>45315</v>
      </c>
      <c r="S24" s="70">
        <v>17067000</v>
      </c>
      <c r="T24" s="67" t="s">
        <v>66</v>
      </c>
      <c r="U24" s="71">
        <v>37331294</v>
      </c>
      <c r="V24" s="184" t="s">
        <v>966</v>
      </c>
      <c r="W24" s="183">
        <v>45315</v>
      </c>
      <c r="X24" s="183">
        <v>45315</v>
      </c>
      <c r="Y24" s="78" t="s">
        <v>74</v>
      </c>
      <c r="Z24" s="183">
        <v>45473</v>
      </c>
      <c r="AA24" s="71">
        <f t="shared" si="0"/>
        <v>158</v>
      </c>
      <c r="AB24" s="70">
        <v>0</v>
      </c>
      <c r="AC24" s="70">
        <v>0</v>
      </c>
      <c r="AD24" s="70">
        <v>0</v>
      </c>
      <c r="AE24" s="76" t="s">
        <v>74</v>
      </c>
      <c r="AF24" s="71">
        <f t="shared" si="1"/>
        <v>0</v>
      </c>
      <c r="AG24" s="70">
        <v>0</v>
      </c>
      <c r="AH24" s="70">
        <v>0</v>
      </c>
      <c r="AI24" s="76" t="s">
        <v>74</v>
      </c>
      <c r="AJ24" s="75">
        <v>0</v>
      </c>
      <c r="AK24" s="80" t="s">
        <v>74</v>
      </c>
      <c r="AL24" s="80" t="s">
        <v>74</v>
      </c>
      <c r="AM24" s="71">
        <f t="shared" si="2"/>
        <v>0</v>
      </c>
      <c r="AN24" s="71">
        <f>+K24+AC24-AH24</f>
        <v>17067000</v>
      </c>
      <c r="AO24" s="67" t="s">
        <v>66</v>
      </c>
      <c r="AP24" s="70">
        <v>17067000</v>
      </c>
      <c r="AQ24" s="67" t="s">
        <v>94</v>
      </c>
      <c r="AR24" s="70">
        <v>0</v>
      </c>
      <c r="AS24" s="80" t="s">
        <v>74</v>
      </c>
      <c r="AT24" s="182">
        <v>17067000</v>
      </c>
      <c r="AU24" s="82">
        <f t="shared" si="3"/>
        <v>0</v>
      </c>
      <c r="AV24" s="83">
        <f t="shared" si="4"/>
        <v>1</v>
      </c>
      <c r="AW24" s="80" t="s">
        <v>74</v>
      </c>
      <c r="AX24" s="67" t="s">
        <v>80</v>
      </c>
      <c r="AY24" s="186" t="s">
        <v>1223</v>
      </c>
      <c r="AZ24" s="68" t="s">
        <v>66</v>
      </c>
      <c r="BA24" s="68" t="s">
        <v>66</v>
      </c>
    </row>
    <row r="25" spans="2:53" s="178" customFormat="1" x14ac:dyDescent="0.25">
      <c r="B25" s="68">
        <v>2024</v>
      </c>
      <c r="C25" s="68">
        <v>891780111</v>
      </c>
      <c r="D25" s="69" t="s">
        <v>64</v>
      </c>
      <c r="E25" s="71" t="s">
        <v>1222</v>
      </c>
      <c r="F25" s="71" t="s">
        <v>1221</v>
      </c>
      <c r="G25" s="67">
        <v>0</v>
      </c>
      <c r="H25" s="67" t="s">
        <v>72</v>
      </c>
      <c r="I25" s="69" t="s">
        <v>65</v>
      </c>
      <c r="J25" s="70" t="s">
        <v>1220</v>
      </c>
      <c r="K25" s="70">
        <v>17067000</v>
      </c>
      <c r="L25" s="68" t="s">
        <v>67</v>
      </c>
      <c r="M25" s="71" t="s">
        <v>1035</v>
      </c>
      <c r="N25" s="71">
        <v>1151184718</v>
      </c>
      <c r="O25" s="70">
        <v>100</v>
      </c>
      <c r="P25" s="183">
        <v>45309</v>
      </c>
      <c r="Q25" s="70">
        <v>34134000</v>
      </c>
      <c r="R25" s="183">
        <v>45315</v>
      </c>
      <c r="S25" s="70">
        <v>17067000</v>
      </c>
      <c r="T25" s="67" t="s">
        <v>66</v>
      </c>
      <c r="U25" s="71">
        <v>57426458</v>
      </c>
      <c r="V25" s="184" t="s">
        <v>940</v>
      </c>
      <c r="W25" s="183">
        <v>45315</v>
      </c>
      <c r="X25" s="183">
        <v>45315</v>
      </c>
      <c r="Y25" s="78" t="s">
        <v>74</v>
      </c>
      <c r="Z25" s="183">
        <v>45473</v>
      </c>
      <c r="AA25" s="71">
        <f t="shared" si="0"/>
        <v>158</v>
      </c>
      <c r="AB25" s="70">
        <v>0</v>
      </c>
      <c r="AC25" s="70">
        <v>0</v>
      </c>
      <c r="AD25" s="70">
        <v>0</v>
      </c>
      <c r="AE25" s="76" t="s">
        <v>74</v>
      </c>
      <c r="AF25" s="71">
        <f t="shared" si="1"/>
        <v>0</v>
      </c>
      <c r="AG25" s="70">
        <v>0</v>
      </c>
      <c r="AH25" s="70">
        <v>0</v>
      </c>
      <c r="AI25" s="76" t="s">
        <v>74</v>
      </c>
      <c r="AJ25" s="75">
        <v>0</v>
      </c>
      <c r="AK25" s="80" t="s">
        <v>74</v>
      </c>
      <c r="AL25" s="80" t="s">
        <v>74</v>
      </c>
      <c r="AM25" s="71">
        <f t="shared" si="2"/>
        <v>0</v>
      </c>
      <c r="AN25" s="71">
        <f>+K25+AC25-AH25</f>
        <v>17067000</v>
      </c>
      <c r="AO25" s="67" t="s">
        <v>66</v>
      </c>
      <c r="AP25" s="70">
        <v>17067000</v>
      </c>
      <c r="AQ25" s="67" t="s">
        <v>94</v>
      </c>
      <c r="AR25" s="70">
        <v>0</v>
      </c>
      <c r="AS25" s="80" t="s">
        <v>74</v>
      </c>
      <c r="AT25" s="182">
        <v>17067000</v>
      </c>
      <c r="AU25" s="82">
        <f t="shared" si="3"/>
        <v>0</v>
      </c>
      <c r="AV25" s="83">
        <f t="shared" si="4"/>
        <v>1</v>
      </c>
      <c r="AW25" s="80" t="s">
        <v>74</v>
      </c>
      <c r="AX25" s="67" t="s">
        <v>80</v>
      </c>
      <c r="AY25" s="186" t="s">
        <v>1219</v>
      </c>
      <c r="AZ25" s="68" t="s">
        <v>66</v>
      </c>
      <c r="BA25" s="68" t="s">
        <v>66</v>
      </c>
    </row>
    <row r="26" spans="2:53" s="178" customFormat="1" x14ac:dyDescent="0.25">
      <c r="B26" s="68">
        <v>2024</v>
      </c>
      <c r="C26" s="68">
        <v>891780111</v>
      </c>
      <c r="D26" s="69" t="s">
        <v>64</v>
      </c>
      <c r="E26" s="71" t="s">
        <v>1218</v>
      </c>
      <c r="F26" s="71" t="s">
        <v>1217</v>
      </c>
      <c r="G26" s="67">
        <v>0</v>
      </c>
      <c r="H26" s="67" t="s">
        <v>72</v>
      </c>
      <c r="I26" s="69" t="s">
        <v>65</v>
      </c>
      <c r="J26" s="70" t="s">
        <v>1216</v>
      </c>
      <c r="K26" s="70">
        <v>13200000</v>
      </c>
      <c r="L26" s="68" t="s">
        <v>67</v>
      </c>
      <c r="M26" s="71" t="s">
        <v>1068</v>
      </c>
      <c r="N26" s="71">
        <v>1082852286</v>
      </c>
      <c r="O26" s="70">
        <v>45</v>
      </c>
      <c r="P26" s="183">
        <v>45306</v>
      </c>
      <c r="Q26" s="70">
        <v>51700000</v>
      </c>
      <c r="R26" s="183">
        <v>45316</v>
      </c>
      <c r="S26" s="70">
        <v>13200000</v>
      </c>
      <c r="T26" s="67" t="s">
        <v>66</v>
      </c>
      <c r="U26" s="71">
        <v>37331294</v>
      </c>
      <c r="V26" s="184" t="s">
        <v>966</v>
      </c>
      <c r="W26" s="183">
        <v>45316</v>
      </c>
      <c r="X26" s="183">
        <v>45316</v>
      </c>
      <c r="Y26" s="78" t="s">
        <v>74</v>
      </c>
      <c r="Z26" s="183">
        <v>45473</v>
      </c>
      <c r="AA26" s="71">
        <f t="shared" si="0"/>
        <v>157</v>
      </c>
      <c r="AB26" s="70">
        <v>0</v>
      </c>
      <c r="AC26" s="70">
        <v>0</v>
      </c>
      <c r="AD26" s="70">
        <v>0</v>
      </c>
      <c r="AE26" s="76" t="s">
        <v>74</v>
      </c>
      <c r="AF26" s="71">
        <f t="shared" si="1"/>
        <v>0</v>
      </c>
      <c r="AG26" s="70">
        <v>0</v>
      </c>
      <c r="AH26" s="70">
        <v>0</v>
      </c>
      <c r="AI26" s="76" t="s">
        <v>74</v>
      </c>
      <c r="AJ26" s="75">
        <v>0</v>
      </c>
      <c r="AK26" s="80" t="s">
        <v>74</v>
      </c>
      <c r="AL26" s="80" t="s">
        <v>74</v>
      </c>
      <c r="AM26" s="71">
        <f t="shared" si="2"/>
        <v>0</v>
      </c>
      <c r="AN26" s="71">
        <f>+K26+AC26-AH26</f>
        <v>13200000</v>
      </c>
      <c r="AO26" s="67" t="s">
        <v>66</v>
      </c>
      <c r="AP26" s="70">
        <v>13200000</v>
      </c>
      <c r="AQ26" s="67" t="s">
        <v>94</v>
      </c>
      <c r="AR26" s="70">
        <v>0</v>
      </c>
      <c r="AS26" s="80" t="s">
        <v>74</v>
      </c>
      <c r="AT26" s="182">
        <v>13200000</v>
      </c>
      <c r="AU26" s="82">
        <f t="shared" si="3"/>
        <v>0</v>
      </c>
      <c r="AV26" s="83">
        <f t="shared" si="4"/>
        <v>1</v>
      </c>
      <c r="AW26" s="80" t="s">
        <v>74</v>
      </c>
      <c r="AX26" s="67" t="s">
        <v>80</v>
      </c>
      <c r="AY26" s="186" t="s">
        <v>1215</v>
      </c>
      <c r="AZ26" s="68" t="s">
        <v>66</v>
      </c>
      <c r="BA26" s="68" t="s">
        <v>66</v>
      </c>
    </row>
    <row r="27" spans="2:53" s="178" customFormat="1" x14ac:dyDescent="0.25">
      <c r="B27" s="68">
        <v>2024</v>
      </c>
      <c r="C27" s="68">
        <v>891780111</v>
      </c>
      <c r="D27" s="69" t="s">
        <v>64</v>
      </c>
      <c r="E27" s="71" t="s">
        <v>1214</v>
      </c>
      <c r="F27" s="71" t="s">
        <v>1213</v>
      </c>
      <c r="G27" s="67">
        <v>0</v>
      </c>
      <c r="H27" s="67" t="s">
        <v>72</v>
      </c>
      <c r="I27" s="69" t="s">
        <v>65</v>
      </c>
      <c r="J27" s="70" t="s">
        <v>1212</v>
      </c>
      <c r="K27" s="70">
        <v>14166000</v>
      </c>
      <c r="L27" s="68" t="s">
        <v>67</v>
      </c>
      <c r="M27" s="71" t="s">
        <v>1020</v>
      </c>
      <c r="N27" s="71">
        <v>36726367</v>
      </c>
      <c r="O27" s="70">
        <v>147</v>
      </c>
      <c r="P27" s="183">
        <v>45315</v>
      </c>
      <c r="Q27" s="70">
        <v>14166000</v>
      </c>
      <c r="R27" s="183">
        <v>45321</v>
      </c>
      <c r="S27" s="70">
        <v>14166000</v>
      </c>
      <c r="T27" s="67" t="s">
        <v>66</v>
      </c>
      <c r="U27" s="71">
        <v>85472735</v>
      </c>
      <c r="V27" s="184" t="s">
        <v>1211</v>
      </c>
      <c r="W27" s="183">
        <v>45321</v>
      </c>
      <c r="X27" s="183">
        <v>45321</v>
      </c>
      <c r="Y27" s="78" t="s">
        <v>74</v>
      </c>
      <c r="Z27" s="183">
        <v>45471</v>
      </c>
      <c r="AA27" s="71">
        <f t="shared" si="0"/>
        <v>150</v>
      </c>
      <c r="AB27" s="70">
        <v>0</v>
      </c>
      <c r="AC27" s="70">
        <v>0</v>
      </c>
      <c r="AD27" s="70">
        <v>0</v>
      </c>
      <c r="AE27" s="76" t="s">
        <v>74</v>
      </c>
      <c r="AF27" s="71">
        <f t="shared" si="1"/>
        <v>0</v>
      </c>
      <c r="AG27" s="70">
        <v>0</v>
      </c>
      <c r="AH27" s="70">
        <v>0</v>
      </c>
      <c r="AI27" s="76" t="s">
        <v>74</v>
      </c>
      <c r="AJ27" s="75">
        <v>0</v>
      </c>
      <c r="AK27" s="80" t="s">
        <v>74</v>
      </c>
      <c r="AL27" s="80" t="s">
        <v>74</v>
      </c>
      <c r="AM27" s="71">
        <f t="shared" si="2"/>
        <v>0</v>
      </c>
      <c r="AN27" s="71">
        <f>+K27+AC27-AH27</f>
        <v>14166000</v>
      </c>
      <c r="AO27" s="67" t="s">
        <v>66</v>
      </c>
      <c r="AP27" s="70">
        <v>14166000</v>
      </c>
      <c r="AQ27" s="67" t="s">
        <v>94</v>
      </c>
      <c r="AR27" s="70">
        <v>0</v>
      </c>
      <c r="AS27" s="80" t="s">
        <v>74</v>
      </c>
      <c r="AT27" s="182">
        <v>14166000</v>
      </c>
      <c r="AU27" s="82">
        <f t="shared" si="3"/>
        <v>0</v>
      </c>
      <c r="AV27" s="83">
        <f t="shared" si="4"/>
        <v>1</v>
      </c>
      <c r="AW27" s="80" t="s">
        <v>74</v>
      </c>
      <c r="AX27" s="67" t="s">
        <v>80</v>
      </c>
      <c r="AY27" s="186" t="s">
        <v>1210</v>
      </c>
      <c r="AZ27" s="68" t="s">
        <v>66</v>
      </c>
      <c r="BA27" s="68" t="s">
        <v>66</v>
      </c>
    </row>
    <row r="28" spans="2:53" s="178" customFormat="1" x14ac:dyDescent="0.25">
      <c r="B28" s="68">
        <v>2024</v>
      </c>
      <c r="C28" s="68">
        <v>891780111</v>
      </c>
      <c r="D28" s="69" t="s">
        <v>64</v>
      </c>
      <c r="E28" s="71" t="s">
        <v>1209</v>
      </c>
      <c r="F28" s="71" t="s">
        <v>1208</v>
      </c>
      <c r="G28" s="67">
        <v>0</v>
      </c>
      <c r="H28" s="67" t="s">
        <v>72</v>
      </c>
      <c r="I28" s="69" t="s">
        <v>65</v>
      </c>
      <c r="J28" s="70" t="s">
        <v>1207</v>
      </c>
      <c r="K28" s="70">
        <v>11000000</v>
      </c>
      <c r="L28" s="68" t="s">
        <v>67</v>
      </c>
      <c r="M28" s="71" t="s">
        <v>1206</v>
      </c>
      <c r="N28" s="71">
        <v>36549178</v>
      </c>
      <c r="O28" s="70">
        <v>45</v>
      </c>
      <c r="P28" s="183">
        <v>45306</v>
      </c>
      <c r="Q28" s="70">
        <v>51700000</v>
      </c>
      <c r="R28" s="183">
        <v>45323</v>
      </c>
      <c r="S28" s="70">
        <v>11000000</v>
      </c>
      <c r="T28" s="67" t="s">
        <v>66</v>
      </c>
      <c r="U28" s="71">
        <v>57426458</v>
      </c>
      <c r="V28" s="184" t="s">
        <v>940</v>
      </c>
      <c r="W28" s="183">
        <v>45323</v>
      </c>
      <c r="X28" s="183">
        <v>45323</v>
      </c>
      <c r="Y28" s="78" t="s">
        <v>74</v>
      </c>
      <c r="Z28" s="183">
        <v>45473</v>
      </c>
      <c r="AA28" s="71">
        <f t="shared" si="0"/>
        <v>150</v>
      </c>
      <c r="AB28" s="70">
        <v>0</v>
      </c>
      <c r="AC28" s="70">
        <v>0</v>
      </c>
      <c r="AD28" s="70">
        <v>0</v>
      </c>
      <c r="AE28" s="76" t="s">
        <v>74</v>
      </c>
      <c r="AF28" s="71">
        <f t="shared" si="1"/>
        <v>0</v>
      </c>
      <c r="AG28" s="70">
        <v>0</v>
      </c>
      <c r="AH28" s="70">
        <v>0</v>
      </c>
      <c r="AI28" s="76" t="s">
        <v>74</v>
      </c>
      <c r="AJ28" s="75">
        <v>0</v>
      </c>
      <c r="AK28" s="80" t="s">
        <v>74</v>
      </c>
      <c r="AL28" s="80" t="s">
        <v>74</v>
      </c>
      <c r="AM28" s="71">
        <f t="shared" si="2"/>
        <v>0</v>
      </c>
      <c r="AN28" s="71">
        <f>+K28+AC28-AH28</f>
        <v>11000000</v>
      </c>
      <c r="AO28" s="67" t="s">
        <v>66</v>
      </c>
      <c r="AP28" s="70">
        <v>11000000</v>
      </c>
      <c r="AQ28" s="67" t="s">
        <v>94</v>
      </c>
      <c r="AR28" s="70">
        <v>0</v>
      </c>
      <c r="AS28" s="80" t="s">
        <v>74</v>
      </c>
      <c r="AT28" s="182">
        <v>11000000</v>
      </c>
      <c r="AU28" s="82">
        <f t="shared" si="3"/>
        <v>0</v>
      </c>
      <c r="AV28" s="83">
        <f t="shared" si="4"/>
        <v>1</v>
      </c>
      <c r="AW28" s="80" t="s">
        <v>74</v>
      </c>
      <c r="AX28" s="67" t="s">
        <v>80</v>
      </c>
      <c r="AY28" s="186" t="s">
        <v>1205</v>
      </c>
      <c r="AZ28" s="68" t="s">
        <v>66</v>
      </c>
      <c r="BA28" s="68" t="s">
        <v>66</v>
      </c>
    </row>
    <row r="29" spans="2:53" s="178" customFormat="1" x14ac:dyDescent="0.25">
      <c r="B29" s="68">
        <v>2024</v>
      </c>
      <c r="C29" s="68">
        <v>891780111</v>
      </c>
      <c r="D29" s="69" t="s">
        <v>64</v>
      </c>
      <c r="E29" s="71" t="s">
        <v>1204</v>
      </c>
      <c r="F29" s="71" t="s">
        <v>1203</v>
      </c>
      <c r="G29" s="67">
        <v>0</v>
      </c>
      <c r="H29" s="67" t="s">
        <v>72</v>
      </c>
      <c r="I29" s="69" t="s">
        <v>65</v>
      </c>
      <c r="J29" s="70" t="s">
        <v>1202</v>
      </c>
      <c r="K29" s="70">
        <v>24000000</v>
      </c>
      <c r="L29" s="68" t="s">
        <v>67</v>
      </c>
      <c r="M29" s="71" t="s">
        <v>961</v>
      </c>
      <c r="N29" s="71">
        <v>7143983</v>
      </c>
      <c r="O29" s="70">
        <v>101</v>
      </c>
      <c r="P29" s="183">
        <v>45309</v>
      </c>
      <c r="Q29" s="70">
        <v>41067000</v>
      </c>
      <c r="R29" s="183">
        <v>45324</v>
      </c>
      <c r="S29" s="70">
        <v>24000000</v>
      </c>
      <c r="T29" s="67" t="s">
        <v>66</v>
      </c>
      <c r="U29" s="71">
        <v>57426458</v>
      </c>
      <c r="V29" s="184" t="s">
        <v>940</v>
      </c>
      <c r="W29" s="183">
        <v>45324</v>
      </c>
      <c r="X29" s="183">
        <v>45324</v>
      </c>
      <c r="Y29" s="78" t="s">
        <v>74</v>
      </c>
      <c r="Z29" s="183">
        <v>45473</v>
      </c>
      <c r="AA29" s="71">
        <f t="shared" si="0"/>
        <v>149</v>
      </c>
      <c r="AB29" s="70">
        <v>0</v>
      </c>
      <c r="AC29" s="70">
        <v>0</v>
      </c>
      <c r="AD29" s="70">
        <v>0</v>
      </c>
      <c r="AE29" s="76" t="s">
        <v>74</v>
      </c>
      <c r="AF29" s="71">
        <f t="shared" si="1"/>
        <v>0</v>
      </c>
      <c r="AG29" s="70">
        <v>0</v>
      </c>
      <c r="AH29" s="70">
        <v>0</v>
      </c>
      <c r="AI29" s="76" t="s">
        <v>74</v>
      </c>
      <c r="AJ29" s="75">
        <v>0</v>
      </c>
      <c r="AK29" s="80" t="s">
        <v>74</v>
      </c>
      <c r="AL29" s="80" t="s">
        <v>74</v>
      </c>
      <c r="AM29" s="71">
        <f t="shared" si="2"/>
        <v>0</v>
      </c>
      <c r="AN29" s="71">
        <f>+K29+AC29-AH29</f>
        <v>24000000</v>
      </c>
      <c r="AO29" s="67" t="s">
        <v>66</v>
      </c>
      <c r="AP29" s="70">
        <v>24000000</v>
      </c>
      <c r="AQ29" s="67" t="s">
        <v>94</v>
      </c>
      <c r="AR29" s="70">
        <v>0</v>
      </c>
      <c r="AS29" s="80" t="s">
        <v>74</v>
      </c>
      <c r="AT29" s="182">
        <v>24000000</v>
      </c>
      <c r="AU29" s="82">
        <f t="shared" si="3"/>
        <v>0</v>
      </c>
      <c r="AV29" s="83">
        <f t="shared" si="4"/>
        <v>1</v>
      </c>
      <c r="AW29" s="80" t="s">
        <v>74</v>
      </c>
      <c r="AX29" s="67" t="s">
        <v>80</v>
      </c>
      <c r="AY29" s="186" t="s">
        <v>1201</v>
      </c>
      <c r="AZ29" s="68" t="s">
        <v>66</v>
      </c>
      <c r="BA29" s="68" t="s">
        <v>66</v>
      </c>
    </row>
    <row r="30" spans="2:53" s="178" customFormat="1" x14ac:dyDescent="0.25">
      <c r="B30" s="68">
        <v>2024</v>
      </c>
      <c r="C30" s="68">
        <v>891780111</v>
      </c>
      <c r="D30" s="69" t="s">
        <v>64</v>
      </c>
      <c r="E30" s="71" t="s">
        <v>1200</v>
      </c>
      <c r="F30" s="71" t="s">
        <v>1199</v>
      </c>
      <c r="G30" s="67">
        <v>0</v>
      </c>
      <c r="H30" s="67" t="s">
        <v>72</v>
      </c>
      <c r="I30" s="69" t="s">
        <v>65</v>
      </c>
      <c r="J30" s="70" t="s">
        <v>1198</v>
      </c>
      <c r="K30" s="70">
        <v>10500000</v>
      </c>
      <c r="L30" s="68" t="s">
        <v>67</v>
      </c>
      <c r="M30" s="71" t="s">
        <v>1006</v>
      </c>
      <c r="N30" s="71">
        <v>1082841477</v>
      </c>
      <c r="O30" s="70">
        <v>44</v>
      </c>
      <c r="P30" s="183">
        <v>45306</v>
      </c>
      <c r="Q30" s="70">
        <v>40700000</v>
      </c>
      <c r="R30" s="183">
        <v>45327</v>
      </c>
      <c r="S30" s="70">
        <v>10500000</v>
      </c>
      <c r="T30" s="67" t="s">
        <v>66</v>
      </c>
      <c r="U30" s="71">
        <v>1082976788</v>
      </c>
      <c r="V30" s="184" t="s">
        <v>950</v>
      </c>
      <c r="W30" s="183">
        <v>45324</v>
      </c>
      <c r="X30" s="183">
        <v>45327</v>
      </c>
      <c r="Y30" s="78" t="s">
        <v>74</v>
      </c>
      <c r="Z30" s="183">
        <v>45412</v>
      </c>
      <c r="AA30" s="71">
        <f t="shared" si="0"/>
        <v>85</v>
      </c>
      <c r="AB30" s="70">
        <v>0</v>
      </c>
      <c r="AC30" s="70">
        <v>0</v>
      </c>
      <c r="AD30" s="70">
        <v>0</v>
      </c>
      <c r="AE30" s="76" t="s">
        <v>74</v>
      </c>
      <c r="AF30" s="71">
        <f t="shared" si="1"/>
        <v>0</v>
      </c>
      <c r="AG30" s="70">
        <v>0</v>
      </c>
      <c r="AH30" s="70">
        <v>0</v>
      </c>
      <c r="AI30" s="76" t="s">
        <v>74</v>
      </c>
      <c r="AJ30" s="75">
        <v>0</v>
      </c>
      <c r="AK30" s="80" t="s">
        <v>74</v>
      </c>
      <c r="AL30" s="80" t="s">
        <v>74</v>
      </c>
      <c r="AM30" s="71">
        <f t="shared" si="2"/>
        <v>0</v>
      </c>
      <c r="AN30" s="71">
        <f>+K30+AC30-AH30</f>
        <v>10500000</v>
      </c>
      <c r="AO30" s="67" t="s">
        <v>66</v>
      </c>
      <c r="AP30" s="70">
        <v>10500000</v>
      </c>
      <c r="AQ30" s="67" t="s">
        <v>94</v>
      </c>
      <c r="AR30" s="70">
        <v>0</v>
      </c>
      <c r="AS30" s="80" t="s">
        <v>74</v>
      </c>
      <c r="AT30" s="182">
        <v>10500000</v>
      </c>
      <c r="AU30" s="82">
        <f t="shared" si="3"/>
        <v>0</v>
      </c>
      <c r="AV30" s="83">
        <f t="shared" si="4"/>
        <v>1</v>
      </c>
      <c r="AW30" s="80" t="s">
        <v>74</v>
      </c>
      <c r="AX30" s="67" t="s">
        <v>80</v>
      </c>
      <c r="AY30" s="186" t="s">
        <v>1197</v>
      </c>
      <c r="AZ30" s="68" t="s">
        <v>66</v>
      </c>
      <c r="BA30" s="68" t="s">
        <v>66</v>
      </c>
    </row>
    <row r="31" spans="2:53" s="178" customFormat="1" x14ac:dyDescent="0.25">
      <c r="B31" s="68">
        <v>2024</v>
      </c>
      <c r="C31" s="68">
        <v>891780111</v>
      </c>
      <c r="D31" s="69" t="s">
        <v>64</v>
      </c>
      <c r="E31" s="71" t="s">
        <v>1196</v>
      </c>
      <c r="F31" s="71" t="s">
        <v>1195</v>
      </c>
      <c r="G31" s="67">
        <v>0</v>
      </c>
      <c r="H31" s="67" t="s">
        <v>72</v>
      </c>
      <c r="I31" s="69" t="s">
        <v>65</v>
      </c>
      <c r="J31" s="70" t="s">
        <v>1194</v>
      </c>
      <c r="K31" s="70">
        <v>8060000</v>
      </c>
      <c r="L31" s="68" t="s">
        <v>67</v>
      </c>
      <c r="M31" s="71" t="s">
        <v>996</v>
      </c>
      <c r="N31" s="71">
        <v>84455243</v>
      </c>
      <c r="O31" s="75" t="s">
        <v>1193</v>
      </c>
      <c r="P31" s="183">
        <v>44967</v>
      </c>
      <c r="Q31" s="70" t="s">
        <v>1192</v>
      </c>
      <c r="R31" s="183">
        <v>45328</v>
      </c>
      <c r="S31" s="70">
        <v>8060000</v>
      </c>
      <c r="T31" s="67" t="s">
        <v>66</v>
      </c>
      <c r="U31" s="71">
        <v>1082976788</v>
      </c>
      <c r="V31" s="184" t="s">
        <v>950</v>
      </c>
      <c r="W31" s="183">
        <v>45328</v>
      </c>
      <c r="X31" s="183">
        <v>45329</v>
      </c>
      <c r="Y31" s="78" t="s">
        <v>74</v>
      </c>
      <c r="Z31" s="183">
        <v>45380</v>
      </c>
      <c r="AA31" s="71">
        <f t="shared" si="0"/>
        <v>51</v>
      </c>
      <c r="AB31" s="70">
        <v>0</v>
      </c>
      <c r="AC31" s="70">
        <v>0</v>
      </c>
      <c r="AD31" s="70">
        <v>0</v>
      </c>
      <c r="AE31" s="76" t="s">
        <v>74</v>
      </c>
      <c r="AF31" s="71">
        <f t="shared" si="1"/>
        <v>0</v>
      </c>
      <c r="AG31" s="70">
        <v>0</v>
      </c>
      <c r="AH31" s="70">
        <v>0</v>
      </c>
      <c r="AI31" s="76" t="s">
        <v>74</v>
      </c>
      <c r="AJ31" s="75">
        <v>0</v>
      </c>
      <c r="AK31" s="80" t="s">
        <v>74</v>
      </c>
      <c r="AL31" s="80" t="s">
        <v>74</v>
      </c>
      <c r="AM31" s="71">
        <f t="shared" si="2"/>
        <v>0</v>
      </c>
      <c r="AN31" s="71">
        <f>+K31+AC31-AH31</f>
        <v>8060000</v>
      </c>
      <c r="AO31" s="67" t="s">
        <v>94</v>
      </c>
      <c r="AP31" s="70">
        <v>0</v>
      </c>
      <c r="AQ31" s="67" t="s">
        <v>94</v>
      </c>
      <c r="AR31" s="70">
        <v>0</v>
      </c>
      <c r="AS31" s="80" t="s">
        <v>74</v>
      </c>
      <c r="AT31" s="182">
        <v>8060000</v>
      </c>
      <c r="AU31" s="82">
        <f t="shared" si="3"/>
        <v>0</v>
      </c>
      <c r="AV31" s="83">
        <f t="shared" si="4"/>
        <v>1</v>
      </c>
      <c r="AW31" s="80" t="s">
        <v>74</v>
      </c>
      <c r="AX31" s="67" t="s">
        <v>80</v>
      </c>
      <c r="AY31" s="186" t="s">
        <v>1191</v>
      </c>
      <c r="AZ31" s="68" t="s">
        <v>66</v>
      </c>
      <c r="BA31" s="68" t="s">
        <v>66</v>
      </c>
    </row>
    <row r="32" spans="2:53" s="178" customFormat="1" x14ac:dyDescent="0.25">
      <c r="B32" s="68">
        <v>2024</v>
      </c>
      <c r="C32" s="68">
        <v>891780111</v>
      </c>
      <c r="D32" s="69" t="s">
        <v>64</v>
      </c>
      <c r="E32" s="71" t="s">
        <v>1190</v>
      </c>
      <c r="F32" s="71" t="s">
        <v>1189</v>
      </c>
      <c r="G32" s="67">
        <v>0</v>
      </c>
      <c r="H32" s="67" t="s">
        <v>72</v>
      </c>
      <c r="I32" s="69" t="s">
        <v>65</v>
      </c>
      <c r="J32" s="70" t="s">
        <v>1188</v>
      </c>
      <c r="K32" s="70">
        <v>14400000</v>
      </c>
      <c r="L32" s="68" t="s">
        <v>67</v>
      </c>
      <c r="M32" s="71" t="s">
        <v>1187</v>
      </c>
      <c r="N32" s="71">
        <v>36722117</v>
      </c>
      <c r="O32" s="70">
        <v>100</v>
      </c>
      <c r="P32" s="183">
        <v>45309</v>
      </c>
      <c r="Q32" s="70">
        <v>34134000</v>
      </c>
      <c r="R32" s="183">
        <v>45338</v>
      </c>
      <c r="S32" s="70">
        <v>14400000</v>
      </c>
      <c r="T32" s="67" t="s">
        <v>66</v>
      </c>
      <c r="U32" s="71">
        <v>57426458</v>
      </c>
      <c r="V32" s="184" t="s">
        <v>940</v>
      </c>
      <c r="W32" s="183">
        <v>45338</v>
      </c>
      <c r="X32" s="183">
        <v>45338</v>
      </c>
      <c r="Y32" s="78" t="s">
        <v>74</v>
      </c>
      <c r="Z32" s="183">
        <v>45473</v>
      </c>
      <c r="AA32" s="71">
        <f t="shared" si="0"/>
        <v>135</v>
      </c>
      <c r="AB32" s="70">
        <v>0</v>
      </c>
      <c r="AC32" s="70">
        <v>0</v>
      </c>
      <c r="AD32" s="70">
        <v>0</v>
      </c>
      <c r="AE32" s="76" t="s">
        <v>74</v>
      </c>
      <c r="AF32" s="71">
        <f t="shared" si="1"/>
        <v>0</v>
      </c>
      <c r="AG32" s="70">
        <v>0</v>
      </c>
      <c r="AH32" s="70">
        <v>0</v>
      </c>
      <c r="AI32" s="76" t="s">
        <v>74</v>
      </c>
      <c r="AJ32" s="75">
        <v>0</v>
      </c>
      <c r="AK32" s="80" t="s">
        <v>74</v>
      </c>
      <c r="AL32" s="80" t="s">
        <v>74</v>
      </c>
      <c r="AM32" s="71">
        <f t="shared" si="2"/>
        <v>0</v>
      </c>
      <c r="AN32" s="71">
        <f>+K32+AC32-AH32</f>
        <v>14400000</v>
      </c>
      <c r="AO32" s="67" t="s">
        <v>66</v>
      </c>
      <c r="AP32" s="70">
        <v>14400000</v>
      </c>
      <c r="AQ32" s="67" t="s">
        <v>94</v>
      </c>
      <c r="AR32" s="70">
        <v>0</v>
      </c>
      <c r="AS32" s="80" t="s">
        <v>74</v>
      </c>
      <c r="AT32" s="182">
        <v>14400000</v>
      </c>
      <c r="AU32" s="82">
        <f t="shared" si="3"/>
        <v>0</v>
      </c>
      <c r="AV32" s="83">
        <f t="shared" si="4"/>
        <v>1</v>
      </c>
      <c r="AW32" s="80" t="s">
        <v>74</v>
      </c>
      <c r="AX32" s="67" t="s">
        <v>80</v>
      </c>
      <c r="AY32" s="186" t="s">
        <v>1186</v>
      </c>
      <c r="AZ32" s="68" t="s">
        <v>66</v>
      </c>
      <c r="BA32" s="68" t="s">
        <v>66</v>
      </c>
    </row>
    <row r="33" spans="2:53" s="178" customFormat="1" x14ac:dyDescent="0.25">
      <c r="B33" s="68">
        <v>2024</v>
      </c>
      <c r="C33" s="68">
        <v>891780111</v>
      </c>
      <c r="D33" s="69" t="s">
        <v>64</v>
      </c>
      <c r="E33" s="71" t="s">
        <v>1185</v>
      </c>
      <c r="F33" s="71" t="s">
        <v>1184</v>
      </c>
      <c r="G33" s="67">
        <v>0</v>
      </c>
      <c r="H33" s="67" t="s">
        <v>72</v>
      </c>
      <c r="I33" s="69" t="s">
        <v>65</v>
      </c>
      <c r="J33" s="70" t="s">
        <v>1183</v>
      </c>
      <c r="K33" s="70">
        <v>7500000</v>
      </c>
      <c r="L33" s="68" t="s">
        <v>67</v>
      </c>
      <c r="M33" s="71" t="s">
        <v>1182</v>
      </c>
      <c r="N33" s="71">
        <v>1082965808</v>
      </c>
      <c r="O33" s="70">
        <v>517</v>
      </c>
      <c r="P33" s="183">
        <v>45350</v>
      </c>
      <c r="Q33" s="70">
        <v>7500000</v>
      </c>
      <c r="R33" s="183">
        <v>45355</v>
      </c>
      <c r="S33" s="70">
        <v>7500000</v>
      </c>
      <c r="T33" s="67" t="s">
        <v>66</v>
      </c>
      <c r="U33" s="71">
        <v>57426458</v>
      </c>
      <c r="V33" s="184" t="s">
        <v>940</v>
      </c>
      <c r="W33" s="183">
        <v>45355</v>
      </c>
      <c r="X33" s="183">
        <v>45355</v>
      </c>
      <c r="Y33" s="78" t="s">
        <v>74</v>
      </c>
      <c r="Z33" s="183">
        <v>45412</v>
      </c>
      <c r="AA33" s="71">
        <f t="shared" si="0"/>
        <v>57</v>
      </c>
      <c r="AB33" s="70">
        <v>0</v>
      </c>
      <c r="AC33" s="70">
        <v>0</v>
      </c>
      <c r="AD33" s="70">
        <v>0</v>
      </c>
      <c r="AE33" s="76" t="s">
        <v>74</v>
      </c>
      <c r="AF33" s="71">
        <f t="shared" si="1"/>
        <v>0</v>
      </c>
      <c r="AG33" s="70">
        <v>0</v>
      </c>
      <c r="AH33" s="70">
        <v>0</v>
      </c>
      <c r="AI33" s="76" t="s">
        <v>74</v>
      </c>
      <c r="AJ33" s="75">
        <v>0</v>
      </c>
      <c r="AK33" s="80" t="s">
        <v>74</v>
      </c>
      <c r="AL33" s="80" t="s">
        <v>74</v>
      </c>
      <c r="AM33" s="71">
        <f t="shared" si="2"/>
        <v>0</v>
      </c>
      <c r="AN33" s="71">
        <f>+K33+AC33-AH33</f>
        <v>7500000</v>
      </c>
      <c r="AO33" s="67" t="s">
        <v>66</v>
      </c>
      <c r="AP33" s="70">
        <v>7500000</v>
      </c>
      <c r="AQ33" s="67" t="s">
        <v>94</v>
      </c>
      <c r="AR33" s="70">
        <v>0</v>
      </c>
      <c r="AS33" s="80" t="s">
        <v>1167</v>
      </c>
      <c r="AT33" s="182">
        <v>7500000</v>
      </c>
      <c r="AU33" s="82">
        <f t="shared" si="3"/>
        <v>0</v>
      </c>
      <c r="AV33" s="83">
        <f t="shared" si="4"/>
        <v>1</v>
      </c>
      <c r="AW33" s="80" t="s">
        <v>74</v>
      </c>
      <c r="AX33" s="67" t="s">
        <v>80</v>
      </c>
      <c r="AY33" s="186" t="s">
        <v>1181</v>
      </c>
      <c r="AZ33" s="68" t="s">
        <v>66</v>
      </c>
      <c r="BA33" s="68" t="s">
        <v>66</v>
      </c>
    </row>
    <row r="34" spans="2:53" s="178" customFormat="1" x14ac:dyDescent="0.25">
      <c r="B34" s="68">
        <v>2024</v>
      </c>
      <c r="C34" s="68">
        <v>891780111</v>
      </c>
      <c r="D34" s="69" t="s">
        <v>64</v>
      </c>
      <c r="E34" s="71" t="s">
        <v>1180</v>
      </c>
      <c r="F34" s="71" t="s">
        <v>1179</v>
      </c>
      <c r="G34" s="67">
        <v>0</v>
      </c>
      <c r="H34" s="67" t="s">
        <v>72</v>
      </c>
      <c r="I34" s="69" t="s">
        <v>65</v>
      </c>
      <c r="J34" s="70" t="s">
        <v>1178</v>
      </c>
      <c r="K34" s="70">
        <v>14000000</v>
      </c>
      <c r="L34" s="68" t="s">
        <v>67</v>
      </c>
      <c r="M34" s="71" t="s">
        <v>1177</v>
      </c>
      <c r="N34" s="71">
        <v>7144967</v>
      </c>
      <c r="O34" s="70">
        <v>440</v>
      </c>
      <c r="P34" s="183">
        <v>45344</v>
      </c>
      <c r="Q34" s="70">
        <v>14000000</v>
      </c>
      <c r="R34" s="183">
        <v>45366</v>
      </c>
      <c r="S34" s="70">
        <v>14000000</v>
      </c>
      <c r="T34" s="67" t="s">
        <v>66</v>
      </c>
      <c r="U34" s="71">
        <v>57426458</v>
      </c>
      <c r="V34" s="184" t="s">
        <v>940</v>
      </c>
      <c r="W34" s="183">
        <v>45364</v>
      </c>
      <c r="X34" s="183">
        <v>45366</v>
      </c>
      <c r="Y34" s="183">
        <v>45366</v>
      </c>
      <c r="Z34" s="183">
        <v>45656</v>
      </c>
      <c r="AA34" s="71">
        <f t="shared" si="0"/>
        <v>290</v>
      </c>
      <c r="AB34" s="70">
        <v>1</v>
      </c>
      <c r="AC34" s="70">
        <v>8500000</v>
      </c>
      <c r="AD34" s="70">
        <v>0</v>
      </c>
      <c r="AE34" s="76" t="s">
        <v>74</v>
      </c>
      <c r="AF34" s="71">
        <f t="shared" si="1"/>
        <v>0</v>
      </c>
      <c r="AG34" s="70">
        <v>0</v>
      </c>
      <c r="AH34" s="70">
        <v>0</v>
      </c>
      <c r="AI34" s="76" t="s">
        <v>74</v>
      </c>
      <c r="AJ34" s="75">
        <v>0</v>
      </c>
      <c r="AK34" s="80" t="s">
        <v>74</v>
      </c>
      <c r="AL34" s="80" t="s">
        <v>74</v>
      </c>
      <c r="AM34" s="71">
        <f t="shared" si="2"/>
        <v>0</v>
      </c>
      <c r="AN34" s="71">
        <f>+K34+AC34-AH34</f>
        <v>22500000</v>
      </c>
      <c r="AO34" s="67" t="s">
        <v>66</v>
      </c>
      <c r="AP34" s="70">
        <v>22500000</v>
      </c>
      <c r="AQ34" s="67" t="s">
        <v>94</v>
      </c>
      <c r="AR34" s="70">
        <v>0</v>
      </c>
      <c r="AS34" s="80" t="s">
        <v>1160</v>
      </c>
      <c r="AT34" s="182">
        <v>22497888</v>
      </c>
      <c r="AU34" s="82">
        <f t="shared" si="3"/>
        <v>2112</v>
      </c>
      <c r="AV34" s="83">
        <f t="shared" si="4"/>
        <v>0.99990613333333334</v>
      </c>
      <c r="AW34" s="80" t="s">
        <v>74</v>
      </c>
      <c r="AX34" s="67" t="s">
        <v>571</v>
      </c>
      <c r="AY34" s="186" t="s">
        <v>1176</v>
      </c>
      <c r="AZ34" s="68" t="s">
        <v>66</v>
      </c>
      <c r="BA34" s="68" t="s">
        <v>239</v>
      </c>
    </row>
    <row r="35" spans="2:53" s="178" customFormat="1" x14ac:dyDescent="0.25">
      <c r="B35" s="68">
        <v>2024</v>
      </c>
      <c r="C35" s="68">
        <v>891780111</v>
      </c>
      <c r="D35" s="69" t="s">
        <v>64</v>
      </c>
      <c r="E35" s="71" t="s">
        <v>1175</v>
      </c>
      <c r="F35" s="71" t="s">
        <v>1174</v>
      </c>
      <c r="G35" s="67">
        <v>0</v>
      </c>
      <c r="H35" s="67" t="s">
        <v>72</v>
      </c>
      <c r="I35" s="69" t="s">
        <v>65</v>
      </c>
      <c r="J35" s="70" t="s">
        <v>1173</v>
      </c>
      <c r="K35" s="70">
        <v>15000000</v>
      </c>
      <c r="L35" s="68" t="s">
        <v>67</v>
      </c>
      <c r="M35" s="71" t="s">
        <v>1172</v>
      </c>
      <c r="N35" s="71">
        <v>901758426</v>
      </c>
      <c r="O35" s="70">
        <v>672</v>
      </c>
      <c r="P35" s="183">
        <v>45364</v>
      </c>
      <c r="Q35" s="70">
        <v>15000000</v>
      </c>
      <c r="R35" s="183">
        <v>45371</v>
      </c>
      <c r="S35" s="70">
        <v>15000000</v>
      </c>
      <c r="T35" s="67" t="s">
        <v>66</v>
      </c>
      <c r="U35" s="71">
        <v>72175282</v>
      </c>
      <c r="V35" s="184" t="s">
        <v>1171</v>
      </c>
      <c r="W35" s="183">
        <v>45371</v>
      </c>
      <c r="X35" s="183">
        <v>45371</v>
      </c>
      <c r="Y35" s="78" t="s">
        <v>74</v>
      </c>
      <c r="Z35" s="183">
        <v>45402</v>
      </c>
      <c r="AA35" s="71">
        <f t="shared" si="0"/>
        <v>31</v>
      </c>
      <c r="AB35" s="70">
        <v>0</v>
      </c>
      <c r="AC35" s="70">
        <v>0</v>
      </c>
      <c r="AD35" s="70">
        <v>0</v>
      </c>
      <c r="AE35" s="76" t="s">
        <v>74</v>
      </c>
      <c r="AF35" s="71">
        <f t="shared" si="1"/>
        <v>0</v>
      </c>
      <c r="AG35" s="70">
        <v>0</v>
      </c>
      <c r="AH35" s="70">
        <v>0</v>
      </c>
      <c r="AI35" s="76" t="s">
        <v>74</v>
      </c>
      <c r="AJ35" s="75">
        <v>0</v>
      </c>
      <c r="AK35" s="80" t="s">
        <v>74</v>
      </c>
      <c r="AL35" s="80" t="s">
        <v>74</v>
      </c>
      <c r="AM35" s="71">
        <f t="shared" si="2"/>
        <v>0</v>
      </c>
      <c r="AN35" s="71">
        <f>+K35+AC35-AH35</f>
        <v>15000000</v>
      </c>
      <c r="AO35" s="67" t="s">
        <v>66</v>
      </c>
      <c r="AP35" s="70">
        <v>15000000</v>
      </c>
      <c r="AQ35" s="67" t="s">
        <v>94</v>
      </c>
      <c r="AR35" s="70">
        <v>0</v>
      </c>
      <c r="AS35" s="80" t="s">
        <v>939</v>
      </c>
      <c r="AT35" s="182">
        <v>15000000</v>
      </c>
      <c r="AU35" s="82">
        <f t="shared" si="3"/>
        <v>0</v>
      </c>
      <c r="AV35" s="83">
        <f t="shared" si="4"/>
        <v>1</v>
      </c>
      <c r="AW35" s="80" t="s">
        <v>74</v>
      </c>
      <c r="AX35" s="67" t="s">
        <v>80</v>
      </c>
      <c r="AY35" s="186" t="s">
        <v>1170</v>
      </c>
      <c r="AZ35" s="68" t="s">
        <v>66</v>
      </c>
      <c r="BA35" s="68" t="s">
        <v>239</v>
      </c>
    </row>
    <row r="36" spans="2:53" s="178" customFormat="1" x14ac:dyDescent="0.25">
      <c r="B36" s="68">
        <v>2024</v>
      </c>
      <c r="C36" s="68">
        <v>891780111</v>
      </c>
      <c r="D36" s="69" t="s">
        <v>64</v>
      </c>
      <c r="E36" s="71" t="s">
        <v>1169</v>
      </c>
      <c r="F36" s="71" t="s">
        <v>1168</v>
      </c>
      <c r="G36" s="67">
        <v>0</v>
      </c>
      <c r="H36" s="67" t="s">
        <v>72</v>
      </c>
      <c r="I36" s="69" t="s">
        <v>65</v>
      </c>
      <c r="J36" s="70" t="s">
        <v>997</v>
      </c>
      <c r="K36" s="70">
        <v>18500000</v>
      </c>
      <c r="L36" s="68" t="s">
        <v>67</v>
      </c>
      <c r="M36" s="71" t="s">
        <v>996</v>
      </c>
      <c r="N36" s="71">
        <v>84455243</v>
      </c>
      <c r="O36" s="70">
        <v>271</v>
      </c>
      <c r="P36" s="183">
        <v>45328</v>
      </c>
      <c r="Q36" s="70">
        <v>18500000</v>
      </c>
      <c r="R36" s="183">
        <v>45384</v>
      </c>
      <c r="S36" s="70">
        <v>18500000</v>
      </c>
      <c r="T36" s="67" t="s">
        <v>66</v>
      </c>
      <c r="U36" s="71">
        <v>1082976788</v>
      </c>
      <c r="V36" s="184" t="s">
        <v>950</v>
      </c>
      <c r="W36" s="183">
        <v>45383</v>
      </c>
      <c r="X36" s="183">
        <v>45384</v>
      </c>
      <c r="Y36" s="78" t="s">
        <v>74</v>
      </c>
      <c r="Z36" s="183">
        <v>45534</v>
      </c>
      <c r="AA36" s="71">
        <f t="shared" si="0"/>
        <v>150</v>
      </c>
      <c r="AB36" s="70">
        <v>0</v>
      </c>
      <c r="AC36" s="70">
        <v>0</v>
      </c>
      <c r="AD36" s="70">
        <v>0</v>
      </c>
      <c r="AE36" s="76" t="s">
        <v>74</v>
      </c>
      <c r="AF36" s="71">
        <f t="shared" si="1"/>
        <v>0</v>
      </c>
      <c r="AG36" s="70">
        <v>0</v>
      </c>
      <c r="AH36" s="70">
        <v>0</v>
      </c>
      <c r="AI36" s="76" t="s">
        <v>1167</v>
      </c>
      <c r="AJ36" s="75">
        <v>0</v>
      </c>
      <c r="AK36" s="80" t="s">
        <v>74</v>
      </c>
      <c r="AL36" s="80" t="s">
        <v>74</v>
      </c>
      <c r="AM36" s="71">
        <f t="shared" si="2"/>
        <v>0</v>
      </c>
      <c r="AN36" s="71">
        <f>+K36+AC36-AH36</f>
        <v>18500000</v>
      </c>
      <c r="AO36" s="67" t="s">
        <v>66</v>
      </c>
      <c r="AP36" s="70">
        <v>18500000</v>
      </c>
      <c r="AQ36" s="67" t="s">
        <v>94</v>
      </c>
      <c r="AR36" s="70">
        <v>0</v>
      </c>
      <c r="AS36" s="80" t="s">
        <v>1166</v>
      </c>
      <c r="AT36" s="182">
        <v>18500000</v>
      </c>
      <c r="AU36" s="82">
        <f t="shared" si="3"/>
        <v>0</v>
      </c>
      <c r="AV36" s="83">
        <f t="shared" si="4"/>
        <v>1</v>
      </c>
      <c r="AW36" s="80" t="s">
        <v>74</v>
      </c>
      <c r="AX36" s="67" t="s">
        <v>80</v>
      </c>
      <c r="AY36" s="186" t="s">
        <v>1165</v>
      </c>
      <c r="AZ36" s="68" t="s">
        <v>66</v>
      </c>
      <c r="BA36" s="68" t="s">
        <v>66</v>
      </c>
    </row>
    <row r="37" spans="2:53" s="178" customFormat="1" x14ac:dyDescent="0.25">
      <c r="B37" s="68">
        <v>2024</v>
      </c>
      <c r="C37" s="68">
        <v>891780111</v>
      </c>
      <c r="D37" s="69" t="s">
        <v>64</v>
      </c>
      <c r="E37" s="71" t="s">
        <v>1164</v>
      </c>
      <c r="F37" s="71" t="s">
        <v>1163</v>
      </c>
      <c r="G37" s="67">
        <v>0</v>
      </c>
      <c r="H37" s="67" t="s">
        <v>72</v>
      </c>
      <c r="I37" s="69" t="s">
        <v>65</v>
      </c>
      <c r="J37" s="70" t="s">
        <v>1162</v>
      </c>
      <c r="K37" s="70">
        <v>44000000</v>
      </c>
      <c r="L37" s="68" t="s">
        <v>67</v>
      </c>
      <c r="M37" s="71" t="s">
        <v>1161</v>
      </c>
      <c r="N37" s="71">
        <v>12561035</v>
      </c>
      <c r="O37" s="70">
        <v>737</v>
      </c>
      <c r="P37" s="183">
        <v>45370</v>
      </c>
      <c r="Q37" s="70">
        <v>44000000</v>
      </c>
      <c r="R37" s="183">
        <v>45385</v>
      </c>
      <c r="S37" s="70">
        <v>44000000</v>
      </c>
      <c r="T37" s="67" t="s">
        <v>66</v>
      </c>
      <c r="U37" s="71">
        <v>57426458</v>
      </c>
      <c r="V37" s="184" t="s">
        <v>940</v>
      </c>
      <c r="W37" s="183">
        <v>45385</v>
      </c>
      <c r="X37" s="183">
        <v>45385</v>
      </c>
      <c r="Y37" s="78" t="s">
        <v>74</v>
      </c>
      <c r="Z37" s="183">
        <v>45656</v>
      </c>
      <c r="AA37" s="71">
        <f t="shared" si="0"/>
        <v>271</v>
      </c>
      <c r="AB37" s="70">
        <v>0</v>
      </c>
      <c r="AC37" s="70">
        <v>0</v>
      </c>
      <c r="AD37" s="70">
        <v>0</v>
      </c>
      <c r="AE37" s="76" t="s">
        <v>74</v>
      </c>
      <c r="AF37" s="71">
        <f t="shared" si="1"/>
        <v>0</v>
      </c>
      <c r="AG37" s="70">
        <v>0</v>
      </c>
      <c r="AH37" s="70">
        <v>0</v>
      </c>
      <c r="AI37" s="76" t="s">
        <v>1160</v>
      </c>
      <c r="AJ37" s="75">
        <v>0</v>
      </c>
      <c r="AK37" s="80" t="s">
        <v>74</v>
      </c>
      <c r="AL37" s="80" t="s">
        <v>74</v>
      </c>
      <c r="AM37" s="71">
        <f t="shared" si="2"/>
        <v>0</v>
      </c>
      <c r="AN37" s="71">
        <f>+K37+AC37-AH37</f>
        <v>44000000</v>
      </c>
      <c r="AO37" s="67" t="s">
        <v>66</v>
      </c>
      <c r="AP37" s="70">
        <v>44000000</v>
      </c>
      <c r="AQ37" s="67" t="s">
        <v>94</v>
      </c>
      <c r="AR37" s="70">
        <v>0</v>
      </c>
      <c r="AS37" s="80" t="s">
        <v>1159</v>
      </c>
      <c r="AT37" s="182">
        <v>20378269</v>
      </c>
      <c r="AU37" s="82">
        <f t="shared" si="3"/>
        <v>23621731</v>
      </c>
      <c r="AV37" s="83">
        <f t="shared" si="4"/>
        <v>0.46314247727272728</v>
      </c>
      <c r="AW37" s="80" t="s">
        <v>74</v>
      </c>
      <c r="AX37" s="67" t="s">
        <v>95</v>
      </c>
      <c r="AY37" s="186" t="s">
        <v>1158</v>
      </c>
      <c r="AZ37" s="68" t="s">
        <v>66</v>
      </c>
      <c r="BA37" s="68" t="s">
        <v>239</v>
      </c>
    </row>
    <row r="38" spans="2:53" s="178" customFormat="1" x14ac:dyDescent="0.25">
      <c r="B38" s="68">
        <v>2024</v>
      </c>
      <c r="C38" s="68">
        <v>891780111</v>
      </c>
      <c r="D38" s="69" t="s">
        <v>64</v>
      </c>
      <c r="E38" s="71" t="s">
        <v>1157</v>
      </c>
      <c r="F38" s="71" t="s">
        <v>1156</v>
      </c>
      <c r="G38" s="67">
        <v>0</v>
      </c>
      <c r="H38" s="67" t="s">
        <v>72</v>
      </c>
      <c r="I38" s="69" t="s">
        <v>65</v>
      </c>
      <c r="J38" s="70" t="s">
        <v>1155</v>
      </c>
      <c r="K38" s="70">
        <v>45060000</v>
      </c>
      <c r="L38" s="68" t="s">
        <v>67</v>
      </c>
      <c r="M38" s="71" t="s">
        <v>801</v>
      </c>
      <c r="N38" s="71">
        <v>900929739</v>
      </c>
      <c r="O38" s="70">
        <v>686</v>
      </c>
      <c r="P38" s="183">
        <v>45365</v>
      </c>
      <c r="Q38" s="70">
        <v>45060000</v>
      </c>
      <c r="R38" s="183">
        <v>45411</v>
      </c>
      <c r="S38" s="70">
        <v>45060000</v>
      </c>
      <c r="T38" s="67" t="s">
        <v>66</v>
      </c>
      <c r="U38" s="71">
        <v>57426458</v>
      </c>
      <c r="V38" s="184" t="s">
        <v>940</v>
      </c>
      <c r="W38" s="183">
        <v>45411</v>
      </c>
      <c r="X38" s="183">
        <v>45412</v>
      </c>
      <c r="Y38" s="78" t="s">
        <v>74</v>
      </c>
      <c r="Z38" s="183">
        <v>45657</v>
      </c>
      <c r="AA38" s="71">
        <f t="shared" si="0"/>
        <v>245</v>
      </c>
      <c r="AB38" s="70">
        <v>0</v>
      </c>
      <c r="AC38" s="70">
        <v>0</v>
      </c>
      <c r="AD38" s="70">
        <v>0</v>
      </c>
      <c r="AE38" s="76" t="s">
        <v>74</v>
      </c>
      <c r="AF38" s="71">
        <f t="shared" si="1"/>
        <v>0</v>
      </c>
      <c r="AG38" s="70">
        <v>0</v>
      </c>
      <c r="AH38" s="70">
        <v>0</v>
      </c>
      <c r="AI38" s="76" t="s">
        <v>74</v>
      </c>
      <c r="AJ38" s="75">
        <v>0</v>
      </c>
      <c r="AK38" s="80" t="s">
        <v>74</v>
      </c>
      <c r="AL38" s="80" t="s">
        <v>74</v>
      </c>
      <c r="AM38" s="71">
        <f t="shared" si="2"/>
        <v>0</v>
      </c>
      <c r="AN38" s="71">
        <f>+K38+AC38-AH38</f>
        <v>45060000</v>
      </c>
      <c r="AO38" s="67" t="s">
        <v>66</v>
      </c>
      <c r="AP38" s="70">
        <v>45060000</v>
      </c>
      <c r="AQ38" s="67" t="s">
        <v>94</v>
      </c>
      <c r="AR38" s="70">
        <v>0</v>
      </c>
      <c r="AS38" s="80" t="s">
        <v>939</v>
      </c>
      <c r="AT38" s="182">
        <v>44930700</v>
      </c>
      <c r="AU38" s="82">
        <f t="shared" si="3"/>
        <v>129300</v>
      </c>
      <c r="AV38" s="83">
        <f t="shared" si="4"/>
        <v>0.99713049267643139</v>
      </c>
      <c r="AW38" s="79">
        <v>45565</v>
      </c>
      <c r="AX38" s="67" t="s">
        <v>571</v>
      </c>
      <c r="AY38" s="186" t="s">
        <v>1154</v>
      </c>
      <c r="AZ38" s="68" t="s">
        <v>66</v>
      </c>
      <c r="BA38" s="68" t="s">
        <v>239</v>
      </c>
    </row>
    <row r="39" spans="2:53" s="178" customFormat="1" x14ac:dyDescent="0.25">
      <c r="B39" s="68">
        <v>2024</v>
      </c>
      <c r="C39" s="68">
        <v>891780111</v>
      </c>
      <c r="D39" s="69" t="s">
        <v>64</v>
      </c>
      <c r="E39" s="71" t="s">
        <v>1153</v>
      </c>
      <c r="F39" s="71" t="s">
        <v>1152</v>
      </c>
      <c r="G39" s="67">
        <v>0</v>
      </c>
      <c r="H39" s="67" t="s">
        <v>72</v>
      </c>
      <c r="I39" s="69" t="s">
        <v>65</v>
      </c>
      <c r="J39" s="70" t="s">
        <v>1151</v>
      </c>
      <c r="K39" s="70">
        <v>10000000</v>
      </c>
      <c r="L39" s="68" t="s">
        <v>67</v>
      </c>
      <c r="M39" s="71" t="s">
        <v>1150</v>
      </c>
      <c r="N39" s="71">
        <v>1082878496</v>
      </c>
      <c r="O39" s="70">
        <v>1068</v>
      </c>
      <c r="P39" s="183">
        <v>45408</v>
      </c>
      <c r="Q39" s="70">
        <v>50039534</v>
      </c>
      <c r="R39" s="183">
        <v>45414</v>
      </c>
      <c r="S39" s="70">
        <v>10000000</v>
      </c>
      <c r="T39" s="67" t="s">
        <v>66</v>
      </c>
      <c r="U39" s="71">
        <v>1082976788</v>
      </c>
      <c r="V39" s="184" t="s">
        <v>950</v>
      </c>
      <c r="W39" s="183">
        <v>45414</v>
      </c>
      <c r="X39" s="183">
        <v>45414</v>
      </c>
      <c r="Y39" s="78" t="s">
        <v>74</v>
      </c>
      <c r="Z39" s="183">
        <v>45535</v>
      </c>
      <c r="AA39" s="71">
        <f t="shared" si="0"/>
        <v>121</v>
      </c>
      <c r="AB39" s="70">
        <v>0</v>
      </c>
      <c r="AC39" s="70">
        <v>0</v>
      </c>
      <c r="AD39" s="70">
        <v>0</v>
      </c>
      <c r="AE39" s="76" t="s">
        <v>74</v>
      </c>
      <c r="AF39" s="71">
        <f t="shared" si="1"/>
        <v>0</v>
      </c>
      <c r="AG39" s="70">
        <v>0</v>
      </c>
      <c r="AH39" s="70">
        <v>0</v>
      </c>
      <c r="AI39" s="76" t="s">
        <v>74</v>
      </c>
      <c r="AJ39" s="75">
        <v>0</v>
      </c>
      <c r="AK39" s="80" t="s">
        <v>74</v>
      </c>
      <c r="AL39" s="80" t="s">
        <v>74</v>
      </c>
      <c r="AM39" s="71">
        <f t="shared" si="2"/>
        <v>0</v>
      </c>
      <c r="AN39" s="71">
        <f>+K39+AC39-AH39</f>
        <v>10000000</v>
      </c>
      <c r="AO39" s="67" t="s">
        <v>66</v>
      </c>
      <c r="AP39" s="70">
        <v>10000000</v>
      </c>
      <c r="AQ39" s="67" t="s">
        <v>94</v>
      </c>
      <c r="AR39" s="70">
        <v>0</v>
      </c>
      <c r="AS39" s="80" t="s">
        <v>939</v>
      </c>
      <c r="AT39" s="182">
        <v>10000000</v>
      </c>
      <c r="AU39" s="82">
        <f t="shared" si="3"/>
        <v>0</v>
      </c>
      <c r="AV39" s="83">
        <f t="shared" si="4"/>
        <v>1</v>
      </c>
      <c r="AW39" s="80" t="s">
        <v>74</v>
      </c>
      <c r="AX39" s="67" t="s">
        <v>80</v>
      </c>
      <c r="AY39" s="71" t="s">
        <v>1149</v>
      </c>
      <c r="AZ39" s="68" t="s">
        <v>66</v>
      </c>
      <c r="BA39" s="68" t="s">
        <v>66</v>
      </c>
    </row>
    <row r="40" spans="2:53" s="178" customFormat="1" x14ac:dyDescent="0.25">
      <c r="B40" s="68">
        <v>2024</v>
      </c>
      <c r="C40" s="68">
        <v>891780111</v>
      </c>
      <c r="D40" s="69" t="s">
        <v>64</v>
      </c>
      <c r="E40" s="71" t="s">
        <v>1148</v>
      </c>
      <c r="F40" s="71" t="s">
        <v>1147</v>
      </c>
      <c r="G40" s="67">
        <v>0</v>
      </c>
      <c r="H40" s="67" t="s">
        <v>72</v>
      </c>
      <c r="I40" s="69" t="s">
        <v>65</v>
      </c>
      <c r="J40" s="70" t="s">
        <v>1146</v>
      </c>
      <c r="K40" s="70">
        <v>10000000</v>
      </c>
      <c r="L40" s="68" t="s">
        <v>67</v>
      </c>
      <c r="M40" s="71" t="s">
        <v>1145</v>
      </c>
      <c r="N40" s="71">
        <v>1083027986</v>
      </c>
      <c r="O40" s="70">
        <v>1068</v>
      </c>
      <c r="P40" s="183">
        <v>45408</v>
      </c>
      <c r="Q40" s="70">
        <v>50039534</v>
      </c>
      <c r="R40" s="183">
        <v>45414</v>
      </c>
      <c r="S40" s="70">
        <v>10000000</v>
      </c>
      <c r="T40" s="67" t="s">
        <v>66</v>
      </c>
      <c r="U40" s="71">
        <v>1082976788</v>
      </c>
      <c r="V40" s="184" t="s">
        <v>950</v>
      </c>
      <c r="W40" s="183">
        <v>45414</v>
      </c>
      <c r="X40" s="183">
        <v>45414</v>
      </c>
      <c r="Y40" s="78" t="s">
        <v>74</v>
      </c>
      <c r="Z40" s="183">
        <v>45535</v>
      </c>
      <c r="AA40" s="71">
        <f t="shared" ref="AA40:AA71" si="5">+IF(Y40="1800-01-01",Z40-X40,Z40-Y40)</f>
        <v>121</v>
      </c>
      <c r="AB40" s="70">
        <v>1</v>
      </c>
      <c r="AC40" s="70">
        <v>2500000</v>
      </c>
      <c r="AD40" s="70">
        <v>0</v>
      </c>
      <c r="AE40" s="76">
        <v>45565</v>
      </c>
      <c r="AF40" s="71">
        <f t="shared" ref="AF40:AF71" si="6">+IF(AE40="1800-01-01",0,AE40-Z40)</f>
        <v>30</v>
      </c>
      <c r="AG40" s="70">
        <v>0</v>
      </c>
      <c r="AH40" s="70">
        <v>0</v>
      </c>
      <c r="AI40" s="76" t="s">
        <v>74</v>
      </c>
      <c r="AJ40" s="75">
        <v>0</v>
      </c>
      <c r="AK40" s="80" t="s">
        <v>74</v>
      </c>
      <c r="AL40" s="80" t="s">
        <v>74</v>
      </c>
      <c r="AM40" s="71">
        <f t="shared" ref="AM40:AM71" si="7">+IF(AK40="1800-01-01",0,AL40-AK40)</f>
        <v>0</v>
      </c>
      <c r="AN40" s="71">
        <f>+K40+AC40-AH40</f>
        <v>12500000</v>
      </c>
      <c r="AO40" s="67" t="s">
        <v>66</v>
      </c>
      <c r="AP40" s="70">
        <v>12500000</v>
      </c>
      <c r="AQ40" s="67" t="s">
        <v>94</v>
      </c>
      <c r="AR40" s="70">
        <v>0</v>
      </c>
      <c r="AS40" s="80" t="s">
        <v>939</v>
      </c>
      <c r="AT40" s="182">
        <v>12500000</v>
      </c>
      <c r="AU40" s="82">
        <f t="shared" ref="AU40:AU71" si="8">AN40-AT40</f>
        <v>0</v>
      </c>
      <c r="AV40" s="83">
        <f t="shared" ref="AV40:AV71" si="9">+IFERROR(AT40/AN40,"_")</f>
        <v>1</v>
      </c>
      <c r="AW40" s="80" t="s">
        <v>74</v>
      </c>
      <c r="AX40" s="67" t="s">
        <v>95</v>
      </c>
      <c r="AY40" s="71" t="s">
        <v>1144</v>
      </c>
      <c r="AZ40" s="68" t="s">
        <v>66</v>
      </c>
      <c r="BA40" s="68" t="s">
        <v>66</v>
      </c>
    </row>
    <row r="41" spans="2:53" s="178" customFormat="1" x14ac:dyDescent="0.25">
      <c r="B41" s="68">
        <v>2024</v>
      </c>
      <c r="C41" s="68">
        <v>891780111</v>
      </c>
      <c r="D41" s="69" t="s">
        <v>64</v>
      </c>
      <c r="E41" s="71" t="s">
        <v>1143</v>
      </c>
      <c r="F41" s="71" t="s">
        <v>1142</v>
      </c>
      <c r="G41" s="67">
        <v>0</v>
      </c>
      <c r="H41" s="67" t="s">
        <v>72</v>
      </c>
      <c r="I41" s="69" t="s">
        <v>65</v>
      </c>
      <c r="J41" s="70" t="s">
        <v>1141</v>
      </c>
      <c r="K41" s="70">
        <v>12000000</v>
      </c>
      <c r="L41" s="68" t="s">
        <v>67</v>
      </c>
      <c r="M41" s="71" t="s">
        <v>1006</v>
      </c>
      <c r="N41" s="71">
        <v>1082841477</v>
      </c>
      <c r="O41" s="70">
        <v>1070</v>
      </c>
      <c r="P41" s="183">
        <v>45408</v>
      </c>
      <c r="Q41" s="70">
        <v>12000000</v>
      </c>
      <c r="R41" s="183">
        <v>45414</v>
      </c>
      <c r="S41" s="70">
        <v>12000000</v>
      </c>
      <c r="T41" s="67" t="s">
        <v>66</v>
      </c>
      <c r="U41" s="71">
        <v>1082976788</v>
      </c>
      <c r="V41" s="184" t="s">
        <v>950</v>
      </c>
      <c r="W41" s="183">
        <v>45414</v>
      </c>
      <c r="X41" s="183">
        <v>45414</v>
      </c>
      <c r="Y41" s="78" t="s">
        <v>74</v>
      </c>
      <c r="Z41" s="183">
        <v>45504</v>
      </c>
      <c r="AA41" s="71">
        <f t="shared" si="5"/>
        <v>90</v>
      </c>
      <c r="AB41" s="70">
        <v>0</v>
      </c>
      <c r="AC41" s="70">
        <v>0</v>
      </c>
      <c r="AD41" s="70">
        <v>0</v>
      </c>
      <c r="AE41" s="76" t="s">
        <v>74</v>
      </c>
      <c r="AF41" s="71">
        <f t="shared" si="6"/>
        <v>0</v>
      </c>
      <c r="AG41" s="70">
        <v>0</v>
      </c>
      <c r="AH41" s="70">
        <v>0</v>
      </c>
      <c r="AI41" s="76" t="s">
        <v>74</v>
      </c>
      <c r="AJ41" s="75">
        <v>0</v>
      </c>
      <c r="AK41" s="80" t="s">
        <v>74</v>
      </c>
      <c r="AL41" s="80" t="s">
        <v>74</v>
      </c>
      <c r="AM41" s="71">
        <f t="shared" si="7"/>
        <v>0</v>
      </c>
      <c r="AN41" s="71">
        <f>+K41+AC41-AH41</f>
        <v>12000000</v>
      </c>
      <c r="AO41" s="67" t="s">
        <v>66</v>
      </c>
      <c r="AP41" s="70">
        <v>12000000</v>
      </c>
      <c r="AQ41" s="67" t="s">
        <v>94</v>
      </c>
      <c r="AR41" s="70">
        <v>0</v>
      </c>
      <c r="AS41" s="80" t="s">
        <v>939</v>
      </c>
      <c r="AT41" s="182">
        <v>12000000</v>
      </c>
      <c r="AU41" s="82">
        <f t="shared" si="8"/>
        <v>0</v>
      </c>
      <c r="AV41" s="83">
        <f t="shared" si="9"/>
        <v>1</v>
      </c>
      <c r="AW41" s="80" t="s">
        <v>74</v>
      </c>
      <c r="AX41" s="67" t="s">
        <v>80</v>
      </c>
      <c r="AY41" s="71" t="s">
        <v>1140</v>
      </c>
      <c r="AZ41" s="68" t="s">
        <v>66</v>
      </c>
      <c r="BA41" s="68" t="s">
        <v>66</v>
      </c>
    </row>
    <row r="42" spans="2:53" s="178" customFormat="1" x14ac:dyDescent="0.25">
      <c r="B42" s="68">
        <v>2024</v>
      </c>
      <c r="C42" s="68">
        <v>891780111</v>
      </c>
      <c r="D42" s="69" t="s">
        <v>64</v>
      </c>
      <c r="E42" s="71" t="s">
        <v>1139</v>
      </c>
      <c r="F42" s="71" t="s">
        <v>1138</v>
      </c>
      <c r="G42" s="67">
        <v>0</v>
      </c>
      <c r="H42" s="67" t="s">
        <v>72</v>
      </c>
      <c r="I42" s="69" t="s">
        <v>65</v>
      </c>
      <c r="J42" s="70" t="s">
        <v>1137</v>
      </c>
      <c r="K42" s="70">
        <v>10500000</v>
      </c>
      <c r="L42" s="68" t="s">
        <v>67</v>
      </c>
      <c r="M42" s="71" t="s">
        <v>951</v>
      </c>
      <c r="N42" s="71">
        <v>72289173</v>
      </c>
      <c r="O42" s="70">
        <v>1030</v>
      </c>
      <c r="P42" s="183">
        <v>45406</v>
      </c>
      <c r="Q42" s="70">
        <v>10500000</v>
      </c>
      <c r="R42" s="183">
        <v>45414</v>
      </c>
      <c r="S42" s="70">
        <v>10500000</v>
      </c>
      <c r="T42" s="67" t="s">
        <v>66</v>
      </c>
      <c r="U42" s="71">
        <v>1082976788</v>
      </c>
      <c r="V42" s="184" t="s">
        <v>950</v>
      </c>
      <c r="W42" s="183">
        <v>45414</v>
      </c>
      <c r="X42" s="183">
        <v>45414</v>
      </c>
      <c r="Y42" s="78" t="s">
        <v>74</v>
      </c>
      <c r="Z42" s="183">
        <v>45504</v>
      </c>
      <c r="AA42" s="71">
        <f t="shared" si="5"/>
        <v>90</v>
      </c>
      <c r="AB42" s="70">
        <v>0</v>
      </c>
      <c r="AC42" s="70">
        <v>0</v>
      </c>
      <c r="AD42" s="70">
        <v>0</v>
      </c>
      <c r="AE42" s="76" t="s">
        <v>74</v>
      </c>
      <c r="AF42" s="71">
        <f t="shared" si="6"/>
        <v>0</v>
      </c>
      <c r="AG42" s="70">
        <v>0</v>
      </c>
      <c r="AH42" s="70">
        <v>0</v>
      </c>
      <c r="AI42" s="76" t="s">
        <v>74</v>
      </c>
      <c r="AJ42" s="75">
        <v>0</v>
      </c>
      <c r="AK42" s="80" t="s">
        <v>74</v>
      </c>
      <c r="AL42" s="80" t="s">
        <v>74</v>
      </c>
      <c r="AM42" s="71">
        <f t="shared" si="7"/>
        <v>0</v>
      </c>
      <c r="AN42" s="71">
        <f>+K42+AC42-AH42</f>
        <v>10500000</v>
      </c>
      <c r="AO42" s="67" t="s">
        <v>66</v>
      </c>
      <c r="AP42" s="70">
        <v>10500000</v>
      </c>
      <c r="AQ42" s="67" t="s">
        <v>94</v>
      </c>
      <c r="AR42" s="70">
        <v>0</v>
      </c>
      <c r="AS42" s="80" t="s">
        <v>939</v>
      </c>
      <c r="AT42" s="182">
        <v>10500000</v>
      </c>
      <c r="AU42" s="82">
        <f t="shared" si="8"/>
        <v>0</v>
      </c>
      <c r="AV42" s="83">
        <f t="shared" si="9"/>
        <v>1</v>
      </c>
      <c r="AW42" s="80" t="s">
        <v>74</v>
      </c>
      <c r="AX42" s="67" t="s">
        <v>80</v>
      </c>
      <c r="AY42" s="71" t="s">
        <v>1136</v>
      </c>
      <c r="AZ42" s="68" t="s">
        <v>66</v>
      </c>
      <c r="BA42" s="68" t="s">
        <v>66</v>
      </c>
    </row>
    <row r="43" spans="2:53" s="178" customFormat="1" x14ac:dyDescent="0.25">
      <c r="B43" s="68">
        <v>2024</v>
      </c>
      <c r="C43" s="68">
        <v>891780111</v>
      </c>
      <c r="D43" s="69" t="s">
        <v>64</v>
      </c>
      <c r="E43" s="71" t="s">
        <v>1135</v>
      </c>
      <c r="F43" s="71" t="s">
        <v>1134</v>
      </c>
      <c r="G43" s="67">
        <v>0</v>
      </c>
      <c r="H43" s="67" t="s">
        <v>72</v>
      </c>
      <c r="I43" s="69" t="s">
        <v>65</v>
      </c>
      <c r="J43" s="70" t="s">
        <v>1133</v>
      </c>
      <c r="K43" s="70">
        <v>10000000</v>
      </c>
      <c r="L43" s="68" t="s">
        <v>67</v>
      </c>
      <c r="M43" s="71" t="s">
        <v>1132</v>
      </c>
      <c r="N43" s="71">
        <v>1065651158</v>
      </c>
      <c r="O43" s="70">
        <v>1068</v>
      </c>
      <c r="P43" s="183">
        <v>45408</v>
      </c>
      <c r="Q43" s="70">
        <v>50039534</v>
      </c>
      <c r="R43" s="183">
        <v>45418</v>
      </c>
      <c r="S43" s="70">
        <v>10000000</v>
      </c>
      <c r="T43" s="67" t="s">
        <v>66</v>
      </c>
      <c r="U43" s="71">
        <v>1082976788</v>
      </c>
      <c r="V43" s="184" t="s">
        <v>950</v>
      </c>
      <c r="W43" s="183">
        <v>45415</v>
      </c>
      <c r="X43" s="183">
        <v>45418</v>
      </c>
      <c r="Y43" s="78" t="s">
        <v>74</v>
      </c>
      <c r="Z43" s="183">
        <v>45535</v>
      </c>
      <c r="AA43" s="71">
        <f t="shared" si="5"/>
        <v>117</v>
      </c>
      <c r="AB43" s="70">
        <v>0</v>
      </c>
      <c r="AC43" s="70">
        <v>0</v>
      </c>
      <c r="AD43" s="70">
        <v>0</v>
      </c>
      <c r="AE43" s="76" t="s">
        <v>74</v>
      </c>
      <c r="AF43" s="71">
        <f t="shared" si="6"/>
        <v>0</v>
      </c>
      <c r="AG43" s="70">
        <v>0</v>
      </c>
      <c r="AH43" s="70">
        <v>0</v>
      </c>
      <c r="AI43" s="76" t="s">
        <v>74</v>
      </c>
      <c r="AJ43" s="75">
        <v>0</v>
      </c>
      <c r="AK43" s="80" t="s">
        <v>74</v>
      </c>
      <c r="AL43" s="80" t="s">
        <v>74</v>
      </c>
      <c r="AM43" s="71">
        <f t="shared" si="7"/>
        <v>0</v>
      </c>
      <c r="AN43" s="71">
        <f>+K43+AC43-AH43</f>
        <v>10000000</v>
      </c>
      <c r="AO43" s="67" t="s">
        <v>66</v>
      </c>
      <c r="AP43" s="70">
        <v>10000000</v>
      </c>
      <c r="AQ43" s="67" t="s">
        <v>94</v>
      </c>
      <c r="AR43" s="70">
        <v>0</v>
      </c>
      <c r="AS43" s="80" t="s">
        <v>939</v>
      </c>
      <c r="AT43" s="182">
        <v>10000000</v>
      </c>
      <c r="AU43" s="82">
        <f t="shared" si="8"/>
        <v>0</v>
      </c>
      <c r="AV43" s="83">
        <f t="shared" si="9"/>
        <v>1</v>
      </c>
      <c r="AW43" s="80" t="s">
        <v>74</v>
      </c>
      <c r="AX43" s="67" t="s">
        <v>80</v>
      </c>
      <c r="AY43" s="71" t="s">
        <v>1131</v>
      </c>
      <c r="AZ43" s="68" t="s">
        <v>66</v>
      </c>
      <c r="BA43" s="68" t="s">
        <v>66</v>
      </c>
    </row>
    <row r="44" spans="2:53" s="178" customFormat="1" x14ac:dyDescent="0.25">
      <c r="B44" s="68">
        <v>2024</v>
      </c>
      <c r="C44" s="68">
        <v>891780111</v>
      </c>
      <c r="D44" s="69" t="s">
        <v>64</v>
      </c>
      <c r="E44" s="71" t="s">
        <v>1130</v>
      </c>
      <c r="F44" s="71" t="s">
        <v>1129</v>
      </c>
      <c r="G44" s="67">
        <v>0</v>
      </c>
      <c r="H44" s="67" t="s">
        <v>72</v>
      </c>
      <c r="I44" s="69" t="s">
        <v>65</v>
      </c>
      <c r="J44" s="70" t="s">
        <v>1128</v>
      </c>
      <c r="K44" s="70">
        <v>7500000</v>
      </c>
      <c r="L44" s="68" t="s">
        <v>67</v>
      </c>
      <c r="M44" s="71" t="s">
        <v>454</v>
      </c>
      <c r="N44" s="71">
        <v>36667157</v>
      </c>
      <c r="O44" s="70">
        <v>1197</v>
      </c>
      <c r="P44" s="183">
        <v>45429</v>
      </c>
      <c r="Q44" s="70">
        <v>7500000</v>
      </c>
      <c r="R44" s="183">
        <v>45434</v>
      </c>
      <c r="S44" s="70">
        <v>7500000</v>
      </c>
      <c r="T44" s="67" t="s">
        <v>66</v>
      </c>
      <c r="U44" s="71">
        <v>37331294</v>
      </c>
      <c r="V44" s="184" t="s">
        <v>966</v>
      </c>
      <c r="W44" s="183">
        <v>45433</v>
      </c>
      <c r="X44" s="183">
        <v>45434</v>
      </c>
      <c r="Y44" s="78" t="s">
        <v>74</v>
      </c>
      <c r="Z44" s="183">
        <v>45504</v>
      </c>
      <c r="AA44" s="71">
        <f t="shared" si="5"/>
        <v>70</v>
      </c>
      <c r="AB44" s="70">
        <v>0</v>
      </c>
      <c r="AC44" s="70">
        <v>0</v>
      </c>
      <c r="AD44" s="70">
        <v>0</v>
      </c>
      <c r="AE44" s="76" t="s">
        <v>74</v>
      </c>
      <c r="AF44" s="71">
        <f t="shared" si="6"/>
        <v>0</v>
      </c>
      <c r="AG44" s="70">
        <v>0</v>
      </c>
      <c r="AH44" s="70">
        <v>0</v>
      </c>
      <c r="AI44" s="76" t="s">
        <v>74</v>
      </c>
      <c r="AJ44" s="75">
        <v>0</v>
      </c>
      <c r="AK44" s="80" t="s">
        <v>74</v>
      </c>
      <c r="AL44" s="80" t="s">
        <v>74</v>
      </c>
      <c r="AM44" s="71">
        <f t="shared" si="7"/>
        <v>0</v>
      </c>
      <c r="AN44" s="71">
        <f>+K44+AC44-AH44</f>
        <v>7500000</v>
      </c>
      <c r="AO44" s="67" t="s">
        <v>66</v>
      </c>
      <c r="AP44" s="70">
        <v>7500000</v>
      </c>
      <c r="AQ44" s="67" t="s">
        <v>94</v>
      </c>
      <c r="AR44" s="70">
        <v>0</v>
      </c>
      <c r="AS44" s="80" t="s">
        <v>939</v>
      </c>
      <c r="AT44" s="182">
        <v>7500000</v>
      </c>
      <c r="AU44" s="82">
        <f t="shared" si="8"/>
        <v>0</v>
      </c>
      <c r="AV44" s="83">
        <f t="shared" si="9"/>
        <v>1</v>
      </c>
      <c r="AW44" s="80" t="s">
        <v>74</v>
      </c>
      <c r="AX44" s="67" t="s">
        <v>80</v>
      </c>
      <c r="AY44" s="71" t="s">
        <v>1127</v>
      </c>
      <c r="AZ44" s="68" t="s">
        <v>66</v>
      </c>
      <c r="BA44" s="68" t="s">
        <v>66</v>
      </c>
    </row>
    <row r="45" spans="2:53" s="178" customFormat="1" x14ac:dyDescent="0.25">
      <c r="B45" s="68">
        <v>2024</v>
      </c>
      <c r="C45" s="68">
        <v>891780111</v>
      </c>
      <c r="D45" s="69" t="s">
        <v>64</v>
      </c>
      <c r="E45" s="71" t="s">
        <v>1126</v>
      </c>
      <c r="F45" s="71" t="s">
        <v>1125</v>
      </c>
      <c r="G45" s="67">
        <v>0</v>
      </c>
      <c r="H45" s="67" t="s">
        <v>72</v>
      </c>
      <c r="I45" s="69" t="s">
        <v>65</v>
      </c>
      <c r="J45" s="70" t="s">
        <v>957</v>
      </c>
      <c r="K45" s="70">
        <v>10000000</v>
      </c>
      <c r="L45" s="68" t="s">
        <v>67</v>
      </c>
      <c r="M45" s="71" t="s">
        <v>956</v>
      </c>
      <c r="N45" s="71">
        <v>1082990851</v>
      </c>
      <c r="O45" s="70">
        <v>1207</v>
      </c>
      <c r="P45" s="183">
        <v>45432</v>
      </c>
      <c r="Q45" s="70">
        <v>10000000</v>
      </c>
      <c r="R45" s="183">
        <v>45434</v>
      </c>
      <c r="S45" s="70">
        <v>10000000</v>
      </c>
      <c r="T45" s="67" t="s">
        <v>66</v>
      </c>
      <c r="U45" s="71">
        <v>1082976788</v>
      </c>
      <c r="V45" s="184" t="s">
        <v>950</v>
      </c>
      <c r="W45" s="183">
        <v>45434</v>
      </c>
      <c r="X45" s="183">
        <v>45434</v>
      </c>
      <c r="Y45" s="78" t="s">
        <v>74</v>
      </c>
      <c r="Z45" s="183">
        <v>45473</v>
      </c>
      <c r="AA45" s="71">
        <f t="shared" si="5"/>
        <v>39</v>
      </c>
      <c r="AB45" s="70">
        <v>0</v>
      </c>
      <c r="AC45" s="70">
        <v>0</v>
      </c>
      <c r="AD45" s="70">
        <v>0</v>
      </c>
      <c r="AE45" s="76" t="s">
        <v>74</v>
      </c>
      <c r="AF45" s="71">
        <f t="shared" si="6"/>
        <v>0</v>
      </c>
      <c r="AG45" s="70">
        <v>0</v>
      </c>
      <c r="AH45" s="70">
        <v>0</v>
      </c>
      <c r="AI45" s="76" t="s">
        <v>74</v>
      </c>
      <c r="AJ45" s="75">
        <v>0</v>
      </c>
      <c r="AK45" s="80" t="s">
        <v>74</v>
      </c>
      <c r="AL45" s="80" t="s">
        <v>74</v>
      </c>
      <c r="AM45" s="71">
        <f t="shared" si="7"/>
        <v>0</v>
      </c>
      <c r="AN45" s="71">
        <f>+K45+AC45-AH45</f>
        <v>10000000</v>
      </c>
      <c r="AO45" s="67" t="s">
        <v>66</v>
      </c>
      <c r="AP45" s="70">
        <v>10000000</v>
      </c>
      <c r="AQ45" s="67" t="s">
        <v>94</v>
      </c>
      <c r="AR45" s="70">
        <v>0</v>
      </c>
      <c r="AS45" s="80" t="s">
        <v>939</v>
      </c>
      <c r="AT45" s="182">
        <v>10000000</v>
      </c>
      <c r="AU45" s="82">
        <f t="shared" si="8"/>
        <v>0</v>
      </c>
      <c r="AV45" s="83">
        <f t="shared" si="9"/>
        <v>1</v>
      </c>
      <c r="AW45" s="80" t="s">
        <v>74</v>
      </c>
      <c r="AX45" s="67" t="s">
        <v>80</v>
      </c>
      <c r="AY45" s="71" t="s">
        <v>1124</v>
      </c>
      <c r="AZ45" s="68" t="s">
        <v>66</v>
      </c>
      <c r="BA45" s="68" t="s">
        <v>66</v>
      </c>
    </row>
    <row r="46" spans="2:53" s="178" customFormat="1" ht="15.75" customHeight="1" x14ac:dyDescent="0.25">
      <c r="B46" s="68">
        <v>2024</v>
      </c>
      <c r="C46" s="68">
        <v>891780111</v>
      </c>
      <c r="D46" s="69" t="s">
        <v>64</v>
      </c>
      <c r="E46" s="71" t="s">
        <v>1123</v>
      </c>
      <c r="F46" s="71" t="s">
        <v>1122</v>
      </c>
      <c r="G46" s="67">
        <v>0</v>
      </c>
      <c r="H46" s="67" t="s">
        <v>72</v>
      </c>
      <c r="I46" s="69" t="s">
        <v>65</v>
      </c>
      <c r="J46" s="70" t="s">
        <v>992</v>
      </c>
      <c r="K46" s="70">
        <v>7500000</v>
      </c>
      <c r="L46" s="68" t="s">
        <v>67</v>
      </c>
      <c r="M46" s="71" t="s">
        <v>991</v>
      </c>
      <c r="N46" s="71">
        <v>51839142</v>
      </c>
      <c r="O46" s="70">
        <v>1256</v>
      </c>
      <c r="P46" s="183">
        <v>45439</v>
      </c>
      <c r="Q46" s="70">
        <v>7500000</v>
      </c>
      <c r="R46" s="183">
        <v>45448</v>
      </c>
      <c r="S46" s="70">
        <v>7500000</v>
      </c>
      <c r="T46" s="67" t="s">
        <v>66</v>
      </c>
      <c r="U46" s="71">
        <v>57426458</v>
      </c>
      <c r="V46" s="184" t="s">
        <v>940</v>
      </c>
      <c r="W46" s="183">
        <v>45447</v>
      </c>
      <c r="X46" s="183">
        <v>45448</v>
      </c>
      <c r="Y46" s="78" t="s">
        <v>74</v>
      </c>
      <c r="Z46" s="183">
        <v>45535</v>
      </c>
      <c r="AA46" s="71">
        <f t="shared" si="5"/>
        <v>87</v>
      </c>
      <c r="AB46" s="70">
        <v>0</v>
      </c>
      <c r="AC46" s="70">
        <v>0</v>
      </c>
      <c r="AD46" s="70">
        <v>0</v>
      </c>
      <c r="AE46" s="76" t="s">
        <v>74</v>
      </c>
      <c r="AF46" s="71">
        <f t="shared" si="6"/>
        <v>0</v>
      </c>
      <c r="AG46" s="70">
        <v>0</v>
      </c>
      <c r="AH46" s="70">
        <v>0</v>
      </c>
      <c r="AI46" s="76" t="s">
        <v>74</v>
      </c>
      <c r="AJ46" s="75">
        <v>0</v>
      </c>
      <c r="AK46" s="80" t="s">
        <v>74</v>
      </c>
      <c r="AL46" s="80" t="s">
        <v>74</v>
      </c>
      <c r="AM46" s="71">
        <f t="shared" si="7"/>
        <v>0</v>
      </c>
      <c r="AN46" s="71">
        <f>+K46+AC46-AH46</f>
        <v>7500000</v>
      </c>
      <c r="AO46" s="67" t="s">
        <v>66</v>
      </c>
      <c r="AP46" s="70">
        <v>7500000</v>
      </c>
      <c r="AQ46" s="67" t="s">
        <v>94</v>
      </c>
      <c r="AR46" s="70">
        <v>0</v>
      </c>
      <c r="AS46" s="80" t="s">
        <v>939</v>
      </c>
      <c r="AT46" s="182">
        <v>7500000</v>
      </c>
      <c r="AU46" s="82">
        <f t="shared" si="8"/>
        <v>0</v>
      </c>
      <c r="AV46" s="83">
        <f t="shared" si="9"/>
        <v>1</v>
      </c>
      <c r="AW46" s="80" t="s">
        <v>74</v>
      </c>
      <c r="AX46" s="67" t="s">
        <v>80</v>
      </c>
      <c r="AY46" s="71" t="s">
        <v>1121</v>
      </c>
      <c r="AZ46" s="68" t="s">
        <v>66</v>
      </c>
      <c r="BA46" s="68" t="s">
        <v>66</v>
      </c>
    </row>
    <row r="47" spans="2:53" s="178" customFormat="1" ht="17.25" customHeight="1" x14ac:dyDescent="0.25">
      <c r="B47" s="68">
        <v>2024</v>
      </c>
      <c r="C47" s="68">
        <v>891780111</v>
      </c>
      <c r="D47" s="69" t="s">
        <v>64</v>
      </c>
      <c r="E47" s="71" t="s">
        <v>1120</v>
      </c>
      <c r="F47" s="71" t="s">
        <v>1119</v>
      </c>
      <c r="G47" s="67">
        <v>0</v>
      </c>
      <c r="H47" s="67" t="s">
        <v>72</v>
      </c>
      <c r="I47" s="69" t="s">
        <v>65</v>
      </c>
      <c r="J47" s="70" t="s">
        <v>1118</v>
      </c>
      <c r="K47" s="70">
        <v>7500000</v>
      </c>
      <c r="L47" s="68" t="s">
        <v>67</v>
      </c>
      <c r="M47" s="71" t="s">
        <v>1117</v>
      </c>
      <c r="N47" s="71">
        <v>1082891802</v>
      </c>
      <c r="O47" s="70">
        <v>1068</v>
      </c>
      <c r="P47" s="183">
        <v>45408</v>
      </c>
      <c r="Q47" s="70">
        <v>50039534</v>
      </c>
      <c r="R47" s="183">
        <v>45448</v>
      </c>
      <c r="S47" s="70">
        <v>7500000</v>
      </c>
      <c r="T47" s="67" t="s">
        <v>66</v>
      </c>
      <c r="U47" s="71">
        <v>1082976788</v>
      </c>
      <c r="V47" s="184" t="s">
        <v>950</v>
      </c>
      <c r="W47" s="183">
        <v>45447</v>
      </c>
      <c r="X47" s="183">
        <v>45448</v>
      </c>
      <c r="Y47" s="78" t="s">
        <v>74</v>
      </c>
      <c r="Z47" s="183">
        <v>45535</v>
      </c>
      <c r="AA47" s="71">
        <f t="shared" si="5"/>
        <v>87</v>
      </c>
      <c r="AB47" s="70">
        <v>0</v>
      </c>
      <c r="AC47" s="70">
        <v>0</v>
      </c>
      <c r="AD47" s="70">
        <v>0</v>
      </c>
      <c r="AE47" s="76" t="s">
        <v>74</v>
      </c>
      <c r="AF47" s="71">
        <f t="shared" si="6"/>
        <v>0</v>
      </c>
      <c r="AG47" s="70">
        <v>0</v>
      </c>
      <c r="AH47" s="70">
        <v>0</v>
      </c>
      <c r="AI47" s="76" t="s">
        <v>74</v>
      </c>
      <c r="AJ47" s="75">
        <v>0</v>
      </c>
      <c r="AK47" s="80" t="s">
        <v>74</v>
      </c>
      <c r="AL47" s="80" t="s">
        <v>74</v>
      </c>
      <c r="AM47" s="71">
        <f t="shared" si="7"/>
        <v>0</v>
      </c>
      <c r="AN47" s="71">
        <f>+K47+AC47-AH47</f>
        <v>7500000</v>
      </c>
      <c r="AO47" s="67" t="s">
        <v>66</v>
      </c>
      <c r="AP47" s="70">
        <v>7500000</v>
      </c>
      <c r="AQ47" s="67" t="s">
        <v>94</v>
      </c>
      <c r="AR47" s="70">
        <v>0</v>
      </c>
      <c r="AS47" s="80" t="s">
        <v>939</v>
      </c>
      <c r="AT47" s="182">
        <v>7500000</v>
      </c>
      <c r="AU47" s="82">
        <f t="shared" si="8"/>
        <v>0</v>
      </c>
      <c r="AV47" s="83">
        <f t="shared" si="9"/>
        <v>1</v>
      </c>
      <c r="AW47" s="80" t="s">
        <v>74</v>
      </c>
      <c r="AX47" s="67" t="s">
        <v>80</v>
      </c>
      <c r="AY47" s="71" t="s">
        <v>1116</v>
      </c>
      <c r="AZ47" s="68" t="s">
        <v>66</v>
      </c>
      <c r="BA47" s="68" t="s">
        <v>66</v>
      </c>
    </row>
    <row r="48" spans="2:53" s="178" customFormat="1" x14ac:dyDescent="0.25">
      <c r="B48" s="68">
        <v>2024</v>
      </c>
      <c r="C48" s="68">
        <v>891780111</v>
      </c>
      <c r="D48" s="69" t="s">
        <v>64</v>
      </c>
      <c r="E48" s="71" t="s">
        <v>1115</v>
      </c>
      <c r="F48" s="71" t="s">
        <v>1114</v>
      </c>
      <c r="G48" s="67">
        <v>0</v>
      </c>
      <c r="H48" s="67" t="s">
        <v>72</v>
      </c>
      <c r="I48" s="69" t="s">
        <v>65</v>
      </c>
      <c r="J48" s="70" t="s">
        <v>1113</v>
      </c>
      <c r="K48" s="70">
        <v>12500000</v>
      </c>
      <c r="L48" s="68" t="s">
        <v>67</v>
      </c>
      <c r="M48" s="71" t="s">
        <v>1112</v>
      </c>
      <c r="N48" s="71">
        <v>1083019768</v>
      </c>
      <c r="O48" s="70">
        <v>1068</v>
      </c>
      <c r="P48" s="183">
        <v>45408</v>
      </c>
      <c r="Q48" s="70">
        <v>50039534</v>
      </c>
      <c r="R48" s="183">
        <v>45455</v>
      </c>
      <c r="S48" s="70">
        <v>12500000</v>
      </c>
      <c r="T48" s="67" t="s">
        <v>66</v>
      </c>
      <c r="U48" s="71">
        <v>1082976788</v>
      </c>
      <c r="V48" s="184" t="s">
        <v>950</v>
      </c>
      <c r="W48" s="183">
        <v>45455</v>
      </c>
      <c r="X48" s="183">
        <v>45455</v>
      </c>
      <c r="Y48" s="78" t="s">
        <v>74</v>
      </c>
      <c r="Z48" s="183">
        <v>45535</v>
      </c>
      <c r="AA48" s="71">
        <f t="shared" si="5"/>
        <v>80</v>
      </c>
      <c r="AB48" s="70">
        <v>0</v>
      </c>
      <c r="AC48" s="70">
        <v>0</v>
      </c>
      <c r="AD48" s="70">
        <v>0</v>
      </c>
      <c r="AE48" s="76" t="s">
        <v>74</v>
      </c>
      <c r="AF48" s="71">
        <f t="shared" si="6"/>
        <v>0</v>
      </c>
      <c r="AG48" s="70">
        <v>0</v>
      </c>
      <c r="AH48" s="70">
        <v>0</v>
      </c>
      <c r="AI48" s="76" t="s">
        <v>74</v>
      </c>
      <c r="AJ48" s="75">
        <v>0</v>
      </c>
      <c r="AK48" s="80" t="s">
        <v>74</v>
      </c>
      <c r="AL48" s="80" t="s">
        <v>74</v>
      </c>
      <c r="AM48" s="71">
        <f t="shared" si="7"/>
        <v>0</v>
      </c>
      <c r="AN48" s="71">
        <f>+K48+AC48-AH48</f>
        <v>12500000</v>
      </c>
      <c r="AO48" s="67" t="s">
        <v>66</v>
      </c>
      <c r="AP48" s="70">
        <v>12500000</v>
      </c>
      <c r="AQ48" s="67" t="s">
        <v>94</v>
      </c>
      <c r="AR48" s="70">
        <v>0</v>
      </c>
      <c r="AS48" s="80" t="s">
        <v>939</v>
      </c>
      <c r="AT48" s="182">
        <v>12500000</v>
      </c>
      <c r="AU48" s="82">
        <f t="shared" si="8"/>
        <v>0</v>
      </c>
      <c r="AV48" s="83">
        <f t="shared" si="9"/>
        <v>1</v>
      </c>
      <c r="AW48" s="80" t="s">
        <v>74</v>
      </c>
      <c r="AX48" s="67" t="s">
        <v>80</v>
      </c>
      <c r="AY48" s="71" t="s">
        <v>1111</v>
      </c>
      <c r="AZ48" s="68" t="s">
        <v>66</v>
      </c>
      <c r="BA48" s="68" t="s">
        <v>66</v>
      </c>
    </row>
    <row r="49" spans="2:53" s="178" customFormat="1" x14ac:dyDescent="0.25">
      <c r="B49" s="68">
        <v>2024</v>
      </c>
      <c r="C49" s="68">
        <v>891780111</v>
      </c>
      <c r="D49" s="69" t="s">
        <v>64</v>
      </c>
      <c r="E49" s="71" t="s">
        <v>1110</v>
      </c>
      <c r="F49" s="71" t="s">
        <v>1109</v>
      </c>
      <c r="G49" s="67">
        <v>0</v>
      </c>
      <c r="H49" s="67" t="s">
        <v>72</v>
      </c>
      <c r="I49" s="69" t="s">
        <v>65</v>
      </c>
      <c r="J49" s="70" t="s">
        <v>982</v>
      </c>
      <c r="K49" s="70">
        <v>7500000</v>
      </c>
      <c r="L49" s="68" t="s">
        <v>67</v>
      </c>
      <c r="M49" s="71" t="s">
        <v>981</v>
      </c>
      <c r="N49" s="71">
        <v>51908728</v>
      </c>
      <c r="O49" s="70">
        <v>1320</v>
      </c>
      <c r="P49" s="183">
        <v>45449</v>
      </c>
      <c r="Q49" s="70">
        <v>7500000</v>
      </c>
      <c r="R49" s="183">
        <v>45455</v>
      </c>
      <c r="S49" s="70">
        <v>7500000</v>
      </c>
      <c r="T49" s="67" t="s">
        <v>66</v>
      </c>
      <c r="U49" s="71">
        <v>37331294</v>
      </c>
      <c r="V49" s="184" t="s">
        <v>966</v>
      </c>
      <c r="W49" s="183">
        <v>45455</v>
      </c>
      <c r="X49" s="183">
        <v>45455</v>
      </c>
      <c r="Y49" s="78" t="s">
        <v>74</v>
      </c>
      <c r="Z49" s="183">
        <v>45535</v>
      </c>
      <c r="AA49" s="71">
        <f t="shared" si="5"/>
        <v>80</v>
      </c>
      <c r="AB49" s="70">
        <v>0</v>
      </c>
      <c r="AC49" s="70">
        <v>0</v>
      </c>
      <c r="AD49" s="70">
        <v>0</v>
      </c>
      <c r="AE49" s="76" t="s">
        <v>74</v>
      </c>
      <c r="AF49" s="71">
        <f t="shared" si="6"/>
        <v>0</v>
      </c>
      <c r="AG49" s="70">
        <v>0</v>
      </c>
      <c r="AH49" s="70">
        <v>0</v>
      </c>
      <c r="AI49" s="76" t="s">
        <v>74</v>
      </c>
      <c r="AJ49" s="75">
        <v>0</v>
      </c>
      <c r="AK49" s="80" t="s">
        <v>74</v>
      </c>
      <c r="AL49" s="80" t="s">
        <v>74</v>
      </c>
      <c r="AM49" s="71">
        <f t="shared" si="7"/>
        <v>0</v>
      </c>
      <c r="AN49" s="71">
        <f>+K49+AC49-AH49</f>
        <v>7500000</v>
      </c>
      <c r="AO49" s="67" t="s">
        <v>66</v>
      </c>
      <c r="AP49" s="70">
        <v>7500000</v>
      </c>
      <c r="AQ49" s="67" t="s">
        <v>94</v>
      </c>
      <c r="AR49" s="70">
        <v>0</v>
      </c>
      <c r="AS49" s="80" t="s">
        <v>939</v>
      </c>
      <c r="AT49" s="182">
        <v>7500000</v>
      </c>
      <c r="AU49" s="82">
        <f t="shared" si="8"/>
        <v>0</v>
      </c>
      <c r="AV49" s="83">
        <f t="shared" si="9"/>
        <v>1</v>
      </c>
      <c r="AW49" s="80" t="s">
        <v>74</v>
      </c>
      <c r="AX49" s="67" t="s">
        <v>95</v>
      </c>
      <c r="AY49" s="71" t="s">
        <v>1108</v>
      </c>
      <c r="AZ49" s="68" t="s">
        <v>66</v>
      </c>
      <c r="BA49" s="68" t="s">
        <v>66</v>
      </c>
    </row>
    <row r="50" spans="2:53" s="178" customFormat="1" x14ac:dyDescent="0.25">
      <c r="B50" s="68">
        <v>2024</v>
      </c>
      <c r="C50" s="68">
        <v>891780111</v>
      </c>
      <c r="D50" s="69" t="s">
        <v>64</v>
      </c>
      <c r="E50" s="71" t="s">
        <v>1107</v>
      </c>
      <c r="F50" s="71" t="s">
        <v>1106</v>
      </c>
      <c r="G50" s="67">
        <v>0</v>
      </c>
      <c r="H50" s="67" t="s">
        <v>72</v>
      </c>
      <c r="I50" s="69" t="s">
        <v>65</v>
      </c>
      <c r="J50" s="70" t="s">
        <v>946</v>
      </c>
      <c r="K50" s="70">
        <v>22000000</v>
      </c>
      <c r="L50" s="68" t="s">
        <v>67</v>
      </c>
      <c r="M50" s="71" t="s">
        <v>977</v>
      </c>
      <c r="N50" s="71">
        <v>9010943529</v>
      </c>
      <c r="O50" s="70">
        <v>801</v>
      </c>
      <c r="P50" s="183">
        <v>45383</v>
      </c>
      <c r="Q50" s="70">
        <v>22000000</v>
      </c>
      <c r="R50" s="183">
        <v>45471</v>
      </c>
      <c r="S50" s="70">
        <v>22000000</v>
      </c>
      <c r="T50" s="67" t="s">
        <v>66</v>
      </c>
      <c r="U50" s="71">
        <v>57426458</v>
      </c>
      <c r="V50" s="184" t="s">
        <v>940</v>
      </c>
      <c r="W50" s="183">
        <v>45471</v>
      </c>
      <c r="X50" s="183">
        <v>45475</v>
      </c>
      <c r="Y50" s="78" t="s">
        <v>74</v>
      </c>
      <c r="Z50" s="183">
        <v>45657</v>
      </c>
      <c r="AA50" s="71">
        <f t="shared" si="5"/>
        <v>182</v>
      </c>
      <c r="AB50" s="70">
        <v>0</v>
      </c>
      <c r="AC50" s="70">
        <v>0</v>
      </c>
      <c r="AD50" s="70">
        <v>0</v>
      </c>
      <c r="AE50" s="76" t="s">
        <v>74</v>
      </c>
      <c r="AF50" s="71">
        <f t="shared" si="6"/>
        <v>0</v>
      </c>
      <c r="AG50" s="70">
        <v>0</v>
      </c>
      <c r="AH50" s="70">
        <v>150694</v>
      </c>
      <c r="AI50" s="76">
        <v>45546</v>
      </c>
      <c r="AJ50" s="75">
        <v>0</v>
      </c>
      <c r="AK50" s="80" t="s">
        <v>74</v>
      </c>
      <c r="AL50" s="80" t="s">
        <v>74</v>
      </c>
      <c r="AM50" s="71">
        <f t="shared" si="7"/>
        <v>0</v>
      </c>
      <c r="AN50" s="71">
        <f>+K50+AC50-AH50</f>
        <v>21849306</v>
      </c>
      <c r="AO50" s="67" t="s">
        <v>66</v>
      </c>
      <c r="AP50" s="70">
        <v>22000000</v>
      </c>
      <c r="AQ50" s="67" t="s">
        <v>94</v>
      </c>
      <c r="AR50" s="70">
        <v>0</v>
      </c>
      <c r="AS50" s="80" t="s">
        <v>939</v>
      </c>
      <c r="AT50" s="182">
        <v>21849306</v>
      </c>
      <c r="AU50" s="82">
        <f t="shared" si="8"/>
        <v>0</v>
      </c>
      <c r="AV50" s="83">
        <f t="shared" si="9"/>
        <v>1</v>
      </c>
      <c r="AW50" s="79">
        <v>45547</v>
      </c>
      <c r="AX50" s="67" t="s">
        <v>571</v>
      </c>
      <c r="AY50" s="71" t="s">
        <v>1105</v>
      </c>
      <c r="AZ50" s="68" t="s">
        <v>66</v>
      </c>
      <c r="BA50" s="68" t="s">
        <v>239</v>
      </c>
    </row>
    <row r="51" spans="2:53" s="178" customFormat="1" x14ac:dyDescent="0.25">
      <c r="B51" s="68">
        <v>2024</v>
      </c>
      <c r="C51" s="68">
        <v>891780111</v>
      </c>
      <c r="D51" s="69" t="s">
        <v>64</v>
      </c>
      <c r="E51" s="71" t="s">
        <v>1104</v>
      </c>
      <c r="F51" s="71" t="s">
        <v>1103</v>
      </c>
      <c r="G51" s="67">
        <v>0</v>
      </c>
      <c r="H51" s="67" t="s">
        <v>72</v>
      </c>
      <c r="I51" s="69" t="s">
        <v>65</v>
      </c>
      <c r="J51" s="70" t="s">
        <v>1102</v>
      </c>
      <c r="K51" s="70">
        <v>18500000</v>
      </c>
      <c r="L51" s="68" t="s">
        <v>67</v>
      </c>
      <c r="M51" s="71" t="s">
        <v>1101</v>
      </c>
      <c r="N51" s="71">
        <v>1082961155</v>
      </c>
      <c r="O51" s="70">
        <v>1388</v>
      </c>
      <c r="P51" s="183">
        <v>45462</v>
      </c>
      <c r="Q51" s="70">
        <v>49600000</v>
      </c>
      <c r="R51" s="183">
        <v>45475</v>
      </c>
      <c r="S51" s="70">
        <v>18500000</v>
      </c>
      <c r="T51" s="67" t="s">
        <v>66</v>
      </c>
      <c r="U51" s="71">
        <v>1082976788</v>
      </c>
      <c r="V51" s="184" t="s">
        <v>950</v>
      </c>
      <c r="W51" s="183">
        <v>45475</v>
      </c>
      <c r="X51" s="183">
        <v>45475</v>
      </c>
      <c r="Y51" s="78" t="s">
        <v>74</v>
      </c>
      <c r="Z51" s="183">
        <v>45626</v>
      </c>
      <c r="AA51" s="71">
        <f t="shared" si="5"/>
        <v>151</v>
      </c>
      <c r="AB51" s="70">
        <v>1</v>
      </c>
      <c r="AC51" s="70">
        <v>1500000</v>
      </c>
      <c r="AD51" s="70">
        <v>0</v>
      </c>
      <c r="AE51" s="76" t="s">
        <v>74</v>
      </c>
      <c r="AF51" s="71">
        <f t="shared" si="6"/>
        <v>0</v>
      </c>
      <c r="AG51" s="70">
        <v>0</v>
      </c>
      <c r="AH51" s="70">
        <v>0</v>
      </c>
      <c r="AI51" s="76" t="s">
        <v>74</v>
      </c>
      <c r="AJ51" s="75">
        <v>0</v>
      </c>
      <c r="AK51" s="80" t="s">
        <v>74</v>
      </c>
      <c r="AL51" s="80" t="s">
        <v>74</v>
      </c>
      <c r="AM51" s="71">
        <f t="shared" si="7"/>
        <v>0</v>
      </c>
      <c r="AN51" s="71">
        <f>+K51+AC51-AH51</f>
        <v>20000000</v>
      </c>
      <c r="AO51" s="67" t="s">
        <v>66</v>
      </c>
      <c r="AP51" s="70">
        <v>20000000</v>
      </c>
      <c r="AQ51" s="67" t="s">
        <v>94</v>
      </c>
      <c r="AR51" s="70">
        <v>0</v>
      </c>
      <c r="AS51" s="80" t="s">
        <v>939</v>
      </c>
      <c r="AT51" s="182">
        <v>15800000</v>
      </c>
      <c r="AU51" s="82">
        <f t="shared" si="8"/>
        <v>4200000</v>
      </c>
      <c r="AV51" s="83">
        <f t="shared" si="9"/>
        <v>0.79</v>
      </c>
      <c r="AW51" s="80" t="s">
        <v>74</v>
      </c>
      <c r="AX51" s="67" t="s">
        <v>95</v>
      </c>
      <c r="AY51" s="71" t="s">
        <v>1100</v>
      </c>
      <c r="AZ51" s="68" t="s">
        <v>66</v>
      </c>
      <c r="BA51" s="68" t="s">
        <v>66</v>
      </c>
    </row>
    <row r="52" spans="2:53" s="178" customFormat="1" x14ac:dyDescent="0.25">
      <c r="B52" s="68">
        <v>2024</v>
      </c>
      <c r="C52" s="68">
        <v>891780111</v>
      </c>
      <c r="D52" s="69" t="s">
        <v>64</v>
      </c>
      <c r="E52" s="71" t="s">
        <v>1099</v>
      </c>
      <c r="F52" s="71" t="s">
        <v>1098</v>
      </c>
      <c r="G52" s="67">
        <v>0</v>
      </c>
      <c r="H52" s="67" t="s">
        <v>72</v>
      </c>
      <c r="I52" s="69" t="s">
        <v>65</v>
      </c>
      <c r="J52" s="70" t="s">
        <v>1097</v>
      </c>
      <c r="K52" s="70">
        <v>20000000</v>
      </c>
      <c r="L52" s="68" t="s">
        <v>67</v>
      </c>
      <c r="M52" s="71" t="s">
        <v>1096</v>
      </c>
      <c r="N52" s="71">
        <v>1091681564</v>
      </c>
      <c r="O52" s="70">
        <v>1388</v>
      </c>
      <c r="P52" s="183">
        <v>45462</v>
      </c>
      <c r="Q52" s="70">
        <v>49600000</v>
      </c>
      <c r="R52" s="183">
        <v>45475</v>
      </c>
      <c r="S52" s="70">
        <v>20000000</v>
      </c>
      <c r="T52" s="67" t="s">
        <v>66</v>
      </c>
      <c r="U52" s="71">
        <v>1082976788</v>
      </c>
      <c r="V52" s="184" t="s">
        <v>950</v>
      </c>
      <c r="W52" s="183">
        <v>45475</v>
      </c>
      <c r="X52" s="183">
        <v>45475</v>
      </c>
      <c r="Y52" s="78" t="s">
        <v>74</v>
      </c>
      <c r="Z52" s="183">
        <v>45626</v>
      </c>
      <c r="AA52" s="71">
        <f t="shared" si="5"/>
        <v>151</v>
      </c>
      <c r="AB52" s="70">
        <v>0</v>
      </c>
      <c r="AC52" s="70">
        <v>0</v>
      </c>
      <c r="AD52" s="70">
        <v>0</v>
      </c>
      <c r="AE52" s="76" t="s">
        <v>74</v>
      </c>
      <c r="AF52" s="71">
        <f t="shared" si="6"/>
        <v>0</v>
      </c>
      <c r="AG52" s="70">
        <v>0</v>
      </c>
      <c r="AH52" s="70">
        <v>0</v>
      </c>
      <c r="AI52" s="76" t="s">
        <v>74</v>
      </c>
      <c r="AJ52" s="75">
        <v>0</v>
      </c>
      <c r="AK52" s="80" t="s">
        <v>74</v>
      </c>
      <c r="AL52" s="80" t="s">
        <v>74</v>
      </c>
      <c r="AM52" s="71">
        <f t="shared" si="7"/>
        <v>0</v>
      </c>
      <c r="AN52" s="71">
        <f>+K52+AC52-AH52</f>
        <v>20000000</v>
      </c>
      <c r="AO52" s="67" t="s">
        <v>66</v>
      </c>
      <c r="AP52" s="70">
        <v>20000000</v>
      </c>
      <c r="AQ52" s="67" t="s">
        <v>94</v>
      </c>
      <c r="AR52" s="70">
        <v>0</v>
      </c>
      <c r="AS52" s="80" t="s">
        <v>939</v>
      </c>
      <c r="AT52" s="182">
        <v>16000000</v>
      </c>
      <c r="AU52" s="82">
        <f t="shared" si="8"/>
        <v>4000000</v>
      </c>
      <c r="AV52" s="83">
        <f t="shared" si="9"/>
        <v>0.8</v>
      </c>
      <c r="AW52" s="80" t="s">
        <v>74</v>
      </c>
      <c r="AX52" s="67" t="s">
        <v>95</v>
      </c>
      <c r="AY52" s="71" t="s">
        <v>1095</v>
      </c>
      <c r="AZ52" s="68" t="s">
        <v>66</v>
      </c>
      <c r="BA52" s="68" t="s">
        <v>66</v>
      </c>
    </row>
    <row r="53" spans="2:53" s="178" customFormat="1" x14ac:dyDescent="0.25">
      <c r="B53" s="68">
        <v>2024</v>
      </c>
      <c r="C53" s="68">
        <v>891780111</v>
      </c>
      <c r="D53" s="69" t="s">
        <v>64</v>
      </c>
      <c r="E53" s="71" t="s">
        <v>1094</v>
      </c>
      <c r="F53" s="71" t="s">
        <v>1093</v>
      </c>
      <c r="G53" s="67">
        <v>0</v>
      </c>
      <c r="H53" s="67" t="s">
        <v>72</v>
      </c>
      <c r="I53" s="69" t="s">
        <v>65</v>
      </c>
      <c r="J53" s="70" t="s">
        <v>1092</v>
      </c>
      <c r="K53" s="70">
        <v>11100000</v>
      </c>
      <c r="L53" s="68" t="s">
        <v>67</v>
      </c>
      <c r="M53" s="71" t="s">
        <v>967</v>
      </c>
      <c r="N53" s="71">
        <v>57443718</v>
      </c>
      <c r="O53" s="70">
        <v>1388</v>
      </c>
      <c r="P53" s="183">
        <v>45462</v>
      </c>
      <c r="Q53" s="70">
        <v>49600000</v>
      </c>
      <c r="R53" s="183">
        <v>45475</v>
      </c>
      <c r="S53" s="70">
        <v>11100000</v>
      </c>
      <c r="T53" s="67" t="s">
        <v>66</v>
      </c>
      <c r="U53" s="71">
        <v>37331294</v>
      </c>
      <c r="V53" s="184" t="s">
        <v>966</v>
      </c>
      <c r="W53" s="183">
        <v>45475</v>
      </c>
      <c r="X53" s="183">
        <v>45475</v>
      </c>
      <c r="Y53" s="78" t="s">
        <v>74</v>
      </c>
      <c r="Z53" s="183">
        <v>45565</v>
      </c>
      <c r="AA53" s="71">
        <f t="shared" si="5"/>
        <v>90</v>
      </c>
      <c r="AB53" s="70">
        <v>0</v>
      </c>
      <c r="AC53" s="70">
        <v>0</v>
      </c>
      <c r="AD53" s="70">
        <v>0</v>
      </c>
      <c r="AE53" s="76" t="s">
        <v>74</v>
      </c>
      <c r="AF53" s="71">
        <f t="shared" si="6"/>
        <v>0</v>
      </c>
      <c r="AG53" s="70">
        <v>0</v>
      </c>
      <c r="AH53" s="70">
        <v>0</v>
      </c>
      <c r="AI53" s="76" t="s">
        <v>74</v>
      </c>
      <c r="AJ53" s="75">
        <v>0</v>
      </c>
      <c r="AK53" s="80" t="s">
        <v>74</v>
      </c>
      <c r="AL53" s="80" t="s">
        <v>74</v>
      </c>
      <c r="AM53" s="71">
        <f t="shared" si="7"/>
        <v>0</v>
      </c>
      <c r="AN53" s="71">
        <f>+K53+AC53-AH53</f>
        <v>11100000</v>
      </c>
      <c r="AO53" s="67" t="s">
        <v>66</v>
      </c>
      <c r="AP53" s="70">
        <v>11100000</v>
      </c>
      <c r="AQ53" s="67" t="s">
        <v>94</v>
      </c>
      <c r="AR53" s="70">
        <v>0</v>
      </c>
      <c r="AS53" s="80" t="s">
        <v>939</v>
      </c>
      <c r="AT53" s="182">
        <v>11100000</v>
      </c>
      <c r="AU53" s="82">
        <f t="shared" si="8"/>
        <v>0</v>
      </c>
      <c r="AV53" s="83">
        <f t="shared" si="9"/>
        <v>1</v>
      </c>
      <c r="AW53" s="80" t="s">
        <v>74</v>
      </c>
      <c r="AX53" s="67" t="s">
        <v>80</v>
      </c>
      <c r="AY53" s="71" t="s">
        <v>1091</v>
      </c>
      <c r="AZ53" s="68" t="s">
        <v>66</v>
      </c>
      <c r="BA53" s="68" t="s">
        <v>66</v>
      </c>
    </row>
    <row r="54" spans="2:53" s="178" customFormat="1" x14ac:dyDescent="0.25">
      <c r="B54" s="68">
        <v>2024</v>
      </c>
      <c r="C54" s="68">
        <v>891780111</v>
      </c>
      <c r="D54" s="69" t="s">
        <v>64</v>
      </c>
      <c r="E54" s="71" t="s">
        <v>1090</v>
      </c>
      <c r="F54" s="71" t="s">
        <v>1089</v>
      </c>
      <c r="G54" s="67">
        <v>0</v>
      </c>
      <c r="H54" s="67" t="s">
        <v>72</v>
      </c>
      <c r="I54" s="69" t="s">
        <v>65</v>
      </c>
      <c r="J54" s="70" t="s">
        <v>1088</v>
      </c>
      <c r="K54" s="70">
        <v>12600000</v>
      </c>
      <c r="L54" s="68" t="s">
        <v>67</v>
      </c>
      <c r="M54" s="71" t="s">
        <v>972</v>
      </c>
      <c r="N54" s="71">
        <v>57442105</v>
      </c>
      <c r="O54" s="70">
        <v>1391</v>
      </c>
      <c r="P54" s="183">
        <v>45462</v>
      </c>
      <c r="Q54" s="70">
        <v>20600000</v>
      </c>
      <c r="R54" s="183">
        <v>45475</v>
      </c>
      <c r="S54" s="70">
        <v>12600000</v>
      </c>
      <c r="T54" s="67" t="s">
        <v>66</v>
      </c>
      <c r="U54" s="71">
        <v>37331294</v>
      </c>
      <c r="V54" s="184" t="s">
        <v>966</v>
      </c>
      <c r="W54" s="183">
        <v>45475</v>
      </c>
      <c r="X54" s="183">
        <v>45475</v>
      </c>
      <c r="Y54" s="78" t="s">
        <v>74</v>
      </c>
      <c r="Z54" s="183">
        <v>45565</v>
      </c>
      <c r="AA54" s="71">
        <f t="shared" si="5"/>
        <v>90</v>
      </c>
      <c r="AB54" s="70">
        <v>0</v>
      </c>
      <c r="AC54" s="70">
        <v>0</v>
      </c>
      <c r="AD54" s="70">
        <v>0</v>
      </c>
      <c r="AE54" s="76" t="s">
        <v>74</v>
      </c>
      <c r="AF54" s="71">
        <f t="shared" si="6"/>
        <v>0</v>
      </c>
      <c r="AG54" s="70">
        <v>0</v>
      </c>
      <c r="AH54" s="70">
        <v>0</v>
      </c>
      <c r="AI54" s="76" t="s">
        <v>74</v>
      </c>
      <c r="AJ54" s="75">
        <v>0</v>
      </c>
      <c r="AK54" s="80" t="s">
        <v>74</v>
      </c>
      <c r="AL54" s="80" t="s">
        <v>74</v>
      </c>
      <c r="AM54" s="71">
        <f t="shared" si="7"/>
        <v>0</v>
      </c>
      <c r="AN54" s="71">
        <f>+K54+AC54-AH54</f>
        <v>12600000</v>
      </c>
      <c r="AO54" s="67" t="s">
        <v>66</v>
      </c>
      <c r="AP54" s="70">
        <v>12600000</v>
      </c>
      <c r="AQ54" s="67" t="s">
        <v>94</v>
      </c>
      <c r="AR54" s="70">
        <v>0</v>
      </c>
      <c r="AS54" s="80" t="s">
        <v>939</v>
      </c>
      <c r="AT54" s="182">
        <v>12600000</v>
      </c>
      <c r="AU54" s="82">
        <f t="shared" si="8"/>
        <v>0</v>
      </c>
      <c r="AV54" s="83">
        <f t="shared" si="9"/>
        <v>1</v>
      </c>
      <c r="AW54" s="80" t="s">
        <v>74</v>
      </c>
      <c r="AX54" s="67" t="s">
        <v>80</v>
      </c>
      <c r="AY54" s="71" t="s">
        <v>1087</v>
      </c>
      <c r="AZ54" s="68" t="s">
        <v>66</v>
      </c>
      <c r="BA54" s="68" t="s">
        <v>66</v>
      </c>
    </row>
    <row r="55" spans="2:53" s="178" customFormat="1" x14ac:dyDescent="0.25">
      <c r="B55" s="68">
        <v>2024</v>
      </c>
      <c r="C55" s="68">
        <v>891780111</v>
      </c>
      <c r="D55" s="69" t="s">
        <v>64</v>
      </c>
      <c r="E55" s="71" t="s">
        <v>1086</v>
      </c>
      <c r="F55" s="71" t="s">
        <v>1085</v>
      </c>
      <c r="G55" s="67">
        <v>0</v>
      </c>
      <c r="H55" s="67" t="s">
        <v>72</v>
      </c>
      <c r="I55" s="69" t="s">
        <v>65</v>
      </c>
      <c r="J55" s="70" t="s">
        <v>1084</v>
      </c>
      <c r="K55" s="70">
        <v>12800000</v>
      </c>
      <c r="L55" s="68" t="s">
        <v>67</v>
      </c>
      <c r="M55" s="71" t="s">
        <v>1083</v>
      </c>
      <c r="N55" s="71">
        <v>1082905242</v>
      </c>
      <c r="O55" s="70">
        <v>1389</v>
      </c>
      <c r="P55" s="183">
        <v>45462</v>
      </c>
      <c r="Q55" s="70">
        <v>30400000</v>
      </c>
      <c r="R55" s="183">
        <v>45475</v>
      </c>
      <c r="S55" s="70">
        <v>12800000</v>
      </c>
      <c r="T55" s="67" t="s">
        <v>66</v>
      </c>
      <c r="U55" s="71">
        <v>37331294</v>
      </c>
      <c r="V55" s="184" t="s">
        <v>966</v>
      </c>
      <c r="W55" s="183">
        <v>45475</v>
      </c>
      <c r="X55" s="183">
        <v>45475</v>
      </c>
      <c r="Y55" s="78" t="s">
        <v>74</v>
      </c>
      <c r="Z55" s="183">
        <v>45596</v>
      </c>
      <c r="AA55" s="71">
        <f t="shared" si="5"/>
        <v>121</v>
      </c>
      <c r="AB55" s="70">
        <v>0</v>
      </c>
      <c r="AC55" s="70">
        <v>0</v>
      </c>
      <c r="AD55" s="70">
        <v>0</v>
      </c>
      <c r="AE55" s="76" t="s">
        <v>74</v>
      </c>
      <c r="AF55" s="71">
        <f t="shared" si="6"/>
        <v>0</v>
      </c>
      <c r="AG55" s="70">
        <v>0</v>
      </c>
      <c r="AH55" s="70">
        <v>0</v>
      </c>
      <c r="AI55" s="76" t="s">
        <v>74</v>
      </c>
      <c r="AJ55" s="75">
        <v>0</v>
      </c>
      <c r="AK55" s="80" t="s">
        <v>74</v>
      </c>
      <c r="AL55" s="80" t="s">
        <v>74</v>
      </c>
      <c r="AM55" s="71">
        <f t="shared" si="7"/>
        <v>0</v>
      </c>
      <c r="AN55" s="71">
        <f>+K55+AC55-AH55</f>
        <v>12800000</v>
      </c>
      <c r="AO55" s="67" t="s">
        <v>66</v>
      </c>
      <c r="AP55" s="70">
        <v>12800000</v>
      </c>
      <c r="AQ55" s="67" t="s">
        <v>94</v>
      </c>
      <c r="AR55" s="70">
        <v>0</v>
      </c>
      <c r="AS55" s="80" t="s">
        <v>939</v>
      </c>
      <c r="AT55" s="182">
        <v>12800000</v>
      </c>
      <c r="AU55" s="82">
        <f t="shared" si="8"/>
        <v>0</v>
      </c>
      <c r="AV55" s="83">
        <f t="shared" si="9"/>
        <v>1</v>
      </c>
      <c r="AW55" s="80" t="s">
        <v>74</v>
      </c>
      <c r="AX55" s="67" t="s">
        <v>80</v>
      </c>
      <c r="AY55" s="71" t="s">
        <v>1082</v>
      </c>
      <c r="AZ55" s="68" t="s">
        <v>66</v>
      </c>
      <c r="BA55" s="68" t="s">
        <v>66</v>
      </c>
    </row>
    <row r="56" spans="2:53" s="178" customFormat="1" x14ac:dyDescent="0.25">
      <c r="B56" s="68">
        <v>2024</v>
      </c>
      <c r="C56" s="68">
        <v>891780111</v>
      </c>
      <c r="D56" s="69" t="s">
        <v>64</v>
      </c>
      <c r="E56" s="71" t="s">
        <v>1081</v>
      </c>
      <c r="F56" s="71" t="s">
        <v>1080</v>
      </c>
      <c r="G56" s="67">
        <v>0</v>
      </c>
      <c r="H56" s="67" t="s">
        <v>72</v>
      </c>
      <c r="I56" s="69" t="s">
        <v>65</v>
      </c>
      <c r="J56" s="70" t="s">
        <v>1079</v>
      </c>
      <c r="K56" s="70">
        <v>12400000</v>
      </c>
      <c r="L56" s="68" t="s">
        <v>67</v>
      </c>
      <c r="M56" s="188" t="s">
        <v>1078</v>
      </c>
      <c r="N56" s="187">
        <v>1082947568</v>
      </c>
      <c r="O56" s="70">
        <v>1399</v>
      </c>
      <c r="P56" s="183">
        <v>45463</v>
      </c>
      <c r="Q56" s="70">
        <v>43750000</v>
      </c>
      <c r="R56" s="183">
        <v>45475</v>
      </c>
      <c r="S56" s="70">
        <v>12400000</v>
      </c>
      <c r="T56" s="67" t="s">
        <v>66</v>
      </c>
      <c r="U56" s="71">
        <v>57426458</v>
      </c>
      <c r="V56" s="184" t="s">
        <v>940</v>
      </c>
      <c r="W56" s="183">
        <v>45475</v>
      </c>
      <c r="X56" s="183">
        <v>45475</v>
      </c>
      <c r="Y56" s="78" t="s">
        <v>74</v>
      </c>
      <c r="Z56" s="183">
        <v>45596</v>
      </c>
      <c r="AA56" s="71">
        <f t="shared" si="5"/>
        <v>121</v>
      </c>
      <c r="AB56" s="70">
        <v>0</v>
      </c>
      <c r="AC56" s="70">
        <v>0</v>
      </c>
      <c r="AD56" s="70">
        <v>0</v>
      </c>
      <c r="AE56" s="76" t="s">
        <v>74</v>
      </c>
      <c r="AF56" s="71">
        <f t="shared" si="6"/>
        <v>0</v>
      </c>
      <c r="AG56" s="70">
        <v>0</v>
      </c>
      <c r="AH56" s="70">
        <v>0</v>
      </c>
      <c r="AI56" s="76" t="s">
        <v>74</v>
      </c>
      <c r="AJ56" s="75">
        <v>0</v>
      </c>
      <c r="AK56" s="80" t="s">
        <v>74</v>
      </c>
      <c r="AL56" s="80" t="s">
        <v>74</v>
      </c>
      <c r="AM56" s="71">
        <f t="shared" si="7"/>
        <v>0</v>
      </c>
      <c r="AN56" s="71">
        <f>+K56+AC56-AH56</f>
        <v>12400000</v>
      </c>
      <c r="AO56" s="67" t="s">
        <v>66</v>
      </c>
      <c r="AP56" s="70">
        <v>12400000</v>
      </c>
      <c r="AQ56" s="67" t="s">
        <v>94</v>
      </c>
      <c r="AR56" s="70">
        <v>0</v>
      </c>
      <c r="AS56" s="80" t="s">
        <v>939</v>
      </c>
      <c r="AT56" s="182">
        <v>12400000</v>
      </c>
      <c r="AU56" s="82">
        <f t="shared" si="8"/>
        <v>0</v>
      </c>
      <c r="AV56" s="83">
        <f t="shared" si="9"/>
        <v>1</v>
      </c>
      <c r="AW56" s="80" t="s">
        <v>74</v>
      </c>
      <c r="AX56" s="67" t="s">
        <v>80</v>
      </c>
      <c r="AY56" s="71" t="s">
        <v>1077</v>
      </c>
      <c r="AZ56" s="68" t="s">
        <v>66</v>
      </c>
      <c r="BA56" s="68" t="s">
        <v>66</v>
      </c>
    </row>
    <row r="57" spans="2:53" s="178" customFormat="1" x14ac:dyDescent="0.25">
      <c r="B57" s="68">
        <v>2024</v>
      </c>
      <c r="C57" s="68">
        <v>891780111</v>
      </c>
      <c r="D57" s="69" t="s">
        <v>64</v>
      </c>
      <c r="E57" s="71" t="s">
        <v>1076</v>
      </c>
      <c r="F57" s="71" t="s">
        <v>1075</v>
      </c>
      <c r="G57" s="67">
        <v>0</v>
      </c>
      <c r="H57" s="67" t="s">
        <v>72</v>
      </c>
      <c r="I57" s="69" t="s">
        <v>65</v>
      </c>
      <c r="J57" s="70" t="s">
        <v>1074</v>
      </c>
      <c r="K57" s="70">
        <v>10000000</v>
      </c>
      <c r="L57" s="68" t="s">
        <v>67</v>
      </c>
      <c r="M57" s="71" t="s">
        <v>1073</v>
      </c>
      <c r="N57" s="71">
        <v>36669007</v>
      </c>
      <c r="O57" s="70">
        <v>1387</v>
      </c>
      <c r="P57" s="183">
        <v>45462</v>
      </c>
      <c r="Q57" s="70">
        <v>38800000</v>
      </c>
      <c r="R57" s="183">
        <v>45475</v>
      </c>
      <c r="S57" s="70">
        <v>10000000</v>
      </c>
      <c r="T57" s="67" t="s">
        <v>66</v>
      </c>
      <c r="U57" s="71">
        <v>37331294</v>
      </c>
      <c r="V57" s="184" t="s">
        <v>966</v>
      </c>
      <c r="W57" s="183">
        <v>45475</v>
      </c>
      <c r="X57" s="183">
        <v>45475</v>
      </c>
      <c r="Y57" s="78" t="s">
        <v>74</v>
      </c>
      <c r="Z57" s="183">
        <v>45596</v>
      </c>
      <c r="AA57" s="71">
        <f t="shared" si="5"/>
        <v>121</v>
      </c>
      <c r="AB57" s="70">
        <v>0</v>
      </c>
      <c r="AC57" s="70">
        <v>0</v>
      </c>
      <c r="AD57" s="70">
        <v>0</v>
      </c>
      <c r="AE57" s="76" t="s">
        <v>74</v>
      </c>
      <c r="AF57" s="71">
        <f t="shared" si="6"/>
        <v>0</v>
      </c>
      <c r="AG57" s="70">
        <v>0</v>
      </c>
      <c r="AH57" s="70">
        <v>0</v>
      </c>
      <c r="AI57" s="76" t="s">
        <v>74</v>
      </c>
      <c r="AJ57" s="75">
        <v>0</v>
      </c>
      <c r="AK57" s="80" t="s">
        <v>74</v>
      </c>
      <c r="AL57" s="80" t="s">
        <v>74</v>
      </c>
      <c r="AM57" s="71">
        <f t="shared" si="7"/>
        <v>0</v>
      </c>
      <c r="AN57" s="71">
        <f>+K57+AC57-AH57</f>
        <v>10000000</v>
      </c>
      <c r="AO57" s="67" t="s">
        <v>66</v>
      </c>
      <c r="AP57" s="70">
        <v>10000000</v>
      </c>
      <c r="AQ57" s="67" t="s">
        <v>94</v>
      </c>
      <c r="AR57" s="70">
        <v>0</v>
      </c>
      <c r="AS57" s="80" t="s">
        <v>939</v>
      </c>
      <c r="AT57" s="182">
        <v>10000000</v>
      </c>
      <c r="AU57" s="82">
        <f t="shared" si="8"/>
        <v>0</v>
      </c>
      <c r="AV57" s="83">
        <f t="shared" si="9"/>
        <v>1</v>
      </c>
      <c r="AW57" s="80" t="s">
        <v>74</v>
      </c>
      <c r="AX57" s="67" t="s">
        <v>80</v>
      </c>
      <c r="AY57" s="71" t="s">
        <v>1072</v>
      </c>
      <c r="AZ57" s="68" t="s">
        <v>66</v>
      </c>
      <c r="BA57" s="68" t="s">
        <v>66</v>
      </c>
    </row>
    <row r="58" spans="2:53" s="178" customFormat="1" x14ac:dyDescent="0.25">
      <c r="B58" s="68">
        <v>2024</v>
      </c>
      <c r="C58" s="68">
        <v>891780111</v>
      </c>
      <c r="D58" s="69" t="s">
        <v>64</v>
      </c>
      <c r="E58" s="71" t="s">
        <v>1071</v>
      </c>
      <c r="F58" s="71" t="s">
        <v>1070</v>
      </c>
      <c r="G58" s="67">
        <v>0</v>
      </c>
      <c r="H58" s="67" t="s">
        <v>72</v>
      </c>
      <c r="I58" s="69" t="s">
        <v>65</v>
      </c>
      <c r="J58" s="70" t="s">
        <v>1069</v>
      </c>
      <c r="K58" s="70">
        <v>10000000</v>
      </c>
      <c r="L58" s="68" t="s">
        <v>67</v>
      </c>
      <c r="M58" s="71" t="s">
        <v>1068</v>
      </c>
      <c r="N58" s="71">
        <v>1082852286</v>
      </c>
      <c r="O58" s="70">
        <v>1387</v>
      </c>
      <c r="P58" s="183">
        <v>45462</v>
      </c>
      <c r="Q58" s="70">
        <v>38800000</v>
      </c>
      <c r="R58" s="183">
        <v>45475</v>
      </c>
      <c r="S58" s="70">
        <v>10000000</v>
      </c>
      <c r="T58" s="67" t="s">
        <v>66</v>
      </c>
      <c r="U58" s="71">
        <v>37331294</v>
      </c>
      <c r="V58" s="184" t="s">
        <v>966</v>
      </c>
      <c r="W58" s="183">
        <v>45475</v>
      </c>
      <c r="X58" s="183">
        <v>45475</v>
      </c>
      <c r="Y58" s="78" t="s">
        <v>74</v>
      </c>
      <c r="Z58" s="183">
        <v>45596</v>
      </c>
      <c r="AA58" s="71">
        <f t="shared" si="5"/>
        <v>121</v>
      </c>
      <c r="AB58" s="70">
        <v>0</v>
      </c>
      <c r="AC58" s="70">
        <v>0</v>
      </c>
      <c r="AD58" s="70">
        <v>0</v>
      </c>
      <c r="AE58" s="76" t="s">
        <v>74</v>
      </c>
      <c r="AF58" s="71">
        <f t="shared" si="6"/>
        <v>0</v>
      </c>
      <c r="AG58" s="70">
        <v>0</v>
      </c>
      <c r="AH58" s="70">
        <v>0</v>
      </c>
      <c r="AI58" s="76" t="s">
        <v>74</v>
      </c>
      <c r="AJ58" s="75">
        <v>0</v>
      </c>
      <c r="AK58" s="80" t="s">
        <v>74</v>
      </c>
      <c r="AL58" s="80" t="s">
        <v>74</v>
      </c>
      <c r="AM58" s="71">
        <f t="shared" si="7"/>
        <v>0</v>
      </c>
      <c r="AN58" s="71">
        <f>+K58+AC58-AH58</f>
        <v>10000000</v>
      </c>
      <c r="AO58" s="67" t="s">
        <v>66</v>
      </c>
      <c r="AP58" s="70">
        <v>10000000</v>
      </c>
      <c r="AQ58" s="67" t="s">
        <v>94</v>
      </c>
      <c r="AR58" s="70">
        <v>0</v>
      </c>
      <c r="AS58" s="80" t="s">
        <v>939</v>
      </c>
      <c r="AT58" s="182">
        <v>10000000</v>
      </c>
      <c r="AU58" s="82">
        <f t="shared" si="8"/>
        <v>0</v>
      </c>
      <c r="AV58" s="83">
        <f t="shared" si="9"/>
        <v>1</v>
      </c>
      <c r="AW58" s="80" t="s">
        <v>74</v>
      </c>
      <c r="AX58" s="67" t="s">
        <v>80</v>
      </c>
      <c r="AY58" s="71" t="s">
        <v>1067</v>
      </c>
      <c r="AZ58" s="68" t="s">
        <v>66</v>
      </c>
      <c r="BA58" s="68" t="s">
        <v>66</v>
      </c>
    </row>
    <row r="59" spans="2:53" s="178" customFormat="1" x14ac:dyDescent="0.25">
      <c r="B59" s="68">
        <v>2024</v>
      </c>
      <c r="C59" s="68">
        <v>891780111</v>
      </c>
      <c r="D59" s="69" t="s">
        <v>64</v>
      </c>
      <c r="E59" s="71" t="s">
        <v>1066</v>
      </c>
      <c r="F59" s="71" t="s">
        <v>1065</v>
      </c>
      <c r="G59" s="67">
        <v>0</v>
      </c>
      <c r="H59" s="67" t="s">
        <v>72</v>
      </c>
      <c r="I59" s="69" t="s">
        <v>65</v>
      </c>
      <c r="J59" s="70" t="s">
        <v>1064</v>
      </c>
      <c r="K59" s="70">
        <v>8800000</v>
      </c>
      <c r="L59" s="68" t="s">
        <v>67</v>
      </c>
      <c r="M59" s="71" t="s">
        <v>1063</v>
      </c>
      <c r="N59" s="71">
        <v>1082942857</v>
      </c>
      <c r="O59" s="70">
        <v>1387</v>
      </c>
      <c r="P59" s="183">
        <v>45462</v>
      </c>
      <c r="Q59" s="70">
        <v>38800000</v>
      </c>
      <c r="R59" s="183">
        <v>45475</v>
      </c>
      <c r="S59" s="70">
        <v>8800000</v>
      </c>
      <c r="T59" s="67" t="s">
        <v>66</v>
      </c>
      <c r="U59" s="71">
        <v>57426458</v>
      </c>
      <c r="V59" s="184" t="s">
        <v>940</v>
      </c>
      <c r="W59" s="183">
        <v>45475</v>
      </c>
      <c r="X59" s="183">
        <v>45475</v>
      </c>
      <c r="Y59" s="78" t="s">
        <v>74</v>
      </c>
      <c r="Z59" s="183">
        <v>45596</v>
      </c>
      <c r="AA59" s="71">
        <f t="shared" si="5"/>
        <v>121</v>
      </c>
      <c r="AB59" s="70">
        <v>0</v>
      </c>
      <c r="AC59" s="70">
        <v>0</v>
      </c>
      <c r="AD59" s="70">
        <v>0</v>
      </c>
      <c r="AE59" s="76" t="s">
        <v>74</v>
      </c>
      <c r="AF59" s="71">
        <f t="shared" si="6"/>
        <v>0</v>
      </c>
      <c r="AG59" s="70">
        <v>0</v>
      </c>
      <c r="AH59" s="70">
        <v>0</v>
      </c>
      <c r="AI59" s="76" t="s">
        <v>74</v>
      </c>
      <c r="AJ59" s="75">
        <v>0</v>
      </c>
      <c r="AK59" s="80" t="s">
        <v>74</v>
      </c>
      <c r="AL59" s="80" t="s">
        <v>74</v>
      </c>
      <c r="AM59" s="71">
        <f t="shared" si="7"/>
        <v>0</v>
      </c>
      <c r="AN59" s="71">
        <f>+K59+AC59-AH59</f>
        <v>8800000</v>
      </c>
      <c r="AO59" s="67" t="s">
        <v>66</v>
      </c>
      <c r="AP59" s="70">
        <v>8800000</v>
      </c>
      <c r="AQ59" s="67" t="s">
        <v>94</v>
      </c>
      <c r="AR59" s="70">
        <v>0</v>
      </c>
      <c r="AS59" s="80" t="s">
        <v>939</v>
      </c>
      <c r="AT59" s="182">
        <v>8800000</v>
      </c>
      <c r="AU59" s="82">
        <f t="shared" si="8"/>
        <v>0</v>
      </c>
      <c r="AV59" s="83">
        <f t="shared" si="9"/>
        <v>1</v>
      </c>
      <c r="AW59" s="80" t="s">
        <v>74</v>
      </c>
      <c r="AX59" s="67" t="s">
        <v>80</v>
      </c>
      <c r="AY59" s="71" t="s">
        <v>1062</v>
      </c>
      <c r="AZ59" s="68" t="s">
        <v>66</v>
      </c>
      <c r="BA59" s="68" t="s">
        <v>66</v>
      </c>
    </row>
    <row r="60" spans="2:53" s="178" customFormat="1" x14ac:dyDescent="0.25">
      <c r="B60" s="68">
        <v>2024</v>
      </c>
      <c r="C60" s="68">
        <v>891780111</v>
      </c>
      <c r="D60" s="69" t="s">
        <v>64</v>
      </c>
      <c r="E60" s="71" t="s">
        <v>1061</v>
      </c>
      <c r="F60" s="71" t="s">
        <v>1060</v>
      </c>
      <c r="G60" s="67">
        <v>0</v>
      </c>
      <c r="H60" s="67" t="s">
        <v>72</v>
      </c>
      <c r="I60" s="69" t="s">
        <v>65</v>
      </c>
      <c r="J60" s="70" t="s">
        <v>1059</v>
      </c>
      <c r="K60" s="70">
        <v>28000000</v>
      </c>
      <c r="L60" s="68" t="s">
        <v>67</v>
      </c>
      <c r="M60" s="71" t="s">
        <v>1058</v>
      </c>
      <c r="N60" s="70">
        <v>37511267</v>
      </c>
      <c r="O60" s="70">
        <v>1392</v>
      </c>
      <c r="P60" s="183">
        <v>45462</v>
      </c>
      <c r="Q60" s="70">
        <v>28000000</v>
      </c>
      <c r="R60" s="183">
        <v>45475</v>
      </c>
      <c r="S60" s="70">
        <v>28000000</v>
      </c>
      <c r="T60" s="67" t="s">
        <v>66</v>
      </c>
      <c r="U60" s="71">
        <v>1082976788</v>
      </c>
      <c r="V60" s="184" t="s">
        <v>950</v>
      </c>
      <c r="W60" s="183">
        <v>45475</v>
      </c>
      <c r="X60" s="183">
        <v>45475</v>
      </c>
      <c r="Y60" s="78" t="s">
        <v>74</v>
      </c>
      <c r="Z60" s="183">
        <v>45596</v>
      </c>
      <c r="AA60" s="71">
        <f t="shared" si="5"/>
        <v>121</v>
      </c>
      <c r="AB60" s="70">
        <v>0</v>
      </c>
      <c r="AC60" s="70">
        <v>0</v>
      </c>
      <c r="AD60" s="70">
        <v>0</v>
      </c>
      <c r="AE60" s="76" t="s">
        <v>74</v>
      </c>
      <c r="AF60" s="71">
        <f t="shared" si="6"/>
        <v>0</v>
      </c>
      <c r="AG60" s="70">
        <v>0</v>
      </c>
      <c r="AH60" s="70">
        <v>0</v>
      </c>
      <c r="AI60" s="76" t="s">
        <v>74</v>
      </c>
      <c r="AJ60" s="75">
        <v>0</v>
      </c>
      <c r="AK60" s="80" t="s">
        <v>74</v>
      </c>
      <c r="AL60" s="80" t="s">
        <v>74</v>
      </c>
      <c r="AM60" s="71">
        <f t="shared" si="7"/>
        <v>0</v>
      </c>
      <c r="AN60" s="71">
        <f>+K60+AC60-AH60</f>
        <v>28000000</v>
      </c>
      <c r="AO60" s="67" t="s">
        <v>66</v>
      </c>
      <c r="AP60" s="70">
        <v>28000000</v>
      </c>
      <c r="AQ60" s="67" t="s">
        <v>94</v>
      </c>
      <c r="AR60" s="70">
        <v>0</v>
      </c>
      <c r="AS60" s="80" t="s">
        <v>939</v>
      </c>
      <c r="AT60" s="182">
        <v>28000000</v>
      </c>
      <c r="AU60" s="82">
        <f t="shared" si="8"/>
        <v>0</v>
      </c>
      <c r="AV60" s="83">
        <f t="shared" si="9"/>
        <v>1</v>
      </c>
      <c r="AW60" s="80" t="s">
        <v>74</v>
      </c>
      <c r="AX60" s="67" t="s">
        <v>80</v>
      </c>
      <c r="AY60" s="71" t="s">
        <v>1057</v>
      </c>
      <c r="AZ60" s="68" t="s">
        <v>66</v>
      </c>
      <c r="BA60" s="68" t="s">
        <v>66</v>
      </c>
    </row>
    <row r="61" spans="2:53" s="178" customFormat="1" x14ac:dyDescent="0.25">
      <c r="B61" s="68">
        <v>2024</v>
      </c>
      <c r="C61" s="68">
        <v>891780111</v>
      </c>
      <c r="D61" s="69" t="s">
        <v>64</v>
      </c>
      <c r="E61" s="71" t="s">
        <v>1056</v>
      </c>
      <c r="F61" s="71" t="s">
        <v>1055</v>
      </c>
      <c r="G61" s="67">
        <v>0</v>
      </c>
      <c r="H61" s="67" t="s">
        <v>72</v>
      </c>
      <c r="I61" s="69" t="s">
        <v>65</v>
      </c>
      <c r="J61" s="70" t="s">
        <v>1054</v>
      </c>
      <c r="K61" s="70">
        <v>12800000</v>
      </c>
      <c r="L61" s="68" t="s">
        <v>67</v>
      </c>
      <c r="M61" s="71" t="s">
        <v>1053</v>
      </c>
      <c r="N61" s="71">
        <v>1083020130</v>
      </c>
      <c r="O61" s="70">
        <v>1390</v>
      </c>
      <c r="P61" s="183">
        <v>45462</v>
      </c>
      <c r="Q61" s="70">
        <v>35200000</v>
      </c>
      <c r="R61" s="183">
        <v>45475</v>
      </c>
      <c r="S61" s="70">
        <v>12800000</v>
      </c>
      <c r="T61" s="67" t="s">
        <v>66</v>
      </c>
      <c r="U61" s="71">
        <v>37331294</v>
      </c>
      <c r="V61" s="184" t="s">
        <v>966</v>
      </c>
      <c r="W61" s="183">
        <v>45475</v>
      </c>
      <c r="X61" s="183">
        <v>45475</v>
      </c>
      <c r="Y61" s="78" t="s">
        <v>74</v>
      </c>
      <c r="Z61" s="183">
        <v>45596</v>
      </c>
      <c r="AA61" s="71">
        <f t="shared" si="5"/>
        <v>121</v>
      </c>
      <c r="AB61" s="70">
        <v>0</v>
      </c>
      <c r="AC61" s="70">
        <v>0</v>
      </c>
      <c r="AD61" s="70">
        <v>0</v>
      </c>
      <c r="AE61" s="76" t="s">
        <v>74</v>
      </c>
      <c r="AF61" s="71">
        <f t="shared" si="6"/>
        <v>0</v>
      </c>
      <c r="AG61" s="70">
        <v>0</v>
      </c>
      <c r="AH61" s="70">
        <v>0</v>
      </c>
      <c r="AI61" s="76" t="s">
        <v>74</v>
      </c>
      <c r="AJ61" s="75">
        <v>0</v>
      </c>
      <c r="AK61" s="80" t="s">
        <v>74</v>
      </c>
      <c r="AL61" s="80" t="s">
        <v>74</v>
      </c>
      <c r="AM61" s="71">
        <f t="shared" si="7"/>
        <v>0</v>
      </c>
      <c r="AN61" s="71">
        <f>+K61+AC61-AH61</f>
        <v>12800000</v>
      </c>
      <c r="AO61" s="67" t="s">
        <v>66</v>
      </c>
      <c r="AP61" s="70">
        <v>12800000</v>
      </c>
      <c r="AQ61" s="67" t="s">
        <v>94</v>
      </c>
      <c r="AR61" s="70">
        <v>0</v>
      </c>
      <c r="AS61" s="80" t="s">
        <v>939</v>
      </c>
      <c r="AT61" s="182">
        <v>12800000</v>
      </c>
      <c r="AU61" s="82">
        <f t="shared" si="8"/>
        <v>0</v>
      </c>
      <c r="AV61" s="83">
        <f t="shared" si="9"/>
        <v>1</v>
      </c>
      <c r="AW61" s="80" t="s">
        <v>74</v>
      </c>
      <c r="AX61" s="67" t="s">
        <v>80</v>
      </c>
      <c r="AY61" s="71" t="s">
        <v>1052</v>
      </c>
      <c r="AZ61" s="68" t="s">
        <v>66</v>
      </c>
      <c r="BA61" s="68" t="s">
        <v>66</v>
      </c>
    </row>
    <row r="62" spans="2:53" s="178" customFormat="1" x14ac:dyDescent="0.25">
      <c r="B62" s="68">
        <v>2024</v>
      </c>
      <c r="C62" s="68">
        <v>891780111</v>
      </c>
      <c r="D62" s="69" t="s">
        <v>64</v>
      </c>
      <c r="E62" s="71" t="s">
        <v>1051</v>
      </c>
      <c r="F62" s="71" t="s">
        <v>1050</v>
      </c>
      <c r="G62" s="67">
        <v>0</v>
      </c>
      <c r="H62" s="67" t="s">
        <v>72</v>
      </c>
      <c r="I62" s="69" t="s">
        <v>65</v>
      </c>
      <c r="J62" s="70" t="s">
        <v>1049</v>
      </c>
      <c r="K62" s="70">
        <v>3200000</v>
      </c>
      <c r="L62" s="68" t="s">
        <v>67</v>
      </c>
      <c r="M62" s="72" t="s">
        <v>1048</v>
      </c>
      <c r="N62" s="71">
        <v>49607154</v>
      </c>
      <c r="O62" s="70">
        <v>1479</v>
      </c>
      <c r="P62" s="183">
        <v>45471</v>
      </c>
      <c r="Q62" s="70">
        <v>3200000</v>
      </c>
      <c r="R62" s="183">
        <v>45477</v>
      </c>
      <c r="S62" s="70">
        <v>3200000</v>
      </c>
      <c r="T62" s="67" t="s">
        <v>66</v>
      </c>
      <c r="U62" s="71">
        <v>57426458</v>
      </c>
      <c r="V62" s="184" t="s">
        <v>940</v>
      </c>
      <c r="W62" s="183">
        <v>45477</v>
      </c>
      <c r="X62" s="183">
        <v>45477</v>
      </c>
      <c r="Y62" s="78" t="s">
        <v>74</v>
      </c>
      <c r="Z62" s="183">
        <v>45504</v>
      </c>
      <c r="AA62" s="71">
        <f t="shared" si="5"/>
        <v>27</v>
      </c>
      <c r="AB62" s="70">
        <v>0</v>
      </c>
      <c r="AC62" s="70">
        <v>0</v>
      </c>
      <c r="AD62" s="70">
        <v>0</v>
      </c>
      <c r="AE62" s="76" t="s">
        <v>74</v>
      </c>
      <c r="AF62" s="71">
        <f t="shared" si="6"/>
        <v>0</v>
      </c>
      <c r="AG62" s="70">
        <v>0</v>
      </c>
      <c r="AH62" s="70">
        <v>0</v>
      </c>
      <c r="AI62" s="76" t="s">
        <v>74</v>
      </c>
      <c r="AJ62" s="75">
        <v>0</v>
      </c>
      <c r="AK62" s="80" t="s">
        <v>74</v>
      </c>
      <c r="AL62" s="80" t="s">
        <v>74</v>
      </c>
      <c r="AM62" s="71">
        <f t="shared" si="7"/>
        <v>0</v>
      </c>
      <c r="AN62" s="71">
        <f>+K62+AC62-AH62</f>
        <v>3200000</v>
      </c>
      <c r="AO62" s="67" t="s">
        <v>66</v>
      </c>
      <c r="AP62" s="70">
        <v>3200000</v>
      </c>
      <c r="AQ62" s="67" t="s">
        <v>94</v>
      </c>
      <c r="AR62" s="70">
        <v>0</v>
      </c>
      <c r="AS62" s="80" t="s">
        <v>939</v>
      </c>
      <c r="AT62" s="182">
        <v>3200000</v>
      </c>
      <c r="AU62" s="82">
        <f t="shared" si="8"/>
        <v>0</v>
      </c>
      <c r="AV62" s="83">
        <f t="shared" si="9"/>
        <v>1</v>
      </c>
      <c r="AW62" s="80" t="s">
        <v>74</v>
      </c>
      <c r="AX62" s="67" t="s">
        <v>80</v>
      </c>
      <c r="AY62" s="71" t="s">
        <v>1047</v>
      </c>
      <c r="AZ62" s="68" t="s">
        <v>66</v>
      </c>
      <c r="BA62" s="68" t="s">
        <v>66</v>
      </c>
    </row>
    <row r="63" spans="2:53" s="178" customFormat="1" x14ac:dyDescent="0.25">
      <c r="B63" s="68">
        <v>2024</v>
      </c>
      <c r="C63" s="68">
        <v>891780111</v>
      </c>
      <c r="D63" s="69" t="s">
        <v>64</v>
      </c>
      <c r="E63" s="71" t="s">
        <v>1046</v>
      </c>
      <c r="F63" s="71" t="s">
        <v>1045</v>
      </c>
      <c r="G63" s="67">
        <v>0</v>
      </c>
      <c r="H63" s="67" t="s">
        <v>72</v>
      </c>
      <c r="I63" s="69" t="s">
        <v>65</v>
      </c>
      <c r="J63" s="70" t="s">
        <v>962</v>
      </c>
      <c r="K63" s="70">
        <v>15750000</v>
      </c>
      <c r="L63" s="68" t="s">
        <v>67</v>
      </c>
      <c r="M63" s="71" t="s">
        <v>961</v>
      </c>
      <c r="N63" s="71">
        <v>7143983</v>
      </c>
      <c r="O63" s="70">
        <v>1399</v>
      </c>
      <c r="P63" s="183">
        <v>45463</v>
      </c>
      <c r="Q63" s="70">
        <v>43750000</v>
      </c>
      <c r="R63" s="183">
        <v>45478</v>
      </c>
      <c r="S63" s="70">
        <v>15750000</v>
      </c>
      <c r="T63" s="67" t="s">
        <v>66</v>
      </c>
      <c r="U63" s="71">
        <v>57426458</v>
      </c>
      <c r="V63" s="184" t="s">
        <v>940</v>
      </c>
      <c r="W63" s="183">
        <v>45478</v>
      </c>
      <c r="X63" s="183">
        <v>45478</v>
      </c>
      <c r="Y63" s="78" t="s">
        <v>74</v>
      </c>
      <c r="Z63" s="183">
        <v>45580</v>
      </c>
      <c r="AA63" s="71">
        <f t="shared" si="5"/>
        <v>102</v>
      </c>
      <c r="AB63" s="70">
        <v>0</v>
      </c>
      <c r="AC63" s="70">
        <v>0</v>
      </c>
      <c r="AD63" s="70">
        <v>0</v>
      </c>
      <c r="AE63" s="76" t="s">
        <v>74</v>
      </c>
      <c r="AF63" s="71">
        <f t="shared" si="6"/>
        <v>0</v>
      </c>
      <c r="AG63" s="70">
        <v>0</v>
      </c>
      <c r="AH63" s="70">
        <v>0</v>
      </c>
      <c r="AI63" s="76" t="s">
        <v>74</v>
      </c>
      <c r="AJ63" s="75">
        <v>0</v>
      </c>
      <c r="AK63" s="80" t="s">
        <v>74</v>
      </c>
      <c r="AL63" s="80" t="s">
        <v>74</v>
      </c>
      <c r="AM63" s="71">
        <f t="shared" si="7"/>
        <v>0</v>
      </c>
      <c r="AN63" s="71">
        <f>+K63+AC63-AH63</f>
        <v>15750000</v>
      </c>
      <c r="AO63" s="67" t="s">
        <v>66</v>
      </c>
      <c r="AP63" s="70">
        <v>15750000</v>
      </c>
      <c r="AQ63" s="67" t="s">
        <v>94</v>
      </c>
      <c r="AR63" s="70">
        <v>0</v>
      </c>
      <c r="AS63" s="80" t="s">
        <v>939</v>
      </c>
      <c r="AT63" s="182">
        <v>15750000</v>
      </c>
      <c r="AU63" s="82">
        <f t="shared" si="8"/>
        <v>0</v>
      </c>
      <c r="AV63" s="83">
        <f t="shared" si="9"/>
        <v>1</v>
      </c>
      <c r="AW63" s="80" t="s">
        <v>74</v>
      </c>
      <c r="AX63" s="67" t="s">
        <v>80</v>
      </c>
      <c r="AY63" s="71" t="s">
        <v>1044</v>
      </c>
      <c r="AZ63" s="68" t="s">
        <v>66</v>
      </c>
      <c r="BA63" s="68" t="s">
        <v>66</v>
      </c>
    </row>
    <row r="64" spans="2:53" s="178" customFormat="1" x14ac:dyDescent="0.25">
      <c r="B64" s="68">
        <v>2024</v>
      </c>
      <c r="C64" s="68">
        <v>891780111</v>
      </c>
      <c r="D64" s="69" t="s">
        <v>64</v>
      </c>
      <c r="E64" s="71" t="s">
        <v>1043</v>
      </c>
      <c r="F64" s="71" t="s">
        <v>1042</v>
      </c>
      <c r="G64" s="67">
        <v>0</v>
      </c>
      <c r="H64" s="67" t="s">
        <v>72</v>
      </c>
      <c r="I64" s="69" t="s">
        <v>65</v>
      </c>
      <c r="J64" s="70" t="s">
        <v>1041</v>
      </c>
      <c r="K64" s="70">
        <v>11200000</v>
      </c>
      <c r="L64" s="68" t="s">
        <v>67</v>
      </c>
      <c r="M64" s="71" t="s">
        <v>1040</v>
      </c>
      <c r="N64" s="71">
        <v>1082989749</v>
      </c>
      <c r="O64" s="70">
        <v>1390</v>
      </c>
      <c r="P64" s="183">
        <v>45462</v>
      </c>
      <c r="Q64" s="70">
        <v>35200000</v>
      </c>
      <c r="R64" s="183">
        <v>45483</v>
      </c>
      <c r="S64" s="70">
        <v>11200000</v>
      </c>
      <c r="T64" s="67" t="s">
        <v>66</v>
      </c>
      <c r="U64" s="71">
        <v>37331294</v>
      </c>
      <c r="V64" s="184" t="s">
        <v>966</v>
      </c>
      <c r="W64" s="183">
        <v>45483</v>
      </c>
      <c r="X64" s="183">
        <v>45488</v>
      </c>
      <c r="Y64" s="78" t="s">
        <v>74</v>
      </c>
      <c r="Z64" s="183">
        <v>45596</v>
      </c>
      <c r="AA64" s="71">
        <f t="shared" si="5"/>
        <v>108</v>
      </c>
      <c r="AB64" s="70">
        <v>0</v>
      </c>
      <c r="AC64" s="70">
        <v>0</v>
      </c>
      <c r="AD64" s="70">
        <v>0</v>
      </c>
      <c r="AE64" s="76" t="s">
        <v>74</v>
      </c>
      <c r="AF64" s="71">
        <f t="shared" si="6"/>
        <v>0</v>
      </c>
      <c r="AG64" s="70">
        <v>0</v>
      </c>
      <c r="AH64" s="70">
        <v>0</v>
      </c>
      <c r="AI64" s="76" t="s">
        <v>74</v>
      </c>
      <c r="AJ64" s="75">
        <v>0</v>
      </c>
      <c r="AK64" s="80" t="s">
        <v>74</v>
      </c>
      <c r="AL64" s="80" t="s">
        <v>74</v>
      </c>
      <c r="AM64" s="71">
        <f t="shared" si="7"/>
        <v>0</v>
      </c>
      <c r="AN64" s="71">
        <f>+K64+AC64-AH64</f>
        <v>11200000</v>
      </c>
      <c r="AO64" s="67" t="s">
        <v>66</v>
      </c>
      <c r="AP64" s="70">
        <v>11200000</v>
      </c>
      <c r="AQ64" s="67" t="s">
        <v>94</v>
      </c>
      <c r="AR64" s="70">
        <v>0</v>
      </c>
      <c r="AS64" s="80" t="s">
        <v>939</v>
      </c>
      <c r="AT64" s="182">
        <v>11200000</v>
      </c>
      <c r="AU64" s="82">
        <f t="shared" si="8"/>
        <v>0</v>
      </c>
      <c r="AV64" s="83">
        <f t="shared" si="9"/>
        <v>1</v>
      </c>
      <c r="AW64" s="80" t="s">
        <v>74</v>
      </c>
      <c r="AX64" s="67" t="s">
        <v>80</v>
      </c>
      <c r="AY64" s="71" t="s">
        <v>1039</v>
      </c>
      <c r="AZ64" s="68" t="s">
        <v>66</v>
      </c>
      <c r="BA64" s="68" t="s">
        <v>66</v>
      </c>
    </row>
    <row r="65" spans="2:53" s="178" customFormat="1" x14ac:dyDescent="0.25">
      <c r="B65" s="68">
        <v>2024</v>
      </c>
      <c r="C65" s="68">
        <v>891780111</v>
      </c>
      <c r="D65" s="69" t="s">
        <v>64</v>
      </c>
      <c r="E65" s="71" t="s">
        <v>1038</v>
      </c>
      <c r="F65" s="71" t="s">
        <v>1037</v>
      </c>
      <c r="G65" s="67">
        <v>0</v>
      </c>
      <c r="H65" s="67" t="s">
        <v>72</v>
      </c>
      <c r="I65" s="69" t="s">
        <v>65</v>
      </c>
      <c r="J65" s="70" t="s">
        <v>1036</v>
      </c>
      <c r="K65" s="70">
        <v>11200000</v>
      </c>
      <c r="L65" s="68" t="s">
        <v>67</v>
      </c>
      <c r="M65" s="71" t="s">
        <v>1035</v>
      </c>
      <c r="N65" s="71">
        <v>1151184718</v>
      </c>
      <c r="O65" s="70">
        <v>1389</v>
      </c>
      <c r="P65" s="183">
        <v>45462</v>
      </c>
      <c r="Q65" s="70">
        <v>30400000</v>
      </c>
      <c r="R65" s="183">
        <v>45483</v>
      </c>
      <c r="S65" s="70">
        <v>11200000</v>
      </c>
      <c r="T65" s="67" t="s">
        <v>66</v>
      </c>
      <c r="U65" s="71">
        <v>57426458</v>
      </c>
      <c r="V65" s="184" t="s">
        <v>940</v>
      </c>
      <c r="W65" s="183">
        <v>45483</v>
      </c>
      <c r="X65" s="183">
        <v>45488</v>
      </c>
      <c r="Y65" s="78" t="s">
        <v>74</v>
      </c>
      <c r="Z65" s="183">
        <v>45596</v>
      </c>
      <c r="AA65" s="71">
        <f t="shared" si="5"/>
        <v>108</v>
      </c>
      <c r="AB65" s="70">
        <v>0</v>
      </c>
      <c r="AC65" s="70">
        <v>0</v>
      </c>
      <c r="AD65" s="70">
        <v>0</v>
      </c>
      <c r="AE65" s="76" t="s">
        <v>74</v>
      </c>
      <c r="AF65" s="71">
        <f t="shared" si="6"/>
        <v>0</v>
      </c>
      <c r="AG65" s="70">
        <v>0</v>
      </c>
      <c r="AH65" s="70">
        <v>0</v>
      </c>
      <c r="AI65" s="76" t="s">
        <v>74</v>
      </c>
      <c r="AJ65" s="75">
        <v>0</v>
      </c>
      <c r="AK65" s="80" t="s">
        <v>74</v>
      </c>
      <c r="AL65" s="80" t="s">
        <v>74</v>
      </c>
      <c r="AM65" s="71">
        <f t="shared" si="7"/>
        <v>0</v>
      </c>
      <c r="AN65" s="71">
        <f>+K65+AC65-AH65</f>
        <v>11200000</v>
      </c>
      <c r="AO65" s="67" t="s">
        <v>66</v>
      </c>
      <c r="AP65" s="70">
        <v>11200000</v>
      </c>
      <c r="AQ65" s="67" t="s">
        <v>94</v>
      </c>
      <c r="AR65" s="70">
        <v>0</v>
      </c>
      <c r="AS65" s="80" t="s">
        <v>939</v>
      </c>
      <c r="AT65" s="182">
        <v>11200000</v>
      </c>
      <c r="AU65" s="82">
        <f t="shared" si="8"/>
        <v>0</v>
      </c>
      <c r="AV65" s="83">
        <f t="shared" si="9"/>
        <v>1</v>
      </c>
      <c r="AW65" s="80" t="s">
        <v>74</v>
      </c>
      <c r="AX65" s="67" t="s">
        <v>80</v>
      </c>
      <c r="AY65" s="71" t="s">
        <v>1034</v>
      </c>
      <c r="AZ65" s="68" t="s">
        <v>66</v>
      </c>
      <c r="BA65" s="68" t="s">
        <v>66</v>
      </c>
    </row>
    <row r="66" spans="2:53" s="178" customFormat="1" x14ac:dyDescent="0.25">
      <c r="B66" s="68">
        <v>2024</v>
      </c>
      <c r="C66" s="68">
        <v>891780111</v>
      </c>
      <c r="D66" s="69" t="s">
        <v>64</v>
      </c>
      <c r="E66" s="71" t="s">
        <v>1033</v>
      </c>
      <c r="F66" s="71" t="s">
        <v>1032</v>
      </c>
      <c r="G66" s="67">
        <v>0</v>
      </c>
      <c r="H66" s="67" t="s">
        <v>72</v>
      </c>
      <c r="I66" s="69" t="s">
        <v>65</v>
      </c>
      <c r="J66" s="70" t="s">
        <v>1031</v>
      </c>
      <c r="K66" s="70">
        <v>11200000</v>
      </c>
      <c r="L66" s="68" t="s">
        <v>67</v>
      </c>
      <c r="M66" s="71" t="s">
        <v>1030</v>
      </c>
      <c r="N66" s="71">
        <v>1221979591</v>
      </c>
      <c r="O66" s="70">
        <v>1390</v>
      </c>
      <c r="P66" s="183">
        <v>45462</v>
      </c>
      <c r="Q66" s="70">
        <v>35200000</v>
      </c>
      <c r="R66" s="183">
        <v>45483</v>
      </c>
      <c r="S66" s="70">
        <v>11200000</v>
      </c>
      <c r="T66" s="67" t="s">
        <v>66</v>
      </c>
      <c r="U66" s="71">
        <v>57426458</v>
      </c>
      <c r="V66" s="184" t="s">
        <v>940</v>
      </c>
      <c r="W66" s="183">
        <v>45483</v>
      </c>
      <c r="X66" s="183">
        <v>45488</v>
      </c>
      <c r="Y66" s="78" t="s">
        <v>74</v>
      </c>
      <c r="Z66" s="183">
        <v>45596</v>
      </c>
      <c r="AA66" s="71">
        <f t="shared" si="5"/>
        <v>108</v>
      </c>
      <c r="AB66" s="70">
        <v>0</v>
      </c>
      <c r="AC66" s="70">
        <v>0</v>
      </c>
      <c r="AD66" s="70">
        <v>0</v>
      </c>
      <c r="AE66" s="76" t="s">
        <v>74</v>
      </c>
      <c r="AF66" s="71">
        <f t="shared" si="6"/>
        <v>0</v>
      </c>
      <c r="AG66" s="70">
        <v>0</v>
      </c>
      <c r="AH66" s="70">
        <v>0</v>
      </c>
      <c r="AI66" s="76" t="s">
        <v>74</v>
      </c>
      <c r="AJ66" s="75">
        <v>0</v>
      </c>
      <c r="AK66" s="80" t="s">
        <v>74</v>
      </c>
      <c r="AL66" s="80" t="s">
        <v>74</v>
      </c>
      <c r="AM66" s="71">
        <f t="shared" si="7"/>
        <v>0</v>
      </c>
      <c r="AN66" s="71">
        <f>+K66+AC66-AH66</f>
        <v>11200000</v>
      </c>
      <c r="AO66" s="67" t="s">
        <v>66</v>
      </c>
      <c r="AP66" s="70">
        <v>11200000</v>
      </c>
      <c r="AQ66" s="67" t="s">
        <v>94</v>
      </c>
      <c r="AR66" s="70">
        <v>0</v>
      </c>
      <c r="AS66" s="80" t="s">
        <v>939</v>
      </c>
      <c r="AT66" s="182">
        <v>11200000</v>
      </c>
      <c r="AU66" s="82">
        <f t="shared" si="8"/>
        <v>0</v>
      </c>
      <c r="AV66" s="83">
        <f t="shared" si="9"/>
        <v>1</v>
      </c>
      <c r="AW66" s="80" t="s">
        <v>74</v>
      </c>
      <c r="AX66" s="67" t="s">
        <v>80</v>
      </c>
      <c r="AY66" s="71" t="s">
        <v>1029</v>
      </c>
      <c r="AZ66" s="68" t="s">
        <v>66</v>
      </c>
      <c r="BA66" s="68" t="s">
        <v>66</v>
      </c>
    </row>
    <row r="67" spans="2:53" s="178" customFormat="1" x14ac:dyDescent="0.25">
      <c r="B67" s="68">
        <v>2024</v>
      </c>
      <c r="C67" s="68">
        <v>891780111</v>
      </c>
      <c r="D67" s="69" t="s">
        <v>64</v>
      </c>
      <c r="E67" s="71" t="s">
        <v>1028</v>
      </c>
      <c r="F67" s="71" t="s">
        <v>1027</v>
      </c>
      <c r="G67" s="67">
        <v>0</v>
      </c>
      <c r="H67" s="67" t="s">
        <v>72</v>
      </c>
      <c r="I67" s="69" t="s">
        <v>65</v>
      </c>
      <c r="J67" s="70" t="s">
        <v>1026</v>
      </c>
      <c r="K67" s="70">
        <v>10000000</v>
      </c>
      <c r="L67" s="68" t="s">
        <v>67</v>
      </c>
      <c r="M67" s="71" t="s">
        <v>1025</v>
      </c>
      <c r="N67" s="71">
        <v>1083565949</v>
      </c>
      <c r="O67" s="70">
        <v>1387</v>
      </c>
      <c r="P67" s="183">
        <v>45462</v>
      </c>
      <c r="Q67" s="70">
        <v>38800000</v>
      </c>
      <c r="R67" s="183">
        <v>45483</v>
      </c>
      <c r="S67" s="70">
        <v>10000000</v>
      </c>
      <c r="T67" s="67" t="s">
        <v>66</v>
      </c>
      <c r="U67" s="71">
        <v>1082976788</v>
      </c>
      <c r="V67" s="184" t="s">
        <v>950</v>
      </c>
      <c r="W67" s="183">
        <v>45483</v>
      </c>
      <c r="X67" s="183">
        <v>45488</v>
      </c>
      <c r="Y67" s="78" t="s">
        <v>74</v>
      </c>
      <c r="Z67" s="183">
        <v>45611</v>
      </c>
      <c r="AA67" s="71">
        <f t="shared" si="5"/>
        <v>123</v>
      </c>
      <c r="AB67" s="70">
        <v>0</v>
      </c>
      <c r="AC67" s="70">
        <v>0</v>
      </c>
      <c r="AD67" s="70">
        <v>0</v>
      </c>
      <c r="AE67" s="76" t="s">
        <v>74</v>
      </c>
      <c r="AF67" s="71">
        <f t="shared" si="6"/>
        <v>0</v>
      </c>
      <c r="AG67" s="70">
        <v>0</v>
      </c>
      <c r="AH67" s="70">
        <v>0</v>
      </c>
      <c r="AI67" s="76" t="s">
        <v>74</v>
      </c>
      <c r="AJ67" s="75">
        <v>0</v>
      </c>
      <c r="AK67" s="80" t="s">
        <v>74</v>
      </c>
      <c r="AL67" s="80" t="s">
        <v>74</v>
      </c>
      <c r="AM67" s="71">
        <f t="shared" si="7"/>
        <v>0</v>
      </c>
      <c r="AN67" s="71">
        <f>+K67+AC67-AH67</f>
        <v>10000000</v>
      </c>
      <c r="AO67" s="67" t="s">
        <v>66</v>
      </c>
      <c r="AP67" s="70">
        <v>10000000</v>
      </c>
      <c r="AQ67" s="67" t="s">
        <v>94</v>
      </c>
      <c r="AR67" s="70">
        <v>0</v>
      </c>
      <c r="AS67" s="80" t="s">
        <v>939</v>
      </c>
      <c r="AT67" s="182">
        <v>8750000</v>
      </c>
      <c r="AU67" s="82">
        <f t="shared" si="8"/>
        <v>1250000</v>
      </c>
      <c r="AV67" s="83">
        <f t="shared" si="9"/>
        <v>0.875</v>
      </c>
      <c r="AW67" s="80" t="s">
        <v>74</v>
      </c>
      <c r="AX67" s="67" t="s">
        <v>95</v>
      </c>
      <c r="AY67" s="71" t="s">
        <v>1024</v>
      </c>
      <c r="AZ67" s="68" t="s">
        <v>66</v>
      </c>
      <c r="BA67" s="68" t="s">
        <v>66</v>
      </c>
    </row>
    <row r="68" spans="2:53" s="178" customFormat="1" x14ac:dyDescent="0.25">
      <c r="B68" s="68">
        <v>2024</v>
      </c>
      <c r="C68" s="68">
        <v>891780111</v>
      </c>
      <c r="D68" s="69" t="s">
        <v>64</v>
      </c>
      <c r="E68" s="71" t="s">
        <v>1023</v>
      </c>
      <c r="F68" s="71" t="s">
        <v>1022</v>
      </c>
      <c r="G68" s="67">
        <v>0</v>
      </c>
      <c r="H68" s="67" t="s">
        <v>72</v>
      </c>
      <c r="I68" s="69" t="s">
        <v>65</v>
      </c>
      <c r="J68" s="70" t="s">
        <v>1021</v>
      </c>
      <c r="K68" s="70">
        <v>13750000</v>
      </c>
      <c r="L68" s="68" t="s">
        <v>67</v>
      </c>
      <c r="M68" s="71" t="s">
        <v>1020</v>
      </c>
      <c r="N68" s="71">
        <v>36726367</v>
      </c>
      <c r="O68" s="70">
        <v>1520</v>
      </c>
      <c r="P68" s="183">
        <v>45481</v>
      </c>
      <c r="Q68" s="70">
        <v>13750000</v>
      </c>
      <c r="R68" s="183">
        <v>45484</v>
      </c>
      <c r="S68" s="70">
        <v>13750000</v>
      </c>
      <c r="T68" s="67" t="s">
        <v>66</v>
      </c>
      <c r="U68" s="71">
        <v>325277</v>
      </c>
      <c r="V68" s="184" t="s">
        <v>1019</v>
      </c>
      <c r="W68" s="183">
        <v>45484</v>
      </c>
      <c r="X68" s="183">
        <v>45488</v>
      </c>
      <c r="Y68" s="78" t="s">
        <v>74</v>
      </c>
      <c r="Z68" s="183">
        <v>45639</v>
      </c>
      <c r="AA68" s="71">
        <f t="shared" si="5"/>
        <v>151</v>
      </c>
      <c r="AB68" s="70">
        <v>0</v>
      </c>
      <c r="AC68" s="70">
        <v>0</v>
      </c>
      <c r="AD68" s="70">
        <v>0</v>
      </c>
      <c r="AE68" s="76" t="s">
        <v>74</v>
      </c>
      <c r="AF68" s="71">
        <f t="shared" si="6"/>
        <v>0</v>
      </c>
      <c r="AG68" s="70">
        <v>0</v>
      </c>
      <c r="AH68" s="70">
        <v>0</v>
      </c>
      <c r="AI68" s="76" t="s">
        <v>74</v>
      </c>
      <c r="AJ68" s="75">
        <v>0</v>
      </c>
      <c r="AK68" s="80" t="s">
        <v>74</v>
      </c>
      <c r="AL68" s="80" t="s">
        <v>74</v>
      </c>
      <c r="AM68" s="71">
        <f t="shared" si="7"/>
        <v>0</v>
      </c>
      <c r="AN68" s="71">
        <f>+K68+AC68-AH68</f>
        <v>13750000</v>
      </c>
      <c r="AO68" s="67" t="s">
        <v>66</v>
      </c>
      <c r="AP68" s="70">
        <v>13750000</v>
      </c>
      <c r="AQ68" s="67" t="s">
        <v>94</v>
      </c>
      <c r="AR68" s="70">
        <v>0</v>
      </c>
      <c r="AS68" s="80" t="s">
        <v>939</v>
      </c>
      <c r="AT68" s="182">
        <v>10000000</v>
      </c>
      <c r="AU68" s="82">
        <f t="shared" si="8"/>
        <v>3750000</v>
      </c>
      <c r="AV68" s="83">
        <f t="shared" si="9"/>
        <v>0.72727272727272729</v>
      </c>
      <c r="AW68" s="80" t="s">
        <v>74</v>
      </c>
      <c r="AX68" s="67" t="s">
        <v>95</v>
      </c>
      <c r="AY68" s="71" t="s">
        <v>1018</v>
      </c>
      <c r="AZ68" s="68" t="s">
        <v>66</v>
      </c>
      <c r="BA68" s="68" t="s">
        <v>66</v>
      </c>
    </row>
    <row r="69" spans="2:53" s="178" customFormat="1" x14ac:dyDescent="0.25">
      <c r="B69" s="68">
        <v>2024</v>
      </c>
      <c r="C69" s="68">
        <v>891780111</v>
      </c>
      <c r="D69" s="69" t="s">
        <v>64</v>
      </c>
      <c r="E69" s="71" t="s">
        <v>1017</v>
      </c>
      <c r="F69" s="71" t="s">
        <v>1016</v>
      </c>
      <c r="G69" s="67">
        <v>0</v>
      </c>
      <c r="H69" s="67" t="s">
        <v>72</v>
      </c>
      <c r="I69" s="69" t="s">
        <v>65</v>
      </c>
      <c r="J69" s="70" t="s">
        <v>1015</v>
      </c>
      <c r="K69" s="70">
        <v>9600000</v>
      </c>
      <c r="L69" s="68" t="s">
        <v>67</v>
      </c>
      <c r="M69" s="71" t="s">
        <v>941</v>
      </c>
      <c r="N69" s="71">
        <v>36666875</v>
      </c>
      <c r="O69" s="70">
        <v>1566</v>
      </c>
      <c r="P69" s="183">
        <v>45484</v>
      </c>
      <c r="Q69" s="70">
        <v>9600000</v>
      </c>
      <c r="R69" s="183">
        <v>45485</v>
      </c>
      <c r="S69" s="70">
        <v>9600000</v>
      </c>
      <c r="T69" s="67" t="s">
        <v>66</v>
      </c>
      <c r="U69" s="71">
        <v>57426458</v>
      </c>
      <c r="V69" s="184" t="s">
        <v>940</v>
      </c>
      <c r="W69" s="183">
        <v>45485</v>
      </c>
      <c r="X69" s="183">
        <v>45489</v>
      </c>
      <c r="Y69" s="78" t="s">
        <v>74</v>
      </c>
      <c r="Z69" s="183">
        <v>45580</v>
      </c>
      <c r="AA69" s="71">
        <f t="shared" si="5"/>
        <v>91</v>
      </c>
      <c r="AB69" s="70">
        <v>0</v>
      </c>
      <c r="AC69" s="70">
        <v>0</v>
      </c>
      <c r="AD69" s="70">
        <v>0</v>
      </c>
      <c r="AE69" s="76" t="s">
        <v>74</v>
      </c>
      <c r="AF69" s="71">
        <f t="shared" si="6"/>
        <v>0</v>
      </c>
      <c r="AG69" s="70">
        <v>0</v>
      </c>
      <c r="AH69" s="70">
        <v>0</v>
      </c>
      <c r="AI69" s="76" t="s">
        <v>74</v>
      </c>
      <c r="AJ69" s="75">
        <v>0</v>
      </c>
      <c r="AK69" s="80" t="s">
        <v>74</v>
      </c>
      <c r="AL69" s="80" t="s">
        <v>74</v>
      </c>
      <c r="AM69" s="71">
        <f t="shared" si="7"/>
        <v>0</v>
      </c>
      <c r="AN69" s="71">
        <f>+K69+AC69-AH69</f>
        <v>9600000</v>
      </c>
      <c r="AO69" s="67" t="s">
        <v>66</v>
      </c>
      <c r="AP69" s="70">
        <v>9600000</v>
      </c>
      <c r="AQ69" s="67" t="s">
        <v>94</v>
      </c>
      <c r="AR69" s="70">
        <v>0</v>
      </c>
      <c r="AS69" s="80" t="s">
        <v>939</v>
      </c>
      <c r="AT69" s="182">
        <v>9600000</v>
      </c>
      <c r="AU69" s="82">
        <f t="shared" si="8"/>
        <v>0</v>
      </c>
      <c r="AV69" s="83">
        <f t="shared" si="9"/>
        <v>1</v>
      </c>
      <c r="AW69" s="80" t="s">
        <v>74</v>
      </c>
      <c r="AX69" s="67" t="s">
        <v>80</v>
      </c>
      <c r="AY69" s="71" t="s">
        <v>1014</v>
      </c>
      <c r="AZ69" s="68" t="s">
        <v>66</v>
      </c>
      <c r="BA69" s="68" t="s">
        <v>66</v>
      </c>
    </row>
    <row r="70" spans="2:53" s="178" customFormat="1" x14ac:dyDescent="0.25">
      <c r="B70" s="68">
        <v>2024</v>
      </c>
      <c r="C70" s="68">
        <v>891780111</v>
      </c>
      <c r="D70" s="69" t="s">
        <v>64</v>
      </c>
      <c r="E70" s="71" t="s">
        <v>1013</v>
      </c>
      <c r="F70" s="71" t="s">
        <v>1012</v>
      </c>
      <c r="G70" s="67">
        <v>0</v>
      </c>
      <c r="H70" s="67" t="s">
        <v>72</v>
      </c>
      <c r="I70" s="69" t="s">
        <v>65</v>
      </c>
      <c r="J70" s="70" t="s">
        <v>1011</v>
      </c>
      <c r="K70" s="70">
        <v>6000000</v>
      </c>
      <c r="L70" s="68" t="s">
        <v>67</v>
      </c>
      <c r="M70" s="71" t="s">
        <v>951</v>
      </c>
      <c r="N70" s="71">
        <v>72289173</v>
      </c>
      <c r="O70" s="70">
        <v>1720</v>
      </c>
      <c r="P70" s="183">
        <v>45498</v>
      </c>
      <c r="Q70" s="70">
        <v>6000000</v>
      </c>
      <c r="R70" s="183">
        <v>45505</v>
      </c>
      <c r="S70" s="70">
        <v>6000000</v>
      </c>
      <c r="T70" s="67" t="s">
        <v>66</v>
      </c>
      <c r="U70" s="71">
        <v>1082976788</v>
      </c>
      <c r="V70" s="184" t="s">
        <v>950</v>
      </c>
      <c r="W70" s="183">
        <v>45504</v>
      </c>
      <c r="X70" s="183">
        <v>45505</v>
      </c>
      <c r="Y70" s="78" t="s">
        <v>74</v>
      </c>
      <c r="Z70" s="183">
        <v>45565</v>
      </c>
      <c r="AA70" s="71">
        <f t="shared" si="5"/>
        <v>60</v>
      </c>
      <c r="AB70" s="70">
        <v>0</v>
      </c>
      <c r="AC70" s="70">
        <v>0</v>
      </c>
      <c r="AD70" s="70">
        <v>0</v>
      </c>
      <c r="AE70" s="76" t="s">
        <v>74</v>
      </c>
      <c r="AF70" s="71">
        <f t="shared" si="6"/>
        <v>0</v>
      </c>
      <c r="AG70" s="70">
        <v>0</v>
      </c>
      <c r="AH70" s="70">
        <v>0</v>
      </c>
      <c r="AI70" s="76" t="s">
        <v>74</v>
      </c>
      <c r="AJ70" s="75">
        <v>0</v>
      </c>
      <c r="AK70" s="80" t="s">
        <v>74</v>
      </c>
      <c r="AL70" s="80" t="s">
        <v>74</v>
      </c>
      <c r="AM70" s="71">
        <f t="shared" si="7"/>
        <v>0</v>
      </c>
      <c r="AN70" s="71">
        <f>+K70+AC70-AH70</f>
        <v>6000000</v>
      </c>
      <c r="AO70" s="67" t="s">
        <v>66</v>
      </c>
      <c r="AP70" s="70">
        <v>6000000</v>
      </c>
      <c r="AQ70" s="67" t="s">
        <v>94</v>
      </c>
      <c r="AR70" s="70">
        <v>0</v>
      </c>
      <c r="AS70" s="80" t="s">
        <v>939</v>
      </c>
      <c r="AT70" s="182">
        <v>6000000</v>
      </c>
      <c r="AU70" s="82">
        <f t="shared" si="8"/>
        <v>0</v>
      </c>
      <c r="AV70" s="83">
        <f t="shared" si="9"/>
        <v>1</v>
      </c>
      <c r="AW70" s="80" t="s">
        <v>74</v>
      </c>
      <c r="AX70" s="67" t="s">
        <v>80</v>
      </c>
      <c r="AY70" s="71" t="s">
        <v>1010</v>
      </c>
      <c r="AZ70" s="68" t="s">
        <v>66</v>
      </c>
      <c r="BA70" s="68" t="s">
        <v>66</v>
      </c>
    </row>
    <row r="71" spans="2:53" s="178" customFormat="1" x14ac:dyDescent="0.25">
      <c r="B71" s="68">
        <v>2024</v>
      </c>
      <c r="C71" s="68">
        <v>891780111</v>
      </c>
      <c r="D71" s="69" t="s">
        <v>64</v>
      </c>
      <c r="E71" s="71" t="s">
        <v>1009</v>
      </c>
      <c r="F71" s="71" t="s">
        <v>1008</v>
      </c>
      <c r="G71" s="67">
        <v>0</v>
      </c>
      <c r="H71" s="67" t="s">
        <v>72</v>
      </c>
      <c r="I71" s="69" t="s">
        <v>65</v>
      </c>
      <c r="J71" s="70" t="s">
        <v>1007</v>
      </c>
      <c r="K71" s="70">
        <v>16000000</v>
      </c>
      <c r="L71" s="68" t="s">
        <v>67</v>
      </c>
      <c r="M71" s="71" t="s">
        <v>1006</v>
      </c>
      <c r="N71" s="71">
        <v>1082841477</v>
      </c>
      <c r="O71" s="70">
        <v>1681</v>
      </c>
      <c r="P71" s="183">
        <v>45496</v>
      </c>
      <c r="Q71" s="70">
        <v>16000000</v>
      </c>
      <c r="R71" s="183">
        <v>45506</v>
      </c>
      <c r="S71" s="70">
        <v>16000000</v>
      </c>
      <c r="T71" s="67" t="s">
        <v>66</v>
      </c>
      <c r="U71" s="71">
        <v>1082976788</v>
      </c>
      <c r="V71" s="184" t="s">
        <v>950</v>
      </c>
      <c r="W71" s="183">
        <v>45505</v>
      </c>
      <c r="X71" s="183">
        <v>45509</v>
      </c>
      <c r="Y71" s="78" t="s">
        <v>74</v>
      </c>
      <c r="Z71" s="183">
        <v>45626</v>
      </c>
      <c r="AA71" s="71">
        <f t="shared" si="5"/>
        <v>117</v>
      </c>
      <c r="AB71" s="70">
        <v>0</v>
      </c>
      <c r="AC71" s="70">
        <v>0</v>
      </c>
      <c r="AD71" s="70">
        <v>0</v>
      </c>
      <c r="AE71" s="76" t="s">
        <v>74</v>
      </c>
      <c r="AF71" s="71">
        <f t="shared" si="6"/>
        <v>0</v>
      </c>
      <c r="AG71" s="70">
        <v>0</v>
      </c>
      <c r="AH71" s="70">
        <v>0</v>
      </c>
      <c r="AI71" s="76" t="s">
        <v>74</v>
      </c>
      <c r="AJ71" s="75">
        <v>0</v>
      </c>
      <c r="AK71" s="80" t="s">
        <v>74</v>
      </c>
      <c r="AL71" s="80" t="s">
        <v>74</v>
      </c>
      <c r="AM71" s="71">
        <f t="shared" si="7"/>
        <v>0</v>
      </c>
      <c r="AN71" s="71">
        <f>+K71+AC71-AH71</f>
        <v>16000000</v>
      </c>
      <c r="AO71" s="67" t="s">
        <v>66</v>
      </c>
      <c r="AP71" s="70">
        <v>16000000</v>
      </c>
      <c r="AQ71" s="67" t="s">
        <v>94</v>
      </c>
      <c r="AR71" s="70">
        <v>0</v>
      </c>
      <c r="AS71" s="80" t="s">
        <v>939</v>
      </c>
      <c r="AT71" s="182">
        <v>12000000</v>
      </c>
      <c r="AU71" s="82">
        <f t="shared" si="8"/>
        <v>4000000</v>
      </c>
      <c r="AV71" s="83">
        <f t="shared" si="9"/>
        <v>0.75</v>
      </c>
      <c r="AW71" s="80" t="s">
        <v>74</v>
      </c>
      <c r="AX71" s="67" t="s">
        <v>95</v>
      </c>
      <c r="AY71" s="71" t="s">
        <v>1005</v>
      </c>
      <c r="AZ71" s="68" t="s">
        <v>66</v>
      </c>
      <c r="BA71" s="68" t="s">
        <v>66</v>
      </c>
    </row>
    <row r="72" spans="2:53" s="178" customFormat="1" x14ac:dyDescent="0.25">
      <c r="B72" s="68">
        <v>2024</v>
      </c>
      <c r="C72" s="68">
        <v>891780111</v>
      </c>
      <c r="D72" s="69" t="s">
        <v>64</v>
      </c>
      <c r="E72" s="71" t="s">
        <v>1004</v>
      </c>
      <c r="F72" s="71" t="s">
        <v>1003</v>
      </c>
      <c r="G72" s="67">
        <v>0</v>
      </c>
      <c r="H72" s="67" t="s">
        <v>72</v>
      </c>
      <c r="I72" s="69" t="s">
        <v>65</v>
      </c>
      <c r="J72" s="70" t="s">
        <v>1002</v>
      </c>
      <c r="K72" s="70">
        <v>19500000</v>
      </c>
      <c r="L72" s="68" t="s">
        <v>67</v>
      </c>
      <c r="M72" s="71" t="s">
        <v>1001</v>
      </c>
      <c r="N72" s="71">
        <v>1082879175</v>
      </c>
      <c r="O72" s="70">
        <v>1399</v>
      </c>
      <c r="P72" s="183">
        <v>45463</v>
      </c>
      <c r="Q72" s="70">
        <v>43750000</v>
      </c>
      <c r="R72" s="183">
        <v>45506</v>
      </c>
      <c r="S72" s="70">
        <v>19500000</v>
      </c>
      <c r="T72" s="67" t="s">
        <v>66</v>
      </c>
      <c r="U72" s="71">
        <v>1082976788</v>
      </c>
      <c r="V72" s="184" t="s">
        <v>950</v>
      </c>
      <c r="W72" s="183">
        <v>45506</v>
      </c>
      <c r="X72" s="183">
        <v>45506</v>
      </c>
      <c r="Y72" s="78" t="s">
        <v>74</v>
      </c>
      <c r="Z72" s="183">
        <v>45646</v>
      </c>
      <c r="AA72" s="71">
        <f t="shared" ref="AA72:AA84" si="10">+IF(Y72="1800-01-01",Z72-X72,Z72-Y72)</f>
        <v>140</v>
      </c>
      <c r="AB72" s="70">
        <v>0</v>
      </c>
      <c r="AC72" s="70">
        <v>0</v>
      </c>
      <c r="AD72" s="70">
        <v>0</v>
      </c>
      <c r="AE72" s="76" t="s">
        <v>74</v>
      </c>
      <c r="AF72" s="71">
        <f t="shared" ref="AF72:AF84" si="11">+IF(AE72="1800-01-01",0,AE72-Z72)</f>
        <v>0</v>
      </c>
      <c r="AG72" s="70">
        <v>0</v>
      </c>
      <c r="AH72" s="70">
        <v>0</v>
      </c>
      <c r="AI72" s="76" t="s">
        <v>74</v>
      </c>
      <c r="AJ72" s="75">
        <v>0</v>
      </c>
      <c r="AK72" s="80" t="s">
        <v>74</v>
      </c>
      <c r="AL72" s="80" t="s">
        <v>74</v>
      </c>
      <c r="AM72" s="71">
        <f t="shared" ref="AM72:AM84" si="12">+IF(AK72="1800-01-01",0,AL72-AK72)</f>
        <v>0</v>
      </c>
      <c r="AN72" s="71">
        <f>+K72+AC72-AH72</f>
        <v>19500000</v>
      </c>
      <c r="AO72" s="67" t="s">
        <v>66</v>
      </c>
      <c r="AP72" s="70">
        <v>19500000</v>
      </c>
      <c r="AQ72" s="67" t="s">
        <v>94</v>
      </c>
      <c r="AR72" s="70">
        <v>0</v>
      </c>
      <c r="AS72" s="80" t="s">
        <v>939</v>
      </c>
      <c r="AT72" s="182">
        <v>11700000</v>
      </c>
      <c r="AU72" s="82">
        <f t="shared" ref="AU72:AU84" si="13">AN72-AT72</f>
        <v>7800000</v>
      </c>
      <c r="AV72" s="83">
        <f t="shared" ref="AV72:AV84" si="14">+IFERROR(AT72/AN72,"_")</f>
        <v>0.6</v>
      </c>
      <c r="AW72" s="80" t="s">
        <v>74</v>
      </c>
      <c r="AX72" s="67" t="s">
        <v>95</v>
      </c>
      <c r="AY72" s="71" t="s">
        <v>1000</v>
      </c>
      <c r="AZ72" s="68" t="s">
        <v>66</v>
      </c>
      <c r="BA72" s="68" t="s">
        <v>66</v>
      </c>
    </row>
    <row r="73" spans="2:53" s="178" customFormat="1" x14ac:dyDescent="0.25">
      <c r="B73" s="68">
        <v>2024</v>
      </c>
      <c r="C73" s="68">
        <v>891780111</v>
      </c>
      <c r="D73" s="69" t="s">
        <v>64</v>
      </c>
      <c r="E73" s="71" t="s">
        <v>999</v>
      </c>
      <c r="F73" s="71" t="s">
        <v>998</v>
      </c>
      <c r="G73" s="67">
        <v>0</v>
      </c>
      <c r="H73" s="67" t="s">
        <v>72</v>
      </c>
      <c r="I73" s="69" t="s">
        <v>65</v>
      </c>
      <c r="J73" s="70" t="s">
        <v>997</v>
      </c>
      <c r="K73" s="70">
        <v>12950000</v>
      </c>
      <c r="L73" s="68" t="s">
        <v>67</v>
      </c>
      <c r="M73" s="71" t="s">
        <v>996</v>
      </c>
      <c r="N73" s="71">
        <v>84455243</v>
      </c>
      <c r="O73" s="70">
        <v>1970</v>
      </c>
      <c r="P73" s="183">
        <v>45531</v>
      </c>
      <c r="Q73" s="70">
        <v>12950000</v>
      </c>
      <c r="R73" s="183">
        <v>45537</v>
      </c>
      <c r="S73" s="70">
        <v>12950000</v>
      </c>
      <c r="T73" s="67" t="s">
        <v>66</v>
      </c>
      <c r="U73" s="71">
        <v>1082976788</v>
      </c>
      <c r="V73" s="184" t="s">
        <v>950</v>
      </c>
      <c r="W73" s="183">
        <v>45537</v>
      </c>
      <c r="X73" s="183">
        <v>45538</v>
      </c>
      <c r="Y73" s="78" t="s">
        <v>74</v>
      </c>
      <c r="Z73" s="183">
        <v>45641</v>
      </c>
      <c r="AA73" s="71">
        <f t="shared" si="10"/>
        <v>103</v>
      </c>
      <c r="AB73" s="70">
        <v>0</v>
      </c>
      <c r="AC73" s="70">
        <v>0</v>
      </c>
      <c r="AD73" s="70">
        <v>0</v>
      </c>
      <c r="AE73" s="76" t="s">
        <v>74</v>
      </c>
      <c r="AF73" s="71">
        <f t="shared" si="11"/>
        <v>0</v>
      </c>
      <c r="AG73" s="70">
        <v>0</v>
      </c>
      <c r="AH73" s="70">
        <v>0</v>
      </c>
      <c r="AI73" s="76" t="s">
        <v>74</v>
      </c>
      <c r="AJ73" s="75">
        <v>0</v>
      </c>
      <c r="AK73" s="80" t="s">
        <v>74</v>
      </c>
      <c r="AL73" s="80" t="s">
        <v>74</v>
      </c>
      <c r="AM73" s="71">
        <f t="shared" si="12"/>
        <v>0</v>
      </c>
      <c r="AN73" s="71">
        <f>+K73+AC73-AH73</f>
        <v>12950000</v>
      </c>
      <c r="AO73" s="67" t="s">
        <v>66</v>
      </c>
      <c r="AP73" s="70">
        <v>12950000</v>
      </c>
      <c r="AQ73" s="67" t="s">
        <v>94</v>
      </c>
      <c r="AR73" s="70">
        <v>0</v>
      </c>
      <c r="AS73" s="80" t="s">
        <v>939</v>
      </c>
      <c r="AT73" s="182">
        <v>7400000</v>
      </c>
      <c r="AU73" s="82">
        <f t="shared" si="13"/>
        <v>5550000</v>
      </c>
      <c r="AV73" s="83">
        <f t="shared" si="14"/>
        <v>0.5714285714285714</v>
      </c>
      <c r="AW73" s="80" t="s">
        <v>74</v>
      </c>
      <c r="AX73" s="67" t="s">
        <v>95</v>
      </c>
      <c r="AY73" s="71" t="s">
        <v>995</v>
      </c>
      <c r="AZ73" s="68" t="s">
        <v>66</v>
      </c>
      <c r="BA73" s="68" t="s">
        <v>66</v>
      </c>
    </row>
    <row r="74" spans="2:53" s="178" customFormat="1" x14ac:dyDescent="0.25">
      <c r="B74" s="68">
        <v>2024</v>
      </c>
      <c r="C74" s="68">
        <v>891780111</v>
      </c>
      <c r="D74" s="69" t="s">
        <v>64</v>
      </c>
      <c r="E74" s="71" t="s">
        <v>994</v>
      </c>
      <c r="F74" s="71" t="s">
        <v>993</v>
      </c>
      <c r="G74" s="67">
        <v>0</v>
      </c>
      <c r="H74" s="67" t="s">
        <v>72</v>
      </c>
      <c r="I74" s="69" t="s">
        <v>65</v>
      </c>
      <c r="J74" s="70" t="s">
        <v>992</v>
      </c>
      <c r="K74" s="70">
        <v>8750000</v>
      </c>
      <c r="L74" s="68" t="s">
        <v>67</v>
      </c>
      <c r="M74" s="71" t="s">
        <v>991</v>
      </c>
      <c r="N74" s="71">
        <v>51839142</v>
      </c>
      <c r="O74" s="70">
        <v>1969</v>
      </c>
      <c r="P74" s="183">
        <v>45531</v>
      </c>
      <c r="Q74" s="70">
        <v>8750000</v>
      </c>
      <c r="R74" s="183">
        <v>45537</v>
      </c>
      <c r="S74" s="70">
        <v>8750000</v>
      </c>
      <c r="T74" s="67" t="s">
        <v>66</v>
      </c>
      <c r="U74" s="71">
        <v>57426458</v>
      </c>
      <c r="V74" s="184" t="s">
        <v>940</v>
      </c>
      <c r="W74" s="183">
        <v>45537</v>
      </c>
      <c r="X74" s="183">
        <v>45538</v>
      </c>
      <c r="Y74" s="78" t="s">
        <v>74</v>
      </c>
      <c r="Z74" s="183">
        <v>45641</v>
      </c>
      <c r="AA74" s="71">
        <f t="shared" si="10"/>
        <v>103</v>
      </c>
      <c r="AB74" s="70">
        <v>0</v>
      </c>
      <c r="AC74" s="70">
        <v>0</v>
      </c>
      <c r="AD74" s="70">
        <v>0</v>
      </c>
      <c r="AE74" s="76" t="s">
        <v>74</v>
      </c>
      <c r="AF74" s="71">
        <f t="shared" si="11"/>
        <v>0</v>
      </c>
      <c r="AG74" s="70">
        <v>0</v>
      </c>
      <c r="AH74" s="70">
        <v>0</v>
      </c>
      <c r="AI74" s="76" t="s">
        <v>74</v>
      </c>
      <c r="AJ74" s="75">
        <v>0</v>
      </c>
      <c r="AK74" s="80" t="s">
        <v>74</v>
      </c>
      <c r="AL74" s="80" t="s">
        <v>74</v>
      </c>
      <c r="AM74" s="71">
        <f t="shared" si="12"/>
        <v>0</v>
      </c>
      <c r="AN74" s="71">
        <f>+K74+AC74-AH74</f>
        <v>8750000</v>
      </c>
      <c r="AO74" s="67" t="s">
        <v>66</v>
      </c>
      <c r="AP74" s="70">
        <v>8750000</v>
      </c>
      <c r="AQ74" s="67" t="s">
        <v>94</v>
      </c>
      <c r="AR74" s="70">
        <v>0</v>
      </c>
      <c r="AS74" s="80" t="s">
        <v>939</v>
      </c>
      <c r="AT74" s="182">
        <v>5000000</v>
      </c>
      <c r="AU74" s="82">
        <f t="shared" si="13"/>
        <v>3750000</v>
      </c>
      <c r="AV74" s="83">
        <f t="shared" si="14"/>
        <v>0.5714285714285714</v>
      </c>
      <c r="AW74" s="80" t="s">
        <v>74</v>
      </c>
      <c r="AX74" s="67" t="s">
        <v>95</v>
      </c>
      <c r="AY74" s="71" t="s">
        <v>990</v>
      </c>
      <c r="AZ74" s="68" t="s">
        <v>66</v>
      </c>
      <c r="BA74" s="68" t="s">
        <v>66</v>
      </c>
    </row>
    <row r="75" spans="2:53" s="178" customFormat="1" x14ac:dyDescent="0.25">
      <c r="B75" s="68">
        <v>2024</v>
      </c>
      <c r="C75" s="68">
        <v>891780111</v>
      </c>
      <c r="D75" s="69" t="s">
        <v>64</v>
      </c>
      <c r="E75" s="71" t="s">
        <v>989</v>
      </c>
      <c r="F75" s="71" t="s">
        <v>988</v>
      </c>
      <c r="G75" s="67">
        <v>0</v>
      </c>
      <c r="H75" s="67" t="s">
        <v>72</v>
      </c>
      <c r="I75" s="69" t="s">
        <v>65</v>
      </c>
      <c r="J75" s="70" t="s">
        <v>987</v>
      </c>
      <c r="K75" s="70">
        <v>11200000</v>
      </c>
      <c r="L75" s="68" t="s">
        <v>67</v>
      </c>
      <c r="M75" s="71" t="s">
        <v>986</v>
      </c>
      <c r="N75" s="71">
        <v>1083047814</v>
      </c>
      <c r="O75" s="70">
        <v>1975</v>
      </c>
      <c r="P75" s="183">
        <v>45531</v>
      </c>
      <c r="Q75" s="70">
        <v>11200000</v>
      </c>
      <c r="R75" s="183">
        <v>45540</v>
      </c>
      <c r="S75" s="70">
        <v>11200000</v>
      </c>
      <c r="T75" s="67" t="s">
        <v>66</v>
      </c>
      <c r="U75" s="71">
        <v>1082976788</v>
      </c>
      <c r="V75" s="184" t="s">
        <v>950</v>
      </c>
      <c r="W75" s="183">
        <v>45539</v>
      </c>
      <c r="X75" s="183">
        <v>45540</v>
      </c>
      <c r="Y75" s="78" t="s">
        <v>74</v>
      </c>
      <c r="Z75" s="183">
        <v>45646</v>
      </c>
      <c r="AA75" s="71">
        <f t="shared" si="10"/>
        <v>106</v>
      </c>
      <c r="AB75" s="70">
        <v>0</v>
      </c>
      <c r="AC75" s="70">
        <v>0</v>
      </c>
      <c r="AD75" s="70">
        <v>0</v>
      </c>
      <c r="AE75" s="76" t="s">
        <v>74</v>
      </c>
      <c r="AF75" s="71">
        <f t="shared" si="11"/>
        <v>0</v>
      </c>
      <c r="AG75" s="70">
        <v>0</v>
      </c>
      <c r="AH75" s="70">
        <v>0</v>
      </c>
      <c r="AI75" s="76" t="s">
        <v>74</v>
      </c>
      <c r="AJ75" s="75">
        <v>0</v>
      </c>
      <c r="AK75" s="80" t="s">
        <v>74</v>
      </c>
      <c r="AL75" s="80" t="s">
        <v>74</v>
      </c>
      <c r="AM75" s="71">
        <f t="shared" si="12"/>
        <v>0</v>
      </c>
      <c r="AN75" s="71">
        <f>+K75+AC75-AH75</f>
        <v>11200000</v>
      </c>
      <c r="AO75" s="67" t="s">
        <v>66</v>
      </c>
      <c r="AP75" s="70">
        <v>11200000</v>
      </c>
      <c r="AQ75" s="67" t="s">
        <v>94</v>
      </c>
      <c r="AR75" s="70">
        <v>0</v>
      </c>
      <c r="AS75" s="80" t="s">
        <v>939</v>
      </c>
      <c r="AT75" s="182">
        <v>5600000</v>
      </c>
      <c r="AU75" s="82">
        <f t="shared" si="13"/>
        <v>5600000</v>
      </c>
      <c r="AV75" s="83">
        <f t="shared" si="14"/>
        <v>0.5</v>
      </c>
      <c r="AW75" s="80" t="s">
        <v>74</v>
      </c>
      <c r="AX75" s="67" t="s">
        <v>95</v>
      </c>
      <c r="AY75" s="71" t="s">
        <v>985</v>
      </c>
      <c r="AZ75" s="68" t="s">
        <v>66</v>
      </c>
      <c r="BA75" s="68" t="s">
        <v>66</v>
      </c>
    </row>
    <row r="76" spans="2:53" s="178" customFormat="1" x14ac:dyDescent="0.25">
      <c r="B76" s="68">
        <v>2024</v>
      </c>
      <c r="C76" s="68">
        <v>891780111</v>
      </c>
      <c r="D76" s="69" t="s">
        <v>64</v>
      </c>
      <c r="E76" s="71" t="s">
        <v>984</v>
      </c>
      <c r="F76" s="71" t="s">
        <v>983</v>
      </c>
      <c r="G76" s="67">
        <v>0</v>
      </c>
      <c r="H76" s="67" t="s">
        <v>72</v>
      </c>
      <c r="I76" s="69" t="s">
        <v>65</v>
      </c>
      <c r="J76" s="70" t="s">
        <v>982</v>
      </c>
      <c r="K76" s="70">
        <v>10000000</v>
      </c>
      <c r="L76" s="68" t="s">
        <v>67</v>
      </c>
      <c r="M76" s="71" t="s">
        <v>981</v>
      </c>
      <c r="N76" s="71">
        <v>51908728</v>
      </c>
      <c r="O76" s="70">
        <v>2090</v>
      </c>
      <c r="P76" s="183">
        <v>45544</v>
      </c>
      <c r="Q76" s="70">
        <v>10000000</v>
      </c>
      <c r="R76" s="183">
        <v>45551</v>
      </c>
      <c r="S76" s="70">
        <v>10000000</v>
      </c>
      <c r="T76" s="67" t="s">
        <v>66</v>
      </c>
      <c r="U76" s="71">
        <v>37331294</v>
      </c>
      <c r="V76" s="184" t="s">
        <v>966</v>
      </c>
      <c r="W76" s="183">
        <v>45551</v>
      </c>
      <c r="X76" s="183">
        <v>45551</v>
      </c>
      <c r="Y76" s="78" t="s">
        <v>74</v>
      </c>
      <c r="Z76" s="183">
        <v>45646</v>
      </c>
      <c r="AA76" s="71">
        <f t="shared" si="10"/>
        <v>95</v>
      </c>
      <c r="AB76" s="70">
        <v>0</v>
      </c>
      <c r="AC76" s="70">
        <v>0</v>
      </c>
      <c r="AD76" s="70">
        <v>0</v>
      </c>
      <c r="AE76" s="76" t="s">
        <v>74</v>
      </c>
      <c r="AF76" s="71">
        <f t="shared" si="11"/>
        <v>0</v>
      </c>
      <c r="AG76" s="70">
        <v>0</v>
      </c>
      <c r="AH76" s="70">
        <v>0</v>
      </c>
      <c r="AI76" s="76" t="s">
        <v>74</v>
      </c>
      <c r="AJ76" s="75">
        <v>0</v>
      </c>
      <c r="AK76" s="80" t="s">
        <v>74</v>
      </c>
      <c r="AL76" s="80" t="s">
        <v>74</v>
      </c>
      <c r="AM76" s="71">
        <f t="shared" si="12"/>
        <v>0</v>
      </c>
      <c r="AN76" s="71">
        <f>+K76+AC76-AH76</f>
        <v>10000000</v>
      </c>
      <c r="AO76" s="67" t="s">
        <v>66</v>
      </c>
      <c r="AP76" s="70">
        <v>10000000</v>
      </c>
      <c r="AQ76" s="67" t="s">
        <v>94</v>
      </c>
      <c r="AR76" s="70">
        <v>0</v>
      </c>
      <c r="AS76" s="80" t="s">
        <v>939</v>
      </c>
      <c r="AT76" s="182">
        <v>3250000</v>
      </c>
      <c r="AU76" s="82">
        <f t="shared" si="13"/>
        <v>6750000</v>
      </c>
      <c r="AV76" s="83">
        <f t="shared" si="14"/>
        <v>0.32500000000000001</v>
      </c>
      <c r="AW76" s="80" t="s">
        <v>74</v>
      </c>
      <c r="AX76" s="67" t="s">
        <v>95</v>
      </c>
      <c r="AY76" s="71" t="s">
        <v>980</v>
      </c>
      <c r="AZ76" s="68" t="s">
        <v>66</v>
      </c>
      <c r="BA76" s="68" t="s">
        <v>66</v>
      </c>
    </row>
    <row r="77" spans="2:53" s="178" customFormat="1" x14ac:dyDescent="0.25">
      <c r="B77" s="68">
        <v>2024</v>
      </c>
      <c r="C77" s="68">
        <v>891780111</v>
      </c>
      <c r="D77" s="69" t="s">
        <v>64</v>
      </c>
      <c r="E77" s="71" t="s">
        <v>979</v>
      </c>
      <c r="F77" s="71" t="s">
        <v>978</v>
      </c>
      <c r="G77" s="67">
        <v>0</v>
      </c>
      <c r="H77" s="67" t="s">
        <v>72</v>
      </c>
      <c r="I77" s="69" t="s">
        <v>65</v>
      </c>
      <c r="J77" s="70" t="s">
        <v>946</v>
      </c>
      <c r="K77" s="70">
        <v>50000000</v>
      </c>
      <c r="L77" s="68" t="s">
        <v>67</v>
      </c>
      <c r="M77" s="71" t="s">
        <v>977</v>
      </c>
      <c r="N77" s="71">
        <v>9010943529</v>
      </c>
      <c r="O77" s="70">
        <v>2083</v>
      </c>
      <c r="P77" s="183">
        <v>45541</v>
      </c>
      <c r="Q77" s="70">
        <v>50000000</v>
      </c>
      <c r="R77" s="183">
        <v>45561</v>
      </c>
      <c r="S77" s="70">
        <v>50000000</v>
      </c>
      <c r="T77" s="67" t="s">
        <v>66</v>
      </c>
      <c r="U77" s="71">
        <v>57426458</v>
      </c>
      <c r="V77" s="184" t="s">
        <v>940</v>
      </c>
      <c r="W77" s="183">
        <v>45561</v>
      </c>
      <c r="X77" s="183">
        <v>45562</v>
      </c>
      <c r="Y77" s="78" t="s">
        <v>74</v>
      </c>
      <c r="Z77" s="183">
        <v>45657</v>
      </c>
      <c r="AA77" s="71">
        <f t="shared" si="10"/>
        <v>95</v>
      </c>
      <c r="AB77" s="70">
        <v>0</v>
      </c>
      <c r="AC77" s="70">
        <v>0</v>
      </c>
      <c r="AD77" s="70">
        <v>0</v>
      </c>
      <c r="AE77" s="76" t="s">
        <v>74</v>
      </c>
      <c r="AF77" s="71">
        <f t="shared" si="11"/>
        <v>0</v>
      </c>
      <c r="AG77" s="70">
        <v>0</v>
      </c>
      <c r="AH77" s="70">
        <v>0</v>
      </c>
      <c r="AI77" s="76" t="s">
        <v>74</v>
      </c>
      <c r="AJ77" s="75">
        <v>0</v>
      </c>
      <c r="AK77" s="80" t="s">
        <v>74</v>
      </c>
      <c r="AL77" s="80" t="s">
        <v>74</v>
      </c>
      <c r="AM77" s="71">
        <f t="shared" si="12"/>
        <v>0</v>
      </c>
      <c r="AN77" s="71">
        <f>+K77+AC77-AH77</f>
        <v>50000000</v>
      </c>
      <c r="AO77" s="67" t="s">
        <v>66</v>
      </c>
      <c r="AP77" s="70">
        <v>50000000</v>
      </c>
      <c r="AQ77" s="67" t="s">
        <v>94</v>
      </c>
      <c r="AR77" s="70">
        <v>0</v>
      </c>
      <c r="AS77" s="80" t="s">
        <v>939</v>
      </c>
      <c r="AT77" s="182"/>
      <c r="AU77" s="82">
        <f t="shared" si="13"/>
        <v>50000000</v>
      </c>
      <c r="AV77" s="83">
        <f t="shared" si="14"/>
        <v>0</v>
      </c>
      <c r="AW77" s="80" t="s">
        <v>74</v>
      </c>
      <c r="AX77" s="67" t="s">
        <v>95</v>
      </c>
      <c r="AY77" s="71" t="s">
        <v>976</v>
      </c>
      <c r="AZ77" s="68" t="s">
        <v>66</v>
      </c>
      <c r="BA77" s="68" t="s">
        <v>239</v>
      </c>
    </row>
    <row r="78" spans="2:53" s="178" customFormat="1" x14ac:dyDescent="0.25">
      <c r="B78" s="68">
        <v>2024</v>
      </c>
      <c r="C78" s="68">
        <v>891780111</v>
      </c>
      <c r="D78" s="69" t="s">
        <v>64</v>
      </c>
      <c r="E78" s="71" t="s">
        <v>975</v>
      </c>
      <c r="F78" s="71" t="s">
        <v>974</v>
      </c>
      <c r="G78" s="67">
        <v>0</v>
      </c>
      <c r="H78" s="67" t="s">
        <v>72</v>
      </c>
      <c r="I78" s="69" t="s">
        <v>65</v>
      </c>
      <c r="J78" s="70" t="s">
        <v>973</v>
      </c>
      <c r="K78" s="70">
        <v>12600000</v>
      </c>
      <c r="L78" s="68" t="s">
        <v>67</v>
      </c>
      <c r="M78" s="71" t="s">
        <v>972</v>
      </c>
      <c r="N78" s="71">
        <v>57442105</v>
      </c>
      <c r="O78" s="70">
        <v>1391</v>
      </c>
      <c r="P78" s="183">
        <v>45554</v>
      </c>
      <c r="Q78" s="70">
        <v>25200000</v>
      </c>
      <c r="R78" s="183">
        <v>45567</v>
      </c>
      <c r="S78" s="70">
        <v>12600000</v>
      </c>
      <c r="T78" s="67" t="s">
        <v>66</v>
      </c>
      <c r="U78" s="71">
        <v>37331294</v>
      </c>
      <c r="V78" s="184" t="s">
        <v>966</v>
      </c>
      <c r="W78" s="183">
        <v>45567</v>
      </c>
      <c r="X78" s="183">
        <v>45567</v>
      </c>
      <c r="Y78" s="78" t="s">
        <v>74</v>
      </c>
      <c r="Z78" s="183">
        <v>45646</v>
      </c>
      <c r="AA78" s="71">
        <f t="shared" si="10"/>
        <v>79</v>
      </c>
      <c r="AB78" s="70">
        <v>0</v>
      </c>
      <c r="AC78" s="70">
        <v>0</v>
      </c>
      <c r="AD78" s="70">
        <v>0</v>
      </c>
      <c r="AE78" s="76" t="s">
        <v>74</v>
      </c>
      <c r="AF78" s="71">
        <f t="shared" si="11"/>
        <v>0</v>
      </c>
      <c r="AG78" s="70">
        <v>0</v>
      </c>
      <c r="AH78" s="70">
        <v>0</v>
      </c>
      <c r="AI78" s="76" t="s">
        <v>74</v>
      </c>
      <c r="AJ78" s="75">
        <v>0</v>
      </c>
      <c r="AK78" s="80" t="s">
        <v>74</v>
      </c>
      <c r="AL78" s="80" t="s">
        <v>74</v>
      </c>
      <c r="AM78" s="71">
        <f t="shared" si="12"/>
        <v>0</v>
      </c>
      <c r="AN78" s="71">
        <f>+K78+AC78-AH78</f>
        <v>12600000</v>
      </c>
      <c r="AO78" s="67" t="s">
        <v>66</v>
      </c>
      <c r="AP78" s="70">
        <v>12600000</v>
      </c>
      <c r="AQ78" s="67" t="s">
        <v>94</v>
      </c>
      <c r="AR78" s="70">
        <v>0</v>
      </c>
      <c r="AS78" s="80" t="s">
        <v>939</v>
      </c>
      <c r="AT78" s="182">
        <v>4200000</v>
      </c>
      <c r="AU78" s="82">
        <f t="shared" si="13"/>
        <v>8400000</v>
      </c>
      <c r="AV78" s="83">
        <f t="shared" si="14"/>
        <v>0.33333333333333331</v>
      </c>
      <c r="AW78" s="80" t="s">
        <v>74</v>
      </c>
      <c r="AX78" s="67" t="s">
        <v>95</v>
      </c>
      <c r="AY78" s="71" t="s">
        <v>971</v>
      </c>
      <c r="AZ78" s="68" t="s">
        <v>66</v>
      </c>
      <c r="BA78" s="68" t="s">
        <v>66</v>
      </c>
    </row>
    <row r="79" spans="2:53" s="178" customFormat="1" x14ac:dyDescent="0.25">
      <c r="B79" s="68">
        <v>2024</v>
      </c>
      <c r="C79" s="68">
        <v>891780111</v>
      </c>
      <c r="D79" s="69" t="s">
        <v>64</v>
      </c>
      <c r="E79" s="71" t="s">
        <v>970</v>
      </c>
      <c r="F79" s="71" t="s">
        <v>969</v>
      </c>
      <c r="G79" s="67">
        <v>0</v>
      </c>
      <c r="H79" s="67" t="s">
        <v>72</v>
      </c>
      <c r="I79" s="69" t="s">
        <v>65</v>
      </c>
      <c r="J79" s="70" t="s">
        <v>968</v>
      </c>
      <c r="K79" s="70">
        <v>9250000</v>
      </c>
      <c r="L79" s="68" t="s">
        <v>67</v>
      </c>
      <c r="M79" s="71" t="s">
        <v>967</v>
      </c>
      <c r="N79" s="71">
        <v>57443718</v>
      </c>
      <c r="O79" s="70">
        <v>2205</v>
      </c>
      <c r="P79" s="183">
        <v>45554</v>
      </c>
      <c r="Q79" s="70">
        <v>9250000</v>
      </c>
      <c r="R79" s="183">
        <v>45567</v>
      </c>
      <c r="S79" s="70">
        <v>9250000</v>
      </c>
      <c r="T79" s="67" t="s">
        <v>66</v>
      </c>
      <c r="U79" s="71">
        <v>37331294</v>
      </c>
      <c r="V79" s="184" t="s">
        <v>966</v>
      </c>
      <c r="W79" s="183">
        <v>45567</v>
      </c>
      <c r="X79" s="183">
        <v>45567</v>
      </c>
      <c r="Y79" s="78" t="s">
        <v>74</v>
      </c>
      <c r="Z79" s="183">
        <v>45641</v>
      </c>
      <c r="AA79" s="71">
        <f t="shared" si="10"/>
        <v>74</v>
      </c>
      <c r="AB79" s="70">
        <v>0</v>
      </c>
      <c r="AC79" s="70">
        <v>0</v>
      </c>
      <c r="AD79" s="70">
        <v>0</v>
      </c>
      <c r="AE79" s="76" t="s">
        <v>74</v>
      </c>
      <c r="AF79" s="71">
        <f t="shared" si="11"/>
        <v>0</v>
      </c>
      <c r="AG79" s="70">
        <v>0</v>
      </c>
      <c r="AH79" s="70">
        <v>0</v>
      </c>
      <c r="AI79" s="76" t="s">
        <v>74</v>
      </c>
      <c r="AJ79" s="75">
        <v>0</v>
      </c>
      <c r="AK79" s="80" t="s">
        <v>74</v>
      </c>
      <c r="AL79" s="80" t="s">
        <v>74</v>
      </c>
      <c r="AM79" s="71">
        <f t="shared" si="12"/>
        <v>0</v>
      </c>
      <c r="AN79" s="71">
        <f>+K79+AC79-AH79</f>
        <v>9250000</v>
      </c>
      <c r="AO79" s="67" t="s">
        <v>66</v>
      </c>
      <c r="AP79" s="70">
        <v>9250000</v>
      </c>
      <c r="AQ79" s="67" t="s">
        <v>94</v>
      </c>
      <c r="AR79" s="70">
        <v>0</v>
      </c>
      <c r="AS79" s="80" t="s">
        <v>939</v>
      </c>
      <c r="AT79" s="182">
        <v>3700000</v>
      </c>
      <c r="AU79" s="82">
        <f t="shared" si="13"/>
        <v>5550000</v>
      </c>
      <c r="AV79" s="83">
        <f t="shared" si="14"/>
        <v>0.4</v>
      </c>
      <c r="AW79" s="80" t="s">
        <v>74</v>
      </c>
      <c r="AX79" s="67" t="s">
        <v>95</v>
      </c>
      <c r="AY79" s="71" t="s">
        <v>965</v>
      </c>
      <c r="AZ79" s="68" t="s">
        <v>66</v>
      </c>
      <c r="BA79" s="68" t="s">
        <v>66</v>
      </c>
    </row>
    <row r="80" spans="2:53" s="178" customFormat="1" x14ac:dyDescent="0.25">
      <c r="B80" s="68">
        <v>2024</v>
      </c>
      <c r="C80" s="68">
        <v>891780111</v>
      </c>
      <c r="D80" s="69" t="s">
        <v>64</v>
      </c>
      <c r="E80" s="71" t="s">
        <v>964</v>
      </c>
      <c r="F80" s="71" t="s">
        <v>963</v>
      </c>
      <c r="G80" s="67">
        <v>0</v>
      </c>
      <c r="H80" s="67" t="s">
        <v>72</v>
      </c>
      <c r="I80" s="69" t="s">
        <v>65</v>
      </c>
      <c r="J80" s="70" t="s">
        <v>962</v>
      </c>
      <c r="K80" s="70">
        <v>9000000</v>
      </c>
      <c r="L80" s="68" t="s">
        <v>67</v>
      </c>
      <c r="M80" s="71" t="s">
        <v>961</v>
      </c>
      <c r="N80" s="71">
        <v>7143983</v>
      </c>
      <c r="O80" s="70">
        <v>2204</v>
      </c>
      <c r="P80" s="183">
        <v>45554</v>
      </c>
      <c r="Q80" s="70">
        <v>9000000</v>
      </c>
      <c r="R80" s="183">
        <v>45574</v>
      </c>
      <c r="S80" s="70">
        <v>9000000</v>
      </c>
      <c r="T80" s="67" t="s">
        <v>66</v>
      </c>
      <c r="U80" s="71">
        <v>57426458</v>
      </c>
      <c r="V80" s="184" t="s">
        <v>940</v>
      </c>
      <c r="W80" s="183">
        <v>45574</v>
      </c>
      <c r="X80" s="183">
        <v>45583</v>
      </c>
      <c r="Y80" s="78" t="s">
        <v>74</v>
      </c>
      <c r="Z80" s="183">
        <v>45641</v>
      </c>
      <c r="AA80" s="71">
        <f t="shared" si="10"/>
        <v>58</v>
      </c>
      <c r="AB80" s="70">
        <v>0</v>
      </c>
      <c r="AC80" s="70">
        <v>0</v>
      </c>
      <c r="AD80" s="70">
        <v>0</v>
      </c>
      <c r="AE80" s="76" t="s">
        <v>74</v>
      </c>
      <c r="AF80" s="71">
        <f t="shared" si="11"/>
        <v>0</v>
      </c>
      <c r="AG80" s="70">
        <v>0</v>
      </c>
      <c r="AH80" s="70">
        <v>0</v>
      </c>
      <c r="AI80" s="76" t="s">
        <v>74</v>
      </c>
      <c r="AJ80" s="75">
        <v>0</v>
      </c>
      <c r="AK80" s="80" t="s">
        <v>74</v>
      </c>
      <c r="AL80" s="80" t="s">
        <v>74</v>
      </c>
      <c r="AM80" s="71">
        <f t="shared" si="12"/>
        <v>0</v>
      </c>
      <c r="AN80" s="71">
        <f>+K80+AC80-AH80</f>
        <v>9000000</v>
      </c>
      <c r="AO80" s="67" t="s">
        <v>66</v>
      </c>
      <c r="AP80" s="70">
        <v>9000000</v>
      </c>
      <c r="AQ80" s="67" t="s">
        <v>94</v>
      </c>
      <c r="AR80" s="70">
        <v>0</v>
      </c>
      <c r="AS80" s="80" t="s">
        <v>939</v>
      </c>
      <c r="AT80" s="182">
        <v>2250000</v>
      </c>
      <c r="AU80" s="82">
        <f t="shared" si="13"/>
        <v>6750000</v>
      </c>
      <c r="AV80" s="83">
        <f t="shared" si="14"/>
        <v>0.25</v>
      </c>
      <c r="AW80" s="80" t="s">
        <v>74</v>
      </c>
      <c r="AX80" s="67" t="s">
        <v>95</v>
      </c>
      <c r="AY80" s="71" t="s">
        <v>960</v>
      </c>
      <c r="AZ80" s="68" t="s">
        <v>66</v>
      </c>
      <c r="BA80" s="68" t="s">
        <v>66</v>
      </c>
    </row>
    <row r="81" spans="2:53" s="178" customFormat="1" x14ac:dyDescent="0.25">
      <c r="B81" s="68">
        <v>2024</v>
      </c>
      <c r="C81" s="68">
        <v>891780111</v>
      </c>
      <c r="D81" s="69" t="s">
        <v>64</v>
      </c>
      <c r="E81" s="71" t="s">
        <v>959</v>
      </c>
      <c r="F81" s="71" t="s">
        <v>958</v>
      </c>
      <c r="G81" s="67">
        <v>0</v>
      </c>
      <c r="H81" s="67" t="s">
        <v>72</v>
      </c>
      <c r="I81" s="69" t="s">
        <v>65</v>
      </c>
      <c r="J81" s="70" t="s">
        <v>957</v>
      </c>
      <c r="K81" s="70">
        <v>15000000</v>
      </c>
      <c r="L81" s="68" t="s">
        <v>67</v>
      </c>
      <c r="M81" s="71" t="s">
        <v>956</v>
      </c>
      <c r="N81" s="71">
        <v>1082990851</v>
      </c>
      <c r="O81" s="70">
        <v>2323</v>
      </c>
      <c r="P81" s="183">
        <v>45569</v>
      </c>
      <c r="Q81" s="70">
        <v>15000000</v>
      </c>
      <c r="R81" s="183">
        <v>45574</v>
      </c>
      <c r="S81" s="70">
        <v>15000000</v>
      </c>
      <c r="T81" s="67" t="s">
        <v>66</v>
      </c>
      <c r="U81" s="71">
        <v>1082976788</v>
      </c>
      <c r="V81" s="184" t="s">
        <v>950</v>
      </c>
      <c r="W81" s="183">
        <v>45574</v>
      </c>
      <c r="X81" s="183">
        <v>45575</v>
      </c>
      <c r="Y81" s="78" t="s">
        <v>74</v>
      </c>
      <c r="Z81" s="183">
        <v>45646</v>
      </c>
      <c r="AA81" s="71">
        <f t="shared" si="10"/>
        <v>71</v>
      </c>
      <c r="AB81" s="70">
        <v>0</v>
      </c>
      <c r="AC81" s="70">
        <v>0</v>
      </c>
      <c r="AD81" s="70">
        <v>0</v>
      </c>
      <c r="AE81" s="76" t="s">
        <v>74</v>
      </c>
      <c r="AF81" s="71">
        <f t="shared" si="11"/>
        <v>0</v>
      </c>
      <c r="AG81" s="70">
        <v>0</v>
      </c>
      <c r="AH81" s="70">
        <v>0</v>
      </c>
      <c r="AI81" s="76" t="s">
        <v>74</v>
      </c>
      <c r="AJ81" s="75">
        <v>0</v>
      </c>
      <c r="AK81" s="80" t="s">
        <v>74</v>
      </c>
      <c r="AL81" s="80" t="s">
        <v>74</v>
      </c>
      <c r="AM81" s="71">
        <f t="shared" si="12"/>
        <v>0</v>
      </c>
      <c r="AN81" s="71">
        <f>+K81+AC81-AH81</f>
        <v>15000000</v>
      </c>
      <c r="AO81" s="67" t="s">
        <v>66</v>
      </c>
      <c r="AP81" s="70">
        <v>15000000</v>
      </c>
      <c r="AQ81" s="67" t="s">
        <v>94</v>
      </c>
      <c r="AR81" s="70">
        <v>0</v>
      </c>
      <c r="AS81" s="80" t="s">
        <v>939</v>
      </c>
      <c r="AT81" s="182">
        <v>5000000</v>
      </c>
      <c r="AU81" s="82">
        <f t="shared" si="13"/>
        <v>10000000</v>
      </c>
      <c r="AV81" s="83">
        <f t="shared" si="14"/>
        <v>0.33333333333333331</v>
      </c>
      <c r="AW81" s="80" t="s">
        <v>74</v>
      </c>
      <c r="AX81" s="67" t="s">
        <v>95</v>
      </c>
      <c r="AY81" s="71" t="s">
        <v>955</v>
      </c>
      <c r="AZ81" s="68" t="s">
        <v>66</v>
      </c>
      <c r="BA81" s="68" t="s">
        <v>66</v>
      </c>
    </row>
    <row r="82" spans="2:53" s="178" customFormat="1" x14ac:dyDescent="0.25">
      <c r="B82" s="68">
        <v>2024</v>
      </c>
      <c r="C82" s="68">
        <v>891780111</v>
      </c>
      <c r="D82" s="69" t="s">
        <v>64</v>
      </c>
      <c r="E82" s="71" t="s">
        <v>954</v>
      </c>
      <c r="F82" s="71" t="s">
        <v>953</v>
      </c>
      <c r="G82" s="67">
        <v>0</v>
      </c>
      <c r="H82" s="67" t="s">
        <v>72</v>
      </c>
      <c r="I82" s="69" t="s">
        <v>65</v>
      </c>
      <c r="J82" s="70" t="s">
        <v>952</v>
      </c>
      <c r="K82" s="70">
        <v>7500000</v>
      </c>
      <c r="L82" s="68" t="s">
        <v>67</v>
      </c>
      <c r="M82" s="71" t="s">
        <v>951</v>
      </c>
      <c r="N82" s="71">
        <v>72289173</v>
      </c>
      <c r="O82" s="70">
        <v>2324</v>
      </c>
      <c r="P82" s="183">
        <v>45569</v>
      </c>
      <c r="Q82" s="70">
        <v>7500000</v>
      </c>
      <c r="R82" s="183">
        <v>45580</v>
      </c>
      <c r="S82" s="70">
        <v>7500000</v>
      </c>
      <c r="T82" s="67" t="s">
        <v>66</v>
      </c>
      <c r="U82" s="71">
        <v>1082976788</v>
      </c>
      <c r="V82" s="184" t="s">
        <v>950</v>
      </c>
      <c r="W82" s="183">
        <v>45576</v>
      </c>
      <c r="X82" s="183">
        <v>45580</v>
      </c>
      <c r="Y82" s="78" t="s">
        <v>74</v>
      </c>
      <c r="Z82" s="183">
        <v>45646</v>
      </c>
      <c r="AA82" s="71">
        <f t="shared" si="10"/>
        <v>66</v>
      </c>
      <c r="AB82" s="70">
        <v>0</v>
      </c>
      <c r="AC82" s="70">
        <v>0</v>
      </c>
      <c r="AD82" s="70">
        <v>0</v>
      </c>
      <c r="AE82" s="76" t="s">
        <v>74</v>
      </c>
      <c r="AF82" s="71">
        <f t="shared" si="11"/>
        <v>0</v>
      </c>
      <c r="AG82" s="70">
        <v>0</v>
      </c>
      <c r="AH82" s="70">
        <v>0</v>
      </c>
      <c r="AI82" s="76" t="s">
        <v>74</v>
      </c>
      <c r="AJ82" s="75">
        <v>0</v>
      </c>
      <c r="AK82" s="80" t="s">
        <v>74</v>
      </c>
      <c r="AL82" s="80" t="s">
        <v>74</v>
      </c>
      <c r="AM82" s="71">
        <f t="shared" si="12"/>
        <v>0</v>
      </c>
      <c r="AN82" s="71">
        <f>+K82+AC82-AH82</f>
        <v>7500000</v>
      </c>
      <c r="AO82" s="67" t="s">
        <v>66</v>
      </c>
      <c r="AP82" s="70">
        <v>7500000</v>
      </c>
      <c r="AQ82" s="67" t="s">
        <v>94</v>
      </c>
      <c r="AR82" s="70">
        <v>0</v>
      </c>
      <c r="AS82" s="80" t="s">
        <v>939</v>
      </c>
      <c r="AT82" s="182">
        <v>1500000</v>
      </c>
      <c r="AU82" s="82">
        <f t="shared" si="13"/>
        <v>6000000</v>
      </c>
      <c r="AV82" s="83">
        <f t="shared" si="14"/>
        <v>0.2</v>
      </c>
      <c r="AW82" s="80" t="s">
        <v>74</v>
      </c>
      <c r="AX82" s="67" t="s">
        <v>95</v>
      </c>
      <c r="AY82" s="71" t="s">
        <v>949</v>
      </c>
      <c r="AZ82" s="68" t="s">
        <v>66</v>
      </c>
      <c r="BA82" s="68" t="s">
        <v>66</v>
      </c>
    </row>
    <row r="83" spans="2:53" s="178" customFormat="1" x14ac:dyDescent="0.25">
      <c r="B83" s="68">
        <v>2024</v>
      </c>
      <c r="C83" s="68">
        <v>891780111</v>
      </c>
      <c r="D83" s="69" t="s">
        <v>64</v>
      </c>
      <c r="E83" s="71" t="s">
        <v>948</v>
      </c>
      <c r="F83" s="71" t="s">
        <v>947</v>
      </c>
      <c r="G83" s="67">
        <v>0</v>
      </c>
      <c r="H83" s="67" t="s">
        <v>72</v>
      </c>
      <c r="I83" s="69" t="s">
        <v>65</v>
      </c>
      <c r="J83" s="70" t="s">
        <v>946</v>
      </c>
      <c r="K83" s="70">
        <v>54600000</v>
      </c>
      <c r="L83" s="68" t="s">
        <v>67</v>
      </c>
      <c r="M83" s="71" t="s">
        <v>801</v>
      </c>
      <c r="N83" s="71">
        <v>900929739</v>
      </c>
      <c r="O83" s="70">
        <v>2288</v>
      </c>
      <c r="P83" s="183">
        <v>45565</v>
      </c>
      <c r="Q83" s="70">
        <v>54600000</v>
      </c>
      <c r="R83" s="183">
        <v>45586</v>
      </c>
      <c r="S83" s="70">
        <v>54600000</v>
      </c>
      <c r="T83" s="67" t="s">
        <v>66</v>
      </c>
      <c r="U83" s="71">
        <v>57426458</v>
      </c>
      <c r="V83" s="184" t="s">
        <v>940</v>
      </c>
      <c r="W83" s="183">
        <v>45583</v>
      </c>
      <c r="X83" s="183">
        <v>45586</v>
      </c>
      <c r="Y83" s="78" t="s">
        <v>74</v>
      </c>
      <c r="Z83" s="183">
        <v>45657</v>
      </c>
      <c r="AA83" s="71">
        <f t="shared" si="10"/>
        <v>71</v>
      </c>
      <c r="AB83" s="70">
        <v>0</v>
      </c>
      <c r="AC83" s="70">
        <v>0</v>
      </c>
      <c r="AD83" s="70">
        <v>0</v>
      </c>
      <c r="AE83" s="76" t="s">
        <v>74</v>
      </c>
      <c r="AF83" s="71">
        <f t="shared" si="11"/>
        <v>0</v>
      </c>
      <c r="AG83" s="70">
        <v>0</v>
      </c>
      <c r="AH83" s="70">
        <v>0</v>
      </c>
      <c r="AI83" s="76" t="s">
        <v>74</v>
      </c>
      <c r="AJ83" s="75">
        <v>0</v>
      </c>
      <c r="AK83" s="80" t="s">
        <v>74</v>
      </c>
      <c r="AL83" s="80" t="s">
        <v>74</v>
      </c>
      <c r="AM83" s="71">
        <f t="shared" si="12"/>
        <v>0</v>
      </c>
      <c r="AN83" s="71">
        <f>+K83+AC83-AH83</f>
        <v>54600000</v>
      </c>
      <c r="AO83" s="67" t="s">
        <v>66</v>
      </c>
      <c r="AP83" s="70">
        <v>54600000</v>
      </c>
      <c r="AQ83" s="67" t="s">
        <v>94</v>
      </c>
      <c r="AR83" s="70">
        <v>0</v>
      </c>
      <c r="AS83" s="80" t="s">
        <v>939</v>
      </c>
      <c r="AT83" s="182"/>
      <c r="AU83" s="82">
        <f t="shared" si="13"/>
        <v>54600000</v>
      </c>
      <c r="AV83" s="83">
        <f t="shared" si="14"/>
        <v>0</v>
      </c>
      <c r="AW83" s="80" t="s">
        <v>74</v>
      </c>
      <c r="AX83" s="67" t="s">
        <v>95</v>
      </c>
      <c r="AY83" s="71" t="s">
        <v>945</v>
      </c>
      <c r="AZ83" s="68" t="s">
        <v>66</v>
      </c>
      <c r="BA83" s="68" t="s">
        <v>239</v>
      </c>
    </row>
    <row r="84" spans="2:53" s="178" customFormat="1" ht="15.75" thickBot="1" x14ac:dyDescent="0.3">
      <c r="B84" s="104">
        <v>2024</v>
      </c>
      <c r="C84" s="104">
        <v>891780111</v>
      </c>
      <c r="D84" s="105" t="s">
        <v>64</v>
      </c>
      <c r="E84" s="149" t="s">
        <v>944</v>
      </c>
      <c r="F84" s="149" t="s">
        <v>943</v>
      </c>
      <c r="G84" s="103">
        <v>0</v>
      </c>
      <c r="H84" s="103" t="s">
        <v>72</v>
      </c>
      <c r="I84" s="105" t="s">
        <v>65</v>
      </c>
      <c r="J84" s="106" t="s">
        <v>942</v>
      </c>
      <c r="K84" s="106">
        <v>6400000</v>
      </c>
      <c r="L84" s="104" t="s">
        <v>67</v>
      </c>
      <c r="M84" s="149" t="s">
        <v>941</v>
      </c>
      <c r="N84" s="149">
        <v>36666875</v>
      </c>
      <c r="O84" s="106">
        <v>2441</v>
      </c>
      <c r="P84" s="180">
        <v>45586</v>
      </c>
      <c r="Q84" s="106">
        <v>6400000</v>
      </c>
      <c r="R84" s="180">
        <v>45593</v>
      </c>
      <c r="S84" s="106">
        <v>6400000</v>
      </c>
      <c r="T84" s="103" t="s">
        <v>66</v>
      </c>
      <c r="U84" s="149">
        <v>57426458</v>
      </c>
      <c r="V84" s="181" t="s">
        <v>940</v>
      </c>
      <c r="W84" s="180">
        <v>45593</v>
      </c>
      <c r="X84" s="180">
        <v>45594</v>
      </c>
      <c r="Y84" s="115" t="s">
        <v>74</v>
      </c>
      <c r="Z84" s="180">
        <v>45641</v>
      </c>
      <c r="AA84" s="149">
        <f t="shared" si="10"/>
        <v>47</v>
      </c>
      <c r="AB84" s="106">
        <v>0</v>
      </c>
      <c r="AC84" s="106">
        <v>0</v>
      </c>
      <c r="AD84" s="106">
        <v>0</v>
      </c>
      <c r="AE84" s="120" t="s">
        <v>74</v>
      </c>
      <c r="AF84" s="149">
        <f t="shared" si="11"/>
        <v>0</v>
      </c>
      <c r="AG84" s="106">
        <v>0</v>
      </c>
      <c r="AH84" s="106">
        <v>0</v>
      </c>
      <c r="AI84" s="120" t="s">
        <v>74</v>
      </c>
      <c r="AJ84" s="153">
        <v>0</v>
      </c>
      <c r="AK84" s="122" t="s">
        <v>74</v>
      </c>
      <c r="AL84" s="122" t="s">
        <v>74</v>
      </c>
      <c r="AM84" s="149">
        <f t="shared" si="12"/>
        <v>0</v>
      </c>
      <c r="AN84" s="149">
        <f>+K84+AC84-AH84</f>
        <v>6400000</v>
      </c>
      <c r="AO84" s="103" t="s">
        <v>66</v>
      </c>
      <c r="AP84" s="106">
        <v>6400000</v>
      </c>
      <c r="AQ84" s="103" t="s">
        <v>94</v>
      </c>
      <c r="AR84" s="106">
        <v>0</v>
      </c>
      <c r="AS84" s="122" t="s">
        <v>939</v>
      </c>
      <c r="AT84" s="179"/>
      <c r="AU84" s="147">
        <f t="shared" si="13"/>
        <v>6400000</v>
      </c>
      <c r="AV84" s="146">
        <f t="shared" si="14"/>
        <v>0</v>
      </c>
      <c r="AW84" s="122" t="s">
        <v>74</v>
      </c>
      <c r="AX84" s="103" t="s">
        <v>95</v>
      </c>
      <c r="AY84" s="149" t="s">
        <v>938</v>
      </c>
      <c r="AZ84" s="104" t="s">
        <v>66</v>
      </c>
      <c r="BA84" s="104" t="s">
        <v>66</v>
      </c>
    </row>
    <row r="85" spans="2:53" s="19" customFormat="1" ht="15.75" thickBot="1" x14ac:dyDescent="0.3">
      <c r="B85" s="524" t="s">
        <v>68</v>
      </c>
      <c r="C85" s="525"/>
      <c r="D85" s="526"/>
      <c r="E85" s="37">
        <f>+SUBTOTAL(3,E8:E84)</f>
        <v>77</v>
      </c>
      <c r="F85" s="38"/>
      <c r="G85" s="39"/>
      <c r="H85" s="39"/>
      <c r="I85" s="39"/>
      <c r="J85" s="39"/>
      <c r="K85" s="40">
        <f>SUM(K8:K84)</f>
        <v>1200221000</v>
      </c>
      <c r="L85" s="527"/>
      <c r="M85" s="528"/>
      <c r="N85" s="528"/>
      <c r="O85" s="528"/>
      <c r="P85" s="528"/>
      <c r="Q85" s="528"/>
      <c r="R85" s="528"/>
      <c r="S85" s="528"/>
      <c r="T85" s="528"/>
      <c r="U85" s="528"/>
      <c r="V85" s="528"/>
      <c r="W85" s="528"/>
      <c r="X85" s="528"/>
      <c r="Y85" s="528"/>
      <c r="Z85" s="528"/>
      <c r="AA85" s="529"/>
      <c r="AB85" s="41">
        <f>SUM(AB8:AB84)</f>
        <v>7</v>
      </c>
      <c r="AC85" s="42">
        <f>SUM(AC8:AC84)</f>
        <v>23850000</v>
      </c>
      <c r="AD85" s="42">
        <f>SUM(AD8:AD84)</f>
        <v>2</v>
      </c>
      <c r="AE85" s="43"/>
      <c r="AF85" s="42">
        <f>SUM(AF8:AF84)</f>
        <v>76</v>
      </c>
      <c r="AG85" s="42">
        <f>SUM(AG8:AG84)</f>
        <v>0</v>
      </c>
      <c r="AH85" s="44">
        <f>SUM(AH8:AH84)</f>
        <v>150694</v>
      </c>
      <c r="AI85" s="43"/>
      <c r="AJ85" s="45">
        <f>SUM(AJ8:AJ84)</f>
        <v>1</v>
      </c>
      <c r="AK85" s="527"/>
      <c r="AL85" s="528"/>
      <c r="AM85" s="529"/>
      <c r="AN85" s="41">
        <f>SUM(AN8:AN84)</f>
        <v>1223920306</v>
      </c>
      <c r="AO85" s="43"/>
      <c r="AP85" s="46">
        <f>SUM(AP8:AP84)</f>
        <v>1216011000</v>
      </c>
      <c r="AQ85" s="43"/>
      <c r="AR85" s="42">
        <f>SUM(AR8:AR84)</f>
        <v>0</v>
      </c>
      <c r="AS85" s="43"/>
      <c r="AT85" s="48">
        <f>SUM(AT8:AT84)</f>
        <v>1002617163</v>
      </c>
      <c r="AU85" s="48">
        <f>SUM(AU8:AU84)</f>
        <v>221303143</v>
      </c>
      <c r="AV85" s="527"/>
      <c r="AW85" s="528"/>
      <c r="AX85" s="528"/>
      <c r="AY85" s="528"/>
      <c r="AZ85" s="528"/>
      <c r="BA85" s="528"/>
    </row>
  </sheetData>
  <sheetProtection formatCells="0" formatColumns="0" formatRows="0" insertRows="0" deleteRows="0" autoFilter="0"/>
  <mergeCells count="22">
    <mergeCell ref="B85:D85"/>
    <mergeCell ref="L85:AA85"/>
    <mergeCell ref="AK85:AM85"/>
    <mergeCell ref="AV85:BA85"/>
    <mergeCell ref="W6:AA6"/>
    <mergeCell ref="AB6:AF6"/>
    <mergeCell ref="AG6:AI6"/>
    <mergeCell ref="AJ6:AM6"/>
    <mergeCell ref="E6:G6"/>
    <mergeCell ref="M6:N6"/>
    <mergeCell ref="O6:Q6"/>
    <mergeCell ref="R6:S6"/>
    <mergeCell ref="T6:V6"/>
    <mergeCell ref="AO6:AP6"/>
    <mergeCell ref="AQ6:AU6"/>
    <mergeCell ref="B3:C6"/>
    <mergeCell ref="D3:G4"/>
    <mergeCell ref="H3:I5"/>
    <mergeCell ref="F5:G5"/>
    <mergeCell ref="AB5:AM5"/>
    <mergeCell ref="AV6:AX6"/>
    <mergeCell ref="AY6:BA6"/>
  </mergeCells>
  <conditionalFormatting sqref="F5 E6">
    <cfRule type="containsText" dxfId="65" priority="7" operator="containsText" text="Seleccione Ordenador">
      <formula>NOT(ISERROR(SEARCH("Seleccione Ordenador",E5)))</formula>
    </cfRule>
  </conditionalFormatting>
  <conditionalFormatting sqref="F11">
    <cfRule type="colorScale" priority="5">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AA8:AA84">
    <cfRule type="expression" dxfId="64" priority="1">
      <formula>+_xlfn.ISFORMULA(AA8)</formula>
    </cfRule>
  </conditionalFormatting>
  <conditionalFormatting sqref="AF8:AF84 AU8:AV84 AM33:AO84">
    <cfRule type="expression" dxfId="63" priority="2">
      <formula>+_xlfn.ISFORMULA(AF8)</formula>
    </cfRule>
  </conditionalFormatting>
  <conditionalFormatting sqref="AM8:AP32">
    <cfRule type="expression" dxfId="62" priority="4">
      <formula>+_xlfn.ISFORMULA(AM8)</formula>
    </cfRule>
  </conditionalFormatting>
  <conditionalFormatting sqref="AP33:AP69">
    <cfRule type="expression" dxfId="61" priority="3">
      <formula>+_xlfn.ISFORMULA(AP33)</formula>
    </cfRule>
  </conditionalFormatting>
  <dataValidations count="9">
    <dataValidation type="list" allowBlank="1" showInputMessage="1" showErrorMessage="1" sqref="AO8:AO84 T8:T84" xr:uid="{00000000-0002-0000-0000-000008000000}">
      <formula1>"SI,NO"</formula1>
    </dataValidation>
    <dataValidation type="list" allowBlank="1" showInputMessage="1" showErrorMessage="1" sqref="BA39:BA44 BA48 BA51:BA68 AZ8:AZ84" xr:uid="{00000000-0002-0000-0000-000007000000}">
      <formula1>"SI,NO HA INICIADO"</formula1>
    </dataValidation>
    <dataValidation type="list" allowBlank="1" showInputMessage="1" showErrorMessage="1" sqref="BA8:BA38 BA45:BA47 BA49:BA50 BA69:BA84" xr:uid="{00000000-0002-0000-0000-000006000000}">
      <formula1>"SI,NA por TIPO Contrato"</formula1>
    </dataValidation>
    <dataValidation type="list" allowBlank="1" showInputMessage="1" showErrorMessage="1" sqref="I8:I84" xr:uid="{00000000-0002-0000-0000-000005000000}">
      <formula1>"FUNCIONAMIENTO,INVERSION,OTROS"</formula1>
    </dataValidation>
    <dataValidation type="list" allowBlank="1" showInputMessage="1" showErrorMessage="1" sqref="L8:L84" xr:uid="{00000000-0002-0000-0000-000004000000}">
      <formula1>"DIRECTA"</formula1>
    </dataValidation>
    <dataValidation type="list" allowBlank="1" showInputMessage="1" showErrorMessage="1" sqref="H8:H84" xr:uid="{00000000-0002-0000-0000-000003000000}">
      <formula1>"OTRO SECTOR"</formula1>
    </dataValidation>
    <dataValidation type="list" allowBlank="1" showInputMessage="1" showErrorMessage="1" sqref="AX8:AX84" xr:uid="{00000000-0002-0000-0000-000002000000}">
      <formula1>"Por iniciar,En ejecucion,Suspendido,Terminado,Liquidado"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s>
  <hyperlinks>
    <hyperlink ref="AY9" r:id="rId1" xr:uid="{8754A517-038F-4998-BE5C-B67A386A10D8}"/>
    <hyperlink ref="AY10" r:id="rId2" xr:uid="{C5E20C6F-BCDB-4FAF-9892-289017FC2BB1}"/>
    <hyperlink ref="AY11" r:id="rId3" xr:uid="{B225B56E-00D4-4687-AE04-2F2E47E12EDB}"/>
    <hyperlink ref="AY12" r:id="rId4" xr:uid="{21F6351D-90DC-4AAB-9966-E6E73BFA5703}"/>
    <hyperlink ref="AY13" r:id="rId5" xr:uid="{536504DB-5A67-4CCB-B005-60A590ECF60B}"/>
    <hyperlink ref="AY14" r:id="rId6" xr:uid="{44A9E860-C55A-40C7-A7BC-0E0107B8316B}"/>
    <hyperlink ref="AY15" r:id="rId7" xr:uid="{17C3CB96-5099-41E6-9D95-FC7393A5A113}"/>
    <hyperlink ref="AY16" r:id="rId8" xr:uid="{324103C6-6529-41B4-893E-252F5EE02DE8}"/>
    <hyperlink ref="AY17" r:id="rId9" xr:uid="{49FAA767-9EB1-41F1-9D15-2AD7B30125BD}"/>
    <hyperlink ref="AY19" r:id="rId10" xr:uid="{88349910-4A31-415D-9A6A-01B5C1B337B6}"/>
    <hyperlink ref="AY18" r:id="rId11" xr:uid="{1E3856DD-E7D7-4E4C-8F4D-33CC87166BC6}"/>
    <hyperlink ref="AY20" r:id="rId12" xr:uid="{AA425711-0482-4A6E-9619-370B1DE05D35}"/>
    <hyperlink ref="AY21" r:id="rId13" xr:uid="{B46DE280-BF25-4A78-8943-A398A64EB664}"/>
    <hyperlink ref="AY22" r:id="rId14" xr:uid="{6BF8C154-07EB-433A-86A6-18F6477D9ED2}"/>
    <hyperlink ref="AY23" r:id="rId15" xr:uid="{3589180C-C525-49F0-AB11-A6769E8987D3}"/>
    <hyperlink ref="AY24" r:id="rId16" xr:uid="{4974F2DC-0407-4758-82D6-8E8DF46B4548}"/>
    <hyperlink ref="AY25" r:id="rId17" xr:uid="{0A7F0086-376A-41EE-AB7F-EE853BF9661F}"/>
    <hyperlink ref="AY26" r:id="rId18" xr:uid="{8ABC8F50-3C51-4CD7-9181-6D3E23A89C13}"/>
    <hyperlink ref="AY27" r:id="rId19" xr:uid="{7AC3777C-6514-4854-B665-42B9AB401953}"/>
    <hyperlink ref="AY34" r:id="rId20" xr:uid="{EA404168-7AE5-4213-9601-C8CA947ECD69}"/>
    <hyperlink ref="AY35" r:id="rId21" xr:uid="{DC77C310-351B-42A2-8510-F8B85D01AF09}"/>
    <hyperlink ref="AY37" r:id="rId22" xr:uid="{3F2C0DBA-3DF1-4FB7-905F-1F2F162341B8}"/>
    <hyperlink ref="AY38" r:id="rId23" xr:uid="{96C29E1B-8E79-4CFC-AE0B-071245EEB9A0}"/>
    <hyperlink ref="AY48" r:id="rId24" xr:uid="{9F263FA0-0721-4781-B4F6-142DE3BBB899}"/>
    <hyperlink ref="AY49" r:id="rId25" xr:uid="{10BB3313-79DB-45D1-A9FC-8073E1EBF083}"/>
    <hyperlink ref="AY50" r:id="rId26" xr:uid="{6ED807B5-8AA3-4EF8-98F9-00058DFD661B}"/>
    <hyperlink ref="AY51" r:id="rId27" xr:uid="{D7FD9BFE-41DF-4573-A553-2A6B9BFFC986}"/>
    <hyperlink ref="AY52" r:id="rId28" xr:uid="{BA9F97CC-63CD-42E5-B2E6-B7B7926335F3}"/>
    <hyperlink ref="AY53" r:id="rId29" xr:uid="{AC160624-9BAF-42B4-8BEB-1D3D37007DF5}"/>
    <hyperlink ref="AY54" r:id="rId30" xr:uid="{ED4CCE29-DF09-4B02-9C7A-A1D26DC603E0}"/>
    <hyperlink ref="AY55" r:id="rId31" xr:uid="{73E0E57D-85B6-4A71-84D4-04499CC6EA51}"/>
    <hyperlink ref="AY56" r:id="rId32" xr:uid="{7E6A4C33-CA8A-456F-82B3-16A8E4F3119F}"/>
    <hyperlink ref="AY57" r:id="rId33" xr:uid="{7DCC0E63-2540-44DF-8B2A-1DEA599DEE3E}"/>
    <hyperlink ref="AY58" r:id="rId34" xr:uid="{148C7313-C1E5-47D9-92B6-DEF623451A73}"/>
    <hyperlink ref="AY59" r:id="rId35" xr:uid="{01D643C5-9554-4748-A3E5-F6A281248D88}"/>
    <hyperlink ref="AY60" r:id="rId36" xr:uid="{CF13FF97-BE42-4ACC-B7EE-37889E7F0DA1}"/>
    <hyperlink ref="AY61" r:id="rId37" xr:uid="{D443D636-7432-4351-9F85-53E7DC4A3460}"/>
    <hyperlink ref="AY62" r:id="rId38" xr:uid="{D9C6ABB3-C3A4-4C13-B13F-D08E1B1E8D47}"/>
    <hyperlink ref="AY63" r:id="rId39" xr:uid="{11FDC435-5A64-400E-A559-FE750F889C57}"/>
    <hyperlink ref="AY64" r:id="rId40" xr:uid="{4D087A6F-1EA4-4128-AD76-AFB09BA05728}"/>
    <hyperlink ref="AY65" r:id="rId41" xr:uid="{B3845072-0C9E-45D1-A815-9800C69FC4BA}"/>
    <hyperlink ref="AY66" r:id="rId42" xr:uid="{6635EA93-46EC-4F6A-A339-540DE4E16E11}"/>
    <hyperlink ref="AY67" r:id="rId43" xr:uid="{2A3CA18D-48D1-49DF-A1A4-B1C7E812EABC}"/>
    <hyperlink ref="AY70" r:id="rId44" xr:uid="{889A67A5-A4F7-405B-A4B6-C7B32B45E5B4}"/>
    <hyperlink ref="AY71" r:id="rId45" xr:uid="{B3C4F49A-A140-4F29-B9EA-2AF19D2784DE}"/>
    <hyperlink ref="AY72" r:id="rId46" xr:uid="{53EA0998-14E4-42EB-A3EA-66449DA2CF07}"/>
    <hyperlink ref="AY74" r:id="rId47" xr:uid="{B1CE5171-EC41-461F-B6E5-347713C5C362}"/>
    <hyperlink ref="AY75" r:id="rId48" xr:uid="{62F90107-F414-43D7-B415-60D7985702A9}"/>
    <hyperlink ref="AY76" r:id="rId49" xr:uid="{5D6EDBB4-F6BF-4996-90F4-ECFACD64EA58}"/>
    <hyperlink ref="AY77" r:id="rId50" xr:uid="{F817D54A-F001-49F8-9E48-ECE2EB081BB7}"/>
    <hyperlink ref="AY82" r:id="rId51" xr:uid="{085439BE-73D6-495C-873A-95B9D3B4E8B8}"/>
    <hyperlink ref="AY84" r:id="rId52" xr:uid="{3B49489F-64AA-4E37-AE8C-85036D530D6A}"/>
  </hyperlinks>
  <pageMargins left="0.7" right="0.7" top="0.75" bottom="0.75" header="0.3" footer="0.3"/>
  <pageSetup scale="11" orientation="portrait" horizontalDpi="300" verticalDpi="300" r:id="rId53"/>
  <drawing r:id="rId5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0C79-EA9B-4190-BD68-451D1EEB3F63}">
  <dimension ref="A1:BQ11"/>
  <sheetViews>
    <sheetView showGridLines="0" workbookViewId="0">
      <selection activeCell="BB1" sqref="BB1:BE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7109375" customWidth="1"/>
    <col min="6" max="6" width="15.7109375" customWidth="1"/>
    <col min="7" max="7" width="11.5703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5.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0.14062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325000000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5.25" customHeight="1" thickBot="1" x14ac:dyDescent="0.3">
      <c r="B6" s="506"/>
      <c r="C6" s="507"/>
      <c r="D6" s="13" t="s">
        <v>5</v>
      </c>
      <c r="E6" s="530" t="s">
        <v>1309</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row>
    <row r="8" spans="1:69" s="12" customFormat="1" x14ac:dyDescent="0.2">
      <c r="B8" s="49">
        <v>2024</v>
      </c>
      <c r="C8" s="49">
        <v>891780111</v>
      </c>
      <c r="D8" s="50" t="s">
        <v>64</v>
      </c>
      <c r="E8" s="51" t="s">
        <v>1308</v>
      </c>
      <c r="F8" s="51" t="s">
        <v>1307</v>
      </c>
      <c r="G8" s="53">
        <v>0</v>
      </c>
      <c r="H8" s="53" t="s">
        <v>72</v>
      </c>
      <c r="I8" s="50" t="s">
        <v>65</v>
      </c>
      <c r="J8" s="55" t="s">
        <v>1306</v>
      </c>
      <c r="K8" s="51">
        <v>15000000</v>
      </c>
      <c r="L8" s="49" t="s">
        <v>67</v>
      </c>
      <c r="M8" s="55" t="s">
        <v>1177</v>
      </c>
      <c r="N8" s="56">
        <v>7144967</v>
      </c>
      <c r="O8" s="57">
        <v>249</v>
      </c>
      <c r="P8" s="58">
        <v>45324</v>
      </c>
      <c r="Q8" s="51">
        <v>15000000</v>
      </c>
      <c r="R8" s="58">
        <v>45341</v>
      </c>
      <c r="S8" s="51">
        <v>15000000</v>
      </c>
      <c r="T8" s="53" t="s">
        <v>66</v>
      </c>
      <c r="U8" s="199">
        <v>36718996</v>
      </c>
      <c r="V8" s="198" t="s">
        <v>1297</v>
      </c>
      <c r="W8" s="437">
        <v>45336</v>
      </c>
      <c r="X8" s="60">
        <v>45352</v>
      </c>
      <c r="Y8" s="60">
        <v>45336</v>
      </c>
      <c r="Z8" s="60">
        <v>45657</v>
      </c>
      <c r="AA8" s="52">
        <f>+IF(Y8="1800-01-01",Z8-X8,Z8-Y8)</f>
        <v>321</v>
      </c>
      <c r="AB8" s="51">
        <v>0</v>
      </c>
      <c r="AC8" s="51">
        <v>0</v>
      </c>
      <c r="AD8" s="51">
        <v>0</v>
      </c>
      <c r="AE8" s="61" t="s">
        <v>74</v>
      </c>
      <c r="AF8" s="52">
        <f>+IF(AE8="1800-01-01",0,AE8-Z8)</f>
        <v>0</v>
      </c>
      <c r="AG8" s="51">
        <v>0</v>
      </c>
      <c r="AH8" s="51">
        <v>0</v>
      </c>
      <c r="AI8" s="58" t="s">
        <v>74</v>
      </c>
      <c r="AJ8" s="53">
        <v>0</v>
      </c>
      <c r="AK8" s="58" t="s">
        <v>74</v>
      </c>
      <c r="AL8" s="58" t="s">
        <v>74</v>
      </c>
      <c r="AM8" s="52">
        <f>+IF(AK8="1800-01-01",0,AL8-AK8)</f>
        <v>0</v>
      </c>
      <c r="AN8" s="52">
        <f>+K8+AC8-AH8</f>
        <v>15000000</v>
      </c>
      <c r="AO8" s="53" t="s">
        <v>66</v>
      </c>
      <c r="AP8" s="51">
        <v>15000000</v>
      </c>
      <c r="AQ8" s="53" t="s">
        <v>94</v>
      </c>
      <c r="AR8" s="51">
        <v>0</v>
      </c>
      <c r="AS8" s="62" t="s">
        <v>74</v>
      </c>
      <c r="AT8" s="63">
        <v>13731100</v>
      </c>
      <c r="AU8" s="64">
        <f>AN8-AT8</f>
        <v>1268900</v>
      </c>
      <c r="AV8" s="65">
        <f>+IFERROR(AT8/AN8,"_")</f>
        <v>0.9154066666666667</v>
      </c>
      <c r="AW8" s="62" t="s">
        <v>74</v>
      </c>
      <c r="AX8" s="53" t="s">
        <v>95</v>
      </c>
      <c r="AY8" s="197" t="s">
        <v>1305</v>
      </c>
      <c r="AZ8" s="49" t="s">
        <v>66</v>
      </c>
      <c r="BA8" s="49" t="s">
        <v>239</v>
      </c>
    </row>
    <row r="9" spans="1:69" s="12" customFormat="1" x14ac:dyDescent="0.25">
      <c r="B9" s="68">
        <v>2024</v>
      </c>
      <c r="C9" s="68">
        <v>891780111</v>
      </c>
      <c r="D9" s="69" t="s">
        <v>64</v>
      </c>
      <c r="E9" s="93" t="s">
        <v>1304</v>
      </c>
      <c r="F9" s="93" t="s">
        <v>1303</v>
      </c>
      <c r="G9" s="96">
        <v>0</v>
      </c>
      <c r="H9" s="96" t="s">
        <v>72</v>
      </c>
      <c r="I9" s="93" t="s">
        <v>65</v>
      </c>
      <c r="J9" s="93" t="s">
        <v>1298</v>
      </c>
      <c r="K9" s="93">
        <v>20000000</v>
      </c>
      <c r="L9" s="96" t="s">
        <v>67</v>
      </c>
      <c r="M9" s="93" t="s">
        <v>1302</v>
      </c>
      <c r="N9" s="93">
        <v>9009297397</v>
      </c>
      <c r="O9" s="93">
        <v>301</v>
      </c>
      <c r="P9" s="196">
        <v>45329</v>
      </c>
      <c r="Q9" s="93">
        <v>60000000</v>
      </c>
      <c r="R9" s="196">
        <v>45338</v>
      </c>
      <c r="S9" s="93">
        <v>20000000</v>
      </c>
      <c r="T9" s="67" t="s">
        <v>66</v>
      </c>
      <c r="U9" s="176">
        <v>36718996</v>
      </c>
      <c r="V9" s="93" t="s">
        <v>1297</v>
      </c>
      <c r="W9" s="196">
        <v>45338</v>
      </c>
      <c r="X9" s="78">
        <v>45352</v>
      </c>
      <c r="Y9" s="79" t="s">
        <v>74</v>
      </c>
      <c r="Z9" s="196">
        <v>45657</v>
      </c>
      <c r="AA9" s="94">
        <f>+IF(Y9="1800-01-01",Z9-X9,Z9-Y9)</f>
        <v>305</v>
      </c>
      <c r="AB9" s="93">
        <v>1</v>
      </c>
      <c r="AC9" s="93">
        <v>10000000</v>
      </c>
      <c r="AD9" s="93">
        <v>0</v>
      </c>
      <c r="AE9" s="96" t="s">
        <v>74</v>
      </c>
      <c r="AF9" s="94">
        <f>+IF(AE9="1800-01-01",0,AE9-Z9)</f>
        <v>0</v>
      </c>
      <c r="AG9" s="93">
        <v>0</v>
      </c>
      <c r="AH9" s="93">
        <v>0</v>
      </c>
      <c r="AI9" s="96" t="s">
        <v>74</v>
      </c>
      <c r="AJ9" s="67">
        <v>0</v>
      </c>
      <c r="AK9" s="96" t="s">
        <v>74</v>
      </c>
      <c r="AL9" s="96" t="s">
        <v>74</v>
      </c>
      <c r="AM9" s="94">
        <f>+IF(AK9="1800-01-01",0,AL9-AK9)</f>
        <v>0</v>
      </c>
      <c r="AN9" s="94">
        <f>+K9+AC9-AH9</f>
        <v>30000000</v>
      </c>
      <c r="AO9" s="96" t="s">
        <v>66</v>
      </c>
      <c r="AP9" s="93">
        <v>20000000</v>
      </c>
      <c r="AQ9" s="67" t="s">
        <v>94</v>
      </c>
      <c r="AR9" s="93">
        <v>0</v>
      </c>
      <c r="AS9" s="96" t="s">
        <v>74</v>
      </c>
      <c r="AT9" s="102">
        <v>19281700</v>
      </c>
      <c r="AU9" s="100">
        <f>AN9-AT9</f>
        <v>10718300</v>
      </c>
      <c r="AV9" s="101">
        <f>+IFERROR(AT9/AN9,"_")</f>
        <v>0.64272333333333331</v>
      </c>
      <c r="AW9" s="96" t="s">
        <v>74</v>
      </c>
      <c r="AX9" s="96" t="s">
        <v>95</v>
      </c>
      <c r="AY9" s="195" t="s">
        <v>1301</v>
      </c>
      <c r="AZ9" s="68" t="s">
        <v>66</v>
      </c>
      <c r="BA9" s="68" t="s">
        <v>239</v>
      </c>
    </row>
    <row r="10" spans="1:69" s="12" customFormat="1" ht="15.75" thickBot="1" x14ac:dyDescent="0.3">
      <c r="B10" s="104">
        <v>2024</v>
      </c>
      <c r="C10" s="104">
        <v>891780111</v>
      </c>
      <c r="D10" s="105" t="s">
        <v>64</v>
      </c>
      <c r="E10" s="109" t="s">
        <v>1300</v>
      </c>
      <c r="F10" s="109" t="s">
        <v>1299</v>
      </c>
      <c r="G10" s="121">
        <v>0</v>
      </c>
      <c r="H10" s="121" t="s">
        <v>72</v>
      </c>
      <c r="I10" s="109" t="s">
        <v>65</v>
      </c>
      <c r="J10" s="109" t="s">
        <v>1298</v>
      </c>
      <c r="K10" s="109">
        <v>15000000</v>
      </c>
      <c r="L10" s="121" t="s">
        <v>67</v>
      </c>
      <c r="M10" s="194" t="s">
        <v>977</v>
      </c>
      <c r="N10" s="109">
        <v>901094352</v>
      </c>
      <c r="O10" s="109">
        <v>301</v>
      </c>
      <c r="P10" s="193">
        <v>45329</v>
      </c>
      <c r="Q10" s="109">
        <v>60000000</v>
      </c>
      <c r="R10" s="193">
        <v>45373</v>
      </c>
      <c r="S10" s="109">
        <v>15000000</v>
      </c>
      <c r="T10" s="103" t="s">
        <v>66</v>
      </c>
      <c r="U10" s="175">
        <v>36718996</v>
      </c>
      <c r="V10" s="109" t="s">
        <v>1297</v>
      </c>
      <c r="W10" s="193">
        <v>45373</v>
      </c>
      <c r="X10" s="115">
        <v>45373</v>
      </c>
      <c r="Y10" s="119" t="s">
        <v>74</v>
      </c>
      <c r="Z10" s="193">
        <v>45657</v>
      </c>
      <c r="AA10" s="118">
        <f>+IF(Y10="1800-01-01",Z10-X10,Z10-Y10)</f>
        <v>284</v>
      </c>
      <c r="AB10" s="109">
        <v>1</v>
      </c>
      <c r="AC10" s="109">
        <v>7500000</v>
      </c>
      <c r="AD10" s="109">
        <v>0</v>
      </c>
      <c r="AE10" s="121" t="s">
        <v>74</v>
      </c>
      <c r="AF10" s="118">
        <f>+IF(AE10="1800-01-01",0,AE10-Z10)</f>
        <v>0</v>
      </c>
      <c r="AG10" s="109">
        <v>0</v>
      </c>
      <c r="AH10" s="109">
        <v>0</v>
      </c>
      <c r="AI10" s="121" t="s">
        <v>74</v>
      </c>
      <c r="AJ10" s="103">
        <v>0</v>
      </c>
      <c r="AK10" s="121" t="s">
        <v>74</v>
      </c>
      <c r="AL10" s="121" t="s">
        <v>74</v>
      </c>
      <c r="AM10" s="118">
        <f>+IF(AK10="1800-01-01",0,AL10-AK10)</f>
        <v>0</v>
      </c>
      <c r="AN10" s="118">
        <f>+K10+AC10-AH10</f>
        <v>22500000</v>
      </c>
      <c r="AO10" s="121" t="s">
        <v>66</v>
      </c>
      <c r="AP10" s="109">
        <v>15000000</v>
      </c>
      <c r="AQ10" s="103" t="s">
        <v>94</v>
      </c>
      <c r="AR10" s="109">
        <v>0</v>
      </c>
      <c r="AS10" s="121" t="s">
        <v>74</v>
      </c>
      <c r="AT10" s="123">
        <v>13988324</v>
      </c>
      <c r="AU10" s="124">
        <f>AN10-AT10</f>
        <v>8511676</v>
      </c>
      <c r="AV10" s="125">
        <f>+IFERROR(AT10/AN10,"_")</f>
        <v>0.62170328888888893</v>
      </c>
      <c r="AW10" s="121" t="s">
        <v>74</v>
      </c>
      <c r="AX10" s="121" t="s">
        <v>95</v>
      </c>
      <c r="AY10" s="192" t="s">
        <v>1296</v>
      </c>
      <c r="AZ10" s="104" t="s">
        <v>66</v>
      </c>
      <c r="BA10" s="104" t="s">
        <v>239</v>
      </c>
    </row>
    <row r="11" spans="1:69" s="19" customFormat="1" ht="15.75" thickBot="1" x14ac:dyDescent="0.3">
      <c r="B11" s="524" t="s">
        <v>68</v>
      </c>
      <c r="C11" s="525"/>
      <c r="D11" s="526"/>
      <c r="E11" s="37">
        <f>+SUBTOTAL(3,E8:E10)</f>
        <v>3</v>
      </c>
      <c r="F11" s="38"/>
      <c r="G11" s="39"/>
      <c r="H11" s="39"/>
      <c r="I11" s="39"/>
      <c r="J11" s="39"/>
      <c r="K11" s="40">
        <f>SUM(K8:K10)</f>
        <v>50000000</v>
      </c>
      <c r="L11" s="527"/>
      <c r="M11" s="528"/>
      <c r="N11" s="528"/>
      <c r="O11" s="528"/>
      <c r="P11" s="528"/>
      <c r="Q11" s="528"/>
      <c r="R11" s="528"/>
      <c r="S11" s="528"/>
      <c r="T11" s="528"/>
      <c r="U11" s="528"/>
      <c r="V11" s="528"/>
      <c r="W11" s="528"/>
      <c r="X11" s="528"/>
      <c r="Y11" s="528"/>
      <c r="Z11" s="528"/>
      <c r="AA11" s="529"/>
      <c r="AB11" s="41">
        <f>SUM(AB8:AB10)</f>
        <v>2</v>
      </c>
      <c r="AC11" s="42">
        <f>SUM(AC8:AC10)</f>
        <v>17500000</v>
      </c>
      <c r="AD11" s="42">
        <f>SUM(AD8:AD10)</f>
        <v>0</v>
      </c>
      <c r="AE11" s="43"/>
      <c r="AF11" s="42">
        <f>SUM(AF8:AF10)</f>
        <v>0</v>
      </c>
      <c r="AG11" s="42">
        <f>SUM(AG8:AG10)</f>
        <v>0</v>
      </c>
      <c r="AH11" s="44">
        <f>SUM(AH8:AH10)</f>
        <v>0</v>
      </c>
      <c r="AI11" s="43"/>
      <c r="AJ11" s="45">
        <f>SUM(AJ8:AJ10)</f>
        <v>0</v>
      </c>
      <c r="AK11" s="527"/>
      <c r="AL11" s="528"/>
      <c r="AM11" s="529"/>
      <c r="AN11" s="41">
        <f>SUM(AN8:AN10)</f>
        <v>67500000</v>
      </c>
      <c r="AO11" s="43"/>
      <c r="AP11" s="46">
        <f>SUM(AP8:AP10)</f>
        <v>50000000</v>
      </c>
      <c r="AQ11" s="43"/>
      <c r="AR11" s="42">
        <f>SUM(AR8:AR10)</f>
        <v>0</v>
      </c>
      <c r="AS11" s="43"/>
      <c r="AT11" s="47">
        <f>SUM(AT8:AT10)</f>
        <v>47001124</v>
      </c>
      <c r="AU11" s="48">
        <f>SUM(AU8:AU10)</f>
        <v>20498876</v>
      </c>
      <c r="AV11" s="527"/>
      <c r="AW11" s="528"/>
      <c r="AX11" s="528"/>
      <c r="AY11" s="528"/>
      <c r="AZ11" s="528"/>
      <c r="BA11" s="528"/>
    </row>
  </sheetData>
  <sheetProtection formatCells="0" formatColumns="0" formatRows="0" insertRows="0" deleteRows="0" autoFilter="0"/>
  <autoFilter ref="A7:BQ7" xr:uid="{D1850C79-EA9B-4190-BD68-451D1EEB3F63}"/>
  <mergeCells count="22">
    <mergeCell ref="B3:C6"/>
    <mergeCell ref="D3:G4"/>
    <mergeCell ref="H3:I5"/>
    <mergeCell ref="E6:G6"/>
    <mergeCell ref="AV11:BA11"/>
    <mergeCell ref="AO6:AP6"/>
    <mergeCell ref="B11:D11"/>
    <mergeCell ref="L11:AA11"/>
    <mergeCell ref="AY6:BA6"/>
    <mergeCell ref="M6:N6"/>
    <mergeCell ref="O6:Q6"/>
    <mergeCell ref="R6:S6"/>
    <mergeCell ref="AK11:AM11"/>
    <mergeCell ref="T6:V6"/>
    <mergeCell ref="AV6:AX6"/>
    <mergeCell ref="AQ6:AU6"/>
    <mergeCell ref="F5:G5"/>
    <mergeCell ref="AB5:AM5"/>
    <mergeCell ref="W6:AA6"/>
    <mergeCell ref="AB6:AF6"/>
    <mergeCell ref="AG6:AI6"/>
    <mergeCell ref="AJ6:AM6"/>
  </mergeCells>
  <conditionalFormatting sqref="F5 E6">
    <cfRule type="containsText" dxfId="12"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11" priority="1">
      <formula>+_xlfn.ISFORMULA(AA8)</formula>
    </cfRule>
  </conditionalFormatting>
  <dataValidations count="9">
    <dataValidation type="list" allowBlank="1" showInputMessage="1" showErrorMessage="1" sqref="AX8:AX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0"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O8:AO10 AQ8:AQ10 T8:T10" xr:uid="{301B71B2-D3E4-4E77-88BC-DCB7485E0C66}">
      <formula1>"SI,NO"</formula1>
    </dataValidation>
  </dataValidations>
  <hyperlinks>
    <hyperlink ref="AY8" r:id="rId1" xr:uid="{6B2785F3-CCA1-489D-A257-53CF9C5BBE4F}"/>
    <hyperlink ref="AY9" r:id="rId2" xr:uid="{F7E3E678-B177-4A58-B411-0465B2A13C4C}"/>
    <hyperlink ref="AY10" r:id="rId3" xr:uid="{6793242E-E369-4E63-A168-CC91376996F8}"/>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06AA8-26CA-455A-B247-AFC857168DEF}">
  <dimension ref="A1:BT239"/>
  <sheetViews>
    <sheetView showGridLines="0" zoomScaleNormal="100" workbookViewId="0">
      <selection activeCell="BB1" sqref="BB1:BB1048576"/>
    </sheetView>
  </sheetViews>
  <sheetFormatPr baseColWidth="10" defaultColWidth="9.140625" defaultRowHeight="15" x14ac:dyDescent="0.25"/>
  <cols>
    <col min="1" max="1" width="4.7109375" customWidth="1"/>
    <col min="2" max="2" width="9.28515625" customWidth="1"/>
    <col min="3" max="3" width="13.5703125" customWidth="1"/>
    <col min="4" max="4" width="25.42578125" customWidth="1"/>
    <col min="5" max="5" width="21.7109375" customWidth="1"/>
    <col min="6" max="6" width="18.140625" customWidth="1"/>
    <col min="7" max="7" width="14.140625" customWidth="1"/>
    <col min="8" max="8" width="16.5703125" customWidth="1"/>
    <col min="9" max="9" width="20.140625" customWidth="1"/>
    <col min="10" max="10" width="18.42578125" customWidth="1"/>
    <col min="11" max="11" width="14.85546875" customWidth="1"/>
    <col min="12" max="12" width="16.28515625" customWidth="1"/>
    <col min="13" max="13" width="19.42578125" customWidth="1"/>
    <col min="14" max="14" width="16.42578125" customWidth="1"/>
    <col min="15" max="15" width="9.28515625" style="345" customWidth="1"/>
    <col min="16" max="16" width="12.42578125" customWidth="1"/>
    <col min="17" max="17" width="14.7109375" style="345" customWidth="1"/>
    <col min="18" max="18" width="13.85546875" customWidth="1"/>
    <col min="19" max="19" width="18" customWidth="1"/>
    <col min="20" max="20" width="14.140625" customWidth="1"/>
    <col min="21" max="21" width="14.42578125" customWidth="1"/>
    <col min="22" max="22" width="17.140625" customWidth="1"/>
    <col min="23" max="23" width="15.5703125" style="345" customWidth="1"/>
    <col min="24" max="24" width="14.42578125" style="345" customWidth="1"/>
    <col min="25" max="25" width="13.85546875" style="345" customWidth="1"/>
    <col min="26" max="26" width="13.5703125" style="345"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3.8554687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1" max="52" width="9.1406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502"/>
      <c r="C3" s="503"/>
      <c r="D3" s="508" t="s">
        <v>70</v>
      </c>
      <c r="E3" s="509"/>
      <c r="F3" s="509"/>
      <c r="G3" s="510"/>
      <c r="H3" s="514" t="s">
        <v>0</v>
      </c>
      <c r="I3" s="515"/>
      <c r="J3" s="4" t="s">
        <v>75</v>
      </c>
      <c r="K3" s="9"/>
      <c r="L3" s="5"/>
      <c r="M3" s="5"/>
      <c r="N3" s="5"/>
      <c r="O3" s="434"/>
      <c r="P3" s="5"/>
      <c r="Q3" s="434"/>
      <c r="R3" s="5"/>
      <c r="S3" s="5"/>
      <c r="T3" s="5"/>
      <c r="U3" s="5"/>
      <c r="V3" s="6"/>
      <c r="W3" s="433"/>
      <c r="X3" s="434"/>
      <c r="Y3" s="433"/>
      <c r="Z3" s="433"/>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04"/>
      <c r="C4" s="505"/>
      <c r="D4" s="511"/>
      <c r="E4" s="512"/>
      <c r="F4" s="512"/>
      <c r="G4" s="513"/>
      <c r="H4" s="516"/>
      <c r="I4" s="517"/>
      <c r="J4" s="3">
        <v>3000</v>
      </c>
      <c r="K4" s="4" t="s">
        <v>1</v>
      </c>
      <c r="L4" s="5"/>
      <c r="M4" s="5"/>
      <c r="N4" s="5"/>
      <c r="O4" s="434"/>
      <c r="P4" s="5"/>
      <c r="Q4" s="434"/>
      <c r="R4" s="5"/>
      <c r="S4" s="5"/>
      <c r="T4" s="5"/>
      <c r="U4" s="5"/>
      <c r="V4" s="6"/>
      <c r="W4" s="433"/>
      <c r="X4" s="434"/>
      <c r="Y4" s="433"/>
      <c r="Z4" s="433"/>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04"/>
      <c r="C5" s="505"/>
      <c r="D5" s="7" t="s">
        <v>2</v>
      </c>
      <c r="E5" s="8"/>
      <c r="F5" s="520" t="s">
        <v>223</v>
      </c>
      <c r="G5" s="520"/>
      <c r="H5" s="518"/>
      <c r="I5" s="519"/>
      <c r="J5" s="10">
        <f>+K6*J4</f>
        <v>3900000000</v>
      </c>
      <c r="K5" s="11" t="s">
        <v>3</v>
      </c>
      <c r="L5" s="5"/>
      <c r="M5" s="5"/>
      <c r="N5" s="5"/>
      <c r="O5" s="434"/>
      <c r="P5" s="5"/>
      <c r="Q5" s="434"/>
      <c r="R5" s="5"/>
      <c r="S5" s="5"/>
      <c r="T5" s="5"/>
      <c r="U5" s="5"/>
      <c r="V5" s="6"/>
      <c r="W5" s="433"/>
      <c r="X5" s="433"/>
      <c r="Y5" s="433"/>
      <c r="Z5" s="433"/>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72" s="12" customFormat="1" ht="33" customHeight="1" thickBot="1" x14ac:dyDescent="0.3">
      <c r="B6" s="506"/>
      <c r="C6" s="507"/>
      <c r="D6" s="13" t="s">
        <v>5</v>
      </c>
      <c r="E6" s="536" t="s">
        <v>15715</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15714</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72" s="18" customFormat="1" ht="72" customHeight="1" thickBot="1" x14ac:dyDescent="0.3">
      <c r="A7" s="14"/>
      <c r="B7" s="27" t="s">
        <v>16</v>
      </c>
      <c r="C7" s="28" t="s">
        <v>17</v>
      </c>
      <c r="D7" s="432" t="s">
        <v>18</v>
      </c>
      <c r="E7" s="431" t="s">
        <v>19</v>
      </c>
      <c r="F7" s="430" t="s">
        <v>20</v>
      </c>
      <c r="G7" s="29"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27" t="s">
        <v>38</v>
      </c>
      <c r="AA7" s="32" t="s">
        <v>39</v>
      </c>
      <c r="AB7" s="27" t="s">
        <v>40</v>
      </c>
      <c r="AC7" s="27" t="s">
        <v>41</v>
      </c>
      <c r="AD7" s="27" t="s">
        <v>42</v>
      </c>
      <c r="AE7" s="27" t="s">
        <v>15713</v>
      </c>
      <c r="AF7" s="32" t="s">
        <v>44</v>
      </c>
      <c r="AG7" s="27" t="s">
        <v>15712</v>
      </c>
      <c r="AH7" s="27" t="s">
        <v>46</v>
      </c>
      <c r="AI7" s="31" t="s">
        <v>47</v>
      </c>
      <c r="AJ7" s="27" t="s">
        <v>48</v>
      </c>
      <c r="AK7" s="31" t="s">
        <v>49</v>
      </c>
      <c r="AL7" s="31" t="s">
        <v>50</v>
      </c>
      <c r="AM7" s="32" t="s">
        <v>51</v>
      </c>
      <c r="AN7" s="32" t="s">
        <v>52</v>
      </c>
      <c r="AO7" s="27" t="s">
        <v>78</v>
      </c>
      <c r="AP7" s="27" t="s">
        <v>79</v>
      </c>
      <c r="AQ7" s="27" t="s">
        <v>53</v>
      </c>
      <c r="AR7" s="27" t="s">
        <v>54</v>
      </c>
      <c r="AS7" s="27" t="s">
        <v>55</v>
      </c>
      <c r="AT7" s="33"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c r="BQ7" s="17"/>
      <c r="BR7" s="17"/>
      <c r="BS7" s="17"/>
      <c r="BT7" s="17"/>
    </row>
    <row r="8" spans="1:72" s="12" customFormat="1" ht="12.75" x14ac:dyDescent="0.2">
      <c r="B8" s="413">
        <v>2024</v>
      </c>
      <c r="C8" s="413">
        <v>891780111</v>
      </c>
      <c r="D8" s="429" t="s">
        <v>64</v>
      </c>
      <c r="E8" s="414" t="s">
        <v>15711</v>
      </c>
      <c r="F8" s="415" t="s">
        <v>15710</v>
      </c>
      <c r="G8" s="415">
        <v>0</v>
      </c>
      <c r="H8" s="415" t="s">
        <v>72</v>
      </c>
      <c r="I8" s="429" t="s">
        <v>65</v>
      </c>
      <c r="J8" s="414" t="s">
        <v>15709</v>
      </c>
      <c r="K8" s="428">
        <v>51241392</v>
      </c>
      <c r="L8" s="413" t="s">
        <v>67</v>
      </c>
      <c r="M8" s="414" t="s">
        <v>15708</v>
      </c>
      <c r="N8" s="427">
        <v>57461792</v>
      </c>
      <c r="O8" s="412">
        <v>65</v>
      </c>
      <c r="P8" s="423">
        <v>45307</v>
      </c>
      <c r="Q8" s="412">
        <v>51241392</v>
      </c>
      <c r="R8" s="420">
        <v>45313</v>
      </c>
      <c r="S8" s="412">
        <v>51241392</v>
      </c>
      <c r="T8" s="415" t="s">
        <v>66</v>
      </c>
      <c r="U8" s="414">
        <v>72175282</v>
      </c>
      <c r="V8" s="426" t="s">
        <v>15668</v>
      </c>
      <c r="W8" s="425">
        <v>45313</v>
      </c>
      <c r="X8" s="425">
        <v>45313</v>
      </c>
      <c r="Y8" s="424" t="s">
        <v>74</v>
      </c>
      <c r="Z8" s="423">
        <v>45657</v>
      </c>
      <c r="AA8" s="414">
        <f t="shared" ref="AA8:AA71" si="0">+IF(Y8="1800-01-01",Z8-X8,Z8-Y8)</f>
        <v>344</v>
      </c>
      <c r="AB8" s="412">
        <v>0</v>
      </c>
      <c r="AC8" s="412">
        <v>0</v>
      </c>
      <c r="AD8" s="412">
        <v>0</v>
      </c>
      <c r="AE8" s="422" t="s">
        <v>74</v>
      </c>
      <c r="AF8" s="414">
        <f t="shared" ref="AF8:AF71" si="1">+IF(AE8="1800-01-01",0,AE8-Z8)</f>
        <v>0</v>
      </c>
      <c r="AG8" s="412">
        <v>0</v>
      </c>
      <c r="AH8" s="412">
        <v>0</v>
      </c>
      <c r="AI8" s="420" t="s">
        <v>74</v>
      </c>
      <c r="AJ8" s="421">
        <v>0</v>
      </c>
      <c r="AK8" s="420" t="s">
        <v>74</v>
      </c>
      <c r="AL8" s="420" t="s">
        <v>74</v>
      </c>
      <c r="AM8" s="414">
        <f t="shared" ref="AM8:AM71" si="2">+IF(AK8="1800-01-01",0,AL8-AK8)</f>
        <v>0</v>
      </c>
      <c r="AN8" s="414">
        <f>+K8+AC8-AH8</f>
        <v>51241392</v>
      </c>
      <c r="AO8" s="415" t="s">
        <v>66</v>
      </c>
      <c r="AP8" s="412">
        <v>51241382</v>
      </c>
      <c r="AQ8" s="415" t="s">
        <v>94</v>
      </c>
      <c r="AR8" s="412">
        <v>0</v>
      </c>
      <c r="AS8" s="416" t="s">
        <v>74</v>
      </c>
      <c r="AT8" s="419">
        <v>51241392</v>
      </c>
      <c r="AU8" s="418">
        <f t="shared" ref="AU8:AU71" si="3">AN8-AT8</f>
        <v>0</v>
      </c>
      <c r="AV8" s="417">
        <f t="shared" ref="AV8:AV71" si="4">+IFERROR(AT8/AN8,"_")</f>
        <v>1</v>
      </c>
      <c r="AW8" s="416" t="s">
        <v>74</v>
      </c>
      <c r="AX8" s="415" t="s">
        <v>95</v>
      </c>
      <c r="AY8" s="414" t="s">
        <v>15707</v>
      </c>
      <c r="AZ8" s="413" t="s">
        <v>66</v>
      </c>
      <c r="BA8" s="413" t="s">
        <v>239</v>
      </c>
    </row>
    <row r="9" spans="1:72" x14ac:dyDescent="0.25">
      <c r="B9" s="374">
        <v>2024</v>
      </c>
      <c r="C9" s="374">
        <v>891780111</v>
      </c>
      <c r="D9" s="390" t="s">
        <v>64</v>
      </c>
      <c r="E9" s="375" t="s">
        <v>15706</v>
      </c>
      <c r="F9" s="376" t="s">
        <v>15705</v>
      </c>
      <c r="G9" s="376">
        <v>0</v>
      </c>
      <c r="H9" s="376" t="s">
        <v>72</v>
      </c>
      <c r="I9" s="373" t="s">
        <v>65</v>
      </c>
      <c r="J9" s="375" t="s">
        <v>15704</v>
      </c>
      <c r="K9" s="387">
        <v>565989240</v>
      </c>
      <c r="L9" s="374" t="s">
        <v>67</v>
      </c>
      <c r="M9" s="375" t="s">
        <v>15703</v>
      </c>
      <c r="N9" s="384">
        <v>900864404</v>
      </c>
      <c r="O9" s="373">
        <v>55</v>
      </c>
      <c r="P9" s="386">
        <v>45306</v>
      </c>
      <c r="Q9" s="373">
        <v>569718300</v>
      </c>
      <c r="R9" s="385">
        <v>45314</v>
      </c>
      <c r="S9" s="373">
        <v>565989240</v>
      </c>
      <c r="T9" s="376" t="s">
        <v>66</v>
      </c>
      <c r="U9" s="384">
        <v>85459497</v>
      </c>
      <c r="V9" s="375" t="s">
        <v>4616</v>
      </c>
      <c r="W9" s="401">
        <v>45314</v>
      </c>
      <c r="X9" s="383">
        <v>45314</v>
      </c>
      <c r="Y9" s="394" t="s">
        <v>74</v>
      </c>
      <c r="Z9" s="397">
        <v>45657</v>
      </c>
      <c r="AA9" s="375">
        <f t="shared" si="0"/>
        <v>343</v>
      </c>
      <c r="AB9" s="373">
        <v>0</v>
      </c>
      <c r="AC9" s="373">
        <v>0</v>
      </c>
      <c r="AD9" s="373">
        <v>0</v>
      </c>
      <c r="AE9" s="381" t="s">
        <v>74</v>
      </c>
      <c r="AF9" s="375">
        <f t="shared" si="1"/>
        <v>0</v>
      </c>
      <c r="AG9" s="373">
        <v>0</v>
      </c>
      <c r="AH9" s="373">
        <v>0</v>
      </c>
      <c r="AI9" s="396" t="s">
        <v>74</v>
      </c>
      <c r="AJ9" s="373">
        <v>0</v>
      </c>
      <c r="AK9" s="376" t="s">
        <v>74</v>
      </c>
      <c r="AL9" s="376" t="s">
        <v>74</v>
      </c>
      <c r="AM9" s="375">
        <f t="shared" si="2"/>
        <v>0</v>
      </c>
      <c r="AN9" s="375">
        <f>+K9+AC9-AH9</f>
        <v>565989240</v>
      </c>
      <c r="AO9" s="376" t="s">
        <v>66</v>
      </c>
      <c r="AP9" s="373">
        <v>565989240</v>
      </c>
      <c r="AQ9" s="376" t="s">
        <v>94</v>
      </c>
      <c r="AR9" s="373">
        <v>0</v>
      </c>
      <c r="AS9" s="377" t="s">
        <v>74</v>
      </c>
      <c r="AT9" s="380">
        <v>424491930</v>
      </c>
      <c r="AU9" s="379">
        <f t="shared" si="3"/>
        <v>141497310</v>
      </c>
      <c r="AV9" s="378">
        <f t="shared" si="4"/>
        <v>0.75</v>
      </c>
      <c r="AW9" s="377" t="s">
        <v>74</v>
      </c>
      <c r="AX9" s="376" t="s">
        <v>95</v>
      </c>
      <c r="AY9" s="375" t="s">
        <v>15702</v>
      </c>
      <c r="AZ9" s="374" t="s">
        <v>66</v>
      </c>
      <c r="BA9" s="374" t="s">
        <v>239</v>
      </c>
      <c r="BB9" s="12"/>
    </row>
    <row r="10" spans="1:72" x14ac:dyDescent="0.25">
      <c r="B10" s="374">
        <v>2024</v>
      </c>
      <c r="C10" s="374">
        <v>891780111</v>
      </c>
      <c r="D10" s="390" t="s">
        <v>64</v>
      </c>
      <c r="E10" s="373" t="s">
        <v>15701</v>
      </c>
      <c r="F10" s="376" t="s">
        <v>15700</v>
      </c>
      <c r="G10" s="376">
        <v>0</v>
      </c>
      <c r="H10" s="376" t="s">
        <v>72</v>
      </c>
      <c r="I10" s="373" t="s">
        <v>723</v>
      </c>
      <c r="J10" s="373" t="s">
        <v>15699</v>
      </c>
      <c r="K10" s="387">
        <v>328731312</v>
      </c>
      <c r="L10" s="374" t="s">
        <v>67</v>
      </c>
      <c r="M10" s="373" t="s">
        <v>15698</v>
      </c>
      <c r="N10" s="373">
        <v>890406136</v>
      </c>
      <c r="O10" s="373">
        <v>109</v>
      </c>
      <c r="P10" s="386">
        <v>45310</v>
      </c>
      <c r="Q10" s="373">
        <v>328771963</v>
      </c>
      <c r="R10" s="385">
        <v>45320</v>
      </c>
      <c r="S10" s="373">
        <v>328731312</v>
      </c>
      <c r="T10" s="376" t="s">
        <v>66</v>
      </c>
      <c r="U10" s="411">
        <v>85151631</v>
      </c>
      <c r="V10" s="373" t="s">
        <v>15697</v>
      </c>
      <c r="W10" s="401">
        <v>45320</v>
      </c>
      <c r="X10" s="401">
        <v>45328</v>
      </c>
      <c r="Y10" s="401">
        <v>45328</v>
      </c>
      <c r="Z10" s="397">
        <v>45347</v>
      </c>
      <c r="AA10" s="375">
        <f t="shared" si="0"/>
        <v>19</v>
      </c>
      <c r="AB10" s="373">
        <v>0</v>
      </c>
      <c r="AC10" s="373">
        <v>0</v>
      </c>
      <c r="AD10" s="373">
        <v>0</v>
      </c>
      <c r="AE10" s="381" t="s">
        <v>74</v>
      </c>
      <c r="AF10" s="375">
        <f t="shared" si="1"/>
        <v>0</v>
      </c>
      <c r="AG10" s="373">
        <v>0</v>
      </c>
      <c r="AH10" s="373">
        <v>0</v>
      </c>
      <c r="AI10" s="396" t="s">
        <v>74</v>
      </c>
      <c r="AJ10" s="373">
        <v>0</v>
      </c>
      <c r="AK10" s="376" t="s">
        <v>74</v>
      </c>
      <c r="AL10" s="376" t="s">
        <v>74</v>
      </c>
      <c r="AM10" s="375">
        <f t="shared" si="2"/>
        <v>0</v>
      </c>
      <c r="AN10" s="375">
        <f>+K10+AC10-AH10</f>
        <v>328731312</v>
      </c>
      <c r="AO10" s="376" t="s">
        <v>66</v>
      </c>
      <c r="AP10" s="373">
        <v>328731312</v>
      </c>
      <c r="AQ10" s="376" t="s">
        <v>66</v>
      </c>
      <c r="AR10" s="373">
        <v>162838452.84</v>
      </c>
      <c r="AS10" s="397">
        <v>45335</v>
      </c>
      <c r="AT10" s="380">
        <v>328175662.92000002</v>
      </c>
      <c r="AU10" s="379">
        <f t="shared" si="3"/>
        <v>555649.07999998331</v>
      </c>
      <c r="AV10" s="378">
        <f t="shared" si="4"/>
        <v>0.99830971659919032</v>
      </c>
      <c r="AW10" s="377" t="s">
        <v>74</v>
      </c>
      <c r="AX10" s="376" t="s">
        <v>80</v>
      </c>
      <c r="AY10" s="375" t="s">
        <v>15696</v>
      </c>
      <c r="AZ10" s="374" t="s">
        <v>66</v>
      </c>
      <c r="BA10" s="374" t="s">
        <v>239</v>
      </c>
      <c r="BB10" s="12"/>
    </row>
    <row r="11" spans="1:72" s="253" customFormat="1" x14ac:dyDescent="0.2">
      <c r="B11" s="374">
        <v>2024</v>
      </c>
      <c r="C11" s="374">
        <v>891780111</v>
      </c>
      <c r="D11" s="390" t="s">
        <v>64</v>
      </c>
      <c r="E11" s="390" t="s">
        <v>15695</v>
      </c>
      <c r="F11" s="410" t="s">
        <v>15694</v>
      </c>
      <c r="G11" s="374">
        <v>0</v>
      </c>
      <c r="H11" s="374" t="s">
        <v>72</v>
      </c>
      <c r="I11" s="390" t="s">
        <v>723</v>
      </c>
      <c r="J11" s="390" t="s">
        <v>15693</v>
      </c>
      <c r="K11" s="387">
        <v>2687930000</v>
      </c>
      <c r="L11" s="374" t="s">
        <v>67</v>
      </c>
      <c r="M11" s="390" t="s">
        <v>4799</v>
      </c>
      <c r="N11" s="390">
        <v>900173983</v>
      </c>
      <c r="O11" s="390">
        <v>146</v>
      </c>
      <c r="P11" s="397">
        <v>45315</v>
      </c>
      <c r="Q11" s="390">
        <v>2687930000</v>
      </c>
      <c r="R11" s="396">
        <v>45321</v>
      </c>
      <c r="S11" s="390">
        <v>2687930000</v>
      </c>
      <c r="T11" s="374" t="s">
        <v>66</v>
      </c>
      <c r="U11" s="387">
        <v>85152695</v>
      </c>
      <c r="V11" s="391" t="s">
        <v>15527</v>
      </c>
      <c r="W11" s="394">
        <v>45321</v>
      </c>
      <c r="X11" s="394">
        <v>45331</v>
      </c>
      <c r="Y11" s="394">
        <v>45328</v>
      </c>
      <c r="Z11" s="397">
        <v>45450</v>
      </c>
      <c r="AA11" s="375">
        <f t="shared" si="0"/>
        <v>122</v>
      </c>
      <c r="AB11" s="390">
        <v>1</v>
      </c>
      <c r="AC11" s="390">
        <v>316791200</v>
      </c>
      <c r="AD11" s="390">
        <v>0</v>
      </c>
      <c r="AE11" s="381" t="s">
        <v>74</v>
      </c>
      <c r="AF11" s="387">
        <f t="shared" si="1"/>
        <v>0</v>
      </c>
      <c r="AG11" s="390">
        <v>0</v>
      </c>
      <c r="AH11" s="390">
        <v>95259600</v>
      </c>
      <c r="AI11" s="396" t="s">
        <v>74</v>
      </c>
      <c r="AJ11" s="390">
        <v>0</v>
      </c>
      <c r="AK11" s="374" t="s">
        <v>74</v>
      </c>
      <c r="AL11" s="374" t="s">
        <v>74</v>
      </c>
      <c r="AM11" s="387">
        <f t="shared" si="2"/>
        <v>0</v>
      </c>
      <c r="AN11" s="387">
        <f>+K11+AC11-AH11</f>
        <v>2909461600</v>
      </c>
      <c r="AO11" s="374" t="s">
        <v>66</v>
      </c>
      <c r="AP11" s="390">
        <v>134049271</v>
      </c>
      <c r="AQ11" s="374" t="s">
        <v>94</v>
      </c>
      <c r="AR11" s="390">
        <v>0</v>
      </c>
      <c r="AS11" s="377" t="s">
        <v>74</v>
      </c>
      <c r="AT11" s="409">
        <v>2909461600</v>
      </c>
      <c r="AU11" s="379">
        <f t="shared" si="3"/>
        <v>0</v>
      </c>
      <c r="AV11" s="378">
        <f t="shared" si="4"/>
        <v>1</v>
      </c>
      <c r="AW11" s="397">
        <v>45457</v>
      </c>
      <c r="AX11" s="374" t="s">
        <v>571</v>
      </c>
      <c r="AY11" s="387" t="s">
        <v>15692</v>
      </c>
      <c r="AZ11" s="374" t="s">
        <v>66</v>
      </c>
      <c r="BA11" s="374" t="s">
        <v>239</v>
      </c>
    </row>
    <row r="12" spans="1:72" x14ac:dyDescent="0.25">
      <c r="B12" s="374">
        <v>2024</v>
      </c>
      <c r="C12" s="374">
        <v>891780111</v>
      </c>
      <c r="D12" s="390" t="s">
        <v>64</v>
      </c>
      <c r="E12" s="373" t="s">
        <v>15691</v>
      </c>
      <c r="F12" s="389" t="s">
        <v>15690</v>
      </c>
      <c r="G12" s="376">
        <v>0</v>
      </c>
      <c r="H12" s="376" t="s">
        <v>72</v>
      </c>
      <c r="I12" s="373" t="s">
        <v>65</v>
      </c>
      <c r="J12" s="373" t="s">
        <v>15689</v>
      </c>
      <c r="K12" s="387">
        <v>1070022214</v>
      </c>
      <c r="L12" s="374" t="s">
        <v>67</v>
      </c>
      <c r="M12" s="373" t="s">
        <v>5207</v>
      </c>
      <c r="N12" s="373">
        <v>901572832</v>
      </c>
      <c r="O12" s="373">
        <v>453</v>
      </c>
      <c r="P12" s="386">
        <v>45345</v>
      </c>
      <c r="Q12" s="373">
        <v>1070022214</v>
      </c>
      <c r="R12" s="385">
        <v>45351</v>
      </c>
      <c r="S12" s="373">
        <v>1070022214</v>
      </c>
      <c r="T12" s="376" t="s">
        <v>66</v>
      </c>
      <c r="U12" s="384">
        <v>85465146</v>
      </c>
      <c r="V12" s="395" t="s">
        <v>15563</v>
      </c>
      <c r="W12" s="401">
        <v>45351</v>
      </c>
      <c r="X12" s="401">
        <v>45352</v>
      </c>
      <c r="Y12" s="401">
        <v>45352</v>
      </c>
      <c r="Z12" s="397">
        <v>45357</v>
      </c>
      <c r="AA12" s="375">
        <f t="shared" si="0"/>
        <v>5</v>
      </c>
      <c r="AB12" s="373">
        <v>0</v>
      </c>
      <c r="AC12" s="373">
        <v>0</v>
      </c>
      <c r="AD12" s="373">
        <v>0</v>
      </c>
      <c r="AE12" s="392" t="s">
        <v>74</v>
      </c>
      <c r="AF12" s="375">
        <f t="shared" si="1"/>
        <v>0</v>
      </c>
      <c r="AG12" s="373">
        <v>0</v>
      </c>
      <c r="AH12" s="373">
        <v>0</v>
      </c>
      <c r="AI12" s="396" t="s">
        <v>74</v>
      </c>
      <c r="AJ12" s="373">
        <v>0</v>
      </c>
      <c r="AK12" s="376" t="s">
        <v>74</v>
      </c>
      <c r="AL12" s="376" t="s">
        <v>74</v>
      </c>
      <c r="AM12" s="375">
        <f t="shared" si="2"/>
        <v>0</v>
      </c>
      <c r="AN12" s="375">
        <f>+K12+AC12-AH12</f>
        <v>1070022214</v>
      </c>
      <c r="AO12" s="376" t="s">
        <v>66</v>
      </c>
      <c r="AP12" s="375">
        <v>1070022214</v>
      </c>
      <c r="AQ12" s="376" t="s">
        <v>94</v>
      </c>
      <c r="AR12" s="373">
        <v>0</v>
      </c>
      <c r="AS12" s="377" t="s">
        <v>74</v>
      </c>
      <c r="AT12" s="373">
        <v>1070022214</v>
      </c>
      <c r="AU12" s="379">
        <f t="shared" si="3"/>
        <v>0</v>
      </c>
      <c r="AV12" s="378">
        <f t="shared" si="4"/>
        <v>1</v>
      </c>
      <c r="AW12" s="377" t="s">
        <v>74</v>
      </c>
      <c r="AX12" s="376" t="s">
        <v>80</v>
      </c>
      <c r="AY12" s="375" t="s">
        <v>15688</v>
      </c>
      <c r="AZ12" s="374" t="s">
        <v>66</v>
      </c>
      <c r="BA12" s="374" t="s">
        <v>239</v>
      </c>
    </row>
    <row r="13" spans="1:72" x14ac:dyDescent="0.25">
      <c r="B13" s="374">
        <v>2024</v>
      </c>
      <c r="C13" s="374">
        <v>891780111</v>
      </c>
      <c r="D13" s="390" t="s">
        <v>64</v>
      </c>
      <c r="E13" s="373" t="s">
        <v>15687</v>
      </c>
      <c r="F13" s="389" t="s">
        <v>15686</v>
      </c>
      <c r="G13" s="376">
        <v>0</v>
      </c>
      <c r="H13" s="376" t="s">
        <v>72</v>
      </c>
      <c r="I13" s="373" t="s">
        <v>723</v>
      </c>
      <c r="J13" s="373" t="s">
        <v>15685</v>
      </c>
      <c r="K13" s="387">
        <v>1204111600</v>
      </c>
      <c r="L13" s="374" t="s">
        <v>67</v>
      </c>
      <c r="M13" s="373" t="s">
        <v>4074</v>
      </c>
      <c r="N13" s="373">
        <v>900845290</v>
      </c>
      <c r="O13" s="373" t="s">
        <v>15684</v>
      </c>
      <c r="P13" s="386" t="s">
        <v>15683</v>
      </c>
      <c r="Q13" s="373" t="s">
        <v>15682</v>
      </c>
      <c r="R13" s="385">
        <v>45363</v>
      </c>
      <c r="S13" s="373">
        <v>1204111600</v>
      </c>
      <c r="T13" s="376" t="s">
        <v>66</v>
      </c>
      <c r="U13" s="384">
        <v>85450705</v>
      </c>
      <c r="V13" s="395" t="s">
        <v>4347</v>
      </c>
      <c r="W13" s="401">
        <v>45362</v>
      </c>
      <c r="X13" s="401">
        <v>45363</v>
      </c>
      <c r="Y13" s="401">
        <v>45363</v>
      </c>
      <c r="Z13" s="397">
        <v>45382</v>
      </c>
      <c r="AA13" s="375">
        <f t="shared" si="0"/>
        <v>19</v>
      </c>
      <c r="AB13" s="373">
        <v>1</v>
      </c>
      <c r="AC13" s="373">
        <v>570000000</v>
      </c>
      <c r="AD13" s="373">
        <v>1</v>
      </c>
      <c r="AE13" s="392">
        <v>45443</v>
      </c>
      <c r="AF13" s="375">
        <f t="shared" si="1"/>
        <v>61</v>
      </c>
      <c r="AG13" s="373">
        <v>0</v>
      </c>
      <c r="AH13" s="373">
        <v>0</v>
      </c>
      <c r="AI13" s="396" t="s">
        <v>74</v>
      </c>
      <c r="AJ13" s="373">
        <v>0</v>
      </c>
      <c r="AK13" s="376" t="s">
        <v>74</v>
      </c>
      <c r="AL13" s="376" t="s">
        <v>74</v>
      </c>
      <c r="AM13" s="375">
        <f t="shared" si="2"/>
        <v>0</v>
      </c>
      <c r="AN13" s="375">
        <f>+K13+AC13-AH13</f>
        <v>1774111600</v>
      </c>
      <c r="AO13" s="376" t="s">
        <v>94</v>
      </c>
      <c r="AP13" s="375">
        <v>0</v>
      </c>
      <c r="AQ13" s="376" t="s">
        <v>66</v>
      </c>
      <c r="AR13" s="373">
        <v>602055800</v>
      </c>
      <c r="AS13" s="392">
        <v>45369</v>
      </c>
      <c r="AT13" s="373">
        <v>1774111600</v>
      </c>
      <c r="AU13" s="379">
        <f t="shared" si="3"/>
        <v>0</v>
      </c>
      <c r="AV13" s="378">
        <f t="shared" si="4"/>
        <v>1</v>
      </c>
      <c r="AW13" s="377" t="s">
        <v>74</v>
      </c>
      <c r="AX13" s="376" t="s">
        <v>80</v>
      </c>
      <c r="AY13" s="375" t="s">
        <v>15681</v>
      </c>
      <c r="AZ13" s="374" t="s">
        <v>66</v>
      </c>
      <c r="BA13" s="374" t="s">
        <v>239</v>
      </c>
    </row>
    <row r="14" spans="1:72" x14ac:dyDescent="0.25">
      <c r="B14" s="374">
        <v>2024</v>
      </c>
      <c r="C14" s="374">
        <v>891780111</v>
      </c>
      <c r="D14" s="390" t="s">
        <v>64</v>
      </c>
      <c r="E14" s="373" t="s">
        <v>15680</v>
      </c>
      <c r="F14" s="389" t="s">
        <v>15679</v>
      </c>
      <c r="G14" s="388">
        <v>2022000100019</v>
      </c>
      <c r="H14" s="376" t="s">
        <v>72</v>
      </c>
      <c r="I14" s="373" t="s">
        <v>723</v>
      </c>
      <c r="J14" s="373" t="s">
        <v>15678</v>
      </c>
      <c r="K14" s="387">
        <v>659000412</v>
      </c>
      <c r="L14" s="374" t="s">
        <v>67</v>
      </c>
      <c r="M14" s="373" t="s">
        <v>15677</v>
      </c>
      <c r="N14" s="373">
        <v>13378007</v>
      </c>
      <c r="O14" s="373" t="s">
        <v>15676</v>
      </c>
      <c r="P14" s="386" t="s">
        <v>15675</v>
      </c>
      <c r="Q14" s="373" t="s">
        <v>15674</v>
      </c>
      <c r="R14" s="385">
        <v>45371</v>
      </c>
      <c r="S14" s="373">
        <v>659000412</v>
      </c>
      <c r="T14" s="376" t="s">
        <v>66</v>
      </c>
      <c r="U14" s="384">
        <v>85468582</v>
      </c>
      <c r="V14" s="395" t="s">
        <v>14637</v>
      </c>
      <c r="W14" s="401">
        <v>45371</v>
      </c>
      <c r="X14" s="401">
        <v>45387</v>
      </c>
      <c r="Y14" s="401">
        <v>45384</v>
      </c>
      <c r="Z14" s="397">
        <v>45478</v>
      </c>
      <c r="AA14" s="375">
        <f t="shared" si="0"/>
        <v>94</v>
      </c>
      <c r="AB14" s="373">
        <v>0</v>
      </c>
      <c r="AC14" s="373">
        <v>0</v>
      </c>
      <c r="AD14" s="373">
        <v>0</v>
      </c>
      <c r="AE14" s="392" t="s">
        <v>74</v>
      </c>
      <c r="AF14" s="375">
        <f t="shared" si="1"/>
        <v>0</v>
      </c>
      <c r="AG14" s="373">
        <v>0</v>
      </c>
      <c r="AH14" s="373">
        <v>0</v>
      </c>
      <c r="AI14" s="396" t="s">
        <v>74</v>
      </c>
      <c r="AJ14" s="373">
        <v>0</v>
      </c>
      <c r="AK14" s="376" t="s">
        <v>74</v>
      </c>
      <c r="AL14" s="376" t="s">
        <v>74</v>
      </c>
      <c r="AM14" s="375">
        <f t="shared" si="2"/>
        <v>0</v>
      </c>
      <c r="AN14" s="375">
        <f>+K14+AC14-AH14</f>
        <v>659000412</v>
      </c>
      <c r="AO14" s="376" t="s">
        <v>94</v>
      </c>
      <c r="AP14" s="375">
        <v>0</v>
      </c>
      <c r="AQ14" s="376" t="s">
        <v>94</v>
      </c>
      <c r="AR14" s="373">
        <v>0</v>
      </c>
      <c r="AS14" s="377" t="s">
        <v>74</v>
      </c>
      <c r="AT14" s="373">
        <v>659000412</v>
      </c>
      <c r="AU14" s="379">
        <f t="shared" si="3"/>
        <v>0</v>
      </c>
      <c r="AV14" s="378">
        <f t="shared" si="4"/>
        <v>1</v>
      </c>
      <c r="AW14" s="377" t="s">
        <v>74</v>
      </c>
      <c r="AX14" s="376" t="s">
        <v>80</v>
      </c>
      <c r="AY14" s="375" t="s">
        <v>15673</v>
      </c>
      <c r="AZ14" s="374" t="s">
        <v>66</v>
      </c>
      <c r="BA14" s="374" t="s">
        <v>239</v>
      </c>
    </row>
    <row r="15" spans="1:72" x14ac:dyDescent="0.25">
      <c r="B15" s="374">
        <v>2024</v>
      </c>
      <c r="C15" s="374">
        <v>891780111</v>
      </c>
      <c r="D15" s="390" t="s">
        <v>64</v>
      </c>
      <c r="E15" s="373" t="s">
        <v>15672</v>
      </c>
      <c r="F15" s="389" t="s">
        <v>15671</v>
      </c>
      <c r="G15" s="376">
        <v>0</v>
      </c>
      <c r="H15" s="376" t="s">
        <v>72</v>
      </c>
      <c r="I15" s="373" t="s">
        <v>65</v>
      </c>
      <c r="J15" s="373" t="s">
        <v>15670</v>
      </c>
      <c r="K15" s="387">
        <v>360000000</v>
      </c>
      <c r="L15" s="374" t="s">
        <v>67</v>
      </c>
      <c r="M15" s="373" t="s">
        <v>15669</v>
      </c>
      <c r="N15" s="373">
        <v>900965852</v>
      </c>
      <c r="O15" s="373">
        <v>726</v>
      </c>
      <c r="P15" s="386">
        <v>45359</v>
      </c>
      <c r="Q15" s="373">
        <v>360000000</v>
      </c>
      <c r="R15" s="385">
        <v>45371</v>
      </c>
      <c r="S15" s="373">
        <v>360000000</v>
      </c>
      <c r="T15" s="376" t="s">
        <v>66</v>
      </c>
      <c r="U15" s="384">
        <v>72175282</v>
      </c>
      <c r="V15" s="395" t="s">
        <v>15668</v>
      </c>
      <c r="W15" s="401">
        <v>45371</v>
      </c>
      <c r="X15" s="401">
        <v>45383</v>
      </c>
      <c r="Y15" s="401">
        <v>45371</v>
      </c>
      <c r="Z15" s="397">
        <v>45657</v>
      </c>
      <c r="AA15" s="375">
        <f t="shared" si="0"/>
        <v>286</v>
      </c>
      <c r="AB15" s="373">
        <v>1</v>
      </c>
      <c r="AC15" s="373">
        <v>177000000</v>
      </c>
      <c r="AD15" s="373">
        <v>0</v>
      </c>
      <c r="AE15" s="392" t="s">
        <v>74</v>
      </c>
      <c r="AF15" s="375">
        <f t="shared" si="1"/>
        <v>0</v>
      </c>
      <c r="AG15" s="373">
        <v>0</v>
      </c>
      <c r="AH15" s="373">
        <v>0</v>
      </c>
      <c r="AI15" s="396" t="s">
        <v>74</v>
      </c>
      <c r="AJ15" s="373">
        <v>0</v>
      </c>
      <c r="AK15" s="376" t="s">
        <v>74</v>
      </c>
      <c r="AL15" s="376" t="s">
        <v>74</v>
      </c>
      <c r="AM15" s="375">
        <f t="shared" si="2"/>
        <v>0</v>
      </c>
      <c r="AN15" s="375">
        <f>+K15+AC15-AH15</f>
        <v>537000000</v>
      </c>
      <c r="AO15" s="376" t="s">
        <v>66</v>
      </c>
      <c r="AP15" s="375">
        <v>360000000</v>
      </c>
      <c r="AQ15" s="376" t="s">
        <v>66</v>
      </c>
      <c r="AR15" s="373">
        <v>162000000</v>
      </c>
      <c r="AS15" s="392">
        <v>45373</v>
      </c>
      <c r="AT15" s="373">
        <v>295000000</v>
      </c>
      <c r="AU15" s="379">
        <f t="shared" si="3"/>
        <v>242000000</v>
      </c>
      <c r="AV15" s="378">
        <f t="shared" si="4"/>
        <v>0.54934823091247675</v>
      </c>
      <c r="AW15" s="377" t="s">
        <v>74</v>
      </c>
      <c r="AX15" s="376" t="s">
        <v>95</v>
      </c>
      <c r="AY15" s="375" t="s">
        <v>15667</v>
      </c>
      <c r="AZ15" s="374" t="s">
        <v>66</v>
      </c>
      <c r="BA15" s="374" t="s">
        <v>239</v>
      </c>
    </row>
    <row r="16" spans="1:72" x14ac:dyDescent="0.25">
      <c r="B16" s="374">
        <v>2024</v>
      </c>
      <c r="C16" s="374">
        <v>891780111</v>
      </c>
      <c r="D16" s="390" t="s">
        <v>64</v>
      </c>
      <c r="E16" s="373" t="s">
        <v>15666</v>
      </c>
      <c r="F16" s="389" t="s">
        <v>15665</v>
      </c>
      <c r="G16" s="376">
        <v>0</v>
      </c>
      <c r="H16" s="376" t="s">
        <v>72</v>
      </c>
      <c r="I16" s="373" t="s">
        <v>65</v>
      </c>
      <c r="J16" s="373" t="s">
        <v>15664</v>
      </c>
      <c r="K16" s="387">
        <v>229520112</v>
      </c>
      <c r="L16" s="374" t="s">
        <v>67</v>
      </c>
      <c r="M16" s="373" t="s">
        <v>15663</v>
      </c>
      <c r="N16" s="373">
        <v>800153993</v>
      </c>
      <c r="O16" s="373">
        <v>663</v>
      </c>
      <c r="P16" s="386">
        <v>45364</v>
      </c>
      <c r="Q16" s="373">
        <v>929525712</v>
      </c>
      <c r="R16" s="385">
        <v>45372</v>
      </c>
      <c r="S16" s="373">
        <v>229520112</v>
      </c>
      <c r="T16" s="376" t="s">
        <v>66</v>
      </c>
      <c r="U16" s="384">
        <v>36724655</v>
      </c>
      <c r="V16" s="395" t="s">
        <v>6268</v>
      </c>
      <c r="W16" s="401">
        <v>45372</v>
      </c>
      <c r="X16" s="401">
        <v>45386</v>
      </c>
      <c r="Y16" s="401">
        <v>45383</v>
      </c>
      <c r="Z16" s="397">
        <v>45750</v>
      </c>
      <c r="AA16" s="375">
        <f t="shared" si="0"/>
        <v>367</v>
      </c>
      <c r="AB16" s="373">
        <v>0</v>
      </c>
      <c r="AC16" s="373">
        <v>0</v>
      </c>
      <c r="AD16" s="373">
        <v>0</v>
      </c>
      <c r="AE16" s="392" t="s">
        <v>74</v>
      </c>
      <c r="AF16" s="375">
        <f t="shared" si="1"/>
        <v>0</v>
      </c>
      <c r="AG16" s="373">
        <v>0</v>
      </c>
      <c r="AH16" s="373">
        <v>0</v>
      </c>
      <c r="AI16" s="396" t="s">
        <v>74</v>
      </c>
      <c r="AJ16" s="373">
        <v>0</v>
      </c>
      <c r="AK16" s="376" t="s">
        <v>74</v>
      </c>
      <c r="AL16" s="376" t="s">
        <v>74</v>
      </c>
      <c r="AM16" s="375">
        <f t="shared" si="2"/>
        <v>0</v>
      </c>
      <c r="AN16" s="375">
        <f>+K16+AC16-AH16</f>
        <v>229520112</v>
      </c>
      <c r="AO16" s="376" t="s">
        <v>66</v>
      </c>
      <c r="AP16" s="375">
        <v>229520112</v>
      </c>
      <c r="AQ16" s="376" t="s">
        <v>94</v>
      </c>
      <c r="AR16" s="373">
        <v>0</v>
      </c>
      <c r="AS16" s="392" t="s">
        <v>74</v>
      </c>
      <c r="AT16" s="373">
        <v>60567807</v>
      </c>
      <c r="AU16" s="379">
        <f t="shared" si="3"/>
        <v>168952305</v>
      </c>
      <c r="AV16" s="378">
        <f t="shared" si="4"/>
        <v>0.26388888743658334</v>
      </c>
      <c r="AW16" s="377" t="s">
        <v>74</v>
      </c>
      <c r="AX16" s="376" t="s">
        <v>95</v>
      </c>
      <c r="AY16" s="375" t="s">
        <v>15662</v>
      </c>
      <c r="AZ16" s="374" t="s">
        <v>66</v>
      </c>
      <c r="BA16" s="374" t="s">
        <v>239</v>
      </c>
    </row>
    <row r="17" spans="2:53" x14ac:dyDescent="0.25">
      <c r="B17" s="374">
        <v>2024</v>
      </c>
      <c r="C17" s="374">
        <v>891780111</v>
      </c>
      <c r="D17" s="390" t="s">
        <v>64</v>
      </c>
      <c r="E17" s="373" t="s">
        <v>15661</v>
      </c>
      <c r="F17" s="389" t="s">
        <v>15660</v>
      </c>
      <c r="G17" s="376">
        <v>0</v>
      </c>
      <c r="H17" s="376" t="s">
        <v>72</v>
      </c>
      <c r="I17" s="373" t="s">
        <v>65</v>
      </c>
      <c r="J17" s="373" t="s">
        <v>15659</v>
      </c>
      <c r="K17" s="387">
        <v>700005600</v>
      </c>
      <c r="L17" s="374" t="s">
        <v>67</v>
      </c>
      <c r="M17" s="373" t="s">
        <v>15658</v>
      </c>
      <c r="N17" s="373">
        <v>901717018</v>
      </c>
      <c r="O17" s="373">
        <v>663</v>
      </c>
      <c r="P17" s="386">
        <v>45364</v>
      </c>
      <c r="Q17" s="373">
        <v>929525712</v>
      </c>
      <c r="R17" s="385">
        <v>45372</v>
      </c>
      <c r="S17" s="373">
        <v>700005600</v>
      </c>
      <c r="T17" s="376" t="s">
        <v>66</v>
      </c>
      <c r="U17" s="384">
        <v>36724655</v>
      </c>
      <c r="V17" s="395" t="s">
        <v>6268</v>
      </c>
      <c r="W17" s="401">
        <v>45372</v>
      </c>
      <c r="X17" s="401">
        <v>45384</v>
      </c>
      <c r="Y17" s="401">
        <v>45383</v>
      </c>
      <c r="Z17" s="397">
        <v>45808</v>
      </c>
      <c r="AA17" s="375">
        <f t="shared" si="0"/>
        <v>425</v>
      </c>
      <c r="AB17" s="373">
        <v>0</v>
      </c>
      <c r="AC17" s="373">
        <v>0</v>
      </c>
      <c r="AD17" s="373">
        <v>0</v>
      </c>
      <c r="AE17" s="392" t="s">
        <v>74</v>
      </c>
      <c r="AF17" s="375">
        <f t="shared" si="1"/>
        <v>0</v>
      </c>
      <c r="AG17" s="373">
        <v>0</v>
      </c>
      <c r="AH17" s="373">
        <v>0</v>
      </c>
      <c r="AI17" s="396" t="s">
        <v>74</v>
      </c>
      <c r="AJ17" s="373">
        <v>0</v>
      </c>
      <c r="AK17" s="376" t="s">
        <v>74</v>
      </c>
      <c r="AL17" s="376" t="s">
        <v>74</v>
      </c>
      <c r="AM17" s="375">
        <f t="shared" si="2"/>
        <v>0</v>
      </c>
      <c r="AN17" s="375">
        <f>+K17+AC17-AH17</f>
        <v>700005600</v>
      </c>
      <c r="AO17" s="376" t="s">
        <v>66</v>
      </c>
      <c r="AP17" s="375">
        <v>700005600</v>
      </c>
      <c r="AQ17" s="376" t="s">
        <v>94</v>
      </c>
      <c r="AR17" s="373">
        <v>0</v>
      </c>
      <c r="AS17" s="392" t="s">
        <v>74</v>
      </c>
      <c r="AT17" s="373">
        <v>171812642.66</v>
      </c>
      <c r="AU17" s="379">
        <f t="shared" si="3"/>
        <v>528192957.34000003</v>
      </c>
      <c r="AV17" s="378">
        <f t="shared" si="4"/>
        <v>0.24544466881407806</v>
      </c>
      <c r="AW17" s="377" t="s">
        <v>74</v>
      </c>
      <c r="AX17" s="376" t="s">
        <v>95</v>
      </c>
      <c r="AY17" s="375" t="s">
        <v>15657</v>
      </c>
      <c r="AZ17" s="374" t="s">
        <v>66</v>
      </c>
      <c r="BA17" s="374" t="s">
        <v>239</v>
      </c>
    </row>
    <row r="18" spans="2:53" x14ac:dyDescent="0.25">
      <c r="B18" s="374">
        <v>2024</v>
      </c>
      <c r="C18" s="374">
        <v>891780111</v>
      </c>
      <c r="D18" s="390" t="s">
        <v>64</v>
      </c>
      <c r="E18" s="373" t="s">
        <v>15656</v>
      </c>
      <c r="F18" s="389" t="s">
        <v>15655</v>
      </c>
      <c r="G18" s="376">
        <v>0</v>
      </c>
      <c r="H18" s="376" t="s">
        <v>72</v>
      </c>
      <c r="I18" s="373" t="s">
        <v>65</v>
      </c>
      <c r="J18" s="373" t="s">
        <v>15654</v>
      </c>
      <c r="K18" s="387">
        <v>1129600000</v>
      </c>
      <c r="L18" s="374" t="s">
        <v>67</v>
      </c>
      <c r="M18" s="373" t="s">
        <v>15386</v>
      </c>
      <c r="N18" s="373">
        <v>819000635</v>
      </c>
      <c r="O18" s="373" t="s">
        <v>15653</v>
      </c>
      <c r="P18" s="386" t="s">
        <v>15652</v>
      </c>
      <c r="Q18" s="373" t="s">
        <v>15651</v>
      </c>
      <c r="R18" s="385">
        <v>45384</v>
      </c>
      <c r="S18" s="373">
        <v>1129600000</v>
      </c>
      <c r="T18" s="376" t="s">
        <v>66</v>
      </c>
      <c r="U18" s="384">
        <v>85459497</v>
      </c>
      <c r="V18" s="395" t="s">
        <v>4616</v>
      </c>
      <c r="W18" s="401">
        <v>45384</v>
      </c>
      <c r="X18" s="401">
        <v>45387</v>
      </c>
      <c r="Y18" s="401">
        <v>45385</v>
      </c>
      <c r="Z18" s="397">
        <v>45657</v>
      </c>
      <c r="AA18" s="375">
        <f t="shared" si="0"/>
        <v>272</v>
      </c>
      <c r="AB18" s="373">
        <v>1</v>
      </c>
      <c r="AC18" s="373">
        <v>398000000</v>
      </c>
      <c r="AD18" s="373">
        <v>0</v>
      </c>
      <c r="AE18" s="392" t="s">
        <v>74</v>
      </c>
      <c r="AF18" s="375">
        <f t="shared" si="1"/>
        <v>0</v>
      </c>
      <c r="AG18" s="373">
        <v>0</v>
      </c>
      <c r="AH18" s="373">
        <v>0</v>
      </c>
      <c r="AI18" s="396" t="s">
        <v>74</v>
      </c>
      <c r="AJ18" s="373">
        <v>0</v>
      </c>
      <c r="AK18" s="376" t="s">
        <v>74</v>
      </c>
      <c r="AL18" s="376" t="s">
        <v>74</v>
      </c>
      <c r="AM18" s="375">
        <f t="shared" si="2"/>
        <v>0</v>
      </c>
      <c r="AN18" s="375">
        <f>+K18+AC18-AH18</f>
        <v>1527600000</v>
      </c>
      <c r="AO18" s="376" t="s">
        <v>66</v>
      </c>
      <c r="AP18" s="375">
        <v>1527600000</v>
      </c>
      <c r="AQ18" s="376" t="s">
        <v>66</v>
      </c>
      <c r="AR18" s="373">
        <v>451840000</v>
      </c>
      <c r="AS18" s="392">
        <v>45386</v>
      </c>
      <c r="AT18" s="373">
        <v>792055720</v>
      </c>
      <c r="AU18" s="379">
        <f t="shared" si="3"/>
        <v>735544280</v>
      </c>
      <c r="AV18" s="378">
        <f t="shared" si="4"/>
        <v>0.51849680544645194</v>
      </c>
      <c r="AW18" s="377" t="s">
        <v>74</v>
      </c>
      <c r="AX18" s="376" t="s">
        <v>95</v>
      </c>
      <c r="AY18" s="375" t="s">
        <v>15650</v>
      </c>
      <c r="AZ18" s="374" t="s">
        <v>66</v>
      </c>
      <c r="BA18" s="374" t="s">
        <v>239</v>
      </c>
    </row>
    <row r="19" spans="2:53" x14ac:dyDescent="0.25">
      <c r="B19" s="374">
        <v>2024</v>
      </c>
      <c r="C19" s="374">
        <v>891780111</v>
      </c>
      <c r="D19" s="390" t="s">
        <v>64</v>
      </c>
      <c r="E19" s="373" t="s">
        <v>15649</v>
      </c>
      <c r="F19" s="389" t="s">
        <v>15646</v>
      </c>
      <c r="G19" s="376">
        <v>0</v>
      </c>
      <c r="H19" s="376" t="s">
        <v>72</v>
      </c>
      <c r="I19" s="373" t="s">
        <v>65</v>
      </c>
      <c r="J19" s="373" t="s">
        <v>15645</v>
      </c>
      <c r="K19" s="387">
        <v>339114802</v>
      </c>
      <c r="L19" s="374" t="s">
        <v>15548</v>
      </c>
      <c r="M19" s="373" t="s">
        <v>15648</v>
      </c>
      <c r="N19" s="373">
        <v>819007190</v>
      </c>
      <c r="O19" s="373">
        <v>475</v>
      </c>
      <c r="P19" s="386">
        <v>45408</v>
      </c>
      <c r="Q19" s="373">
        <v>753588500</v>
      </c>
      <c r="R19" s="385">
        <v>45393</v>
      </c>
      <c r="S19" s="373">
        <v>339114802</v>
      </c>
      <c r="T19" s="376" t="s">
        <v>66</v>
      </c>
      <c r="U19" s="384">
        <v>85459497</v>
      </c>
      <c r="V19" s="395" t="s">
        <v>4616</v>
      </c>
      <c r="W19" s="401">
        <v>45393</v>
      </c>
      <c r="X19" s="401">
        <v>45399</v>
      </c>
      <c r="Y19" s="401">
        <v>45394</v>
      </c>
      <c r="Z19" s="397">
        <v>45657</v>
      </c>
      <c r="AA19" s="375">
        <f t="shared" si="0"/>
        <v>263</v>
      </c>
      <c r="AB19" s="373">
        <v>1</v>
      </c>
      <c r="AC19" s="373">
        <v>169000000</v>
      </c>
      <c r="AD19" s="373">
        <v>0</v>
      </c>
      <c r="AE19" s="392" t="s">
        <v>74</v>
      </c>
      <c r="AF19" s="375">
        <f t="shared" si="1"/>
        <v>0</v>
      </c>
      <c r="AG19" s="373">
        <v>0</v>
      </c>
      <c r="AH19" s="373">
        <v>0</v>
      </c>
      <c r="AI19" s="396" t="s">
        <v>74</v>
      </c>
      <c r="AJ19" s="373">
        <v>0</v>
      </c>
      <c r="AK19" s="376" t="s">
        <v>74</v>
      </c>
      <c r="AL19" s="376" t="s">
        <v>74</v>
      </c>
      <c r="AM19" s="375">
        <f t="shared" si="2"/>
        <v>0</v>
      </c>
      <c r="AN19" s="375">
        <f>+K19+AC19-AH19</f>
        <v>508114802</v>
      </c>
      <c r="AO19" s="376" t="s">
        <v>94</v>
      </c>
      <c r="AP19" s="375">
        <v>0</v>
      </c>
      <c r="AQ19" s="376" t="s">
        <v>66</v>
      </c>
      <c r="AR19" s="373">
        <v>101734440</v>
      </c>
      <c r="AS19" s="392">
        <v>45399</v>
      </c>
      <c r="AT19" s="373">
        <v>312471615</v>
      </c>
      <c r="AU19" s="379">
        <f t="shared" si="3"/>
        <v>195643187</v>
      </c>
      <c r="AV19" s="378">
        <f t="shared" si="4"/>
        <v>0.6149626300396579</v>
      </c>
      <c r="AW19" s="377" t="s">
        <v>74</v>
      </c>
      <c r="AX19" s="376" t="s">
        <v>95</v>
      </c>
      <c r="AY19" s="375" t="s">
        <v>15644</v>
      </c>
      <c r="AZ19" s="374" t="s">
        <v>66</v>
      </c>
      <c r="BA19" s="374" t="s">
        <v>239</v>
      </c>
    </row>
    <row r="20" spans="2:53" x14ac:dyDescent="0.25">
      <c r="B20" s="374">
        <v>2024</v>
      </c>
      <c r="C20" s="374">
        <v>891780111</v>
      </c>
      <c r="D20" s="390" t="s">
        <v>64</v>
      </c>
      <c r="E20" s="373" t="s">
        <v>15647</v>
      </c>
      <c r="F20" s="389" t="s">
        <v>15646</v>
      </c>
      <c r="G20" s="376">
        <v>0</v>
      </c>
      <c r="H20" s="376" t="s">
        <v>72</v>
      </c>
      <c r="I20" s="373" t="s">
        <v>65</v>
      </c>
      <c r="J20" s="373" t="s">
        <v>15645</v>
      </c>
      <c r="K20" s="387">
        <v>414473698</v>
      </c>
      <c r="L20" s="374" t="s">
        <v>15548</v>
      </c>
      <c r="M20" s="373" t="s">
        <v>15598</v>
      </c>
      <c r="N20" s="373">
        <v>900200085</v>
      </c>
      <c r="O20" s="373">
        <v>475</v>
      </c>
      <c r="P20" s="386">
        <v>45408</v>
      </c>
      <c r="Q20" s="373">
        <v>753588500</v>
      </c>
      <c r="R20" s="385">
        <v>45393</v>
      </c>
      <c r="S20" s="373">
        <v>414473698</v>
      </c>
      <c r="T20" s="376" t="s">
        <v>66</v>
      </c>
      <c r="U20" s="384">
        <v>85459497</v>
      </c>
      <c r="V20" s="395" t="s">
        <v>4616</v>
      </c>
      <c r="W20" s="401">
        <v>45393</v>
      </c>
      <c r="X20" s="401">
        <v>45399</v>
      </c>
      <c r="Y20" s="401">
        <v>45394</v>
      </c>
      <c r="Z20" s="397">
        <v>45657</v>
      </c>
      <c r="AA20" s="375">
        <f t="shared" si="0"/>
        <v>263</v>
      </c>
      <c r="AB20" s="373">
        <v>1</v>
      </c>
      <c r="AC20" s="373">
        <v>207000000</v>
      </c>
      <c r="AD20" s="373">
        <v>0</v>
      </c>
      <c r="AE20" s="392" t="s">
        <v>74</v>
      </c>
      <c r="AF20" s="375">
        <f t="shared" si="1"/>
        <v>0</v>
      </c>
      <c r="AG20" s="373">
        <v>0</v>
      </c>
      <c r="AH20" s="373">
        <v>0</v>
      </c>
      <c r="AI20" s="396" t="s">
        <v>74</v>
      </c>
      <c r="AJ20" s="373">
        <v>0</v>
      </c>
      <c r="AK20" s="376" t="s">
        <v>74</v>
      </c>
      <c r="AL20" s="376" t="s">
        <v>74</v>
      </c>
      <c r="AM20" s="375">
        <f t="shared" si="2"/>
        <v>0</v>
      </c>
      <c r="AN20" s="375">
        <f>+K20+AC20-AH20</f>
        <v>621473698</v>
      </c>
      <c r="AO20" s="376" t="s">
        <v>94</v>
      </c>
      <c r="AP20" s="375">
        <v>0</v>
      </c>
      <c r="AQ20" s="376" t="s">
        <v>66</v>
      </c>
      <c r="AR20" s="373">
        <v>124342109</v>
      </c>
      <c r="AS20" s="392">
        <v>45399</v>
      </c>
      <c r="AT20" s="373">
        <v>409542217</v>
      </c>
      <c r="AU20" s="379">
        <f t="shared" si="3"/>
        <v>211931481</v>
      </c>
      <c r="AV20" s="378">
        <f t="shared" si="4"/>
        <v>0.65898559877589546</v>
      </c>
      <c r="AW20" s="377" t="s">
        <v>74</v>
      </c>
      <c r="AX20" s="376" t="s">
        <v>95</v>
      </c>
      <c r="AY20" s="375" t="s">
        <v>15644</v>
      </c>
      <c r="AZ20" s="374" t="s">
        <v>66</v>
      </c>
      <c r="BA20" s="374" t="s">
        <v>239</v>
      </c>
    </row>
    <row r="21" spans="2:53" x14ac:dyDescent="0.25">
      <c r="B21" s="374">
        <v>2024</v>
      </c>
      <c r="C21" s="374">
        <v>891780111</v>
      </c>
      <c r="D21" s="390" t="s">
        <v>64</v>
      </c>
      <c r="E21" s="373" t="s">
        <v>15643</v>
      </c>
      <c r="F21" s="389" t="s">
        <v>15642</v>
      </c>
      <c r="G21" s="376">
        <v>0</v>
      </c>
      <c r="H21" s="376" t="s">
        <v>72</v>
      </c>
      <c r="I21" s="373" t="s">
        <v>65</v>
      </c>
      <c r="J21" s="373" t="s">
        <v>15641</v>
      </c>
      <c r="K21" s="387">
        <v>673699482</v>
      </c>
      <c r="L21" s="374" t="s">
        <v>15548</v>
      </c>
      <c r="M21" s="373" t="s">
        <v>15640</v>
      </c>
      <c r="N21" s="373">
        <v>824000089</v>
      </c>
      <c r="O21" s="373" t="s">
        <v>15639</v>
      </c>
      <c r="P21" s="386" t="s">
        <v>15638</v>
      </c>
      <c r="Q21" s="373" t="s">
        <v>15637</v>
      </c>
      <c r="R21" s="385">
        <v>45393</v>
      </c>
      <c r="S21" s="373">
        <v>673699482</v>
      </c>
      <c r="T21" s="376" t="s">
        <v>66</v>
      </c>
      <c r="U21" s="384">
        <v>57298660</v>
      </c>
      <c r="V21" s="395" t="s">
        <v>4956</v>
      </c>
      <c r="W21" s="401">
        <v>45393</v>
      </c>
      <c r="X21" s="401">
        <v>45407</v>
      </c>
      <c r="Y21" s="401">
        <v>45394</v>
      </c>
      <c r="Z21" s="397">
        <v>45657</v>
      </c>
      <c r="AA21" s="375">
        <f t="shared" si="0"/>
        <v>263</v>
      </c>
      <c r="AB21" s="373">
        <v>2</v>
      </c>
      <c r="AC21" s="373">
        <v>110000000</v>
      </c>
      <c r="AD21" s="373">
        <v>0</v>
      </c>
      <c r="AE21" s="392" t="s">
        <v>74</v>
      </c>
      <c r="AF21" s="375">
        <f t="shared" si="1"/>
        <v>0</v>
      </c>
      <c r="AG21" s="373">
        <v>0</v>
      </c>
      <c r="AH21" s="373">
        <v>0</v>
      </c>
      <c r="AI21" s="396" t="s">
        <v>74</v>
      </c>
      <c r="AJ21" s="373">
        <v>0</v>
      </c>
      <c r="AK21" s="376" t="s">
        <v>74</v>
      </c>
      <c r="AL21" s="376" t="s">
        <v>74</v>
      </c>
      <c r="AM21" s="375">
        <f t="shared" si="2"/>
        <v>0</v>
      </c>
      <c r="AN21" s="375">
        <f>+K21+AC21-AH21</f>
        <v>783699482</v>
      </c>
      <c r="AO21" s="376" t="s">
        <v>66</v>
      </c>
      <c r="AP21" s="375">
        <v>409699482</v>
      </c>
      <c r="AQ21" s="376" t="s">
        <v>94</v>
      </c>
      <c r="AR21" s="373">
        <v>0</v>
      </c>
      <c r="AS21" s="392" t="s">
        <v>74</v>
      </c>
      <c r="AT21" s="373">
        <v>544350366</v>
      </c>
      <c r="AU21" s="379">
        <f t="shared" si="3"/>
        <v>239349116</v>
      </c>
      <c r="AV21" s="378">
        <f t="shared" si="4"/>
        <v>0.69459069260938977</v>
      </c>
      <c r="AW21" s="377" t="s">
        <v>74</v>
      </c>
      <c r="AX21" s="376" t="s">
        <v>95</v>
      </c>
      <c r="AY21" s="375" t="s">
        <v>15636</v>
      </c>
      <c r="AZ21" s="374" t="s">
        <v>66</v>
      </c>
      <c r="BA21" s="374" t="s">
        <v>239</v>
      </c>
    </row>
    <row r="22" spans="2:53" x14ac:dyDescent="0.25">
      <c r="B22" s="374">
        <v>2024</v>
      </c>
      <c r="C22" s="374">
        <v>891780111</v>
      </c>
      <c r="D22" s="390" t="s">
        <v>64</v>
      </c>
      <c r="E22" s="373" t="s">
        <v>15635</v>
      </c>
      <c r="F22" s="389" t="s">
        <v>15634</v>
      </c>
      <c r="G22" s="376">
        <v>0</v>
      </c>
      <c r="H22" s="376" t="s">
        <v>72</v>
      </c>
      <c r="I22" s="373" t="s">
        <v>723</v>
      </c>
      <c r="J22" s="373" t="s">
        <v>15633</v>
      </c>
      <c r="K22" s="387">
        <v>460768000</v>
      </c>
      <c r="L22" s="374" t="s">
        <v>67</v>
      </c>
      <c r="M22" s="373" t="s">
        <v>15425</v>
      </c>
      <c r="N22" s="373">
        <v>85471449</v>
      </c>
      <c r="O22" s="373">
        <v>976</v>
      </c>
      <c r="P22" s="386">
        <v>45400</v>
      </c>
      <c r="Q22" s="373">
        <v>460768000</v>
      </c>
      <c r="R22" s="385">
        <v>45405</v>
      </c>
      <c r="S22" s="373">
        <v>460768000</v>
      </c>
      <c r="T22" s="376" t="s">
        <v>66</v>
      </c>
      <c r="U22" s="384">
        <v>85152695</v>
      </c>
      <c r="V22" s="395" t="s">
        <v>15527</v>
      </c>
      <c r="W22" s="401">
        <v>45405</v>
      </c>
      <c r="X22" s="401">
        <v>45420</v>
      </c>
      <c r="Y22" s="401">
        <v>45405</v>
      </c>
      <c r="Z22" s="397">
        <v>45422</v>
      </c>
      <c r="AA22" s="375">
        <f t="shared" si="0"/>
        <v>17</v>
      </c>
      <c r="AB22" s="373">
        <v>0</v>
      </c>
      <c r="AC22" s="373">
        <v>0</v>
      </c>
      <c r="AD22" s="373">
        <v>0</v>
      </c>
      <c r="AE22" s="392" t="s">
        <v>74</v>
      </c>
      <c r="AF22" s="375">
        <f t="shared" si="1"/>
        <v>0</v>
      </c>
      <c r="AG22" s="373">
        <v>0</v>
      </c>
      <c r="AH22" s="373">
        <v>0</v>
      </c>
      <c r="AI22" s="396" t="s">
        <v>74</v>
      </c>
      <c r="AJ22" s="373">
        <v>0</v>
      </c>
      <c r="AK22" s="376" t="s">
        <v>74</v>
      </c>
      <c r="AL22" s="376" t="s">
        <v>74</v>
      </c>
      <c r="AM22" s="375">
        <f t="shared" si="2"/>
        <v>0</v>
      </c>
      <c r="AN22" s="375">
        <f>+K22+AC22-AH22</f>
        <v>460768000</v>
      </c>
      <c r="AO22" s="376" t="s">
        <v>66</v>
      </c>
      <c r="AP22" s="375">
        <v>460768000</v>
      </c>
      <c r="AQ22" s="376" t="s">
        <v>66</v>
      </c>
      <c r="AR22" s="373">
        <v>230384000</v>
      </c>
      <c r="AS22" s="392" t="s">
        <v>74</v>
      </c>
      <c r="AT22" s="373">
        <v>460768000</v>
      </c>
      <c r="AU22" s="379">
        <f t="shared" si="3"/>
        <v>0</v>
      </c>
      <c r="AV22" s="378">
        <f t="shared" si="4"/>
        <v>1</v>
      </c>
      <c r="AW22" s="377" t="s">
        <v>74</v>
      </c>
      <c r="AX22" s="376" t="s">
        <v>80</v>
      </c>
      <c r="AY22" s="375" t="s">
        <v>15429</v>
      </c>
      <c r="AZ22" s="374" t="s">
        <v>66</v>
      </c>
      <c r="BA22" s="374" t="s">
        <v>239</v>
      </c>
    </row>
    <row r="23" spans="2:53" x14ac:dyDescent="0.25">
      <c r="B23" s="374">
        <v>2024</v>
      </c>
      <c r="C23" s="374">
        <v>891780111</v>
      </c>
      <c r="D23" s="390" t="s">
        <v>64</v>
      </c>
      <c r="E23" s="373" t="s">
        <v>15632</v>
      </c>
      <c r="F23" s="389" t="s">
        <v>15631</v>
      </c>
      <c r="G23" s="376">
        <v>0</v>
      </c>
      <c r="H23" s="376" t="s">
        <v>72</v>
      </c>
      <c r="I23" s="373" t="s">
        <v>723</v>
      </c>
      <c r="J23" s="373" t="s">
        <v>15630</v>
      </c>
      <c r="K23" s="387">
        <v>836249440</v>
      </c>
      <c r="L23" s="374" t="s">
        <v>67</v>
      </c>
      <c r="M23" s="373" t="s">
        <v>15629</v>
      </c>
      <c r="N23" s="373">
        <v>900692909</v>
      </c>
      <c r="O23" s="373">
        <v>1088</v>
      </c>
      <c r="P23" s="386">
        <v>45412</v>
      </c>
      <c r="Q23" s="373">
        <v>836249440</v>
      </c>
      <c r="R23" s="385">
        <v>45415</v>
      </c>
      <c r="S23" s="373">
        <v>836249440</v>
      </c>
      <c r="T23" s="376" t="s">
        <v>66</v>
      </c>
      <c r="U23" s="384">
        <v>85152695</v>
      </c>
      <c r="V23" s="395" t="s">
        <v>15527</v>
      </c>
      <c r="W23" s="401">
        <v>45415</v>
      </c>
      <c r="X23" s="401">
        <v>45418</v>
      </c>
      <c r="Y23" s="401">
        <v>45418</v>
      </c>
      <c r="Z23" s="397">
        <v>45422</v>
      </c>
      <c r="AA23" s="375">
        <f t="shared" si="0"/>
        <v>4</v>
      </c>
      <c r="AB23" s="373">
        <v>0</v>
      </c>
      <c r="AC23" s="373">
        <v>0</v>
      </c>
      <c r="AD23" s="373">
        <v>0</v>
      </c>
      <c r="AE23" s="392" t="s">
        <v>74</v>
      </c>
      <c r="AF23" s="375">
        <f t="shared" si="1"/>
        <v>0</v>
      </c>
      <c r="AG23" s="373">
        <v>0</v>
      </c>
      <c r="AH23" s="373">
        <v>0</v>
      </c>
      <c r="AI23" s="396" t="s">
        <v>74</v>
      </c>
      <c r="AJ23" s="373">
        <v>0</v>
      </c>
      <c r="AK23" s="376" t="s">
        <v>74</v>
      </c>
      <c r="AL23" s="376" t="s">
        <v>74</v>
      </c>
      <c r="AM23" s="375">
        <f t="shared" si="2"/>
        <v>0</v>
      </c>
      <c r="AN23" s="375">
        <f>+K23+AC23-AH23</f>
        <v>836249440</v>
      </c>
      <c r="AO23" s="376" t="s">
        <v>66</v>
      </c>
      <c r="AP23" s="375">
        <v>836249440</v>
      </c>
      <c r="AQ23" s="376" t="s">
        <v>66</v>
      </c>
      <c r="AR23" s="373">
        <v>418124720</v>
      </c>
      <c r="AS23" s="392">
        <v>45418</v>
      </c>
      <c r="AT23" s="373">
        <v>836249440</v>
      </c>
      <c r="AU23" s="379">
        <f t="shared" si="3"/>
        <v>0</v>
      </c>
      <c r="AV23" s="378">
        <f t="shared" si="4"/>
        <v>1</v>
      </c>
      <c r="AW23" s="377" t="s">
        <v>74</v>
      </c>
      <c r="AX23" s="376" t="s">
        <v>80</v>
      </c>
      <c r="AY23" s="375" t="s">
        <v>15628</v>
      </c>
      <c r="AZ23" s="374" t="s">
        <v>66</v>
      </c>
      <c r="BA23" s="374" t="s">
        <v>239</v>
      </c>
    </row>
    <row r="24" spans="2:53" x14ac:dyDescent="0.25">
      <c r="B24" s="374">
        <v>2024</v>
      </c>
      <c r="C24" s="374">
        <v>891780111</v>
      </c>
      <c r="D24" s="390" t="s">
        <v>64</v>
      </c>
      <c r="E24" s="373" t="s">
        <v>15627</v>
      </c>
      <c r="F24" s="389" t="s">
        <v>15626</v>
      </c>
      <c r="G24" s="376">
        <v>0</v>
      </c>
      <c r="H24" s="376" t="s">
        <v>72</v>
      </c>
      <c r="I24" s="373" t="s">
        <v>723</v>
      </c>
      <c r="J24" s="373" t="s">
        <v>15625</v>
      </c>
      <c r="K24" s="387">
        <v>3897500000</v>
      </c>
      <c r="L24" s="374" t="s">
        <v>67</v>
      </c>
      <c r="M24" s="373" t="s">
        <v>15610</v>
      </c>
      <c r="N24" s="373">
        <v>900026709</v>
      </c>
      <c r="O24" s="373">
        <v>1366</v>
      </c>
      <c r="P24" s="386">
        <v>45457</v>
      </c>
      <c r="Q24" s="373">
        <v>3897500000</v>
      </c>
      <c r="R24" s="385">
        <v>45467</v>
      </c>
      <c r="S24" s="373">
        <v>3897500000</v>
      </c>
      <c r="T24" s="376" t="s">
        <v>66</v>
      </c>
      <c r="U24" s="384">
        <v>32661345</v>
      </c>
      <c r="V24" s="395" t="s">
        <v>6254</v>
      </c>
      <c r="W24" s="401">
        <v>45467</v>
      </c>
      <c r="X24" s="401">
        <v>45478</v>
      </c>
      <c r="Y24" s="401">
        <v>45478</v>
      </c>
      <c r="Z24" s="397">
        <v>45568</v>
      </c>
      <c r="AA24" s="375">
        <f t="shared" si="0"/>
        <v>90</v>
      </c>
      <c r="AB24" s="373">
        <v>0</v>
      </c>
      <c r="AC24" s="373">
        <v>0</v>
      </c>
      <c r="AD24" s="373">
        <v>1</v>
      </c>
      <c r="AE24" s="392">
        <v>45626</v>
      </c>
      <c r="AF24" s="375">
        <f t="shared" si="1"/>
        <v>58</v>
      </c>
      <c r="AG24" s="373">
        <v>0</v>
      </c>
      <c r="AH24" s="373">
        <v>0</v>
      </c>
      <c r="AI24" s="396" t="s">
        <v>74</v>
      </c>
      <c r="AJ24" s="373">
        <v>0</v>
      </c>
      <c r="AK24" s="376" t="s">
        <v>74</v>
      </c>
      <c r="AL24" s="376" t="s">
        <v>74</v>
      </c>
      <c r="AM24" s="375">
        <f t="shared" si="2"/>
        <v>0</v>
      </c>
      <c r="AN24" s="375">
        <f>+K24+AC24-AH24</f>
        <v>3897500000</v>
      </c>
      <c r="AO24" s="376" t="s">
        <v>94</v>
      </c>
      <c r="AP24" s="375">
        <v>0</v>
      </c>
      <c r="AQ24" s="376" t="s">
        <v>66</v>
      </c>
      <c r="AR24" s="373">
        <v>1948750000</v>
      </c>
      <c r="AS24" s="392">
        <v>45490</v>
      </c>
      <c r="AT24" s="373">
        <v>0</v>
      </c>
      <c r="AU24" s="379">
        <f t="shared" si="3"/>
        <v>3897500000</v>
      </c>
      <c r="AV24" s="378">
        <f t="shared" si="4"/>
        <v>0</v>
      </c>
      <c r="AW24" s="377" t="s">
        <v>74</v>
      </c>
      <c r="AX24" s="376" t="s">
        <v>95</v>
      </c>
      <c r="AY24" s="375" t="s">
        <v>15624</v>
      </c>
      <c r="AZ24" s="374" t="s">
        <v>66</v>
      </c>
      <c r="BA24" s="374" t="s">
        <v>239</v>
      </c>
    </row>
    <row r="25" spans="2:53" x14ac:dyDescent="0.25">
      <c r="B25" s="374">
        <v>2024</v>
      </c>
      <c r="C25" s="374">
        <v>891780111</v>
      </c>
      <c r="D25" s="390" t="s">
        <v>64</v>
      </c>
      <c r="E25" s="373" t="s">
        <v>15623</v>
      </c>
      <c r="F25" s="389" t="s">
        <v>15622</v>
      </c>
      <c r="G25" s="376">
        <v>0</v>
      </c>
      <c r="H25" s="376" t="s">
        <v>72</v>
      </c>
      <c r="I25" s="373" t="s">
        <v>723</v>
      </c>
      <c r="J25" s="373" t="s">
        <v>15621</v>
      </c>
      <c r="K25" s="387">
        <v>400792000</v>
      </c>
      <c r="L25" s="374" t="s">
        <v>67</v>
      </c>
      <c r="M25" s="373" t="s">
        <v>4381</v>
      </c>
      <c r="N25" s="373">
        <v>830015673</v>
      </c>
      <c r="O25" s="373">
        <v>1462</v>
      </c>
      <c r="P25" s="386">
        <v>45469</v>
      </c>
      <c r="Q25" s="373">
        <v>675196513</v>
      </c>
      <c r="R25" s="385">
        <v>45484</v>
      </c>
      <c r="S25" s="373">
        <v>400792000</v>
      </c>
      <c r="T25" s="376" t="s">
        <v>66</v>
      </c>
      <c r="U25" s="384">
        <v>85467461</v>
      </c>
      <c r="V25" s="395" t="s">
        <v>15615</v>
      </c>
      <c r="W25" s="401">
        <v>45484</v>
      </c>
      <c r="X25" s="401">
        <v>45490</v>
      </c>
      <c r="Y25" s="401">
        <v>45484</v>
      </c>
      <c r="Z25" s="397">
        <v>45622</v>
      </c>
      <c r="AA25" s="375">
        <f t="shared" si="0"/>
        <v>138</v>
      </c>
      <c r="AB25" s="373">
        <v>0</v>
      </c>
      <c r="AC25" s="373">
        <v>0</v>
      </c>
      <c r="AD25" s="373">
        <v>0</v>
      </c>
      <c r="AE25" s="392" t="s">
        <v>74</v>
      </c>
      <c r="AF25" s="375">
        <f t="shared" si="1"/>
        <v>0</v>
      </c>
      <c r="AG25" s="373">
        <v>0</v>
      </c>
      <c r="AH25" s="373">
        <v>0</v>
      </c>
      <c r="AI25" s="396" t="s">
        <v>74</v>
      </c>
      <c r="AJ25" s="373">
        <v>0</v>
      </c>
      <c r="AK25" s="376" t="s">
        <v>74</v>
      </c>
      <c r="AL25" s="376" t="s">
        <v>74</v>
      </c>
      <c r="AM25" s="375">
        <f t="shared" si="2"/>
        <v>0</v>
      </c>
      <c r="AN25" s="375">
        <f>+K25+AC25-AH25</f>
        <v>400792000</v>
      </c>
      <c r="AO25" s="376" t="s">
        <v>94</v>
      </c>
      <c r="AP25" s="375">
        <v>0</v>
      </c>
      <c r="AQ25" s="376" t="s">
        <v>66</v>
      </c>
      <c r="AR25" s="373">
        <v>200396000</v>
      </c>
      <c r="AS25" s="392">
        <v>45490</v>
      </c>
      <c r="AT25" s="373">
        <v>0</v>
      </c>
      <c r="AU25" s="379">
        <f t="shared" si="3"/>
        <v>400792000</v>
      </c>
      <c r="AV25" s="378">
        <f t="shared" si="4"/>
        <v>0</v>
      </c>
      <c r="AW25" s="377" t="s">
        <v>74</v>
      </c>
      <c r="AX25" s="376" t="s">
        <v>95</v>
      </c>
      <c r="AY25" s="375" t="s">
        <v>15620</v>
      </c>
      <c r="AZ25" s="374" t="s">
        <v>66</v>
      </c>
      <c r="BA25" s="374" t="s">
        <v>239</v>
      </c>
    </row>
    <row r="26" spans="2:53" x14ac:dyDescent="0.25">
      <c r="B26" s="374">
        <v>2024</v>
      </c>
      <c r="C26" s="374">
        <v>891780111</v>
      </c>
      <c r="D26" s="390" t="s">
        <v>64</v>
      </c>
      <c r="E26" s="373" t="s">
        <v>15619</v>
      </c>
      <c r="F26" s="389" t="s">
        <v>15618</v>
      </c>
      <c r="G26" s="376">
        <v>0</v>
      </c>
      <c r="H26" s="376" t="s">
        <v>72</v>
      </c>
      <c r="I26" s="373" t="s">
        <v>723</v>
      </c>
      <c r="J26" s="373" t="s">
        <v>15617</v>
      </c>
      <c r="K26" s="387">
        <v>465313800</v>
      </c>
      <c r="L26" s="374" t="s">
        <v>67</v>
      </c>
      <c r="M26" s="373" t="s">
        <v>15616</v>
      </c>
      <c r="N26" s="373">
        <v>900199867</v>
      </c>
      <c r="O26" s="373">
        <v>1480</v>
      </c>
      <c r="P26" s="386">
        <v>45471</v>
      </c>
      <c r="Q26" s="373">
        <v>465313800</v>
      </c>
      <c r="R26" s="385">
        <v>45484</v>
      </c>
      <c r="S26" s="373">
        <v>465313800</v>
      </c>
      <c r="T26" s="376" t="s">
        <v>66</v>
      </c>
      <c r="U26" s="384">
        <v>85467461</v>
      </c>
      <c r="V26" s="395" t="s">
        <v>15615</v>
      </c>
      <c r="W26" s="401">
        <v>45484</v>
      </c>
      <c r="X26" s="401">
        <v>45492</v>
      </c>
      <c r="Y26" s="401">
        <v>45484</v>
      </c>
      <c r="Z26" s="397">
        <v>45551</v>
      </c>
      <c r="AA26" s="375">
        <f t="shared" si="0"/>
        <v>67</v>
      </c>
      <c r="AB26" s="373">
        <v>0</v>
      </c>
      <c r="AC26" s="373">
        <v>0</v>
      </c>
      <c r="AD26" s="373">
        <v>0</v>
      </c>
      <c r="AE26" s="392" t="s">
        <v>74</v>
      </c>
      <c r="AF26" s="375">
        <f t="shared" si="1"/>
        <v>0</v>
      </c>
      <c r="AG26" s="373">
        <v>0</v>
      </c>
      <c r="AH26" s="373">
        <v>0</v>
      </c>
      <c r="AI26" s="396" t="s">
        <v>74</v>
      </c>
      <c r="AJ26" s="373">
        <v>0</v>
      </c>
      <c r="AK26" s="376" t="s">
        <v>74</v>
      </c>
      <c r="AL26" s="376" t="s">
        <v>74</v>
      </c>
      <c r="AM26" s="375">
        <f t="shared" si="2"/>
        <v>0</v>
      </c>
      <c r="AN26" s="375">
        <f>+K26+AC26-AH26</f>
        <v>465313800</v>
      </c>
      <c r="AO26" s="376" t="s">
        <v>94</v>
      </c>
      <c r="AP26" s="375">
        <v>0</v>
      </c>
      <c r="AQ26" s="376" t="s">
        <v>94</v>
      </c>
      <c r="AR26" s="373">
        <v>0</v>
      </c>
      <c r="AS26" s="392" t="s">
        <v>74</v>
      </c>
      <c r="AT26" s="373">
        <v>465313800</v>
      </c>
      <c r="AU26" s="379">
        <f t="shared" si="3"/>
        <v>0</v>
      </c>
      <c r="AV26" s="378">
        <f t="shared" si="4"/>
        <v>1</v>
      </c>
      <c r="AW26" s="377" t="s">
        <v>74</v>
      </c>
      <c r="AX26" s="376" t="s">
        <v>95</v>
      </c>
      <c r="AY26" s="375" t="s">
        <v>15614</v>
      </c>
      <c r="AZ26" s="374" t="s">
        <v>66</v>
      </c>
      <c r="BA26" s="374" t="s">
        <v>239</v>
      </c>
    </row>
    <row r="27" spans="2:53" x14ac:dyDescent="0.25">
      <c r="B27" s="374">
        <v>2024</v>
      </c>
      <c r="C27" s="374">
        <v>891780111</v>
      </c>
      <c r="D27" s="390" t="s">
        <v>64</v>
      </c>
      <c r="E27" s="373" t="s">
        <v>15613</v>
      </c>
      <c r="F27" s="389" t="s">
        <v>15612</v>
      </c>
      <c r="G27" s="376">
        <v>0</v>
      </c>
      <c r="H27" s="376" t="s">
        <v>72</v>
      </c>
      <c r="I27" s="373" t="s">
        <v>723</v>
      </c>
      <c r="J27" s="373" t="s">
        <v>15611</v>
      </c>
      <c r="K27" s="387">
        <v>1565899622</v>
      </c>
      <c r="L27" s="374" t="s">
        <v>67</v>
      </c>
      <c r="M27" s="373" t="s">
        <v>15610</v>
      </c>
      <c r="N27" s="373">
        <v>900026709</v>
      </c>
      <c r="O27" s="373" t="s">
        <v>15609</v>
      </c>
      <c r="P27" s="386">
        <v>45464</v>
      </c>
      <c r="Q27" s="373" t="s">
        <v>15608</v>
      </c>
      <c r="R27" s="385">
        <v>45485</v>
      </c>
      <c r="S27" s="373">
        <v>1565899622</v>
      </c>
      <c r="T27" s="376" t="s">
        <v>66</v>
      </c>
      <c r="U27" s="384">
        <v>32661345</v>
      </c>
      <c r="V27" s="395" t="s">
        <v>6254</v>
      </c>
      <c r="W27" s="401">
        <v>45485</v>
      </c>
      <c r="X27" s="401">
        <v>45491</v>
      </c>
      <c r="Y27" s="401">
        <v>45491</v>
      </c>
      <c r="Z27" s="397">
        <v>45581</v>
      </c>
      <c r="AA27" s="375">
        <f t="shared" si="0"/>
        <v>90</v>
      </c>
      <c r="AB27" s="373">
        <v>0</v>
      </c>
      <c r="AC27" s="373">
        <v>0</v>
      </c>
      <c r="AD27" s="373">
        <v>1</v>
      </c>
      <c r="AE27" s="392">
        <v>45626</v>
      </c>
      <c r="AF27" s="375">
        <f t="shared" si="1"/>
        <v>45</v>
      </c>
      <c r="AG27" s="373">
        <v>0</v>
      </c>
      <c r="AH27" s="373">
        <v>0</v>
      </c>
      <c r="AI27" s="396" t="s">
        <v>74</v>
      </c>
      <c r="AJ27" s="373">
        <v>0</v>
      </c>
      <c r="AK27" s="376" t="s">
        <v>74</v>
      </c>
      <c r="AL27" s="376" t="s">
        <v>74</v>
      </c>
      <c r="AM27" s="375">
        <f t="shared" si="2"/>
        <v>0</v>
      </c>
      <c r="AN27" s="375">
        <f>+K27+AC27-AH27</f>
        <v>1565899622</v>
      </c>
      <c r="AO27" s="376" t="s">
        <v>94</v>
      </c>
      <c r="AP27" s="375">
        <v>0</v>
      </c>
      <c r="AQ27" s="376" t="s">
        <v>66</v>
      </c>
      <c r="AR27" s="373">
        <v>782949811</v>
      </c>
      <c r="AS27" s="392">
        <v>45499</v>
      </c>
      <c r="AT27" s="373">
        <v>0</v>
      </c>
      <c r="AU27" s="379">
        <f t="shared" si="3"/>
        <v>1565899622</v>
      </c>
      <c r="AV27" s="378">
        <f t="shared" si="4"/>
        <v>0</v>
      </c>
      <c r="AW27" s="377" t="s">
        <v>74</v>
      </c>
      <c r="AX27" s="376" t="s">
        <v>95</v>
      </c>
      <c r="AY27" s="375" t="s">
        <v>15607</v>
      </c>
      <c r="AZ27" s="374" t="s">
        <v>66</v>
      </c>
      <c r="BA27" s="374" t="s">
        <v>239</v>
      </c>
    </row>
    <row r="28" spans="2:53" x14ac:dyDescent="0.25">
      <c r="B28" s="374">
        <v>2024</v>
      </c>
      <c r="C28" s="374">
        <v>891780111</v>
      </c>
      <c r="D28" s="390" t="s">
        <v>64</v>
      </c>
      <c r="E28" s="373" t="s">
        <v>15606</v>
      </c>
      <c r="F28" s="389" t="s">
        <v>15605</v>
      </c>
      <c r="G28" s="376">
        <v>0</v>
      </c>
      <c r="H28" s="376" t="s">
        <v>72</v>
      </c>
      <c r="I28" s="373" t="s">
        <v>723</v>
      </c>
      <c r="J28" s="373" t="s">
        <v>15604</v>
      </c>
      <c r="K28" s="387">
        <v>961200000</v>
      </c>
      <c r="L28" s="374" t="s">
        <v>67</v>
      </c>
      <c r="M28" s="373" t="s">
        <v>15603</v>
      </c>
      <c r="N28" s="373">
        <v>819004091</v>
      </c>
      <c r="O28" s="373">
        <v>1565</v>
      </c>
      <c r="P28" s="386">
        <v>45484</v>
      </c>
      <c r="Q28" s="373">
        <v>961200000</v>
      </c>
      <c r="R28" s="385">
        <v>45489</v>
      </c>
      <c r="S28" s="373">
        <v>961200000</v>
      </c>
      <c r="T28" s="376" t="s">
        <v>66</v>
      </c>
      <c r="U28" s="384">
        <v>72175282</v>
      </c>
      <c r="V28" s="395" t="s">
        <v>1171</v>
      </c>
      <c r="W28" s="401">
        <v>45489</v>
      </c>
      <c r="X28" s="401">
        <v>45504</v>
      </c>
      <c r="Y28" s="401">
        <v>45492</v>
      </c>
      <c r="Z28" s="397">
        <v>45590</v>
      </c>
      <c r="AA28" s="375">
        <f t="shared" si="0"/>
        <v>98</v>
      </c>
      <c r="AB28" s="373">
        <v>0</v>
      </c>
      <c r="AC28" s="373">
        <v>0</v>
      </c>
      <c r="AD28" s="373">
        <v>0</v>
      </c>
      <c r="AE28" s="392" t="s">
        <v>74</v>
      </c>
      <c r="AF28" s="375">
        <f t="shared" si="1"/>
        <v>0</v>
      </c>
      <c r="AG28" s="373">
        <v>0</v>
      </c>
      <c r="AH28" s="373">
        <v>0</v>
      </c>
      <c r="AI28" s="396" t="s">
        <v>74</v>
      </c>
      <c r="AJ28" s="373">
        <v>0</v>
      </c>
      <c r="AK28" s="376" t="s">
        <v>74</v>
      </c>
      <c r="AL28" s="376" t="s">
        <v>74</v>
      </c>
      <c r="AM28" s="375">
        <f t="shared" si="2"/>
        <v>0</v>
      </c>
      <c r="AN28" s="375">
        <f>+K28+AC28-AH28</f>
        <v>961200000</v>
      </c>
      <c r="AO28" s="376" t="s">
        <v>94</v>
      </c>
      <c r="AP28" s="375">
        <v>0</v>
      </c>
      <c r="AQ28" s="376" t="s">
        <v>66</v>
      </c>
      <c r="AR28" s="373">
        <v>480600000</v>
      </c>
      <c r="AS28" s="392">
        <v>45503</v>
      </c>
      <c r="AT28" s="373">
        <v>0</v>
      </c>
      <c r="AU28" s="379">
        <f t="shared" si="3"/>
        <v>961200000</v>
      </c>
      <c r="AV28" s="378">
        <f t="shared" si="4"/>
        <v>0</v>
      </c>
      <c r="AW28" s="377" t="s">
        <v>74</v>
      </c>
      <c r="AX28" s="376" t="s">
        <v>95</v>
      </c>
      <c r="AY28" s="375" t="s">
        <v>15602</v>
      </c>
      <c r="AZ28" s="374" t="s">
        <v>66</v>
      </c>
      <c r="BA28" s="374" t="s">
        <v>239</v>
      </c>
    </row>
    <row r="29" spans="2:53" x14ac:dyDescent="0.25">
      <c r="B29" s="374">
        <v>2024</v>
      </c>
      <c r="C29" s="374">
        <v>891780111</v>
      </c>
      <c r="D29" s="390" t="s">
        <v>64</v>
      </c>
      <c r="E29" s="373" t="s">
        <v>15601</v>
      </c>
      <c r="F29" s="389" t="s">
        <v>15600</v>
      </c>
      <c r="G29" s="376">
        <v>0</v>
      </c>
      <c r="H29" s="376" t="s">
        <v>72</v>
      </c>
      <c r="I29" s="373" t="s">
        <v>723</v>
      </c>
      <c r="J29" s="373" t="s">
        <v>15599</v>
      </c>
      <c r="K29" s="387">
        <v>649261134</v>
      </c>
      <c r="L29" s="374" t="s">
        <v>67</v>
      </c>
      <c r="M29" s="373" t="s">
        <v>15598</v>
      </c>
      <c r="N29" s="373">
        <v>900200085</v>
      </c>
      <c r="O29" s="373">
        <v>1327</v>
      </c>
      <c r="P29" s="386">
        <v>45450</v>
      </c>
      <c r="Q29" s="373">
        <v>649715286</v>
      </c>
      <c r="R29" s="385">
        <v>45489</v>
      </c>
      <c r="S29" s="373">
        <v>649261134</v>
      </c>
      <c r="T29" s="376" t="s">
        <v>66</v>
      </c>
      <c r="U29" s="384">
        <v>85459497</v>
      </c>
      <c r="V29" s="395" t="s">
        <v>4616</v>
      </c>
      <c r="W29" s="401">
        <v>45489</v>
      </c>
      <c r="X29" s="401">
        <v>45495</v>
      </c>
      <c r="Y29" s="401">
        <v>45490</v>
      </c>
      <c r="Z29" s="397">
        <v>45587</v>
      </c>
      <c r="AA29" s="375">
        <f t="shared" si="0"/>
        <v>97</v>
      </c>
      <c r="AB29" s="373">
        <v>0</v>
      </c>
      <c r="AC29" s="373">
        <v>0</v>
      </c>
      <c r="AD29" s="373">
        <v>0</v>
      </c>
      <c r="AE29" s="392" t="s">
        <v>74</v>
      </c>
      <c r="AF29" s="375">
        <f t="shared" si="1"/>
        <v>0</v>
      </c>
      <c r="AG29" s="373">
        <v>0</v>
      </c>
      <c r="AH29" s="373">
        <v>0</v>
      </c>
      <c r="AI29" s="396" t="s">
        <v>74</v>
      </c>
      <c r="AJ29" s="373">
        <v>0</v>
      </c>
      <c r="AK29" s="376" t="s">
        <v>74</v>
      </c>
      <c r="AL29" s="376" t="s">
        <v>74</v>
      </c>
      <c r="AM29" s="375">
        <f t="shared" si="2"/>
        <v>0</v>
      </c>
      <c r="AN29" s="375">
        <f>+K29+AC29-AH29</f>
        <v>649261134</v>
      </c>
      <c r="AO29" s="376" t="s">
        <v>66</v>
      </c>
      <c r="AP29" s="375">
        <v>64198230</v>
      </c>
      <c r="AQ29" s="376" t="s">
        <v>66</v>
      </c>
      <c r="AR29" s="373">
        <v>324630567</v>
      </c>
      <c r="AS29" s="392">
        <v>45492</v>
      </c>
      <c r="AT29" s="373">
        <v>649261134</v>
      </c>
      <c r="AU29" s="379">
        <f t="shared" si="3"/>
        <v>0</v>
      </c>
      <c r="AV29" s="378">
        <f t="shared" si="4"/>
        <v>1</v>
      </c>
      <c r="AW29" s="377" t="s">
        <v>74</v>
      </c>
      <c r="AX29" s="376" t="s">
        <v>95</v>
      </c>
      <c r="AY29" s="375" t="s">
        <v>15597</v>
      </c>
      <c r="AZ29" s="374" t="s">
        <v>66</v>
      </c>
      <c r="BA29" s="374" t="s">
        <v>239</v>
      </c>
    </row>
    <row r="30" spans="2:53" x14ac:dyDescent="0.25">
      <c r="B30" s="374">
        <v>2024</v>
      </c>
      <c r="C30" s="374">
        <v>891780111</v>
      </c>
      <c r="D30" s="390" t="s">
        <v>64</v>
      </c>
      <c r="E30" s="373" t="s">
        <v>15596</v>
      </c>
      <c r="F30" s="389" t="s">
        <v>15595</v>
      </c>
      <c r="G30" s="376">
        <v>0</v>
      </c>
      <c r="H30" s="376" t="s">
        <v>72</v>
      </c>
      <c r="I30" s="373" t="s">
        <v>65</v>
      </c>
      <c r="J30" s="373" t="s">
        <v>15594</v>
      </c>
      <c r="K30" s="387">
        <v>15067984168</v>
      </c>
      <c r="L30" s="374" t="s">
        <v>15548</v>
      </c>
      <c r="M30" s="373" t="s">
        <v>15593</v>
      </c>
      <c r="N30" s="373">
        <v>901043127</v>
      </c>
      <c r="O30" s="373">
        <v>1348</v>
      </c>
      <c r="P30" s="386">
        <v>45455</v>
      </c>
      <c r="Q30" s="373">
        <v>2891110014</v>
      </c>
      <c r="R30" s="385">
        <v>45497</v>
      </c>
      <c r="S30" s="373">
        <v>2891110014</v>
      </c>
      <c r="T30" s="376" t="s">
        <v>66</v>
      </c>
      <c r="U30" s="384">
        <v>84452087</v>
      </c>
      <c r="V30" s="395" t="s">
        <v>15365</v>
      </c>
      <c r="W30" s="401">
        <v>45497</v>
      </c>
      <c r="X30" s="401">
        <v>45505</v>
      </c>
      <c r="Y30" s="401">
        <v>45499</v>
      </c>
      <c r="Z30" s="397">
        <v>46234</v>
      </c>
      <c r="AA30" s="375">
        <f t="shared" si="0"/>
        <v>735</v>
      </c>
      <c r="AB30" s="373">
        <v>0</v>
      </c>
      <c r="AC30" s="373">
        <v>0</v>
      </c>
      <c r="AD30" s="373">
        <v>0</v>
      </c>
      <c r="AE30" s="392" t="s">
        <v>74</v>
      </c>
      <c r="AF30" s="375">
        <f t="shared" si="1"/>
        <v>0</v>
      </c>
      <c r="AG30" s="373">
        <v>0</v>
      </c>
      <c r="AH30" s="373">
        <v>0</v>
      </c>
      <c r="AI30" s="396" t="s">
        <v>74</v>
      </c>
      <c r="AJ30" s="373">
        <v>0</v>
      </c>
      <c r="AK30" s="376" t="s">
        <v>74</v>
      </c>
      <c r="AL30" s="376" t="s">
        <v>74</v>
      </c>
      <c r="AM30" s="375">
        <f t="shared" si="2"/>
        <v>0</v>
      </c>
      <c r="AN30" s="375">
        <f>+K30+AC30-AH30</f>
        <v>15067984168</v>
      </c>
      <c r="AO30" s="376" t="s">
        <v>66</v>
      </c>
      <c r="AP30" s="375">
        <v>1385751313</v>
      </c>
      <c r="AQ30" s="376" t="s">
        <v>66</v>
      </c>
      <c r="AR30" s="373">
        <v>578222002</v>
      </c>
      <c r="AS30" s="392">
        <v>45504</v>
      </c>
      <c r="AT30" s="373">
        <v>0</v>
      </c>
      <c r="AU30" s="379">
        <f t="shared" si="3"/>
        <v>15067984168</v>
      </c>
      <c r="AV30" s="378">
        <f t="shared" si="4"/>
        <v>0</v>
      </c>
      <c r="AW30" s="377" t="s">
        <v>74</v>
      </c>
      <c r="AX30" s="376" t="s">
        <v>95</v>
      </c>
      <c r="AY30" s="375" t="s">
        <v>15592</v>
      </c>
      <c r="AZ30" s="374" t="s">
        <v>66</v>
      </c>
      <c r="BA30" s="374" t="s">
        <v>239</v>
      </c>
    </row>
    <row r="31" spans="2:53" x14ac:dyDescent="0.25">
      <c r="B31" s="374">
        <v>2024</v>
      </c>
      <c r="C31" s="374">
        <v>891780111</v>
      </c>
      <c r="D31" s="390" t="s">
        <v>64</v>
      </c>
      <c r="E31" s="373" t="s">
        <v>15591</v>
      </c>
      <c r="F31" s="389" t="s">
        <v>15590</v>
      </c>
      <c r="G31" s="388">
        <v>2022000100019</v>
      </c>
      <c r="H31" s="376" t="s">
        <v>72</v>
      </c>
      <c r="I31" s="373" t="s">
        <v>723</v>
      </c>
      <c r="J31" s="373" t="s">
        <v>15589</v>
      </c>
      <c r="K31" s="387">
        <v>3746809783</v>
      </c>
      <c r="L31" s="374" t="s">
        <v>67</v>
      </c>
      <c r="M31" s="373" t="s">
        <v>15588</v>
      </c>
      <c r="N31" s="373">
        <v>829001164</v>
      </c>
      <c r="O31" s="373" t="s">
        <v>15587</v>
      </c>
      <c r="P31" s="386" t="s">
        <v>15586</v>
      </c>
      <c r="Q31" s="373" t="s">
        <v>15585</v>
      </c>
      <c r="R31" s="385">
        <v>45499</v>
      </c>
      <c r="S31" s="373">
        <v>3746809783</v>
      </c>
      <c r="T31" s="376" t="s">
        <v>66</v>
      </c>
      <c r="U31" s="384">
        <v>85468582</v>
      </c>
      <c r="V31" s="395" t="s">
        <v>14637</v>
      </c>
      <c r="W31" s="401">
        <v>45499</v>
      </c>
      <c r="X31" s="401">
        <v>45510</v>
      </c>
      <c r="Y31" s="401">
        <v>45499</v>
      </c>
      <c r="Z31" s="397">
        <v>45602</v>
      </c>
      <c r="AA31" s="375">
        <f t="shared" si="0"/>
        <v>103</v>
      </c>
      <c r="AB31" s="373">
        <v>0</v>
      </c>
      <c r="AC31" s="373">
        <v>0</v>
      </c>
      <c r="AD31" s="373">
        <v>0</v>
      </c>
      <c r="AE31" s="392" t="s">
        <v>74</v>
      </c>
      <c r="AF31" s="375">
        <f t="shared" si="1"/>
        <v>0</v>
      </c>
      <c r="AG31" s="373">
        <v>0</v>
      </c>
      <c r="AH31" s="373">
        <v>0</v>
      </c>
      <c r="AI31" s="396" t="s">
        <v>74</v>
      </c>
      <c r="AJ31" s="373">
        <v>0</v>
      </c>
      <c r="AK31" s="376" t="s">
        <v>74</v>
      </c>
      <c r="AL31" s="376" t="s">
        <v>74</v>
      </c>
      <c r="AM31" s="375">
        <f t="shared" si="2"/>
        <v>0</v>
      </c>
      <c r="AN31" s="375">
        <f>+K31+AC31-AH31</f>
        <v>3746809783</v>
      </c>
      <c r="AO31" s="376" t="s">
        <v>94</v>
      </c>
      <c r="AP31" s="375">
        <v>0</v>
      </c>
      <c r="AQ31" s="376" t="s">
        <v>66</v>
      </c>
      <c r="AR31" s="373">
        <v>1873404891.5</v>
      </c>
      <c r="AS31" s="392">
        <v>45509</v>
      </c>
      <c r="AT31" s="373">
        <v>0</v>
      </c>
      <c r="AU31" s="379">
        <f t="shared" si="3"/>
        <v>3746809783</v>
      </c>
      <c r="AV31" s="378">
        <f t="shared" si="4"/>
        <v>0</v>
      </c>
      <c r="AW31" s="377" t="s">
        <v>74</v>
      </c>
      <c r="AX31" s="376" t="s">
        <v>95</v>
      </c>
      <c r="AY31" s="375" t="s">
        <v>15584</v>
      </c>
      <c r="AZ31" s="374" t="s">
        <v>66</v>
      </c>
      <c r="BA31" s="374" t="s">
        <v>239</v>
      </c>
    </row>
    <row r="32" spans="2:53" x14ac:dyDescent="0.25">
      <c r="B32" s="374">
        <v>2024</v>
      </c>
      <c r="C32" s="374">
        <v>891780111</v>
      </c>
      <c r="D32" s="390" t="s">
        <v>64</v>
      </c>
      <c r="E32" s="373" t="s">
        <v>15583</v>
      </c>
      <c r="F32" s="389" t="s">
        <v>15582</v>
      </c>
      <c r="G32" s="376">
        <v>0</v>
      </c>
      <c r="H32" s="376" t="s">
        <v>72</v>
      </c>
      <c r="I32" s="373" t="s">
        <v>65</v>
      </c>
      <c r="J32" s="373" t="s">
        <v>15581</v>
      </c>
      <c r="K32" s="387">
        <v>644742000</v>
      </c>
      <c r="L32" s="374" t="s">
        <v>67</v>
      </c>
      <c r="M32" s="373" t="s">
        <v>15580</v>
      </c>
      <c r="N32" s="373">
        <v>900348312</v>
      </c>
      <c r="O32" s="373">
        <v>1486</v>
      </c>
      <c r="P32" s="386">
        <v>45471</v>
      </c>
      <c r="Q32" s="373">
        <v>644742000</v>
      </c>
      <c r="R32" s="385">
        <v>45499</v>
      </c>
      <c r="S32" s="373">
        <v>644742000</v>
      </c>
      <c r="T32" s="376" t="s">
        <v>66</v>
      </c>
      <c r="U32" s="387">
        <v>1082868728</v>
      </c>
      <c r="V32" s="395" t="s">
        <v>15579</v>
      </c>
      <c r="W32" s="401">
        <v>45499</v>
      </c>
      <c r="X32" s="401">
        <v>45505</v>
      </c>
      <c r="Y32" s="401">
        <v>45505</v>
      </c>
      <c r="Z32" s="397">
        <v>45869</v>
      </c>
      <c r="AA32" s="375">
        <f t="shared" si="0"/>
        <v>364</v>
      </c>
      <c r="AB32" s="373">
        <v>0</v>
      </c>
      <c r="AC32" s="373">
        <v>0</v>
      </c>
      <c r="AD32" s="373">
        <v>0</v>
      </c>
      <c r="AE32" s="392" t="s">
        <v>74</v>
      </c>
      <c r="AF32" s="375">
        <f t="shared" si="1"/>
        <v>0</v>
      </c>
      <c r="AG32" s="373">
        <v>0</v>
      </c>
      <c r="AH32" s="373">
        <v>0</v>
      </c>
      <c r="AI32" s="396" t="s">
        <v>74</v>
      </c>
      <c r="AJ32" s="373">
        <v>0</v>
      </c>
      <c r="AK32" s="376" t="s">
        <v>74</v>
      </c>
      <c r="AL32" s="376" t="s">
        <v>74</v>
      </c>
      <c r="AM32" s="375">
        <f t="shared" si="2"/>
        <v>0</v>
      </c>
      <c r="AN32" s="375">
        <f>+K32+AC32-AH32</f>
        <v>644742000</v>
      </c>
      <c r="AO32" s="376" t="s">
        <v>66</v>
      </c>
      <c r="AP32" s="375">
        <v>644742000</v>
      </c>
      <c r="AQ32" s="376" t="s">
        <v>94</v>
      </c>
      <c r="AR32" s="373">
        <v>0</v>
      </c>
      <c r="AS32" s="392" t="s">
        <v>74</v>
      </c>
      <c r="AT32" s="373">
        <v>627393942</v>
      </c>
      <c r="AU32" s="379">
        <f t="shared" si="3"/>
        <v>17348058</v>
      </c>
      <c r="AV32" s="378">
        <f t="shared" si="4"/>
        <v>0.97309302325581393</v>
      </c>
      <c r="AW32" s="377" t="s">
        <v>74</v>
      </c>
      <c r="AX32" s="376" t="s">
        <v>80</v>
      </c>
      <c r="AY32" s="375" t="s">
        <v>15578</v>
      </c>
      <c r="AZ32" s="374" t="s">
        <v>66</v>
      </c>
      <c r="BA32" s="374" t="s">
        <v>239</v>
      </c>
    </row>
    <row r="33" spans="2:53" x14ac:dyDescent="0.25">
      <c r="B33" s="374">
        <v>2024</v>
      </c>
      <c r="C33" s="374">
        <v>891780111</v>
      </c>
      <c r="D33" s="390" t="s">
        <v>64</v>
      </c>
      <c r="E33" s="373" t="s">
        <v>15577</v>
      </c>
      <c r="F33" s="389" t="s">
        <v>15576</v>
      </c>
      <c r="G33" s="376">
        <v>0</v>
      </c>
      <c r="H33" s="376" t="s">
        <v>72</v>
      </c>
      <c r="I33" s="373" t="s">
        <v>723</v>
      </c>
      <c r="J33" s="373" t="s">
        <v>15575</v>
      </c>
      <c r="K33" s="387">
        <v>1506929756</v>
      </c>
      <c r="L33" s="374" t="s">
        <v>15548</v>
      </c>
      <c r="M33" s="373" t="s">
        <v>15574</v>
      </c>
      <c r="N33" s="373">
        <v>901855349</v>
      </c>
      <c r="O33" s="373">
        <v>1430</v>
      </c>
      <c r="P33" s="386">
        <v>45464</v>
      </c>
      <c r="Q33" s="373">
        <v>1508336596</v>
      </c>
      <c r="R33" s="385">
        <v>45503</v>
      </c>
      <c r="S33" s="373">
        <v>1506929756</v>
      </c>
      <c r="T33" s="376" t="s">
        <v>66</v>
      </c>
      <c r="U33" s="387">
        <v>15443332</v>
      </c>
      <c r="V33" s="395" t="s">
        <v>15573</v>
      </c>
      <c r="W33" s="401">
        <v>45503</v>
      </c>
      <c r="X33" s="401">
        <v>45531</v>
      </c>
      <c r="Y33" s="401">
        <v>45513</v>
      </c>
      <c r="Z33" s="397">
        <v>45592</v>
      </c>
      <c r="AA33" s="375">
        <f t="shared" si="0"/>
        <v>79</v>
      </c>
      <c r="AB33" s="373">
        <v>0</v>
      </c>
      <c r="AC33" s="373">
        <v>0</v>
      </c>
      <c r="AD33" s="373">
        <v>0</v>
      </c>
      <c r="AE33" s="392" t="s">
        <v>74</v>
      </c>
      <c r="AF33" s="375">
        <f t="shared" si="1"/>
        <v>0</v>
      </c>
      <c r="AG33" s="373">
        <v>0</v>
      </c>
      <c r="AH33" s="373">
        <v>0</v>
      </c>
      <c r="AI33" s="396" t="s">
        <v>74</v>
      </c>
      <c r="AJ33" s="373">
        <v>0</v>
      </c>
      <c r="AK33" s="376" t="s">
        <v>74</v>
      </c>
      <c r="AL33" s="376" t="s">
        <v>74</v>
      </c>
      <c r="AM33" s="375">
        <f t="shared" si="2"/>
        <v>0</v>
      </c>
      <c r="AN33" s="375">
        <f>+K33+AC33-AH33</f>
        <v>1506929756</v>
      </c>
      <c r="AO33" s="376" t="s">
        <v>94</v>
      </c>
      <c r="AP33" s="375">
        <v>0</v>
      </c>
      <c r="AQ33" s="376" t="s">
        <v>66</v>
      </c>
      <c r="AR33" s="373">
        <v>452078926.80000001</v>
      </c>
      <c r="AS33" s="392">
        <v>45517</v>
      </c>
      <c r="AT33" s="373">
        <v>0</v>
      </c>
      <c r="AU33" s="379">
        <f t="shared" si="3"/>
        <v>1506929756</v>
      </c>
      <c r="AV33" s="378">
        <f t="shared" si="4"/>
        <v>0</v>
      </c>
      <c r="AW33" s="377" t="s">
        <v>74</v>
      </c>
      <c r="AX33" s="376" t="s">
        <v>95</v>
      </c>
      <c r="AY33" s="375" t="s">
        <v>15572</v>
      </c>
      <c r="AZ33" s="374" t="s">
        <v>66</v>
      </c>
      <c r="BA33" s="374" t="s">
        <v>239</v>
      </c>
    </row>
    <row r="34" spans="2:53" x14ac:dyDescent="0.25">
      <c r="B34" s="374">
        <v>2024</v>
      </c>
      <c r="C34" s="374">
        <v>891780111</v>
      </c>
      <c r="D34" s="390" t="s">
        <v>64</v>
      </c>
      <c r="E34" s="373" t="s">
        <v>15571</v>
      </c>
      <c r="F34" s="389" t="s">
        <v>15570</v>
      </c>
      <c r="G34" s="376">
        <v>0</v>
      </c>
      <c r="H34" s="376" t="s">
        <v>72</v>
      </c>
      <c r="I34" s="373" t="s">
        <v>723</v>
      </c>
      <c r="J34" s="373" t="s">
        <v>15569</v>
      </c>
      <c r="K34" s="387">
        <v>2982385000</v>
      </c>
      <c r="L34" s="374" t="s">
        <v>67</v>
      </c>
      <c r="M34" s="375" t="s">
        <v>494</v>
      </c>
      <c r="N34" s="384">
        <v>900173983</v>
      </c>
      <c r="O34" s="373">
        <v>1724</v>
      </c>
      <c r="P34" s="386">
        <v>45499</v>
      </c>
      <c r="Q34" s="373">
        <v>2982385000</v>
      </c>
      <c r="R34" s="385">
        <v>45506</v>
      </c>
      <c r="S34" s="373">
        <v>2982385000</v>
      </c>
      <c r="T34" s="376" t="s">
        <v>66</v>
      </c>
      <c r="U34" s="387">
        <v>85152695</v>
      </c>
      <c r="V34" s="391" t="s">
        <v>15527</v>
      </c>
      <c r="W34" s="401">
        <v>45506</v>
      </c>
      <c r="X34" s="401">
        <v>45509</v>
      </c>
      <c r="Y34" s="401">
        <v>45509</v>
      </c>
      <c r="Z34" s="397">
        <v>45619</v>
      </c>
      <c r="AA34" s="375">
        <f t="shared" si="0"/>
        <v>110</v>
      </c>
      <c r="AB34" s="373">
        <v>0</v>
      </c>
      <c r="AC34" s="373">
        <v>0</v>
      </c>
      <c r="AD34" s="373">
        <v>0</v>
      </c>
      <c r="AE34" s="392" t="s">
        <v>74</v>
      </c>
      <c r="AF34" s="375">
        <f t="shared" si="1"/>
        <v>0</v>
      </c>
      <c r="AG34" s="373">
        <v>0</v>
      </c>
      <c r="AH34" s="373">
        <v>0</v>
      </c>
      <c r="AI34" s="396" t="s">
        <v>74</v>
      </c>
      <c r="AJ34" s="373">
        <v>0</v>
      </c>
      <c r="AK34" s="376" t="s">
        <v>74</v>
      </c>
      <c r="AL34" s="376" t="s">
        <v>74</v>
      </c>
      <c r="AM34" s="375">
        <f t="shared" si="2"/>
        <v>0</v>
      </c>
      <c r="AN34" s="375">
        <f>+K34+AC34-AH34</f>
        <v>2982385000</v>
      </c>
      <c r="AO34" s="376" t="s">
        <v>66</v>
      </c>
      <c r="AP34" s="375">
        <v>242632021</v>
      </c>
      <c r="AQ34" s="376" t="s">
        <v>94</v>
      </c>
      <c r="AR34" s="373">
        <v>0</v>
      </c>
      <c r="AS34" s="392" t="s">
        <v>74</v>
      </c>
      <c r="AT34" s="373">
        <v>2530931900</v>
      </c>
      <c r="AU34" s="379">
        <f t="shared" si="3"/>
        <v>451453100</v>
      </c>
      <c r="AV34" s="378">
        <f t="shared" si="4"/>
        <v>0.84862682048092386</v>
      </c>
      <c r="AW34" s="377" t="s">
        <v>74</v>
      </c>
      <c r="AX34" s="376" t="s">
        <v>95</v>
      </c>
      <c r="AY34" s="375" t="s">
        <v>15568</v>
      </c>
      <c r="AZ34" s="374" t="s">
        <v>66</v>
      </c>
      <c r="BA34" s="374" t="s">
        <v>239</v>
      </c>
    </row>
    <row r="35" spans="2:53" x14ac:dyDescent="0.25">
      <c r="B35" s="374">
        <v>2024</v>
      </c>
      <c r="C35" s="374">
        <v>891780111</v>
      </c>
      <c r="D35" s="390" t="s">
        <v>64</v>
      </c>
      <c r="E35" s="373" t="s">
        <v>15567</v>
      </c>
      <c r="F35" s="389" t="s">
        <v>15566</v>
      </c>
      <c r="G35" s="376">
        <v>0</v>
      </c>
      <c r="H35" s="376" t="s">
        <v>72</v>
      </c>
      <c r="I35" s="373" t="s">
        <v>723</v>
      </c>
      <c r="J35" s="373" t="s">
        <v>15565</v>
      </c>
      <c r="K35" s="387">
        <v>2132438000</v>
      </c>
      <c r="L35" s="374" t="s">
        <v>67</v>
      </c>
      <c r="M35" s="375" t="s">
        <v>15564</v>
      </c>
      <c r="N35" s="384">
        <v>901039840</v>
      </c>
      <c r="O35" s="373">
        <v>1783</v>
      </c>
      <c r="P35" s="386">
        <v>45510</v>
      </c>
      <c r="Q35" s="373">
        <v>2132438000</v>
      </c>
      <c r="R35" s="385">
        <v>45513</v>
      </c>
      <c r="S35" s="373">
        <v>2132438000</v>
      </c>
      <c r="T35" s="376" t="s">
        <v>66</v>
      </c>
      <c r="U35" s="384">
        <v>85465146</v>
      </c>
      <c r="V35" s="395" t="s">
        <v>15563</v>
      </c>
      <c r="W35" s="401">
        <v>45513</v>
      </c>
      <c r="X35" s="401">
        <v>45516</v>
      </c>
      <c r="Y35" s="401">
        <v>45516</v>
      </c>
      <c r="Z35" s="397">
        <v>45520</v>
      </c>
      <c r="AA35" s="375">
        <f t="shared" si="0"/>
        <v>4</v>
      </c>
      <c r="AB35" s="373">
        <v>0</v>
      </c>
      <c r="AC35" s="373">
        <v>0</v>
      </c>
      <c r="AD35" s="373">
        <v>0</v>
      </c>
      <c r="AE35" s="392" t="s">
        <v>74</v>
      </c>
      <c r="AF35" s="375">
        <f t="shared" si="1"/>
        <v>0</v>
      </c>
      <c r="AG35" s="373">
        <v>0</v>
      </c>
      <c r="AH35" s="373">
        <v>0</v>
      </c>
      <c r="AI35" s="396" t="s">
        <v>74</v>
      </c>
      <c r="AJ35" s="373">
        <v>0</v>
      </c>
      <c r="AK35" s="376" t="s">
        <v>74</v>
      </c>
      <c r="AL35" s="376" t="s">
        <v>74</v>
      </c>
      <c r="AM35" s="375">
        <f t="shared" si="2"/>
        <v>0</v>
      </c>
      <c r="AN35" s="375">
        <f>+K35+AC35-AH35</f>
        <v>2132438000</v>
      </c>
      <c r="AO35" s="376" t="s">
        <v>66</v>
      </c>
      <c r="AP35" s="375">
        <v>1998260759</v>
      </c>
      <c r="AQ35" s="376" t="s">
        <v>66</v>
      </c>
      <c r="AR35" s="373">
        <v>639731400</v>
      </c>
      <c r="AS35" s="392">
        <v>45516</v>
      </c>
      <c r="AT35" s="373">
        <v>2132438000</v>
      </c>
      <c r="AU35" s="379">
        <f t="shared" si="3"/>
        <v>0</v>
      </c>
      <c r="AV35" s="378">
        <f t="shared" si="4"/>
        <v>1</v>
      </c>
      <c r="AW35" s="377" t="s">
        <v>74</v>
      </c>
      <c r="AX35" s="376" t="s">
        <v>80</v>
      </c>
      <c r="AY35" s="375" t="s">
        <v>15562</v>
      </c>
      <c r="AZ35" s="374" t="s">
        <v>66</v>
      </c>
      <c r="BA35" s="374" t="s">
        <v>239</v>
      </c>
    </row>
    <row r="36" spans="2:53" x14ac:dyDescent="0.25">
      <c r="B36" s="374">
        <v>2024</v>
      </c>
      <c r="C36" s="374">
        <v>891780111</v>
      </c>
      <c r="D36" s="390" t="s">
        <v>64</v>
      </c>
      <c r="E36" s="373" t="s">
        <v>15561</v>
      </c>
      <c r="F36" s="389" t="s">
        <v>15560</v>
      </c>
      <c r="G36" s="376">
        <v>0</v>
      </c>
      <c r="H36" s="376" t="s">
        <v>72</v>
      </c>
      <c r="I36" s="373" t="s">
        <v>723</v>
      </c>
      <c r="J36" s="373" t="s">
        <v>15559</v>
      </c>
      <c r="K36" s="387">
        <v>511843261</v>
      </c>
      <c r="L36" s="374" t="s">
        <v>67</v>
      </c>
      <c r="M36" s="375" t="s">
        <v>15558</v>
      </c>
      <c r="N36" s="384">
        <v>901413801</v>
      </c>
      <c r="O36" s="373">
        <v>1885</v>
      </c>
      <c r="P36" s="386">
        <v>45519</v>
      </c>
      <c r="Q36" s="373">
        <v>512843261</v>
      </c>
      <c r="R36" s="385">
        <v>45526</v>
      </c>
      <c r="S36" s="373">
        <v>511843261</v>
      </c>
      <c r="T36" s="376" t="s">
        <v>66</v>
      </c>
      <c r="U36" s="384">
        <v>85467461</v>
      </c>
      <c r="V36" s="395" t="s">
        <v>4379</v>
      </c>
      <c r="W36" s="401">
        <v>45526</v>
      </c>
      <c r="X36" s="401">
        <v>45530</v>
      </c>
      <c r="Y36" s="401">
        <v>45526</v>
      </c>
      <c r="Z36" s="397">
        <v>45559</v>
      </c>
      <c r="AA36" s="375">
        <f t="shared" si="0"/>
        <v>33</v>
      </c>
      <c r="AB36" s="373">
        <v>0</v>
      </c>
      <c r="AC36" s="373">
        <v>0</v>
      </c>
      <c r="AD36" s="373">
        <v>1</v>
      </c>
      <c r="AE36" s="392">
        <v>45573</v>
      </c>
      <c r="AF36" s="375">
        <f t="shared" si="1"/>
        <v>14</v>
      </c>
      <c r="AG36" s="373">
        <v>0</v>
      </c>
      <c r="AH36" s="373">
        <v>0</v>
      </c>
      <c r="AI36" s="396" t="s">
        <v>74</v>
      </c>
      <c r="AJ36" s="373">
        <v>0</v>
      </c>
      <c r="AK36" s="376" t="s">
        <v>74</v>
      </c>
      <c r="AL36" s="376" t="s">
        <v>74</v>
      </c>
      <c r="AM36" s="375">
        <f t="shared" si="2"/>
        <v>0</v>
      </c>
      <c r="AN36" s="375">
        <f>+K36+AC36-AH36</f>
        <v>511843261</v>
      </c>
      <c r="AO36" s="376" t="s">
        <v>66</v>
      </c>
      <c r="AP36" s="375">
        <v>473626034.15999997</v>
      </c>
      <c r="AQ36" s="376" t="s">
        <v>66</v>
      </c>
      <c r="AR36" s="373">
        <v>255921630</v>
      </c>
      <c r="AS36" s="392">
        <v>45530</v>
      </c>
      <c r="AT36" s="373">
        <v>511843261</v>
      </c>
      <c r="AU36" s="379">
        <f t="shared" si="3"/>
        <v>0</v>
      </c>
      <c r="AV36" s="378">
        <f t="shared" si="4"/>
        <v>1</v>
      </c>
      <c r="AW36" s="377" t="s">
        <v>74</v>
      </c>
      <c r="AX36" s="376" t="s">
        <v>95</v>
      </c>
      <c r="AY36" s="375" t="s">
        <v>15557</v>
      </c>
      <c r="AZ36" s="374" t="s">
        <v>66</v>
      </c>
      <c r="BA36" s="374" t="s">
        <v>239</v>
      </c>
    </row>
    <row r="37" spans="2:53" x14ac:dyDescent="0.25">
      <c r="B37" s="374">
        <v>2024</v>
      </c>
      <c r="C37" s="374">
        <v>891780111</v>
      </c>
      <c r="D37" s="390" t="s">
        <v>64</v>
      </c>
      <c r="E37" s="373" t="s">
        <v>15556</v>
      </c>
      <c r="F37" s="389" t="s">
        <v>15555</v>
      </c>
      <c r="G37" s="376">
        <v>0</v>
      </c>
      <c r="H37" s="376" t="s">
        <v>72</v>
      </c>
      <c r="I37" s="373" t="s">
        <v>723</v>
      </c>
      <c r="J37" s="373" t="s">
        <v>15554</v>
      </c>
      <c r="K37" s="387">
        <v>350000000</v>
      </c>
      <c r="L37" s="374" t="s">
        <v>67</v>
      </c>
      <c r="M37" s="375" t="s">
        <v>15553</v>
      </c>
      <c r="N37" s="384">
        <v>900926956</v>
      </c>
      <c r="O37" s="373">
        <v>1891</v>
      </c>
      <c r="P37" s="386">
        <v>45520</v>
      </c>
      <c r="Q37" s="373">
        <v>350000000</v>
      </c>
      <c r="R37" s="385">
        <v>45534</v>
      </c>
      <c r="S37" s="373">
        <v>350000000</v>
      </c>
      <c r="T37" s="376" t="s">
        <v>66</v>
      </c>
      <c r="U37" s="387">
        <v>85152695</v>
      </c>
      <c r="V37" s="391" t="s">
        <v>15527</v>
      </c>
      <c r="W37" s="401">
        <v>45534</v>
      </c>
      <c r="X37" s="401">
        <v>45546</v>
      </c>
      <c r="Y37" s="401">
        <v>45534</v>
      </c>
      <c r="Z37" s="397">
        <v>45641</v>
      </c>
      <c r="AA37" s="375">
        <f t="shared" si="0"/>
        <v>107</v>
      </c>
      <c r="AB37" s="373">
        <v>0</v>
      </c>
      <c r="AC37" s="373">
        <v>0</v>
      </c>
      <c r="AD37" s="373">
        <v>0</v>
      </c>
      <c r="AE37" s="392" t="s">
        <v>74</v>
      </c>
      <c r="AF37" s="375">
        <f t="shared" si="1"/>
        <v>0</v>
      </c>
      <c r="AG37" s="373">
        <v>0</v>
      </c>
      <c r="AH37" s="373">
        <v>0</v>
      </c>
      <c r="AI37" s="396" t="s">
        <v>74</v>
      </c>
      <c r="AJ37" s="373">
        <v>0</v>
      </c>
      <c r="AK37" s="376" t="s">
        <v>74</v>
      </c>
      <c r="AL37" s="376" t="s">
        <v>74</v>
      </c>
      <c r="AM37" s="375">
        <f t="shared" si="2"/>
        <v>0</v>
      </c>
      <c r="AN37" s="375">
        <f>+K37+AC37-AH37</f>
        <v>350000000</v>
      </c>
      <c r="AO37" s="376" t="s">
        <v>66</v>
      </c>
      <c r="AP37" s="375">
        <v>340933298</v>
      </c>
      <c r="AQ37" s="376" t="s">
        <v>66</v>
      </c>
      <c r="AR37" s="373">
        <v>105000000</v>
      </c>
      <c r="AS37" s="392">
        <v>45541</v>
      </c>
      <c r="AT37" s="373">
        <v>217825600</v>
      </c>
      <c r="AU37" s="379">
        <f t="shared" si="3"/>
        <v>132174400</v>
      </c>
      <c r="AV37" s="378">
        <f t="shared" si="4"/>
        <v>0.6223588571428571</v>
      </c>
      <c r="AW37" s="377" t="s">
        <v>74</v>
      </c>
      <c r="AX37" s="376" t="s">
        <v>95</v>
      </c>
      <c r="AY37" s="375" t="s">
        <v>15552</v>
      </c>
      <c r="AZ37" s="374" t="s">
        <v>66</v>
      </c>
      <c r="BA37" s="374" t="s">
        <v>239</v>
      </c>
    </row>
    <row r="38" spans="2:53" x14ac:dyDescent="0.25">
      <c r="B38" s="374">
        <v>2024</v>
      </c>
      <c r="C38" s="374">
        <v>891780111</v>
      </c>
      <c r="D38" s="390" t="s">
        <v>64</v>
      </c>
      <c r="E38" s="373" t="s">
        <v>15551</v>
      </c>
      <c r="F38" s="389" t="s">
        <v>15550</v>
      </c>
      <c r="G38" s="376">
        <v>0</v>
      </c>
      <c r="H38" s="376" t="s">
        <v>72</v>
      </c>
      <c r="I38" s="373" t="s">
        <v>65</v>
      </c>
      <c r="J38" s="373" t="s">
        <v>15549</v>
      </c>
      <c r="K38" s="387">
        <v>7925128705</v>
      </c>
      <c r="L38" s="374" t="s">
        <v>15548</v>
      </c>
      <c r="M38" s="375" t="s">
        <v>15547</v>
      </c>
      <c r="N38" s="384">
        <v>819002750</v>
      </c>
      <c r="O38" s="373">
        <v>1668</v>
      </c>
      <c r="P38" s="386">
        <v>45496</v>
      </c>
      <c r="Q38" s="373">
        <v>959987640</v>
      </c>
      <c r="R38" s="385">
        <v>45496</v>
      </c>
      <c r="S38" s="408">
        <v>959987640</v>
      </c>
      <c r="T38" s="376" t="s">
        <v>66</v>
      </c>
      <c r="U38" s="384">
        <v>84452087</v>
      </c>
      <c r="V38" s="395" t="s">
        <v>15365</v>
      </c>
      <c r="W38" s="401">
        <v>45537</v>
      </c>
      <c r="X38" s="401">
        <v>45551</v>
      </c>
      <c r="Y38" s="401">
        <v>45539</v>
      </c>
      <c r="Z38" s="397">
        <v>46280</v>
      </c>
      <c r="AA38" s="375">
        <f t="shared" si="0"/>
        <v>741</v>
      </c>
      <c r="AB38" s="373">
        <v>0</v>
      </c>
      <c r="AC38" s="373">
        <v>0</v>
      </c>
      <c r="AD38" s="373">
        <v>0</v>
      </c>
      <c r="AE38" s="392" t="s">
        <v>74</v>
      </c>
      <c r="AF38" s="375">
        <f t="shared" si="1"/>
        <v>0</v>
      </c>
      <c r="AG38" s="373">
        <v>0</v>
      </c>
      <c r="AH38" s="373">
        <v>0</v>
      </c>
      <c r="AI38" s="396" t="s">
        <v>74</v>
      </c>
      <c r="AJ38" s="373">
        <v>0</v>
      </c>
      <c r="AK38" s="376" t="s">
        <v>74</v>
      </c>
      <c r="AL38" s="376" t="s">
        <v>74</v>
      </c>
      <c r="AM38" s="375">
        <f t="shared" si="2"/>
        <v>0</v>
      </c>
      <c r="AN38" s="375">
        <f>+K38+AC38-AH38</f>
        <v>7925128705</v>
      </c>
      <c r="AO38" s="376" t="s">
        <v>94</v>
      </c>
      <c r="AP38" s="375">
        <v>0</v>
      </c>
      <c r="AQ38" s="376" t="s">
        <v>94</v>
      </c>
      <c r="AR38" s="373">
        <v>0</v>
      </c>
      <c r="AS38" s="392" t="s">
        <v>74</v>
      </c>
      <c r="AT38" s="373">
        <v>0</v>
      </c>
      <c r="AU38" s="379">
        <f t="shared" si="3"/>
        <v>7925128705</v>
      </c>
      <c r="AV38" s="378">
        <f t="shared" si="4"/>
        <v>0</v>
      </c>
      <c r="AW38" s="377" t="s">
        <v>74</v>
      </c>
      <c r="AX38" s="376" t="s">
        <v>95</v>
      </c>
      <c r="AY38" s="404" t="s">
        <v>15546</v>
      </c>
      <c r="AZ38" s="374" t="s">
        <v>66</v>
      </c>
      <c r="BA38" s="374" t="s">
        <v>239</v>
      </c>
    </row>
    <row r="39" spans="2:53" x14ac:dyDescent="0.25">
      <c r="B39" s="374">
        <v>2024</v>
      </c>
      <c r="C39" s="374">
        <v>891780111</v>
      </c>
      <c r="D39" s="390" t="s">
        <v>64</v>
      </c>
      <c r="E39" s="373" t="s">
        <v>15545</v>
      </c>
      <c r="F39" s="389" t="s">
        <v>15544</v>
      </c>
      <c r="G39" s="376">
        <v>0</v>
      </c>
      <c r="H39" s="376" t="s">
        <v>72</v>
      </c>
      <c r="I39" s="373" t="s">
        <v>65</v>
      </c>
      <c r="J39" s="373" t="s">
        <v>15543</v>
      </c>
      <c r="K39" s="387">
        <v>71142739</v>
      </c>
      <c r="L39" s="374" t="s">
        <v>67</v>
      </c>
      <c r="M39" s="375" t="s">
        <v>4069</v>
      </c>
      <c r="N39" s="384">
        <v>890980040</v>
      </c>
      <c r="O39" s="373">
        <v>2180</v>
      </c>
      <c r="P39" s="386">
        <v>45552</v>
      </c>
      <c r="Q39" s="373">
        <v>71142739</v>
      </c>
      <c r="R39" s="385">
        <v>45567</v>
      </c>
      <c r="S39" s="408">
        <v>71142739</v>
      </c>
      <c r="T39" s="376" t="s">
        <v>66</v>
      </c>
      <c r="U39" s="384">
        <v>84452087</v>
      </c>
      <c r="V39" s="395" t="s">
        <v>15365</v>
      </c>
      <c r="W39" s="401">
        <v>45567</v>
      </c>
      <c r="X39" s="401">
        <v>45567</v>
      </c>
      <c r="Y39" s="394" t="s">
        <v>74</v>
      </c>
      <c r="Z39" s="397">
        <v>45626</v>
      </c>
      <c r="AA39" s="375">
        <f t="shared" si="0"/>
        <v>59</v>
      </c>
      <c r="AB39" s="373">
        <v>0</v>
      </c>
      <c r="AC39" s="373">
        <v>0</v>
      </c>
      <c r="AD39" s="373">
        <v>0</v>
      </c>
      <c r="AE39" s="392" t="s">
        <v>74</v>
      </c>
      <c r="AF39" s="375">
        <f t="shared" si="1"/>
        <v>0</v>
      </c>
      <c r="AG39" s="373">
        <v>0</v>
      </c>
      <c r="AH39" s="373">
        <v>0</v>
      </c>
      <c r="AI39" s="396" t="s">
        <v>74</v>
      </c>
      <c r="AJ39" s="373">
        <v>0</v>
      </c>
      <c r="AK39" s="376" t="s">
        <v>74</v>
      </c>
      <c r="AL39" s="376" t="s">
        <v>74</v>
      </c>
      <c r="AM39" s="375">
        <f t="shared" si="2"/>
        <v>0</v>
      </c>
      <c r="AN39" s="375">
        <f>+K39+AC39-AH39</f>
        <v>71142739</v>
      </c>
      <c r="AO39" s="376" t="s">
        <v>66</v>
      </c>
      <c r="AP39" s="375">
        <v>71142739</v>
      </c>
      <c r="AQ39" s="376" t="s">
        <v>94</v>
      </c>
      <c r="AR39" s="373">
        <v>0</v>
      </c>
      <c r="AS39" s="392" t="s">
        <v>74</v>
      </c>
      <c r="AT39" s="373">
        <v>0</v>
      </c>
      <c r="AU39" s="379">
        <f t="shared" si="3"/>
        <v>71142739</v>
      </c>
      <c r="AV39" s="378">
        <f t="shared" si="4"/>
        <v>0</v>
      </c>
      <c r="AW39" s="377" t="s">
        <v>74</v>
      </c>
      <c r="AX39" s="376" t="s">
        <v>95</v>
      </c>
      <c r="AY39" s="404" t="s">
        <v>15542</v>
      </c>
      <c r="AZ39" s="374" t="s">
        <v>66</v>
      </c>
      <c r="BA39" s="374" t="s">
        <v>239</v>
      </c>
    </row>
    <row r="40" spans="2:53" x14ac:dyDescent="0.25">
      <c r="B40" s="374">
        <v>2024</v>
      </c>
      <c r="C40" s="374">
        <v>891780111</v>
      </c>
      <c r="D40" s="390" t="s">
        <v>64</v>
      </c>
      <c r="E40" s="373" t="s">
        <v>15541</v>
      </c>
      <c r="F40" s="389" t="s">
        <v>15540</v>
      </c>
      <c r="G40" s="376">
        <v>0</v>
      </c>
      <c r="H40" s="376" t="s">
        <v>72</v>
      </c>
      <c r="I40" s="373" t="s">
        <v>65</v>
      </c>
      <c r="J40" s="373" t="s">
        <v>15539</v>
      </c>
      <c r="K40" s="387">
        <v>2803162946</v>
      </c>
      <c r="L40" s="374" t="s">
        <v>67</v>
      </c>
      <c r="M40" s="375" t="s">
        <v>15538</v>
      </c>
      <c r="N40" s="384">
        <v>900370260</v>
      </c>
      <c r="O40" s="373">
        <v>2428</v>
      </c>
      <c r="P40" s="386">
        <v>45583</v>
      </c>
      <c r="Q40" s="373">
        <v>2808885466</v>
      </c>
      <c r="R40" s="385">
        <v>45586</v>
      </c>
      <c r="S40" s="408">
        <v>2803162946</v>
      </c>
      <c r="T40" s="376" t="s">
        <v>66</v>
      </c>
      <c r="U40" s="384">
        <v>84452087</v>
      </c>
      <c r="V40" s="395" t="s">
        <v>15365</v>
      </c>
      <c r="W40" s="401">
        <v>45583</v>
      </c>
      <c r="X40" s="401">
        <v>45588</v>
      </c>
      <c r="Y40" s="401">
        <v>45588</v>
      </c>
      <c r="Z40" s="397">
        <v>45626</v>
      </c>
      <c r="AA40" s="375">
        <f t="shared" si="0"/>
        <v>38</v>
      </c>
      <c r="AB40" s="373">
        <v>0</v>
      </c>
      <c r="AC40" s="373">
        <v>0</v>
      </c>
      <c r="AD40" s="373">
        <v>0</v>
      </c>
      <c r="AE40" s="392" t="s">
        <v>74</v>
      </c>
      <c r="AF40" s="375">
        <f t="shared" si="1"/>
        <v>0</v>
      </c>
      <c r="AG40" s="373">
        <v>0</v>
      </c>
      <c r="AH40" s="373">
        <v>0</v>
      </c>
      <c r="AI40" s="396" t="s">
        <v>74</v>
      </c>
      <c r="AJ40" s="373">
        <v>0</v>
      </c>
      <c r="AK40" s="376" t="s">
        <v>74</v>
      </c>
      <c r="AL40" s="376" t="s">
        <v>74</v>
      </c>
      <c r="AM40" s="375">
        <f t="shared" si="2"/>
        <v>0</v>
      </c>
      <c r="AN40" s="375">
        <f>+K40+AC40-AH40</f>
        <v>2803162946</v>
      </c>
      <c r="AO40" s="376" t="s">
        <v>94</v>
      </c>
      <c r="AP40" s="375">
        <v>0</v>
      </c>
      <c r="AQ40" s="376" t="s">
        <v>66</v>
      </c>
      <c r="AR40" s="373">
        <v>1121265178.4000001</v>
      </c>
      <c r="AS40" s="392">
        <v>45589</v>
      </c>
      <c r="AT40" s="373">
        <v>0</v>
      </c>
      <c r="AU40" s="379">
        <f t="shared" si="3"/>
        <v>2803162946</v>
      </c>
      <c r="AV40" s="378">
        <f t="shared" si="4"/>
        <v>0</v>
      </c>
      <c r="AW40" s="377" t="s">
        <v>74</v>
      </c>
      <c r="AX40" s="376" t="s">
        <v>95</v>
      </c>
      <c r="AY40" s="404" t="s">
        <v>15537</v>
      </c>
      <c r="AZ40" s="374" t="s">
        <v>66</v>
      </c>
      <c r="BA40" s="374" t="s">
        <v>239</v>
      </c>
    </row>
    <row r="41" spans="2:53" x14ac:dyDescent="0.25">
      <c r="B41" s="374">
        <v>2024</v>
      </c>
      <c r="C41" s="374">
        <v>891780111</v>
      </c>
      <c r="D41" s="390" t="s">
        <v>64</v>
      </c>
      <c r="E41" s="373" t="s">
        <v>15536</v>
      </c>
      <c r="F41" s="389" t="s">
        <v>15535</v>
      </c>
      <c r="G41" s="376">
        <v>0</v>
      </c>
      <c r="H41" s="376" t="s">
        <v>72</v>
      </c>
      <c r="I41" s="373" t="s">
        <v>65</v>
      </c>
      <c r="J41" s="373" t="s">
        <v>15534</v>
      </c>
      <c r="K41" s="387">
        <v>43000000</v>
      </c>
      <c r="L41" s="374" t="s">
        <v>67</v>
      </c>
      <c r="M41" s="373" t="s">
        <v>15533</v>
      </c>
      <c r="N41" s="373">
        <v>39048396</v>
      </c>
      <c r="O41" s="373">
        <v>56</v>
      </c>
      <c r="P41" s="386">
        <v>45306</v>
      </c>
      <c r="Q41" s="373">
        <v>43000000</v>
      </c>
      <c r="R41" s="385">
        <v>45308</v>
      </c>
      <c r="S41" s="373">
        <v>43000000</v>
      </c>
      <c r="T41" s="376" t="s">
        <v>66</v>
      </c>
      <c r="U41" s="384">
        <v>36722626</v>
      </c>
      <c r="V41" s="395" t="s">
        <v>15532</v>
      </c>
      <c r="W41" s="401">
        <v>45308</v>
      </c>
      <c r="X41" s="401">
        <v>45308</v>
      </c>
      <c r="Y41" s="401" t="s">
        <v>74</v>
      </c>
      <c r="Z41" s="397">
        <v>45323</v>
      </c>
      <c r="AA41" s="375">
        <f t="shared" si="0"/>
        <v>15</v>
      </c>
      <c r="AB41" s="373">
        <v>0</v>
      </c>
      <c r="AC41" s="373">
        <v>0</v>
      </c>
      <c r="AD41" s="373">
        <v>0</v>
      </c>
      <c r="AE41" s="392" t="s">
        <v>74</v>
      </c>
      <c r="AF41" s="375">
        <f t="shared" si="1"/>
        <v>0</v>
      </c>
      <c r="AG41" s="373">
        <v>0</v>
      </c>
      <c r="AH41" s="373">
        <v>0</v>
      </c>
      <c r="AI41" s="396" t="s">
        <v>74</v>
      </c>
      <c r="AJ41" s="373">
        <v>0</v>
      </c>
      <c r="AK41" s="376" t="s">
        <v>74</v>
      </c>
      <c r="AL41" s="376" t="s">
        <v>74</v>
      </c>
      <c r="AM41" s="375">
        <f t="shared" si="2"/>
        <v>0</v>
      </c>
      <c r="AN41" s="375">
        <f>+K41+AC41-AH41</f>
        <v>43000000</v>
      </c>
      <c r="AO41" s="376" t="s">
        <v>66</v>
      </c>
      <c r="AP41" s="375">
        <v>43000000</v>
      </c>
      <c r="AQ41" s="376" t="s">
        <v>94</v>
      </c>
      <c r="AR41" s="373">
        <v>0</v>
      </c>
      <c r="AS41" s="392" t="s">
        <v>74</v>
      </c>
      <c r="AT41" s="373">
        <v>42990480</v>
      </c>
      <c r="AU41" s="379">
        <f t="shared" si="3"/>
        <v>9520</v>
      </c>
      <c r="AV41" s="378">
        <f t="shared" si="4"/>
        <v>0.99977860465116275</v>
      </c>
      <c r="AW41" s="377" t="s">
        <v>74</v>
      </c>
      <c r="AX41" s="376" t="s">
        <v>80</v>
      </c>
      <c r="AY41" s="375" t="s">
        <v>15531</v>
      </c>
      <c r="AZ41" s="374" t="s">
        <v>66</v>
      </c>
      <c r="BA41" s="374" t="s">
        <v>239</v>
      </c>
    </row>
    <row r="42" spans="2:53" x14ac:dyDescent="0.25">
      <c r="B42" s="374">
        <v>2024</v>
      </c>
      <c r="C42" s="374">
        <v>891780111</v>
      </c>
      <c r="D42" s="390" t="s">
        <v>64</v>
      </c>
      <c r="E42" s="373" t="s">
        <v>15530</v>
      </c>
      <c r="F42" s="389" t="s">
        <v>15529</v>
      </c>
      <c r="G42" s="376">
        <v>0</v>
      </c>
      <c r="H42" s="376" t="s">
        <v>72</v>
      </c>
      <c r="I42" s="373" t="s">
        <v>723</v>
      </c>
      <c r="J42" s="373" t="s">
        <v>15528</v>
      </c>
      <c r="K42" s="387">
        <v>80000000</v>
      </c>
      <c r="L42" s="374" t="s">
        <v>67</v>
      </c>
      <c r="M42" s="373" t="s">
        <v>15420</v>
      </c>
      <c r="N42" s="373">
        <v>36560048</v>
      </c>
      <c r="O42" s="373">
        <v>272</v>
      </c>
      <c r="P42" s="386">
        <v>45328</v>
      </c>
      <c r="Q42" s="373">
        <v>80000000</v>
      </c>
      <c r="R42" s="385">
        <v>45331</v>
      </c>
      <c r="S42" s="373">
        <v>80000000</v>
      </c>
      <c r="T42" s="376" t="s">
        <v>66</v>
      </c>
      <c r="U42" s="384">
        <v>85152695</v>
      </c>
      <c r="V42" s="395" t="s">
        <v>15527</v>
      </c>
      <c r="W42" s="401">
        <v>45331</v>
      </c>
      <c r="X42" s="401">
        <v>45332</v>
      </c>
      <c r="Y42" s="401">
        <v>45331</v>
      </c>
      <c r="Z42" s="397">
        <v>45504</v>
      </c>
      <c r="AA42" s="375">
        <f t="shared" si="0"/>
        <v>173</v>
      </c>
      <c r="AB42" s="373">
        <v>1</v>
      </c>
      <c r="AC42" s="373">
        <v>40000000</v>
      </c>
      <c r="AD42" s="373">
        <v>0</v>
      </c>
      <c r="AE42" s="392" t="s">
        <v>74</v>
      </c>
      <c r="AF42" s="375">
        <f t="shared" si="1"/>
        <v>0</v>
      </c>
      <c r="AG42" s="373">
        <v>0</v>
      </c>
      <c r="AH42" s="373">
        <v>0</v>
      </c>
      <c r="AI42" s="396" t="s">
        <v>74</v>
      </c>
      <c r="AJ42" s="373">
        <v>0</v>
      </c>
      <c r="AK42" s="376" t="s">
        <v>74</v>
      </c>
      <c r="AL42" s="376" t="s">
        <v>74</v>
      </c>
      <c r="AM42" s="375">
        <f t="shared" si="2"/>
        <v>0</v>
      </c>
      <c r="AN42" s="375">
        <f>+K42+AC42-AH42</f>
        <v>120000000</v>
      </c>
      <c r="AO42" s="376" t="s">
        <v>66</v>
      </c>
      <c r="AP42" s="375">
        <v>80000000</v>
      </c>
      <c r="AQ42" s="376" t="s">
        <v>94</v>
      </c>
      <c r="AR42" s="373">
        <v>0</v>
      </c>
      <c r="AS42" s="392" t="s">
        <v>74</v>
      </c>
      <c r="AT42" s="373">
        <v>120000000</v>
      </c>
      <c r="AU42" s="379">
        <f t="shared" si="3"/>
        <v>0</v>
      </c>
      <c r="AV42" s="378">
        <f t="shared" si="4"/>
        <v>1</v>
      </c>
      <c r="AW42" s="392">
        <v>45432</v>
      </c>
      <c r="AX42" s="376" t="s">
        <v>571</v>
      </c>
      <c r="AY42" s="375" t="s">
        <v>15526</v>
      </c>
      <c r="AZ42" s="374" t="s">
        <v>66</v>
      </c>
      <c r="BA42" s="374" t="s">
        <v>239</v>
      </c>
    </row>
    <row r="43" spans="2:53" x14ac:dyDescent="0.25">
      <c r="B43" s="374">
        <v>2024</v>
      </c>
      <c r="C43" s="374">
        <v>891780111</v>
      </c>
      <c r="D43" s="390" t="s">
        <v>64</v>
      </c>
      <c r="E43" s="373" t="s">
        <v>15525</v>
      </c>
      <c r="F43" s="389" t="s">
        <v>15524</v>
      </c>
      <c r="G43" s="376">
        <v>0</v>
      </c>
      <c r="H43" s="376" t="s">
        <v>72</v>
      </c>
      <c r="I43" s="373" t="s">
        <v>65</v>
      </c>
      <c r="J43" s="373" t="s">
        <v>15523</v>
      </c>
      <c r="K43" s="387">
        <v>114631594</v>
      </c>
      <c r="L43" s="374" t="s">
        <v>67</v>
      </c>
      <c r="M43" s="373" t="s">
        <v>15522</v>
      </c>
      <c r="N43" s="373">
        <v>800219876</v>
      </c>
      <c r="O43" s="373">
        <v>1296</v>
      </c>
      <c r="P43" s="386">
        <v>45447</v>
      </c>
      <c r="Q43" s="373">
        <v>114631594</v>
      </c>
      <c r="R43" s="385">
        <v>45447</v>
      </c>
      <c r="S43" s="373">
        <v>114631594</v>
      </c>
      <c r="T43" s="376" t="s">
        <v>66</v>
      </c>
      <c r="U43" s="384">
        <v>36694483</v>
      </c>
      <c r="V43" s="395" t="s">
        <v>2224</v>
      </c>
      <c r="W43" s="401">
        <v>45447</v>
      </c>
      <c r="X43" s="401">
        <v>45448</v>
      </c>
      <c r="Y43" s="401" t="s">
        <v>74</v>
      </c>
      <c r="Z43" s="397">
        <v>45657</v>
      </c>
      <c r="AA43" s="375">
        <f t="shared" si="0"/>
        <v>209</v>
      </c>
      <c r="AB43" s="373">
        <v>0</v>
      </c>
      <c r="AC43" s="373">
        <v>0</v>
      </c>
      <c r="AD43" s="373">
        <v>0</v>
      </c>
      <c r="AE43" s="392" t="s">
        <v>74</v>
      </c>
      <c r="AF43" s="375">
        <f t="shared" si="1"/>
        <v>0</v>
      </c>
      <c r="AG43" s="373">
        <v>0</v>
      </c>
      <c r="AH43" s="373">
        <v>0</v>
      </c>
      <c r="AI43" s="396" t="s">
        <v>74</v>
      </c>
      <c r="AJ43" s="373">
        <v>0</v>
      </c>
      <c r="AK43" s="376" t="s">
        <v>74</v>
      </c>
      <c r="AL43" s="376" t="s">
        <v>74</v>
      </c>
      <c r="AM43" s="375">
        <f t="shared" si="2"/>
        <v>0</v>
      </c>
      <c r="AN43" s="375">
        <f>+K43+AC43-AH43</f>
        <v>114631594</v>
      </c>
      <c r="AO43" s="376" t="s">
        <v>66</v>
      </c>
      <c r="AP43" s="375">
        <v>114631594</v>
      </c>
      <c r="AQ43" s="376" t="s">
        <v>94</v>
      </c>
      <c r="AR43" s="373">
        <v>0</v>
      </c>
      <c r="AS43" s="392" t="s">
        <v>74</v>
      </c>
      <c r="AT43" s="373">
        <v>33190877</v>
      </c>
      <c r="AU43" s="379">
        <f t="shared" si="3"/>
        <v>81440717</v>
      </c>
      <c r="AV43" s="378">
        <f t="shared" si="4"/>
        <v>0.28954388438496281</v>
      </c>
      <c r="AW43" s="377" t="s">
        <v>74</v>
      </c>
      <c r="AX43" s="376" t="s">
        <v>95</v>
      </c>
      <c r="AY43" s="375" t="s">
        <v>15521</v>
      </c>
      <c r="AZ43" s="374" t="s">
        <v>66</v>
      </c>
      <c r="BA43" s="374" t="s">
        <v>239</v>
      </c>
    </row>
    <row r="44" spans="2:53" x14ac:dyDescent="0.25">
      <c r="B44" s="374">
        <v>2024</v>
      </c>
      <c r="C44" s="374">
        <v>891780111</v>
      </c>
      <c r="D44" s="390" t="s">
        <v>64</v>
      </c>
      <c r="E44" s="373" t="s">
        <v>15520</v>
      </c>
      <c r="F44" s="389" t="s">
        <v>15519</v>
      </c>
      <c r="G44" s="376">
        <v>0</v>
      </c>
      <c r="H44" s="376" t="s">
        <v>72</v>
      </c>
      <c r="I44" s="373" t="s">
        <v>723</v>
      </c>
      <c r="J44" s="373" t="s">
        <v>15518</v>
      </c>
      <c r="K44" s="387">
        <v>60003500</v>
      </c>
      <c r="L44" s="374" t="s">
        <v>67</v>
      </c>
      <c r="M44" s="373" t="s">
        <v>15420</v>
      </c>
      <c r="N44" s="373">
        <v>36560048</v>
      </c>
      <c r="O44" s="373">
        <v>1402</v>
      </c>
      <c r="P44" s="386">
        <v>45463</v>
      </c>
      <c r="Q44" s="373">
        <v>60003500</v>
      </c>
      <c r="R44" s="385">
        <v>45468</v>
      </c>
      <c r="S44" s="373">
        <v>60003500</v>
      </c>
      <c r="T44" s="376" t="s">
        <v>66</v>
      </c>
      <c r="U44" s="384">
        <v>85152695</v>
      </c>
      <c r="V44" s="395" t="s">
        <v>4398</v>
      </c>
      <c r="W44" s="401">
        <v>45468</v>
      </c>
      <c r="X44" s="401">
        <v>45468</v>
      </c>
      <c r="Y44" s="401">
        <v>45468</v>
      </c>
      <c r="Z44" s="397">
        <v>45565</v>
      </c>
      <c r="AA44" s="375">
        <f t="shared" si="0"/>
        <v>97</v>
      </c>
      <c r="AB44" s="373">
        <v>0</v>
      </c>
      <c r="AC44" s="373">
        <v>0</v>
      </c>
      <c r="AD44" s="373">
        <v>0</v>
      </c>
      <c r="AE44" s="392" t="s">
        <v>74</v>
      </c>
      <c r="AF44" s="375">
        <f t="shared" si="1"/>
        <v>0</v>
      </c>
      <c r="AG44" s="373">
        <v>0</v>
      </c>
      <c r="AH44" s="373">
        <v>0</v>
      </c>
      <c r="AI44" s="396" t="s">
        <v>74</v>
      </c>
      <c r="AJ44" s="373">
        <v>0</v>
      </c>
      <c r="AK44" s="376" t="s">
        <v>74</v>
      </c>
      <c r="AL44" s="376" t="s">
        <v>74</v>
      </c>
      <c r="AM44" s="375">
        <f t="shared" si="2"/>
        <v>0</v>
      </c>
      <c r="AN44" s="375">
        <f>+K44+AC44-AH44</f>
        <v>60003500</v>
      </c>
      <c r="AO44" s="376" t="s">
        <v>66</v>
      </c>
      <c r="AP44" s="375">
        <v>2003500</v>
      </c>
      <c r="AQ44" s="376" t="s">
        <v>94</v>
      </c>
      <c r="AR44" s="373">
        <v>0</v>
      </c>
      <c r="AS44" s="392" t="s">
        <v>74</v>
      </c>
      <c r="AT44" s="373">
        <v>39894444</v>
      </c>
      <c r="AU44" s="379">
        <f t="shared" si="3"/>
        <v>20109056</v>
      </c>
      <c r="AV44" s="378">
        <f t="shared" si="4"/>
        <v>0.6648686159974001</v>
      </c>
      <c r="AW44" s="377" t="s">
        <v>74</v>
      </c>
      <c r="AX44" s="376" t="s">
        <v>95</v>
      </c>
      <c r="AY44" s="375" t="s">
        <v>15517</v>
      </c>
      <c r="AZ44" s="374" t="s">
        <v>66</v>
      </c>
      <c r="BA44" s="374" t="s">
        <v>239</v>
      </c>
    </row>
    <row r="45" spans="2:53" x14ac:dyDescent="0.25">
      <c r="B45" s="374">
        <v>2024</v>
      </c>
      <c r="C45" s="374">
        <v>891780111</v>
      </c>
      <c r="D45" s="390" t="s">
        <v>64</v>
      </c>
      <c r="E45" s="373" t="s">
        <v>15516</v>
      </c>
      <c r="F45" s="389" t="s">
        <v>15515</v>
      </c>
      <c r="G45" s="376">
        <v>0</v>
      </c>
      <c r="H45" s="376" t="s">
        <v>72</v>
      </c>
      <c r="I45" s="373" t="s">
        <v>723</v>
      </c>
      <c r="J45" s="373" t="s">
        <v>15514</v>
      </c>
      <c r="K45" s="387">
        <v>101050000</v>
      </c>
      <c r="L45" s="374" t="s">
        <v>67</v>
      </c>
      <c r="M45" s="373" t="s">
        <v>4799</v>
      </c>
      <c r="N45" s="373">
        <v>900173983</v>
      </c>
      <c r="O45" s="373">
        <v>1466</v>
      </c>
      <c r="P45" s="386">
        <v>45469</v>
      </c>
      <c r="Q45" s="373">
        <v>101050000</v>
      </c>
      <c r="R45" s="385">
        <v>45482</v>
      </c>
      <c r="S45" s="373">
        <v>101050000</v>
      </c>
      <c r="T45" s="376" t="s">
        <v>66</v>
      </c>
      <c r="U45" s="384">
        <v>85152695</v>
      </c>
      <c r="V45" s="395" t="s">
        <v>4398</v>
      </c>
      <c r="W45" s="401">
        <v>45482</v>
      </c>
      <c r="X45" s="401">
        <v>45484</v>
      </c>
      <c r="Y45" s="401">
        <v>45484</v>
      </c>
      <c r="Z45" s="397">
        <v>45503</v>
      </c>
      <c r="AA45" s="375">
        <f t="shared" si="0"/>
        <v>19</v>
      </c>
      <c r="AB45" s="373">
        <v>0</v>
      </c>
      <c r="AC45" s="373">
        <v>0</v>
      </c>
      <c r="AD45" s="373">
        <v>1</v>
      </c>
      <c r="AE45" s="392">
        <v>45508</v>
      </c>
      <c r="AF45" s="375">
        <f t="shared" si="1"/>
        <v>5</v>
      </c>
      <c r="AG45" s="373">
        <v>0</v>
      </c>
      <c r="AH45" s="373">
        <v>69719500</v>
      </c>
      <c r="AI45" s="396">
        <v>45526</v>
      </c>
      <c r="AJ45" s="373">
        <v>0</v>
      </c>
      <c r="AK45" s="376" t="s">
        <v>74</v>
      </c>
      <c r="AL45" s="376" t="s">
        <v>74</v>
      </c>
      <c r="AM45" s="375">
        <f t="shared" si="2"/>
        <v>0</v>
      </c>
      <c r="AN45" s="375">
        <f>+K45+AC45-AH45</f>
        <v>31330500</v>
      </c>
      <c r="AO45" s="376" t="s">
        <v>66</v>
      </c>
      <c r="AP45" s="375">
        <v>101050000</v>
      </c>
      <c r="AQ45" s="376" t="s">
        <v>94</v>
      </c>
      <c r="AR45" s="373">
        <v>0</v>
      </c>
      <c r="AS45" s="392" t="s">
        <v>74</v>
      </c>
      <c r="AT45" s="373">
        <v>31330500</v>
      </c>
      <c r="AU45" s="379">
        <f t="shared" si="3"/>
        <v>0</v>
      </c>
      <c r="AV45" s="378">
        <f t="shared" si="4"/>
        <v>1</v>
      </c>
      <c r="AW45" s="377" t="s">
        <v>74</v>
      </c>
      <c r="AX45" s="376" t="s">
        <v>80</v>
      </c>
      <c r="AY45" s="375" t="s">
        <v>15513</v>
      </c>
      <c r="AZ45" s="374" t="s">
        <v>66</v>
      </c>
      <c r="BA45" s="374" t="s">
        <v>239</v>
      </c>
    </row>
    <row r="46" spans="2:53" x14ac:dyDescent="0.25">
      <c r="B46" s="374">
        <v>2024</v>
      </c>
      <c r="C46" s="374">
        <v>891780111</v>
      </c>
      <c r="D46" s="390" t="s">
        <v>64</v>
      </c>
      <c r="E46" s="373" t="s">
        <v>15512</v>
      </c>
      <c r="F46" s="389" t="s">
        <v>15511</v>
      </c>
      <c r="G46" s="376">
        <v>0</v>
      </c>
      <c r="H46" s="376" t="s">
        <v>72</v>
      </c>
      <c r="I46" s="373" t="s">
        <v>65</v>
      </c>
      <c r="J46" s="373" t="s">
        <v>15510</v>
      </c>
      <c r="K46" s="387">
        <v>84000000</v>
      </c>
      <c r="L46" s="374" t="s">
        <v>67</v>
      </c>
      <c r="M46" s="373" t="s">
        <v>15509</v>
      </c>
      <c r="N46" s="373">
        <v>1083038159</v>
      </c>
      <c r="O46" s="373">
        <v>251</v>
      </c>
      <c r="P46" s="386">
        <v>45324</v>
      </c>
      <c r="Q46" s="373">
        <v>84000000</v>
      </c>
      <c r="R46" s="385">
        <v>45343</v>
      </c>
      <c r="S46" s="373">
        <v>84000000</v>
      </c>
      <c r="T46" s="376" t="s">
        <v>66</v>
      </c>
      <c r="U46" s="384">
        <v>57400977</v>
      </c>
      <c r="V46" s="395" t="s">
        <v>5725</v>
      </c>
      <c r="W46" s="401">
        <v>45342</v>
      </c>
      <c r="X46" s="401">
        <v>45343</v>
      </c>
      <c r="Y46" s="401" t="s">
        <v>74</v>
      </c>
      <c r="Z46" s="397">
        <v>45358</v>
      </c>
      <c r="AA46" s="375">
        <f t="shared" si="0"/>
        <v>15</v>
      </c>
      <c r="AB46" s="373">
        <v>0</v>
      </c>
      <c r="AC46" s="373">
        <v>0</v>
      </c>
      <c r="AD46" s="373">
        <v>0</v>
      </c>
      <c r="AE46" s="392" t="s">
        <v>74</v>
      </c>
      <c r="AF46" s="375">
        <f t="shared" si="1"/>
        <v>0</v>
      </c>
      <c r="AG46" s="373">
        <v>0</v>
      </c>
      <c r="AH46" s="373">
        <v>0</v>
      </c>
      <c r="AI46" s="396" t="s">
        <v>74</v>
      </c>
      <c r="AJ46" s="373">
        <v>0</v>
      </c>
      <c r="AK46" s="376" t="s">
        <v>74</v>
      </c>
      <c r="AL46" s="376" t="s">
        <v>74</v>
      </c>
      <c r="AM46" s="375">
        <f t="shared" si="2"/>
        <v>0</v>
      </c>
      <c r="AN46" s="375">
        <f>+K46+AC46-AH46</f>
        <v>84000000</v>
      </c>
      <c r="AO46" s="376" t="s">
        <v>94</v>
      </c>
      <c r="AP46" s="375">
        <v>0</v>
      </c>
      <c r="AQ46" s="376" t="s">
        <v>94</v>
      </c>
      <c r="AR46" s="373">
        <v>0</v>
      </c>
      <c r="AS46" s="392" t="s">
        <v>74</v>
      </c>
      <c r="AT46" s="373">
        <v>84000000</v>
      </c>
      <c r="AU46" s="379">
        <f t="shared" si="3"/>
        <v>0</v>
      </c>
      <c r="AV46" s="378">
        <f t="shared" si="4"/>
        <v>1</v>
      </c>
      <c r="AW46" s="377" t="s">
        <v>74</v>
      </c>
      <c r="AX46" s="376" t="s">
        <v>80</v>
      </c>
      <c r="AY46" s="375" t="s">
        <v>15508</v>
      </c>
      <c r="AZ46" s="374" t="s">
        <v>66</v>
      </c>
      <c r="BA46" s="374" t="s">
        <v>239</v>
      </c>
    </row>
    <row r="47" spans="2:53" x14ac:dyDescent="0.25">
      <c r="B47" s="374">
        <v>2024</v>
      </c>
      <c r="C47" s="374">
        <v>891780111</v>
      </c>
      <c r="D47" s="390" t="s">
        <v>64</v>
      </c>
      <c r="E47" s="373" t="s">
        <v>15507</v>
      </c>
      <c r="F47" s="389" t="s">
        <v>15506</v>
      </c>
      <c r="G47" s="376">
        <v>0</v>
      </c>
      <c r="H47" s="376" t="s">
        <v>72</v>
      </c>
      <c r="I47" s="373" t="s">
        <v>723</v>
      </c>
      <c r="J47" s="373" t="s">
        <v>15505</v>
      </c>
      <c r="K47" s="387">
        <v>53240000</v>
      </c>
      <c r="L47" s="374" t="s">
        <v>67</v>
      </c>
      <c r="M47" s="373" t="s">
        <v>15504</v>
      </c>
      <c r="N47" s="373">
        <v>901283655</v>
      </c>
      <c r="O47" s="373">
        <v>1250</v>
      </c>
      <c r="P47" s="386">
        <v>45436</v>
      </c>
      <c r="Q47" s="373">
        <v>53240000</v>
      </c>
      <c r="R47" s="385">
        <v>45449</v>
      </c>
      <c r="S47" s="373">
        <v>53240000</v>
      </c>
      <c r="T47" s="376" t="s">
        <v>66</v>
      </c>
      <c r="U47" s="384">
        <v>85081920</v>
      </c>
      <c r="V47" s="395" t="s">
        <v>15503</v>
      </c>
      <c r="W47" s="401">
        <v>45449</v>
      </c>
      <c r="X47" s="401">
        <v>45449</v>
      </c>
      <c r="Y47" s="401" t="s">
        <v>74</v>
      </c>
      <c r="Z47" s="397">
        <v>45459</v>
      </c>
      <c r="AA47" s="375">
        <f t="shared" si="0"/>
        <v>10</v>
      </c>
      <c r="AB47" s="373">
        <v>0</v>
      </c>
      <c r="AC47" s="373">
        <v>0</v>
      </c>
      <c r="AD47" s="373">
        <v>0</v>
      </c>
      <c r="AE47" s="392" t="s">
        <v>74</v>
      </c>
      <c r="AF47" s="375">
        <f t="shared" si="1"/>
        <v>0</v>
      </c>
      <c r="AG47" s="373">
        <v>0</v>
      </c>
      <c r="AH47" s="373">
        <v>0</v>
      </c>
      <c r="AI47" s="396" t="s">
        <v>74</v>
      </c>
      <c r="AJ47" s="373">
        <v>0</v>
      </c>
      <c r="AK47" s="376" t="s">
        <v>74</v>
      </c>
      <c r="AL47" s="376" t="s">
        <v>74</v>
      </c>
      <c r="AM47" s="375">
        <f t="shared" si="2"/>
        <v>0</v>
      </c>
      <c r="AN47" s="375">
        <f>+K47+AC47-AH47</f>
        <v>53240000</v>
      </c>
      <c r="AO47" s="376" t="s">
        <v>66</v>
      </c>
      <c r="AP47" s="375">
        <v>53240000</v>
      </c>
      <c r="AQ47" s="376" t="s">
        <v>94</v>
      </c>
      <c r="AR47" s="373">
        <v>0</v>
      </c>
      <c r="AS47" s="392" t="s">
        <v>74</v>
      </c>
      <c r="AT47" s="373">
        <v>53240000</v>
      </c>
      <c r="AU47" s="379">
        <f t="shared" si="3"/>
        <v>0</v>
      </c>
      <c r="AV47" s="378">
        <f t="shared" si="4"/>
        <v>1</v>
      </c>
      <c r="AW47" s="377" t="s">
        <v>74</v>
      </c>
      <c r="AX47" s="376" t="s">
        <v>80</v>
      </c>
      <c r="AY47" s="375" t="s">
        <v>15502</v>
      </c>
      <c r="AZ47" s="374" t="s">
        <v>66</v>
      </c>
      <c r="BA47" s="374" t="s">
        <v>239</v>
      </c>
    </row>
    <row r="48" spans="2:53" x14ac:dyDescent="0.25">
      <c r="B48" s="374">
        <v>2024</v>
      </c>
      <c r="C48" s="374">
        <v>891780111</v>
      </c>
      <c r="D48" s="390" t="s">
        <v>64</v>
      </c>
      <c r="E48" s="373" t="s">
        <v>15501</v>
      </c>
      <c r="F48" s="389" t="s">
        <v>15500</v>
      </c>
      <c r="G48" s="376">
        <v>0</v>
      </c>
      <c r="H48" s="376" t="s">
        <v>72</v>
      </c>
      <c r="I48" s="373" t="s">
        <v>723</v>
      </c>
      <c r="J48" s="373" t="s">
        <v>15499</v>
      </c>
      <c r="K48" s="387">
        <v>70060000</v>
      </c>
      <c r="L48" s="374" t="s">
        <v>67</v>
      </c>
      <c r="M48" s="373" t="s">
        <v>15498</v>
      </c>
      <c r="N48" s="373">
        <v>901042090</v>
      </c>
      <c r="O48" s="373">
        <v>1328</v>
      </c>
      <c r="P48" s="386">
        <v>45450</v>
      </c>
      <c r="Q48" s="373">
        <v>70060000</v>
      </c>
      <c r="R48" s="385">
        <v>45461</v>
      </c>
      <c r="S48" s="373">
        <v>70060000</v>
      </c>
      <c r="T48" s="376" t="s">
        <v>66</v>
      </c>
      <c r="U48" s="384">
        <v>32661345</v>
      </c>
      <c r="V48" s="395" t="s">
        <v>6254</v>
      </c>
      <c r="W48" s="401">
        <v>45460</v>
      </c>
      <c r="X48" s="401">
        <v>45470</v>
      </c>
      <c r="Y48" s="401">
        <v>45462</v>
      </c>
      <c r="Z48" s="397">
        <v>45484</v>
      </c>
      <c r="AA48" s="375">
        <f t="shared" si="0"/>
        <v>22</v>
      </c>
      <c r="AB48" s="373">
        <v>0</v>
      </c>
      <c r="AC48" s="373">
        <v>0</v>
      </c>
      <c r="AD48" s="373">
        <v>0</v>
      </c>
      <c r="AE48" s="392" t="s">
        <v>74</v>
      </c>
      <c r="AF48" s="375">
        <f t="shared" si="1"/>
        <v>0</v>
      </c>
      <c r="AG48" s="373">
        <v>0</v>
      </c>
      <c r="AH48" s="373">
        <v>0</v>
      </c>
      <c r="AI48" s="396" t="s">
        <v>74</v>
      </c>
      <c r="AJ48" s="373">
        <v>0</v>
      </c>
      <c r="AK48" s="376" t="s">
        <v>74</v>
      </c>
      <c r="AL48" s="376" t="s">
        <v>74</v>
      </c>
      <c r="AM48" s="375">
        <f t="shared" si="2"/>
        <v>0</v>
      </c>
      <c r="AN48" s="375">
        <f>+K48+AC48-AH48</f>
        <v>70060000</v>
      </c>
      <c r="AO48" s="376" t="s">
        <v>94</v>
      </c>
      <c r="AP48" s="375">
        <v>0</v>
      </c>
      <c r="AQ48" s="376" t="s">
        <v>66</v>
      </c>
      <c r="AR48" s="373">
        <v>35030000</v>
      </c>
      <c r="AS48" s="392">
        <v>45470</v>
      </c>
      <c r="AT48" s="373">
        <v>70060000</v>
      </c>
      <c r="AU48" s="379">
        <f t="shared" si="3"/>
        <v>0</v>
      </c>
      <c r="AV48" s="378">
        <f t="shared" si="4"/>
        <v>1</v>
      </c>
      <c r="AW48" s="377" t="s">
        <v>74</v>
      </c>
      <c r="AX48" s="376" t="s">
        <v>95</v>
      </c>
      <c r="AY48" s="375" t="s">
        <v>15497</v>
      </c>
      <c r="AZ48" s="374" t="s">
        <v>66</v>
      </c>
      <c r="BA48" s="374" t="s">
        <v>239</v>
      </c>
    </row>
    <row r="49" spans="2:53" x14ac:dyDescent="0.25">
      <c r="B49" s="374">
        <v>2024</v>
      </c>
      <c r="C49" s="374">
        <v>891780111</v>
      </c>
      <c r="D49" s="390" t="s">
        <v>64</v>
      </c>
      <c r="E49" s="373" t="s">
        <v>15496</v>
      </c>
      <c r="F49" s="389" t="s">
        <v>15495</v>
      </c>
      <c r="G49" s="388">
        <v>2022000100019</v>
      </c>
      <c r="H49" s="376" t="s">
        <v>72</v>
      </c>
      <c r="I49" s="373" t="s">
        <v>723</v>
      </c>
      <c r="J49" s="373" t="s">
        <v>15494</v>
      </c>
      <c r="K49" s="387">
        <v>3449498.22</v>
      </c>
      <c r="L49" s="374" t="s">
        <v>67</v>
      </c>
      <c r="M49" s="373" t="s">
        <v>15493</v>
      </c>
      <c r="N49" s="373">
        <v>901086980</v>
      </c>
      <c r="O49" s="373">
        <v>199</v>
      </c>
      <c r="P49" s="386">
        <v>45532</v>
      </c>
      <c r="Q49" s="373">
        <v>180460597</v>
      </c>
      <c r="R49" s="385">
        <v>45561</v>
      </c>
      <c r="S49" s="373">
        <v>3449498.22</v>
      </c>
      <c r="T49" s="376" t="s">
        <v>66</v>
      </c>
      <c r="U49" s="384">
        <v>72220242</v>
      </c>
      <c r="V49" s="395" t="s">
        <v>14851</v>
      </c>
      <c r="W49" s="401">
        <v>45561</v>
      </c>
      <c r="X49" s="401">
        <v>45565</v>
      </c>
      <c r="Y49" s="401" t="s">
        <v>74</v>
      </c>
      <c r="Z49" s="397">
        <v>45567</v>
      </c>
      <c r="AA49" s="375">
        <f t="shared" si="0"/>
        <v>2</v>
      </c>
      <c r="AB49" s="373">
        <v>0</v>
      </c>
      <c r="AC49" s="373">
        <v>0</v>
      </c>
      <c r="AD49" s="373">
        <v>0</v>
      </c>
      <c r="AE49" s="392" t="s">
        <v>74</v>
      </c>
      <c r="AF49" s="375">
        <f t="shared" si="1"/>
        <v>0</v>
      </c>
      <c r="AG49" s="373">
        <v>0</v>
      </c>
      <c r="AH49" s="373">
        <v>0</v>
      </c>
      <c r="AI49" s="396" t="s">
        <v>74</v>
      </c>
      <c r="AJ49" s="373">
        <v>0</v>
      </c>
      <c r="AK49" s="376" t="s">
        <v>74</v>
      </c>
      <c r="AL49" s="376" t="s">
        <v>74</v>
      </c>
      <c r="AM49" s="375">
        <f t="shared" si="2"/>
        <v>0</v>
      </c>
      <c r="AN49" s="375">
        <f>+K49+AC49-AH49</f>
        <v>3449498.22</v>
      </c>
      <c r="AO49" s="376" t="s">
        <v>94</v>
      </c>
      <c r="AP49" s="375">
        <v>0</v>
      </c>
      <c r="AQ49" s="376" t="s">
        <v>94</v>
      </c>
      <c r="AR49" s="373">
        <v>0</v>
      </c>
      <c r="AS49" s="392" t="s">
        <v>74</v>
      </c>
      <c r="AT49" s="373">
        <v>0</v>
      </c>
      <c r="AU49" s="379">
        <f t="shared" si="3"/>
        <v>3449498.22</v>
      </c>
      <c r="AV49" s="378">
        <f t="shared" si="4"/>
        <v>0</v>
      </c>
      <c r="AW49" s="377" t="s">
        <v>74</v>
      </c>
      <c r="AX49" s="376" t="s">
        <v>95</v>
      </c>
      <c r="AY49" s="375" t="s">
        <v>15492</v>
      </c>
      <c r="AZ49" s="374" t="s">
        <v>66</v>
      </c>
      <c r="BA49" s="374" t="s">
        <v>239</v>
      </c>
    </row>
    <row r="50" spans="2:53" x14ac:dyDescent="0.25">
      <c r="B50" s="374">
        <v>2024</v>
      </c>
      <c r="C50" s="374">
        <v>891780111</v>
      </c>
      <c r="D50" s="390" t="s">
        <v>64</v>
      </c>
      <c r="E50" s="373" t="s">
        <v>15491</v>
      </c>
      <c r="F50" s="389" t="s">
        <v>15490</v>
      </c>
      <c r="G50" s="388">
        <v>0</v>
      </c>
      <c r="H50" s="376" t="s">
        <v>72</v>
      </c>
      <c r="I50" s="373" t="s">
        <v>723</v>
      </c>
      <c r="J50" s="373" t="s">
        <v>15489</v>
      </c>
      <c r="K50" s="387">
        <v>14113400</v>
      </c>
      <c r="L50" s="374" t="s">
        <v>67</v>
      </c>
      <c r="M50" s="373" t="s">
        <v>835</v>
      </c>
      <c r="N50" s="373">
        <v>1082881269</v>
      </c>
      <c r="O50" s="373">
        <v>2310</v>
      </c>
      <c r="P50" s="386">
        <v>45568</v>
      </c>
      <c r="Q50" s="373">
        <v>14113400</v>
      </c>
      <c r="R50" s="385">
        <v>45573</v>
      </c>
      <c r="S50" s="373">
        <v>14113400</v>
      </c>
      <c r="T50" s="376" t="s">
        <v>66</v>
      </c>
      <c r="U50" s="384">
        <v>36552092</v>
      </c>
      <c r="V50" s="395" t="s">
        <v>14770</v>
      </c>
      <c r="W50" s="401">
        <v>45573</v>
      </c>
      <c r="X50" s="401">
        <v>45573</v>
      </c>
      <c r="Y50" s="401" t="s">
        <v>74</v>
      </c>
      <c r="Z50" s="397">
        <v>45583</v>
      </c>
      <c r="AA50" s="375">
        <f t="shared" si="0"/>
        <v>10</v>
      </c>
      <c r="AB50" s="373">
        <v>0</v>
      </c>
      <c r="AC50" s="373">
        <v>0</v>
      </c>
      <c r="AD50" s="373">
        <v>0</v>
      </c>
      <c r="AE50" s="392" t="s">
        <v>74</v>
      </c>
      <c r="AF50" s="375">
        <f t="shared" si="1"/>
        <v>0</v>
      </c>
      <c r="AG50" s="373">
        <v>0</v>
      </c>
      <c r="AH50" s="373">
        <v>0</v>
      </c>
      <c r="AI50" s="396" t="s">
        <v>74</v>
      </c>
      <c r="AJ50" s="373">
        <v>0</v>
      </c>
      <c r="AK50" s="376" t="s">
        <v>74</v>
      </c>
      <c r="AL50" s="376" t="s">
        <v>74</v>
      </c>
      <c r="AM50" s="375">
        <f t="shared" si="2"/>
        <v>0</v>
      </c>
      <c r="AN50" s="375">
        <f>+K50+AC50-AH50</f>
        <v>14113400</v>
      </c>
      <c r="AO50" s="376" t="s">
        <v>94</v>
      </c>
      <c r="AP50" s="375">
        <v>0</v>
      </c>
      <c r="AQ50" s="376" t="s">
        <v>94</v>
      </c>
      <c r="AR50" s="373">
        <v>0</v>
      </c>
      <c r="AS50" s="392" t="s">
        <v>74</v>
      </c>
      <c r="AT50" s="373">
        <v>0</v>
      </c>
      <c r="AU50" s="379">
        <f t="shared" si="3"/>
        <v>14113400</v>
      </c>
      <c r="AV50" s="378">
        <f t="shared" si="4"/>
        <v>0</v>
      </c>
      <c r="AW50" s="377" t="s">
        <v>74</v>
      </c>
      <c r="AX50" s="376" t="s">
        <v>80</v>
      </c>
      <c r="AY50" s="375" t="s">
        <v>15488</v>
      </c>
      <c r="AZ50" s="374" t="s">
        <v>66</v>
      </c>
      <c r="BA50" s="374" t="s">
        <v>239</v>
      </c>
    </row>
    <row r="51" spans="2:53" x14ac:dyDescent="0.25">
      <c r="B51" s="374">
        <v>2024</v>
      </c>
      <c r="C51" s="374">
        <v>891780111</v>
      </c>
      <c r="D51" s="390" t="s">
        <v>64</v>
      </c>
      <c r="E51" s="373" t="s">
        <v>15487</v>
      </c>
      <c r="F51" s="389" t="s">
        <v>15486</v>
      </c>
      <c r="G51" s="376">
        <v>0</v>
      </c>
      <c r="H51" s="376" t="s">
        <v>72</v>
      </c>
      <c r="I51" s="373" t="s">
        <v>65</v>
      </c>
      <c r="J51" s="373" t="s">
        <v>15485</v>
      </c>
      <c r="K51" s="387">
        <v>60000000</v>
      </c>
      <c r="L51" s="374" t="s">
        <v>67</v>
      </c>
      <c r="M51" s="373" t="s">
        <v>15484</v>
      </c>
      <c r="N51" s="373">
        <v>901781602</v>
      </c>
      <c r="O51" s="373">
        <v>140</v>
      </c>
      <c r="P51" s="386">
        <v>45314</v>
      </c>
      <c r="Q51" s="373">
        <v>60000000</v>
      </c>
      <c r="R51" s="385">
        <v>45321</v>
      </c>
      <c r="S51" s="373">
        <v>60000000</v>
      </c>
      <c r="T51" s="376" t="s">
        <v>66</v>
      </c>
      <c r="U51" s="384">
        <v>57461757</v>
      </c>
      <c r="V51" s="395" t="s">
        <v>15483</v>
      </c>
      <c r="W51" s="401">
        <v>45321</v>
      </c>
      <c r="X51" s="401">
        <v>45323</v>
      </c>
      <c r="Y51" s="401">
        <v>45323</v>
      </c>
      <c r="Z51" s="397">
        <v>45473</v>
      </c>
      <c r="AA51" s="375">
        <f t="shared" si="0"/>
        <v>150</v>
      </c>
      <c r="AB51" s="373">
        <v>1</v>
      </c>
      <c r="AC51" s="373">
        <v>25000000</v>
      </c>
      <c r="AD51" s="373">
        <v>1</v>
      </c>
      <c r="AE51" s="392">
        <v>45657</v>
      </c>
      <c r="AF51" s="375">
        <f t="shared" si="1"/>
        <v>184</v>
      </c>
      <c r="AG51" s="373">
        <v>0</v>
      </c>
      <c r="AH51" s="373">
        <v>0</v>
      </c>
      <c r="AI51" s="396" t="s">
        <v>74</v>
      </c>
      <c r="AJ51" s="373">
        <v>0</v>
      </c>
      <c r="AK51" s="376" t="s">
        <v>74</v>
      </c>
      <c r="AL51" s="376" t="s">
        <v>74</v>
      </c>
      <c r="AM51" s="375">
        <f t="shared" si="2"/>
        <v>0</v>
      </c>
      <c r="AN51" s="375">
        <f>+K51+AC51-AH51</f>
        <v>85000000</v>
      </c>
      <c r="AO51" s="376" t="s">
        <v>66</v>
      </c>
      <c r="AP51" s="375">
        <v>60000000</v>
      </c>
      <c r="AQ51" s="376" t="s">
        <v>94</v>
      </c>
      <c r="AR51" s="373">
        <v>0</v>
      </c>
      <c r="AS51" s="392" t="s">
        <v>74</v>
      </c>
      <c r="AT51" s="373">
        <v>46853920</v>
      </c>
      <c r="AU51" s="379">
        <f t="shared" si="3"/>
        <v>38146080</v>
      </c>
      <c r="AV51" s="378">
        <f t="shared" si="4"/>
        <v>0.55122258823529413</v>
      </c>
      <c r="AW51" s="377" t="s">
        <v>74</v>
      </c>
      <c r="AX51" s="376" t="s">
        <v>95</v>
      </c>
      <c r="AY51" s="375" t="s">
        <v>15482</v>
      </c>
      <c r="AZ51" s="374" t="s">
        <v>66</v>
      </c>
      <c r="BA51" s="374" t="s">
        <v>239</v>
      </c>
    </row>
    <row r="52" spans="2:53" x14ac:dyDescent="0.25">
      <c r="B52" s="374">
        <v>2024</v>
      </c>
      <c r="C52" s="374">
        <v>891780111</v>
      </c>
      <c r="D52" s="390" t="s">
        <v>64</v>
      </c>
      <c r="E52" s="373" t="s">
        <v>15481</v>
      </c>
      <c r="F52" s="389" t="s">
        <v>15480</v>
      </c>
      <c r="G52" s="376">
        <v>0</v>
      </c>
      <c r="H52" s="376" t="s">
        <v>72</v>
      </c>
      <c r="I52" s="373" t="s">
        <v>65</v>
      </c>
      <c r="J52" s="373" t="s">
        <v>15479</v>
      </c>
      <c r="K52" s="387">
        <v>62036929</v>
      </c>
      <c r="L52" s="374" t="s">
        <v>67</v>
      </c>
      <c r="M52" s="373" t="s">
        <v>15478</v>
      </c>
      <c r="N52" s="373">
        <v>890304099</v>
      </c>
      <c r="O52" s="373">
        <v>164</v>
      </c>
      <c r="P52" s="386">
        <v>45317</v>
      </c>
      <c r="Q52" s="373">
        <v>62036929</v>
      </c>
      <c r="R52" s="385">
        <v>45323</v>
      </c>
      <c r="S52" s="373">
        <v>62036929</v>
      </c>
      <c r="T52" s="376" t="s">
        <v>66</v>
      </c>
      <c r="U52" s="384">
        <v>1082870070</v>
      </c>
      <c r="V52" s="395" t="s">
        <v>5350</v>
      </c>
      <c r="W52" s="401">
        <v>45323</v>
      </c>
      <c r="X52" s="401">
        <v>45323</v>
      </c>
      <c r="Y52" s="401" t="s">
        <v>74</v>
      </c>
      <c r="Z52" s="397">
        <v>45325</v>
      </c>
      <c r="AA52" s="375">
        <f t="shared" si="0"/>
        <v>2</v>
      </c>
      <c r="AB52" s="373">
        <v>0</v>
      </c>
      <c r="AC52" s="373">
        <v>0</v>
      </c>
      <c r="AD52" s="373">
        <v>0</v>
      </c>
      <c r="AE52" s="392" t="s">
        <v>74</v>
      </c>
      <c r="AF52" s="375">
        <f t="shared" si="1"/>
        <v>0</v>
      </c>
      <c r="AG52" s="373">
        <v>0</v>
      </c>
      <c r="AH52" s="373">
        <v>0</v>
      </c>
      <c r="AI52" s="396" t="s">
        <v>74</v>
      </c>
      <c r="AJ52" s="373">
        <v>0</v>
      </c>
      <c r="AK52" s="376" t="s">
        <v>74</v>
      </c>
      <c r="AL52" s="376" t="s">
        <v>74</v>
      </c>
      <c r="AM52" s="375">
        <f t="shared" si="2"/>
        <v>0</v>
      </c>
      <c r="AN52" s="375">
        <f>+K52+AC52-AH52</f>
        <v>62036929</v>
      </c>
      <c r="AO52" s="376" t="s">
        <v>66</v>
      </c>
      <c r="AP52" s="375">
        <v>23067436</v>
      </c>
      <c r="AQ52" s="376" t="s">
        <v>94</v>
      </c>
      <c r="AR52" s="373">
        <v>0</v>
      </c>
      <c r="AS52" s="392" t="s">
        <v>74</v>
      </c>
      <c r="AT52" s="373">
        <v>62036929</v>
      </c>
      <c r="AU52" s="379">
        <f t="shared" si="3"/>
        <v>0</v>
      </c>
      <c r="AV52" s="378">
        <f t="shared" si="4"/>
        <v>1</v>
      </c>
      <c r="AW52" s="377" t="s">
        <v>74</v>
      </c>
      <c r="AX52" s="376" t="s">
        <v>80</v>
      </c>
      <c r="AY52" s="375" t="s">
        <v>15477</v>
      </c>
      <c r="AZ52" s="374" t="s">
        <v>66</v>
      </c>
      <c r="BA52" s="374" t="s">
        <v>239</v>
      </c>
    </row>
    <row r="53" spans="2:53" x14ac:dyDescent="0.25">
      <c r="B53" s="374">
        <v>2024</v>
      </c>
      <c r="C53" s="374">
        <v>891780111</v>
      </c>
      <c r="D53" s="390" t="s">
        <v>64</v>
      </c>
      <c r="E53" s="373" t="s">
        <v>15476</v>
      </c>
      <c r="F53" s="389" t="s">
        <v>15475</v>
      </c>
      <c r="G53" s="376">
        <v>0</v>
      </c>
      <c r="H53" s="376" t="s">
        <v>72</v>
      </c>
      <c r="I53" s="373" t="s">
        <v>65</v>
      </c>
      <c r="J53" s="373" t="s">
        <v>15474</v>
      </c>
      <c r="K53" s="387">
        <v>20540000</v>
      </c>
      <c r="L53" s="374" t="s">
        <v>67</v>
      </c>
      <c r="M53" s="373" t="s">
        <v>5358</v>
      </c>
      <c r="N53" s="373">
        <v>900600181</v>
      </c>
      <c r="O53" s="373">
        <v>225</v>
      </c>
      <c r="P53" s="386">
        <v>45323</v>
      </c>
      <c r="Q53" s="373">
        <v>20540000</v>
      </c>
      <c r="R53" s="385">
        <v>45324</v>
      </c>
      <c r="S53" s="373">
        <v>20540000</v>
      </c>
      <c r="T53" s="376" t="s">
        <v>66</v>
      </c>
      <c r="U53" s="384">
        <v>1082870070</v>
      </c>
      <c r="V53" s="395" t="s">
        <v>5350</v>
      </c>
      <c r="W53" s="401">
        <v>45324</v>
      </c>
      <c r="X53" s="401">
        <v>45324</v>
      </c>
      <c r="Y53" s="401" t="s">
        <v>74</v>
      </c>
      <c r="Z53" s="397">
        <v>45326</v>
      </c>
      <c r="AA53" s="375">
        <f t="shared" si="0"/>
        <v>2</v>
      </c>
      <c r="AB53" s="373">
        <v>0</v>
      </c>
      <c r="AC53" s="373">
        <v>0</v>
      </c>
      <c r="AD53" s="373">
        <v>0</v>
      </c>
      <c r="AE53" s="392" t="s">
        <v>74</v>
      </c>
      <c r="AF53" s="375">
        <f t="shared" si="1"/>
        <v>0</v>
      </c>
      <c r="AG53" s="373">
        <v>0</v>
      </c>
      <c r="AH53" s="373">
        <v>0</v>
      </c>
      <c r="AI53" s="396" t="s">
        <v>74</v>
      </c>
      <c r="AJ53" s="373">
        <v>0</v>
      </c>
      <c r="AK53" s="376" t="s">
        <v>74</v>
      </c>
      <c r="AL53" s="376" t="s">
        <v>74</v>
      </c>
      <c r="AM53" s="375">
        <f t="shared" si="2"/>
        <v>0</v>
      </c>
      <c r="AN53" s="375">
        <f>+K53+AC53-AH53</f>
        <v>20540000</v>
      </c>
      <c r="AO53" s="376" t="s">
        <v>66</v>
      </c>
      <c r="AP53" s="375">
        <v>20540000</v>
      </c>
      <c r="AQ53" s="376" t="s">
        <v>94</v>
      </c>
      <c r="AR53" s="373">
        <v>0</v>
      </c>
      <c r="AS53" s="392" t="s">
        <v>74</v>
      </c>
      <c r="AT53" s="373">
        <v>20540000</v>
      </c>
      <c r="AU53" s="379">
        <f t="shared" si="3"/>
        <v>0</v>
      </c>
      <c r="AV53" s="378">
        <f t="shared" si="4"/>
        <v>1</v>
      </c>
      <c r="AW53" s="377" t="s">
        <v>74</v>
      </c>
      <c r="AX53" s="376" t="s">
        <v>80</v>
      </c>
      <c r="AY53" s="375" t="s">
        <v>15473</v>
      </c>
      <c r="AZ53" s="374" t="s">
        <v>66</v>
      </c>
      <c r="BA53" s="374" t="s">
        <v>239</v>
      </c>
    </row>
    <row r="54" spans="2:53" x14ac:dyDescent="0.25">
      <c r="B54" s="374">
        <v>2024</v>
      </c>
      <c r="C54" s="374">
        <v>891780111</v>
      </c>
      <c r="D54" s="390" t="s">
        <v>64</v>
      </c>
      <c r="E54" s="373" t="s">
        <v>15472</v>
      </c>
      <c r="F54" s="389" t="s">
        <v>15471</v>
      </c>
      <c r="G54" s="376">
        <v>0</v>
      </c>
      <c r="H54" s="376" t="s">
        <v>72</v>
      </c>
      <c r="I54" s="373" t="s">
        <v>723</v>
      </c>
      <c r="J54" s="373" t="s">
        <v>15470</v>
      </c>
      <c r="K54" s="387">
        <v>20000000</v>
      </c>
      <c r="L54" s="374" t="s">
        <v>67</v>
      </c>
      <c r="M54" s="373" t="s">
        <v>1177</v>
      </c>
      <c r="N54" s="373">
        <v>7144967</v>
      </c>
      <c r="O54" s="373">
        <v>377</v>
      </c>
      <c r="P54" s="386">
        <v>45338</v>
      </c>
      <c r="Q54" s="373">
        <v>20000000</v>
      </c>
      <c r="R54" s="385">
        <v>45342</v>
      </c>
      <c r="S54" s="373">
        <v>20000000</v>
      </c>
      <c r="T54" s="376" t="s">
        <v>66</v>
      </c>
      <c r="U54" s="384">
        <v>85152695</v>
      </c>
      <c r="V54" s="395" t="s">
        <v>4398</v>
      </c>
      <c r="W54" s="401">
        <v>45342</v>
      </c>
      <c r="X54" s="401">
        <v>45342</v>
      </c>
      <c r="Y54" s="401">
        <v>45342</v>
      </c>
      <c r="Z54" s="397">
        <v>45473</v>
      </c>
      <c r="AA54" s="375">
        <f t="shared" si="0"/>
        <v>131</v>
      </c>
      <c r="AB54" s="373">
        <v>0</v>
      </c>
      <c r="AC54" s="373">
        <v>0</v>
      </c>
      <c r="AD54" s="373">
        <v>0</v>
      </c>
      <c r="AE54" s="392" t="s">
        <v>74</v>
      </c>
      <c r="AF54" s="375">
        <f t="shared" si="1"/>
        <v>0</v>
      </c>
      <c r="AG54" s="373">
        <v>1</v>
      </c>
      <c r="AH54" s="373">
        <v>100</v>
      </c>
      <c r="AI54" s="397">
        <v>45393</v>
      </c>
      <c r="AJ54" s="373">
        <v>0</v>
      </c>
      <c r="AK54" s="376" t="s">
        <v>74</v>
      </c>
      <c r="AL54" s="376" t="s">
        <v>74</v>
      </c>
      <c r="AM54" s="375">
        <f t="shared" si="2"/>
        <v>0</v>
      </c>
      <c r="AN54" s="375">
        <f>+K54+AC54-AH54</f>
        <v>19999900</v>
      </c>
      <c r="AO54" s="376" t="s">
        <v>66</v>
      </c>
      <c r="AP54" s="375">
        <v>20000000</v>
      </c>
      <c r="AQ54" s="376" t="s">
        <v>94</v>
      </c>
      <c r="AR54" s="373">
        <v>0</v>
      </c>
      <c r="AS54" s="392" t="s">
        <v>74</v>
      </c>
      <c r="AT54" s="373">
        <v>19999900</v>
      </c>
      <c r="AU54" s="379">
        <f t="shared" si="3"/>
        <v>0</v>
      </c>
      <c r="AV54" s="378">
        <f t="shared" si="4"/>
        <v>1</v>
      </c>
      <c r="AW54" s="377" t="s">
        <v>74</v>
      </c>
      <c r="AX54" s="376" t="s">
        <v>80</v>
      </c>
      <c r="AY54" s="375" t="s">
        <v>15469</v>
      </c>
      <c r="AZ54" s="374" t="s">
        <v>66</v>
      </c>
      <c r="BA54" s="374" t="s">
        <v>239</v>
      </c>
    </row>
    <row r="55" spans="2:53" x14ac:dyDescent="0.25">
      <c r="B55" s="374">
        <v>2024</v>
      </c>
      <c r="C55" s="374">
        <v>891780111</v>
      </c>
      <c r="D55" s="390" t="s">
        <v>64</v>
      </c>
      <c r="E55" s="373" t="s">
        <v>15468</v>
      </c>
      <c r="F55" s="389" t="s">
        <v>15467</v>
      </c>
      <c r="G55" s="376">
        <v>0</v>
      </c>
      <c r="H55" s="376" t="s">
        <v>72</v>
      </c>
      <c r="I55" s="373" t="s">
        <v>65</v>
      </c>
      <c r="J55" s="373" t="s">
        <v>15466</v>
      </c>
      <c r="K55" s="387">
        <v>70175437</v>
      </c>
      <c r="L55" s="374" t="s">
        <v>67</v>
      </c>
      <c r="M55" s="373" t="s">
        <v>15465</v>
      </c>
      <c r="N55" s="373">
        <v>900215779</v>
      </c>
      <c r="O55" s="373">
        <v>414</v>
      </c>
      <c r="P55" s="386">
        <v>45341</v>
      </c>
      <c r="Q55" s="373">
        <v>70175437</v>
      </c>
      <c r="R55" s="385">
        <v>45356</v>
      </c>
      <c r="S55" s="373">
        <v>70175437</v>
      </c>
      <c r="T55" s="376" t="s">
        <v>66</v>
      </c>
      <c r="U55" s="384">
        <v>84452087</v>
      </c>
      <c r="V55" s="395" t="s">
        <v>15365</v>
      </c>
      <c r="W55" s="401">
        <v>45356</v>
      </c>
      <c r="X55" s="401">
        <v>45366</v>
      </c>
      <c r="Y55" s="401">
        <v>45357</v>
      </c>
      <c r="Z55" s="397">
        <v>45405</v>
      </c>
      <c r="AA55" s="375">
        <f t="shared" si="0"/>
        <v>48</v>
      </c>
      <c r="AB55" s="373">
        <v>0</v>
      </c>
      <c r="AC55" s="373">
        <v>0</v>
      </c>
      <c r="AD55" s="373">
        <v>0</v>
      </c>
      <c r="AE55" s="392" t="s">
        <v>74</v>
      </c>
      <c r="AF55" s="375">
        <f t="shared" si="1"/>
        <v>0</v>
      </c>
      <c r="AG55" s="373">
        <v>0</v>
      </c>
      <c r="AH55" s="373">
        <v>0</v>
      </c>
      <c r="AI55" s="396" t="s">
        <v>74</v>
      </c>
      <c r="AJ55" s="373">
        <v>1</v>
      </c>
      <c r="AK55" s="407">
        <v>45401</v>
      </c>
      <c r="AL55" s="376"/>
      <c r="AM55" s="375">
        <f t="shared" si="2"/>
        <v>-45401</v>
      </c>
      <c r="AN55" s="375">
        <f>+K55+AC55-AH55</f>
        <v>70175437</v>
      </c>
      <c r="AO55" s="376" t="s">
        <v>66</v>
      </c>
      <c r="AP55" s="375">
        <v>70175437</v>
      </c>
      <c r="AQ55" s="376" t="s">
        <v>66</v>
      </c>
      <c r="AR55" s="373">
        <v>35087718</v>
      </c>
      <c r="AS55" s="392">
        <v>45364</v>
      </c>
      <c r="AT55" s="373">
        <v>0</v>
      </c>
      <c r="AU55" s="379">
        <f t="shared" si="3"/>
        <v>70175437</v>
      </c>
      <c r="AV55" s="378">
        <f t="shared" si="4"/>
        <v>0</v>
      </c>
      <c r="AW55" s="377" t="s">
        <v>74</v>
      </c>
      <c r="AX55" s="376" t="s">
        <v>95</v>
      </c>
      <c r="AY55" s="375" t="s">
        <v>15464</v>
      </c>
      <c r="AZ55" s="374" t="s">
        <v>66</v>
      </c>
      <c r="BA55" s="374" t="s">
        <v>239</v>
      </c>
    </row>
    <row r="56" spans="2:53" x14ac:dyDescent="0.25">
      <c r="B56" s="374">
        <v>2024</v>
      </c>
      <c r="C56" s="374">
        <v>891780111</v>
      </c>
      <c r="D56" s="390" t="s">
        <v>64</v>
      </c>
      <c r="E56" s="373" t="s">
        <v>15463</v>
      </c>
      <c r="F56" s="389" t="s">
        <v>15462</v>
      </c>
      <c r="G56" s="376">
        <v>0</v>
      </c>
      <c r="H56" s="376" t="s">
        <v>72</v>
      </c>
      <c r="I56" s="373" t="s">
        <v>723</v>
      </c>
      <c r="J56" s="373" t="s">
        <v>15461</v>
      </c>
      <c r="K56" s="387">
        <v>52246000</v>
      </c>
      <c r="L56" s="374" t="s">
        <v>67</v>
      </c>
      <c r="M56" s="373" t="s">
        <v>15460</v>
      </c>
      <c r="N56" s="373">
        <v>891700341</v>
      </c>
      <c r="O56" s="373">
        <v>568</v>
      </c>
      <c r="P56" s="386">
        <v>45356</v>
      </c>
      <c r="Q56" s="373">
        <v>52246000</v>
      </c>
      <c r="R56" s="385">
        <v>45356</v>
      </c>
      <c r="S56" s="373">
        <v>52246000</v>
      </c>
      <c r="T56" s="376" t="s">
        <v>66</v>
      </c>
      <c r="U56" s="384">
        <v>85152695</v>
      </c>
      <c r="V56" s="395" t="s">
        <v>4398</v>
      </c>
      <c r="W56" s="401">
        <v>45356</v>
      </c>
      <c r="X56" s="401">
        <v>45358</v>
      </c>
      <c r="Y56" s="401">
        <v>45358</v>
      </c>
      <c r="Z56" s="397">
        <v>45359</v>
      </c>
      <c r="AA56" s="375">
        <f t="shared" si="0"/>
        <v>1</v>
      </c>
      <c r="AB56" s="373">
        <v>0</v>
      </c>
      <c r="AC56" s="373">
        <v>0</v>
      </c>
      <c r="AD56" s="373">
        <v>0</v>
      </c>
      <c r="AE56" s="392" t="s">
        <v>74</v>
      </c>
      <c r="AF56" s="375">
        <f t="shared" si="1"/>
        <v>0</v>
      </c>
      <c r="AG56" s="373">
        <v>0</v>
      </c>
      <c r="AH56" s="373">
        <v>0</v>
      </c>
      <c r="AI56" s="396" t="s">
        <v>74</v>
      </c>
      <c r="AJ56" s="373">
        <v>0</v>
      </c>
      <c r="AK56" s="376" t="s">
        <v>74</v>
      </c>
      <c r="AL56" s="376" t="s">
        <v>74</v>
      </c>
      <c r="AM56" s="375">
        <f t="shared" si="2"/>
        <v>0</v>
      </c>
      <c r="AN56" s="375">
        <f>+K56+AC56-AH56</f>
        <v>52246000</v>
      </c>
      <c r="AO56" s="376" t="s">
        <v>66</v>
      </c>
      <c r="AP56" s="375">
        <v>52246000</v>
      </c>
      <c r="AQ56" s="376" t="s">
        <v>94</v>
      </c>
      <c r="AR56" s="373">
        <v>0</v>
      </c>
      <c r="AS56" s="392" t="s">
        <v>74</v>
      </c>
      <c r="AT56" s="373">
        <v>51949000</v>
      </c>
      <c r="AU56" s="379">
        <f t="shared" si="3"/>
        <v>297000</v>
      </c>
      <c r="AV56" s="378">
        <f t="shared" si="4"/>
        <v>0.99431535428549556</v>
      </c>
      <c r="AW56" s="377" t="s">
        <v>74</v>
      </c>
      <c r="AX56" s="376" t="s">
        <v>80</v>
      </c>
      <c r="AY56" s="375" t="s">
        <v>15459</v>
      </c>
      <c r="AZ56" s="374" t="s">
        <v>66</v>
      </c>
      <c r="BA56" s="374" t="s">
        <v>239</v>
      </c>
    </row>
    <row r="57" spans="2:53" x14ac:dyDescent="0.25">
      <c r="B57" s="374">
        <v>2024</v>
      </c>
      <c r="C57" s="374">
        <v>891780111</v>
      </c>
      <c r="D57" s="390" t="s">
        <v>64</v>
      </c>
      <c r="E57" s="373" t="s">
        <v>15458</v>
      </c>
      <c r="F57" s="389" t="s">
        <v>15457</v>
      </c>
      <c r="G57" s="376">
        <v>0</v>
      </c>
      <c r="H57" s="376" t="s">
        <v>72</v>
      </c>
      <c r="I57" s="373" t="s">
        <v>65</v>
      </c>
      <c r="J57" s="373" t="s">
        <v>15456</v>
      </c>
      <c r="K57" s="387">
        <v>65000000</v>
      </c>
      <c r="L57" s="374" t="s">
        <v>67</v>
      </c>
      <c r="M57" s="373" t="s">
        <v>15455</v>
      </c>
      <c r="N57" s="373">
        <v>7143126</v>
      </c>
      <c r="O57" s="373">
        <v>534</v>
      </c>
      <c r="P57" s="386">
        <v>45351</v>
      </c>
      <c r="Q57" s="373">
        <v>65000000</v>
      </c>
      <c r="R57" s="385">
        <v>45357</v>
      </c>
      <c r="S57" s="373">
        <v>65000000</v>
      </c>
      <c r="T57" s="376" t="s">
        <v>66</v>
      </c>
      <c r="U57" s="384">
        <v>39058006</v>
      </c>
      <c r="V57" s="395" t="s">
        <v>15454</v>
      </c>
      <c r="W57" s="401">
        <v>45357</v>
      </c>
      <c r="X57" s="401">
        <v>45359</v>
      </c>
      <c r="Y57" s="401">
        <v>45359</v>
      </c>
      <c r="Z57" s="397">
        <v>45633</v>
      </c>
      <c r="AA57" s="375">
        <f t="shared" si="0"/>
        <v>274</v>
      </c>
      <c r="AB57" s="373">
        <v>0</v>
      </c>
      <c r="AC57" s="373">
        <v>0</v>
      </c>
      <c r="AD57" s="373">
        <v>0</v>
      </c>
      <c r="AE57" s="392" t="s">
        <v>74</v>
      </c>
      <c r="AF57" s="375">
        <f t="shared" si="1"/>
        <v>0</v>
      </c>
      <c r="AG57" s="373">
        <v>0</v>
      </c>
      <c r="AH57" s="373">
        <v>0</v>
      </c>
      <c r="AI57" s="396" t="s">
        <v>74</v>
      </c>
      <c r="AJ57" s="373">
        <v>0</v>
      </c>
      <c r="AK57" s="376" t="s">
        <v>74</v>
      </c>
      <c r="AL57" s="376" t="s">
        <v>74</v>
      </c>
      <c r="AM57" s="375">
        <f t="shared" si="2"/>
        <v>0</v>
      </c>
      <c r="AN57" s="375">
        <f>+K57+AC57-AH57</f>
        <v>65000000</v>
      </c>
      <c r="AO57" s="376" t="s">
        <v>94</v>
      </c>
      <c r="AP57" s="375">
        <v>0</v>
      </c>
      <c r="AQ57" s="376" t="s">
        <v>94</v>
      </c>
      <c r="AR57" s="373">
        <v>0</v>
      </c>
      <c r="AS57" s="392" t="s">
        <v>74</v>
      </c>
      <c r="AT57" s="373">
        <v>41888885</v>
      </c>
      <c r="AU57" s="379">
        <f t="shared" si="3"/>
        <v>23111115</v>
      </c>
      <c r="AV57" s="378">
        <f t="shared" si="4"/>
        <v>0.64444438461538467</v>
      </c>
      <c r="AW57" s="377" t="s">
        <v>74</v>
      </c>
      <c r="AX57" s="376" t="s">
        <v>95</v>
      </c>
      <c r="AY57" s="375" t="s">
        <v>15453</v>
      </c>
      <c r="AZ57" s="374" t="s">
        <v>66</v>
      </c>
      <c r="BA57" s="374" t="s">
        <v>239</v>
      </c>
    </row>
    <row r="58" spans="2:53" x14ac:dyDescent="0.25">
      <c r="B58" s="374">
        <v>2024</v>
      </c>
      <c r="C58" s="374">
        <v>891780111</v>
      </c>
      <c r="D58" s="390" t="s">
        <v>64</v>
      </c>
      <c r="E58" s="373" t="s">
        <v>15452</v>
      </c>
      <c r="F58" s="389" t="s">
        <v>15451</v>
      </c>
      <c r="G58" s="376">
        <v>0</v>
      </c>
      <c r="H58" s="376" t="s">
        <v>72</v>
      </c>
      <c r="I58" s="373" t="s">
        <v>723</v>
      </c>
      <c r="J58" s="373" t="s">
        <v>15450</v>
      </c>
      <c r="K58" s="387">
        <v>206469000</v>
      </c>
      <c r="L58" s="374" t="s">
        <v>67</v>
      </c>
      <c r="M58" s="373" t="s">
        <v>15449</v>
      </c>
      <c r="N58" s="373">
        <v>900090742</v>
      </c>
      <c r="O58" s="373">
        <v>572</v>
      </c>
      <c r="P58" s="386">
        <v>45356</v>
      </c>
      <c r="Q58" s="373">
        <v>206469000</v>
      </c>
      <c r="R58" s="385">
        <v>45369</v>
      </c>
      <c r="S58" s="373">
        <v>206469000</v>
      </c>
      <c r="T58" s="376" t="s">
        <v>66</v>
      </c>
      <c r="U58" s="384">
        <v>85450705</v>
      </c>
      <c r="V58" s="395" t="s">
        <v>4347</v>
      </c>
      <c r="W58" s="401">
        <v>45369</v>
      </c>
      <c r="X58" s="401">
        <v>45370</v>
      </c>
      <c r="Y58" s="401">
        <v>45370</v>
      </c>
      <c r="Z58" s="397">
        <v>45382</v>
      </c>
      <c r="AA58" s="375">
        <f t="shared" si="0"/>
        <v>12</v>
      </c>
      <c r="AB58" s="373">
        <v>1</v>
      </c>
      <c r="AC58" s="373">
        <v>51000000</v>
      </c>
      <c r="AD58" s="373">
        <v>1</v>
      </c>
      <c r="AE58" s="392">
        <v>45443</v>
      </c>
      <c r="AF58" s="375">
        <f t="shared" si="1"/>
        <v>61</v>
      </c>
      <c r="AG58" s="373">
        <v>0</v>
      </c>
      <c r="AH58" s="373">
        <v>0</v>
      </c>
      <c r="AI58" s="396" t="s">
        <v>74</v>
      </c>
      <c r="AJ58" s="373">
        <v>0</v>
      </c>
      <c r="AK58" s="376" t="s">
        <v>74</v>
      </c>
      <c r="AL58" s="376" t="s">
        <v>74</v>
      </c>
      <c r="AM58" s="375">
        <f t="shared" si="2"/>
        <v>0</v>
      </c>
      <c r="AN58" s="375">
        <f>+K58+AC58-AH58</f>
        <v>257469000</v>
      </c>
      <c r="AO58" s="376" t="s">
        <v>94</v>
      </c>
      <c r="AP58" s="375">
        <v>0</v>
      </c>
      <c r="AQ58" s="376" t="s">
        <v>94</v>
      </c>
      <c r="AR58" s="373">
        <v>0</v>
      </c>
      <c r="AS58" s="392" t="s">
        <v>74</v>
      </c>
      <c r="AT58" s="373">
        <v>257469000</v>
      </c>
      <c r="AU58" s="379">
        <f t="shared" si="3"/>
        <v>0</v>
      </c>
      <c r="AV58" s="378">
        <f t="shared" si="4"/>
        <v>1</v>
      </c>
      <c r="AW58" s="377" t="s">
        <v>74</v>
      </c>
      <c r="AX58" s="376" t="s">
        <v>95</v>
      </c>
      <c r="AY58" s="375" t="s">
        <v>15448</v>
      </c>
      <c r="AZ58" s="374" t="s">
        <v>66</v>
      </c>
      <c r="BA58" s="374" t="s">
        <v>239</v>
      </c>
    </row>
    <row r="59" spans="2:53" x14ac:dyDescent="0.25">
      <c r="B59" s="374">
        <v>2024</v>
      </c>
      <c r="C59" s="374">
        <v>891780111</v>
      </c>
      <c r="D59" s="390" t="s">
        <v>64</v>
      </c>
      <c r="E59" s="373" t="s">
        <v>15447</v>
      </c>
      <c r="F59" s="389" t="s">
        <v>15446</v>
      </c>
      <c r="G59" s="376">
        <v>0</v>
      </c>
      <c r="H59" s="376" t="s">
        <v>72</v>
      </c>
      <c r="I59" s="373" t="s">
        <v>65</v>
      </c>
      <c r="J59" s="373" t="s">
        <v>15445</v>
      </c>
      <c r="K59" s="387">
        <v>15458100</v>
      </c>
      <c r="L59" s="374" t="s">
        <v>67</v>
      </c>
      <c r="M59" s="373" t="s">
        <v>15444</v>
      </c>
      <c r="N59" s="373">
        <v>901540967</v>
      </c>
      <c r="O59" s="373">
        <v>564</v>
      </c>
      <c r="P59" s="386">
        <v>45355</v>
      </c>
      <c r="Q59" s="373">
        <v>15458100</v>
      </c>
      <c r="R59" s="385">
        <v>45391</v>
      </c>
      <c r="S59" s="373">
        <v>15458100</v>
      </c>
      <c r="T59" s="376" t="s">
        <v>66</v>
      </c>
      <c r="U59" s="384">
        <v>36694483</v>
      </c>
      <c r="V59" s="395" t="s">
        <v>2224</v>
      </c>
      <c r="W59" s="401">
        <v>45390</v>
      </c>
      <c r="X59" s="401">
        <v>45398</v>
      </c>
      <c r="Y59" s="401" t="s">
        <v>74</v>
      </c>
      <c r="Z59" s="397">
        <v>45419</v>
      </c>
      <c r="AA59" s="375">
        <f t="shared" si="0"/>
        <v>21</v>
      </c>
      <c r="AB59" s="373">
        <v>0</v>
      </c>
      <c r="AC59" s="373">
        <v>0</v>
      </c>
      <c r="AD59" s="373">
        <v>0</v>
      </c>
      <c r="AE59" s="392" t="s">
        <v>74</v>
      </c>
      <c r="AF59" s="375">
        <f t="shared" si="1"/>
        <v>0</v>
      </c>
      <c r="AG59" s="373">
        <v>0</v>
      </c>
      <c r="AH59" s="373">
        <v>0</v>
      </c>
      <c r="AI59" s="396" t="s">
        <v>74</v>
      </c>
      <c r="AJ59" s="373">
        <v>0</v>
      </c>
      <c r="AK59" s="376" t="s">
        <v>74</v>
      </c>
      <c r="AL59" s="376" t="s">
        <v>74</v>
      </c>
      <c r="AM59" s="375">
        <f t="shared" si="2"/>
        <v>0</v>
      </c>
      <c r="AN59" s="375">
        <f>+K59+AC59-AH59</f>
        <v>15458100</v>
      </c>
      <c r="AO59" s="376" t="s">
        <v>66</v>
      </c>
      <c r="AP59" s="375">
        <v>15458100</v>
      </c>
      <c r="AQ59" s="376" t="s">
        <v>94</v>
      </c>
      <c r="AR59" s="373">
        <v>0</v>
      </c>
      <c r="AS59" s="392" t="s">
        <v>74</v>
      </c>
      <c r="AT59" s="373">
        <v>15458100</v>
      </c>
      <c r="AU59" s="379">
        <f t="shared" si="3"/>
        <v>0</v>
      </c>
      <c r="AV59" s="378">
        <f t="shared" si="4"/>
        <v>1</v>
      </c>
      <c r="AW59" s="377" t="s">
        <v>74</v>
      </c>
      <c r="AX59" s="376" t="s">
        <v>95</v>
      </c>
      <c r="AY59" s="375" t="s">
        <v>15443</v>
      </c>
      <c r="AZ59" s="374" t="s">
        <v>66</v>
      </c>
      <c r="BA59" s="374" t="s">
        <v>239</v>
      </c>
    </row>
    <row r="60" spans="2:53" x14ac:dyDescent="0.25">
      <c r="B60" s="374">
        <v>2024</v>
      </c>
      <c r="C60" s="374">
        <v>891780111</v>
      </c>
      <c r="D60" s="390" t="s">
        <v>64</v>
      </c>
      <c r="E60" s="373" t="s">
        <v>15442</v>
      </c>
      <c r="F60" s="389" t="s">
        <v>15441</v>
      </c>
      <c r="G60" s="388">
        <v>2020000100036</v>
      </c>
      <c r="H60" s="376" t="s">
        <v>72</v>
      </c>
      <c r="I60" s="373" t="s">
        <v>723</v>
      </c>
      <c r="J60" s="373" t="s">
        <v>15440</v>
      </c>
      <c r="K60" s="387">
        <v>19750000</v>
      </c>
      <c r="L60" s="374" t="s">
        <v>67</v>
      </c>
      <c r="M60" s="373" t="s">
        <v>15439</v>
      </c>
      <c r="N60" s="373">
        <v>12543836</v>
      </c>
      <c r="O60" s="373">
        <v>186</v>
      </c>
      <c r="P60" s="386">
        <v>45371</v>
      </c>
      <c r="Q60" s="373">
        <v>19750000</v>
      </c>
      <c r="R60" s="385">
        <v>45398</v>
      </c>
      <c r="S60" s="373">
        <v>19750000</v>
      </c>
      <c r="T60" s="376" t="s">
        <v>66</v>
      </c>
      <c r="U60" s="384">
        <v>45498601</v>
      </c>
      <c r="V60" s="395" t="s">
        <v>1617</v>
      </c>
      <c r="W60" s="401">
        <v>45397</v>
      </c>
      <c r="X60" s="401">
        <v>45400</v>
      </c>
      <c r="Y60" s="401" t="s">
        <v>74</v>
      </c>
      <c r="Z60" s="397">
        <v>45427</v>
      </c>
      <c r="AA60" s="375">
        <f t="shared" si="0"/>
        <v>27</v>
      </c>
      <c r="AB60" s="373">
        <v>0</v>
      </c>
      <c r="AC60" s="373">
        <v>0</v>
      </c>
      <c r="AD60" s="373">
        <v>0</v>
      </c>
      <c r="AE60" s="392" t="s">
        <v>74</v>
      </c>
      <c r="AF60" s="375">
        <f t="shared" si="1"/>
        <v>0</v>
      </c>
      <c r="AG60" s="373">
        <v>0</v>
      </c>
      <c r="AH60" s="373">
        <v>0</v>
      </c>
      <c r="AI60" s="396" t="s">
        <v>74</v>
      </c>
      <c r="AJ60" s="373">
        <v>0</v>
      </c>
      <c r="AK60" s="376" t="s">
        <v>74</v>
      </c>
      <c r="AL60" s="376" t="s">
        <v>74</v>
      </c>
      <c r="AM60" s="375">
        <f t="shared" si="2"/>
        <v>0</v>
      </c>
      <c r="AN60" s="375">
        <f>+K60+AC60-AH60</f>
        <v>19750000</v>
      </c>
      <c r="AO60" s="376" t="s">
        <v>94</v>
      </c>
      <c r="AP60" s="375">
        <v>0</v>
      </c>
      <c r="AQ60" s="376" t="s">
        <v>94</v>
      </c>
      <c r="AR60" s="373">
        <v>0</v>
      </c>
      <c r="AS60" s="392" t="s">
        <v>74</v>
      </c>
      <c r="AT60" s="373">
        <v>0</v>
      </c>
      <c r="AU60" s="379">
        <f t="shared" si="3"/>
        <v>19750000</v>
      </c>
      <c r="AV60" s="378">
        <f t="shared" si="4"/>
        <v>0</v>
      </c>
      <c r="AW60" s="377" t="s">
        <v>74</v>
      </c>
      <c r="AX60" s="376" t="s">
        <v>95</v>
      </c>
      <c r="AY60" s="375" t="s">
        <v>15438</v>
      </c>
      <c r="AZ60" s="374" t="s">
        <v>66</v>
      </c>
      <c r="BA60" s="374" t="s">
        <v>239</v>
      </c>
    </row>
    <row r="61" spans="2:53" x14ac:dyDescent="0.25">
      <c r="B61" s="374">
        <v>2024</v>
      </c>
      <c r="C61" s="374">
        <v>891780111</v>
      </c>
      <c r="D61" s="390" t="s">
        <v>64</v>
      </c>
      <c r="E61" s="373" t="s">
        <v>15437</v>
      </c>
      <c r="F61" s="389" t="s">
        <v>15436</v>
      </c>
      <c r="G61" s="376">
        <v>0</v>
      </c>
      <c r="H61" s="376" t="s">
        <v>72</v>
      </c>
      <c r="I61" s="373" t="s">
        <v>65</v>
      </c>
      <c r="J61" s="373" t="s">
        <v>15435</v>
      </c>
      <c r="K61" s="387">
        <v>108500000</v>
      </c>
      <c r="L61" s="374" t="s">
        <v>67</v>
      </c>
      <c r="M61" s="373" t="s">
        <v>15434</v>
      </c>
      <c r="N61" s="373">
        <v>8201777</v>
      </c>
      <c r="O61" s="373">
        <v>861</v>
      </c>
      <c r="P61" s="386">
        <v>45390</v>
      </c>
      <c r="Q61" s="373">
        <v>108500000</v>
      </c>
      <c r="R61" s="385">
        <v>45400</v>
      </c>
      <c r="S61" s="373">
        <v>108500000</v>
      </c>
      <c r="T61" s="376" t="s">
        <v>66</v>
      </c>
      <c r="U61" s="384">
        <v>72004252</v>
      </c>
      <c r="V61" s="395" t="s">
        <v>2235</v>
      </c>
      <c r="W61" s="401">
        <v>45399</v>
      </c>
      <c r="X61" s="401">
        <v>45407</v>
      </c>
      <c r="Y61" s="401">
        <v>45404</v>
      </c>
      <c r="Z61" s="397">
        <v>45467</v>
      </c>
      <c r="AA61" s="375">
        <f t="shared" si="0"/>
        <v>63</v>
      </c>
      <c r="AB61" s="373">
        <v>0</v>
      </c>
      <c r="AC61" s="373">
        <v>0</v>
      </c>
      <c r="AD61" s="373">
        <v>0</v>
      </c>
      <c r="AE61" s="392" t="s">
        <v>74</v>
      </c>
      <c r="AF61" s="375">
        <f t="shared" si="1"/>
        <v>0</v>
      </c>
      <c r="AG61" s="373">
        <v>0</v>
      </c>
      <c r="AH61" s="373">
        <v>0</v>
      </c>
      <c r="AI61" s="396" t="s">
        <v>74</v>
      </c>
      <c r="AJ61" s="373">
        <v>0</v>
      </c>
      <c r="AK61" s="376" t="s">
        <v>74</v>
      </c>
      <c r="AL61" s="376" t="s">
        <v>74</v>
      </c>
      <c r="AM61" s="375">
        <f t="shared" si="2"/>
        <v>0</v>
      </c>
      <c r="AN61" s="375">
        <f>+K61+AC61-AH61</f>
        <v>108500000</v>
      </c>
      <c r="AO61" s="376" t="s">
        <v>94</v>
      </c>
      <c r="AP61" s="375">
        <v>0</v>
      </c>
      <c r="AQ61" s="376" t="s">
        <v>66</v>
      </c>
      <c r="AR61" s="373">
        <v>54250000</v>
      </c>
      <c r="AS61" s="392">
        <v>45405</v>
      </c>
      <c r="AT61" s="373">
        <v>108500000</v>
      </c>
      <c r="AU61" s="379">
        <f t="shared" si="3"/>
        <v>0</v>
      </c>
      <c r="AV61" s="378">
        <f t="shared" si="4"/>
        <v>1</v>
      </c>
      <c r="AW61" s="377" t="s">
        <v>74</v>
      </c>
      <c r="AX61" s="376" t="s">
        <v>95</v>
      </c>
      <c r="AY61" s="375" t="s">
        <v>15433</v>
      </c>
      <c r="AZ61" s="374" t="s">
        <v>66</v>
      </c>
      <c r="BA61" s="374" t="s">
        <v>239</v>
      </c>
    </row>
    <row r="62" spans="2:53" x14ac:dyDescent="0.25">
      <c r="B62" s="374">
        <v>2024</v>
      </c>
      <c r="C62" s="374">
        <v>891780111</v>
      </c>
      <c r="D62" s="390" t="s">
        <v>64</v>
      </c>
      <c r="E62" s="373" t="s">
        <v>15432</v>
      </c>
      <c r="F62" s="389" t="s">
        <v>15431</v>
      </c>
      <c r="G62" s="376">
        <v>0</v>
      </c>
      <c r="H62" s="376" t="s">
        <v>72</v>
      </c>
      <c r="I62" s="373" t="s">
        <v>723</v>
      </c>
      <c r="J62" s="373" t="s">
        <v>15430</v>
      </c>
      <c r="K62" s="387">
        <v>40061934</v>
      </c>
      <c r="L62" s="374" t="s">
        <v>67</v>
      </c>
      <c r="M62" s="373" t="s">
        <v>1177</v>
      </c>
      <c r="N62" s="373">
        <v>7144967</v>
      </c>
      <c r="O62" s="373">
        <v>938</v>
      </c>
      <c r="P62" s="386">
        <v>45394</v>
      </c>
      <c r="Q62" s="373">
        <v>40061934</v>
      </c>
      <c r="R62" s="385">
        <v>45404</v>
      </c>
      <c r="S62" s="373">
        <v>40061934</v>
      </c>
      <c r="T62" s="376" t="s">
        <v>66</v>
      </c>
      <c r="U62" s="384">
        <v>85152695</v>
      </c>
      <c r="V62" s="395" t="s">
        <v>4398</v>
      </c>
      <c r="W62" s="401">
        <v>45404</v>
      </c>
      <c r="X62" s="401">
        <v>45406</v>
      </c>
      <c r="Y62" s="401">
        <v>45406</v>
      </c>
      <c r="Z62" s="397">
        <v>45473</v>
      </c>
      <c r="AA62" s="375">
        <f t="shared" si="0"/>
        <v>67</v>
      </c>
      <c r="AB62" s="373">
        <v>0</v>
      </c>
      <c r="AC62" s="373">
        <v>0</v>
      </c>
      <c r="AD62" s="373">
        <v>0</v>
      </c>
      <c r="AE62" s="392" t="s">
        <v>74</v>
      </c>
      <c r="AF62" s="375">
        <f t="shared" si="1"/>
        <v>0</v>
      </c>
      <c r="AG62" s="373">
        <v>0</v>
      </c>
      <c r="AH62" s="373">
        <v>0</v>
      </c>
      <c r="AI62" s="396" t="s">
        <v>74</v>
      </c>
      <c r="AJ62" s="373">
        <v>0</v>
      </c>
      <c r="AK62" s="376" t="s">
        <v>74</v>
      </c>
      <c r="AL62" s="376" t="s">
        <v>74</v>
      </c>
      <c r="AM62" s="375">
        <f t="shared" si="2"/>
        <v>0</v>
      </c>
      <c r="AN62" s="375">
        <f>+K62+AC62-AH62</f>
        <v>40061934</v>
      </c>
      <c r="AO62" s="376" t="s">
        <v>94</v>
      </c>
      <c r="AP62" s="375">
        <v>0</v>
      </c>
      <c r="AQ62" s="376" t="s">
        <v>94</v>
      </c>
      <c r="AR62" s="373">
        <v>0</v>
      </c>
      <c r="AS62" s="392" t="s">
        <v>74</v>
      </c>
      <c r="AT62" s="373">
        <v>40060927</v>
      </c>
      <c r="AU62" s="379">
        <f t="shared" si="3"/>
        <v>1007</v>
      </c>
      <c r="AV62" s="378">
        <f t="shared" si="4"/>
        <v>0.99997486391945034</v>
      </c>
      <c r="AW62" s="377" t="s">
        <v>74</v>
      </c>
      <c r="AX62" s="376" t="s">
        <v>80</v>
      </c>
      <c r="AY62" s="375" t="s">
        <v>15429</v>
      </c>
      <c r="AZ62" s="374" t="s">
        <v>66</v>
      </c>
      <c r="BA62" s="374" t="s">
        <v>239</v>
      </c>
    </row>
    <row r="63" spans="2:53" x14ac:dyDescent="0.25">
      <c r="B63" s="374">
        <v>2024</v>
      </c>
      <c r="C63" s="374">
        <v>891780111</v>
      </c>
      <c r="D63" s="390" t="s">
        <v>64</v>
      </c>
      <c r="E63" s="373" t="s">
        <v>15428</v>
      </c>
      <c r="F63" s="389" t="s">
        <v>15427</v>
      </c>
      <c r="G63" s="376">
        <v>0</v>
      </c>
      <c r="H63" s="376" t="s">
        <v>72</v>
      </c>
      <c r="I63" s="373" t="s">
        <v>723</v>
      </c>
      <c r="J63" s="373" t="s">
        <v>15426</v>
      </c>
      <c r="K63" s="387">
        <v>86394000</v>
      </c>
      <c r="L63" s="374" t="s">
        <v>67</v>
      </c>
      <c r="M63" s="373" t="s">
        <v>15425</v>
      </c>
      <c r="N63" s="373">
        <v>85471449</v>
      </c>
      <c r="O63" s="373">
        <v>1003</v>
      </c>
      <c r="P63" s="386">
        <v>45404</v>
      </c>
      <c r="Q63" s="373">
        <v>86394000</v>
      </c>
      <c r="R63" s="385">
        <v>45405</v>
      </c>
      <c r="S63" s="373">
        <v>86394000</v>
      </c>
      <c r="T63" s="376" t="s">
        <v>66</v>
      </c>
      <c r="U63" s="384">
        <v>85152695</v>
      </c>
      <c r="V63" s="395" t="s">
        <v>4398</v>
      </c>
      <c r="W63" s="401">
        <v>45405</v>
      </c>
      <c r="X63" s="401">
        <v>45420</v>
      </c>
      <c r="Y63" s="401">
        <v>45405</v>
      </c>
      <c r="Z63" s="397">
        <v>45421</v>
      </c>
      <c r="AA63" s="375">
        <f t="shared" si="0"/>
        <v>16</v>
      </c>
      <c r="AB63" s="373">
        <v>0</v>
      </c>
      <c r="AC63" s="373">
        <v>0</v>
      </c>
      <c r="AD63" s="373">
        <v>0</v>
      </c>
      <c r="AE63" s="392" t="s">
        <v>74</v>
      </c>
      <c r="AF63" s="375">
        <f t="shared" si="1"/>
        <v>0</v>
      </c>
      <c r="AG63" s="373">
        <v>0</v>
      </c>
      <c r="AH63" s="373">
        <v>0</v>
      </c>
      <c r="AI63" s="396" t="s">
        <v>74</v>
      </c>
      <c r="AJ63" s="373">
        <v>0</v>
      </c>
      <c r="AK63" s="376" t="s">
        <v>74</v>
      </c>
      <c r="AL63" s="376" t="s">
        <v>74</v>
      </c>
      <c r="AM63" s="375">
        <f t="shared" si="2"/>
        <v>0</v>
      </c>
      <c r="AN63" s="375">
        <f>+K63+AC63-AH63</f>
        <v>86394000</v>
      </c>
      <c r="AO63" s="376" t="s">
        <v>66</v>
      </c>
      <c r="AP63" s="375">
        <v>86394000</v>
      </c>
      <c r="AQ63" s="376" t="s">
        <v>66</v>
      </c>
      <c r="AR63" s="373">
        <v>43197000</v>
      </c>
      <c r="AS63" s="392">
        <v>45411</v>
      </c>
      <c r="AT63" s="373">
        <v>86394000</v>
      </c>
      <c r="AU63" s="379">
        <f t="shared" si="3"/>
        <v>0</v>
      </c>
      <c r="AV63" s="378">
        <f t="shared" si="4"/>
        <v>1</v>
      </c>
      <c r="AW63" s="377" t="s">
        <v>74</v>
      </c>
      <c r="AX63" s="376" t="s">
        <v>80</v>
      </c>
      <c r="AY63" s="375" t="s">
        <v>15424</v>
      </c>
      <c r="AZ63" s="374" t="s">
        <v>66</v>
      </c>
      <c r="BA63" s="374" t="s">
        <v>239</v>
      </c>
    </row>
    <row r="64" spans="2:53" x14ac:dyDescent="0.25">
      <c r="B64" s="374">
        <v>2024</v>
      </c>
      <c r="C64" s="374">
        <v>891780111</v>
      </c>
      <c r="D64" s="390" t="s">
        <v>64</v>
      </c>
      <c r="E64" s="373" t="s">
        <v>15423</v>
      </c>
      <c r="F64" s="389" t="s">
        <v>15422</v>
      </c>
      <c r="G64" s="376">
        <v>0</v>
      </c>
      <c r="H64" s="376" t="s">
        <v>72</v>
      </c>
      <c r="I64" s="373" t="s">
        <v>723</v>
      </c>
      <c r="J64" s="373" t="s">
        <v>15421</v>
      </c>
      <c r="K64" s="387">
        <v>180000000</v>
      </c>
      <c r="L64" s="374" t="s">
        <v>67</v>
      </c>
      <c r="M64" s="373" t="s">
        <v>15420</v>
      </c>
      <c r="N64" s="373">
        <v>36560048</v>
      </c>
      <c r="O64" s="373">
        <v>1064</v>
      </c>
      <c r="P64" s="386">
        <v>45408</v>
      </c>
      <c r="Q64" s="373">
        <v>180000000</v>
      </c>
      <c r="R64" s="385">
        <v>45411</v>
      </c>
      <c r="S64" s="373">
        <v>180000000</v>
      </c>
      <c r="T64" s="376" t="s">
        <v>66</v>
      </c>
      <c r="U64" s="384">
        <v>85152695</v>
      </c>
      <c r="V64" s="395" t="s">
        <v>4398</v>
      </c>
      <c r="W64" s="401">
        <v>45411</v>
      </c>
      <c r="X64" s="401">
        <v>45418</v>
      </c>
      <c r="Y64" s="401">
        <v>45411</v>
      </c>
      <c r="Z64" s="397">
        <v>45423</v>
      </c>
      <c r="AA64" s="375">
        <f t="shared" si="0"/>
        <v>12</v>
      </c>
      <c r="AB64" s="373">
        <v>0</v>
      </c>
      <c r="AC64" s="373">
        <v>0</v>
      </c>
      <c r="AD64" s="373">
        <v>0</v>
      </c>
      <c r="AE64" s="392" t="s">
        <v>74</v>
      </c>
      <c r="AF64" s="375">
        <f t="shared" si="1"/>
        <v>0</v>
      </c>
      <c r="AG64" s="373">
        <v>0</v>
      </c>
      <c r="AH64" s="373">
        <v>0</v>
      </c>
      <c r="AI64" s="396" t="s">
        <v>74</v>
      </c>
      <c r="AJ64" s="373">
        <v>0</v>
      </c>
      <c r="AK64" s="376" t="s">
        <v>74</v>
      </c>
      <c r="AL64" s="376" t="s">
        <v>74</v>
      </c>
      <c r="AM64" s="375">
        <f t="shared" si="2"/>
        <v>0</v>
      </c>
      <c r="AN64" s="375">
        <f>+K64+AC64-AH64</f>
        <v>180000000</v>
      </c>
      <c r="AO64" s="376" t="s">
        <v>66</v>
      </c>
      <c r="AP64" s="375">
        <v>180000000</v>
      </c>
      <c r="AQ64" s="376" t="s">
        <v>66</v>
      </c>
      <c r="AR64" s="373">
        <v>72000000</v>
      </c>
      <c r="AS64" s="392">
        <v>45414</v>
      </c>
      <c r="AT64" s="373">
        <v>180000000</v>
      </c>
      <c r="AU64" s="379">
        <f t="shared" si="3"/>
        <v>0</v>
      </c>
      <c r="AV64" s="378">
        <f t="shared" si="4"/>
        <v>1</v>
      </c>
      <c r="AW64" s="377" t="s">
        <v>74</v>
      </c>
      <c r="AX64" s="376" t="s">
        <v>80</v>
      </c>
      <c r="AY64" s="375" t="s">
        <v>15419</v>
      </c>
      <c r="AZ64" s="374" t="s">
        <v>66</v>
      </c>
      <c r="BA64" s="374" t="s">
        <v>239</v>
      </c>
    </row>
    <row r="65" spans="2:53" x14ac:dyDescent="0.25">
      <c r="B65" s="374">
        <v>2024</v>
      </c>
      <c r="C65" s="374">
        <v>891780111</v>
      </c>
      <c r="D65" s="390" t="s">
        <v>64</v>
      </c>
      <c r="E65" s="373" t="s">
        <v>15418</v>
      </c>
      <c r="F65" s="389" t="s">
        <v>15417</v>
      </c>
      <c r="G65" s="376">
        <v>0</v>
      </c>
      <c r="H65" s="376" t="s">
        <v>72</v>
      </c>
      <c r="I65" s="373" t="s">
        <v>723</v>
      </c>
      <c r="J65" s="373" t="s">
        <v>15416</v>
      </c>
      <c r="K65" s="387">
        <v>122845178</v>
      </c>
      <c r="L65" s="374" t="s">
        <v>67</v>
      </c>
      <c r="M65" s="373" t="s">
        <v>15415</v>
      </c>
      <c r="N65" s="373">
        <v>900692909</v>
      </c>
      <c r="O65" s="373">
        <v>1314</v>
      </c>
      <c r="P65" s="386">
        <v>45449</v>
      </c>
      <c r="Q65" s="373">
        <v>122845178</v>
      </c>
      <c r="R65" s="385">
        <v>45449</v>
      </c>
      <c r="S65" s="373">
        <v>122845178</v>
      </c>
      <c r="T65" s="376" t="s">
        <v>66</v>
      </c>
      <c r="U65" s="384">
        <v>36564011</v>
      </c>
      <c r="V65" s="395" t="s">
        <v>7436</v>
      </c>
      <c r="W65" s="401">
        <v>45449</v>
      </c>
      <c r="X65" s="401">
        <v>45453</v>
      </c>
      <c r="Y65" s="401">
        <v>45450</v>
      </c>
      <c r="Z65" s="397">
        <v>45458</v>
      </c>
      <c r="AA65" s="375">
        <f t="shared" si="0"/>
        <v>8</v>
      </c>
      <c r="AB65" s="373">
        <v>0</v>
      </c>
      <c r="AC65" s="373">
        <v>0</v>
      </c>
      <c r="AD65" s="373">
        <v>0</v>
      </c>
      <c r="AE65" s="392" t="s">
        <v>74</v>
      </c>
      <c r="AF65" s="375">
        <f t="shared" si="1"/>
        <v>0</v>
      </c>
      <c r="AG65" s="373">
        <v>0</v>
      </c>
      <c r="AH65" s="373">
        <v>0</v>
      </c>
      <c r="AI65" s="396" t="s">
        <v>74</v>
      </c>
      <c r="AJ65" s="373">
        <v>0</v>
      </c>
      <c r="AK65" s="376" t="s">
        <v>74</v>
      </c>
      <c r="AL65" s="376" t="s">
        <v>74</v>
      </c>
      <c r="AM65" s="375">
        <f t="shared" si="2"/>
        <v>0</v>
      </c>
      <c r="AN65" s="375">
        <f>+K65+AC65-AH65</f>
        <v>122845178</v>
      </c>
      <c r="AO65" s="376" t="s">
        <v>66</v>
      </c>
      <c r="AP65" s="375">
        <v>28804795</v>
      </c>
      <c r="AQ65" s="376" t="s">
        <v>66</v>
      </c>
      <c r="AR65" s="373">
        <v>61422589</v>
      </c>
      <c r="AS65" s="392">
        <v>45454</v>
      </c>
      <c r="AT65" s="373">
        <v>122845178</v>
      </c>
      <c r="AU65" s="379">
        <f t="shared" si="3"/>
        <v>0</v>
      </c>
      <c r="AV65" s="378">
        <f t="shared" si="4"/>
        <v>1</v>
      </c>
      <c r="AW65" s="377" t="s">
        <v>74</v>
      </c>
      <c r="AX65" s="376" t="s">
        <v>80</v>
      </c>
      <c r="AY65" s="375" t="s">
        <v>15414</v>
      </c>
      <c r="AZ65" s="374" t="s">
        <v>66</v>
      </c>
      <c r="BA65" s="374" t="s">
        <v>239</v>
      </c>
    </row>
    <row r="66" spans="2:53" x14ac:dyDescent="0.25">
      <c r="B66" s="374">
        <v>2024</v>
      </c>
      <c r="C66" s="374">
        <v>891780111</v>
      </c>
      <c r="D66" s="390" t="s">
        <v>64</v>
      </c>
      <c r="E66" s="373" t="s">
        <v>15413</v>
      </c>
      <c r="F66" s="389" t="s">
        <v>15412</v>
      </c>
      <c r="G66" s="376">
        <v>0</v>
      </c>
      <c r="H66" s="376" t="s">
        <v>72</v>
      </c>
      <c r="I66" s="373" t="s">
        <v>723</v>
      </c>
      <c r="J66" s="373" t="s">
        <v>15411</v>
      </c>
      <c r="K66" s="387">
        <v>75398400</v>
      </c>
      <c r="L66" s="374" t="s">
        <v>67</v>
      </c>
      <c r="M66" s="373" t="s">
        <v>15410</v>
      </c>
      <c r="N66" s="373">
        <v>85471449</v>
      </c>
      <c r="O66" s="373">
        <v>1300</v>
      </c>
      <c r="P66" s="386">
        <v>45448</v>
      </c>
      <c r="Q66" s="373">
        <v>75398400</v>
      </c>
      <c r="R66" s="385">
        <v>45450</v>
      </c>
      <c r="S66" s="373">
        <v>75398400</v>
      </c>
      <c r="T66" s="376" t="s">
        <v>66</v>
      </c>
      <c r="U66" s="384">
        <v>36564011</v>
      </c>
      <c r="V66" s="395" t="s">
        <v>7436</v>
      </c>
      <c r="W66" s="401">
        <v>45450</v>
      </c>
      <c r="X66" s="401">
        <v>45457</v>
      </c>
      <c r="Y66" s="401">
        <v>45454</v>
      </c>
      <c r="Z66" s="397">
        <v>45458</v>
      </c>
      <c r="AA66" s="375">
        <f t="shared" si="0"/>
        <v>4</v>
      </c>
      <c r="AB66" s="373">
        <v>0</v>
      </c>
      <c r="AC66" s="373">
        <v>0</v>
      </c>
      <c r="AD66" s="373">
        <v>0</v>
      </c>
      <c r="AE66" s="392" t="s">
        <v>74</v>
      </c>
      <c r="AF66" s="375">
        <f t="shared" si="1"/>
        <v>0</v>
      </c>
      <c r="AG66" s="373">
        <v>0</v>
      </c>
      <c r="AH66" s="373">
        <v>0</v>
      </c>
      <c r="AI66" s="396" t="s">
        <v>74</v>
      </c>
      <c r="AJ66" s="373">
        <v>0</v>
      </c>
      <c r="AK66" s="376" t="s">
        <v>74</v>
      </c>
      <c r="AL66" s="376" t="s">
        <v>74</v>
      </c>
      <c r="AM66" s="375">
        <f t="shared" si="2"/>
        <v>0</v>
      </c>
      <c r="AN66" s="375">
        <f>+K66+AC66-AH66</f>
        <v>75398400</v>
      </c>
      <c r="AO66" s="376" t="s">
        <v>66</v>
      </c>
      <c r="AP66" s="375">
        <v>75398400</v>
      </c>
      <c r="AQ66" s="376" t="s">
        <v>66</v>
      </c>
      <c r="AR66" s="373">
        <v>37699200</v>
      </c>
      <c r="AS66" s="392">
        <v>45455</v>
      </c>
      <c r="AT66" s="373">
        <v>75398400</v>
      </c>
      <c r="AU66" s="379">
        <f t="shared" si="3"/>
        <v>0</v>
      </c>
      <c r="AV66" s="378">
        <f t="shared" si="4"/>
        <v>1</v>
      </c>
      <c r="AW66" s="377" t="s">
        <v>74</v>
      </c>
      <c r="AX66" s="376" t="s">
        <v>80</v>
      </c>
      <c r="AY66" s="375" t="s">
        <v>15409</v>
      </c>
      <c r="AZ66" s="374" t="s">
        <v>66</v>
      </c>
      <c r="BA66" s="374" t="s">
        <v>239</v>
      </c>
    </row>
    <row r="67" spans="2:53" x14ac:dyDescent="0.25">
      <c r="B67" s="374">
        <v>2024</v>
      </c>
      <c r="C67" s="374">
        <v>891780111</v>
      </c>
      <c r="D67" s="390" t="s">
        <v>64</v>
      </c>
      <c r="E67" s="373" t="s">
        <v>15408</v>
      </c>
      <c r="F67" s="389" t="s">
        <v>15407</v>
      </c>
      <c r="G67" s="376">
        <v>0</v>
      </c>
      <c r="H67" s="376" t="s">
        <v>72</v>
      </c>
      <c r="I67" s="373" t="s">
        <v>723</v>
      </c>
      <c r="J67" s="373" t="s">
        <v>15406</v>
      </c>
      <c r="K67" s="387">
        <v>235774000</v>
      </c>
      <c r="L67" s="374" t="s">
        <v>67</v>
      </c>
      <c r="M67" s="373" t="s">
        <v>1177</v>
      </c>
      <c r="N67" s="373">
        <v>7144967</v>
      </c>
      <c r="O67" s="373">
        <v>1324</v>
      </c>
      <c r="P67" s="386">
        <v>45450</v>
      </c>
      <c r="Q67" s="373">
        <v>235774000</v>
      </c>
      <c r="R67" s="385">
        <v>45454</v>
      </c>
      <c r="S67" s="373">
        <v>235774000</v>
      </c>
      <c r="T67" s="376" t="s">
        <v>66</v>
      </c>
      <c r="U67" s="384">
        <v>36564011</v>
      </c>
      <c r="V67" s="395" t="s">
        <v>7436</v>
      </c>
      <c r="W67" s="401">
        <v>45454</v>
      </c>
      <c r="X67" s="401">
        <v>45456</v>
      </c>
      <c r="Y67" s="401">
        <v>45455</v>
      </c>
      <c r="Z67" s="397">
        <v>45458</v>
      </c>
      <c r="AA67" s="375">
        <f t="shared" si="0"/>
        <v>3</v>
      </c>
      <c r="AB67" s="373">
        <v>0</v>
      </c>
      <c r="AC67" s="373">
        <v>0</v>
      </c>
      <c r="AD67" s="373">
        <v>0</v>
      </c>
      <c r="AE67" s="392" t="s">
        <v>74</v>
      </c>
      <c r="AF67" s="375">
        <f t="shared" si="1"/>
        <v>0</v>
      </c>
      <c r="AG67" s="373">
        <v>0</v>
      </c>
      <c r="AH67" s="373">
        <v>0</v>
      </c>
      <c r="AI67" s="396" t="s">
        <v>74</v>
      </c>
      <c r="AJ67" s="373">
        <v>0</v>
      </c>
      <c r="AK67" s="376" t="s">
        <v>74</v>
      </c>
      <c r="AL67" s="376" t="s">
        <v>74</v>
      </c>
      <c r="AM67" s="375">
        <f t="shared" si="2"/>
        <v>0</v>
      </c>
      <c r="AN67" s="375">
        <f>+K67+AC67-AH67</f>
        <v>235774000</v>
      </c>
      <c r="AO67" s="376" t="s">
        <v>94</v>
      </c>
      <c r="AP67" s="375">
        <v>0</v>
      </c>
      <c r="AQ67" s="376" t="s">
        <v>66</v>
      </c>
      <c r="AR67" s="373">
        <v>117887000</v>
      </c>
      <c r="AS67" s="392">
        <v>45456</v>
      </c>
      <c r="AT67" s="373">
        <v>235774000</v>
      </c>
      <c r="AU67" s="379">
        <f t="shared" si="3"/>
        <v>0</v>
      </c>
      <c r="AV67" s="378">
        <f t="shared" si="4"/>
        <v>1</v>
      </c>
      <c r="AW67" s="377" t="s">
        <v>74</v>
      </c>
      <c r="AX67" s="376" t="s">
        <v>80</v>
      </c>
      <c r="AY67" s="375" t="s">
        <v>15405</v>
      </c>
      <c r="AZ67" s="374" t="s">
        <v>66</v>
      </c>
      <c r="BA67" s="374" t="s">
        <v>239</v>
      </c>
    </row>
    <row r="68" spans="2:53" x14ac:dyDescent="0.25">
      <c r="B68" s="374">
        <v>2024</v>
      </c>
      <c r="C68" s="374">
        <v>891780111</v>
      </c>
      <c r="D68" s="390" t="s">
        <v>64</v>
      </c>
      <c r="E68" s="373" t="s">
        <v>15404</v>
      </c>
      <c r="F68" s="389" t="s">
        <v>15040</v>
      </c>
      <c r="G68" s="376">
        <v>0</v>
      </c>
      <c r="H68" s="376" t="s">
        <v>72</v>
      </c>
      <c r="I68" s="373" t="s">
        <v>723</v>
      </c>
      <c r="J68" s="373" t="s">
        <v>15403</v>
      </c>
      <c r="K68" s="387">
        <v>55968750</v>
      </c>
      <c r="L68" s="374" t="s">
        <v>67</v>
      </c>
      <c r="M68" s="373" t="s">
        <v>15402</v>
      </c>
      <c r="N68" s="373">
        <v>51954384</v>
      </c>
      <c r="O68" s="373">
        <v>1266</v>
      </c>
      <c r="P68" s="386">
        <v>45440</v>
      </c>
      <c r="Q68" s="373">
        <v>55968750</v>
      </c>
      <c r="R68" s="385">
        <v>45499</v>
      </c>
      <c r="S68" s="373">
        <v>55968750</v>
      </c>
      <c r="T68" s="376" t="s">
        <v>66</v>
      </c>
      <c r="U68" s="384">
        <v>52385148</v>
      </c>
      <c r="V68" s="395" t="s">
        <v>15401</v>
      </c>
      <c r="W68" s="401">
        <v>45499</v>
      </c>
      <c r="X68" s="401">
        <v>45499</v>
      </c>
      <c r="Y68" s="401" t="s">
        <v>74</v>
      </c>
      <c r="Z68" s="397">
        <v>45651</v>
      </c>
      <c r="AA68" s="375">
        <f t="shared" si="0"/>
        <v>152</v>
      </c>
      <c r="AB68" s="373">
        <v>0</v>
      </c>
      <c r="AC68" s="373">
        <v>0</v>
      </c>
      <c r="AD68" s="373">
        <v>0</v>
      </c>
      <c r="AE68" s="392" t="s">
        <v>74</v>
      </c>
      <c r="AF68" s="375">
        <f t="shared" si="1"/>
        <v>0</v>
      </c>
      <c r="AG68" s="373">
        <v>0</v>
      </c>
      <c r="AH68" s="373">
        <v>0</v>
      </c>
      <c r="AI68" s="396" t="s">
        <v>74</v>
      </c>
      <c r="AJ68" s="373">
        <v>0</v>
      </c>
      <c r="AK68" s="376" t="s">
        <v>74</v>
      </c>
      <c r="AL68" s="376" t="s">
        <v>74</v>
      </c>
      <c r="AM68" s="375">
        <f t="shared" si="2"/>
        <v>0</v>
      </c>
      <c r="AN68" s="375">
        <f>+K68+AC68-AH68</f>
        <v>55968750</v>
      </c>
      <c r="AO68" s="376" t="s">
        <v>66</v>
      </c>
      <c r="AP68" s="375">
        <v>55968750</v>
      </c>
      <c r="AQ68" s="376" t="s">
        <v>94</v>
      </c>
      <c r="AR68" s="373">
        <v>0</v>
      </c>
      <c r="AS68" s="392" t="s">
        <v>74</v>
      </c>
      <c r="AT68" s="373">
        <v>0</v>
      </c>
      <c r="AU68" s="379">
        <f t="shared" si="3"/>
        <v>55968750</v>
      </c>
      <c r="AV68" s="378">
        <f t="shared" si="4"/>
        <v>0</v>
      </c>
      <c r="AW68" s="377" t="s">
        <v>74</v>
      </c>
      <c r="AX68" s="376" t="s">
        <v>95</v>
      </c>
      <c r="AY68" s="375" t="s">
        <v>15400</v>
      </c>
      <c r="AZ68" s="374" t="s">
        <v>66</v>
      </c>
      <c r="BA68" s="374" t="s">
        <v>239</v>
      </c>
    </row>
    <row r="69" spans="2:53" x14ac:dyDescent="0.25">
      <c r="B69" s="374">
        <v>2024</v>
      </c>
      <c r="C69" s="374">
        <v>891780111</v>
      </c>
      <c r="D69" s="390" t="s">
        <v>64</v>
      </c>
      <c r="E69" s="375" t="s">
        <v>15399</v>
      </c>
      <c r="F69" s="389" t="s">
        <v>15398</v>
      </c>
      <c r="G69" s="388">
        <v>0</v>
      </c>
      <c r="H69" s="376" t="s">
        <v>72</v>
      </c>
      <c r="I69" s="373" t="s">
        <v>65</v>
      </c>
      <c r="J69" s="375" t="s">
        <v>15397</v>
      </c>
      <c r="K69" s="387">
        <v>177100560</v>
      </c>
      <c r="L69" s="374" t="s">
        <v>67</v>
      </c>
      <c r="M69" s="375" t="s">
        <v>15396</v>
      </c>
      <c r="N69" s="375">
        <v>901337523</v>
      </c>
      <c r="O69" s="373">
        <v>1533</v>
      </c>
      <c r="P69" s="386">
        <v>45482</v>
      </c>
      <c r="Q69" s="373">
        <v>177100560</v>
      </c>
      <c r="R69" s="385">
        <v>45504</v>
      </c>
      <c r="S69" s="373">
        <v>177100560</v>
      </c>
      <c r="T69" s="376" t="s">
        <v>66</v>
      </c>
      <c r="U69" s="384">
        <v>85449357</v>
      </c>
      <c r="V69" s="375" t="s">
        <v>6211</v>
      </c>
      <c r="W69" s="394">
        <v>45504</v>
      </c>
      <c r="X69" s="401">
        <v>45518</v>
      </c>
      <c r="Y69" s="383">
        <v>45516</v>
      </c>
      <c r="Z69" s="397">
        <v>45657</v>
      </c>
      <c r="AA69" s="375">
        <f t="shared" si="0"/>
        <v>141</v>
      </c>
      <c r="AB69" s="373">
        <v>0</v>
      </c>
      <c r="AC69" s="373">
        <v>0</v>
      </c>
      <c r="AD69" s="373">
        <v>0</v>
      </c>
      <c r="AE69" s="392" t="s">
        <v>74</v>
      </c>
      <c r="AF69" s="375">
        <f t="shared" si="1"/>
        <v>0</v>
      </c>
      <c r="AG69" s="373">
        <v>0</v>
      </c>
      <c r="AH69" s="373">
        <v>0</v>
      </c>
      <c r="AI69" s="396" t="s">
        <v>74</v>
      </c>
      <c r="AJ69" s="373">
        <v>0</v>
      </c>
      <c r="AK69" s="376" t="s">
        <v>74</v>
      </c>
      <c r="AL69" s="376" t="s">
        <v>74</v>
      </c>
      <c r="AM69" s="375">
        <f t="shared" si="2"/>
        <v>0</v>
      </c>
      <c r="AN69" s="375">
        <f>+K69+AC69-AH69</f>
        <v>177100560</v>
      </c>
      <c r="AO69" s="376" t="s">
        <v>66</v>
      </c>
      <c r="AP69" s="373">
        <v>4602265</v>
      </c>
      <c r="AQ69" s="376" t="s">
        <v>94</v>
      </c>
      <c r="AR69" s="373">
        <v>0</v>
      </c>
      <c r="AS69" s="392" t="s">
        <v>74</v>
      </c>
      <c r="AT69" s="380">
        <v>0</v>
      </c>
      <c r="AU69" s="379">
        <f t="shared" si="3"/>
        <v>177100560</v>
      </c>
      <c r="AV69" s="378">
        <f t="shared" si="4"/>
        <v>0</v>
      </c>
      <c r="AW69" s="377" t="s">
        <v>74</v>
      </c>
      <c r="AX69" s="376" t="s">
        <v>95</v>
      </c>
      <c r="AY69" s="375" t="s">
        <v>15395</v>
      </c>
      <c r="AZ69" s="374" t="s">
        <v>66</v>
      </c>
      <c r="BA69" s="374" t="s">
        <v>239</v>
      </c>
    </row>
    <row r="70" spans="2:53" x14ac:dyDescent="0.25">
      <c r="B70" s="374">
        <v>2024</v>
      </c>
      <c r="C70" s="374">
        <v>891780111</v>
      </c>
      <c r="D70" s="390" t="s">
        <v>64</v>
      </c>
      <c r="E70" s="375" t="s">
        <v>15394</v>
      </c>
      <c r="F70" s="389" t="s">
        <v>15393</v>
      </c>
      <c r="G70" s="388">
        <v>0</v>
      </c>
      <c r="H70" s="376" t="s">
        <v>72</v>
      </c>
      <c r="I70" s="373" t="s">
        <v>65</v>
      </c>
      <c r="J70" s="375" t="s">
        <v>15392</v>
      </c>
      <c r="K70" s="387">
        <v>89250000</v>
      </c>
      <c r="L70" s="374" t="s">
        <v>67</v>
      </c>
      <c r="M70" s="375" t="s">
        <v>15391</v>
      </c>
      <c r="N70" s="384">
        <v>901667375</v>
      </c>
      <c r="O70" s="373">
        <v>1763</v>
      </c>
      <c r="P70" s="386">
        <v>45509</v>
      </c>
      <c r="Q70" s="373">
        <v>89250000</v>
      </c>
      <c r="R70" s="385">
        <v>45510</v>
      </c>
      <c r="S70" s="373">
        <v>89250000</v>
      </c>
      <c r="T70" s="376" t="s">
        <v>66</v>
      </c>
      <c r="U70" s="384">
        <v>12621405</v>
      </c>
      <c r="V70" s="375" t="s">
        <v>14845</v>
      </c>
      <c r="W70" s="406">
        <v>45510</v>
      </c>
      <c r="X70" s="405">
        <v>45510</v>
      </c>
      <c r="Y70" s="401" t="s">
        <v>74</v>
      </c>
      <c r="Z70" s="397">
        <v>45646</v>
      </c>
      <c r="AA70" s="375">
        <f t="shared" si="0"/>
        <v>136</v>
      </c>
      <c r="AB70" s="373">
        <v>0</v>
      </c>
      <c r="AC70" s="373">
        <v>0</v>
      </c>
      <c r="AD70" s="373">
        <v>0</v>
      </c>
      <c r="AE70" s="392" t="s">
        <v>74</v>
      </c>
      <c r="AF70" s="375">
        <f t="shared" si="1"/>
        <v>0</v>
      </c>
      <c r="AG70" s="373">
        <v>0</v>
      </c>
      <c r="AH70" s="373">
        <v>0</v>
      </c>
      <c r="AI70" s="396" t="s">
        <v>74</v>
      </c>
      <c r="AJ70" s="373">
        <v>0</v>
      </c>
      <c r="AK70" s="376" t="s">
        <v>74</v>
      </c>
      <c r="AL70" s="376" t="s">
        <v>74</v>
      </c>
      <c r="AM70" s="375">
        <f t="shared" si="2"/>
        <v>0</v>
      </c>
      <c r="AN70" s="375">
        <f>+K70+AC70-AH70</f>
        <v>89250000</v>
      </c>
      <c r="AO70" s="376" t="s">
        <v>66</v>
      </c>
      <c r="AP70" s="373">
        <v>89250000</v>
      </c>
      <c r="AQ70" s="376" t="s">
        <v>94</v>
      </c>
      <c r="AR70" s="373">
        <v>0</v>
      </c>
      <c r="AS70" s="392" t="s">
        <v>74</v>
      </c>
      <c r="AT70" s="380">
        <v>0</v>
      </c>
      <c r="AU70" s="379">
        <f t="shared" si="3"/>
        <v>89250000</v>
      </c>
      <c r="AV70" s="378">
        <f t="shared" si="4"/>
        <v>0</v>
      </c>
      <c r="AW70" s="377" t="s">
        <v>74</v>
      </c>
      <c r="AX70" s="376" t="s">
        <v>95</v>
      </c>
      <c r="AY70" s="404" t="s">
        <v>15390</v>
      </c>
      <c r="AZ70" s="374" t="s">
        <v>66</v>
      </c>
      <c r="BA70" s="374" t="s">
        <v>239</v>
      </c>
    </row>
    <row r="71" spans="2:53" x14ac:dyDescent="0.25">
      <c r="B71" s="374">
        <v>2024</v>
      </c>
      <c r="C71" s="374">
        <v>891780111</v>
      </c>
      <c r="D71" s="390" t="s">
        <v>64</v>
      </c>
      <c r="E71" s="375" t="s">
        <v>15389</v>
      </c>
      <c r="F71" s="389" t="s">
        <v>15388</v>
      </c>
      <c r="G71" s="388">
        <v>2021000100084</v>
      </c>
      <c r="H71" s="376" t="s">
        <v>72</v>
      </c>
      <c r="I71" s="373" t="s">
        <v>723</v>
      </c>
      <c r="J71" s="373" t="s">
        <v>15387</v>
      </c>
      <c r="K71" s="387">
        <v>2600000</v>
      </c>
      <c r="L71" s="374" t="s">
        <v>67</v>
      </c>
      <c r="M71" s="375" t="s">
        <v>15386</v>
      </c>
      <c r="N71" s="373">
        <v>819000635</v>
      </c>
      <c r="O71" s="373">
        <v>103</v>
      </c>
      <c r="P71" s="386">
        <v>44978</v>
      </c>
      <c r="Q71" s="373">
        <v>34532000</v>
      </c>
      <c r="R71" s="385">
        <v>45541</v>
      </c>
      <c r="S71" s="373">
        <v>2600000</v>
      </c>
      <c r="T71" s="376" t="s">
        <v>66</v>
      </c>
      <c r="U71" s="384">
        <v>51913961</v>
      </c>
      <c r="V71" s="375" t="s">
        <v>14663</v>
      </c>
      <c r="W71" s="406">
        <v>45541</v>
      </c>
      <c r="X71" s="405">
        <v>45546</v>
      </c>
      <c r="Y71" s="401" t="s">
        <v>74</v>
      </c>
      <c r="Z71" s="397">
        <v>45547</v>
      </c>
      <c r="AA71" s="375">
        <f t="shared" si="0"/>
        <v>1</v>
      </c>
      <c r="AB71" s="373">
        <v>0</v>
      </c>
      <c r="AC71" s="373">
        <v>0</v>
      </c>
      <c r="AD71" s="373">
        <v>0</v>
      </c>
      <c r="AE71" s="392" t="s">
        <v>74</v>
      </c>
      <c r="AF71" s="375">
        <f t="shared" si="1"/>
        <v>0</v>
      </c>
      <c r="AG71" s="373">
        <v>0</v>
      </c>
      <c r="AH71" s="373">
        <v>0</v>
      </c>
      <c r="AI71" s="396" t="s">
        <v>74</v>
      </c>
      <c r="AJ71" s="373">
        <v>0</v>
      </c>
      <c r="AK71" s="376" t="s">
        <v>74</v>
      </c>
      <c r="AL71" s="376" t="s">
        <v>74</v>
      </c>
      <c r="AM71" s="375">
        <f t="shared" si="2"/>
        <v>0</v>
      </c>
      <c r="AN71" s="375">
        <f>+K71+AC71-AH71</f>
        <v>2600000</v>
      </c>
      <c r="AO71" s="376" t="s">
        <v>94</v>
      </c>
      <c r="AP71" s="373">
        <v>0</v>
      </c>
      <c r="AQ71" s="376" t="s">
        <v>94</v>
      </c>
      <c r="AR71" s="373">
        <v>0</v>
      </c>
      <c r="AS71" s="392" t="s">
        <v>74</v>
      </c>
      <c r="AT71" s="380">
        <v>0</v>
      </c>
      <c r="AU71" s="379">
        <f t="shared" si="3"/>
        <v>2600000</v>
      </c>
      <c r="AV71" s="378">
        <f t="shared" si="4"/>
        <v>0</v>
      </c>
      <c r="AW71" s="377" t="s">
        <v>74</v>
      </c>
      <c r="AX71" s="376" t="s">
        <v>80</v>
      </c>
      <c r="AY71" s="404" t="s">
        <v>15385</v>
      </c>
      <c r="AZ71" s="374" t="s">
        <v>66</v>
      </c>
      <c r="BA71" s="374" t="s">
        <v>239</v>
      </c>
    </row>
    <row r="72" spans="2:53" x14ac:dyDescent="0.25">
      <c r="B72" s="374">
        <v>2024</v>
      </c>
      <c r="C72" s="374">
        <v>891780111</v>
      </c>
      <c r="D72" s="390" t="s">
        <v>64</v>
      </c>
      <c r="E72" s="375" t="s">
        <v>15384</v>
      </c>
      <c r="F72" s="389" t="s">
        <v>15383</v>
      </c>
      <c r="G72" s="388">
        <v>2022000100019</v>
      </c>
      <c r="H72" s="376" t="s">
        <v>72</v>
      </c>
      <c r="I72" s="373" t="s">
        <v>723</v>
      </c>
      <c r="J72" s="373" t="s">
        <v>15382</v>
      </c>
      <c r="K72" s="387">
        <v>22676640</v>
      </c>
      <c r="L72" s="374" t="s">
        <v>67</v>
      </c>
      <c r="M72" s="375" t="s">
        <v>15381</v>
      </c>
      <c r="N72" s="373">
        <v>900781571</v>
      </c>
      <c r="O72" s="373">
        <v>199</v>
      </c>
      <c r="P72" s="386">
        <v>45532</v>
      </c>
      <c r="Q72" s="373">
        <v>180460597</v>
      </c>
      <c r="R72" s="385">
        <v>45561</v>
      </c>
      <c r="S72" s="373">
        <v>22676640</v>
      </c>
      <c r="T72" s="376" t="s">
        <v>66</v>
      </c>
      <c r="U72" s="384">
        <v>72220242</v>
      </c>
      <c r="V72" s="375" t="s">
        <v>14851</v>
      </c>
      <c r="W72" s="406">
        <v>45561</v>
      </c>
      <c r="X72" s="405">
        <v>45565</v>
      </c>
      <c r="Y72" s="405">
        <v>45565</v>
      </c>
      <c r="Z72" s="397">
        <v>45625</v>
      </c>
      <c r="AA72" s="375">
        <f t="shared" ref="AA72:AA135" si="5">+IF(Y72="1800-01-01",Z72-X72,Z72-Y72)</f>
        <v>60</v>
      </c>
      <c r="AB72" s="373">
        <v>0</v>
      </c>
      <c r="AC72" s="373">
        <v>0</v>
      </c>
      <c r="AD72" s="373">
        <v>0</v>
      </c>
      <c r="AE72" s="392" t="s">
        <v>74</v>
      </c>
      <c r="AF72" s="375">
        <f t="shared" ref="AF72:AF135" si="6">+IF(AE72="1800-01-01",0,AE72-Z72)</f>
        <v>0</v>
      </c>
      <c r="AG72" s="373">
        <v>0</v>
      </c>
      <c r="AH72" s="373">
        <v>0</v>
      </c>
      <c r="AI72" s="396" t="s">
        <v>74</v>
      </c>
      <c r="AJ72" s="373">
        <v>0</v>
      </c>
      <c r="AK72" s="376" t="s">
        <v>74</v>
      </c>
      <c r="AL72" s="376" t="s">
        <v>74</v>
      </c>
      <c r="AM72" s="375">
        <f t="shared" ref="AM72:AM135" si="7">+IF(AK72="1800-01-01",0,AL72-AK72)</f>
        <v>0</v>
      </c>
      <c r="AN72" s="375">
        <f>+K72+AC72-AH72</f>
        <v>22676640</v>
      </c>
      <c r="AO72" s="376" t="s">
        <v>94</v>
      </c>
      <c r="AP72" s="373">
        <v>0</v>
      </c>
      <c r="AQ72" s="376" t="s">
        <v>94</v>
      </c>
      <c r="AR72" s="373">
        <v>0</v>
      </c>
      <c r="AS72" s="392" t="s">
        <v>74</v>
      </c>
      <c r="AT72" s="380">
        <v>0</v>
      </c>
      <c r="AU72" s="379">
        <f t="shared" ref="AU72:AU135" si="8">AN72-AT72</f>
        <v>22676640</v>
      </c>
      <c r="AV72" s="378">
        <f t="shared" ref="AV72:AV135" si="9">+IFERROR(AT72/AN72,"_")</f>
        <v>0</v>
      </c>
      <c r="AW72" s="377" t="s">
        <v>74</v>
      </c>
      <c r="AX72" s="376" t="s">
        <v>95</v>
      </c>
      <c r="AY72" s="404" t="s">
        <v>15380</v>
      </c>
      <c r="AZ72" s="374" t="s">
        <v>66</v>
      </c>
      <c r="BA72" s="374" t="s">
        <v>239</v>
      </c>
    </row>
    <row r="73" spans="2:53" x14ac:dyDescent="0.25">
      <c r="B73" s="374">
        <v>2024</v>
      </c>
      <c r="C73" s="374">
        <v>891780111</v>
      </c>
      <c r="D73" s="390" t="s">
        <v>64</v>
      </c>
      <c r="E73" s="375" t="s">
        <v>15379</v>
      </c>
      <c r="F73" s="389" t="s">
        <v>15378</v>
      </c>
      <c r="G73" s="388">
        <v>2022000100019</v>
      </c>
      <c r="H73" s="376" t="s">
        <v>72</v>
      </c>
      <c r="I73" s="373" t="s">
        <v>723</v>
      </c>
      <c r="J73" s="373" t="s">
        <v>15377</v>
      </c>
      <c r="K73" s="387">
        <v>41469928</v>
      </c>
      <c r="L73" s="374" t="s">
        <v>67</v>
      </c>
      <c r="M73" s="375" t="s">
        <v>15376</v>
      </c>
      <c r="N73" s="373">
        <v>901535597</v>
      </c>
      <c r="O73" s="373">
        <v>199</v>
      </c>
      <c r="P73" s="386">
        <v>45532</v>
      </c>
      <c r="Q73" s="373">
        <v>180460597</v>
      </c>
      <c r="R73" s="385">
        <v>45561</v>
      </c>
      <c r="S73" s="373">
        <v>41469928</v>
      </c>
      <c r="T73" s="376" t="s">
        <v>66</v>
      </c>
      <c r="U73" s="384">
        <v>72220242</v>
      </c>
      <c r="V73" s="375" t="s">
        <v>14851</v>
      </c>
      <c r="W73" s="406">
        <v>45561</v>
      </c>
      <c r="X73" s="405">
        <v>45565</v>
      </c>
      <c r="Y73" s="405">
        <v>45565</v>
      </c>
      <c r="Z73" s="397">
        <v>45625</v>
      </c>
      <c r="AA73" s="375">
        <f t="shared" si="5"/>
        <v>60</v>
      </c>
      <c r="AB73" s="373">
        <v>0</v>
      </c>
      <c r="AC73" s="373">
        <v>0</v>
      </c>
      <c r="AD73" s="373">
        <v>0</v>
      </c>
      <c r="AE73" s="392" t="s">
        <v>74</v>
      </c>
      <c r="AF73" s="375">
        <f t="shared" si="6"/>
        <v>0</v>
      </c>
      <c r="AG73" s="373">
        <v>0</v>
      </c>
      <c r="AH73" s="373">
        <v>0</v>
      </c>
      <c r="AI73" s="396" t="s">
        <v>74</v>
      </c>
      <c r="AJ73" s="373">
        <v>0</v>
      </c>
      <c r="AK73" s="376" t="s">
        <v>74</v>
      </c>
      <c r="AL73" s="376" t="s">
        <v>74</v>
      </c>
      <c r="AM73" s="375">
        <f t="shared" si="7"/>
        <v>0</v>
      </c>
      <c r="AN73" s="375">
        <f>+K73+AC73-AH73</f>
        <v>41469928</v>
      </c>
      <c r="AO73" s="376" t="s">
        <v>94</v>
      </c>
      <c r="AP73" s="373">
        <v>0</v>
      </c>
      <c r="AQ73" s="376" t="s">
        <v>94</v>
      </c>
      <c r="AR73" s="373">
        <v>0</v>
      </c>
      <c r="AS73" s="392" t="s">
        <v>74</v>
      </c>
      <c r="AT73" s="380">
        <v>0</v>
      </c>
      <c r="AU73" s="379">
        <f t="shared" si="8"/>
        <v>41469928</v>
      </c>
      <c r="AV73" s="378">
        <f t="shared" si="9"/>
        <v>0</v>
      </c>
      <c r="AW73" s="377" t="s">
        <v>74</v>
      </c>
      <c r="AX73" s="376" t="s">
        <v>95</v>
      </c>
      <c r="AY73" s="404" t="s">
        <v>15375</v>
      </c>
      <c r="AZ73" s="374" t="s">
        <v>66</v>
      </c>
      <c r="BA73" s="374" t="s">
        <v>239</v>
      </c>
    </row>
    <row r="74" spans="2:53" x14ac:dyDescent="0.25">
      <c r="B74" s="374">
        <v>2024</v>
      </c>
      <c r="C74" s="374">
        <v>891780111</v>
      </c>
      <c r="D74" s="390" t="s">
        <v>64</v>
      </c>
      <c r="E74" s="375" t="s">
        <v>15374</v>
      </c>
      <c r="F74" s="389" t="s">
        <v>15373</v>
      </c>
      <c r="G74" s="388">
        <v>0</v>
      </c>
      <c r="H74" s="376" t="s">
        <v>72</v>
      </c>
      <c r="I74" s="373" t="s">
        <v>65</v>
      </c>
      <c r="J74" s="373" t="s">
        <v>15372</v>
      </c>
      <c r="K74" s="387">
        <v>61880000</v>
      </c>
      <c r="L74" s="374" t="s">
        <v>67</v>
      </c>
      <c r="M74" s="375" t="s">
        <v>15371</v>
      </c>
      <c r="N74" s="373">
        <v>860522381</v>
      </c>
      <c r="O74" s="373">
        <v>2179</v>
      </c>
      <c r="P74" s="386">
        <v>45552</v>
      </c>
      <c r="Q74" s="373">
        <v>61880000</v>
      </c>
      <c r="R74" s="385">
        <v>45565</v>
      </c>
      <c r="S74" s="373">
        <v>61880000</v>
      </c>
      <c r="T74" s="376" t="s">
        <v>66</v>
      </c>
      <c r="U74" s="384">
        <v>84452087</v>
      </c>
      <c r="V74" s="395" t="s">
        <v>15365</v>
      </c>
      <c r="W74" s="406">
        <v>45565</v>
      </c>
      <c r="X74" s="405">
        <v>45566</v>
      </c>
      <c r="Y74" s="401" t="s">
        <v>74</v>
      </c>
      <c r="Z74" s="397">
        <v>45626</v>
      </c>
      <c r="AA74" s="375">
        <f t="shared" si="5"/>
        <v>60</v>
      </c>
      <c r="AB74" s="373">
        <v>0</v>
      </c>
      <c r="AC74" s="373">
        <v>0</v>
      </c>
      <c r="AD74" s="373">
        <v>0</v>
      </c>
      <c r="AE74" s="392" t="s">
        <v>74</v>
      </c>
      <c r="AF74" s="375">
        <f t="shared" si="6"/>
        <v>0</v>
      </c>
      <c r="AG74" s="373">
        <v>0</v>
      </c>
      <c r="AH74" s="373">
        <v>0</v>
      </c>
      <c r="AI74" s="396" t="s">
        <v>74</v>
      </c>
      <c r="AJ74" s="373">
        <v>0</v>
      </c>
      <c r="AK74" s="376" t="s">
        <v>74</v>
      </c>
      <c r="AL74" s="376" t="s">
        <v>74</v>
      </c>
      <c r="AM74" s="375">
        <f t="shared" si="7"/>
        <v>0</v>
      </c>
      <c r="AN74" s="375">
        <f>+K74+AC74-AH74</f>
        <v>61880000</v>
      </c>
      <c r="AO74" s="376" t="s">
        <v>66</v>
      </c>
      <c r="AP74" s="373">
        <v>61880000</v>
      </c>
      <c r="AQ74" s="376" t="s">
        <v>94</v>
      </c>
      <c r="AR74" s="373">
        <v>0</v>
      </c>
      <c r="AS74" s="392" t="s">
        <v>74</v>
      </c>
      <c r="AT74" s="380">
        <v>0</v>
      </c>
      <c r="AU74" s="379">
        <f t="shared" si="8"/>
        <v>61880000</v>
      </c>
      <c r="AV74" s="378">
        <f t="shared" si="9"/>
        <v>0</v>
      </c>
      <c r="AW74" s="377" t="s">
        <v>74</v>
      </c>
      <c r="AX74" s="376" t="s">
        <v>95</v>
      </c>
      <c r="AY74" s="404" t="s">
        <v>15370</v>
      </c>
      <c r="AZ74" s="374" t="s">
        <v>66</v>
      </c>
      <c r="BA74" s="374" t="s">
        <v>239</v>
      </c>
    </row>
    <row r="75" spans="2:53" x14ac:dyDescent="0.25">
      <c r="B75" s="374">
        <v>2024</v>
      </c>
      <c r="C75" s="374">
        <v>891780111</v>
      </c>
      <c r="D75" s="390" t="s">
        <v>64</v>
      </c>
      <c r="E75" s="373" t="s">
        <v>15369</v>
      </c>
      <c r="F75" s="389" t="s">
        <v>15368</v>
      </c>
      <c r="G75" s="376">
        <v>0</v>
      </c>
      <c r="H75" s="376" t="s">
        <v>72</v>
      </c>
      <c r="I75" s="373" t="s">
        <v>65</v>
      </c>
      <c r="J75" s="373" t="s">
        <v>15367</v>
      </c>
      <c r="K75" s="387">
        <v>142350000</v>
      </c>
      <c r="L75" s="374" t="s">
        <v>67</v>
      </c>
      <c r="M75" s="373" t="s">
        <v>15366</v>
      </c>
      <c r="N75" s="373">
        <v>900681702</v>
      </c>
      <c r="O75" s="373">
        <v>68</v>
      </c>
      <c r="P75" s="386">
        <v>45307</v>
      </c>
      <c r="Q75" s="373">
        <v>142350000</v>
      </c>
      <c r="R75" s="385">
        <v>45320</v>
      </c>
      <c r="S75" s="373">
        <v>142350000</v>
      </c>
      <c r="T75" s="376" t="s">
        <v>66</v>
      </c>
      <c r="U75" s="384">
        <v>84452087</v>
      </c>
      <c r="V75" s="395" t="s">
        <v>15365</v>
      </c>
      <c r="W75" s="401">
        <v>45320</v>
      </c>
      <c r="X75" s="401">
        <v>45344</v>
      </c>
      <c r="Y75" s="401">
        <v>45328</v>
      </c>
      <c r="Z75" s="397">
        <v>45401</v>
      </c>
      <c r="AA75" s="375">
        <f t="shared" si="5"/>
        <v>73</v>
      </c>
      <c r="AB75" s="373">
        <v>1</v>
      </c>
      <c r="AC75" s="373">
        <v>27046500</v>
      </c>
      <c r="AD75" s="373">
        <v>2</v>
      </c>
      <c r="AE75" s="392">
        <v>45453</v>
      </c>
      <c r="AF75" s="375">
        <f t="shared" si="6"/>
        <v>52</v>
      </c>
      <c r="AG75" s="373">
        <v>0</v>
      </c>
      <c r="AH75" s="373">
        <v>0</v>
      </c>
      <c r="AI75" s="396" t="s">
        <v>74</v>
      </c>
      <c r="AJ75" s="373">
        <v>1</v>
      </c>
      <c r="AK75" s="386">
        <v>45418</v>
      </c>
      <c r="AL75" s="386">
        <v>45432</v>
      </c>
      <c r="AM75" s="375">
        <f t="shared" si="7"/>
        <v>14</v>
      </c>
      <c r="AN75" s="375">
        <f>+K75+AC75-AH75</f>
        <v>169396500</v>
      </c>
      <c r="AO75" s="376" t="s">
        <v>66</v>
      </c>
      <c r="AP75" s="375">
        <v>169396500</v>
      </c>
      <c r="AQ75" s="376" t="s">
        <v>66</v>
      </c>
      <c r="AR75" s="373">
        <v>84698250</v>
      </c>
      <c r="AS75" s="392">
        <v>45343</v>
      </c>
      <c r="AT75" s="373">
        <v>0</v>
      </c>
      <c r="AU75" s="379">
        <f t="shared" si="8"/>
        <v>169396500</v>
      </c>
      <c r="AV75" s="378">
        <f t="shared" si="9"/>
        <v>0</v>
      </c>
      <c r="AW75" s="377" t="s">
        <v>74</v>
      </c>
      <c r="AX75" s="376" t="s">
        <v>95</v>
      </c>
      <c r="AY75" s="375" t="s">
        <v>15364</v>
      </c>
      <c r="AZ75" s="374" t="s">
        <v>66</v>
      </c>
      <c r="BA75" s="374" t="s">
        <v>239</v>
      </c>
    </row>
    <row r="76" spans="2:53" x14ac:dyDescent="0.25">
      <c r="B76" s="374">
        <v>2024</v>
      </c>
      <c r="C76" s="374">
        <v>891780111</v>
      </c>
      <c r="D76" s="390" t="s">
        <v>64</v>
      </c>
      <c r="E76" s="373" t="s">
        <v>15363</v>
      </c>
      <c r="F76" s="389" t="s">
        <v>15362</v>
      </c>
      <c r="G76" s="376">
        <v>0</v>
      </c>
      <c r="H76" s="376" t="s">
        <v>72</v>
      </c>
      <c r="I76" s="373" t="s">
        <v>65</v>
      </c>
      <c r="J76" s="373" t="s">
        <v>15344</v>
      </c>
      <c r="K76" s="387">
        <v>8000000</v>
      </c>
      <c r="L76" s="374" t="s">
        <v>67</v>
      </c>
      <c r="M76" s="373" t="s">
        <v>15361</v>
      </c>
      <c r="N76" s="373">
        <v>1069499616</v>
      </c>
      <c r="O76" s="373">
        <v>388</v>
      </c>
      <c r="P76" s="386">
        <v>45338</v>
      </c>
      <c r="Q76" s="373">
        <v>466800000</v>
      </c>
      <c r="R76" s="385">
        <v>45341</v>
      </c>
      <c r="S76" s="373">
        <v>8000000</v>
      </c>
      <c r="T76" s="376" t="s">
        <v>66</v>
      </c>
      <c r="U76" s="384">
        <v>36559959</v>
      </c>
      <c r="V76" s="395" t="s">
        <v>6162</v>
      </c>
      <c r="W76" s="401">
        <v>45341</v>
      </c>
      <c r="X76" s="401">
        <v>45341</v>
      </c>
      <c r="Y76" s="401" t="s">
        <v>74</v>
      </c>
      <c r="Z76" s="397">
        <v>45382</v>
      </c>
      <c r="AA76" s="375">
        <f t="shared" si="5"/>
        <v>41</v>
      </c>
      <c r="AB76" s="373">
        <v>0</v>
      </c>
      <c r="AC76" s="373">
        <v>0</v>
      </c>
      <c r="AD76" s="373">
        <v>1</v>
      </c>
      <c r="AE76" s="392">
        <v>45412</v>
      </c>
      <c r="AF76" s="375">
        <f t="shared" si="6"/>
        <v>30</v>
      </c>
      <c r="AG76" s="373">
        <v>0</v>
      </c>
      <c r="AH76" s="373">
        <v>0</v>
      </c>
      <c r="AI76" s="396" t="s">
        <v>74</v>
      </c>
      <c r="AJ76" s="373">
        <v>0</v>
      </c>
      <c r="AK76" s="376" t="s">
        <v>74</v>
      </c>
      <c r="AL76" s="376" t="s">
        <v>74</v>
      </c>
      <c r="AM76" s="375">
        <f t="shared" si="7"/>
        <v>0</v>
      </c>
      <c r="AN76" s="375">
        <f>+K76+AC76-AH76</f>
        <v>8000000</v>
      </c>
      <c r="AO76" s="376" t="s">
        <v>94</v>
      </c>
      <c r="AP76" s="375">
        <v>0</v>
      </c>
      <c r="AQ76" s="376" t="s">
        <v>94</v>
      </c>
      <c r="AR76" s="373">
        <v>0</v>
      </c>
      <c r="AS76" s="377" t="s">
        <v>74</v>
      </c>
      <c r="AT76" s="373">
        <v>0</v>
      </c>
      <c r="AU76" s="379">
        <f t="shared" si="8"/>
        <v>8000000</v>
      </c>
      <c r="AV76" s="378">
        <f t="shared" si="9"/>
        <v>0</v>
      </c>
      <c r="AW76" s="377" t="s">
        <v>74</v>
      </c>
      <c r="AX76" s="376" t="s">
        <v>95</v>
      </c>
      <c r="AY76" s="375" t="s">
        <v>15360</v>
      </c>
      <c r="AZ76" s="374" t="s">
        <v>66</v>
      </c>
      <c r="BA76" s="374" t="s">
        <v>66</v>
      </c>
    </row>
    <row r="77" spans="2:53" x14ac:dyDescent="0.25">
      <c r="B77" s="374">
        <v>2024</v>
      </c>
      <c r="C77" s="374">
        <v>891780111</v>
      </c>
      <c r="D77" s="390" t="s">
        <v>64</v>
      </c>
      <c r="E77" s="373" t="s">
        <v>15359</v>
      </c>
      <c r="F77" s="389" t="s">
        <v>15358</v>
      </c>
      <c r="G77" s="376">
        <v>0</v>
      </c>
      <c r="H77" s="376" t="s">
        <v>72</v>
      </c>
      <c r="I77" s="373" t="s">
        <v>65</v>
      </c>
      <c r="J77" s="373" t="s">
        <v>15357</v>
      </c>
      <c r="K77" s="387">
        <v>8000000</v>
      </c>
      <c r="L77" s="374" t="s">
        <v>67</v>
      </c>
      <c r="M77" s="373" t="s">
        <v>15356</v>
      </c>
      <c r="N77" s="373">
        <v>1073813310</v>
      </c>
      <c r="O77" s="373">
        <v>388</v>
      </c>
      <c r="P77" s="386">
        <v>45338</v>
      </c>
      <c r="Q77" s="373">
        <v>466800000</v>
      </c>
      <c r="R77" s="385">
        <v>45341</v>
      </c>
      <c r="S77" s="373">
        <v>8000000</v>
      </c>
      <c r="T77" s="376" t="s">
        <v>66</v>
      </c>
      <c r="U77" s="384">
        <v>36559959</v>
      </c>
      <c r="V77" s="395" t="s">
        <v>6162</v>
      </c>
      <c r="W77" s="401">
        <v>45341</v>
      </c>
      <c r="X77" s="401">
        <v>45341</v>
      </c>
      <c r="Y77" s="401" t="s">
        <v>74</v>
      </c>
      <c r="Z77" s="397">
        <v>45382</v>
      </c>
      <c r="AA77" s="375">
        <f t="shared" si="5"/>
        <v>41</v>
      </c>
      <c r="AB77" s="373">
        <v>0</v>
      </c>
      <c r="AC77" s="373">
        <v>0</v>
      </c>
      <c r="AD77" s="373">
        <v>0</v>
      </c>
      <c r="AE77" s="392" t="s">
        <v>74</v>
      </c>
      <c r="AF77" s="375">
        <f t="shared" si="6"/>
        <v>0</v>
      </c>
      <c r="AG77" s="373">
        <v>0</v>
      </c>
      <c r="AH77" s="373">
        <v>0</v>
      </c>
      <c r="AI77" s="396" t="s">
        <v>74</v>
      </c>
      <c r="AJ77" s="373">
        <v>0</v>
      </c>
      <c r="AK77" s="376" t="s">
        <v>74</v>
      </c>
      <c r="AL77" s="376" t="s">
        <v>74</v>
      </c>
      <c r="AM77" s="375">
        <f t="shared" si="7"/>
        <v>0</v>
      </c>
      <c r="AN77" s="375">
        <f>+K77+AC77-AH77</f>
        <v>8000000</v>
      </c>
      <c r="AO77" s="376" t="s">
        <v>94</v>
      </c>
      <c r="AP77" s="375">
        <v>0</v>
      </c>
      <c r="AQ77" s="376" t="s">
        <v>94</v>
      </c>
      <c r="AR77" s="373">
        <v>0</v>
      </c>
      <c r="AS77" s="377" t="s">
        <v>74</v>
      </c>
      <c r="AT77" s="373">
        <v>0</v>
      </c>
      <c r="AU77" s="379">
        <f t="shared" si="8"/>
        <v>8000000</v>
      </c>
      <c r="AV77" s="378">
        <f t="shared" si="9"/>
        <v>0</v>
      </c>
      <c r="AW77" s="377" t="s">
        <v>74</v>
      </c>
      <c r="AX77" s="376" t="s">
        <v>95</v>
      </c>
      <c r="AY77" s="375" t="s">
        <v>15355</v>
      </c>
      <c r="AZ77" s="374" t="s">
        <v>66</v>
      </c>
      <c r="BA77" s="374" t="s">
        <v>66</v>
      </c>
    </row>
    <row r="78" spans="2:53" x14ac:dyDescent="0.25">
      <c r="B78" s="374">
        <v>2024</v>
      </c>
      <c r="C78" s="374">
        <v>891780111</v>
      </c>
      <c r="D78" s="390" t="s">
        <v>64</v>
      </c>
      <c r="E78" s="373" t="s">
        <v>15354</v>
      </c>
      <c r="F78" s="389" t="s">
        <v>15353</v>
      </c>
      <c r="G78" s="376">
        <v>0</v>
      </c>
      <c r="H78" s="376" t="s">
        <v>72</v>
      </c>
      <c r="I78" s="373" t="s">
        <v>65</v>
      </c>
      <c r="J78" s="373" t="s">
        <v>15274</v>
      </c>
      <c r="K78" s="387">
        <v>8000000</v>
      </c>
      <c r="L78" s="374" t="s">
        <v>67</v>
      </c>
      <c r="M78" s="373" t="s">
        <v>15352</v>
      </c>
      <c r="N78" s="373">
        <v>1072253671</v>
      </c>
      <c r="O78" s="373">
        <v>388</v>
      </c>
      <c r="P78" s="386">
        <v>45338</v>
      </c>
      <c r="Q78" s="373">
        <v>466800000</v>
      </c>
      <c r="R78" s="385">
        <v>45341</v>
      </c>
      <c r="S78" s="373">
        <v>8000000</v>
      </c>
      <c r="T78" s="376" t="s">
        <v>66</v>
      </c>
      <c r="U78" s="384">
        <v>36559959</v>
      </c>
      <c r="V78" s="395" t="s">
        <v>6162</v>
      </c>
      <c r="W78" s="401">
        <v>45341</v>
      </c>
      <c r="X78" s="401">
        <v>45341</v>
      </c>
      <c r="Y78" s="401" t="s">
        <v>74</v>
      </c>
      <c r="Z78" s="397">
        <v>45382</v>
      </c>
      <c r="AA78" s="375">
        <f t="shared" si="5"/>
        <v>41</v>
      </c>
      <c r="AB78" s="373">
        <v>0</v>
      </c>
      <c r="AC78" s="373">
        <v>0</v>
      </c>
      <c r="AD78" s="373">
        <v>0</v>
      </c>
      <c r="AE78" s="392" t="s">
        <v>74</v>
      </c>
      <c r="AF78" s="375">
        <f t="shared" si="6"/>
        <v>0</v>
      </c>
      <c r="AG78" s="373">
        <v>0</v>
      </c>
      <c r="AH78" s="373">
        <v>0</v>
      </c>
      <c r="AI78" s="396" t="s">
        <v>74</v>
      </c>
      <c r="AJ78" s="373">
        <v>0</v>
      </c>
      <c r="AK78" s="376" t="s">
        <v>74</v>
      </c>
      <c r="AL78" s="376" t="s">
        <v>74</v>
      </c>
      <c r="AM78" s="375">
        <f t="shared" si="7"/>
        <v>0</v>
      </c>
      <c r="AN78" s="375">
        <f>+K78+AC78-AH78</f>
        <v>8000000</v>
      </c>
      <c r="AO78" s="376" t="s">
        <v>94</v>
      </c>
      <c r="AP78" s="375">
        <v>0</v>
      </c>
      <c r="AQ78" s="376" t="s">
        <v>94</v>
      </c>
      <c r="AR78" s="373">
        <v>0</v>
      </c>
      <c r="AS78" s="377" t="s">
        <v>74</v>
      </c>
      <c r="AT78" s="373">
        <v>0</v>
      </c>
      <c r="AU78" s="379">
        <f t="shared" si="8"/>
        <v>8000000</v>
      </c>
      <c r="AV78" s="378">
        <f t="shared" si="9"/>
        <v>0</v>
      </c>
      <c r="AW78" s="377" t="s">
        <v>74</v>
      </c>
      <c r="AX78" s="376" t="s">
        <v>95</v>
      </c>
      <c r="AY78" s="375" t="s">
        <v>15351</v>
      </c>
      <c r="AZ78" s="374" t="s">
        <v>66</v>
      </c>
      <c r="BA78" s="374" t="s">
        <v>66</v>
      </c>
    </row>
    <row r="79" spans="2:53" x14ac:dyDescent="0.25">
      <c r="B79" s="374">
        <v>2024</v>
      </c>
      <c r="C79" s="374">
        <v>891780111</v>
      </c>
      <c r="D79" s="390" t="s">
        <v>64</v>
      </c>
      <c r="E79" s="373" t="s">
        <v>15350</v>
      </c>
      <c r="F79" s="389" t="s">
        <v>15349</v>
      </c>
      <c r="G79" s="376">
        <v>0</v>
      </c>
      <c r="H79" s="376" t="s">
        <v>72</v>
      </c>
      <c r="I79" s="373" t="s">
        <v>65</v>
      </c>
      <c r="J79" s="373" t="s">
        <v>15198</v>
      </c>
      <c r="K79" s="387">
        <v>8000000</v>
      </c>
      <c r="L79" s="374" t="s">
        <v>67</v>
      </c>
      <c r="M79" s="373" t="s">
        <v>15348</v>
      </c>
      <c r="N79" s="373">
        <v>1065641314</v>
      </c>
      <c r="O79" s="373">
        <v>388</v>
      </c>
      <c r="P79" s="386">
        <v>45338</v>
      </c>
      <c r="Q79" s="373">
        <v>466800000</v>
      </c>
      <c r="R79" s="385">
        <v>45341</v>
      </c>
      <c r="S79" s="373">
        <v>8000000</v>
      </c>
      <c r="T79" s="376" t="s">
        <v>66</v>
      </c>
      <c r="U79" s="384">
        <v>36559959</v>
      </c>
      <c r="V79" s="395" t="s">
        <v>6162</v>
      </c>
      <c r="W79" s="401">
        <v>45341</v>
      </c>
      <c r="X79" s="401">
        <v>45341</v>
      </c>
      <c r="Y79" s="401" t="s">
        <v>74</v>
      </c>
      <c r="Z79" s="397">
        <v>45382</v>
      </c>
      <c r="AA79" s="375">
        <f t="shared" si="5"/>
        <v>41</v>
      </c>
      <c r="AB79" s="373">
        <v>0</v>
      </c>
      <c r="AC79" s="373">
        <v>0</v>
      </c>
      <c r="AD79" s="373">
        <v>1</v>
      </c>
      <c r="AE79" s="392">
        <v>45412</v>
      </c>
      <c r="AF79" s="375">
        <f t="shared" si="6"/>
        <v>30</v>
      </c>
      <c r="AG79" s="373">
        <v>0</v>
      </c>
      <c r="AH79" s="373">
        <v>0</v>
      </c>
      <c r="AI79" s="396" t="s">
        <v>74</v>
      </c>
      <c r="AJ79" s="373">
        <v>0</v>
      </c>
      <c r="AK79" s="376" t="s">
        <v>74</v>
      </c>
      <c r="AL79" s="376" t="s">
        <v>74</v>
      </c>
      <c r="AM79" s="375">
        <f t="shared" si="7"/>
        <v>0</v>
      </c>
      <c r="AN79" s="375">
        <f>+K79+AC79-AH79</f>
        <v>8000000</v>
      </c>
      <c r="AO79" s="376" t="s">
        <v>94</v>
      </c>
      <c r="AP79" s="375">
        <v>0</v>
      </c>
      <c r="AQ79" s="376" t="s">
        <v>94</v>
      </c>
      <c r="AR79" s="373">
        <v>0</v>
      </c>
      <c r="AS79" s="377" t="s">
        <v>74</v>
      </c>
      <c r="AT79" s="373">
        <v>0</v>
      </c>
      <c r="AU79" s="379">
        <f t="shared" si="8"/>
        <v>8000000</v>
      </c>
      <c r="AV79" s="378">
        <f t="shared" si="9"/>
        <v>0</v>
      </c>
      <c r="AW79" s="377" t="s">
        <v>74</v>
      </c>
      <c r="AX79" s="376" t="s">
        <v>95</v>
      </c>
      <c r="AY79" s="375" t="s">
        <v>15347</v>
      </c>
      <c r="AZ79" s="374" t="s">
        <v>66</v>
      </c>
      <c r="BA79" s="374" t="s">
        <v>66</v>
      </c>
    </row>
    <row r="80" spans="2:53" x14ac:dyDescent="0.25">
      <c r="B80" s="374">
        <v>2024</v>
      </c>
      <c r="C80" s="374">
        <v>891780111</v>
      </c>
      <c r="D80" s="390" t="s">
        <v>64</v>
      </c>
      <c r="E80" s="373" t="s">
        <v>15346</v>
      </c>
      <c r="F80" s="389" t="s">
        <v>15345</v>
      </c>
      <c r="G80" s="376">
        <v>0</v>
      </c>
      <c r="H80" s="376" t="s">
        <v>72</v>
      </c>
      <c r="I80" s="373" t="s">
        <v>65</v>
      </c>
      <c r="J80" s="373" t="s">
        <v>15344</v>
      </c>
      <c r="K80" s="387">
        <v>8000000</v>
      </c>
      <c r="L80" s="374" t="s">
        <v>67</v>
      </c>
      <c r="M80" s="373" t="s">
        <v>15343</v>
      </c>
      <c r="N80" s="373">
        <v>1004308477</v>
      </c>
      <c r="O80" s="373">
        <v>388</v>
      </c>
      <c r="P80" s="386">
        <v>45338</v>
      </c>
      <c r="Q80" s="373">
        <v>466800000</v>
      </c>
      <c r="R80" s="385">
        <v>45341</v>
      </c>
      <c r="S80" s="373">
        <v>8000000</v>
      </c>
      <c r="T80" s="376" t="s">
        <v>66</v>
      </c>
      <c r="U80" s="384">
        <v>36559959</v>
      </c>
      <c r="V80" s="395" t="s">
        <v>6162</v>
      </c>
      <c r="W80" s="401">
        <v>45341</v>
      </c>
      <c r="X80" s="401">
        <v>45341</v>
      </c>
      <c r="Y80" s="401" t="s">
        <v>74</v>
      </c>
      <c r="Z80" s="397">
        <v>45382</v>
      </c>
      <c r="AA80" s="375">
        <f t="shared" si="5"/>
        <v>41</v>
      </c>
      <c r="AB80" s="373">
        <v>0</v>
      </c>
      <c r="AC80" s="373">
        <v>0</v>
      </c>
      <c r="AD80" s="373">
        <v>1</v>
      </c>
      <c r="AE80" s="392">
        <v>45412</v>
      </c>
      <c r="AF80" s="375">
        <f t="shared" si="6"/>
        <v>30</v>
      </c>
      <c r="AG80" s="373">
        <v>0</v>
      </c>
      <c r="AH80" s="373">
        <v>0</v>
      </c>
      <c r="AI80" s="396" t="s">
        <v>74</v>
      </c>
      <c r="AJ80" s="373">
        <v>0</v>
      </c>
      <c r="AK80" s="376" t="s">
        <v>74</v>
      </c>
      <c r="AL80" s="376" t="s">
        <v>74</v>
      </c>
      <c r="AM80" s="375">
        <f t="shared" si="7"/>
        <v>0</v>
      </c>
      <c r="AN80" s="375">
        <f>+K80+AC80-AH80</f>
        <v>8000000</v>
      </c>
      <c r="AO80" s="376" t="s">
        <v>94</v>
      </c>
      <c r="AP80" s="375">
        <v>0</v>
      </c>
      <c r="AQ80" s="376" t="s">
        <v>94</v>
      </c>
      <c r="AR80" s="373">
        <v>0</v>
      </c>
      <c r="AS80" s="377" t="s">
        <v>74</v>
      </c>
      <c r="AT80" s="373">
        <v>0</v>
      </c>
      <c r="AU80" s="379">
        <f t="shared" si="8"/>
        <v>8000000</v>
      </c>
      <c r="AV80" s="378">
        <f t="shared" si="9"/>
        <v>0</v>
      </c>
      <c r="AW80" s="377" t="s">
        <v>74</v>
      </c>
      <c r="AX80" s="376" t="s">
        <v>95</v>
      </c>
      <c r="AY80" s="375" t="s">
        <v>15342</v>
      </c>
      <c r="AZ80" s="374" t="s">
        <v>66</v>
      </c>
      <c r="BA80" s="374" t="s">
        <v>66</v>
      </c>
    </row>
    <row r="81" spans="2:53" x14ac:dyDescent="0.25">
      <c r="B81" s="374">
        <v>2024</v>
      </c>
      <c r="C81" s="374">
        <v>891780111</v>
      </c>
      <c r="D81" s="390" t="s">
        <v>64</v>
      </c>
      <c r="E81" s="373" t="s">
        <v>15341</v>
      </c>
      <c r="F81" s="389" t="s">
        <v>15340</v>
      </c>
      <c r="G81" s="376">
        <v>0</v>
      </c>
      <c r="H81" s="376" t="s">
        <v>72</v>
      </c>
      <c r="I81" s="373" t="s">
        <v>65</v>
      </c>
      <c r="J81" s="373" t="s">
        <v>15198</v>
      </c>
      <c r="K81" s="387">
        <v>8000000</v>
      </c>
      <c r="L81" s="374" t="s">
        <v>67</v>
      </c>
      <c r="M81" s="373" t="s">
        <v>15339</v>
      </c>
      <c r="N81" s="373">
        <v>1112762142</v>
      </c>
      <c r="O81" s="373">
        <v>388</v>
      </c>
      <c r="P81" s="386">
        <v>45338</v>
      </c>
      <c r="Q81" s="373">
        <v>466800000</v>
      </c>
      <c r="R81" s="385">
        <v>45341</v>
      </c>
      <c r="S81" s="373">
        <v>8000000</v>
      </c>
      <c r="T81" s="376" t="s">
        <v>66</v>
      </c>
      <c r="U81" s="384">
        <v>36559959</v>
      </c>
      <c r="V81" s="395" t="s">
        <v>6162</v>
      </c>
      <c r="W81" s="401">
        <v>45341</v>
      </c>
      <c r="X81" s="401">
        <v>45341</v>
      </c>
      <c r="Y81" s="401" t="s">
        <v>74</v>
      </c>
      <c r="Z81" s="397">
        <v>45382</v>
      </c>
      <c r="AA81" s="375">
        <f t="shared" si="5"/>
        <v>41</v>
      </c>
      <c r="AB81" s="373">
        <v>0</v>
      </c>
      <c r="AC81" s="373">
        <v>0</v>
      </c>
      <c r="AD81" s="373">
        <v>1</v>
      </c>
      <c r="AE81" s="392">
        <v>45412</v>
      </c>
      <c r="AF81" s="375">
        <f t="shared" si="6"/>
        <v>30</v>
      </c>
      <c r="AG81" s="373">
        <v>0</v>
      </c>
      <c r="AH81" s="373">
        <v>0</v>
      </c>
      <c r="AI81" s="396" t="s">
        <v>74</v>
      </c>
      <c r="AJ81" s="373">
        <v>0</v>
      </c>
      <c r="AK81" s="376" t="s">
        <v>74</v>
      </c>
      <c r="AL81" s="376" t="s">
        <v>74</v>
      </c>
      <c r="AM81" s="375">
        <f t="shared" si="7"/>
        <v>0</v>
      </c>
      <c r="AN81" s="375">
        <f>+K81+AC81-AH81</f>
        <v>8000000</v>
      </c>
      <c r="AO81" s="376" t="s">
        <v>94</v>
      </c>
      <c r="AP81" s="375">
        <v>0</v>
      </c>
      <c r="AQ81" s="376" t="s">
        <v>94</v>
      </c>
      <c r="AR81" s="373">
        <v>0</v>
      </c>
      <c r="AS81" s="377" t="s">
        <v>74</v>
      </c>
      <c r="AT81" s="373">
        <v>0</v>
      </c>
      <c r="AU81" s="379">
        <f t="shared" si="8"/>
        <v>8000000</v>
      </c>
      <c r="AV81" s="378">
        <f t="shared" si="9"/>
        <v>0</v>
      </c>
      <c r="AW81" s="377" t="s">
        <v>74</v>
      </c>
      <c r="AX81" s="376" t="s">
        <v>95</v>
      </c>
      <c r="AY81" s="375" t="s">
        <v>15338</v>
      </c>
      <c r="AZ81" s="374" t="s">
        <v>66</v>
      </c>
      <c r="BA81" s="374" t="s">
        <v>66</v>
      </c>
    </row>
    <row r="82" spans="2:53" x14ac:dyDescent="0.25">
      <c r="B82" s="374">
        <v>2024</v>
      </c>
      <c r="C82" s="374">
        <v>891780111</v>
      </c>
      <c r="D82" s="390" t="s">
        <v>64</v>
      </c>
      <c r="E82" s="373" t="s">
        <v>15337</v>
      </c>
      <c r="F82" s="389" t="s">
        <v>15336</v>
      </c>
      <c r="G82" s="376">
        <v>0</v>
      </c>
      <c r="H82" s="376" t="s">
        <v>72</v>
      </c>
      <c r="I82" s="373" t="s">
        <v>65</v>
      </c>
      <c r="J82" s="373" t="s">
        <v>15198</v>
      </c>
      <c r="K82" s="387">
        <v>8000000</v>
      </c>
      <c r="L82" s="374" t="s">
        <v>67</v>
      </c>
      <c r="M82" s="373" t="s">
        <v>15335</v>
      </c>
      <c r="N82" s="373">
        <v>1083015253</v>
      </c>
      <c r="O82" s="373">
        <v>388</v>
      </c>
      <c r="P82" s="386">
        <v>45338</v>
      </c>
      <c r="Q82" s="373">
        <v>466800000</v>
      </c>
      <c r="R82" s="385">
        <v>45341</v>
      </c>
      <c r="S82" s="373">
        <v>8000000</v>
      </c>
      <c r="T82" s="376" t="s">
        <v>66</v>
      </c>
      <c r="U82" s="384">
        <v>36559959</v>
      </c>
      <c r="V82" s="395" t="s">
        <v>6162</v>
      </c>
      <c r="W82" s="401">
        <v>45341</v>
      </c>
      <c r="X82" s="401">
        <v>45341</v>
      </c>
      <c r="Y82" s="401" t="s">
        <v>74</v>
      </c>
      <c r="Z82" s="397">
        <v>45382</v>
      </c>
      <c r="AA82" s="375">
        <f t="shared" si="5"/>
        <v>41</v>
      </c>
      <c r="AB82" s="373">
        <v>0</v>
      </c>
      <c r="AC82" s="373">
        <v>0</v>
      </c>
      <c r="AD82" s="373">
        <v>0</v>
      </c>
      <c r="AE82" s="392" t="s">
        <v>74</v>
      </c>
      <c r="AF82" s="375">
        <f t="shared" si="6"/>
        <v>0</v>
      </c>
      <c r="AG82" s="373">
        <v>0</v>
      </c>
      <c r="AH82" s="373">
        <v>0</v>
      </c>
      <c r="AI82" s="396" t="s">
        <v>74</v>
      </c>
      <c r="AJ82" s="373">
        <v>0</v>
      </c>
      <c r="AK82" s="376" t="s">
        <v>74</v>
      </c>
      <c r="AL82" s="376" t="s">
        <v>74</v>
      </c>
      <c r="AM82" s="375">
        <f t="shared" si="7"/>
        <v>0</v>
      </c>
      <c r="AN82" s="375">
        <f>+K82+AC82-AH82</f>
        <v>8000000</v>
      </c>
      <c r="AO82" s="376" t="s">
        <v>94</v>
      </c>
      <c r="AP82" s="375">
        <v>0</v>
      </c>
      <c r="AQ82" s="376" t="s">
        <v>94</v>
      </c>
      <c r="AR82" s="373">
        <v>0</v>
      </c>
      <c r="AS82" s="377" t="s">
        <v>74</v>
      </c>
      <c r="AT82" s="373">
        <v>0</v>
      </c>
      <c r="AU82" s="379">
        <f t="shared" si="8"/>
        <v>8000000</v>
      </c>
      <c r="AV82" s="378">
        <f t="shared" si="9"/>
        <v>0</v>
      </c>
      <c r="AW82" s="377" t="s">
        <v>74</v>
      </c>
      <c r="AX82" s="376" t="s">
        <v>95</v>
      </c>
      <c r="AY82" s="375" t="s">
        <v>15334</v>
      </c>
      <c r="AZ82" s="374" t="s">
        <v>66</v>
      </c>
      <c r="BA82" s="374" t="s">
        <v>66</v>
      </c>
    </row>
    <row r="83" spans="2:53" x14ac:dyDescent="0.25">
      <c r="B83" s="374">
        <v>2024</v>
      </c>
      <c r="C83" s="374">
        <v>891780111</v>
      </c>
      <c r="D83" s="390" t="s">
        <v>64</v>
      </c>
      <c r="E83" s="373" t="s">
        <v>15333</v>
      </c>
      <c r="F83" s="389" t="s">
        <v>15332</v>
      </c>
      <c r="G83" s="376">
        <v>0</v>
      </c>
      <c r="H83" s="376" t="s">
        <v>72</v>
      </c>
      <c r="I83" s="373" t="s">
        <v>65</v>
      </c>
      <c r="J83" s="373" t="s">
        <v>15198</v>
      </c>
      <c r="K83" s="387">
        <v>8000000</v>
      </c>
      <c r="L83" s="374" t="s">
        <v>67</v>
      </c>
      <c r="M83" s="373" t="s">
        <v>15331</v>
      </c>
      <c r="N83" s="373">
        <v>72247345</v>
      </c>
      <c r="O83" s="373">
        <v>388</v>
      </c>
      <c r="P83" s="386">
        <v>45338</v>
      </c>
      <c r="Q83" s="373">
        <v>466800000</v>
      </c>
      <c r="R83" s="385">
        <v>45341</v>
      </c>
      <c r="S83" s="373">
        <v>8000000</v>
      </c>
      <c r="T83" s="376" t="s">
        <v>66</v>
      </c>
      <c r="U83" s="384">
        <v>36559959</v>
      </c>
      <c r="V83" s="395" t="s">
        <v>6162</v>
      </c>
      <c r="W83" s="401">
        <v>45341</v>
      </c>
      <c r="X83" s="401">
        <v>45341</v>
      </c>
      <c r="Y83" s="401" t="s">
        <v>74</v>
      </c>
      <c r="Z83" s="397">
        <v>45382</v>
      </c>
      <c r="AA83" s="375">
        <f t="shared" si="5"/>
        <v>41</v>
      </c>
      <c r="AB83" s="373">
        <v>0</v>
      </c>
      <c r="AC83" s="373">
        <v>0</v>
      </c>
      <c r="AD83" s="373">
        <v>0</v>
      </c>
      <c r="AE83" s="392" t="s">
        <v>74</v>
      </c>
      <c r="AF83" s="375">
        <f t="shared" si="6"/>
        <v>0</v>
      </c>
      <c r="AG83" s="373">
        <v>1</v>
      </c>
      <c r="AH83" s="373">
        <v>8000000</v>
      </c>
      <c r="AI83" s="396">
        <v>45363</v>
      </c>
      <c r="AJ83" s="373">
        <v>0</v>
      </c>
      <c r="AK83" s="376" t="s">
        <v>74</v>
      </c>
      <c r="AL83" s="376" t="s">
        <v>74</v>
      </c>
      <c r="AM83" s="375">
        <f t="shared" si="7"/>
        <v>0</v>
      </c>
      <c r="AN83" s="375">
        <f>+K83+AC83-AH83</f>
        <v>0</v>
      </c>
      <c r="AO83" s="376" t="s">
        <v>94</v>
      </c>
      <c r="AP83" s="375">
        <v>0</v>
      </c>
      <c r="AQ83" s="376" t="s">
        <v>94</v>
      </c>
      <c r="AR83" s="373">
        <v>0</v>
      </c>
      <c r="AS83" s="377" t="s">
        <v>74</v>
      </c>
      <c r="AT83" s="373">
        <v>0</v>
      </c>
      <c r="AU83" s="379">
        <f t="shared" si="8"/>
        <v>0</v>
      </c>
      <c r="AV83" s="378" t="str">
        <f t="shared" si="9"/>
        <v>_</v>
      </c>
      <c r="AW83" s="392">
        <v>45363</v>
      </c>
      <c r="AX83" s="376" t="s">
        <v>95</v>
      </c>
      <c r="AY83" s="375" t="s">
        <v>15330</v>
      </c>
      <c r="AZ83" s="374" t="s">
        <v>66</v>
      </c>
      <c r="BA83" s="374" t="s">
        <v>66</v>
      </c>
    </row>
    <row r="84" spans="2:53" x14ac:dyDescent="0.25">
      <c r="B84" s="374">
        <v>2024</v>
      </c>
      <c r="C84" s="374">
        <v>891780111</v>
      </c>
      <c r="D84" s="390" t="s">
        <v>64</v>
      </c>
      <c r="E84" s="373" t="s">
        <v>15329</v>
      </c>
      <c r="F84" s="389" t="s">
        <v>15328</v>
      </c>
      <c r="G84" s="376">
        <v>0</v>
      </c>
      <c r="H84" s="376" t="s">
        <v>72</v>
      </c>
      <c r="I84" s="373" t="s">
        <v>65</v>
      </c>
      <c r="J84" s="373" t="s">
        <v>15198</v>
      </c>
      <c r="K84" s="387">
        <v>8000000</v>
      </c>
      <c r="L84" s="374" t="s">
        <v>67</v>
      </c>
      <c r="M84" s="373" t="s">
        <v>15327</v>
      </c>
      <c r="N84" s="373">
        <v>39278307</v>
      </c>
      <c r="O84" s="373">
        <v>388</v>
      </c>
      <c r="P84" s="386">
        <v>45338</v>
      </c>
      <c r="Q84" s="373">
        <v>466800000</v>
      </c>
      <c r="R84" s="385">
        <v>45341</v>
      </c>
      <c r="S84" s="373">
        <v>8000000</v>
      </c>
      <c r="T84" s="376" t="s">
        <v>66</v>
      </c>
      <c r="U84" s="384">
        <v>36559959</v>
      </c>
      <c r="V84" s="395" t="s">
        <v>6162</v>
      </c>
      <c r="W84" s="401">
        <v>45341</v>
      </c>
      <c r="X84" s="401">
        <v>45341</v>
      </c>
      <c r="Y84" s="401" t="s">
        <v>74</v>
      </c>
      <c r="Z84" s="397">
        <v>45382</v>
      </c>
      <c r="AA84" s="375">
        <f t="shared" si="5"/>
        <v>41</v>
      </c>
      <c r="AB84" s="373">
        <v>0</v>
      </c>
      <c r="AC84" s="373">
        <v>0</v>
      </c>
      <c r="AD84" s="373">
        <v>0</v>
      </c>
      <c r="AE84" s="392" t="s">
        <v>74</v>
      </c>
      <c r="AF84" s="375">
        <f t="shared" si="6"/>
        <v>0</v>
      </c>
      <c r="AG84" s="373">
        <v>0</v>
      </c>
      <c r="AH84" s="373">
        <v>0</v>
      </c>
      <c r="AI84" s="396" t="s">
        <v>74</v>
      </c>
      <c r="AJ84" s="373">
        <v>0</v>
      </c>
      <c r="AK84" s="376" t="s">
        <v>74</v>
      </c>
      <c r="AL84" s="376" t="s">
        <v>74</v>
      </c>
      <c r="AM84" s="375">
        <f t="shared" si="7"/>
        <v>0</v>
      </c>
      <c r="AN84" s="375">
        <f>+K84+AC84-AH84</f>
        <v>8000000</v>
      </c>
      <c r="AO84" s="376" t="s">
        <v>94</v>
      </c>
      <c r="AP84" s="375">
        <v>0</v>
      </c>
      <c r="AQ84" s="376" t="s">
        <v>94</v>
      </c>
      <c r="AR84" s="373">
        <v>0</v>
      </c>
      <c r="AS84" s="377" t="s">
        <v>74</v>
      </c>
      <c r="AT84" s="373">
        <v>0</v>
      </c>
      <c r="AU84" s="379">
        <f t="shared" si="8"/>
        <v>8000000</v>
      </c>
      <c r="AV84" s="378">
        <f t="shared" si="9"/>
        <v>0</v>
      </c>
      <c r="AW84" s="377" t="s">
        <v>74</v>
      </c>
      <c r="AX84" s="376" t="s">
        <v>95</v>
      </c>
      <c r="AY84" s="375" t="s">
        <v>15326</v>
      </c>
      <c r="AZ84" s="374" t="s">
        <v>66</v>
      </c>
      <c r="BA84" s="374" t="s">
        <v>66</v>
      </c>
    </row>
    <row r="85" spans="2:53" x14ac:dyDescent="0.25">
      <c r="B85" s="374">
        <v>2024</v>
      </c>
      <c r="C85" s="374">
        <v>891780111</v>
      </c>
      <c r="D85" s="390" t="s">
        <v>64</v>
      </c>
      <c r="E85" s="373" t="s">
        <v>15325</v>
      </c>
      <c r="F85" s="389" t="s">
        <v>15324</v>
      </c>
      <c r="G85" s="376">
        <v>0</v>
      </c>
      <c r="H85" s="376" t="s">
        <v>72</v>
      </c>
      <c r="I85" s="373" t="s">
        <v>65</v>
      </c>
      <c r="J85" s="373" t="s">
        <v>15198</v>
      </c>
      <c r="K85" s="387">
        <v>8000000</v>
      </c>
      <c r="L85" s="374" t="s">
        <v>67</v>
      </c>
      <c r="M85" s="373" t="s">
        <v>15323</v>
      </c>
      <c r="N85" s="373">
        <v>80425554</v>
      </c>
      <c r="O85" s="373">
        <v>388</v>
      </c>
      <c r="P85" s="386">
        <v>45338</v>
      </c>
      <c r="Q85" s="373">
        <v>466800000</v>
      </c>
      <c r="R85" s="385">
        <v>45341</v>
      </c>
      <c r="S85" s="373">
        <v>8000000</v>
      </c>
      <c r="T85" s="376" t="s">
        <v>66</v>
      </c>
      <c r="U85" s="384">
        <v>36559959</v>
      </c>
      <c r="V85" s="395" t="s">
        <v>6162</v>
      </c>
      <c r="W85" s="401">
        <v>45341</v>
      </c>
      <c r="X85" s="401">
        <v>45341</v>
      </c>
      <c r="Y85" s="401" t="s">
        <v>74</v>
      </c>
      <c r="Z85" s="397">
        <v>45382</v>
      </c>
      <c r="AA85" s="375">
        <f t="shared" si="5"/>
        <v>41</v>
      </c>
      <c r="AB85" s="373">
        <v>0</v>
      </c>
      <c r="AC85" s="373">
        <v>0</v>
      </c>
      <c r="AD85" s="373">
        <v>0</v>
      </c>
      <c r="AE85" s="392" t="s">
        <v>74</v>
      </c>
      <c r="AF85" s="375">
        <f t="shared" si="6"/>
        <v>0</v>
      </c>
      <c r="AG85" s="373">
        <v>0</v>
      </c>
      <c r="AH85" s="373">
        <v>0</v>
      </c>
      <c r="AI85" s="396" t="s">
        <v>74</v>
      </c>
      <c r="AJ85" s="373">
        <v>0</v>
      </c>
      <c r="AK85" s="376" t="s">
        <v>74</v>
      </c>
      <c r="AL85" s="376" t="s">
        <v>74</v>
      </c>
      <c r="AM85" s="375">
        <f t="shared" si="7"/>
        <v>0</v>
      </c>
      <c r="AN85" s="375">
        <f>+K85+AC85-AH85</f>
        <v>8000000</v>
      </c>
      <c r="AO85" s="376" t="s">
        <v>94</v>
      </c>
      <c r="AP85" s="375">
        <v>0</v>
      </c>
      <c r="AQ85" s="376" t="s">
        <v>94</v>
      </c>
      <c r="AR85" s="373">
        <v>0</v>
      </c>
      <c r="AS85" s="377" t="s">
        <v>74</v>
      </c>
      <c r="AT85" s="373">
        <v>0</v>
      </c>
      <c r="AU85" s="379">
        <f t="shared" si="8"/>
        <v>8000000</v>
      </c>
      <c r="AV85" s="378">
        <f t="shared" si="9"/>
        <v>0</v>
      </c>
      <c r="AW85" s="377" t="s">
        <v>74</v>
      </c>
      <c r="AX85" s="376" t="s">
        <v>95</v>
      </c>
      <c r="AY85" s="375" t="s">
        <v>15322</v>
      </c>
      <c r="AZ85" s="374" t="s">
        <v>66</v>
      </c>
      <c r="BA85" s="374" t="s">
        <v>66</v>
      </c>
    </row>
    <row r="86" spans="2:53" x14ac:dyDescent="0.25">
      <c r="B86" s="374">
        <v>2024</v>
      </c>
      <c r="C86" s="374">
        <v>891780111</v>
      </c>
      <c r="D86" s="390" t="s">
        <v>64</v>
      </c>
      <c r="E86" s="373" t="s">
        <v>15321</v>
      </c>
      <c r="F86" s="389" t="s">
        <v>15320</v>
      </c>
      <c r="G86" s="376">
        <v>0</v>
      </c>
      <c r="H86" s="376" t="s">
        <v>72</v>
      </c>
      <c r="I86" s="373" t="s">
        <v>65</v>
      </c>
      <c r="J86" s="373" t="s">
        <v>15279</v>
      </c>
      <c r="K86" s="387">
        <v>8000000</v>
      </c>
      <c r="L86" s="374" t="s">
        <v>67</v>
      </c>
      <c r="M86" s="373" t="s">
        <v>15319</v>
      </c>
      <c r="N86" s="373">
        <v>1067863503</v>
      </c>
      <c r="O86" s="373">
        <v>388</v>
      </c>
      <c r="P86" s="386">
        <v>45338</v>
      </c>
      <c r="Q86" s="373">
        <v>466800000</v>
      </c>
      <c r="R86" s="385">
        <v>45341</v>
      </c>
      <c r="S86" s="373">
        <v>8000000</v>
      </c>
      <c r="T86" s="376" t="s">
        <v>66</v>
      </c>
      <c r="U86" s="384">
        <v>36559959</v>
      </c>
      <c r="V86" s="395" t="s">
        <v>6162</v>
      </c>
      <c r="W86" s="401">
        <v>45341</v>
      </c>
      <c r="X86" s="401">
        <v>45341</v>
      </c>
      <c r="Y86" s="401" t="s">
        <v>74</v>
      </c>
      <c r="Z86" s="397">
        <v>45382</v>
      </c>
      <c r="AA86" s="375">
        <f t="shared" si="5"/>
        <v>41</v>
      </c>
      <c r="AB86" s="373">
        <v>0</v>
      </c>
      <c r="AC86" s="373">
        <v>0</v>
      </c>
      <c r="AD86" s="373">
        <v>0</v>
      </c>
      <c r="AE86" s="392" t="s">
        <v>74</v>
      </c>
      <c r="AF86" s="375">
        <f t="shared" si="6"/>
        <v>0</v>
      </c>
      <c r="AG86" s="373">
        <v>0</v>
      </c>
      <c r="AH86" s="373">
        <v>0</v>
      </c>
      <c r="AI86" s="396" t="s">
        <v>74</v>
      </c>
      <c r="AJ86" s="373">
        <v>0</v>
      </c>
      <c r="AK86" s="376" t="s">
        <v>74</v>
      </c>
      <c r="AL86" s="376" t="s">
        <v>74</v>
      </c>
      <c r="AM86" s="375">
        <f t="shared" si="7"/>
        <v>0</v>
      </c>
      <c r="AN86" s="375">
        <f>+K86+AC86-AH86</f>
        <v>8000000</v>
      </c>
      <c r="AO86" s="376" t="s">
        <v>94</v>
      </c>
      <c r="AP86" s="375">
        <v>0</v>
      </c>
      <c r="AQ86" s="376" t="s">
        <v>94</v>
      </c>
      <c r="AR86" s="373">
        <v>0</v>
      </c>
      <c r="AS86" s="377" t="s">
        <v>74</v>
      </c>
      <c r="AT86" s="373">
        <v>0</v>
      </c>
      <c r="AU86" s="379">
        <f t="shared" si="8"/>
        <v>8000000</v>
      </c>
      <c r="AV86" s="378">
        <f t="shared" si="9"/>
        <v>0</v>
      </c>
      <c r="AW86" s="377" t="s">
        <v>74</v>
      </c>
      <c r="AX86" s="376" t="s">
        <v>95</v>
      </c>
      <c r="AY86" s="375" t="s">
        <v>15318</v>
      </c>
      <c r="AZ86" s="374" t="s">
        <v>66</v>
      </c>
      <c r="BA86" s="374" t="s">
        <v>66</v>
      </c>
    </row>
    <row r="87" spans="2:53" x14ac:dyDescent="0.25">
      <c r="B87" s="374">
        <v>2024</v>
      </c>
      <c r="C87" s="374">
        <v>891780111</v>
      </c>
      <c r="D87" s="390" t="s">
        <v>64</v>
      </c>
      <c r="E87" s="373" t="s">
        <v>15317</v>
      </c>
      <c r="F87" s="389" t="s">
        <v>15316</v>
      </c>
      <c r="G87" s="376">
        <v>0</v>
      </c>
      <c r="H87" s="376" t="s">
        <v>72</v>
      </c>
      <c r="I87" s="373" t="s">
        <v>65</v>
      </c>
      <c r="J87" s="373" t="s">
        <v>15198</v>
      </c>
      <c r="K87" s="387">
        <v>8000000</v>
      </c>
      <c r="L87" s="374" t="s">
        <v>67</v>
      </c>
      <c r="M87" s="373" t="s">
        <v>15315</v>
      </c>
      <c r="N87" s="373">
        <v>1083009871</v>
      </c>
      <c r="O87" s="373">
        <v>388</v>
      </c>
      <c r="P87" s="386">
        <v>45338</v>
      </c>
      <c r="Q87" s="373">
        <v>466800000</v>
      </c>
      <c r="R87" s="385">
        <v>45341</v>
      </c>
      <c r="S87" s="373">
        <v>8000000</v>
      </c>
      <c r="T87" s="376" t="s">
        <v>66</v>
      </c>
      <c r="U87" s="384">
        <v>36559959</v>
      </c>
      <c r="V87" s="395" t="s">
        <v>6162</v>
      </c>
      <c r="W87" s="401">
        <v>45341</v>
      </c>
      <c r="X87" s="401">
        <v>45341</v>
      </c>
      <c r="Y87" s="401" t="s">
        <v>74</v>
      </c>
      <c r="Z87" s="397">
        <v>45382</v>
      </c>
      <c r="AA87" s="375">
        <f t="shared" si="5"/>
        <v>41</v>
      </c>
      <c r="AB87" s="373">
        <v>0</v>
      </c>
      <c r="AC87" s="373">
        <v>0</v>
      </c>
      <c r="AD87" s="373">
        <v>1</v>
      </c>
      <c r="AE87" s="392">
        <v>45412</v>
      </c>
      <c r="AF87" s="375">
        <f t="shared" si="6"/>
        <v>30</v>
      </c>
      <c r="AG87" s="373">
        <v>0</v>
      </c>
      <c r="AH87" s="373">
        <v>0</v>
      </c>
      <c r="AI87" s="396" t="s">
        <v>74</v>
      </c>
      <c r="AJ87" s="373">
        <v>0</v>
      </c>
      <c r="AK87" s="376" t="s">
        <v>74</v>
      </c>
      <c r="AL87" s="376" t="s">
        <v>74</v>
      </c>
      <c r="AM87" s="375">
        <f t="shared" si="7"/>
        <v>0</v>
      </c>
      <c r="AN87" s="375">
        <f>+K87+AC87-AH87</f>
        <v>8000000</v>
      </c>
      <c r="AO87" s="376" t="s">
        <v>94</v>
      </c>
      <c r="AP87" s="375">
        <v>0</v>
      </c>
      <c r="AQ87" s="376" t="s">
        <v>94</v>
      </c>
      <c r="AR87" s="373">
        <v>0</v>
      </c>
      <c r="AS87" s="377" t="s">
        <v>74</v>
      </c>
      <c r="AT87" s="373">
        <v>0</v>
      </c>
      <c r="AU87" s="379">
        <f t="shared" si="8"/>
        <v>8000000</v>
      </c>
      <c r="AV87" s="378">
        <f t="shared" si="9"/>
        <v>0</v>
      </c>
      <c r="AW87" s="377" t="s">
        <v>74</v>
      </c>
      <c r="AX87" s="376" t="s">
        <v>95</v>
      </c>
      <c r="AY87" s="375" t="s">
        <v>15314</v>
      </c>
      <c r="AZ87" s="374" t="s">
        <v>66</v>
      </c>
      <c r="BA87" s="374" t="s">
        <v>66</v>
      </c>
    </row>
    <row r="88" spans="2:53" x14ac:dyDescent="0.25">
      <c r="B88" s="374">
        <v>2024</v>
      </c>
      <c r="C88" s="374">
        <v>891780111</v>
      </c>
      <c r="D88" s="390" t="s">
        <v>64</v>
      </c>
      <c r="E88" s="373" t="s">
        <v>15313</v>
      </c>
      <c r="F88" s="389" t="s">
        <v>15312</v>
      </c>
      <c r="G88" s="376">
        <v>0</v>
      </c>
      <c r="H88" s="376" t="s">
        <v>72</v>
      </c>
      <c r="I88" s="373" t="s">
        <v>65</v>
      </c>
      <c r="J88" s="373" t="s">
        <v>15198</v>
      </c>
      <c r="K88" s="387">
        <v>8000000</v>
      </c>
      <c r="L88" s="374" t="s">
        <v>67</v>
      </c>
      <c r="M88" s="373" t="s">
        <v>15311</v>
      </c>
      <c r="N88" s="373">
        <v>1007934121</v>
      </c>
      <c r="O88" s="373">
        <v>388</v>
      </c>
      <c r="P88" s="386">
        <v>45338</v>
      </c>
      <c r="Q88" s="373">
        <v>466800000</v>
      </c>
      <c r="R88" s="385">
        <v>45341</v>
      </c>
      <c r="S88" s="373">
        <v>8000000</v>
      </c>
      <c r="T88" s="376" t="s">
        <v>66</v>
      </c>
      <c r="U88" s="384">
        <v>36559959</v>
      </c>
      <c r="V88" s="395" t="s">
        <v>6162</v>
      </c>
      <c r="W88" s="401">
        <v>45341</v>
      </c>
      <c r="X88" s="401">
        <v>45341</v>
      </c>
      <c r="Y88" s="401" t="s">
        <v>74</v>
      </c>
      <c r="Z88" s="397">
        <v>45382</v>
      </c>
      <c r="AA88" s="375">
        <f t="shared" si="5"/>
        <v>41</v>
      </c>
      <c r="AB88" s="373">
        <v>0</v>
      </c>
      <c r="AC88" s="373">
        <v>0</v>
      </c>
      <c r="AD88" s="373">
        <v>0</v>
      </c>
      <c r="AE88" s="392" t="s">
        <v>74</v>
      </c>
      <c r="AF88" s="375">
        <f t="shared" si="6"/>
        <v>0</v>
      </c>
      <c r="AG88" s="373">
        <v>0</v>
      </c>
      <c r="AH88" s="373">
        <v>0</v>
      </c>
      <c r="AI88" s="396" t="s">
        <v>74</v>
      </c>
      <c r="AJ88" s="373">
        <v>0</v>
      </c>
      <c r="AK88" s="376" t="s">
        <v>74</v>
      </c>
      <c r="AL88" s="376" t="s">
        <v>74</v>
      </c>
      <c r="AM88" s="375">
        <f t="shared" si="7"/>
        <v>0</v>
      </c>
      <c r="AN88" s="375">
        <f>+K88+AC88-AH88</f>
        <v>8000000</v>
      </c>
      <c r="AO88" s="376" t="s">
        <v>94</v>
      </c>
      <c r="AP88" s="375">
        <v>0</v>
      </c>
      <c r="AQ88" s="376" t="s">
        <v>94</v>
      </c>
      <c r="AR88" s="373">
        <v>0</v>
      </c>
      <c r="AS88" s="377" t="s">
        <v>74</v>
      </c>
      <c r="AT88" s="373">
        <v>0</v>
      </c>
      <c r="AU88" s="379">
        <f t="shared" si="8"/>
        <v>8000000</v>
      </c>
      <c r="AV88" s="378">
        <f t="shared" si="9"/>
        <v>0</v>
      </c>
      <c r="AW88" s="377" t="s">
        <v>74</v>
      </c>
      <c r="AX88" s="376" t="s">
        <v>95</v>
      </c>
      <c r="AY88" s="375" t="s">
        <v>15310</v>
      </c>
      <c r="AZ88" s="374" t="s">
        <v>66</v>
      </c>
      <c r="BA88" s="374" t="s">
        <v>66</v>
      </c>
    </row>
    <row r="89" spans="2:53" x14ac:dyDescent="0.25">
      <c r="B89" s="374">
        <v>2024</v>
      </c>
      <c r="C89" s="374">
        <v>891780111</v>
      </c>
      <c r="D89" s="390" t="s">
        <v>64</v>
      </c>
      <c r="E89" s="373" t="s">
        <v>15309</v>
      </c>
      <c r="F89" s="389" t="s">
        <v>15308</v>
      </c>
      <c r="G89" s="376">
        <v>0</v>
      </c>
      <c r="H89" s="376" t="s">
        <v>72</v>
      </c>
      <c r="I89" s="373" t="s">
        <v>65</v>
      </c>
      <c r="J89" s="373" t="s">
        <v>15198</v>
      </c>
      <c r="K89" s="387">
        <v>8000000</v>
      </c>
      <c r="L89" s="374" t="s">
        <v>67</v>
      </c>
      <c r="M89" s="373" t="s">
        <v>15307</v>
      </c>
      <c r="N89" s="373">
        <v>63556459</v>
      </c>
      <c r="O89" s="373">
        <v>388</v>
      </c>
      <c r="P89" s="386">
        <v>45338</v>
      </c>
      <c r="Q89" s="373">
        <v>466800000</v>
      </c>
      <c r="R89" s="385">
        <v>45341</v>
      </c>
      <c r="S89" s="373">
        <v>8000000</v>
      </c>
      <c r="T89" s="376" t="s">
        <v>66</v>
      </c>
      <c r="U89" s="384">
        <v>36559959</v>
      </c>
      <c r="V89" s="395" t="s">
        <v>6162</v>
      </c>
      <c r="W89" s="401">
        <v>45341</v>
      </c>
      <c r="X89" s="401">
        <v>45341</v>
      </c>
      <c r="Y89" s="401" t="s">
        <v>74</v>
      </c>
      <c r="Z89" s="397">
        <v>45382</v>
      </c>
      <c r="AA89" s="375">
        <f t="shared" si="5"/>
        <v>41</v>
      </c>
      <c r="AB89" s="373">
        <v>0</v>
      </c>
      <c r="AC89" s="373">
        <v>0</v>
      </c>
      <c r="AD89" s="373">
        <v>1</v>
      </c>
      <c r="AE89" s="392">
        <v>45412</v>
      </c>
      <c r="AF89" s="375">
        <f t="shared" si="6"/>
        <v>30</v>
      </c>
      <c r="AG89" s="373">
        <v>0</v>
      </c>
      <c r="AH89" s="373">
        <v>0</v>
      </c>
      <c r="AI89" s="396" t="s">
        <v>74</v>
      </c>
      <c r="AJ89" s="373">
        <v>0</v>
      </c>
      <c r="AK89" s="376" t="s">
        <v>74</v>
      </c>
      <c r="AL89" s="376" t="s">
        <v>74</v>
      </c>
      <c r="AM89" s="375">
        <f t="shared" si="7"/>
        <v>0</v>
      </c>
      <c r="AN89" s="375">
        <f>+K89+AC89-AH89</f>
        <v>8000000</v>
      </c>
      <c r="AO89" s="376" t="s">
        <v>94</v>
      </c>
      <c r="AP89" s="375">
        <v>0</v>
      </c>
      <c r="AQ89" s="376" t="s">
        <v>94</v>
      </c>
      <c r="AR89" s="373">
        <v>0</v>
      </c>
      <c r="AS89" s="377" t="s">
        <v>74</v>
      </c>
      <c r="AT89" s="373">
        <v>0</v>
      </c>
      <c r="AU89" s="379">
        <f t="shared" si="8"/>
        <v>8000000</v>
      </c>
      <c r="AV89" s="378">
        <f t="shared" si="9"/>
        <v>0</v>
      </c>
      <c r="AW89" s="377" t="s">
        <v>74</v>
      </c>
      <c r="AX89" s="376" t="s">
        <v>95</v>
      </c>
      <c r="AY89" s="375" t="s">
        <v>15306</v>
      </c>
      <c r="AZ89" s="374" t="s">
        <v>66</v>
      </c>
      <c r="BA89" s="374" t="s">
        <v>66</v>
      </c>
    </row>
    <row r="90" spans="2:53" x14ac:dyDescent="0.25">
      <c r="B90" s="374">
        <v>2024</v>
      </c>
      <c r="C90" s="374">
        <v>891780111</v>
      </c>
      <c r="D90" s="390" t="s">
        <v>64</v>
      </c>
      <c r="E90" s="373" t="s">
        <v>15305</v>
      </c>
      <c r="F90" s="389" t="s">
        <v>15304</v>
      </c>
      <c r="G90" s="376">
        <v>0</v>
      </c>
      <c r="H90" s="376" t="s">
        <v>72</v>
      </c>
      <c r="I90" s="373" t="s">
        <v>65</v>
      </c>
      <c r="J90" s="373" t="s">
        <v>15198</v>
      </c>
      <c r="K90" s="387">
        <v>8000000</v>
      </c>
      <c r="L90" s="374" t="s">
        <v>67</v>
      </c>
      <c r="M90" s="373" t="s">
        <v>15303</v>
      </c>
      <c r="N90" s="373">
        <v>36728890</v>
      </c>
      <c r="O90" s="373">
        <v>388</v>
      </c>
      <c r="P90" s="386">
        <v>45338</v>
      </c>
      <c r="Q90" s="373">
        <v>466800000</v>
      </c>
      <c r="R90" s="385">
        <v>45341</v>
      </c>
      <c r="S90" s="373">
        <v>8000000</v>
      </c>
      <c r="T90" s="376" t="s">
        <v>66</v>
      </c>
      <c r="U90" s="384">
        <v>36559959</v>
      </c>
      <c r="V90" s="395" t="s">
        <v>6162</v>
      </c>
      <c r="W90" s="401">
        <v>45341</v>
      </c>
      <c r="X90" s="401">
        <v>45341</v>
      </c>
      <c r="Y90" s="401" t="s">
        <v>74</v>
      </c>
      <c r="Z90" s="397">
        <v>45382</v>
      </c>
      <c r="AA90" s="375">
        <f t="shared" si="5"/>
        <v>41</v>
      </c>
      <c r="AB90" s="373">
        <v>0</v>
      </c>
      <c r="AC90" s="373">
        <v>0</v>
      </c>
      <c r="AD90" s="373">
        <v>1</v>
      </c>
      <c r="AE90" s="392">
        <v>45412</v>
      </c>
      <c r="AF90" s="375">
        <f t="shared" si="6"/>
        <v>30</v>
      </c>
      <c r="AG90" s="373">
        <v>0</v>
      </c>
      <c r="AH90" s="373">
        <v>0</v>
      </c>
      <c r="AI90" s="396" t="s">
        <v>74</v>
      </c>
      <c r="AJ90" s="373">
        <v>0</v>
      </c>
      <c r="AK90" s="376" t="s">
        <v>74</v>
      </c>
      <c r="AL90" s="376" t="s">
        <v>74</v>
      </c>
      <c r="AM90" s="375">
        <f t="shared" si="7"/>
        <v>0</v>
      </c>
      <c r="AN90" s="375">
        <f>+K90+AC90-AH90</f>
        <v>8000000</v>
      </c>
      <c r="AO90" s="376" t="s">
        <v>94</v>
      </c>
      <c r="AP90" s="375">
        <v>0</v>
      </c>
      <c r="AQ90" s="376" t="s">
        <v>94</v>
      </c>
      <c r="AR90" s="373">
        <v>0</v>
      </c>
      <c r="AS90" s="377" t="s">
        <v>74</v>
      </c>
      <c r="AT90" s="373">
        <v>0</v>
      </c>
      <c r="AU90" s="379">
        <f t="shared" si="8"/>
        <v>8000000</v>
      </c>
      <c r="AV90" s="378">
        <f t="shared" si="9"/>
        <v>0</v>
      </c>
      <c r="AW90" s="377" t="s">
        <v>74</v>
      </c>
      <c r="AX90" s="376" t="s">
        <v>95</v>
      </c>
      <c r="AY90" s="375" t="s">
        <v>15302</v>
      </c>
      <c r="AZ90" s="374" t="s">
        <v>66</v>
      </c>
      <c r="BA90" s="374" t="s">
        <v>66</v>
      </c>
    </row>
    <row r="91" spans="2:53" x14ac:dyDescent="0.25">
      <c r="B91" s="374">
        <v>2024</v>
      </c>
      <c r="C91" s="374">
        <v>891780111</v>
      </c>
      <c r="D91" s="390" t="s">
        <v>64</v>
      </c>
      <c r="E91" s="373" t="s">
        <v>15301</v>
      </c>
      <c r="F91" s="389" t="s">
        <v>15300</v>
      </c>
      <c r="G91" s="376">
        <v>0</v>
      </c>
      <c r="H91" s="376" t="s">
        <v>72</v>
      </c>
      <c r="I91" s="373" t="s">
        <v>65</v>
      </c>
      <c r="J91" s="373" t="s">
        <v>15198</v>
      </c>
      <c r="K91" s="387">
        <v>8000000</v>
      </c>
      <c r="L91" s="374" t="s">
        <v>67</v>
      </c>
      <c r="M91" s="373" t="s">
        <v>15299</v>
      </c>
      <c r="N91" s="373">
        <v>1091674919</v>
      </c>
      <c r="O91" s="373">
        <v>388</v>
      </c>
      <c r="P91" s="386">
        <v>45338</v>
      </c>
      <c r="Q91" s="373">
        <v>466800000</v>
      </c>
      <c r="R91" s="385">
        <v>45341</v>
      </c>
      <c r="S91" s="373">
        <v>8000000</v>
      </c>
      <c r="T91" s="376" t="s">
        <v>66</v>
      </c>
      <c r="U91" s="384">
        <v>36559959</v>
      </c>
      <c r="V91" s="395" t="s">
        <v>6162</v>
      </c>
      <c r="W91" s="401">
        <v>45341</v>
      </c>
      <c r="X91" s="401">
        <v>45341</v>
      </c>
      <c r="Y91" s="401" t="s">
        <v>74</v>
      </c>
      <c r="Z91" s="397">
        <v>45382</v>
      </c>
      <c r="AA91" s="375">
        <f t="shared" si="5"/>
        <v>41</v>
      </c>
      <c r="AB91" s="373">
        <v>0</v>
      </c>
      <c r="AC91" s="373">
        <v>0</v>
      </c>
      <c r="AD91" s="373">
        <v>0</v>
      </c>
      <c r="AE91" s="392" t="s">
        <v>74</v>
      </c>
      <c r="AF91" s="375">
        <f t="shared" si="6"/>
        <v>0</v>
      </c>
      <c r="AG91" s="373">
        <v>0</v>
      </c>
      <c r="AH91" s="373">
        <v>0</v>
      </c>
      <c r="AI91" s="396" t="s">
        <v>74</v>
      </c>
      <c r="AJ91" s="373">
        <v>0</v>
      </c>
      <c r="AK91" s="376" t="s">
        <v>74</v>
      </c>
      <c r="AL91" s="376" t="s">
        <v>74</v>
      </c>
      <c r="AM91" s="375">
        <f t="shared" si="7"/>
        <v>0</v>
      </c>
      <c r="AN91" s="375">
        <f>+K91+AC91-AH91</f>
        <v>8000000</v>
      </c>
      <c r="AO91" s="376" t="s">
        <v>94</v>
      </c>
      <c r="AP91" s="375">
        <v>0</v>
      </c>
      <c r="AQ91" s="376" t="s">
        <v>94</v>
      </c>
      <c r="AR91" s="373">
        <v>0</v>
      </c>
      <c r="AS91" s="377" t="s">
        <v>74</v>
      </c>
      <c r="AT91" s="373">
        <v>0</v>
      </c>
      <c r="AU91" s="379">
        <f t="shared" si="8"/>
        <v>8000000</v>
      </c>
      <c r="AV91" s="378">
        <f t="shared" si="9"/>
        <v>0</v>
      </c>
      <c r="AW91" s="377" t="s">
        <v>74</v>
      </c>
      <c r="AX91" s="376" t="s">
        <v>95</v>
      </c>
      <c r="AY91" s="375" t="s">
        <v>15298</v>
      </c>
      <c r="AZ91" s="374" t="s">
        <v>66</v>
      </c>
      <c r="BA91" s="374" t="s">
        <v>66</v>
      </c>
    </row>
    <row r="92" spans="2:53" x14ac:dyDescent="0.25">
      <c r="B92" s="374">
        <v>2024</v>
      </c>
      <c r="C92" s="374">
        <v>891780111</v>
      </c>
      <c r="D92" s="390" t="s">
        <v>64</v>
      </c>
      <c r="E92" s="373" t="s">
        <v>15297</v>
      </c>
      <c r="F92" s="389" t="s">
        <v>15296</v>
      </c>
      <c r="G92" s="376">
        <v>0</v>
      </c>
      <c r="H92" s="376" t="s">
        <v>72</v>
      </c>
      <c r="I92" s="373" t="s">
        <v>65</v>
      </c>
      <c r="J92" s="373" t="s">
        <v>15198</v>
      </c>
      <c r="K92" s="387">
        <v>8000000</v>
      </c>
      <c r="L92" s="374" t="s">
        <v>67</v>
      </c>
      <c r="M92" s="373" t="s">
        <v>15295</v>
      </c>
      <c r="N92" s="373">
        <v>1081828194</v>
      </c>
      <c r="O92" s="373">
        <v>388</v>
      </c>
      <c r="P92" s="386">
        <v>45338</v>
      </c>
      <c r="Q92" s="373">
        <v>466800000</v>
      </c>
      <c r="R92" s="385">
        <v>45341</v>
      </c>
      <c r="S92" s="373">
        <v>8000000</v>
      </c>
      <c r="T92" s="376" t="s">
        <v>66</v>
      </c>
      <c r="U92" s="384">
        <v>36559959</v>
      </c>
      <c r="V92" s="395" t="s">
        <v>6162</v>
      </c>
      <c r="W92" s="401">
        <v>45341</v>
      </c>
      <c r="X92" s="401">
        <v>45341</v>
      </c>
      <c r="Y92" s="401" t="s">
        <v>74</v>
      </c>
      <c r="Z92" s="397">
        <v>45382</v>
      </c>
      <c r="AA92" s="375">
        <f t="shared" si="5"/>
        <v>41</v>
      </c>
      <c r="AB92" s="373">
        <v>0</v>
      </c>
      <c r="AC92" s="373">
        <v>0</v>
      </c>
      <c r="AD92" s="373">
        <v>1</v>
      </c>
      <c r="AE92" s="392">
        <v>45412</v>
      </c>
      <c r="AF92" s="375">
        <f t="shared" si="6"/>
        <v>30</v>
      </c>
      <c r="AG92" s="373">
        <v>0</v>
      </c>
      <c r="AH92" s="373">
        <v>0</v>
      </c>
      <c r="AI92" s="396" t="s">
        <v>74</v>
      </c>
      <c r="AJ92" s="373">
        <v>0</v>
      </c>
      <c r="AK92" s="376" t="s">
        <v>74</v>
      </c>
      <c r="AL92" s="376" t="s">
        <v>74</v>
      </c>
      <c r="AM92" s="375">
        <f t="shared" si="7"/>
        <v>0</v>
      </c>
      <c r="AN92" s="375">
        <f>+K92+AC92-AH92</f>
        <v>8000000</v>
      </c>
      <c r="AO92" s="376" t="s">
        <v>94</v>
      </c>
      <c r="AP92" s="375">
        <v>0</v>
      </c>
      <c r="AQ92" s="376" t="s">
        <v>94</v>
      </c>
      <c r="AR92" s="373">
        <v>0</v>
      </c>
      <c r="AS92" s="377" t="s">
        <v>74</v>
      </c>
      <c r="AT92" s="373">
        <v>0</v>
      </c>
      <c r="AU92" s="379">
        <f t="shared" si="8"/>
        <v>8000000</v>
      </c>
      <c r="AV92" s="378">
        <f t="shared" si="9"/>
        <v>0</v>
      </c>
      <c r="AW92" s="377" t="s">
        <v>74</v>
      </c>
      <c r="AX92" s="376" t="s">
        <v>95</v>
      </c>
      <c r="AY92" s="375" t="s">
        <v>15294</v>
      </c>
      <c r="AZ92" s="374" t="s">
        <v>66</v>
      </c>
      <c r="BA92" s="374" t="s">
        <v>66</v>
      </c>
    </row>
    <row r="93" spans="2:53" x14ac:dyDescent="0.25">
      <c r="B93" s="374">
        <v>2024</v>
      </c>
      <c r="C93" s="374">
        <v>891780111</v>
      </c>
      <c r="D93" s="390" t="s">
        <v>64</v>
      </c>
      <c r="E93" s="373" t="s">
        <v>15293</v>
      </c>
      <c r="F93" s="389" t="s">
        <v>15292</v>
      </c>
      <c r="G93" s="376">
        <v>0</v>
      </c>
      <c r="H93" s="376" t="s">
        <v>72</v>
      </c>
      <c r="I93" s="373" t="s">
        <v>65</v>
      </c>
      <c r="J93" s="373" t="s">
        <v>15279</v>
      </c>
      <c r="K93" s="387">
        <v>8000000</v>
      </c>
      <c r="L93" s="374" t="s">
        <v>67</v>
      </c>
      <c r="M93" s="373" t="s">
        <v>15291</v>
      </c>
      <c r="N93" s="373">
        <v>18008045</v>
      </c>
      <c r="O93" s="373">
        <v>388</v>
      </c>
      <c r="P93" s="386">
        <v>45338</v>
      </c>
      <c r="Q93" s="373">
        <v>466800000</v>
      </c>
      <c r="R93" s="385">
        <v>45341</v>
      </c>
      <c r="S93" s="373">
        <v>8000000</v>
      </c>
      <c r="T93" s="376" t="s">
        <v>66</v>
      </c>
      <c r="U93" s="384">
        <v>36559959</v>
      </c>
      <c r="V93" s="395" t="s">
        <v>6162</v>
      </c>
      <c r="W93" s="401">
        <v>45341</v>
      </c>
      <c r="X93" s="401">
        <v>45341</v>
      </c>
      <c r="Y93" s="401" t="s">
        <v>74</v>
      </c>
      <c r="Z93" s="397">
        <v>45382</v>
      </c>
      <c r="AA93" s="375">
        <f t="shared" si="5"/>
        <v>41</v>
      </c>
      <c r="AB93" s="373">
        <v>0</v>
      </c>
      <c r="AC93" s="373">
        <v>0</v>
      </c>
      <c r="AD93" s="373">
        <v>0</v>
      </c>
      <c r="AE93" s="392" t="s">
        <v>74</v>
      </c>
      <c r="AF93" s="375">
        <f t="shared" si="6"/>
        <v>0</v>
      </c>
      <c r="AG93" s="373">
        <v>0</v>
      </c>
      <c r="AH93" s="373">
        <v>0</v>
      </c>
      <c r="AI93" s="396" t="s">
        <v>74</v>
      </c>
      <c r="AJ93" s="373">
        <v>0</v>
      </c>
      <c r="AK93" s="376" t="s">
        <v>74</v>
      </c>
      <c r="AL93" s="376" t="s">
        <v>74</v>
      </c>
      <c r="AM93" s="375">
        <f t="shared" si="7"/>
        <v>0</v>
      </c>
      <c r="AN93" s="375">
        <f>+K93+AC93-AH93</f>
        <v>8000000</v>
      </c>
      <c r="AO93" s="376" t="s">
        <v>94</v>
      </c>
      <c r="AP93" s="375">
        <v>0</v>
      </c>
      <c r="AQ93" s="376" t="s">
        <v>94</v>
      </c>
      <c r="AR93" s="373">
        <v>0</v>
      </c>
      <c r="AS93" s="377" t="s">
        <v>74</v>
      </c>
      <c r="AT93" s="373">
        <v>0</v>
      </c>
      <c r="AU93" s="379">
        <f t="shared" si="8"/>
        <v>8000000</v>
      </c>
      <c r="AV93" s="378">
        <f t="shared" si="9"/>
        <v>0</v>
      </c>
      <c r="AW93" s="377" t="s">
        <v>74</v>
      </c>
      <c r="AX93" s="376" t="s">
        <v>95</v>
      </c>
      <c r="AY93" s="375" t="s">
        <v>15290</v>
      </c>
      <c r="AZ93" s="374" t="s">
        <v>66</v>
      </c>
      <c r="BA93" s="374" t="s">
        <v>66</v>
      </c>
    </row>
    <row r="94" spans="2:53" x14ac:dyDescent="0.25">
      <c r="B94" s="374">
        <v>2024</v>
      </c>
      <c r="C94" s="374">
        <v>891780111</v>
      </c>
      <c r="D94" s="390" t="s">
        <v>64</v>
      </c>
      <c r="E94" s="373" t="s">
        <v>15289</v>
      </c>
      <c r="F94" s="389" t="s">
        <v>15288</v>
      </c>
      <c r="G94" s="376">
        <v>0</v>
      </c>
      <c r="H94" s="376" t="s">
        <v>72</v>
      </c>
      <c r="I94" s="373" t="s">
        <v>65</v>
      </c>
      <c r="J94" s="373" t="s">
        <v>15198</v>
      </c>
      <c r="K94" s="387">
        <v>8000000</v>
      </c>
      <c r="L94" s="374" t="s">
        <v>67</v>
      </c>
      <c r="M94" s="373" t="s">
        <v>15287</v>
      </c>
      <c r="N94" s="373">
        <v>1082957483</v>
      </c>
      <c r="O94" s="373">
        <v>388</v>
      </c>
      <c r="P94" s="386">
        <v>45338</v>
      </c>
      <c r="Q94" s="373">
        <v>466800000</v>
      </c>
      <c r="R94" s="385">
        <v>45341</v>
      </c>
      <c r="S94" s="373">
        <v>8000000</v>
      </c>
      <c r="T94" s="376" t="s">
        <v>66</v>
      </c>
      <c r="U94" s="384">
        <v>36559959</v>
      </c>
      <c r="V94" s="395" t="s">
        <v>6162</v>
      </c>
      <c r="W94" s="401">
        <v>45341</v>
      </c>
      <c r="X94" s="401">
        <v>45341</v>
      </c>
      <c r="Y94" s="401" t="s">
        <v>74</v>
      </c>
      <c r="Z94" s="397">
        <v>45382</v>
      </c>
      <c r="AA94" s="375">
        <f t="shared" si="5"/>
        <v>41</v>
      </c>
      <c r="AB94" s="373">
        <v>0</v>
      </c>
      <c r="AC94" s="373">
        <v>0</v>
      </c>
      <c r="AD94" s="373">
        <v>1</v>
      </c>
      <c r="AE94" s="392">
        <v>45412</v>
      </c>
      <c r="AF94" s="375">
        <f t="shared" si="6"/>
        <v>30</v>
      </c>
      <c r="AG94" s="373">
        <v>0</v>
      </c>
      <c r="AH94" s="373">
        <v>0</v>
      </c>
      <c r="AI94" s="396" t="s">
        <v>74</v>
      </c>
      <c r="AJ94" s="373">
        <v>0</v>
      </c>
      <c r="AK94" s="376" t="s">
        <v>74</v>
      </c>
      <c r="AL94" s="376" t="s">
        <v>74</v>
      </c>
      <c r="AM94" s="375">
        <f t="shared" si="7"/>
        <v>0</v>
      </c>
      <c r="AN94" s="375">
        <f>+K94+AC94-AH94</f>
        <v>8000000</v>
      </c>
      <c r="AO94" s="376" t="s">
        <v>94</v>
      </c>
      <c r="AP94" s="375">
        <v>0</v>
      </c>
      <c r="AQ94" s="376" t="s">
        <v>94</v>
      </c>
      <c r="AR94" s="373">
        <v>0</v>
      </c>
      <c r="AS94" s="377" t="s">
        <v>74</v>
      </c>
      <c r="AT94" s="373">
        <v>0</v>
      </c>
      <c r="AU94" s="379">
        <f t="shared" si="8"/>
        <v>8000000</v>
      </c>
      <c r="AV94" s="378">
        <f t="shared" si="9"/>
        <v>0</v>
      </c>
      <c r="AW94" s="377" t="s">
        <v>74</v>
      </c>
      <c r="AX94" s="376" t="s">
        <v>95</v>
      </c>
      <c r="AY94" s="375" t="s">
        <v>15286</v>
      </c>
      <c r="AZ94" s="374" t="s">
        <v>66</v>
      </c>
      <c r="BA94" s="374" t="s">
        <v>66</v>
      </c>
    </row>
    <row r="95" spans="2:53" x14ac:dyDescent="0.25">
      <c r="B95" s="374">
        <v>2024</v>
      </c>
      <c r="C95" s="374">
        <v>891780111</v>
      </c>
      <c r="D95" s="390" t="s">
        <v>64</v>
      </c>
      <c r="E95" s="373" t="s">
        <v>15285</v>
      </c>
      <c r="F95" s="389" t="s">
        <v>15284</v>
      </c>
      <c r="G95" s="376">
        <v>0</v>
      </c>
      <c r="H95" s="376" t="s">
        <v>72</v>
      </c>
      <c r="I95" s="373" t="s">
        <v>65</v>
      </c>
      <c r="J95" s="373" t="s">
        <v>15198</v>
      </c>
      <c r="K95" s="387">
        <v>8000000</v>
      </c>
      <c r="L95" s="374" t="s">
        <v>67</v>
      </c>
      <c r="M95" s="373" t="s">
        <v>15283</v>
      </c>
      <c r="N95" s="373">
        <v>1082997636</v>
      </c>
      <c r="O95" s="373">
        <v>388</v>
      </c>
      <c r="P95" s="386">
        <v>45338</v>
      </c>
      <c r="Q95" s="373">
        <v>466800000</v>
      </c>
      <c r="R95" s="385">
        <v>45341</v>
      </c>
      <c r="S95" s="373">
        <v>8000000</v>
      </c>
      <c r="T95" s="376" t="s">
        <v>66</v>
      </c>
      <c r="U95" s="384">
        <v>36559959</v>
      </c>
      <c r="V95" s="395" t="s">
        <v>6162</v>
      </c>
      <c r="W95" s="401">
        <v>45341</v>
      </c>
      <c r="X95" s="401">
        <v>45341</v>
      </c>
      <c r="Y95" s="401" t="s">
        <v>74</v>
      </c>
      <c r="Z95" s="397">
        <v>45382</v>
      </c>
      <c r="AA95" s="375">
        <f t="shared" si="5"/>
        <v>41</v>
      </c>
      <c r="AB95" s="373">
        <v>0</v>
      </c>
      <c r="AC95" s="373">
        <v>0</v>
      </c>
      <c r="AD95" s="373">
        <v>0</v>
      </c>
      <c r="AE95" s="392" t="s">
        <v>74</v>
      </c>
      <c r="AF95" s="375">
        <f t="shared" si="6"/>
        <v>0</v>
      </c>
      <c r="AG95" s="373">
        <v>1</v>
      </c>
      <c r="AH95" s="373">
        <v>8000000</v>
      </c>
      <c r="AI95" s="396">
        <v>45352</v>
      </c>
      <c r="AJ95" s="373">
        <v>0</v>
      </c>
      <c r="AK95" s="376" t="s">
        <v>74</v>
      </c>
      <c r="AL95" s="376" t="s">
        <v>74</v>
      </c>
      <c r="AM95" s="375">
        <f t="shared" si="7"/>
        <v>0</v>
      </c>
      <c r="AN95" s="375">
        <f>+K95+AC95-AH95</f>
        <v>0</v>
      </c>
      <c r="AO95" s="376" t="s">
        <v>94</v>
      </c>
      <c r="AP95" s="375">
        <v>0</v>
      </c>
      <c r="AQ95" s="376" t="s">
        <v>94</v>
      </c>
      <c r="AR95" s="373">
        <v>0</v>
      </c>
      <c r="AS95" s="377" t="s">
        <v>74</v>
      </c>
      <c r="AT95" s="373">
        <v>0</v>
      </c>
      <c r="AU95" s="379">
        <f t="shared" si="8"/>
        <v>0</v>
      </c>
      <c r="AV95" s="378" t="str">
        <f t="shared" si="9"/>
        <v>_</v>
      </c>
      <c r="AW95" s="392">
        <v>45356</v>
      </c>
      <c r="AX95" s="376" t="s">
        <v>571</v>
      </c>
      <c r="AY95" s="375" t="s">
        <v>15282</v>
      </c>
      <c r="AZ95" s="374" t="s">
        <v>66</v>
      </c>
      <c r="BA95" s="374" t="s">
        <v>66</v>
      </c>
    </row>
    <row r="96" spans="2:53" x14ac:dyDescent="0.25">
      <c r="B96" s="374">
        <v>2024</v>
      </c>
      <c r="C96" s="374">
        <v>891780111</v>
      </c>
      <c r="D96" s="390" t="s">
        <v>64</v>
      </c>
      <c r="E96" s="373" t="s">
        <v>15281</v>
      </c>
      <c r="F96" s="389" t="s">
        <v>15280</v>
      </c>
      <c r="G96" s="376">
        <v>0</v>
      </c>
      <c r="H96" s="376" t="s">
        <v>72</v>
      </c>
      <c r="I96" s="373" t="s">
        <v>65</v>
      </c>
      <c r="J96" s="373" t="s">
        <v>15279</v>
      </c>
      <c r="K96" s="387">
        <v>8000000</v>
      </c>
      <c r="L96" s="374" t="s">
        <v>67</v>
      </c>
      <c r="M96" s="373" t="s">
        <v>15278</v>
      </c>
      <c r="N96" s="373">
        <v>1067862501</v>
      </c>
      <c r="O96" s="373">
        <v>388</v>
      </c>
      <c r="P96" s="386">
        <v>45338</v>
      </c>
      <c r="Q96" s="373">
        <v>466800000</v>
      </c>
      <c r="R96" s="385">
        <v>45341</v>
      </c>
      <c r="S96" s="373">
        <v>8000000</v>
      </c>
      <c r="T96" s="376" t="s">
        <v>66</v>
      </c>
      <c r="U96" s="384">
        <v>36559959</v>
      </c>
      <c r="V96" s="395" t="s">
        <v>6162</v>
      </c>
      <c r="W96" s="401">
        <v>45341</v>
      </c>
      <c r="X96" s="401">
        <v>45341</v>
      </c>
      <c r="Y96" s="401" t="s">
        <v>74</v>
      </c>
      <c r="Z96" s="397">
        <v>45382</v>
      </c>
      <c r="AA96" s="375">
        <f t="shared" si="5"/>
        <v>41</v>
      </c>
      <c r="AB96" s="373">
        <v>0</v>
      </c>
      <c r="AC96" s="373">
        <v>0</v>
      </c>
      <c r="AD96" s="373">
        <v>0</v>
      </c>
      <c r="AE96" s="392" t="s">
        <v>74</v>
      </c>
      <c r="AF96" s="375">
        <f t="shared" si="6"/>
        <v>0</v>
      </c>
      <c r="AG96" s="373">
        <v>0</v>
      </c>
      <c r="AH96" s="373">
        <v>0</v>
      </c>
      <c r="AI96" s="396" t="s">
        <v>74</v>
      </c>
      <c r="AJ96" s="373">
        <v>0</v>
      </c>
      <c r="AK96" s="376" t="s">
        <v>74</v>
      </c>
      <c r="AL96" s="376" t="s">
        <v>74</v>
      </c>
      <c r="AM96" s="375">
        <f t="shared" si="7"/>
        <v>0</v>
      </c>
      <c r="AN96" s="375">
        <f>+K96+AC96-AH96</f>
        <v>8000000</v>
      </c>
      <c r="AO96" s="376" t="s">
        <v>94</v>
      </c>
      <c r="AP96" s="375">
        <v>0</v>
      </c>
      <c r="AQ96" s="376" t="s">
        <v>94</v>
      </c>
      <c r="AR96" s="373">
        <v>0</v>
      </c>
      <c r="AS96" s="377" t="s">
        <v>74</v>
      </c>
      <c r="AT96" s="373">
        <v>0</v>
      </c>
      <c r="AU96" s="379">
        <f t="shared" si="8"/>
        <v>8000000</v>
      </c>
      <c r="AV96" s="378">
        <f t="shared" si="9"/>
        <v>0</v>
      </c>
      <c r="AW96" s="377" t="s">
        <v>74</v>
      </c>
      <c r="AX96" s="376" t="s">
        <v>95</v>
      </c>
      <c r="AY96" s="375" t="s">
        <v>15277</v>
      </c>
      <c r="AZ96" s="374" t="s">
        <v>66</v>
      </c>
      <c r="BA96" s="374" t="s">
        <v>66</v>
      </c>
    </row>
    <row r="97" spans="2:53" x14ac:dyDescent="0.25">
      <c r="B97" s="374">
        <v>2024</v>
      </c>
      <c r="C97" s="374">
        <v>891780111</v>
      </c>
      <c r="D97" s="390" t="s">
        <v>64</v>
      </c>
      <c r="E97" s="373" t="s">
        <v>15276</v>
      </c>
      <c r="F97" s="389" t="s">
        <v>15275</v>
      </c>
      <c r="G97" s="376">
        <v>0</v>
      </c>
      <c r="H97" s="376" t="s">
        <v>72</v>
      </c>
      <c r="I97" s="373" t="s">
        <v>65</v>
      </c>
      <c r="J97" s="373" t="s">
        <v>15274</v>
      </c>
      <c r="K97" s="387">
        <v>8000000</v>
      </c>
      <c r="L97" s="374" t="s">
        <v>67</v>
      </c>
      <c r="M97" s="373" t="s">
        <v>15273</v>
      </c>
      <c r="N97" s="373">
        <v>37728801</v>
      </c>
      <c r="O97" s="373">
        <v>388</v>
      </c>
      <c r="P97" s="386">
        <v>45338</v>
      </c>
      <c r="Q97" s="373">
        <v>466800000</v>
      </c>
      <c r="R97" s="385">
        <v>45341</v>
      </c>
      <c r="S97" s="373">
        <v>8000000</v>
      </c>
      <c r="T97" s="376" t="s">
        <v>66</v>
      </c>
      <c r="U97" s="384">
        <v>36559959</v>
      </c>
      <c r="V97" s="395" t="s">
        <v>6162</v>
      </c>
      <c r="W97" s="401">
        <v>45341</v>
      </c>
      <c r="X97" s="401">
        <v>45341</v>
      </c>
      <c r="Y97" s="401" t="s">
        <v>74</v>
      </c>
      <c r="Z97" s="397">
        <v>45382</v>
      </c>
      <c r="AA97" s="375">
        <f t="shared" si="5"/>
        <v>41</v>
      </c>
      <c r="AB97" s="373">
        <v>0</v>
      </c>
      <c r="AC97" s="373">
        <v>0</v>
      </c>
      <c r="AD97" s="373">
        <v>0</v>
      </c>
      <c r="AE97" s="392" t="s">
        <v>74</v>
      </c>
      <c r="AF97" s="375">
        <f t="shared" si="6"/>
        <v>0</v>
      </c>
      <c r="AG97" s="373">
        <v>0</v>
      </c>
      <c r="AH97" s="373">
        <v>0</v>
      </c>
      <c r="AI97" s="396" t="s">
        <v>74</v>
      </c>
      <c r="AJ97" s="373">
        <v>0</v>
      </c>
      <c r="AK97" s="376" t="s">
        <v>74</v>
      </c>
      <c r="AL97" s="376" t="s">
        <v>74</v>
      </c>
      <c r="AM97" s="375">
        <f t="shared" si="7"/>
        <v>0</v>
      </c>
      <c r="AN97" s="375">
        <f>+K97+AC97-AH97</f>
        <v>8000000</v>
      </c>
      <c r="AO97" s="376" t="s">
        <v>94</v>
      </c>
      <c r="AP97" s="375">
        <v>0</v>
      </c>
      <c r="AQ97" s="376" t="s">
        <v>94</v>
      </c>
      <c r="AR97" s="373">
        <v>0</v>
      </c>
      <c r="AS97" s="377" t="s">
        <v>74</v>
      </c>
      <c r="AT97" s="373">
        <v>0</v>
      </c>
      <c r="AU97" s="379">
        <f t="shared" si="8"/>
        <v>8000000</v>
      </c>
      <c r="AV97" s="378">
        <f t="shared" si="9"/>
        <v>0</v>
      </c>
      <c r="AW97" s="377" t="s">
        <v>74</v>
      </c>
      <c r="AX97" s="376" t="s">
        <v>95</v>
      </c>
      <c r="AY97" s="375" t="s">
        <v>15272</v>
      </c>
      <c r="AZ97" s="374" t="s">
        <v>66</v>
      </c>
      <c r="BA97" s="374" t="s">
        <v>66</v>
      </c>
    </row>
    <row r="98" spans="2:53" x14ac:dyDescent="0.25">
      <c r="B98" s="374">
        <v>2024</v>
      </c>
      <c r="C98" s="374">
        <v>891780111</v>
      </c>
      <c r="D98" s="390" t="s">
        <v>64</v>
      </c>
      <c r="E98" s="373" t="s">
        <v>15271</v>
      </c>
      <c r="F98" s="389" t="s">
        <v>15270</v>
      </c>
      <c r="G98" s="376">
        <v>0</v>
      </c>
      <c r="H98" s="376" t="s">
        <v>72</v>
      </c>
      <c r="I98" s="373" t="s">
        <v>65</v>
      </c>
      <c r="J98" s="373" t="s">
        <v>15198</v>
      </c>
      <c r="K98" s="387">
        <v>8000000</v>
      </c>
      <c r="L98" s="374" t="s">
        <v>67</v>
      </c>
      <c r="M98" s="373" t="s">
        <v>15269</v>
      </c>
      <c r="N98" s="373">
        <v>1004276626</v>
      </c>
      <c r="O98" s="373">
        <v>388</v>
      </c>
      <c r="P98" s="386">
        <v>45338</v>
      </c>
      <c r="Q98" s="373">
        <v>466800000</v>
      </c>
      <c r="R98" s="385">
        <v>45341</v>
      </c>
      <c r="S98" s="373">
        <v>8000000</v>
      </c>
      <c r="T98" s="376" t="s">
        <v>66</v>
      </c>
      <c r="U98" s="384">
        <v>36559959</v>
      </c>
      <c r="V98" s="395" t="s">
        <v>6162</v>
      </c>
      <c r="W98" s="401">
        <v>45341</v>
      </c>
      <c r="X98" s="401">
        <v>45341</v>
      </c>
      <c r="Y98" s="401" t="s">
        <v>74</v>
      </c>
      <c r="Z98" s="397">
        <v>45382</v>
      </c>
      <c r="AA98" s="375">
        <f t="shared" si="5"/>
        <v>41</v>
      </c>
      <c r="AB98" s="373">
        <v>0</v>
      </c>
      <c r="AC98" s="373">
        <v>0</v>
      </c>
      <c r="AD98" s="373">
        <v>0</v>
      </c>
      <c r="AE98" s="392" t="s">
        <v>74</v>
      </c>
      <c r="AF98" s="375">
        <f t="shared" si="6"/>
        <v>0</v>
      </c>
      <c r="AG98" s="373">
        <v>0</v>
      </c>
      <c r="AH98" s="373">
        <v>0</v>
      </c>
      <c r="AI98" s="396" t="s">
        <v>74</v>
      </c>
      <c r="AJ98" s="373">
        <v>0</v>
      </c>
      <c r="AK98" s="376" t="s">
        <v>74</v>
      </c>
      <c r="AL98" s="376" t="s">
        <v>74</v>
      </c>
      <c r="AM98" s="375">
        <f t="shared" si="7"/>
        <v>0</v>
      </c>
      <c r="AN98" s="375">
        <f>+K98+AC98-AH98</f>
        <v>8000000</v>
      </c>
      <c r="AO98" s="376" t="s">
        <v>94</v>
      </c>
      <c r="AP98" s="375">
        <v>0</v>
      </c>
      <c r="AQ98" s="376" t="s">
        <v>94</v>
      </c>
      <c r="AR98" s="373">
        <v>0</v>
      </c>
      <c r="AS98" s="377" t="s">
        <v>74</v>
      </c>
      <c r="AT98" s="373">
        <v>0</v>
      </c>
      <c r="AU98" s="379">
        <f t="shared" si="8"/>
        <v>8000000</v>
      </c>
      <c r="AV98" s="378">
        <f t="shared" si="9"/>
        <v>0</v>
      </c>
      <c r="AW98" s="377" t="s">
        <v>74</v>
      </c>
      <c r="AX98" s="376" t="s">
        <v>95</v>
      </c>
      <c r="AY98" s="375" t="s">
        <v>15268</v>
      </c>
      <c r="AZ98" s="374" t="s">
        <v>66</v>
      </c>
      <c r="BA98" s="374" t="s">
        <v>66</v>
      </c>
    </row>
    <row r="99" spans="2:53" x14ac:dyDescent="0.25">
      <c r="B99" s="374">
        <v>2024</v>
      </c>
      <c r="C99" s="374">
        <v>891780111</v>
      </c>
      <c r="D99" s="390" t="s">
        <v>64</v>
      </c>
      <c r="E99" s="373" t="s">
        <v>15267</v>
      </c>
      <c r="F99" s="389" t="s">
        <v>15266</v>
      </c>
      <c r="G99" s="376">
        <v>0</v>
      </c>
      <c r="H99" s="376" t="s">
        <v>72</v>
      </c>
      <c r="I99" s="373" t="s">
        <v>65</v>
      </c>
      <c r="J99" s="373" t="s">
        <v>15198</v>
      </c>
      <c r="K99" s="387">
        <v>8000000</v>
      </c>
      <c r="L99" s="374" t="s">
        <v>67</v>
      </c>
      <c r="M99" s="373" t="s">
        <v>15265</v>
      </c>
      <c r="N99" s="373">
        <v>1010071515</v>
      </c>
      <c r="O99" s="373">
        <v>388</v>
      </c>
      <c r="P99" s="386">
        <v>45338</v>
      </c>
      <c r="Q99" s="373">
        <v>466800000</v>
      </c>
      <c r="R99" s="385">
        <v>45341</v>
      </c>
      <c r="S99" s="373">
        <v>8000000</v>
      </c>
      <c r="T99" s="376" t="s">
        <v>66</v>
      </c>
      <c r="U99" s="384">
        <v>36559959</v>
      </c>
      <c r="V99" s="395" t="s">
        <v>6162</v>
      </c>
      <c r="W99" s="401">
        <v>45341</v>
      </c>
      <c r="X99" s="401">
        <v>45341</v>
      </c>
      <c r="Y99" s="401" t="s">
        <v>74</v>
      </c>
      <c r="Z99" s="397">
        <v>45382</v>
      </c>
      <c r="AA99" s="375">
        <f t="shared" si="5"/>
        <v>41</v>
      </c>
      <c r="AB99" s="373">
        <v>0</v>
      </c>
      <c r="AC99" s="373">
        <v>0</v>
      </c>
      <c r="AD99" s="373">
        <v>0</v>
      </c>
      <c r="AE99" s="392" t="s">
        <v>74</v>
      </c>
      <c r="AF99" s="375">
        <f t="shared" si="6"/>
        <v>0</v>
      </c>
      <c r="AG99" s="373">
        <v>0</v>
      </c>
      <c r="AH99" s="373">
        <v>0</v>
      </c>
      <c r="AI99" s="396" t="s">
        <v>74</v>
      </c>
      <c r="AJ99" s="373">
        <v>0</v>
      </c>
      <c r="AK99" s="376" t="s">
        <v>74</v>
      </c>
      <c r="AL99" s="376" t="s">
        <v>74</v>
      </c>
      <c r="AM99" s="375">
        <f t="shared" si="7"/>
        <v>0</v>
      </c>
      <c r="AN99" s="375">
        <f>+K99+AC99-AH99</f>
        <v>8000000</v>
      </c>
      <c r="AO99" s="376" t="s">
        <v>94</v>
      </c>
      <c r="AP99" s="375">
        <v>0</v>
      </c>
      <c r="AQ99" s="376" t="s">
        <v>94</v>
      </c>
      <c r="AR99" s="373">
        <v>0</v>
      </c>
      <c r="AS99" s="377" t="s">
        <v>74</v>
      </c>
      <c r="AT99" s="373">
        <v>0</v>
      </c>
      <c r="AU99" s="379">
        <f t="shared" si="8"/>
        <v>8000000</v>
      </c>
      <c r="AV99" s="378">
        <f t="shared" si="9"/>
        <v>0</v>
      </c>
      <c r="AW99" s="377" t="s">
        <v>74</v>
      </c>
      <c r="AX99" s="376" t="s">
        <v>95</v>
      </c>
      <c r="AY99" s="375" t="s">
        <v>15264</v>
      </c>
      <c r="AZ99" s="374" t="s">
        <v>66</v>
      </c>
      <c r="BA99" s="374" t="s">
        <v>66</v>
      </c>
    </row>
    <row r="100" spans="2:53" x14ac:dyDescent="0.25">
      <c r="B100" s="374">
        <v>2024</v>
      </c>
      <c r="C100" s="374">
        <v>891780111</v>
      </c>
      <c r="D100" s="390" t="s">
        <v>64</v>
      </c>
      <c r="E100" s="373" t="s">
        <v>15263</v>
      </c>
      <c r="F100" s="389" t="s">
        <v>15262</v>
      </c>
      <c r="G100" s="376">
        <v>0</v>
      </c>
      <c r="H100" s="376" t="s">
        <v>72</v>
      </c>
      <c r="I100" s="373" t="s">
        <v>65</v>
      </c>
      <c r="J100" s="373" t="s">
        <v>15198</v>
      </c>
      <c r="K100" s="387">
        <v>8000000</v>
      </c>
      <c r="L100" s="374" t="s">
        <v>67</v>
      </c>
      <c r="M100" s="373" t="s">
        <v>3819</v>
      </c>
      <c r="N100" s="373">
        <v>1007445451</v>
      </c>
      <c r="O100" s="373">
        <v>388</v>
      </c>
      <c r="P100" s="386">
        <v>45338</v>
      </c>
      <c r="Q100" s="373">
        <v>466800000</v>
      </c>
      <c r="R100" s="385">
        <v>45341</v>
      </c>
      <c r="S100" s="373">
        <v>8000000</v>
      </c>
      <c r="T100" s="376" t="s">
        <v>66</v>
      </c>
      <c r="U100" s="384">
        <v>36559959</v>
      </c>
      <c r="V100" s="395" t="s">
        <v>6162</v>
      </c>
      <c r="W100" s="401">
        <v>45341</v>
      </c>
      <c r="X100" s="401">
        <v>45341</v>
      </c>
      <c r="Y100" s="401" t="s">
        <v>74</v>
      </c>
      <c r="Z100" s="397">
        <v>45382</v>
      </c>
      <c r="AA100" s="375">
        <f t="shared" si="5"/>
        <v>41</v>
      </c>
      <c r="AB100" s="373">
        <v>0</v>
      </c>
      <c r="AC100" s="373">
        <v>0</v>
      </c>
      <c r="AD100" s="373">
        <v>1</v>
      </c>
      <c r="AE100" s="392">
        <v>45412</v>
      </c>
      <c r="AF100" s="375">
        <f t="shared" si="6"/>
        <v>30</v>
      </c>
      <c r="AG100" s="373">
        <v>0</v>
      </c>
      <c r="AH100" s="373">
        <v>0</v>
      </c>
      <c r="AI100" s="396" t="s">
        <v>74</v>
      </c>
      <c r="AJ100" s="373">
        <v>0</v>
      </c>
      <c r="AK100" s="376" t="s">
        <v>74</v>
      </c>
      <c r="AL100" s="376" t="s">
        <v>74</v>
      </c>
      <c r="AM100" s="375">
        <f t="shared" si="7"/>
        <v>0</v>
      </c>
      <c r="AN100" s="375">
        <f>+K100+AC100-AH100</f>
        <v>8000000</v>
      </c>
      <c r="AO100" s="376" t="s">
        <v>94</v>
      </c>
      <c r="AP100" s="375">
        <v>0</v>
      </c>
      <c r="AQ100" s="376" t="s">
        <v>94</v>
      </c>
      <c r="AR100" s="373">
        <v>0</v>
      </c>
      <c r="AS100" s="377" t="s">
        <v>74</v>
      </c>
      <c r="AT100" s="373">
        <v>0</v>
      </c>
      <c r="AU100" s="379">
        <f t="shared" si="8"/>
        <v>8000000</v>
      </c>
      <c r="AV100" s="378">
        <f t="shared" si="9"/>
        <v>0</v>
      </c>
      <c r="AW100" s="377" t="s">
        <v>74</v>
      </c>
      <c r="AX100" s="376" t="s">
        <v>95</v>
      </c>
      <c r="AY100" s="375" t="s">
        <v>15261</v>
      </c>
      <c r="AZ100" s="374" t="s">
        <v>66</v>
      </c>
      <c r="BA100" s="374" t="s">
        <v>66</v>
      </c>
    </row>
    <row r="101" spans="2:53" x14ac:dyDescent="0.25">
      <c r="B101" s="374">
        <v>2024</v>
      </c>
      <c r="C101" s="374">
        <v>891780111</v>
      </c>
      <c r="D101" s="390" t="s">
        <v>64</v>
      </c>
      <c r="E101" s="373" t="s">
        <v>15260</v>
      </c>
      <c r="F101" s="389" t="s">
        <v>15259</v>
      </c>
      <c r="G101" s="388">
        <v>2022000100019</v>
      </c>
      <c r="H101" s="376" t="s">
        <v>72</v>
      </c>
      <c r="I101" s="373" t="s">
        <v>65</v>
      </c>
      <c r="J101" s="373" t="s">
        <v>15258</v>
      </c>
      <c r="K101" s="387">
        <v>13636360</v>
      </c>
      <c r="L101" s="374" t="s">
        <v>67</v>
      </c>
      <c r="M101" s="373" t="s">
        <v>14840</v>
      </c>
      <c r="N101" s="373">
        <v>1065600677</v>
      </c>
      <c r="O101" s="373">
        <v>172</v>
      </c>
      <c r="P101" s="386">
        <v>45329</v>
      </c>
      <c r="Q101" s="373">
        <v>129204526</v>
      </c>
      <c r="R101" s="385">
        <v>45341</v>
      </c>
      <c r="S101" s="373">
        <v>13636360</v>
      </c>
      <c r="T101" s="376" t="s">
        <v>66</v>
      </c>
      <c r="U101" s="384">
        <v>85468582</v>
      </c>
      <c r="V101" s="395" t="s">
        <v>14637</v>
      </c>
      <c r="W101" s="401">
        <v>45341</v>
      </c>
      <c r="X101" s="401">
        <v>45341</v>
      </c>
      <c r="Y101" s="401" t="s">
        <v>74</v>
      </c>
      <c r="Z101" s="397">
        <v>45473</v>
      </c>
      <c r="AA101" s="375">
        <f t="shared" si="5"/>
        <v>132</v>
      </c>
      <c r="AB101" s="373">
        <v>0</v>
      </c>
      <c r="AC101" s="373">
        <v>0</v>
      </c>
      <c r="AD101" s="373">
        <v>0</v>
      </c>
      <c r="AE101" s="392" t="s">
        <v>74</v>
      </c>
      <c r="AF101" s="375">
        <f t="shared" si="6"/>
        <v>0</v>
      </c>
      <c r="AG101" s="373">
        <v>0</v>
      </c>
      <c r="AH101" s="373">
        <v>0</v>
      </c>
      <c r="AI101" s="396" t="s">
        <v>74</v>
      </c>
      <c r="AJ101" s="373">
        <v>0</v>
      </c>
      <c r="AK101" s="376" t="s">
        <v>74</v>
      </c>
      <c r="AL101" s="376" t="s">
        <v>74</v>
      </c>
      <c r="AM101" s="375">
        <f t="shared" si="7"/>
        <v>0</v>
      </c>
      <c r="AN101" s="375">
        <f>+K101+AC101-AH101</f>
        <v>13636360</v>
      </c>
      <c r="AO101" s="376" t="s">
        <v>94</v>
      </c>
      <c r="AP101" s="375">
        <v>0</v>
      </c>
      <c r="AQ101" s="376" t="s">
        <v>94</v>
      </c>
      <c r="AR101" s="373">
        <v>0</v>
      </c>
      <c r="AS101" s="377" t="s">
        <v>74</v>
      </c>
      <c r="AT101" s="373">
        <v>0</v>
      </c>
      <c r="AU101" s="379">
        <f t="shared" si="8"/>
        <v>13636360</v>
      </c>
      <c r="AV101" s="378">
        <f t="shared" si="9"/>
        <v>0</v>
      </c>
      <c r="AW101" s="377" t="s">
        <v>74</v>
      </c>
      <c r="AX101" s="376" t="s">
        <v>95</v>
      </c>
      <c r="AY101" s="375" t="s">
        <v>15257</v>
      </c>
      <c r="AZ101" s="374" t="s">
        <v>66</v>
      </c>
      <c r="BA101" s="374" t="s">
        <v>66</v>
      </c>
    </row>
    <row r="102" spans="2:53" x14ac:dyDescent="0.25">
      <c r="B102" s="374">
        <v>2024</v>
      </c>
      <c r="C102" s="374">
        <v>891780111</v>
      </c>
      <c r="D102" s="390" t="s">
        <v>64</v>
      </c>
      <c r="E102" s="373" t="s">
        <v>15256</v>
      </c>
      <c r="F102" s="389" t="s">
        <v>15255</v>
      </c>
      <c r="G102" s="388">
        <v>2022000100019</v>
      </c>
      <c r="H102" s="376" t="s">
        <v>72</v>
      </c>
      <c r="I102" s="373" t="s">
        <v>65</v>
      </c>
      <c r="J102" s="373" t="s">
        <v>15254</v>
      </c>
      <c r="K102" s="387">
        <v>13636360</v>
      </c>
      <c r="L102" s="374" t="s">
        <v>67</v>
      </c>
      <c r="M102" s="373" t="s">
        <v>14835</v>
      </c>
      <c r="N102" s="373">
        <v>1064715357</v>
      </c>
      <c r="O102" s="373">
        <v>172</v>
      </c>
      <c r="P102" s="386">
        <v>45329</v>
      </c>
      <c r="Q102" s="373">
        <v>129204526</v>
      </c>
      <c r="R102" s="385">
        <v>45341</v>
      </c>
      <c r="S102" s="373">
        <v>13636360</v>
      </c>
      <c r="T102" s="376" t="s">
        <v>66</v>
      </c>
      <c r="U102" s="384">
        <v>85468582</v>
      </c>
      <c r="V102" s="395" t="s">
        <v>14637</v>
      </c>
      <c r="W102" s="401">
        <v>45341</v>
      </c>
      <c r="X102" s="401">
        <v>45341</v>
      </c>
      <c r="Y102" s="401" t="s">
        <v>74</v>
      </c>
      <c r="Z102" s="397">
        <v>45473</v>
      </c>
      <c r="AA102" s="375">
        <f t="shared" si="5"/>
        <v>132</v>
      </c>
      <c r="AB102" s="373">
        <v>0</v>
      </c>
      <c r="AC102" s="373">
        <v>0</v>
      </c>
      <c r="AD102" s="373">
        <v>0</v>
      </c>
      <c r="AE102" s="392" t="s">
        <v>74</v>
      </c>
      <c r="AF102" s="375">
        <f t="shared" si="6"/>
        <v>0</v>
      </c>
      <c r="AG102" s="373">
        <v>0</v>
      </c>
      <c r="AH102" s="373">
        <v>0</v>
      </c>
      <c r="AI102" s="396" t="s">
        <v>74</v>
      </c>
      <c r="AJ102" s="373">
        <v>0</v>
      </c>
      <c r="AK102" s="376" t="s">
        <v>74</v>
      </c>
      <c r="AL102" s="376" t="s">
        <v>74</v>
      </c>
      <c r="AM102" s="375">
        <f t="shared" si="7"/>
        <v>0</v>
      </c>
      <c r="AN102" s="375">
        <f>+K102+AC102-AH102</f>
        <v>13636360</v>
      </c>
      <c r="AO102" s="376" t="s">
        <v>94</v>
      </c>
      <c r="AP102" s="375">
        <v>0</v>
      </c>
      <c r="AQ102" s="376" t="s">
        <v>94</v>
      </c>
      <c r="AR102" s="373">
        <v>0</v>
      </c>
      <c r="AS102" s="377" t="s">
        <v>74</v>
      </c>
      <c r="AT102" s="373">
        <v>0</v>
      </c>
      <c r="AU102" s="379">
        <f t="shared" si="8"/>
        <v>13636360</v>
      </c>
      <c r="AV102" s="378">
        <f t="shared" si="9"/>
        <v>0</v>
      </c>
      <c r="AW102" s="377" t="s">
        <v>74</v>
      </c>
      <c r="AX102" s="376" t="s">
        <v>95</v>
      </c>
      <c r="AY102" s="375" t="s">
        <v>15253</v>
      </c>
      <c r="AZ102" s="374" t="s">
        <v>66</v>
      </c>
      <c r="BA102" s="374" t="s">
        <v>66</v>
      </c>
    </row>
    <row r="103" spans="2:53" x14ac:dyDescent="0.25">
      <c r="B103" s="374">
        <v>2024</v>
      </c>
      <c r="C103" s="374">
        <v>891780111</v>
      </c>
      <c r="D103" s="390" t="s">
        <v>64</v>
      </c>
      <c r="E103" s="373" t="s">
        <v>15252</v>
      </c>
      <c r="F103" s="389" t="s">
        <v>15251</v>
      </c>
      <c r="G103" s="376">
        <v>0</v>
      </c>
      <c r="H103" s="376" t="s">
        <v>72</v>
      </c>
      <c r="I103" s="373" t="s">
        <v>65</v>
      </c>
      <c r="J103" s="373" t="s">
        <v>15198</v>
      </c>
      <c r="K103" s="387">
        <v>8000000</v>
      </c>
      <c r="L103" s="374" t="s">
        <v>67</v>
      </c>
      <c r="M103" s="373" t="s">
        <v>15250</v>
      </c>
      <c r="N103" s="373">
        <v>1082980006</v>
      </c>
      <c r="O103" s="373">
        <v>388</v>
      </c>
      <c r="P103" s="386">
        <v>45338</v>
      </c>
      <c r="Q103" s="373">
        <v>466800000</v>
      </c>
      <c r="R103" s="385">
        <v>45341</v>
      </c>
      <c r="S103" s="373">
        <v>8000000</v>
      </c>
      <c r="T103" s="376" t="s">
        <v>66</v>
      </c>
      <c r="U103" s="384">
        <v>36559959</v>
      </c>
      <c r="V103" s="395" t="s">
        <v>6162</v>
      </c>
      <c r="W103" s="401">
        <v>45341</v>
      </c>
      <c r="X103" s="401">
        <v>45341</v>
      </c>
      <c r="Y103" s="401" t="s">
        <v>74</v>
      </c>
      <c r="Z103" s="397">
        <v>45382</v>
      </c>
      <c r="AA103" s="375">
        <f t="shared" si="5"/>
        <v>41</v>
      </c>
      <c r="AB103" s="373">
        <v>0</v>
      </c>
      <c r="AC103" s="373">
        <v>0</v>
      </c>
      <c r="AD103" s="373">
        <v>1</v>
      </c>
      <c r="AE103" s="392">
        <v>45412</v>
      </c>
      <c r="AF103" s="375">
        <f t="shared" si="6"/>
        <v>30</v>
      </c>
      <c r="AG103" s="373">
        <v>0</v>
      </c>
      <c r="AH103" s="373">
        <v>0</v>
      </c>
      <c r="AI103" s="396" t="s">
        <v>74</v>
      </c>
      <c r="AJ103" s="373">
        <v>0</v>
      </c>
      <c r="AK103" s="376" t="s">
        <v>74</v>
      </c>
      <c r="AL103" s="376" t="s">
        <v>74</v>
      </c>
      <c r="AM103" s="375">
        <f t="shared" si="7"/>
        <v>0</v>
      </c>
      <c r="AN103" s="375">
        <f>+K103+AC103-AH103</f>
        <v>8000000</v>
      </c>
      <c r="AO103" s="376" t="s">
        <v>94</v>
      </c>
      <c r="AP103" s="375">
        <v>0</v>
      </c>
      <c r="AQ103" s="376" t="s">
        <v>94</v>
      </c>
      <c r="AR103" s="373">
        <v>0</v>
      </c>
      <c r="AS103" s="377" t="s">
        <v>74</v>
      </c>
      <c r="AT103" s="373">
        <v>0</v>
      </c>
      <c r="AU103" s="379">
        <f t="shared" si="8"/>
        <v>8000000</v>
      </c>
      <c r="AV103" s="378">
        <f t="shared" si="9"/>
        <v>0</v>
      </c>
      <c r="AW103" s="377" t="s">
        <v>74</v>
      </c>
      <c r="AX103" s="376" t="s">
        <v>95</v>
      </c>
      <c r="AY103" s="375" t="s">
        <v>15249</v>
      </c>
      <c r="AZ103" s="374" t="s">
        <v>66</v>
      </c>
      <c r="BA103" s="374" t="s">
        <v>66</v>
      </c>
    </row>
    <row r="104" spans="2:53" x14ac:dyDescent="0.25">
      <c r="B104" s="374">
        <v>2024</v>
      </c>
      <c r="C104" s="374">
        <v>891780111</v>
      </c>
      <c r="D104" s="390" t="s">
        <v>64</v>
      </c>
      <c r="E104" s="373" t="s">
        <v>15248</v>
      </c>
      <c r="F104" s="389" t="s">
        <v>15247</v>
      </c>
      <c r="G104" s="376">
        <v>0</v>
      </c>
      <c r="H104" s="376" t="s">
        <v>72</v>
      </c>
      <c r="I104" s="373" t="s">
        <v>65</v>
      </c>
      <c r="J104" s="373" t="s">
        <v>15198</v>
      </c>
      <c r="K104" s="387">
        <v>8000000</v>
      </c>
      <c r="L104" s="374" t="s">
        <v>67</v>
      </c>
      <c r="M104" s="373" t="s">
        <v>15246</v>
      </c>
      <c r="N104" s="373">
        <v>1084740126</v>
      </c>
      <c r="O104" s="373">
        <v>388</v>
      </c>
      <c r="P104" s="386">
        <v>45338</v>
      </c>
      <c r="Q104" s="373">
        <v>466800000</v>
      </c>
      <c r="R104" s="385">
        <v>45341</v>
      </c>
      <c r="S104" s="373">
        <v>8000000</v>
      </c>
      <c r="T104" s="376" t="s">
        <v>66</v>
      </c>
      <c r="U104" s="384">
        <v>36559959</v>
      </c>
      <c r="V104" s="395" t="s">
        <v>6162</v>
      </c>
      <c r="W104" s="401">
        <v>45341</v>
      </c>
      <c r="X104" s="401">
        <v>45341</v>
      </c>
      <c r="Y104" s="401" t="s">
        <v>74</v>
      </c>
      <c r="Z104" s="397">
        <v>45382</v>
      </c>
      <c r="AA104" s="375">
        <f t="shared" si="5"/>
        <v>41</v>
      </c>
      <c r="AB104" s="373">
        <v>0</v>
      </c>
      <c r="AC104" s="373">
        <v>0</v>
      </c>
      <c r="AD104" s="373">
        <v>0</v>
      </c>
      <c r="AE104" s="392" t="s">
        <v>74</v>
      </c>
      <c r="AF104" s="375">
        <f t="shared" si="6"/>
        <v>0</v>
      </c>
      <c r="AG104" s="373">
        <v>0</v>
      </c>
      <c r="AH104" s="373">
        <v>0</v>
      </c>
      <c r="AI104" s="396" t="s">
        <v>74</v>
      </c>
      <c r="AJ104" s="373">
        <v>0</v>
      </c>
      <c r="AK104" s="376" t="s">
        <v>74</v>
      </c>
      <c r="AL104" s="376" t="s">
        <v>74</v>
      </c>
      <c r="AM104" s="375">
        <f t="shared" si="7"/>
        <v>0</v>
      </c>
      <c r="AN104" s="375">
        <f>+K104+AC104-AH104</f>
        <v>8000000</v>
      </c>
      <c r="AO104" s="376" t="s">
        <v>94</v>
      </c>
      <c r="AP104" s="375">
        <v>0</v>
      </c>
      <c r="AQ104" s="376" t="s">
        <v>94</v>
      </c>
      <c r="AR104" s="373">
        <v>0</v>
      </c>
      <c r="AS104" s="377" t="s">
        <v>74</v>
      </c>
      <c r="AT104" s="373">
        <v>0</v>
      </c>
      <c r="AU104" s="379">
        <f t="shared" si="8"/>
        <v>8000000</v>
      </c>
      <c r="AV104" s="378">
        <f t="shared" si="9"/>
        <v>0</v>
      </c>
      <c r="AW104" s="377" t="s">
        <v>74</v>
      </c>
      <c r="AX104" s="376" t="s">
        <v>95</v>
      </c>
      <c r="AY104" s="375" t="s">
        <v>15245</v>
      </c>
      <c r="AZ104" s="374" t="s">
        <v>66</v>
      </c>
      <c r="BA104" s="374" t="s">
        <v>66</v>
      </c>
    </row>
    <row r="105" spans="2:53" x14ac:dyDescent="0.25">
      <c r="B105" s="374">
        <v>2024</v>
      </c>
      <c r="C105" s="374">
        <v>891780111</v>
      </c>
      <c r="D105" s="390" t="s">
        <v>64</v>
      </c>
      <c r="E105" s="375" t="s">
        <v>15244</v>
      </c>
      <c r="F105" s="389" t="s">
        <v>15243</v>
      </c>
      <c r="G105" s="376">
        <v>0</v>
      </c>
      <c r="H105" s="376" t="s">
        <v>72</v>
      </c>
      <c r="I105" s="373" t="s">
        <v>65</v>
      </c>
      <c r="J105" s="375" t="s">
        <v>15198</v>
      </c>
      <c r="K105" s="387">
        <v>8000000</v>
      </c>
      <c r="L105" s="374" t="s">
        <v>67</v>
      </c>
      <c r="M105" s="375" t="s">
        <v>15242</v>
      </c>
      <c r="N105" s="384">
        <v>36718425</v>
      </c>
      <c r="O105" s="373">
        <v>388</v>
      </c>
      <c r="P105" s="386">
        <v>45338</v>
      </c>
      <c r="Q105" s="373">
        <v>466800000</v>
      </c>
      <c r="R105" s="385">
        <v>45341</v>
      </c>
      <c r="S105" s="373">
        <v>8000000</v>
      </c>
      <c r="T105" s="376" t="s">
        <v>66</v>
      </c>
      <c r="U105" s="384">
        <v>36559959</v>
      </c>
      <c r="V105" s="375" t="s">
        <v>6162</v>
      </c>
      <c r="W105" s="401">
        <v>45341</v>
      </c>
      <c r="X105" s="394">
        <v>45341</v>
      </c>
      <c r="Y105" s="394" t="s">
        <v>74</v>
      </c>
      <c r="Z105" s="393">
        <v>45382</v>
      </c>
      <c r="AA105" s="375">
        <f t="shared" si="5"/>
        <v>41</v>
      </c>
      <c r="AB105" s="373">
        <v>0</v>
      </c>
      <c r="AC105" s="373">
        <v>0</v>
      </c>
      <c r="AD105" s="373">
        <v>0</v>
      </c>
      <c r="AE105" s="392" t="s">
        <v>74</v>
      </c>
      <c r="AF105" s="375">
        <f t="shared" si="6"/>
        <v>0</v>
      </c>
      <c r="AG105" s="373">
        <v>0</v>
      </c>
      <c r="AH105" s="373">
        <v>0</v>
      </c>
      <c r="AI105" s="381" t="s">
        <v>74</v>
      </c>
      <c r="AJ105" s="373">
        <v>0</v>
      </c>
      <c r="AK105" s="376" t="s">
        <v>74</v>
      </c>
      <c r="AL105" s="376" t="s">
        <v>74</v>
      </c>
      <c r="AM105" s="375">
        <f t="shared" si="7"/>
        <v>0</v>
      </c>
      <c r="AN105" s="375">
        <f>+K105+AC105-AH105</f>
        <v>8000000</v>
      </c>
      <c r="AO105" s="376" t="s">
        <v>94</v>
      </c>
      <c r="AP105" s="373">
        <v>0</v>
      </c>
      <c r="AQ105" s="376" t="s">
        <v>94</v>
      </c>
      <c r="AR105" s="373">
        <v>0</v>
      </c>
      <c r="AS105" s="381" t="s">
        <v>74</v>
      </c>
      <c r="AT105" s="380">
        <v>0</v>
      </c>
      <c r="AU105" s="379">
        <f t="shared" si="8"/>
        <v>8000000</v>
      </c>
      <c r="AV105" s="378">
        <f t="shared" si="9"/>
        <v>0</v>
      </c>
      <c r="AW105" s="377" t="s">
        <v>74</v>
      </c>
      <c r="AX105" s="376" t="s">
        <v>95</v>
      </c>
      <c r="AY105" s="375" t="s">
        <v>15241</v>
      </c>
      <c r="AZ105" s="374" t="s">
        <v>66</v>
      </c>
      <c r="BA105" s="374" t="s">
        <v>66</v>
      </c>
    </row>
    <row r="106" spans="2:53" x14ac:dyDescent="0.25">
      <c r="B106" s="374">
        <v>2024</v>
      </c>
      <c r="C106" s="374">
        <v>891780111</v>
      </c>
      <c r="D106" s="390" t="s">
        <v>64</v>
      </c>
      <c r="E106" s="375" t="s">
        <v>15240</v>
      </c>
      <c r="F106" s="389" t="s">
        <v>15239</v>
      </c>
      <c r="G106" s="376">
        <v>0</v>
      </c>
      <c r="H106" s="376" t="s">
        <v>72</v>
      </c>
      <c r="I106" s="373" t="s">
        <v>65</v>
      </c>
      <c r="J106" s="375" t="s">
        <v>15198</v>
      </c>
      <c r="K106" s="387">
        <v>8000000</v>
      </c>
      <c r="L106" s="374" t="s">
        <v>67</v>
      </c>
      <c r="M106" s="375" t="s">
        <v>15238</v>
      </c>
      <c r="N106" s="384">
        <v>1192892842</v>
      </c>
      <c r="O106" s="373">
        <v>388</v>
      </c>
      <c r="P106" s="386">
        <v>45338</v>
      </c>
      <c r="Q106" s="373">
        <v>466800000</v>
      </c>
      <c r="R106" s="385">
        <v>45341</v>
      </c>
      <c r="S106" s="373">
        <v>8000000</v>
      </c>
      <c r="T106" s="376" t="s">
        <v>66</v>
      </c>
      <c r="U106" s="384">
        <v>36559959</v>
      </c>
      <c r="V106" s="375" t="s">
        <v>6162</v>
      </c>
      <c r="W106" s="401">
        <v>45341</v>
      </c>
      <c r="X106" s="394">
        <v>45341</v>
      </c>
      <c r="Y106" s="394" t="s">
        <v>74</v>
      </c>
      <c r="Z106" s="393">
        <v>45382</v>
      </c>
      <c r="AA106" s="375">
        <f t="shared" si="5"/>
        <v>41</v>
      </c>
      <c r="AB106" s="373">
        <v>0</v>
      </c>
      <c r="AC106" s="373">
        <v>0</v>
      </c>
      <c r="AD106" s="373">
        <v>1</v>
      </c>
      <c r="AE106" s="392">
        <v>45412</v>
      </c>
      <c r="AF106" s="375">
        <f t="shared" si="6"/>
        <v>30</v>
      </c>
      <c r="AG106" s="373">
        <v>0</v>
      </c>
      <c r="AH106" s="373">
        <v>0</v>
      </c>
      <c r="AI106" s="381" t="s">
        <v>74</v>
      </c>
      <c r="AJ106" s="373">
        <v>0</v>
      </c>
      <c r="AK106" s="376" t="s">
        <v>74</v>
      </c>
      <c r="AL106" s="376" t="s">
        <v>74</v>
      </c>
      <c r="AM106" s="375">
        <f t="shared" si="7"/>
        <v>0</v>
      </c>
      <c r="AN106" s="375">
        <f>+K106+AC106-AH106</f>
        <v>8000000</v>
      </c>
      <c r="AO106" s="376" t="s">
        <v>94</v>
      </c>
      <c r="AP106" s="373">
        <v>0</v>
      </c>
      <c r="AQ106" s="376" t="s">
        <v>94</v>
      </c>
      <c r="AR106" s="373">
        <v>0</v>
      </c>
      <c r="AS106" s="381" t="s">
        <v>74</v>
      </c>
      <c r="AT106" s="380">
        <v>0</v>
      </c>
      <c r="AU106" s="379">
        <f t="shared" si="8"/>
        <v>8000000</v>
      </c>
      <c r="AV106" s="378">
        <f t="shared" si="9"/>
        <v>0</v>
      </c>
      <c r="AW106" s="377" t="s">
        <v>74</v>
      </c>
      <c r="AX106" s="376" t="s">
        <v>95</v>
      </c>
      <c r="AY106" s="375" t="s">
        <v>15237</v>
      </c>
      <c r="AZ106" s="374" t="s">
        <v>66</v>
      </c>
      <c r="BA106" s="374" t="s">
        <v>66</v>
      </c>
    </row>
    <row r="107" spans="2:53" x14ac:dyDescent="0.25">
      <c r="B107" s="374">
        <v>2024</v>
      </c>
      <c r="C107" s="374">
        <v>891780111</v>
      </c>
      <c r="D107" s="390" t="s">
        <v>64</v>
      </c>
      <c r="E107" s="375" t="s">
        <v>15236</v>
      </c>
      <c r="F107" s="389" t="s">
        <v>15235</v>
      </c>
      <c r="G107" s="376">
        <v>0</v>
      </c>
      <c r="H107" s="376" t="s">
        <v>72</v>
      </c>
      <c r="I107" s="373" t="s">
        <v>65</v>
      </c>
      <c r="J107" s="375" t="s">
        <v>15198</v>
      </c>
      <c r="K107" s="387">
        <v>8000000</v>
      </c>
      <c r="L107" s="374" t="s">
        <v>67</v>
      </c>
      <c r="M107" s="375" t="s">
        <v>15234</v>
      </c>
      <c r="N107" s="384">
        <v>1216976660</v>
      </c>
      <c r="O107" s="373">
        <v>388</v>
      </c>
      <c r="P107" s="386">
        <v>45338</v>
      </c>
      <c r="Q107" s="373">
        <v>466800000</v>
      </c>
      <c r="R107" s="385">
        <v>45341</v>
      </c>
      <c r="S107" s="373">
        <v>8000000</v>
      </c>
      <c r="T107" s="376" t="s">
        <v>66</v>
      </c>
      <c r="U107" s="384">
        <v>36559959</v>
      </c>
      <c r="V107" s="375" t="s">
        <v>6162</v>
      </c>
      <c r="W107" s="401">
        <v>45341</v>
      </c>
      <c r="X107" s="394">
        <v>45341</v>
      </c>
      <c r="Y107" s="394" t="s">
        <v>74</v>
      </c>
      <c r="Z107" s="393">
        <v>45382</v>
      </c>
      <c r="AA107" s="375">
        <f t="shared" si="5"/>
        <v>41</v>
      </c>
      <c r="AB107" s="373">
        <v>0</v>
      </c>
      <c r="AC107" s="373">
        <v>0</v>
      </c>
      <c r="AD107" s="373">
        <v>0</v>
      </c>
      <c r="AE107" s="392" t="s">
        <v>74</v>
      </c>
      <c r="AF107" s="375">
        <f t="shared" si="6"/>
        <v>0</v>
      </c>
      <c r="AG107" s="373">
        <v>0</v>
      </c>
      <c r="AH107" s="373">
        <v>0</v>
      </c>
      <c r="AI107" s="381" t="s">
        <v>74</v>
      </c>
      <c r="AJ107" s="373">
        <v>0</v>
      </c>
      <c r="AK107" s="376" t="s">
        <v>74</v>
      </c>
      <c r="AL107" s="376" t="s">
        <v>74</v>
      </c>
      <c r="AM107" s="375">
        <f t="shared" si="7"/>
        <v>0</v>
      </c>
      <c r="AN107" s="375">
        <f>+K107+AC107-AH107</f>
        <v>8000000</v>
      </c>
      <c r="AO107" s="376" t="s">
        <v>94</v>
      </c>
      <c r="AP107" s="373">
        <v>0</v>
      </c>
      <c r="AQ107" s="376" t="s">
        <v>94</v>
      </c>
      <c r="AR107" s="373">
        <v>0</v>
      </c>
      <c r="AS107" s="381" t="s">
        <v>74</v>
      </c>
      <c r="AT107" s="380">
        <v>0</v>
      </c>
      <c r="AU107" s="379">
        <f t="shared" si="8"/>
        <v>8000000</v>
      </c>
      <c r="AV107" s="378">
        <f t="shared" si="9"/>
        <v>0</v>
      </c>
      <c r="AW107" s="377" t="s">
        <v>74</v>
      </c>
      <c r="AX107" s="376" t="s">
        <v>95</v>
      </c>
      <c r="AY107" s="375" t="s">
        <v>15233</v>
      </c>
      <c r="AZ107" s="374" t="s">
        <v>66</v>
      </c>
      <c r="BA107" s="374" t="s">
        <v>66</v>
      </c>
    </row>
    <row r="108" spans="2:53" x14ac:dyDescent="0.25">
      <c r="B108" s="374">
        <v>2024</v>
      </c>
      <c r="C108" s="374">
        <v>891780111</v>
      </c>
      <c r="D108" s="390" t="s">
        <v>64</v>
      </c>
      <c r="E108" s="375" t="s">
        <v>15232</v>
      </c>
      <c r="F108" s="389" t="s">
        <v>15231</v>
      </c>
      <c r="G108" s="376">
        <v>0</v>
      </c>
      <c r="H108" s="376" t="s">
        <v>72</v>
      </c>
      <c r="I108" s="373" t="s">
        <v>65</v>
      </c>
      <c r="J108" s="375" t="s">
        <v>15198</v>
      </c>
      <c r="K108" s="387">
        <v>8000000</v>
      </c>
      <c r="L108" s="374" t="s">
        <v>67</v>
      </c>
      <c r="M108" s="375" t="s">
        <v>15230</v>
      </c>
      <c r="N108" s="384">
        <v>1007935611</v>
      </c>
      <c r="O108" s="373">
        <v>388</v>
      </c>
      <c r="P108" s="386">
        <v>45338</v>
      </c>
      <c r="Q108" s="373">
        <v>466800000</v>
      </c>
      <c r="R108" s="385">
        <v>45341</v>
      </c>
      <c r="S108" s="373">
        <v>8000000</v>
      </c>
      <c r="T108" s="376" t="s">
        <v>66</v>
      </c>
      <c r="U108" s="384">
        <v>36559959</v>
      </c>
      <c r="V108" s="375" t="s">
        <v>6162</v>
      </c>
      <c r="W108" s="401">
        <v>45341</v>
      </c>
      <c r="X108" s="394">
        <v>45341</v>
      </c>
      <c r="Y108" s="394" t="s">
        <v>74</v>
      </c>
      <c r="Z108" s="393">
        <v>45382</v>
      </c>
      <c r="AA108" s="375">
        <f t="shared" si="5"/>
        <v>41</v>
      </c>
      <c r="AB108" s="373">
        <v>0</v>
      </c>
      <c r="AC108" s="373">
        <v>0</v>
      </c>
      <c r="AD108" s="373">
        <v>1</v>
      </c>
      <c r="AE108" s="392">
        <v>45412</v>
      </c>
      <c r="AF108" s="375">
        <f t="shared" si="6"/>
        <v>30</v>
      </c>
      <c r="AG108" s="373">
        <v>0</v>
      </c>
      <c r="AH108" s="373">
        <v>0</v>
      </c>
      <c r="AI108" s="381" t="s">
        <v>74</v>
      </c>
      <c r="AJ108" s="373">
        <v>0</v>
      </c>
      <c r="AK108" s="376" t="s">
        <v>74</v>
      </c>
      <c r="AL108" s="376" t="s">
        <v>74</v>
      </c>
      <c r="AM108" s="375">
        <f t="shared" si="7"/>
        <v>0</v>
      </c>
      <c r="AN108" s="375">
        <f>+K108+AC108-AH108</f>
        <v>8000000</v>
      </c>
      <c r="AO108" s="376" t="s">
        <v>94</v>
      </c>
      <c r="AP108" s="373">
        <v>0</v>
      </c>
      <c r="AQ108" s="376" t="s">
        <v>94</v>
      </c>
      <c r="AR108" s="373">
        <v>0</v>
      </c>
      <c r="AS108" s="381" t="s">
        <v>74</v>
      </c>
      <c r="AT108" s="380">
        <v>0</v>
      </c>
      <c r="AU108" s="379">
        <f t="shared" si="8"/>
        <v>8000000</v>
      </c>
      <c r="AV108" s="378">
        <f t="shared" si="9"/>
        <v>0</v>
      </c>
      <c r="AW108" s="377" t="s">
        <v>74</v>
      </c>
      <c r="AX108" s="376" t="s">
        <v>95</v>
      </c>
      <c r="AY108" s="375" t="s">
        <v>15229</v>
      </c>
      <c r="AZ108" s="374" t="s">
        <v>66</v>
      </c>
      <c r="BA108" s="374" t="s">
        <v>66</v>
      </c>
    </row>
    <row r="109" spans="2:53" x14ac:dyDescent="0.25">
      <c r="B109" s="374">
        <v>2024</v>
      </c>
      <c r="C109" s="374">
        <v>891780111</v>
      </c>
      <c r="D109" s="390" t="s">
        <v>64</v>
      </c>
      <c r="E109" s="375" t="s">
        <v>15228</v>
      </c>
      <c r="F109" s="389" t="s">
        <v>15227</v>
      </c>
      <c r="G109" s="388">
        <v>2022000100019</v>
      </c>
      <c r="H109" s="376" t="s">
        <v>72</v>
      </c>
      <c r="I109" s="373" t="s">
        <v>65</v>
      </c>
      <c r="J109" s="375" t="s">
        <v>15226</v>
      </c>
      <c r="K109" s="387">
        <v>13636360</v>
      </c>
      <c r="L109" s="374" t="s">
        <v>67</v>
      </c>
      <c r="M109" s="375" t="s">
        <v>14825</v>
      </c>
      <c r="N109" s="384">
        <v>1082969196</v>
      </c>
      <c r="O109" s="373">
        <v>172</v>
      </c>
      <c r="P109" s="386">
        <v>45329</v>
      </c>
      <c r="Q109" s="373">
        <v>129204526</v>
      </c>
      <c r="R109" s="385">
        <v>45342</v>
      </c>
      <c r="S109" s="373">
        <v>13636360</v>
      </c>
      <c r="T109" s="376" t="s">
        <v>66</v>
      </c>
      <c r="U109" s="384">
        <v>85468582</v>
      </c>
      <c r="V109" s="375" t="s">
        <v>14637</v>
      </c>
      <c r="W109" s="401">
        <v>45342</v>
      </c>
      <c r="X109" s="394">
        <v>45342</v>
      </c>
      <c r="Y109" s="394" t="s">
        <v>74</v>
      </c>
      <c r="Z109" s="393">
        <v>45473</v>
      </c>
      <c r="AA109" s="375">
        <f t="shared" si="5"/>
        <v>131</v>
      </c>
      <c r="AB109" s="373">
        <v>0</v>
      </c>
      <c r="AC109" s="373">
        <v>0</v>
      </c>
      <c r="AD109" s="373">
        <v>0</v>
      </c>
      <c r="AE109" s="392" t="s">
        <v>74</v>
      </c>
      <c r="AF109" s="375">
        <f t="shared" si="6"/>
        <v>0</v>
      </c>
      <c r="AG109" s="373">
        <v>0</v>
      </c>
      <c r="AH109" s="373">
        <v>0</v>
      </c>
      <c r="AI109" s="381" t="s">
        <v>74</v>
      </c>
      <c r="AJ109" s="373">
        <v>0</v>
      </c>
      <c r="AK109" s="376" t="s">
        <v>74</v>
      </c>
      <c r="AL109" s="376" t="s">
        <v>74</v>
      </c>
      <c r="AM109" s="375">
        <f t="shared" si="7"/>
        <v>0</v>
      </c>
      <c r="AN109" s="375">
        <f>+K109+AC109-AH109</f>
        <v>13636360</v>
      </c>
      <c r="AO109" s="376" t="s">
        <v>94</v>
      </c>
      <c r="AP109" s="373">
        <v>0</v>
      </c>
      <c r="AQ109" s="376" t="s">
        <v>94</v>
      </c>
      <c r="AR109" s="373">
        <v>0</v>
      </c>
      <c r="AS109" s="381" t="s">
        <v>74</v>
      </c>
      <c r="AT109" s="380">
        <v>0</v>
      </c>
      <c r="AU109" s="379">
        <f t="shared" si="8"/>
        <v>13636360</v>
      </c>
      <c r="AV109" s="378">
        <f t="shared" si="9"/>
        <v>0</v>
      </c>
      <c r="AW109" s="377" t="s">
        <v>74</v>
      </c>
      <c r="AX109" s="376" t="s">
        <v>95</v>
      </c>
      <c r="AY109" s="375" t="s">
        <v>15225</v>
      </c>
      <c r="AZ109" s="374" t="s">
        <v>66</v>
      </c>
      <c r="BA109" s="374" t="s">
        <v>66</v>
      </c>
    </row>
    <row r="110" spans="2:53" x14ac:dyDescent="0.25">
      <c r="B110" s="374">
        <v>2024</v>
      </c>
      <c r="C110" s="374">
        <v>891780111</v>
      </c>
      <c r="D110" s="390" t="s">
        <v>64</v>
      </c>
      <c r="E110" s="375" t="s">
        <v>15224</v>
      </c>
      <c r="F110" s="389" t="s">
        <v>15223</v>
      </c>
      <c r="G110" s="376">
        <v>0</v>
      </c>
      <c r="H110" s="376" t="s">
        <v>72</v>
      </c>
      <c r="I110" s="373" t="s">
        <v>65</v>
      </c>
      <c r="J110" s="375" t="s">
        <v>15198</v>
      </c>
      <c r="K110" s="387">
        <v>8000000</v>
      </c>
      <c r="L110" s="374" t="s">
        <v>67</v>
      </c>
      <c r="M110" s="375" t="s">
        <v>15222</v>
      </c>
      <c r="N110" s="384">
        <v>1082976028</v>
      </c>
      <c r="O110" s="373">
        <v>388</v>
      </c>
      <c r="P110" s="386">
        <v>45338</v>
      </c>
      <c r="Q110" s="373">
        <v>466800000</v>
      </c>
      <c r="R110" s="385">
        <v>45342</v>
      </c>
      <c r="S110" s="373">
        <v>8000000</v>
      </c>
      <c r="T110" s="376" t="s">
        <v>66</v>
      </c>
      <c r="U110" s="384">
        <v>36559959</v>
      </c>
      <c r="V110" s="375" t="s">
        <v>6162</v>
      </c>
      <c r="W110" s="401">
        <v>45342</v>
      </c>
      <c r="X110" s="394">
        <v>45342</v>
      </c>
      <c r="Y110" s="394" t="s">
        <v>74</v>
      </c>
      <c r="Z110" s="393">
        <v>45382</v>
      </c>
      <c r="AA110" s="375">
        <f t="shared" si="5"/>
        <v>40</v>
      </c>
      <c r="AB110" s="373">
        <v>0</v>
      </c>
      <c r="AC110" s="373">
        <v>0</v>
      </c>
      <c r="AD110" s="373">
        <v>0</v>
      </c>
      <c r="AE110" s="392" t="s">
        <v>74</v>
      </c>
      <c r="AF110" s="375">
        <f t="shared" si="6"/>
        <v>0</v>
      </c>
      <c r="AG110" s="373">
        <v>0</v>
      </c>
      <c r="AH110" s="373">
        <v>0</v>
      </c>
      <c r="AI110" s="381" t="s">
        <v>74</v>
      </c>
      <c r="AJ110" s="373">
        <v>0</v>
      </c>
      <c r="AK110" s="376" t="s">
        <v>74</v>
      </c>
      <c r="AL110" s="376" t="s">
        <v>74</v>
      </c>
      <c r="AM110" s="375">
        <f t="shared" si="7"/>
        <v>0</v>
      </c>
      <c r="AN110" s="375">
        <f>+K110+AC110-AH110</f>
        <v>8000000</v>
      </c>
      <c r="AO110" s="376" t="s">
        <v>94</v>
      </c>
      <c r="AP110" s="373">
        <v>0</v>
      </c>
      <c r="AQ110" s="376" t="s">
        <v>94</v>
      </c>
      <c r="AR110" s="373">
        <v>0</v>
      </c>
      <c r="AS110" s="381" t="s">
        <v>74</v>
      </c>
      <c r="AT110" s="380">
        <v>0</v>
      </c>
      <c r="AU110" s="379">
        <f t="shared" si="8"/>
        <v>8000000</v>
      </c>
      <c r="AV110" s="378">
        <f t="shared" si="9"/>
        <v>0</v>
      </c>
      <c r="AW110" s="377" t="s">
        <v>74</v>
      </c>
      <c r="AX110" s="376" t="s">
        <v>95</v>
      </c>
      <c r="AY110" s="375" t="s">
        <v>15221</v>
      </c>
      <c r="AZ110" s="374" t="s">
        <v>66</v>
      </c>
      <c r="BA110" s="374" t="s">
        <v>66</v>
      </c>
    </row>
    <row r="111" spans="2:53" x14ac:dyDescent="0.25">
      <c r="B111" s="374">
        <v>2024</v>
      </c>
      <c r="C111" s="374">
        <v>891780111</v>
      </c>
      <c r="D111" s="390" t="s">
        <v>64</v>
      </c>
      <c r="E111" s="375" t="s">
        <v>15220</v>
      </c>
      <c r="F111" s="389" t="s">
        <v>15219</v>
      </c>
      <c r="G111" s="376">
        <v>0</v>
      </c>
      <c r="H111" s="376" t="s">
        <v>72</v>
      </c>
      <c r="I111" s="373" t="s">
        <v>65</v>
      </c>
      <c r="J111" s="375" t="s">
        <v>15198</v>
      </c>
      <c r="K111" s="387">
        <v>8000000</v>
      </c>
      <c r="L111" s="374" t="s">
        <v>67</v>
      </c>
      <c r="M111" s="375" t="s">
        <v>15218</v>
      </c>
      <c r="N111" s="384">
        <v>1004352568</v>
      </c>
      <c r="O111" s="373">
        <v>388</v>
      </c>
      <c r="P111" s="386">
        <v>45338</v>
      </c>
      <c r="Q111" s="373">
        <v>466800000</v>
      </c>
      <c r="R111" s="385">
        <v>45342</v>
      </c>
      <c r="S111" s="373">
        <v>8000000</v>
      </c>
      <c r="T111" s="376" t="s">
        <v>66</v>
      </c>
      <c r="U111" s="384">
        <v>36559959</v>
      </c>
      <c r="V111" s="375" t="s">
        <v>6162</v>
      </c>
      <c r="W111" s="401">
        <v>45342</v>
      </c>
      <c r="X111" s="394">
        <v>45342</v>
      </c>
      <c r="Y111" s="394" t="s">
        <v>74</v>
      </c>
      <c r="Z111" s="393">
        <v>45382</v>
      </c>
      <c r="AA111" s="375">
        <f t="shared" si="5"/>
        <v>40</v>
      </c>
      <c r="AB111" s="373">
        <v>0</v>
      </c>
      <c r="AC111" s="373">
        <v>0</v>
      </c>
      <c r="AD111" s="373">
        <v>1</v>
      </c>
      <c r="AE111" s="392">
        <v>45412</v>
      </c>
      <c r="AF111" s="375">
        <f t="shared" si="6"/>
        <v>30</v>
      </c>
      <c r="AG111" s="373">
        <v>0</v>
      </c>
      <c r="AH111" s="373">
        <v>0</v>
      </c>
      <c r="AI111" s="381" t="s">
        <v>74</v>
      </c>
      <c r="AJ111" s="373">
        <v>0</v>
      </c>
      <c r="AK111" s="376" t="s">
        <v>74</v>
      </c>
      <c r="AL111" s="376" t="s">
        <v>74</v>
      </c>
      <c r="AM111" s="375">
        <f t="shared" si="7"/>
        <v>0</v>
      </c>
      <c r="AN111" s="375">
        <f>+K111+AC111-AH111</f>
        <v>8000000</v>
      </c>
      <c r="AO111" s="376" t="s">
        <v>94</v>
      </c>
      <c r="AP111" s="373">
        <v>0</v>
      </c>
      <c r="AQ111" s="376" t="s">
        <v>94</v>
      </c>
      <c r="AR111" s="373">
        <v>0</v>
      </c>
      <c r="AS111" s="381" t="s">
        <v>74</v>
      </c>
      <c r="AT111" s="380">
        <v>0</v>
      </c>
      <c r="AU111" s="379">
        <f t="shared" si="8"/>
        <v>8000000</v>
      </c>
      <c r="AV111" s="378">
        <f t="shared" si="9"/>
        <v>0</v>
      </c>
      <c r="AW111" s="377" t="s">
        <v>74</v>
      </c>
      <c r="AX111" s="376" t="s">
        <v>95</v>
      </c>
      <c r="AY111" s="375" t="s">
        <v>15217</v>
      </c>
      <c r="AZ111" s="374" t="s">
        <v>66</v>
      </c>
      <c r="BA111" s="374" t="s">
        <v>66</v>
      </c>
    </row>
    <row r="112" spans="2:53" x14ac:dyDescent="0.25">
      <c r="B112" s="374">
        <v>2024</v>
      </c>
      <c r="C112" s="374">
        <v>891780111</v>
      </c>
      <c r="D112" s="390" t="s">
        <v>64</v>
      </c>
      <c r="E112" s="375" t="s">
        <v>15216</v>
      </c>
      <c r="F112" s="389" t="s">
        <v>15215</v>
      </c>
      <c r="G112" s="376">
        <v>0</v>
      </c>
      <c r="H112" s="376" t="s">
        <v>72</v>
      </c>
      <c r="I112" s="373" t="s">
        <v>65</v>
      </c>
      <c r="J112" s="375" t="s">
        <v>15198</v>
      </c>
      <c r="K112" s="387">
        <v>8000000</v>
      </c>
      <c r="L112" s="374" t="s">
        <v>67</v>
      </c>
      <c r="M112" s="375" t="s">
        <v>15214</v>
      </c>
      <c r="N112" s="384">
        <v>1103111726</v>
      </c>
      <c r="O112" s="373">
        <v>388</v>
      </c>
      <c r="P112" s="386">
        <v>45338</v>
      </c>
      <c r="Q112" s="373">
        <v>466800000</v>
      </c>
      <c r="R112" s="385">
        <v>45342</v>
      </c>
      <c r="S112" s="373">
        <v>8000000</v>
      </c>
      <c r="T112" s="376" t="s">
        <v>66</v>
      </c>
      <c r="U112" s="384">
        <v>36559959</v>
      </c>
      <c r="V112" s="375" t="s">
        <v>6162</v>
      </c>
      <c r="W112" s="401">
        <v>45342</v>
      </c>
      <c r="X112" s="394">
        <v>45342</v>
      </c>
      <c r="Y112" s="394" t="s">
        <v>74</v>
      </c>
      <c r="Z112" s="393">
        <v>45382</v>
      </c>
      <c r="AA112" s="375">
        <f t="shared" si="5"/>
        <v>40</v>
      </c>
      <c r="AB112" s="373">
        <v>0</v>
      </c>
      <c r="AC112" s="373">
        <v>0</v>
      </c>
      <c r="AD112" s="373">
        <v>1</v>
      </c>
      <c r="AE112" s="392">
        <v>45412</v>
      </c>
      <c r="AF112" s="375">
        <f t="shared" si="6"/>
        <v>30</v>
      </c>
      <c r="AG112" s="373">
        <v>0</v>
      </c>
      <c r="AH112" s="373">
        <v>0</v>
      </c>
      <c r="AI112" s="381" t="s">
        <v>74</v>
      </c>
      <c r="AJ112" s="373">
        <v>0</v>
      </c>
      <c r="AK112" s="376" t="s">
        <v>74</v>
      </c>
      <c r="AL112" s="376" t="s">
        <v>74</v>
      </c>
      <c r="AM112" s="375">
        <f t="shared" si="7"/>
        <v>0</v>
      </c>
      <c r="AN112" s="375">
        <f>+K112+AC112-AH112</f>
        <v>8000000</v>
      </c>
      <c r="AO112" s="376" t="s">
        <v>94</v>
      </c>
      <c r="AP112" s="373">
        <v>0</v>
      </c>
      <c r="AQ112" s="376" t="s">
        <v>94</v>
      </c>
      <c r="AR112" s="373">
        <v>0</v>
      </c>
      <c r="AS112" s="381" t="s">
        <v>74</v>
      </c>
      <c r="AT112" s="380">
        <v>0</v>
      </c>
      <c r="AU112" s="379">
        <f t="shared" si="8"/>
        <v>8000000</v>
      </c>
      <c r="AV112" s="378">
        <f t="shared" si="9"/>
        <v>0</v>
      </c>
      <c r="AW112" s="377" t="s">
        <v>74</v>
      </c>
      <c r="AX112" s="376" t="s">
        <v>95</v>
      </c>
      <c r="AY112" s="375" t="s">
        <v>15213</v>
      </c>
      <c r="AZ112" s="374" t="s">
        <v>66</v>
      </c>
      <c r="BA112" s="374" t="s">
        <v>66</v>
      </c>
    </row>
    <row r="113" spans="2:53" x14ac:dyDescent="0.25">
      <c r="B113" s="374">
        <v>2024</v>
      </c>
      <c r="C113" s="374">
        <v>891780111</v>
      </c>
      <c r="D113" s="390" t="s">
        <v>64</v>
      </c>
      <c r="E113" s="375" t="s">
        <v>15212</v>
      </c>
      <c r="F113" s="389" t="s">
        <v>15211</v>
      </c>
      <c r="G113" s="388">
        <v>2022000100019</v>
      </c>
      <c r="H113" s="376" t="s">
        <v>72</v>
      </c>
      <c r="I113" s="373" t="s">
        <v>65</v>
      </c>
      <c r="J113" s="375" t="s">
        <v>15210</v>
      </c>
      <c r="K113" s="387">
        <v>13636360</v>
      </c>
      <c r="L113" s="374" t="s">
        <v>67</v>
      </c>
      <c r="M113" s="375" t="s">
        <v>14815</v>
      </c>
      <c r="N113" s="384">
        <v>1083010278</v>
      </c>
      <c r="O113" s="373">
        <v>172</v>
      </c>
      <c r="P113" s="386">
        <v>45329</v>
      </c>
      <c r="Q113" s="373">
        <v>129204526</v>
      </c>
      <c r="R113" s="385">
        <v>45343</v>
      </c>
      <c r="S113" s="373">
        <v>13636360</v>
      </c>
      <c r="T113" s="376" t="s">
        <v>66</v>
      </c>
      <c r="U113" s="384">
        <v>85468582</v>
      </c>
      <c r="V113" s="375" t="s">
        <v>14637</v>
      </c>
      <c r="W113" s="401">
        <v>45342</v>
      </c>
      <c r="X113" s="394">
        <v>45343</v>
      </c>
      <c r="Y113" s="394" t="s">
        <v>74</v>
      </c>
      <c r="Z113" s="393">
        <v>45473</v>
      </c>
      <c r="AA113" s="375">
        <f t="shared" si="5"/>
        <v>130</v>
      </c>
      <c r="AB113" s="373">
        <v>0</v>
      </c>
      <c r="AC113" s="373">
        <v>0</v>
      </c>
      <c r="AD113" s="373">
        <v>0</v>
      </c>
      <c r="AE113" s="392" t="s">
        <v>74</v>
      </c>
      <c r="AF113" s="375">
        <f t="shared" si="6"/>
        <v>0</v>
      </c>
      <c r="AG113" s="373">
        <v>0</v>
      </c>
      <c r="AH113" s="373">
        <v>0</v>
      </c>
      <c r="AI113" s="381" t="s">
        <v>74</v>
      </c>
      <c r="AJ113" s="373">
        <v>0</v>
      </c>
      <c r="AK113" s="376" t="s">
        <v>74</v>
      </c>
      <c r="AL113" s="376" t="s">
        <v>74</v>
      </c>
      <c r="AM113" s="375">
        <f t="shared" si="7"/>
        <v>0</v>
      </c>
      <c r="AN113" s="375">
        <f>+K113+AC113-AH113</f>
        <v>13636360</v>
      </c>
      <c r="AO113" s="376" t="s">
        <v>94</v>
      </c>
      <c r="AP113" s="373">
        <v>0</v>
      </c>
      <c r="AQ113" s="376" t="s">
        <v>94</v>
      </c>
      <c r="AR113" s="373">
        <v>0</v>
      </c>
      <c r="AS113" s="381" t="s">
        <v>74</v>
      </c>
      <c r="AT113" s="380">
        <v>0</v>
      </c>
      <c r="AU113" s="379">
        <f t="shared" si="8"/>
        <v>13636360</v>
      </c>
      <c r="AV113" s="378">
        <f t="shared" si="9"/>
        <v>0</v>
      </c>
      <c r="AW113" s="377" t="s">
        <v>74</v>
      </c>
      <c r="AX113" s="376" t="s">
        <v>95</v>
      </c>
      <c r="AY113" s="375" t="s">
        <v>15209</v>
      </c>
      <c r="AZ113" s="374" t="s">
        <v>66</v>
      </c>
      <c r="BA113" s="374" t="s">
        <v>66</v>
      </c>
    </row>
    <row r="114" spans="2:53" x14ac:dyDescent="0.25">
      <c r="B114" s="374">
        <v>2024</v>
      </c>
      <c r="C114" s="374">
        <v>891780111</v>
      </c>
      <c r="D114" s="390" t="s">
        <v>64</v>
      </c>
      <c r="E114" s="375" t="s">
        <v>15208</v>
      </c>
      <c r="F114" s="389" t="s">
        <v>15207</v>
      </c>
      <c r="G114" s="388">
        <v>2022000100019</v>
      </c>
      <c r="H114" s="376" t="s">
        <v>72</v>
      </c>
      <c r="I114" s="373" t="s">
        <v>65</v>
      </c>
      <c r="J114" s="375" t="s">
        <v>15206</v>
      </c>
      <c r="K114" s="387">
        <v>13636360</v>
      </c>
      <c r="L114" s="374" t="s">
        <v>67</v>
      </c>
      <c r="M114" s="375" t="s">
        <v>15205</v>
      </c>
      <c r="N114" s="384">
        <v>7601667</v>
      </c>
      <c r="O114" s="373" t="s">
        <v>15204</v>
      </c>
      <c r="P114" s="386" t="s">
        <v>15203</v>
      </c>
      <c r="Q114" s="373" t="s">
        <v>15202</v>
      </c>
      <c r="R114" s="385">
        <v>45343</v>
      </c>
      <c r="S114" s="373">
        <v>13636360</v>
      </c>
      <c r="T114" s="376" t="s">
        <v>66</v>
      </c>
      <c r="U114" s="384">
        <v>85468582</v>
      </c>
      <c r="V114" s="375" t="s">
        <v>14637</v>
      </c>
      <c r="W114" s="401">
        <v>45342</v>
      </c>
      <c r="X114" s="394">
        <v>45343</v>
      </c>
      <c r="Y114" s="394" t="s">
        <v>74</v>
      </c>
      <c r="Z114" s="393">
        <v>45473</v>
      </c>
      <c r="AA114" s="375">
        <f t="shared" si="5"/>
        <v>130</v>
      </c>
      <c r="AB114" s="373">
        <v>0</v>
      </c>
      <c r="AC114" s="373">
        <v>0</v>
      </c>
      <c r="AD114" s="373">
        <v>0</v>
      </c>
      <c r="AE114" s="392" t="s">
        <v>74</v>
      </c>
      <c r="AF114" s="375">
        <f t="shared" si="6"/>
        <v>0</v>
      </c>
      <c r="AG114" s="373">
        <v>0</v>
      </c>
      <c r="AH114" s="373">
        <v>0</v>
      </c>
      <c r="AI114" s="381" t="s">
        <v>74</v>
      </c>
      <c r="AJ114" s="373">
        <v>0</v>
      </c>
      <c r="AK114" s="376" t="s">
        <v>74</v>
      </c>
      <c r="AL114" s="376" t="s">
        <v>74</v>
      </c>
      <c r="AM114" s="375">
        <f t="shared" si="7"/>
        <v>0</v>
      </c>
      <c r="AN114" s="375">
        <f>+K114+AC114-AH114</f>
        <v>13636360</v>
      </c>
      <c r="AO114" s="376" t="s">
        <v>94</v>
      </c>
      <c r="AP114" s="373">
        <v>0</v>
      </c>
      <c r="AQ114" s="376" t="s">
        <v>94</v>
      </c>
      <c r="AR114" s="373">
        <v>0</v>
      </c>
      <c r="AS114" s="381" t="s">
        <v>74</v>
      </c>
      <c r="AT114" s="380">
        <v>0</v>
      </c>
      <c r="AU114" s="379">
        <f t="shared" si="8"/>
        <v>13636360</v>
      </c>
      <c r="AV114" s="378">
        <f t="shared" si="9"/>
        <v>0</v>
      </c>
      <c r="AW114" s="377" t="s">
        <v>74</v>
      </c>
      <c r="AX114" s="376" t="s">
        <v>95</v>
      </c>
      <c r="AY114" s="375" t="s">
        <v>15201</v>
      </c>
      <c r="AZ114" s="374" t="s">
        <v>66</v>
      </c>
      <c r="BA114" s="374" t="s">
        <v>66</v>
      </c>
    </row>
    <row r="115" spans="2:53" x14ac:dyDescent="0.25">
      <c r="B115" s="374">
        <v>2024</v>
      </c>
      <c r="C115" s="374">
        <v>891780111</v>
      </c>
      <c r="D115" s="390" t="s">
        <v>64</v>
      </c>
      <c r="E115" s="375" t="s">
        <v>15200</v>
      </c>
      <c r="F115" s="389" t="s">
        <v>15199</v>
      </c>
      <c r="G115" s="376">
        <v>0</v>
      </c>
      <c r="H115" s="376" t="s">
        <v>72</v>
      </c>
      <c r="I115" s="373" t="s">
        <v>65</v>
      </c>
      <c r="J115" s="375" t="s">
        <v>15198</v>
      </c>
      <c r="K115" s="387">
        <v>8000000</v>
      </c>
      <c r="L115" s="374" t="s">
        <v>67</v>
      </c>
      <c r="M115" s="375" t="s">
        <v>15197</v>
      </c>
      <c r="N115" s="384">
        <v>1004354962</v>
      </c>
      <c r="O115" s="373">
        <v>388</v>
      </c>
      <c r="P115" s="386">
        <v>45338</v>
      </c>
      <c r="Q115" s="373">
        <v>466800000</v>
      </c>
      <c r="R115" s="385">
        <v>45343</v>
      </c>
      <c r="S115" s="373">
        <v>8000000</v>
      </c>
      <c r="T115" s="376" t="s">
        <v>66</v>
      </c>
      <c r="U115" s="384">
        <v>36559959</v>
      </c>
      <c r="V115" s="375" t="s">
        <v>6162</v>
      </c>
      <c r="W115" s="401">
        <v>45342</v>
      </c>
      <c r="X115" s="394">
        <v>45343</v>
      </c>
      <c r="Y115" s="394" t="s">
        <v>74</v>
      </c>
      <c r="Z115" s="393">
        <v>45382</v>
      </c>
      <c r="AA115" s="375">
        <f t="shared" si="5"/>
        <v>39</v>
      </c>
      <c r="AB115" s="373">
        <v>0</v>
      </c>
      <c r="AC115" s="373">
        <v>0</v>
      </c>
      <c r="AD115" s="373">
        <v>0</v>
      </c>
      <c r="AE115" s="392" t="s">
        <v>74</v>
      </c>
      <c r="AF115" s="375">
        <f t="shared" si="6"/>
        <v>0</v>
      </c>
      <c r="AG115" s="373">
        <v>0</v>
      </c>
      <c r="AH115" s="373">
        <v>0</v>
      </c>
      <c r="AI115" s="381" t="s">
        <v>74</v>
      </c>
      <c r="AJ115" s="373">
        <v>0</v>
      </c>
      <c r="AK115" s="376" t="s">
        <v>74</v>
      </c>
      <c r="AL115" s="376" t="s">
        <v>74</v>
      </c>
      <c r="AM115" s="375">
        <f t="shared" si="7"/>
        <v>0</v>
      </c>
      <c r="AN115" s="375">
        <f>+K115+AC115-AH115</f>
        <v>8000000</v>
      </c>
      <c r="AO115" s="376" t="s">
        <v>94</v>
      </c>
      <c r="AP115" s="373">
        <v>0</v>
      </c>
      <c r="AQ115" s="376" t="s">
        <v>94</v>
      </c>
      <c r="AR115" s="373">
        <v>0</v>
      </c>
      <c r="AS115" s="381" t="s">
        <v>74</v>
      </c>
      <c r="AT115" s="380">
        <v>0</v>
      </c>
      <c r="AU115" s="379">
        <f t="shared" si="8"/>
        <v>8000000</v>
      </c>
      <c r="AV115" s="378">
        <f t="shared" si="9"/>
        <v>0</v>
      </c>
      <c r="AW115" s="377" t="s">
        <v>74</v>
      </c>
      <c r="AX115" s="376" t="s">
        <v>95</v>
      </c>
      <c r="AY115" s="375" t="s">
        <v>15196</v>
      </c>
      <c r="AZ115" s="374" t="s">
        <v>66</v>
      </c>
      <c r="BA115" s="374" t="s">
        <v>66</v>
      </c>
    </row>
    <row r="116" spans="2:53" x14ac:dyDescent="0.25">
      <c r="B116" s="374">
        <v>2024</v>
      </c>
      <c r="C116" s="374">
        <v>891780111</v>
      </c>
      <c r="D116" s="390" t="s">
        <v>64</v>
      </c>
      <c r="E116" s="375" t="s">
        <v>15195</v>
      </c>
      <c r="F116" s="389" t="s">
        <v>15194</v>
      </c>
      <c r="G116" s="376">
        <v>0</v>
      </c>
      <c r="H116" s="376" t="s">
        <v>72</v>
      </c>
      <c r="I116" s="373" t="s">
        <v>65</v>
      </c>
      <c r="J116" s="375" t="s">
        <v>15193</v>
      </c>
      <c r="K116" s="387">
        <v>8000000</v>
      </c>
      <c r="L116" s="374" t="s">
        <v>67</v>
      </c>
      <c r="M116" s="375" t="s">
        <v>9464</v>
      </c>
      <c r="N116" s="384">
        <v>1140895641</v>
      </c>
      <c r="O116" s="373">
        <v>388</v>
      </c>
      <c r="P116" s="386">
        <v>45338</v>
      </c>
      <c r="Q116" s="373">
        <v>466800000</v>
      </c>
      <c r="R116" s="385">
        <v>45345</v>
      </c>
      <c r="S116" s="373">
        <v>8000000</v>
      </c>
      <c r="T116" s="376" t="s">
        <v>66</v>
      </c>
      <c r="U116" s="384">
        <v>36559959</v>
      </c>
      <c r="V116" s="375" t="s">
        <v>6162</v>
      </c>
      <c r="W116" s="401">
        <v>45345</v>
      </c>
      <c r="X116" s="394">
        <v>45345</v>
      </c>
      <c r="Y116" s="394" t="s">
        <v>74</v>
      </c>
      <c r="Z116" s="393">
        <v>45382</v>
      </c>
      <c r="AA116" s="375">
        <f t="shared" si="5"/>
        <v>37</v>
      </c>
      <c r="AB116" s="373">
        <v>0</v>
      </c>
      <c r="AC116" s="373">
        <v>0</v>
      </c>
      <c r="AD116" s="373">
        <v>0</v>
      </c>
      <c r="AE116" s="392" t="s">
        <v>74</v>
      </c>
      <c r="AF116" s="375">
        <f t="shared" si="6"/>
        <v>0</v>
      </c>
      <c r="AG116" s="373">
        <v>0</v>
      </c>
      <c r="AH116" s="373">
        <v>0</v>
      </c>
      <c r="AI116" s="381" t="s">
        <v>74</v>
      </c>
      <c r="AJ116" s="373">
        <v>0</v>
      </c>
      <c r="AK116" s="376" t="s">
        <v>74</v>
      </c>
      <c r="AL116" s="376" t="s">
        <v>74</v>
      </c>
      <c r="AM116" s="375">
        <f t="shared" si="7"/>
        <v>0</v>
      </c>
      <c r="AN116" s="375">
        <f>+K116+AC116-AH116</f>
        <v>8000000</v>
      </c>
      <c r="AO116" s="376" t="s">
        <v>94</v>
      </c>
      <c r="AP116" s="373">
        <v>0</v>
      </c>
      <c r="AQ116" s="376" t="s">
        <v>94</v>
      </c>
      <c r="AR116" s="373">
        <v>0</v>
      </c>
      <c r="AS116" s="381" t="s">
        <v>74</v>
      </c>
      <c r="AT116" s="380">
        <v>0</v>
      </c>
      <c r="AU116" s="379">
        <f t="shared" si="8"/>
        <v>8000000</v>
      </c>
      <c r="AV116" s="378">
        <f t="shared" si="9"/>
        <v>0</v>
      </c>
      <c r="AW116" s="377" t="s">
        <v>74</v>
      </c>
      <c r="AX116" s="376" t="s">
        <v>95</v>
      </c>
      <c r="AY116" s="375" t="s">
        <v>15192</v>
      </c>
      <c r="AZ116" s="374" t="s">
        <v>66</v>
      </c>
      <c r="BA116" s="374" t="s">
        <v>66</v>
      </c>
    </row>
    <row r="117" spans="2:53" x14ac:dyDescent="0.25">
      <c r="B117" s="374">
        <v>2024</v>
      </c>
      <c r="C117" s="374">
        <v>891780111</v>
      </c>
      <c r="D117" s="390" t="s">
        <v>64</v>
      </c>
      <c r="E117" s="375" t="s">
        <v>15191</v>
      </c>
      <c r="F117" s="389" t="s">
        <v>15190</v>
      </c>
      <c r="G117" s="388">
        <v>2022000100019</v>
      </c>
      <c r="H117" s="376" t="s">
        <v>72</v>
      </c>
      <c r="I117" s="373" t="s">
        <v>65</v>
      </c>
      <c r="J117" s="375" t="s">
        <v>15189</v>
      </c>
      <c r="K117" s="387">
        <v>13636360</v>
      </c>
      <c r="L117" s="374" t="s">
        <v>67</v>
      </c>
      <c r="M117" s="375" t="s">
        <v>14830</v>
      </c>
      <c r="N117" s="384">
        <v>5159197</v>
      </c>
      <c r="O117" s="373">
        <v>172</v>
      </c>
      <c r="P117" s="386">
        <v>45329</v>
      </c>
      <c r="Q117" s="373">
        <v>129204526</v>
      </c>
      <c r="R117" s="385">
        <v>45348</v>
      </c>
      <c r="S117" s="373">
        <v>13636360</v>
      </c>
      <c r="T117" s="376" t="s">
        <v>66</v>
      </c>
      <c r="U117" s="384">
        <v>85468582</v>
      </c>
      <c r="V117" s="375" t="s">
        <v>14637</v>
      </c>
      <c r="W117" s="401">
        <v>45348</v>
      </c>
      <c r="X117" s="394">
        <v>45348</v>
      </c>
      <c r="Y117" s="394" t="s">
        <v>74</v>
      </c>
      <c r="Z117" s="393">
        <v>45473</v>
      </c>
      <c r="AA117" s="375">
        <f t="shared" si="5"/>
        <v>125</v>
      </c>
      <c r="AB117" s="373">
        <v>0</v>
      </c>
      <c r="AC117" s="373">
        <v>0</v>
      </c>
      <c r="AD117" s="373">
        <v>0</v>
      </c>
      <c r="AE117" s="392" t="s">
        <v>74</v>
      </c>
      <c r="AF117" s="375">
        <f t="shared" si="6"/>
        <v>0</v>
      </c>
      <c r="AG117" s="373">
        <v>0</v>
      </c>
      <c r="AH117" s="373">
        <v>0</v>
      </c>
      <c r="AI117" s="381" t="s">
        <v>74</v>
      </c>
      <c r="AJ117" s="373">
        <v>0</v>
      </c>
      <c r="AK117" s="376" t="s">
        <v>74</v>
      </c>
      <c r="AL117" s="376" t="s">
        <v>74</v>
      </c>
      <c r="AM117" s="375">
        <f t="shared" si="7"/>
        <v>0</v>
      </c>
      <c r="AN117" s="375">
        <f>+K117+AC117-AH117</f>
        <v>13636360</v>
      </c>
      <c r="AO117" s="376" t="s">
        <v>94</v>
      </c>
      <c r="AP117" s="373">
        <v>0</v>
      </c>
      <c r="AQ117" s="376" t="s">
        <v>94</v>
      </c>
      <c r="AR117" s="373">
        <v>0</v>
      </c>
      <c r="AS117" s="381" t="s">
        <v>74</v>
      </c>
      <c r="AT117" s="380">
        <v>0</v>
      </c>
      <c r="AU117" s="379">
        <f t="shared" si="8"/>
        <v>13636360</v>
      </c>
      <c r="AV117" s="378">
        <f t="shared" si="9"/>
        <v>0</v>
      </c>
      <c r="AW117" s="377" t="s">
        <v>74</v>
      </c>
      <c r="AX117" s="376" t="s">
        <v>95</v>
      </c>
      <c r="AY117" s="375" t="s">
        <v>15188</v>
      </c>
      <c r="AZ117" s="374" t="s">
        <v>66</v>
      </c>
      <c r="BA117" s="374" t="s">
        <v>66</v>
      </c>
    </row>
    <row r="118" spans="2:53" x14ac:dyDescent="0.25">
      <c r="B118" s="374">
        <v>2024</v>
      </c>
      <c r="C118" s="374">
        <v>891780111</v>
      </c>
      <c r="D118" s="390" t="s">
        <v>64</v>
      </c>
      <c r="E118" s="375" t="s">
        <v>15187</v>
      </c>
      <c r="F118" s="389" t="s">
        <v>15186</v>
      </c>
      <c r="G118" s="376">
        <v>0</v>
      </c>
      <c r="H118" s="376" t="s">
        <v>72</v>
      </c>
      <c r="I118" s="373" t="s">
        <v>65</v>
      </c>
      <c r="J118" s="375" t="s">
        <v>15185</v>
      </c>
      <c r="K118" s="387">
        <v>8000000</v>
      </c>
      <c r="L118" s="374" t="s">
        <v>67</v>
      </c>
      <c r="M118" s="375" t="s">
        <v>15184</v>
      </c>
      <c r="N118" s="384">
        <v>1118819748</v>
      </c>
      <c r="O118" s="373">
        <v>388</v>
      </c>
      <c r="P118" s="386">
        <v>45338</v>
      </c>
      <c r="Q118" s="373">
        <v>466800000</v>
      </c>
      <c r="R118" s="385">
        <v>45348</v>
      </c>
      <c r="S118" s="373">
        <v>8000000</v>
      </c>
      <c r="T118" s="376" t="s">
        <v>66</v>
      </c>
      <c r="U118" s="384">
        <v>36559959</v>
      </c>
      <c r="V118" s="375" t="s">
        <v>6162</v>
      </c>
      <c r="W118" s="401">
        <v>45348</v>
      </c>
      <c r="X118" s="394">
        <v>45348</v>
      </c>
      <c r="Y118" s="394" t="s">
        <v>74</v>
      </c>
      <c r="Z118" s="393">
        <v>45382</v>
      </c>
      <c r="AA118" s="375">
        <f t="shared" si="5"/>
        <v>34</v>
      </c>
      <c r="AB118" s="373">
        <v>0</v>
      </c>
      <c r="AC118" s="373">
        <v>0</v>
      </c>
      <c r="AD118" s="373">
        <v>0</v>
      </c>
      <c r="AE118" s="392" t="s">
        <v>74</v>
      </c>
      <c r="AF118" s="375">
        <f t="shared" si="6"/>
        <v>0</v>
      </c>
      <c r="AG118" s="373">
        <v>0</v>
      </c>
      <c r="AH118" s="373">
        <v>0</v>
      </c>
      <c r="AI118" s="381" t="s">
        <v>74</v>
      </c>
      <c r="AJ118" s="373">
        <v>0</v>
      </c>
      <c r="AK118" s="376" t="s">
        <v>74</v>
      </c>
      <c r="AL118" s="376" t="s">
        <v>74</v>
      </c>
      <c r="AM118" s="375">
        <f t="shared" si="7"/>
        <v>0</v>
      </c>
      <c r="AN118" s="375">
        <f>+K118+AC118-AH118</f>
        <v>8000000</v>
      </c>
      <c r="AO118" s="376" t="s">
        <v>94</v>
      </c>
      <c r="AP118" s="373">
        <v>0</v>
      </c>
      <c r="AQ118" s="376" t="s">
        <v>94</v>
      </c>
      <c r="AR118" s="373">
        <v>0</v>
      </c>
      <c r="AS118" s="381" t="s">
        <v>74</v>
      </c>
      <c r="AT118" s="380">
        <v>0</v>
      </c>
      <c r="AU118" s="379">
        <f t="shared" si="8"/>
        <v>8000000</v>
      </c>
      <c r="AV118" s="378">
        <f t="shared" si="9"/>
        <v>0</v>
      </c>
      <c r="AW118" s="377" t="s">
        <v>74</v>
      </c>
      <c r="AX118" s="376" t="s">
        <v>95</v>
      </c>
      <c r="AY118" s="375" t="s">
        <v>15183</v>
      </c>
      <c r="AZ118" s="374" t="s">
        <v>66</v>
      </c>
      <c r="BA118" s="374" t="s">
        <v>66</v>
      </c>
    </row>
    <row r="119" spans="2:53" x14ac:dyDescent="0.25">
      <c r="B119" s="374">
        <v>2024</v>
      </c>
      <c r="C119" s="374">
        <v>891780111</v>
      </c>
      <c r="D119" s="390" t="s">
        <v>64</v>
      </c>
      <c r="E119" s="375" t="s">
        <v>15182</v>
      </c>
      <c r="F119" s="389" t="s">
        <v>15181</v>
      </c>
      <c r="G119" s="376">
        <v>0</v>
      </c>
      <c r="H119" s="376" t="s">
        <v>72</v>
      </c>
      <c r="I119" s="373" t="s">
        <v>65</v>
      </c>
      <c r="J119" s="375" t="s">
        <v>15180</v>
      </c>
      <c r="K119" s="387">
        <v>30000000</v>
      </c>
      <c r="L119" s="374" t="s">
        <v>67</v>
      </c>
      <c r="M119" s="375" t="s">
        <v>14988</v>
      </c>
      <c r="N119" s="384">
        <v>900333004</v>
      </c>
      <c r="O119" s="373">
        <v>504</v>
      </c>
      <c r="P119" s="386">
        <v>45350</v>
      </c>
      <c r="Q119" s="373">
        <v>30000000</v>
      </c>
      <c r="R119" s="385">
        <v>45362</v>
      </c>
      <c r="S119" s="373">
        <v>30000000</v>
      </c>
      <c r="T119" s="376" t="s">
        <v>66</v>
      </c>
      <c r="U119" s="384">
        <v>12621405</v>
      </c>
      <c r="V119" s="375" t="s">
        <v>14845</v>
      </c>
      <c r="W119" s="401">
        <v>45362</v>
      </c>
      <c r="X119" s="394">
        <v>45362</v>
      </c>
      <c r="Y119" s="383" t="s">
        <v>74</v>
      </c>
      <c r="Z119" s="393">
        <v>45473</v>
      </c>
      <c r="AA119" s="375">
        <f t="shared" si="5"/>
        <v>111</v>
      </c>
      <c r="AB119" s="373">
        <v>0</v>
      </c>
      <c r="AC119" s="373">
        <v>0</v>
      </c>
      <c r="AD119" s="373">
        <v>0</v>
      </c>
      <c r="AE119" s="392" t="s">
        <v>74</v>
      </c>
      <c r="AF119" s="375">
        <f t="shared" si="6"/>
        <v>0</v>
      </c>
      <c r="AG119" s="373">
        <v>0</v>
      </c>
      <c r="AH119" s="373">
        <v>0</v>
      </c>
      <c r="AI119" s="381" t="s">
        <v>74</v>
      </c>
      <c r="AJ119" s="373">
        <v>0</v>
      </c>
      <c r="AK119" s="376" t="s">
        <v>74</v>
      </c>
      <c r="AL119" s="376" t="s">
        <v>74</v>
      </c>
      <c r="AM119" s="375">
        <f t="shared" si="7"/>
        <v>0</v>
      </c>
      <c r="AN119" s="375">
        <f>+K119+AC119-AH119</f>
        <v>30000000</v>
      </c>
      <c r="AO119" s="376" t="s">
        <v>66</v>
      </c>
      <c r="AP119" s="373">
        <v>30000000</v>
      </c>
      <c r="AQ119" s="376" t="s">
        <v>94</v>
      </c>
      <c r="AR119" s="373">
        <v>0</v>
      </c>
      <c r="AS119" s="381" t="s">
        <v>74</v>
      </c>
      <c r="AT119" s="380">
        <v>0</v>
      </c>
      <c r="AU119" s="379">
        <f t="shared" si="8"/>
        <v>30000000</v>
      </c>
      <c r="AV119" s="378">
        <f t="shared" si="9"/>
        <v>0</v>
      </c>
      <c r="AW119" s="377" t="s">
        <v>74</v>
      </c>
      <c r="AX119" s="376" t="s">
        <v>95</v>
      </c>
      <c r="AY119" s="375" t="s">
        <v>15179</v>
      </c>
      <c r="AZ119" s="374" t="s">
        <v>66</v>
      </c>
      <c r="BA119" s="374" t="s">
        <v>239</v>
      </c>
    </row>
    <row r="120" spans="2:53" x14ac:dyDescent="0.25">
      <c r="B120" s="374">
        <v>2024</v>
      </c>
      <c r="C120" s="374">
        <v>891780111</v>
      </c>
      <c r="D120" s="390" t="s">
        <v>64</v>
      </c>
      <c r="E120" s="375" t="s">
        <v>15178</v>
      </c>
      <c r="F120" s="389" t="s">
        <v>15177</v>
      </c>
      <c r="G120" s="388">
        <v>2021000100084</v>
      </c>
      <c r="H120" s="376" t="s">
        <v>72</v>
      </c>
      <c r="I120" s="373" t="s">
        <v>65</v>
      </c>
      <c r="J120" s="375" t="s">
        <v>15176</v>
      </c>
      <c r="K120" s="387">
        <v>34063012</v>
      </c>
      <c r="L120" s="374" t="s">
        <v>67</v>
      </c>
      <c r="M120" s="375" t="s">
        <v>6538</v>
      </c>
      <c r="N120" s="384">
        <v>1082984745</v>
      </c>
      <c r="O120" s="373">
        <v>81</v>
      </c>
      <c r="P120" s="386">
        <v>45335</v>
      </c>
      <c r="Q120" s="373">
        <v>617161150</v>
      </c>
      <c r="R120" s="385">
        <v>45372</v>
      </c>
      <c r="S120" s="373">
        <v>34063012</v>
      </c>
      <c r="T120" s="376" t="s">
        <v>66</v>
      </c>
      <c r="U120" s="384">
        <v>12448927</v>
      </c>
      <c r="V120" s="375" t="s">
        <v>15152</v>
      </c>
      <c r="W120" s="401">
        <v>45372</v>
      </c>
      <c r="X120" s="394">
        <v>45383</v>
      </c>
      <c r="Y120" s="383" t="s">
        <v>74</v>
      </c>
      <c r="Z120" s="393">
        <v>45777</v>
      </c>
      <c r="AA120" s="375">
        <f t="shared" si="5"/>
        <v>394</v>
      </c>
      <c r="AB120" s="373">
        <v>0</v>
      </c>
      <c r="AC120" s="373">
        <v>0</v>
      </c>
      <c r="AD120" s="373">
        <v>0</v>
      </c>
      <c r="AE120" s="392" t="s">
        <v>74</v>
      </c>
      <c r="AF120" s="375">
        <f t="shared" si="6"/>
        <v>0</v>
      </c>
      <c r="AG120" s="373">
        <v>0</v>
      </c>
      <c r="AH120" s="373">
        <v>0</v>
      </c>
      <c r="AI120" s="381" t="s">
        <v>74</v>
      </c>
      <c r="AJ120" s="373">
        <v>0</v>
      </c>
      <c r="AK120" s="376" t="s">
        <v>74</v>
      </c>
      <c r="AL120" s="376" t="s">
        <v>74</v>
      </c>
      <c r="AM120" s="375">
        <f t="shared" si="7"/>
        <v>0</v>
      </c>
      <c r="AN120" s="375">
        <f>+K120+AC120-AH120</f>
        <v>34063012</v>
      </c>
      <c r="AO120" s="376" t="s">
        <v>94</v>
      </c>
      <c r="AP120" s="373">
        <v>0</v>
      </c>
      <c r="AQ120" s="376" t="s">
        <v>94</v>
      </c>
      <c r="AR120" s="373">
        <v>0</v>
      </c>
      <c r="AS120" s="381" t="s">
        <v>74</v>
      </c>
      <c r="AT120" s="380">
        <v>0</v>
      </c>
      <c r="AU120" s="379">
        <f t="shared" si="8"/>
        <v>34063012</v>
      </c>
      <c r="AV120" s="378">
        <f t="shared" si="9"/>
        <v>0</v>
      </c>
      <c r="AW120" s="377" t="s">
        <v>74</v>
      </c>
      <c r="AX120" s="376" t="s">
        <v>95</v>
      </c>
      <c r="AY120" s="375" t="s">
        <v>15175</v>
      </c>
      <c r="AZ120" s="374" t="s">
        <v>66</v>
      </c>
      <c r="BA120" s="374" t="s">
        <v>66</v>
      </c>
    </row>
    <row r="121" spans="2:53" x14ac:dyDescent="0.25">
      <c r="B121" s="374">
        <v>2024</v>
      </c>
      <c r="C121" s="374">
        <v>891780111</v>
      </c>
      <c r="D121" s="390" t="s">
        <v>64</v>
      </c>
      <c r="E121" s="375" t="s">
        <v>15174</v>
      </c>
      <c r="F121" s="389" t="s">
        <v>15173</v>
      </c>
      <c r="G121" s="388">
        <v>2021000100084</v>
      </c>
      <c r="H121" s="376" t="s">
        <v>72</v>
      </c>
      <c r="I121" s="373" t="s">
        <v>65</v>
      </c>
      <c r="J121" s="375" t="s">
        <v>15172</v>
      </c>
      <c r="K121" s="387">
        <v>31670285</v>
      </c>
      <c r="L121" s="374" t="s">
        <v>67</v>
      </c>
      <c r="M121" s="375" t="s">
        <v>15171</v>
      </c>
      <c r="N121" s="384">
        <v>1083005312</v>
      </c>
      <c r="O121" s="373">
        <v>81</v>
      </c>
      <c r="P121" s="386">
        <v>45335</v>
      </c>
      <c r="Q121" s="373">
        <v>617161150</v>
      </c>
      <c r="R121" s="385">
        <v>45372</v>
      </c>
      <c r="S121" s="373">
        <v>31670285</v>
      </c>
      <c r="T121" s="376" t="s">
        <v>66</v>
      </c>
      <c r="U121" s="384">
        <v>51913961</v>
      </c>
      <c r="V121" s="375" t="s">
        <v>14663</v>
      </c>
      <c r="W121" s="401">
        <v>45372</v>
      </c>
      <c r="X121" s="394">
        <v>45383</v>
      </c>
      <c r="Y121" s="383" t="s">
        <v>74</v>
      </c>
      <c r="Z121" s="393">
        <v>45747</v>
      </c>
      <c r="AA121" s="375">
        <f t="shared" si="5"/>
        <v>364</v>
      </c>
      <c r="AB121" s="373">
        <v>0</v>
      </c>
      <c r="AC121" s="373">
        <v>0</v>
      </c>
      <c r="AD121" s="373">
        <v>0</v>
      </c>
      <c r="AE121" s="392" t="s">
        <v>74</v>
      </c>
      <c r="AF121" s="375">
        <f t="shared" si="6"/>
        <v>0</v>
      </c>
      <c r="AG121" s="373">
        <v>0</v>
      </c>
      <c r="AH121" s="373">
        <v>0</v>
      </c>
      <c r="AI121" s="381" t="s">
        <v>74</v>
      </c>
      <c r="AJ121" s="373">
        <v>0</v>
      </c>
      <c r="AK121" s="376" t="s">
        <v>74</v>
      </c>
      <c r="AL121" s="376" t="s">
        <v>74</v>
      </c>
      <c r="AM121" s="375">
        <f t="shared" si="7"/>
        <v>0</v>
      </c>
      <c r="AN121" s="375">
        <f>+K121+AC121-AH121</f>
        <v>31670285</v>
      </c>
      <c r="AO121" s="376" t="s">
        <v>94</v>
      </c>
      <c r="AP121" s="373">
        <v>0</v>
      </c>
      <c r="AQ121" s="376" t="s">
        <v>94</v>
      </c>
      <c r="AR121" s="373">
        <v>0</v>
      </c>
      <c r="AS121" s="381" t="s">
        <v>74</v>
      </c>
      <c r="AT121" s="380">
        <v>0</v>
      </c>
      <c r="AU121" s="379">
        <f t="shared" si="8"/>
        <v>31670285</v>
      </c>
      <c r="AV121" s="378">
        <f t="shared" si="9"/>
        <v>0</v>
      </c>
      <c r="AW121" s="377" t="s">
        <v>74</v>
      </c>
      <c r="AX121" s="376" t="s">
        <v>95</v>
      </c>
      <c r="AY121" s="375" t="s">
        <v>15170</v>
      </c>
      <c r="AZ121" s="374" t="s">
        <v>66</v>
      </c>
      <c r="BA121" s="374" t="s">
        <v>66</v>
      </c>
    </row>
    <row r="122" spans="2:53" x14ac:dyDescent="0.25">
      <c r="B122" s="374">
        <v>2024</v>
      </c>
      <c r="C122" s="374">
        <v>891780111</v>
      </c>
      <c r="D122" s="390" t="s">
        <v>64</v>
      </c>
      <c r="E122" s="375" t="s">
        <v>15169</v>
      </c>
      <c r="F122" s="389" t="s">
        <v>15168</v>
      </c>
      <c r="G122" s="388">
        <v>2021000100084</v>
      </c>
      <c r="H122" s="376" t="s">
        <v>72</v>
      </c>
      <c r="I122" s="373" t="s">
        <v>65</v>
      </c>
      <c r="J122" s="375" t="s">
        <v>15167</v>
      </c>
      <c r="K122" s="387">
        <v>23702951</v>
      </c>
      <c r="L122" s="374" t="s">
        <v>67</v>
      </c>
      <c r="M122" s="375" t="s">
        <v>3802</v>
      </c>
      <c r="N122" s="384">
        <v>39143300</v>
      </c>
      <c r="O122" s="373">
        <v>143</v>
      </c>
      <c r="P122" s="386">
        <v>45380</v>
      </c>
      <c r="Q122" s="373">
        <v>57727866</v>
      </c>
      <c r="R122" s="385">
        <v>45384</v>
      </c>
      <c r="S122" s="373">
        <v>23702951</v>
      </c>
      <c r="T122" s="376" t="s">
        <v>66</v>
      </c>
      <c r="U122" s="384">
        <v>51913961</v>
      </c>
      <c r="V122" s="375" t="s">
        <v>14663</v>
      </c>
      <c r="W122" s="401">
        <v>45384</v>
      </c>
      <c r="X122" s="394">
        <v>45384</v>
      </c>
      <c r="Y122" s="383" t="s">
        <v>74</v>
      </c>
      <c r="Z122" s="393">
        <v>45808</v>
      </c>
      <c r="AA122" s="375">
        <f t="shared" si="5"/>
        <v>424</v>
      </c>
      <c r="AB122" s="373">
        <v>0</v>
      </c>
      <c r="AC122" s="373">
        <v>0</v>
      </c>
      <c r="AD122" s="373">
        <v>0</v>
      </c>
      <c r="AE122" s="392" t="s">
        <v>74</v>
      </c>
      <c r="AF122" s="375">
        <f t="shared" si="6"/>
        <v>0</v>
      </c>
      <c r="AG122" s="373">
        <v>0</v>
      </c>
      <c r="AH122" s="373">
        <v>0</v>
      </c>
      <c r="AI122" s="381" t="s">
        <v>74</v>
      </c>
      <c r="AJ122" s="373">
        <v>0</v>
      </c>
      <c r="AK122" s="376" t="s">
        <v>74</v>
      </c>
      <c r="AL122" s="376" t="s">
        <v>74</v>
      </c>
      <c r="AM122" s="375">
        <f t="shared" si="7"/>
        <v>0</v>
      </c>
      <c r="AN122" s="375">
        <f>+K122+AC122-AH122</f>
        <v>23702951</v>
      </c>
      <c r="AO122" s="376" t="s">
        <v>94</v>
      </c>
      <c r="AP122" s="373">
        <v>0</v>
      </c>
      <c r="AQ122" s="376" t="s">
        <v>94</v>
      </c>
      <c r="AR122" s="373">
        <v>0</v>
      </c>
      <c r="AS122" s="381" t="s">
        <v>74</v>
      </c>
      <c r="AT122" s="380">
        <v>0</v>
      </c>
      <c r="AU122" s="379">
        <f t="shared" si="8"/>
        <v>23702951</v>
      </c>
      <c r="AV122" s="378">
        <f t="shared" si="9"/>
        <v>0</v>
      </c>
      <c r="AW122" s="377" t="s">
        <v>74</v>
      </c>
      <c r="AX122" s="376" t="s">
        <v>95</v>
      </c>
      <c r="AY122" s="375" t="s">
        <v>15166</v>
      </c>
      <c r="AZ122" s="374" t="s">
        <v>66</v>
      </c>
      <c r="BA122" s="374" t="s">
        <v>66</v>
      </c>
    </row>
    <row r="123" spans="2:53" x14ac:dyDescent="0.25">
      <c r="B123" s="374">
        <v>2024</v>
      </c>
      <c r="C123" s="374">
        <v>891780111</v>
      </c>
      <c r="D123" s="390" t="s">
        <v>64</v>
      </c>
      <c r="E123" s="375" t="s">
        <v>15165</v>
      </c>
      <c r="F123" s="389" t="s">
        <v>15164</v>
      </c>
      <c r="G123" s="388">
        <v>2021000100084</v>
      </c>
      <c r="H123" s="376" t="s">
        <v>72</v>
      </c>
      <c r="I123" s="373" t="s">
        <v>65</v>
      </c>
      <c r="J123" s="375" t="s">
        <v>15163</v>
      </c>
      <c r="K123" s="387">
        <v>14356362</v>
      </c>
      <c r="L123" s="374" t="s">
        <v>67</v>
      </c>
      <c r="M123" s="375" t="s">
        <v>15162</v>
      </c>
      <c r="N123" s="384">
        <v>1065632947</v>
      </c>
      <c r="O123" s="373">
        <v>81</v>
      </c>
      <c r="P123" s="386">
        <v>45335</v>
      </c>
      <c r="Q123" s="373">
        <v>617161150</v>
      </c>
      <c r="R123" s="385">
        <v>45384</v>
      </c>
      <c r="S123" s="373">
        <v>14356362</v>
      </c>
      <c r="T123" s="376" t="s">
        <v>66</v>
      </c>
      <c r="U123" s="384">
        <v>51913961</v>
      </c>
      <c r="V123" s="375" t="s">
        <v>14663</v>
      </c>
      <c r="W123" s="401">
        <v>45384</v>
      </c>
      <c r="X123" s="394">
        <v>45384</v>
      </c>
      <c r="Y123" s="383" t="s">
        <v>74</v>
      </c>
      <c r="Z123" s="393">
        <v>45565</v>
      </c>
      <c r="AA123" s="375">
        <f t="shared" si="5"/>
        <v>181</v>
      </c>
      <c r="AB123" s="373">
        <v>0</v>
      </c>
      <c r="AC123" s="373">
        <v>0</v>
      </c>
      <c r="AD123" s="373">
        <v>0</v>
      </c>
      <c r="AE123" s="392" t="s">
        <v>74</v>
      </c>
      <c r="AF123" s="375">
        <f t="shared" si="6"/>
        <v>0</v>
      </c>
      <c r="AG123" s="373">
        <v>0</v>
      </c>
      <c r="AH123" s="373">
        <v>0</v>
      </c>
      <c r="AI123" s="381" t="s">
        <v>74</v>
      </c>
      <c r="AJ123" s="373">
        <v>0</v>
      </c>
      <c r="AK123" s="376" t="s">
        <v>74</v>
      </c>
      <c r="AL123" s="376" t="s">
        <v>74</v>
      </c>
      <c r="AM123" s="375">
        <f t="shared" si="7"/>
        <v>0</v>
      </c>
      <c r="AN123" s="375">
        <f>+K123+AC123-AH123</f>
        <v>14356362</v>
      </c>
      <c r="AO123" s="376" t="s">
        <v>94</v>
      </c>
      <c r="AP123" s="373">
        <v>0</v>
      </c>
      <c r="AQ123" s="376" t="s">
        <v>94</v>
      </c>
      <c r="AR123" s="373">
        <v>0</v>
      </c>
      <c r="AS123" s="381" t="s">
        <v>74</v>
      </c>
      <c r="AT123" s="380">
        <v>0</v>
      </c>
      <c r="AU123" s="379">
        <f t="shared" si="8"/>
        <v>14356362</v>
      </c>
      <c r="AV123" s="378">
        <f t="shared" si="9"/>
        <v>0</v>
      </c>
      <c r="AW123" s="377" t="s">
        <v>74</v>
      </c>
      <c r="AX123" s="376" t="s">
        <v>95</v>
      </c>
      <c r="AY123" s="375" t="s">
        <v>15161</v>
      </c>
      <c r="AZ123" s="374" t="s">
        <v>66</v>
      </c>
      <c r="BA123" s="374" t="s">
        <v>66</v>
      </c>
    </row>
    <row r="124" spans="2:53" x14ac:dyDescent="0.25">
      <c r="B124" s="374">
        <v>2024</v>
      </c>
      <c r="C124" s="374">
        <v>891780111</v>
      </c>
      <c r="D124" s="390" t="s">
        <v>64</v>
      </c>
      <c r="E124" s="375" t="s">
        <v>15160</v>
      </c>
      <c r="F124" s="389" t="s">
        <v>15159</v>
      </c>
      <c r="G124" s="388">
        <v>2021000100084</v>
      </c>
      <c r="H124" s="376" t="s">
        <v>72</v>
      </c>
      <c r="I124" s="373" t="s">
        <v>65</v>
      </c>
      <c r="J124" s="375" t="s">
        <v>15158</v>
      </c>
      <c r="K124" s="387">
        <v>14356362</v>
      </c>
      <c r="L124" s="374" t="s">
        <v>67</v>
      </c>
      <c r="M124" s="375" t="s">
        <v>1715</v>
      </c>
      <c r="N124" s="384">
        <v>1082848119</v>
      </c>
      <c r="O124" s="373">
        <v>81</v>
      </c>
      <c r="P124" s="386">
        <v>45335</v>
      </c>
      <c r="Q124" s="373">
        <v>617161150</v>
      </c>
      <c r="R124" s="385">
        <v>45384</v>
      </c>
      <c r="S124" s="373">
        <v>14356362</v>
      </c>
      <c r="T124" s="376" t="s">
        <v>66</v>
      </c>
      <c r="U124" s="384">
        <v>51913961</v>
      </c>
      <c r="V124" s="375" t="s">
        <v>14663</v>
      </c>
      <c r="W124" s="401">
        <v>45384</v>
      </c>
      <c r="X124" s="394">
        <v>45384</v>
      </c>
      <c r="Y124" s="383" t="s">
        <v>74</v>
      </c>
      <c r="Z124" s="393">
        <v>45565</v>
      </c>
      <c r="AA124" s="375">
        <f t="shared" si="5"/>
        <v>181</v>
      </c>
      <c r="AB124" s="373">
        <v>0</v>
      </c>
      <c r="AC124" s="373">
        <v>0</v>
      </c>
      <c r="AD124" s="373">
        <v>0</v>
      </c>
      <c r="AE124" s="392" t="s">
        <v>74</v>
      </c>
      <c r="AF124" s="375">
        <f t="shared" si="6"/>
        <v>0</v>
      </c>
      <c r="AG124" s="373">
        <v>0</v>
      </c>
      <c r="AH124" s="373">
        <v>0</v>
      </c>
      <c r="AI124" s="381" t="s">
        <v>74</v>
      </c>
      <c r="AJ124" s="373">
        <v>0</v>
      </c>
      <c r="AK124" s="376" t="s">
        <v>74</v>
      </c>
      <c r="AL124" s="376" t="s">
        <v>74</v>
      </c>
      <c r="AM124" s="375">
        <f t="shared" si="7"/>
        <v>0</v>
      </c>
      <c r="AN124" s="375">
        <f>+K124+AC124-AH124</f>
        <v>14356362</v>
      </c>
      <c r="AO124" s="376" t="s">
        <v>94</v>
      </c>
      <c r="AP124" s="373">
        <v>0</v>
      </c>
      <c r="AQ124" s="376" t="s">
        <v>94</v>
      </c>
      <c r="AR124" s="373">
        <v>0</v>
      </c>
      <c r="AS124" s="381" t="s">
        <v>74</v>
      </c>
      <c r="AT124" s="380">
        <v>0</v>
      </c>
      <c r="AU124" s="379">
        <f t="shared" si="8"/>
        <v>14356362</v>
      </c>
      <c r="AV124" s="378">
        <f t="shared" si="9"/>
        <v>0</v>
      </c>
      <c r="AW124" s="377" t="s">
        <v>74</v>
      </c>
      <c r="AX124" s="376" t="s">
        <v>95</v>
      </c>
      <c r="AY124" s="375" t="s">
        <v>15157</v>
      </c>
      <c r="AZ124" s="374" t="s">
        <v>66</v>
      </c>
      <c r="BA124" s="374" t="s">
        <v>66</v>
      </c>
    </row>
    <row r="125" spans="2:53" x14ac:dyDescent="0.25">
      <c r="B125" s="374">
        <v>2024</v>
      </c>
      <c r="C125" s="374">
        <v>891780111</v>
      </c>
      <c r="D125" s="390" t="s">
        <v>64</v>
      </c>
      <c r="E125" s="375" t="s">
        <v>15156</v>
      </c>
      <c r="F125" s="389" t="s">
        <v>15155</v>
      </c>
      <c r="G125" s="388">
        <v>2021000100084</v>
      </c>
      <c r="H125" s="376" t="s">
        <v>72</v>
      </c>
      <c r="I125" s="373" t="s">
        <v>65</v>
      </c>
      <c r="J125" s="375" t="s">
        <v>15154</v>
      </c>
      <c r="K125" s="387">
        <v>34063012</v>
      </c>
      <c r="L125" s="374" t="s">
        <v>67</v>
      </c>
      <c r="M125" s="375" t="s">
        <v>15153</v>
      </c>
      <c r="N125" s="384">
        <v>85470095</v>
      </c>
      <c r="O125" s="373">
        <v>81</v>
      </c>
      <c r="P125" s="386">
        <v>45335</v>
      </c>
      <c r="Q125" s="373">
        <v>617161150</v>
      </c>
      <c r="R125" s="385">
        <v>45384</v>
      </c>
      <c r="S125" s="373">
        <v>34063012</v>
      </c>
      <c r="T125" s="376" t="s">
        <v>66</v>
      </c>
      <c r="U125" s="384">
        <v>12448927</v>
      </c>
      <c r="V125" s="375" t="s">
        <v>15152</v>
      </c>
      <c r="W125" s="401">
        <v>45384</v>
      </c>
      <c r="X125" s="394">
        <v>45384</v>
      </c>
      <c r="Y125" s="383" t="s">
        <v>74</v>
      </c>
      <c r="Z125" s="393">
        <v>45777</v>
      </c>
      <c r="AA125" s="375">
        <f t="shared" si="5"/>
        <v>393</v>
      </c>
      <c r="AB125" s="373">
        <v>0</v>
      </c>
      <c r="AC125" s="373">
        <v>0</v>
      </c>
      <c r="AD125" s="373">
        <v>0</v>
      </c>
      <c r="AE125" s="392" t="s">
        <v>74</v>
      </c>
      <c r="AF125" s="375">
        <f t="shared" si="6"/>
        <v>0</v>
      </c>
      <c r="AG125" s="373">
        <v>0</v>
      </c>
      <c r="AH125" s="373">
        <v>0</v>
      </c>
      <c r="AI125" s="381" t="s">
        <v>74</v>
      </c>
      <c r="AJ125" s="373">
        <v>0</v>
      </c>
      <c r="AK125" s="376" t="s">
        <v>74</v>
      </c>
      <c r="AL125" s="376" t="s">
        <v>74</v>
      </c>
      <c r="AM125" s="375">
        <f t="shared" si="7"/>
        <v>0</v>
      </c>
      <c r="AN125" s="375">
        <f>+K125+AC125-AH125</f>
        <v>34063012</v>
      </c>
      <c r="AO125" s="376" t="s">
        <v>94</v>
      </c>
      <c r="AP125" s="373">
        <v>0</v>
      </c>
      <c r="AQ125" s="376" t="s">
        <v>94</v>
      </c>
      <c r="AR125" s="373">
        <v>0</v>
      </c>
      <c r="AS125" s="381" t="s">
        <v>74</v>
      </c>
      <c r="AT125" s="380">
        <v>0</v>
      </c>
      <c r="AU125" s="379">
        <f t="shared" si="8"/>
        <v>34063012</v>
      </c>
      <c r="AV125" s="378">
        <f t="shared" si="9"/>
        <v>0</v>
      </c>
      <c r="AW125" s="377" t="s">
        <v>74</v>
      </c>
      <c r="AX125" s="376" t="s">
        <v>95</v>
      </c>
      <c r="AY125" s="375" t="s">
        <v>15151</v>
      </c>
      <c r="AZ125" s="374" t="s">
        <v>66</v>
      </c>
      <c r="BA125" s="374" t="s">
        <v>66</v>
      </c>
    </row>
    <row r="126" spans="2:53" x14ac:dyDescent="0.25">
      <c r="B126" s="374">
        <v>2024</v>
      </c>
      <c r="C126" s="374">
        <v>891780111</v>
      </c>
      <c r="D126" s="390" t="s">
        <v>64</v>
      </c>
      <c r="E126" s="375" t="s">
        <v>15150</v>
      </c>
      <c r="F126" s="389" t="s">
        <v>15149</v>
      </c>
      <c r="G126" s="388">
        <v>2021000100084</v>
      </c>
      <c r="H126" s="376" t="s">
        <v>72</v>
      </c>
      <c r="I126" s="373" t="s">
        <v>65</v>
      </c>
      <c r="J126" s="375" t="s">
        <v>15148</v>
      </c>
      <c r="K126" s="387">
        <v>31670285</v>
      </c>
      <c r="L126" s="374" t="s">
        <v>67</v>
      </c>
      <c r="M126" s="375" t="s">
        <v>3766</v>
      </c>
      <c r="N126" s="384">
        <v>1082998052</v>
      </c>
      <c r="O126" s="373">
        <v>81</v>
      </c>
      <c r="P126" s="386">
        <v>45335</v>
      </c>
      <c r="Q126" s="373">
        <v>617161150</v>
      </c>
      <c r="R126" s="385">
        <v>45384</v>
      </c>
      <c r="S126" s="373">
        <v>31670285</v>
      </c>
      <c r="T126" s="376" t="s">
        <v>66</v>
      </c>
      <c r="U126" s="384">
        <v>51913961</v>
      </c>
      <c r="V126" s="375" t="s">
        <v>14663</v>
      </c>
      <c r="W126" s="401">
        <v>45384</v>
      </c>
      <c r="X126" s="394">
        <v>45385</v>
      </c>
      <c r="Y126" s="383" t="s">
        <v>74</v>
      </c>
      <c r="Z126" s="393">
        <v>45747</v>
      </c>
      <c r="AA126" s="375">
        <f t="shared" si="5"/>
        <v>362</v>
      </c>
      <c r="AB126" s="373">
        <v>0</v>
      </c>
      <c r="AC126" s="373">
        <v>0</v>
      </c>
      <c r="AD126" s="373">
        <v>0</v>
      </c>
      <c r="AE126" s="392" t="s">
        <v>74</v>
      </c>
      <c r="AF126" s="375">
        <f t="shared" si="6"/>
        <v>0</v>
      </c>
      <c r="AG126" s="373">
        <v>0</v>
      </c>
      <c r="AH126" s="373">
        <v>0</v>
      </c>
      <c r="AI126" s="381" t="s">
        <v>74</v>
      </c>
      <c r="AJ126" s="373">
        <v>0</v>
      </c>
      <c r="AK126" s="376" t="s">
        <v>74</v>
      </c>
      <c r="AL126" s="376" t="s">
        <v>74</v>
      </c>
      <c r="AM126" s="375">
        <f t="shared" si="7"/>
        <v>0</v>
      </c>
      <c r="AN126" s="375">
        <f>+K126+AC126-AH126</f>
        <v>31670285</v>
      </c>
      <c r="AO126" s="376" t="s">
        <v>94</v>
      </c>
      <c r="AP126" s="373">
        <v>0</v>
      </c>
      <c r="AQ126" s="376" t="s">
        <v>94</v>
      </c>
      <c r="AR126" s="373">
        <v>0</v>
      </c>
      <c r="AS126" s="381" t="s">
        <v>74</v>
      </c>
      <c r="AT126" s="380">
        <v>0</v>
      </c>
      <c r="AU126" s="379">
        <f t="shared" si="8"/>
        <v>31670285</v>
      </c>
      <c r="AV126" s="378">
        <f t="shared" si="9"/>
        <v>0</v>
      </c>
      <c r="AW126" s="377" t="s">
        <v>74</v>
      </c>
      <c r="AX126" s="376" t="s">
        <v>95</v>
      </c>
      <c r="AY126" s="375" t="s">
        <v>15147</v>
      </c>
      <c r="AZ126" s="374" t="s">
        <v>66</v>
      </c>
      <c r="BA126" s="374" t="s">
        <v>66</v>
      </c>
    </row>
    <row r="127" spans="2:53" x14ac:dyDescent="0.25">
      <c r="B127" s="374">
        <v>2024</v>
      </c>
      <c r="C127" s="374">
        <v>891780111</v>
      </c>
      <c r="D127" s="390" t="s">
        <v>64</v>
      </c>
      <c r="E127" s="375" t="s">
        <v>15146</v>
      </c>
      <c r="F127" s="389" t="s">
        <v>15145</v>
      </c>
      <c r="G127" s="388">
        <v>2021000100084</v>
      </c>
      <c r="H127" s="376" t="s">
        <v>72</v>
      </c>
      <c r="I127" s="373" t="s">
        <v>65</v>
      </c>
      <c r="J127" s="375" t="s">
        <v>15144</v>
      </c>
      <c r="K127" s="387">
        <v>34063012</v>
      </c>
      <c r="L127" s="374" t="s">
        <v>67</v>
      </c>
      <c r="M127" s="375" t="s">
        <v>15143</v>
      </c>
      <c r="N127" s="384">
        <v>1119816325</v>
      </c>
      <c r="O127" s="373">
        <v>81</v>
      </c>
      <c r="P127" s="386">
        <v>45335</v>
      </c>
      <c r="Q127" s="373">
        <v>617161150</v>
      </c>
      <c r="R127" s="385">
        <v>45384</v>
      </c>
      <c r="S127" s="373">
        <v>34063012</v>
      </c>
      <c r="T127" s="376" t="s">
        <v>66</v>
      </c>
      <c r="U127" s="384">
        <v>51913961</v>
      </c>
      <c r="V127" s="375" t="s">
        <v>14663</v>
      </c>
      <c r="W127" s="401">
        <v>45384</v>
      </c>
      <c r="X127" s="394">
        <v>45384</v>
      </c>
      <c r="Y127" s="383" t="s">
        <v>74</v>
      </c>
      <c r="Z127" s="393">
        <v>45777</v>
      </c>
      <c r="AA127" s="375">
        <f t="shared" si="5"/>
        <v>393</v>
      </c>
      <c r="AB127" s="373">
        <v>0</v>
      </c>
      <c r="AC127" s="373">
        <v>0</v>
      </c>
      <c r="AD127" s="373">
        <v>0</v>
      </c>
      <c r="AE127" s="392" t="s">
        <v>74</v>
      </c>
      <c r="AF127" s="375">
        <f t="shared" si="6"/>
        <v>0</v>
      </c>
      <c r="AG127" s="373">
        <v>0</v>
      </c>
      <c r="AH127" s="373">
        <v>0</v>
      </c>
      <c r="AI127" s="381" t="s">
        <v>74</v>
      </c>
      <c r="AJ127" s="373">
        <v>0</v>
      </c>
      <c r="AK127" s="376" t="s">
        <v>74</v>
      </c>
      <c r="AL127" s="376" t="s">
        <v>74</v>
      </c>
      <c r="AM127" s="375">
        <f t="shared" si="7"/>
        <v>0</v>
      </c>
      <c r="AN127" s="375">
        <f>+K127+AC127-AH127</f>
        <v>34063012</v>
      </c>
      <c r="AO127" s="376" t="s">
        <v>94</v>
      </c>
      <c r="AP127" s="373">
        <v>0</v>
      </c>
      <c r="AQ127" s="376" t="s">
        <v>94</v>
      </c>
      <c r="AR127" s="373">
        <v>0</v>
      </c>
      <c r="AS127" s="381" t="s">
        <v>74</v>
      </c>
      <c r="AT127" s="380">
        <v>0</v>
      </c>
      <c r="AU127" s="379">
        <f t="shared" si="8"/>
        <v>34063012</v>
      </c>
      <c r="AV127" s="378">
        <f t="shared" si="9"/>
        <v>0</v>
      </c>
      <c r="AW127" s="377" t="s">
        <v>74</v>
      </c>
      <c r="AX127" s="376" t="s">
        <v>95</v>
      </c>
      <c r="AY127" s="375" t="s">
        <v>15142</v>
      </c>
      <c r="AZ127" s="374" t="s">
        <v>66</v>
      </c>
      <c r="BA127" s="374" t="s">
        <v>66</v>
      </c>
    </row>
    <row r="128" spans="2:53" x14ac:dyDescent="0.25">
      <c r="B128" s="374">
        <v>2024</v>
      </c>
      <c r="C128" s="374">
        <v>891780111</v>
      </c>
      <c r="D128" s="390" t="s">
        <v>64</v>
      </c>
      <c r="E128" s="375" t="s">
        <v>15141</v>
      </c>
      <c r="F128" s="389" t="s">
        <v>15140</v>
      </c>
      <c r="G128" s="388">
        <v>2020000100036</v>
      </c>
      <c r="H128" s="376" t="s">
        <v>72</v>
      </c>
      <c r="I128" s="373" t="s">
        <v>65</v>
      </c>
      <c r="J128" s="375" t="s">
        <v>15139</v>
      </c>
      <c r="K128" s="387">
        <v>15838195.33</v>
      </c>
      <c r="L128" s="374" t="s">
        <v>67</v>
      </c>
      <c r="M128" s="375" t="s">
        <v>15138</v>
      </c>
      <c r="N128" s="384">
        <v>1082860590</v>
      </c>
      <c r="O128" s="373">
        <v>82</v>
      </c>
      <c r="P128" s="386">
        <v>45338</v>
      </c>
      <c r="Q128" s="373">
        <v>241828362</v>
      </c>
      <c r="R128" s="385">
        <v>45390</v>
      </c>
      <c r="S128" s="373">
        <v>15838195.33</v>
      </c>
      <c r="T128" s="376" t="s">
        <v>66</v>
      </c>
      <c r="U128" s="384">
        <v>45498601</v>
      </c>
      <c r="V128" s="375" t="s">
        <v>1617</v>
      </c>
      <c r="W128" s="401">
        <v>45390</v>
      </c>
      <c r="X128" s="394">
        <v>45390</v>
      </c>
      <c r="Y128" s="383" t="s">
        <v>74</v>
      </c>
      <c r="Z128" s="393">
        <v>45516</v>
      </c>
      <c r="AA128" s="375">
        <f t="shared" si="5"/>
        <v>126</v>
      </c>
      <c r="AB128" s="373">
        <v>0</v>
      </c>
      <c r="AC128" s="373">
        <v>0</v>
      </c>
      <c r="AD128" s="373">
        <v>0</v>
      </c>
      <c r="AE128" s="392" t="s">
        <v>74</v>
      </c>
      <c r="AF128" s="375">
        <f t="shared" si="6"/>
        <v>0</v>
      </c>
      <c r="AG128" s="373">
        <v>0</v>
      </c>
      <c r="AH128" s="373">
        <v>0</v>
      </c>
      <c r="AI128" s="381" t="s">
        <v>74</v>
      </c>
      <c r="AJ128" s="373">
        <v>0</v>
      </c>
      <c r="AK128" s="376" t="s">
        <v>74</v>
      </c>
      <c r="AL128" s="376" t="s">
        <v>74</v>
      </c>
      <c r="AM128" s="375">
        <f t="shared" si="7"/>
        <v>0</v>
      </c>
      <c r="AN128" s="375">
        <f>+K128+AC128-AH128</f>
        <v>15838195.33</v>
      </c>
      <c r="AO128" s="376" t="s">
        <v>94</v>
      </c>
      <c r="AP128" s="373">
        <v>0</v>
      </c>
      <c r="AQ128" s="376" t="s">
        <v>94</v>
      </c>
      <c r="AR128" s="373">
        <v>0</v>
      </c>
      <c r="AS128" s="381" t="s">
        <v>74</v>
      </c>
      <c r="AT128" s="380">
        <v>0</v>
      </c>
      <c r="AU128" s="379">
        <f t="shared" si="8"/>
        <v>15838195.33</v>
      </c>
      <c r="AV128" s="378">
        <f t="shared" si="9"/>
        <v>0</v>
      </c>
      <c r="AW128" s="377" t="s">
        <v>74</v>
      </c>
      <c r="AX128" s="376" t="s">
        <v>95</v>
      </c>
      <c r="AY128" s="375" t="s">
        <v>15137</v>
      </c>
      <c r="AZ128" s="374" t="s">
        <v>66</v>
      </c>
      <c r="BA128" s="374" t="s">
        <v>66</v>
      </c>
    </row>
    <row r="129" spans="2:53" x14ac:dyDescent="0.25">
      <c r="B129" s="374">
        <v>2024</v>
      </c>
      <c r="C129" s="374">
        <v>891780111</v>
      </c>
      <c r="D129" s="390" t="s">
        <v>64</v>
      </c>
      <c r="E129" s="375" t="s">
        <v>15136</v>
      </c>
      <c r="F129" s="389" t="s">
        <v>15135</v>
      </c>
      <c r="G129" s="388">
        <v>0</v>
      </c>
      <c r="H129" s="376" t="s">
        <v>72</v>
      </c>
      <c r="I129" s="373" t="s">
        <v>65</v>
      </c>
      <c r="J129" s="375" t="s">
        <v>15134</v>
      </c>
      <c r="K129" s="387">
        <v>65450000</v>
      </c>
      <c r="L129" s="374" t="s">
        <v>67</v>
      </c>
      <c r="M129" s="375" t="s">
        <v>15133</v>
      </c>
      <c r="N129" s="384">
        <v>800214001</v>
      </c>
      <c r="O129" s="373">
        <v>730</v>
      </c>
      <c r="P129" s="386">
        <v>45369</v>
      </c>
      <c r="Q129" s="373">
        <v>65450000</v>
      </c>
      <c r="R129" s="385">
        <v>45392</v>
      </c>
      <c r="S129" s="373">
        <v>65450000</v>
      </c>
      <c r="T129" s="376" t="s">
        <v>66</v>
      </c>
      <c r="U129" s="384">
        <v>85449357</v>
      </c>
      <c r="V129" s="375" t="s">
        <v>6211</v>
      </c>
      <c r="W129" s="401">
        <v>45392</v>
      </c>
      <c r="X129" s="394">
        <v>45392</v>
      </c>
      <c r="Y129" s="383" t="s">
        <v>74</v>
      </c>
      <c r="Z129" s="393">
        <v>45657</v>
      </c>
      <c r="AA129" s="375">
        <f t="shared" si="5"/>
        <v>265</v>
      </c>
      <c r="AB129" s="373">
        <v>0</v>
      </c>
      <c r="AC129" s="373">
        <v>0</v>
      </c>
      <c r="AD129" s="373">
        <v>0</v>
      </c>
      <c r="AE129" s="392" t="s">
        <v>74</v>
      </c>
      <c r="AF129" s="375">
        <f t="shared" si="6"/>
        <v>0</v>
      </c>
      <c r="AG129" s="373">
        <v>0</v>
      </c>
      <c r="AH129" s="373">
        <v>0</v>
      </c>
      <c r="AI129" s="381" t="s">
        <v>74</v>
      </c>
      <c r="AJ129" s="373">
        <v>0</v>
      </c>
      <c r="AK129" s="376" t="s">
        <v>74</v>
      </c>
      <c r="AL129" s="376" t="s">
        <v>74</v>
      </c>
      <c r="AM129" s="375">
        <f t="shared" si="7"/>
        <v>0</v>
      </c>
      <c r="AN129" s="375">
        <f>+K129+AC129-AH129</f>
        <v>65450000</v>
      </c>
      <c r="AO129" s="376" t="s">
        <v>66</v>
      </c>
      <c r="AP129" s="373">
        <v>63250000</v>
      </c>
      <c r="AQ129" s="376" t="s">
        <v>94</v>
      </c>
      <c r="AR129" s="373">
        <v>0</v>
      </c>
      <c r="AS129" s="381" t="s">
        <v>74</v>
      </c>
      <c r="AT129" s="380">
        <v>0</v>
      </c>
      <c r="AU129" s="379">
        <f t="shared" si="8"/>
        <v>65450000</v>
      </c>
      <c r="AV129" s="378">
        <f t="shared" si="9"/>
        <v>0</v>
      </c>
      <c r="AW129" s="377" t="s">
        <v>74</v>
      </c>
      <c r="AX129" s="376" t="s">
        <v>95</v>
      </c>
      <c r="AY129" s="375" t="s">
        <v>15132</v>
      </c>
      <c r="AZ129" s="374" t="s">
        <v>66</v>
      </c>
      <c r="BA129" s="374" t="s">
        <v>239</v>
      </c>
    </row>
    <row r="130" spans="2:53" x14ac:dyDescent="0.25">
      <c r="B130" s="374">
        <v>2024</v>
      </c>
      <c r="C130" s="374">
        <v>891780111</v>
      </c>
      <c r="D130" s="390" t="s">
        <v>64</v>
      </c>
      <c r="E130" s="375" t="s">
        <v>15131</v>
      </c>
      <c r="F130" s="389" t="s">
        <v>15130</v>
      </c>
      <c r="G130" s="388">
        <v>0</v>
      </c>
      <c r="H130" s="376" t="s">
        <v>72</v>
      </c>
      <c r="I130" s="373" t="s">
        <v>65</v>
      </c>
      <c r="J130" s="375" t="s">
        <v>15129</v>
      </c>
      <c r="K130" s="387">
        <v>49000000</v>
      </c>
      <c r="L130" s="374" t="s">
        <v>67</v>
      </c>
      <c r="M130" s="375" t="s">
        <v>14957</v>
      </c>
      <c r="N130" s="384">
        <v>32661345</v>
      </c>
      <c r="O130" s="373">
        <v>1060</v>
      </c>
      <c r="P130" s="386">
        <v>45408</v>
      </c>
      <c r="Q130" s="373">
        <v>955600000</v>
      </c>
      <c r="R130" s="385">
        <v>45421</v>
      </c>
      <c r="S130" s="373">
        <v>49000000</v>
      </c>
      <c r="T130" s="376" t="s">
        <v>66</v>
      </c>
      <c r="U130" s="384">
        <v>85455983</v>
      </c>
      <c r="V130" s="375" t="s">
        <v>6253</v>
      </c>
      <c r="W130" s="401">
        <v>45419</v>
      </c>
      <c r="X130" s="394">
        <v>45421</v>
      </c>
      <c r="Y130" s="383" t="s">
        <v>74</v>
      </c>
      <c r="Z130" s="393">
        <v>45553</v>
      </c>
      <c r="AA130" s="375">
        <f t="shared" si="5"/>
        <v>132</v>
      </c>
      <c r="AB130" s="373">
        <v>0</v>
      </c>
      <c r="AC130" s="373">
        <v>0</v>
      </c>
      <c r="AD130" s="373">
        <v>0</v>
      </c>
      <c r="AE130" s="392" t="s">
        <v>74</v>
      </c>
      <c r="AF130" s="375">
        <f t="shared" si="6"/>
        <v>0</v>
      </c>
      <c r="AG130" s="373">
        <v>0</v>
      </c>
      <c r="AH130" s="373">
        <v>19600000</v>
      </c>
      <c r="AI130" s="381">
        <v>45504</v>
      </c>
      <c r="AJ130" s="373">
        <v>0</v>
      </c>
      <c r="AK130" s="376" t="s">
        <v>74</v>
      </c>
      <c r="AL130" s="376" t="s">
        <v>74</v>
      </c>
      <c r="AM130" s="375">
        <f t="shared" si="7"/>
        <v>0</v>
      </c>
      <c r="AN130" s="375">
        <f>+K130+AC130-AH130</f>
        <v>29400000</v>
      </c>
      <c r="AO130" s="376" t="s">
        <v>94</v>
      </c>
      <c r="AP130" s="373">
        <v>0</v>
      </c>
      <c r="AQ130" s="376" t="s">
        <v>94</v>
      </c>
      <c r="AR130" s="373">
        <v>0</v>
      </c>
      <c r="AS130" s="381" t="s">
        <v>74</v>
      </c>
      <c r="AT130" s="380">
        <v>0</v>
      </c>
      <c r="AU130" s="379">
        <f t="shared" si="8"/>
        <v>29400000</v>
      </c>
      <c r="AV130" s="378">
        <f t="shared" si="9"/>
        <v>0</v>
      </c>
      <c r="AW130" s="377" t="s">
        <v>74</v>
      </c>
      <c r="AX130" s="376" t="s">
        <v>95</v>
      </c>
      <c r="AY130" s="375" t="s">
        <v>15128</v>
      </c>
      <c r="AZ130" s="374" t="s">
        <v>66</v>
      </c>
      <c r="BA130" s="374" t="s">
        <v>66</v>
      </c>
    </row>
    <row r="131" spans="2:53" x14ac:dyDescent="0.25">
      <c r="B131" s="374">
        <v>2024</v>
      </c>
      <c r="C131" s="374">
        <v>891780111</v>
      </c>
      <c r="D131" s="390" t="s">
        <v>64</v>
      </c>
      <c r="E131" s="375" t="s">
        <v>15127</v>
      </c>
      <c r="F131" s="389" t="s">
        <v>15126</v>
      </c>
      <c r="G131" s="388">
        <v>0</v>
      </c>
      <c r="H131" s="376" t="s">
        <v>72</v>
      </c>
      <c r="I131" s="373" t="s">
        <v>65</v>
      </c>
      <c r="J131" s="375" t="s">
        <v>15125</v>
      </c>
      <c r="K131" s="387">
        <v>18500000</v>
      </c>
      <c r="L131" s="374" t="s">
        <v>67</v>
      </c>
      <c r="M131" s="375" t="s">
        <v>14200</v>
      </c>
      <c r="N131" s="384">
        <v>1082872242</v>
      </c>
      <c r="O131" s="373">
        <v>1060</v>
      </c>
      <c r="P131" s="386">
        <v>45408</v>
      </c>
      <c r="Q131" s="373">
        <v>955600000</v>
      </c>
      <c r="R131" s="385">
        <v>45421</v>
      </c>
      <c r="S131" s="373">
        <v>18500000</v>
      </c>
      <c r="T131" s="376" t="s">
        <v>66</v>
      </c>
      <c r="U131" s="384">
        <v>32661345</v>
      </c>
      <c r="V131" s="375" t="s">
        <v>14957</v>
      </c>
      <c r="W131" s="401">
        <v>45419</v>
      </c>
      <c r="X131" s="394">
        <v>45421</v>
      </c>
      <c r="Y131" s="383" t="s">
        <v>74</v>
      </c>
      <c r="Z131" s="393">
        <v>45553</v>
      </c>
      <c r="AA131" s="375">
        <f t="shared" si="5"/>
        <v>132</v>
      </c>
      <c r="AB131" s="373">
        <v>2</v>
      </c>
      <c r="AC131" s="373">
        <v>7400000</v>
      </c>
      <c r="AD131" s="373">
        <v>2</v>
      </c>
      <c r="AE131" s="392">
        <v>45626</v>
      </c>
      <c r="AF131" s="375">
        <f t="shared" si="6"/>
        <v>73</v>
      </c>
      <c r="AG131" s="373">
        <v>0</v>
      </c>
      <c r="AH131" s="373">
        <v>0</v>
      </c>
      <c r="AI131" s="381" t="s">
        <v>74</v>
      </c>
      <c r="AJ131" s="373">
        <v>0</v>
      </c>
      <c r="AK131" s="376" t="s">
        <v>74</v>
      </c>
      <c r="AL131" s="376" t="s">
        <v>74</v>
      </c>
      <c r="AM131" s="375">
        <f t="shared" si="7"/>
        <v>0</v>
      </c>
      <c r="AN131" s="375">
        <f>+K131+AC131-AH131</f>
        <v>25900000</v>
      </c>
      <c r="AO131" s="376" t="s">
        <v>94</v>
      </c>
      <c r="AP131" s="373">
        <v>0</v>
      </c>
      <c r="AQ131" s="376" t="s">
        <v>94</v>
      </c>
      <c r="AR131" s="373">
        <v>0</v>
      </c>
      <c r="AS131" s="381" t="s">
        <v>74</v>
      </c>
      <c r="AT131" s="380">
        <v>0</v>
      </c>
      <c r="AU131" s="379">
        <f t="shared" si="8"/>
        <v>25900000</v>
      </c>
      <c r="AV131" s="378">
        <f t="shared" si="9"/>
        <v>0</v>
      </c>
      <c r="AW131" s="377" t="s">
        <v>74</v>
      </c>
      <c r="AX131" s="376" t="s">
        <v>95</v>
      </c>
      <c r="AY131" s="375" t="s">
        <v>15124</v>
      </c>
      <c r="AZ131" s="374" t="s">
        <v>66</v>
      </c>
      <c r="BA131" s="374" t="s">
        <v>66</v>
      </c>
    </row>
    <row r="132" spans="2:53" x14ac:dyDescent="0.25">
      <c r="B132" s="374">
        <v>2024</v>
      </c>
      <c r="C132" s="374">
        <v>891780111</v>
      </c>
      <c r="D132" s="390" t="s">
        <v>64</v>
      </c>
      <c r="E132" s="375" t="s">
        <v>15123</v>
      </c>
      <c r="F132" s="389" t="s">
        <v>15122</v>
      </c>
      <c r="G132" s="388">
        <v>0</v>
      </c>
      <c r="H132" s="376" t="s">
        <v>72</v>
      </c>
      <c r="I132" s="373" t="s">
        <v>65</v>
      </c>
      <c r="J132" s="375" t="s">
        <v>15121</v>
      </c>
      <c r="K132" s="387">
        <v>35000000</v>
      </c>
      <c r="L132" s="374" t="s">
        <v>67</v>
      </c>
      <c r="M132" s="375" t="s">
        <v>15120</v>
      </c>
      <c r="N132" s="384">
        <v>24397390</v>
      </c>
      <c r="O132" s="373">
        <v>1060</v>
      </c>
      <c r="P132" s="386">
        <v>45408</v>
      </c>
      <c r="Q132" s="373">
        <v>955600000</v>
      </c>
      <c r="R132" s="385">
        <v>45421</v>
      </c>
      <c r="S132" s="373">
        <v>35000000</v>
      </c>
      <c r="T132" s="376" t="s">
        <v>66</v>
      </c>
      <c r="U132" s="384">
        <v>32661345</v>
      </c>
      <c r="V132" s="375" t="s">
        <v>14957</v>
      </c>
      <c r="W132" s="401">
        <v>45419</v>
      </c>
      <c r="X132" s="394">
        <v>45421</v>
      </c>
      <c r="Y132" s="383" t="s">
        <v>74</v>
      </c>
      <c r="Z132" s="393">
        <v>45553</v>
      </c>
      <c r="AA132" s="375">
        <f t="shared" si="5"/>
        <v>132</v>
      </c>
      <c r="AB132" s="373">
        <v>2</v>
      </c>
      <c r="AC132" s="373">
        <v>14000000</v>
      </c>
      <c r="AD132" s="373">
        <v>2</v>
      </c>
      <c r="AE132" s="392">
        <v>45626</v>
      </c>
      <c r="AF132" s="375">
        <f t="shared" si="6"/>
        <v>73</v>
      </c>
      <c r="AG132" s="373">
        <v>0</v>
      </c>
      <c r="AH132" s="373">
        <v>0</v>
      </c>
      <c r="AI132" s="381" t="s">
        <v>74</v>
      </c>
      <c r="AJ132" s="373">
        <v>0</v>
      </c>
      <c r="AK132" s="376" t="s">
        <v>74</v>
      </c>
      <c r="AL132" s="376" t="s">
        <v>74</v>
      </c>
      <c r="AM132" s="375">
        <f t="shared" si="7"/>
        <v>0</v>
      </c>
      <c r="AN132" s="375">
        <f>+K132+AC132-AH132</f>
        <v>49000000</v>
      </c>
      <c r="AO132" s="376" t="s">
        <v>94</v>
      </c>
      <c r="AP132" s="373">
        <v>0</v>
      </c>
      <c r="AQ132" s="376" t="s">
        <v>94</v>
      </c>
      <c r="AR132" s="373">
        <v>0</v>
      </c>
      <c r="AS132" s="381" t="s">
        <v>74</v>
      </c>
      <c r="AT132" s="380">
        <v>0</v>
      </c>
      <c r="AU132" s="379">
        <f t="shared" si="8"/>
        <v>49000000</v>
      </c>
      <c r="AV132" s="378">
        <f t="shared" si="9"/>
        <v>0</v>
      </c>
      <c r="AW132" s="377" t="s">
        <v>74</v>
      </c>
      <c r="AX132" s="376" t="s">
        <v>95</v>
      </c>
      <c r="AY132" s="375" t="s">
        <v>15119</v>
      </c>
      <c r="AZ132" s="374" t="s">
        <v>66</v>
      </c>
      <c r="BA132" s="374" t="s">
        <v>66</v>
      </c>
    </row>
    <row r="133" spans="2:53" x14ac:dyDescent="0.25">
      <c r="B133" s="374">
        <v>2024</v>
      </c>
      <c r="C133" s="374">
        <v>891780111</v>
      </c>
      <c r="D133" s="390" t="s">
        <v>64</v>
      </c>
      <c r="E133" s="375" t="s">
        <v>15118</v>
      </c>
      <c r="F133" s="389" t="s">
        <v>15117</v>
      </c>
      <c r="G133" s="388">
        <v>0</v>
      </c>
      <c r="H133" s="376" t="s">
        <v>72</v>
      </c>
      <c r="I133" s="373" t="s">
        <v>65</v>
      </c>
      <c r="J133" s="375" t="s">
        <v>15116</v>
      </c>
      <c r="K133" s="387">
        <v>24000000</v>
      </c>
      <c r="L133" s="374" t="s">
        <v>67</v>
      </c>
      <c r="M133" s="375" t="s">
        <v>15115</v>
      </c>
      <c r="N133" s="384">
        <v>43869666</v>
      </c>
      <c r="O133" s="373">
        <v>1060</v>
      </c>
      <c r="P133" s="386">
        <v>45408</v>
      </c>
      <c r="Q133" s="373">
        <v>955600000</v>
      </c>
      <c r="R133" s="385">
        <v>45428</v>
      </c>
      <c r="S133" s="373">
        <v>24000000</v>
      </c>
      <c r="T133" s="376" t="s">
        <v>66</v>
      </c>
      <c r="U133" s="384">
        <v>32661345</v>
      </c>
      <c r="V133" s="375" t="s">
        <v>14957</v>
      </c>
      <c r="W133" s="401">
        <v>45428</v>
      </c>
      <c r="X133" s="394">
        <v>45428</v>
      </c>
      <c r="Y133" s="383" t="s">
        <v>74</v>
      </c>
      <c r="Z133" s="393">
        <v>45553</v>
      </c>
      <c r="AA133" s="375">
        <f t="shared" si="5"/>
        <v>125</v>
      </c>
      <c r="AB133" s="373">
        <v>0</v>
      </c>
      <c r="AC133" s="373">
        <v>0</v>
      </c>
      <c r="AD133" s="373">
        <v>0</v>
      </c>
      <c r="AE133" s="392" t="s">
        <v>74</v>
      </c>
      <c r="AF133" s="375">
        <f t="shared" si="6"/>
        <v>0</v>
      </c>
      <c r="AG133" s="373">
        <v>1</v>
      </c>
      <c r="AH133" s="373">
        <v>19200000</v>
      </c>
      <c r="AI133" s="397">
        <v>45443</v>
      </c>
      <c r="AJ133" s="373">
        <v>0</v>
      </c>
      <c r="AK133" s="376" t="s">
        <v>74</v>
      </c>
      <c r="AL133" s="376" t="s">
        <v>74</v>
      </c>
      <c r="AM133" s="375">
        <f t="shared" si="7"/>
        <v>0</v>
      </c>
      <c r="AN133" s="375">
        <f>+K133+AC133-AH133</f>
        <v>4800000</v>
      </c>
      <c r="AO133" s="376" t="s">
        <v>94</v>
      </c>
      <c r="AP133" s="373">
        <v>0</v>
      </c>
      <c r="AQ133" s="376" t="s">
        <v>94</v>
      </c>
      <c r="AR133" s="373">
        <v>0</v>
      </c>
      <c r="AS133" s="381" t="s">
        <v>74</v>
      </c>
      <c r="AT133" s="380">
        <v>0</v>
      </c>
      <c r="AU133" s="379">
        <f t="shared" si="8"/>
        <v>4800000</v>
      </c>
      <c r="AV133" s="378">
        <f t="shared" si="9"/>
        <v>0</v>
      </c>
      <c r="AW133" s="377" t="s">
        <v>74</v>
      </c>
      <c r="AX133" s="376" t="s">
        <v>95</v>
      </c>
      <c r="AY133" s="375" t="s">
        <v>15114</v>
      </c>
      <c r="AZ133" s="374" t="s">
        <v>66</v>
      </c>
      <c r="BA133" s="374" t="s">
        <v>66</v>
      </c>
    </row>
    <row r="134" spans="2:53" x14ac:dyDescent="0.25">
      <c r="B134" s="374">
        <v>2024</v>
      </c>
      <c r="C134" s="374">
        <v>891780111</v>
      </c>
      <c r="D134" s="390" t="s">
        <v>64</v>
      </c>
      <c r="E134" s="375" t="s">
        <v>15113</v>
      </c>
      <c r="F134" s="389" t="s">
        <v>15112</v>
      </c>
      <c r="G134" s="388">
        <v>0</v>
      </c>
      <c r="H134" s="376" t="s">
        <v>72</v>
      </c>
      <c r="I134" s="373" t="s">
        <v>65</v>
      </c>
      <c r="J134" s="375" t="s">
        <v>15111</v>
      </c>
      <c r="K134" s="387">
        <v>24000000</v>
      </c>
      <c r="L134" s="374" t="s">
        <v>67</v>
      </c>
      <c r="M134" s="375" t="s">
        <v>15110</v>
      </c>
      <c r="N134" s="384">
        <v>80165859</v>
      </c>
      <c r="O134" s="373">
        <v>1060</v>
      </c>
      <c r="P134" s="386">
        <v>45408</v>
      </c>
      <c r="Q134" s="373">
        <v>955600000</v>
      </c>
      <c r="R134" s="385">
        <v>45428</v>
      </c>
      <c r="S134" s="373">
        <v>24000000</v>
      </c>
      <c r="T134" s="376" t="s">
        <v>66</v>
      </c>
      <c r="U134" s="384">
        <v>32661345</v>
      </c>
      <c r="V134" s="375" t="s">
        <v>14957</v>
      </c>
      <c r="W134" s="401">
        <v>45428</v>
      </c>
      <c r="X134" s="394">
        <v>45428</v>
      </c>
      <c r="Y134" s="383" t="s">
        <v>74</v>
      </c>
      <c r="Z134" s="393">
        <v>45553</v>
      </c>
      <c r="AA134" s="375">
        <f t="shared" si="5"/>
        <v>125</v>
      </c>
      <c r="AB134" s="373">
        <v>0</v>
      </c>
      <c r="AC134" s="373">
        <v>0</v>
      </c>
      <c r="AD134" s="373">
        <v>1</v>
      </c>
      <c r="AE134" s="392">
        <v>45583</v>
      </c>
      <c r="AF134" s="375">
        <f t="shared" si="6"/>
        <v>30</v>
      </c>
      <c r="AG134" s="373">
        <v>0</v>
      </c>
      <c r="AH134" s="373">
        <v>0</v>
      </c>
      <c r="AI134" s="381" t="s">
        <v>74</v>
      </c>
      <c r="AJ134" s="373">
        <v>0</v>
      </c>
      <c r="AK134" s="376" t="s">
        <v>74</v>
      </c>
      <c r="AL134" s="376" t="s">
        <v>74</v>
      </c>
      <c r="AM134" s="375">
        <f t="shared" si="7"/>
        <v>0</v>
      </c>
      <c r="AN134" s="375">
        <f>+K134+AC134-AH134</f>
        <v>24000000</v>
      </c>
      <c r="AO134" s="376" t="s">
        <v>94</v>
      </c>
      <c r="AP134" s="373">
        <v>0</v>
      </c>
      <c r="AQ134" s="376" t="s">
        <v>94</v>
      </c>
      <c r="AR134" s="373">
        <v>0</v>
      </c>
      <c r="AS134" s="381" t="s">
        <v>74</v>
      </c>
      <c r="AT134" s="380">
        <v>0</v>
      </c>
      <c r="AU134" s="379">
        <f t="shared" si="8"/>
        <v>24000000</v>
      </c>
      <c r="AV134" s="378">
        <f t="shared" si="9"/>
        <v>0</v>
      </c>
      <c r="AW134" s="377" t="s">
        <v>74</v>
      </c>
      <c r="AX134" s="376" t="s">
        <v>95</v>
      </c>
      <c r="AY134" s="375" t="s">
        <v>15109</v>
      </c>
      <c r="AZ134" s="374" t="s">
        <v>66</v>
      </c>
      <c r="BA134" s="374" t="s">
        <v>66</v>
      </c>
    </row>
    <row r="135" spans="2:53" x14ac:dyDescent="0.25">
      <c r="B135" s="374">
        <v>2024</v>
      </c>
      <c r="C135" s="374">
        <v>891780111</v>
      </c>
      <c r="D135" s="390" t="s">
        <v>64</v>
      </c>
      <c r="E135" s="375" t="s">
        <v>15108</v>
      </c>
      <c r="F135" s="389" t="s">
        <v>15107</v>
      </c>
      <c r="G135" s="388">
        <v>0</v>
      </c>
      <c r="H135" s="376" t="s">
        <v>72</v>
      </c>
      <c r="I135" s="373" t="s">
        <v>65</v>
      </c>
      <c r="J135" s="375" t="s">
        <v>15106</v>
      </c>
      <c r="K135" s="387">
        <v>24000000</v>
      </c>
      <c r="L135" s="374" t="s">
        <v>67</v>
      </c>
      <c r="M135" s="375" t="s">
        <v>15105</v>
      </c>
      <c r="N135" s="384">
        <v>1143440725</v>
      </c>
      <c r="O135" s="373">
        <v>1060</v>
      </c>
      <c r="P135" s="386">
        <v>45408</v>
      </c>
      <c r="Q135" s="373">
        <v>955600000</v>
      </c>
      <c r="R135" s="385">
        <v>45428</v>
      </c>
      <c r="S135" s="373">
        <v>24000000</v>
      </c>
      <c r="T135" s="376" t="s">
        <v>66</v>
      </c>
      <c r="U135" s="384">
        <v>32661345</v>
      </c>
      <c r="V135" s="375" t="s">
        <v>14957</v>
      </c>
      <c r="W135" s="401">
        <v>45428</v>
      </c>
      <c r="X135" s="394">
        <v>45428</v>
      </c>
      <c r="Y135" s="383" t="s">
        <v>74</v>
      </c>
      <c r="Z135" s="393">
        <v>45553</v>
      </c>
      <c r="AA135" s="375">
        <f t="shared" si="5"/>
        <v>125</v>
      </c>
      <c r="AB135" s="373">
        <v>1</v>
      </c>
      <c r="AC135" s="373">
        <v>2400000</v>
      </c>
      <c r="AD135" s="373">
        <v>2</v>
      </c>
      <c r="AE135" s="392">
        <v>45611</v>
      </c>
      <c r="AF135" s="375">
        <f t="shared" si="6"/>
        <v>58</v>
      </c>
      <c r="AG135" s="373">
        <v>0</v>
      </c>
      <c r="AH135" s="373">
        <v>0</v>
      </c>
      <c r="AI135" s="381" t="s">
        <v>74</v>
      </c>
      <c r="AJ135" s="373">
        <v>0</v>
      </c>
      <c r="AK135" s="376" t="s">
        <v>74</v>
      </c>
      <c r="AL135" s="376" t="s">
        <v>74</v>
      </c>
      <c r="AM135" s="375">
        <f t="shared" si="7"/>
        <v>0</v>
      </c>
      <c r="AN135" s="375">
        <f>+K135+AC135-AH135</f>
        <v>26400000</v>
      </c>
      <c r="AO135" s="376" t="s">
        <v>94</v>
      </c>
      <c r="AP135" s="373">
        <v>0</v>
      </c>
      <c r="AQ135" s="376" t="s">
        <v>94</v>
      </c>
      <c r="AR135" s="373">
        <v>0</v>
      </c>
      <c r="AS135" s="381" t="s">
        <v>74</v>
      </c>
      <c r="AT135" s="380">
        <v>0</v>
      </c>
      <c r="AU135" s="379">
        <f t="shared" si="8"/>
        <v>26400000</v>
      </c>
      <c r="AV135" s="378">
        <f t="shared" si="9"/>
        <v>0</v>
      </c>
      <c r="AW135" s="377" t="s">
        <v>74</v>
      </c>
      <c r="AX135" s="376" t="s">
        <v>95</v>
      </c>
      <c r="AY135" s="375" t="s">
        <v>15104</v>
      </c>
      <c r="AZ135" s="374" t="s">
        <v>66</v>
      </c>
      <c r="BA135" s="374" t="s">
        <v>66</v>
      </c>
    </row>
    <row r="136" spans="2:53" x14ac:dyDescent="0.25">
      <c r="B136" s="374">
        <v>2024</v>
      </c>
      <c r="C136" s="374">
        <v>891780111</v>
      </c>
      <c r="D136" s="390" t="s">
        <v>64</v>
      </c>
      <c r="E136" s="375" t="s">
        <v>15103</v>
      </c>
      <c r="F136" s="389" t="s">
        <v>15102</v>
      </c>
      <c r="G136" s="388">
        <v>0</v>
      </c>
      <c r="H136" s="376" t="s">
        <v>72</v>
      </c>
      <c r="I136" s="373" t="s">
        <v>65</v>
      </c>
      <c r="J136" s="375" t="s">
        <v>15101</v>
      </c>
      <c r="K136" s="387">
        <v>24000000</v>
      </c>
      <c r="L136" s="374" t="s">
        <v>67</v>
      </c>
      <c r="M136" s="375" t="s">
        <v>15100</v>
      </c>
      <c r="N136" s="384">
        <v>39794926</v>
      </c>
      <c r="O136" s="373">
        <v>1060</v>
      </c>
      <c r="P136" s="386">
        <v>45408</v>
      </c>
      <c r="Q136" s="373">
        <v>955600000</v>
      </c>
      <c r="R136" s="385">
        <v>45429</v>
      </c>
      <c r="S136" s="373">
        <v>24000000</v>
      </c>
      <c r="T136" s="376" t="s">
        <v>66</v>
      </c>
      <c r="U136" s="384">
        <v>32661345</v>
      </c>
      <c r="V136" s="375" t="s">
        <v>14957</v>
      </c>
      <c r="W136" s="401">
        <v>45428</v>
      </c>
      <c r="X136" s="394">
        <v>45429</v>
      </c>
      <c r="Y136" s="383" t="s">
        <v>74</v>
      </c>
      <c r="Z136" s="393">
        <v>45553</v>
      </c>
      <c r="AA136" s="375">
        <f t="shared" ref="AA136:AA199" si="10">+IF(Y136="1800-01-01",Z136-X136,Z136-Y136)</f>
        <v>124</v>
      </c>
      <c r="AB136" s="373">
        <v>1</v>
      </c>
      <c r="AC136" s="373">
        <v>2400000</v>
      </c>
      <c r="AD136" s="373">
        <v>2</v>
      </c>
      <c r="AE136" s="392">
        <v>45611</v>
      </c>
      <c r="AF136" s="375">
        <f t="shared" ref="AF136:AF199" si="11">+IF(AE136="1800-01-01",0,AE136-Z136)</f>
        <v>58</v>
      </c>
      <c r="AG136" s="373">
        <v>0</v>
      </c>
      <c r="AH136" s="373">
        <v>0</v>
      </c>
      <c r="AI136" s="381" t="s">
        <v>74</v>
      </c>
      <c r="AJ136" s="373">
        <v>0</v>
      </c>
      <c r="AK136" s="376" t="s">
        <v>74</v>
      </c>
      <c r="AL136" s="376" t="s">
        <v>74</v>
      </c>
      <c r="AM136" s="375">
        <f t="shared" ref="AM136:AM199" si="12">+IF(AK136="1800-01-01",0,AL136-AK136)</f>
        <v>0</v>
      </c>
      <c r="AN136" s="375">
        <f>+K136+AC136-AH136</f>
        <v>26400000</v>
      </c>
      <c r="AO136" s="376" t="s">
        <v>94</v>
      </c>
      <c r="AP136" s="373">
        <v>0</v>
      </c>
      <c r="AQ136" s="376" t="s">
        <v>94</v>
      </c>
      <c r="AR136" s="373">
        <v>0</v>
      </c>
      <c r="AS136" s="381" t="s">
        <v>74</v>
      </c>
      <c r="AT136" s="380">
        <v>0</v>
      </c>
      <c r="AU136" s="379">
        <f t="shared" ref="AU136:AU199" si="13">AN136-AT136</f>
        <v>26400000</v>
      </c>
      <c r="AV136" s="378">
        <f t="shared" ref="AV136:AV199" si="14">+IFERROR(AT136/AN136,"_")</f>
        <v>0</v>
      </c>
      <c r="AW136" s="377" t="s">
        <v>74</v>
      </c>
      <c r="AX136" s="376" t="s">
        <v>95</v>
      </c>
      <c r="AY136" s="375" t="s">
        <v>15099</v>
      </c>
      <c r="AZ136" s="374" t="s">
        <v>66</v>
      </c>
      <c r="BA136" s="374" t="s">
        <v>66</v>
      </c>
    </row>
    <row r="137" spans="2:53" x14ac:dyDescent="0.25">
      <c r="B137" s="374">
        <v>2024</v>
      </c>
      <c r="C137" s="374">
        <v>891780111</v>
      </c>
      <c r="D137" s="390" t="s">
        <v>64</v>
      </c>
      <c r="E137" s="375" t="s">
        <v>15098</v>
      </c>
      <c r="F137" s="389" t="s">
        <v>15097</v>
      </c>
      <c r="G137" s="388">
        <v>0</v>
      </c>
      <c r="H137" s="376" t="s">
        <v>72</v>
      </c>
      <c r="I137" s="373" t="s">
        <v>65</v>
      </c>
      <c r="J137" s="375" t="s">
        <v>14923</v>
      </c>
      <c r="K137" s="387">
        <v>24000000</v>
      </c>
      <c r="L137" s="374" t="s">
        <v>67</v>
      </c>
      <c r="M137" s="375" t="s">
        <v>15096</v>
      </c>
      <c r="N137" s="384">
        <v>80421545</v>
      </c>
      <c r="O137" s="373">
        <v>1060</v>
      </c>
      <c r="P137" s="386">
        <v>45408</v>
      </c>
      <c r="Q137" s="373">
        <v>955600000</v>
      </c>
      <c r="R137" s="385">
        <v>45429</v>
      </c>
      <c r="S137" s="373">
        <v>24000000</v>
      </c>
      <c r="T137" s="376" t="s">
        <v>66</v>
      </c>
      <c r="U137" s="384">
        <v>32661345</v>
      </c>
      <c r="V137" s="375" t="s">
        <v>14957</v>
      </c>
      <c r="W137" s="401">
        <v>45428</v>
      </c>
      <c r="X137" s="394">
        <v>45429</v>
      </c>
      <c r="Y137" s="383" t="s">
        <v>74</v>
      </c>
      <c r="Z137" s="393">
        <v>45553</v>
      </c>
      <c r="AA137" s="375">
        <f t="shared" si="10"/>
        <v>124</v>
      </c>
      <c r="AB137" s="373">
        <v>1</v>
      </c>
      <c r="AC137" s="373">
        <v>2400000</v>
      </c>
      <c r="AD137" s="373">
        <v>2</v>
      </c>
      <c r="AE137" s="392">
        <v>45611</v>
      </c>
      <c r="AF137" s="375">
        <f t="shared" si="11"/>
        <v>58</v>
      </c>
      <c r="AG137" s="373">
        <v>0</v>
      </c>
      <c r="AH137" s="373">
        <v>0</v>
      </c>
      <c r="AI137" s="381" t="s">
        <v>74</v>
      </c>
      <c r="AJ137" s="373">
        <v>0</v>
      </c>
      <c r="AK137" s="376" t="s">
        <v>74</v>
      </c>
      <c r="AL137" s="376" t="s">
        <v>74</v>
      </c>
      <c r="AM137" s="375">
        <f t="shared" si="12"/>
        <v>0</v>
      </c>
      <c r="AN137" s="375">
        <f>+K137+AC137-AH137</f>
        <v>26400000</v>
      </c>
      <c r="AO137" s="376" t="s">
        <v>94</v>
      </c>
      <c r="AP137" s="373">
        <v>0</v>
      </c>
      <c r="AQ137" s="376" t="s">
        <v>94</v>
      </c>
      <c r="AR137" s="373">
        <v>0</v>
      </c>
      <c r="AS137" s="381" t="s">
        <v>74</v>
      </c>
      <c r="AT137" s="380">
        <v>0</v>
      </c>
      <c r="AU137" s="379">
        <f t="shared" si="13"/>
        <v>26400000</v>
      </c>
      <c r="AV137" s="378">
        <f t="shared" si="14"/>
        <v>0</v>
      </c>
      <c r="AW137" s="377" t="s">
        <v>74</v>
      </c>
      <c r="AX137" s="376" t="s">
        <v>95</v>
      </c>
      <c r="AY137" s="375" t="s">
        <v>15095</v>
      </c>
      <c r="AZ137" s="374" t="s">
        <v>66</v>
      </c>
      <c r="BA137" s="374" t="s">
        <v>66</v>
      </c>
    </row>
    <row r="138" spans="2:53" x14ac:dyDescent="0.25">
      <c r="B138" s="374">
        <v>2024</v>
      </c>
      <c r="C138" s="374">
        <v>891780111</v>
      </c>
      <c r="D138" s="390" t="s">
        <v>64</v>
      </c>
      <c r="E138" s="375" t="s">
        <v>15094</v>
      </c>
      <c r="F138" s="389" t="s">
        <v>15093</v>
      </c>
      <c r="G138" s="388">
        <v>0</v>
      </c>
      <c r="H138" s="376" t="s">
        <v>72</v>
      </c>
      <c r="I138" s="373" t="s">
        <v>65</v>
      </c>
      <c r="J138" s="375" t="s">
        <v>15092</v>
      </c>
      <c r="K138" s="387">
        <v>24000000</v>
      </c>
      <c r="L138" s="374" t="s">
        <v>67</v>
      </c>
      <c r="M138" s="375" t="s">
        <v>15091</v>
      </c>
      <c r="N138" s="384">
        <v>80795053</v>
      </c>
      <c r="O138" s="373">
        <v>1060</v>
      </c>
      <c r="P138" s="386">
        <v>45408</v>
      </c>
      <c r="Q138" s="373">
        <v>955600000</v>
      </c>
      <c r="R138" s="385">
        <v>45428</v>
      </c>
      <c r="S138" s="373">
        <v>24000000</v>
      </c>
      <c r="T138" s="376" t="s">
        <v>66</v>
      </c>
      <c r="U138" s="384">
        <v>32661345</v>
      </c>
      <c r="V138" s="375" t="s">
        <v>14957</v>
      </c>
      <c r="W138" s="401">
        <v>45428</v>
      </c>
      <c r="X138" s="394">
        <v>45428</v>
      </c>
      <c r="Y138" s="383" t="s">
        <v>74</v>
      </c>
      <c r="Z138" s="393">
        <v>45553</v>
      </c>
      <c r="AA138" s="375">
        <f t="shared" si="10"/>
        <v>125</v>
      </c>
      <c r="AB138" s="373">
        <v>0</v>
      </c>
      <c r="AC138" s="373">
        <v>0</v>
      </c>
      <c r="AD138" s="373">
        <v>1</v>
      </c>
      <c r="AE138" s="392">
        <v>45583</v>
      </c>
      <c r="AF138" s="375">
        <f t="shared" si="11"/>
        <v>30</v>
      </c>
      <c r="AG138" s="373">
        <v>0</v>
      </c>
      <c r="AH138" s="373">
        <v>0</v>
      </c>
      <c r="AI138" s="381" t="s">
        <v>74</v>
      </c>
      <c r="AJ138" s="373">
        <v>0</v>
      </c>
      <c r="AK138" s="376" t="s">
        <v>74</v>
      </c>
      <c r="AL138" s="376" t="s">
        <v>74</v>
      </c>
      <c r="AM138" s="375">
        <f t="shared" si="12"/>
        <v>0</v>
      </c>
      <c r="AN138" s="375">
        <f>+K138+AC138-AH138</f>
        <v>24000000</v>
      </c>
      <c r="AO138" s="376" t="s">
        <v>94</v>
      </c>
      <c r="AP138" s="373">
        <v>0</v>
      </c>
      <c r="AQ138" s="376" t="s">
        <v>94</v>
      </c>
      <c r="AR138" s="373">
        <v>0</v>
      </c>
      <c r="AS138" s="381" t="s">
        <v>74</v>
      </c>
      <c r="AT138" s="380">
        <v>0</v>
      </c>
      <c r="AU138" s="379">
        <f t="shared" si="13"/>
        <v>24000000</v>
      </c>
      <c r="AV138" s="378">
        <f t="shared" si="14"/>
        <v>0</v>
      </c>
      <c r="AW138" s="377" t="s">
        <v>74</v>
      </c>
      <c r="AX138" s="376" t="s">
        <v>95</v>
      </c>
      <c r="AY138" s="375" t="s">
        <v>15090</v>
      </c>
      <c r="AZ138" s="374" t="s">
        <v>66</v>
      </c>
      <c r="BA138" s="374" t="s">
        <v>66</v>
      </c>
    </row>
    <row r="139" spans="2:53" x14ac:dyDescent="0.25">
      <c r="B139" s="374">
        <v>2024</v>
      </c>
      <c r="C139" s="374">
        <v>891780111</v>
      </c>
      <c r="D139" s="390" t="s">
        <v>64</v>
      </c>
      <c r="E139" s="375" t="s">
        <v>15089</v>
      </c>
      <c r="F139" s="389" t="s">
        <v>15088</v>
      </c>
      <c r="G139" s="388">
        <v>0</v>
      </c>
      <c r="H139" s="376" t="s">
        <v>72</v>
      </c>
      <c r="I139" s="373" t="s">
        <v>65</v>
      </c>
      <c r="J139" s="375" t="s">
        <v>15087</v>
      </c>
      <c r="K139" s="387">
        <v>24000000</v>
      </c>
      <c r="L139" s="374" t="s">
        <v>67</v>
      </c>
      <c r="M139" s="375" t="s">
        <v>15086</v>
      </c>
      <c r="N139" s="384">
        <v>52795669</v>
      </c>
      <c r="O139" s="373">
        <v>1060</v>
      </c>
      <c r="P139" s="386">
        <v>45408</v>
      </c>
      <c r="Q139" s="373">
        <v>955600000</v>
      </c>
      <c r="R139" s="385">
        <v>45428</v>
      </c>
      <c r="S139" s="373">
        <v>24000000</v>
      </c>
      <c r="T139" s="376" t="s">
        <v>66</v>
      </c>
      <c r="U139" s="384">
        <v>32661345</v>
      </c>
      <c r="V139" s="375" t="s">
        <v>14957</v>
      </c>
      <c r="W139" s="401">
        <v>45428</v>
      </c>
      <c r="X139" s="394">
        <v>45428</v>
      </c>
      <c r="Y139" s="383" t="s">
        <v>74</v>
      </c>
      <c r="Z139" s="393">
        <v>45553</v>
      </c>
      <c r="AA139" s="375">
        <f t="shared" si="10"/>
        <v>125</v>
      </c>
      <c r="AB139" s="373">
        <v>1</v>
      </c>
      <c r="AC139" s="373">
        <v>4800000</v>
      </c>
      <c r="AD139" s="373">
        <v>2</v>
      </c>
      <c r="AE139" s="392">
        <v>45626</v>
      </c>
      <c r="AF139" s="375">
        <f t="shared" si="11"/>
        <v>73</v>
      </c>
      <c r="AG139" s="373">
        <v>0</v>
      </c>
      <c r="AH139" s="373">
        <v>0</v>
      </c>
      <c r="AI139" s="381" t="s">
        <v>74</v>
      </c>
      <c r="AJ139" s="373">
        <v>0</v>
      </c>
      <c r="AK139" s="376" t="s">
        <v>74</v>
      </c>
      <c r="AL139" s="376" t="s">
        <v>74</v>
      </c>
      <c r="AM139" s="375">
        <f t="shared" si="12"/>
        <v>0</v>
      </c>
      <c r="AN139" s="375">
        <f>+K139+AC139-AH139</f>
        <v>28800000</v>
      </c>
      <c r="AO139" s="376" t="s">
        <v>94</v>
      </c>
      <c r="AP139" s="373">
        <v>0</v>
      </c>
      <c r="AQ139" s="376" t="s">
        <v>94</v>
      </c>
      <c r="AR139" s="373">
        <v>0</v>
      </c>
      <c r="AS139" s="381" t="s">
        <v>74</v>
      </c>
      <c r="AT139" s="380">
        <v>0</v>
      </c>
      <c r="AU139" s="379">
        <f t="shared" si="13"/>
        <v>28800000</v>
      </c>
      <c r="AV139" s="378">
        <f t="shared" si="14"/>
        <v>0</v>
      </c>
      <c r="AW139" s="377" t="s">
        <v>74</v>
      </c>
      <c r="AX139" s="376" t="s">
        <v>95</v>
      </c>
      <c r="AY139" s="375" t="s">
        <v>15085</v>
      </c>
      <c r="AZ139" s="374" t="s">
        <v>66</v>
      </c>
      <c r="BA139" s="374" t="s">
        <v>66</v>
      </c>
    </row>
    <row r="140" spans="2:53" x14ac:dyDescent="0.25">
      <c r="B140" s="374">
        <v>2024</v>
      </c>
      <c r="C140" s="374">
        <v>891780111</v>
      </c>
      <c r="D140" s="390" t="s">
        <v>64</v>
      </c>
      <c r="E140" s="375" t="s">
        <v>15084</v>
      </c>
      <c r="F140" s="389" t="s">
        <v>15083</v>
      </c>
      <c r="G140" s="388">
        <v>0</v>
      </c>
      <c r="H140" s="376" t="s">
        <v>72</v>
      </c>
      <c r="I140" s="373" t="s">
        <v>65</v>
      </c>
      <c r="J140" s="375" t="s">
        <v>15082</v>
      </c>
      <c r="K140" s="387">
        <v>24000000</v>
      </c>
      <c r="L140" s="374" t="s">
        <v>67</v>
      </c>
      <c r="M140" s="375" t="s">
        <v>15081</v>
      </c>
      <c r="N140" s="384">
        <v>23810324</v>
      </c>
      <c r="O140" s="373">
        <v>1060</v>
      </c>
      <c r="P140" s="386">
        <v>45408</v>
      </c>
      <c r="Q140" s="373">
        <v>955600000</v>
      </c>
      <c r="R140" s="385">
        <v>45428</v>
      </c>
      <c r="S140" s="373">
        <v>24000000</v>
      </c>
      <c r="T140" s="376" t="s">
        <v>66</v>
      </c>
      <c r="U140" s="384">
        <v>32661345</v>
      </c>
      <c r="V140" s="375" t="s">
        <v>14957</v>
      </c>
      <c r="W140" s="401">
        <v>45428</v>
      </c>
      <c r="X140" s="394">
        <v>45428</v>
      </c>
      <c r="Y140" s="383" t="s">
        <v>74</v>
      </c>
      <c r="Z140" s="393">
        <v>45553</v>
      </c>
      <c r="AA140" s="375">
        <f t="shared" si="10"/>
        <v>125</v>
      </c>
      <c r="AB140" s="373">
        <v>1</v>
      </c>
      <c r="AC140" s="373">
        <v>9600000</v>
      </c>
      <c r="AD140" s="373">
        <v>2</v>
      </c>
      <c r="AE140" s="392">
        <v>45626</v>
      </c>
      <c r="AF140" s="375">
        <f t="shared" si="11"/>
        <v>73</v>
      </c>
      <c r="AG140" s="373">
        <v>0</v>
      </c>
      <c r="AH140" s="373">
        <v>0</v>
      </c>
      <c r="AI140" s="381" t="s">
        <v>74</v>
      </c>
      <c r="AJ140" s="373">
        <v>0</v>
      </c>
      <c r="AK140" s="376" t="s">
        <v>74</v>
      </c>
      <c r="AL140" s="376" t="s">
        <v>74</v>
      </c>
      <c r="AM140" s="375">
        <f t="shared" si="12"/>
        <v>0</v>
      </c>
      <c r="AN140" s="375">
        <f>+K140+AC140-AH140</f>
        <v>33600000</v>
      </c>
      <c r="AO140" s="376" t="s">
        <v>94</v>
      </c>
      <c r="AP140" s="373">
        <v>0</v>
      </c>
      <c r="AQ140" s="376" t="s">
        <v>94</v>
      </c>
      <c r="AR140" s="373">
        <v>0</v>
      </c>
      <c r="AS140" s="381" t="s">
        <v>74</v>
      </c>
      <c r="AT140" s="380">
        <v>0</v>
      </c>
      <c r="AU140" s="379">
        <f t="shared" si="13"/>
        <v>33600000</v>
      </c>
      <c r="AV140" s="378">
        <f t="shared" si="14"/>
        <v>0</v>
      </c>
      <c r="AW140" s="377" t="s">
        <v>74</v>
      </c>
      <c r="AX140" s="376" t="s">
        <v>95</v>
      </c>
      <c r="AY140" s="375" t="s">
        <v>15080</v>
      </c>
      <c r="AZ140" s="374" t="s">
        <v>66</v>
      </c>
      <c r="BA140" s="374" t="s">
        <v>66</v>
      </c>
    </row>
    <row r="141" spans="2:53" x14ac:dyDescent="0.25">
      <c r="B141" s="374">
        <v>2024</v>
      </c>
      <c r="C141" s="374">
        <v>891780111</v>
      </c>
      <c r="D141" s="390" t="s">
        <v>64</v>
      </c>
      <c r="E141" s="375" t="s">
        <v>15079</v>
      </c>
      <c r="F141" s="389" t="s">
        <v>15078</v>
      </c>
      <c r="G141" s="388">
        <v>0</v>
      </c>
      <c r="H141" s="376" t="s">
        <v>72</v>
      </c>
      <c r="I141" s="373" t="s">
        <v>65</v>
      </c>
      <c r="J141" s="375" t="s">
        <v>15077</v>
      </c>
      <c r="K141" s="387">
        <v>22000000</v>
      </c>
      <c r="L141" s="374" t="s">
        <v>67</v>
      </c>
      <c r="M141" s="375" t="s">
        <v>15076</v>
      </c>
      <c r="N141" s="384">
        <v>1034284252</v>
      </c>
      <c r="O141" s="373">
        <v>1060</v>
      </c>
      <c r="P141" s="386">
        <v>45408</v>
      </c>
      <c r="Q141" s="373">
        <v>955600000</v>
      </c>
      <c r="R141" s="385">
        <v>45440</v>
      </c>
      <c r="S141" s="373">
        <v>22000000</v>
      </c>
      <c r="T141" s="376" t="s">
        <v>66</v>
      </c>
      <c r="U141" s="384">
        <v>32661345</v>
      </c>
      <c r="V141" s="375" t="s">
        <v>14957</v>
      </c>
      <c r="W141" s="401">
        <v>45440</v>
      </c>
      <c r="X141" s="394">
        <v>45440</v>
      </c>
      <c r="Y141" s="383" t="s">
        <v>74</v>
      </c>
      <c r="Z141" s="393">
        <v>45553</v>
      </c>
      <c r="AA141" s="375">
        <f t="shared" si="10"/>
        <v>113</v>
      </c>
      <c r="AB141" s="373">
        <v>2</v>
      </c>
      <c r="AC141" s="373">
        <v>11000000</v>
      </c>
      <c r="AD141" s="373">
        <v>2</v>
      </c>
      <c r="AE141" s="392">
        <v>45626</v>
      </c>
      <c r="AF141" s="375">
        <f t="shared" si="11"/>
        <v>73</v>
      </c>
      <c r="AG141" s="373">
        <v>0</v>
      </c>
      <c r="AH141" s="373">
        <v>0</v>
      </c>
      <c r="AI141" s="381" t="s">
        <v>74</v>
      </c>
      <c r="AJ141" s="373">
        <v>0</v>
      </c>
      <c r="AK141" s="376" t="s">
        <v>74</v>
      </c>
      <c r="AL141" s="376" t="s">
        <v>74</v>
      </c>
      <c r="AM141" s="375">
        <f t="shared" si="12"/>
        <v>0</v>
      </c>
      <c r="AN141" s="375">
        <f>+K141+AC141-AH141</f>
        <v>33000000</v>
      </c>
      <c r="AO141" s="376" t="s">
        <v>94</v>
      </c>
      <c r="AP141" s="373">
        <v>0</v>
      </c>
      <c r="AQ141" s="376" t="s">
        <v>94</v>
      </c>
      <c r="AR141" s="373">
        <v>0</v>
      </c>
      <c r="AS141" s="381" t="s">
        <v>74</v>
      </c>
      <c r="AT141" s="380">
        <v>0</v>
      </c>
      <c r="AU141" s="379">
        <f t="shared" si="13"/>
        <v>33000000</v>
      </c>
      <c r="AV141" s="378">
        <f t="shared" si="14"/>
        <v>0</v>
      </c>
      <c r="AW141" s="377" t="s">
        <v>74</v>
      </c>
      <c r="AX141" s="376" t="s">
        <v>95</v>
      </c>
      <c r="AY141" s="375" t="s">
        <v>15075</v>
      </c>
      <c r="AZ141" s="374" t="s">
        <v>66</v>
      </c>
      <c r="BA141" s="374" t="s">
        <v>66</v>
      </c>
    </row>
    <row r="142" spans="2:53" x14ac:dyDescent="0.25">
      <c r="B142" s="374">
        <v>2024</v>
      </c>
      <c r="C142" s="374">
        <v>891780111</v>
      </c>
      <c r="D142" s="390" t="s">
        <v>64</v>
      </c>
      <c r="E142" s="375" t="s">
        <v>15074</v>
      </c>
      <c r="F142" s="389" t="s">
        <v>15073</v>
      </c>
      <c r="G142" s="388">
        <v>0</v>
      </c>
      <c r="H142" s="376" t="s">
        <v>72</v>
      </c>
      <c r="I142" s="373" t="s">
        <v>65</v>
      </c>
      <c r="J142" s="375" t="s">
        <v>14923</v>
      </c>
      <c r="K142" s="387">
        <v>14400000</v>
      </c>
      <c r="L142" s="374" t="s">
        <v>67</v>
      </c>
      <c r="M142" s="375" t="s">
        <v>15072</v>
      </c>
      <c r="N142" s="384">
        <v>43270703</v>
      </c>
      <c r="O142" s="373">
        <v>1060</v>
      </c>
      <c r="P142" s="386">
        <v>45408</v>
      </c>
      <c r="Q142" s="373">
        <v>955600000</v>
      </c>
      <c r="R142" s="385">
        <v>45456</v>
      </c>
      <c r="S142" s="373">
        <v>14400000</v>
      </c>
      <c r="T142" s="376" t="s">
        <v>66</v>
      </c>
      <c r="U142" s="384">
        <v>32661345</v>
      </c>
      <c r="V142" s="375" t="s">
        <v>14957</v>
      </c>
      <c r="W142" s="401">
        <v>45456</v>
      </c>
      <c r="X142" s="394">
        <v>45456</v>
      </c>
      <c r="Y142" s="383" t="s">
        <v>74</v>
      </c>
      <c r="Z142" s="393">
        <v>45552</v>
      </c>
      <c r="AA142" s="375">
        <f t="shared" si="10"/>
        <v>96</v>
      </c>
      <c r="AB142" s="373">
        <v>1</v>
      </c>
      <c r="AC142" s="373">
        <v>4800000</v>
      </c>
      <c r="AD142" s="373">
        <v>2</v>
      </c>
      <c r="AE142" s="392">
        <v>45611</v>
      </c>
      <c r="AF142" s="375">
        <f t="shared" si="11"/>
        <v>59</v>
      </c>
      <c r="AG142" s="373">
        <v>0</v>
      </c>
      <c r="AH142" s="373">
        <v>0</v>
      </c>
      <c r="AI142" s="396" t="s">
        <v>74</v>
      </c>
      <c r="AJ142" s="373">
        <v>0</v>
      </c>
      <c r="AK142" s="376" t="s">
        <v>74</v>
      </c>
      <c r="AL142" s="376" t="s">
        <v>74</v>
      </c>
      <c r="AM142" s="375">
        <f t="shared" si="12"/>
        <v>0</v>
      </c>
      <c r="AN142" s="375">
        <f>+K142+AC142-AH142</f>
        <v>19200000</v>
      </c>
      <c r="AO142" s="376" t="s">
        <v>94</v>
      </c>
      <c r="AP142" s="373">
        <v>0</v>
      </c>
      <c r="AQ142" s="376" t="s">
        <v>94</v>
      </c>
      <c r="AR142" s="373">
        <v>0</v>
      </c>
      <c r="AS142" s="381" t="s">
        <v>74</v>
      </c>
      <c r="AT142" s="380">
        <v>0</v>
      </c>
      <c r="AU142" s="379">
        <f t="shared" si="13"/>
        <v>19200000</v>
      </c>
      <c r="AV142" s="378">
        <f t="shared" si="14"/>
        <v>0</v>
      </c>
      <c r="AW142" s="377" t="s">
        <v>74</v>
      </c>
      <c r="AX142" s="376" t="s">
        <v>95</v>
      </c>
      <c r="AY142" s="375" t="s">
        <v>15071</v>
      </c>
      <c r="AZ142" s="374" t="s">
        <v>66</v>
      </c>
      <c r="BA142" s="374" t="s">
        <v>66</v>
      </c>
    </row>
    <row r="143" spans="2:53" x14ac:dyDescent="0.25">
      <c r="B143" s="374">
        <v>2024</v>
      </c>
      <c r="C143" s="374">
        <v>891780111</v>
      </c>
      <c r="D143" s="390" t="s">
        <v>64</v>
      </c>
      <c r="E143" s="375" t="s">
        <v>15070</v>
      </c>
      <c r="F143" s="389" t="s">
        <v>15069</v>
      </c>
      <c r="G143" s="388">
        <v>0</v>
      </c>
      <c r="H143" s="376" t="s">
        <v>72</v>
      </c>
      <c r="I143" s="373" t="s">
        <v>65</v>
      </c>
      <c r="J143" s="375" t="s">
        <v>14923</v>
      </c>
      <c r="K143" s="387">
        <v>14400000</v>
      </c>
      <c r="L143" s="374" t="s">
        <v>67</v>
      </c>
      <c r="M143" s="375" t="s">
        <v>15068</v>
      </c>
      <c r="N143" s="384">
        <v>1116723059</v>
      </c>
      <c r="O143" s="373">
        <v>1060</v>
      </c>
      <c r="P143" s="386">
        <v>45408</v>
      </c>
      <c r="Q143" s="373">
        <v>955600000</v>
      </c>
      <c r="R143" s="385">
        <v>45456</v>
      </c>
      <c r="S143" s="373">
        <v>14400000</v>
      </c>
      <c r="T143" s="376" t="s">
        <v>66</v>
      </c>
      <c r="U143" s="384">
        <v>32661345</v>
      </c>
      <c r="V143" s="375" t="s">
        <v>14957</v>
      </c>
      <c r="W143" s="401">
        <v>45456</v>
      </c>
      <c r="X143" s="394">
        <v>45456</v>
      </c>
      <c r="Y143" s="383" t="s">
        <v>74</v>
      </c>
      <c r="Z143" s="393">
        <v>45552</v>
      </c>
      <c r="AA143" s="375">
        <f t="shared" si="10"/>
        <v>96</v>
      </c>
      <c r="AB143" s="373">
        <v>1</v>
      </c>
      <c r="AC143" s="373">
        <v>4800000</v>
      </c>
      <c r="AD143" s="373">
        <v>2</v>
      </c>
      <c r="AE143" s="392">
        <v>45611</v>
      </c>
      <c r="AF143" s="375">
        <f t="shared" si="11"/>
        <v>59</v>
      </c>
      <c r="AG143" s="373">
        <v>0</v>
      </c>
      <c r="AH143" s="373">
        <v>0</v>
      </c>
      <c r="AI143" s="396" t="s">
        <v>74</v>
      </c>
      <c r="AJ143" s="373">
        <v>0</v>
      </c>
      <c r="AK143" s="376" t="s">
        <v>74</v>
      </c>
      <c r="AL143" s="376" t="s">
        <v>74</v>
      </c>
      <c r="AM143" s="375">
        <f t="shared" si="12"/>
        <v>0</v>
      </c>
      <c r="AN143" s="375">
        <f>+K143+AC143-AH143</f>
        <v>19200000</v>
      </c>
      <c r="AO143" s="376" t="s">
        <v>94</v>
      </c>
      <c r="AP143" s="373">
        <v>0</v>
      </c>
      <c r="AQ143" s="376" t="s">
        <v>94</v>
      </c>
      <c r="AR143" s="373">
        <v>0</v>
      </c>
      <c r="AS143" s="381" t="s">
        <v>74</v>
      </c>
      <c r="AT143" s="380">
        <v>0</v>
      </c>
      <c r="AU143" s="379">
        <f t="shared" si="13"/>
        <v>19200000</v>
      </c>
      <c r="AV143" s="378">
        <f t="shared" si="14"/>
        <v>0</v>
      </c>
      <c r="AW143" s="377" t="s">
        <v>74</v>
      </c>
      <c r="AX143" s="376" t="s">
        <v>95</v>
      </c>
      <c r="AY143" s="375" t="s">
        <v>15067</v>
      </c>
      <c r="AZ143" s="374" t="s">
        <v>66</v>
      </c>
      <c r="BA143" s="374" t="s">
        <v>66</v>
      </c>
    </row>
    <row r="144" spans="2:53" x14ac:dyDescent="0.25">
      <c r="B144" s="374">
        <v>2024</v>
      </c>
      <c r="C144" s="374">
        <v>891780111</v>
      </c>
      <c r="D144" s="390" t="s">
        <v>64</v>
      </c>
      <c r="E144" s="375" t="s">
        <v>15066</v>
      </c>
      <c r="F144" s="389" t="s">
        <v>15065</v>
      </c>
      <c r="G144" s="388">
        <v>0</v>
      </c>
      <c r="H144" s="376" t="s">
        <v>72</v>
      </c>
      <c r="I144" s="373" t="s">
        <v>65</v>
      </c>
      <c r="J144" s="375" t="s">
        <v>14918</v>
      </c>
      <c r="K144" s="387">
        <v>14400000</v>
      </c>
      <c r="L144" s="374" t="s">
        <v>67</v>
      </c>
      <c r="M144" s="375" t="s">
        <v>15064</v>
      </c>
      <c r="N144" s="384">
        <v>1067890322</v>
      </c>
      <c r="O144" s="373">
        <v>1060</v>
      </c>
      <c r="P144" s="386">
        <v>45408</v>
      </c>
      <c r="Q144" s="373">
        <v>955600000</v>
      </c>
      <c r="R144" s="385">
        <v>45456</v>
      </c>
      <c r="S144" s="373">
        <v>14400000</v>
      </c>
      <c r="T144" s="376" t="s">
        <v>66</v>
      </c>
      <c r="U144" s="384">
        <v>32661345</v>
      </c>
      <c r="V144" s="375" t="s">
        <v>14957</v>
      </c>
      <c r="W144" s="401">
        <v>45456</v>
      </c>
      <c r="X144" s="394">
        <v>45456</v>
      </c>
      <c r="Y144" s="383" t="s">
        <v>74</v>
      </c>
      <c r="Z144" s="393">
        <v>45552</v>
      </c>
      <c r="AA144" s="375">
        <f t="shared" si="10"/>
        <v>96</v>
      </c>
      <c r="AB144" s="373">
        <v>1</v>
      </c>
      <c r="AC144" s="373">
        <v>4800000</v>
      </c>
      <c r="AD144" s="373">
        <v>2</v>
      </c>
      <c r="AE144" s="392">
        <v>45611</v>
      </c>
      <c r="AF144" s="375">
        <f t="shared" si="11"/>
        <v>59</v>
      </c>
      <c r="AG144" s="373">
        <v>0</v>
      </c>
      <c r="AH144" s="373">
        <v>0</v>
      </c>
      <c r="AI144" s="396" t="s">
        <v>74</v>
      </c>
      <c r="AJ144" s="373">
        <v>0</v>
      </c>
      <c r="AK144" s="376" t="s">
        <v>74</v>
      </c>
      <c r="AL144" s="376" t="s">
        <v>74</v>
      </c>
      <c r="AM144" s="375">
        <f t="shared" si="12"/>
        <v>0</v>
      </c>
      <c r="AN144" s="375">
        <f>+K144+AC144-AH144</f>
        <v>19200000</v>
      </c>
      <c r="AO144" s="376" t="s">
        <v>94</v>
      </c>
      <c r="AP144" s="373">
        <v>0</v>
      </c>
      <c r="AQ144" s="376" t="s">
        <v>94</v>
      </c>
      <c r="AR144" s="373">
        <v>0</v>
      </c>
      <c r="AS144" s="381" t="s">
        <v>74</v>
      </c>
      <c r="AT144" s="380">
        <v>0</v>
      </c>
      <c r="AU144" s="379">
        <f t="shared" si="13"/>
        <v>19200000</v>
      </c>
      <c r="AV144" s="378">
        <f t="shared" si="14"/>
        <v>0</v>
      </c>
      <c r="AW144" s="377" t="s">
        <v>74</v>
      </c>
      <c r="AX144" s="376" t="s">
        <v>95</v>
      </c>
      <c r="AY144" s="375" t="s">
        <v>15063</v>
      </c>
      <c r="AZ144" s="374" t="s">
        <v>66</v>
      </c>
      <c r="BA144" s="374" t="s">
        <v>66</v>
      </c>
    </row>
    <row r="145" spans="2:53" x14ac:dyDescent="0.25">
      <c r="B145" s="374">
        <v>2024</v>
      </c>
      <c r="C145" s="374">
        <v>891780111</v>
      </c>
      <c r="D145" s="390" t="s">
        <v>64</v>
      </c>
      <c r="E145" s="375" t="s">
        <v>15062</v>
      </c>
      <c r="F145" s="389" t="s">
        <v>15061</v>
      </c>
      <c r="G145" s="388">
        <v>0</v>
      </c>
      <c r="H145" s="376" t="s">
        <v>72</v>
      </c>
      <c r="I145" s="373" t="s">
        <v>65</v>
      </c>
      <c r="J145" s="375" t="s">
        <v>14923</v>
      </c>
      <c r="K145" s="387">
        <v>14400000</v>
      </c>
      <c r="L145" s="374" t="s">
        <v>67</v>
      </c>
      <c r="M145" s="375" t="s">
        <v>15060</v>
      </c>
      <c r="N145" s="384">
        <v>1123631254</v>
      </c>
      <c r="O145" s="373">
        <v>1060</v>
      </c>
      <c r="P145" s="386">
        <v>45408</v>
      </c>
      <c r="Q145" s="373">
        <v>955600000</v>
      </c>
      <c r="R145" s="385">
        <v>45456</v>
      </c>
      <c r="S145" s="373">
        <v>14400000</v>
      </c>
      <c r="T145" s="376" t="s">
        <v>66</v>
      </c>
      <c r="U145" s="384">
        <v>32661345</v>
      </c>
      <c r="V145" s="375" t="s">
        <v>14957</v>
      </c>
      <c r="W145" s="401">
        <v>45456</v>
      </c>
      <c r="X145" s="394">
        <v>45456</v>
      </c>
      <c r="Y145" s="383" t="s">
        <v>74</v>
      </c>
      <c r="Z145" s="393">
        <v>45552</v>
      </c>
      <c r="AA145" s="375">
        <f t="shared" si="10"/>
        <v>96</v>
      </c>
      <c r="AB145" s="373">
        <v>1</v>
      </c>
      <c r="AC145" s="373">
        <v>4800000</v>
      </c>
      <c r="AD145" s="373">
        <v>2</v>
      </c>
      <c r="AE145" s="392">
        <v>45611</v>
      </c>
      <c r="AF145" s="375">
        <f t="shared" si="11"/>
        <v>59</v>
      </c>
      <c r="AG145" s="373">
        <v>0</v>
      </c>
      <c r="AH145" s="373">
        <v>0</v>
      </c>
      <c r="AI145" s="396" t="s">
        <v>74</v>
      </c>
      <c r="AJ145" s="373">
        <v>0</v>
      </c>
      <c r="AK145" s="376" t="s">
        <v>74</v>
      </c>
      <c r="AL145" s="376" t="s">
        <v>74</v>
      </c>
      <c r="AM145" s="375">
        <f t="shared" si="12"/>
        <v>0</v>
      </c>
      <c r="AN145" s="375">
        <f>+K145+AC145-AH145</f>
        <v>19200000</v>
      </c>
      <c r="AO145" s="376" t="s">
        <v>94</v>
      </c>
      <c r="AP145" s="373">
        <v>0</v>
      </c>
      <c r="AQ145" s="376" t="s">
        <v>94</v>
      </c>
      <c r="AR145" s="373">
        <v>0</v>
      </c>
      <c r="AS145" s="381" t="s">
        <v>74</v>
      </c>
      <c r="AT145" s="380">
        <v>0</v>
      </c>
      <c r="AU145" s="379">
        <f t="shared" si="13"/>
        <v>19200000</v>
      </c>
      <c r="AV145" s="378">
        <f t="shared" si="14"/>
        <v>0</v>
      </c>
      <c r="AW145" s="377" t="s">
        <v>74</v>
      </c>
      <c r="AX145" s="376" t="s">
        <v>95</v>
      </c>
      <c r="AY145" s="375" t="s">
        <v>15059</v>
      </c>
      <c r="AZ145" s="374" t="s">
        <v>66</v>
      </c>
      <c r="BA145" s="374" t="s">
        <v>66</v>
      </c>
    </row>
    <row r="146" spans="2:53" x14ac:dyDescent="0.25">
      <c r="B146" s="374">
        <v>2024</v>
      </c>
      <c r="C146" s="374">
        <v>891780111</v>
      </c>
      <c r="D146" s="390" t="s">
        <v>64</v>
      </c>
      <c r="E146" s="375" t="s">
        <v>15058</v>
      </c>
      <c r="F146" s="389" t="s">
        <v>15057</v>
      </c>
      <c r="G146" s="388">
        <v>0</v>
      </c>
      <c r="H146" s="376" t="s">
        <v>72</v>
      </c>
      <c r="I146" s="373" t="s">
        <v>65</v>
      </c>
      <c r="J146" s="375" t="s">
        <v>15044</v>
      </c>
      <c r="K146" s="387">
        <v>14400000</v>
      </c>
      <c r="L146" s="374" t="s">
        <v>67</v>
      </c>
      <c r="M146" s="375" t="s">
        <v>15056</v>
      </c>
      <c r="N146" s="384">
        <v>1116793292</v>
      </c>
      <c r="O146" s="373">
        <v>1060</v>
      </c>
      <c r="P146" s="386">
        <v>45408</v>
      </c>
      <c r="Q146" s="373">
        <v>955600000</v>
      </c>
      <c r="R146" s="385">
        <v>45456</v>
      </c>
      <c r="S146" s="373">
        <v>14400000</v>
      </c>
      <c r="T146" s="376" t="s">
        <v>66</v>
      </c>
      <c r="U146" s="384">
        <v>32661345</v>
      </c>
      <c r="V146" s="375" t="s">
        <v>14957</v>
      </c>
      <c r="W146" s="401">
        <v>45456</v>
      </c>
      <c r="X146" s="394">
        <v>45456</v>
      </c>
      <c r="Y146" s="383" t="s">
        <v>74</v>
      </c>
      <c r="Z146" s="393">
        <v>45552</v>
      </c>
      <c r="AA146" s="375">
        <f t="shared" si="10"/>
        <v>96</v>
      </c>
      <c r="AB146" s="373">
        <v>1</v>
      </c>
      <c r="AC146" s="373">
        <v>4800000</v>
      </c>
      <c r="AD146" s="373">
        <v>2</v>
      </c>
      <c r="AE146" s="392">
        <v>45611</v>
      </c>
      <c r="AF146" s="375">
        <f t="shared" si="11"/>
        <v>59</v>
      </c>
      <c r="AG146" s="373">
        <v>0</v>
      </c>
      <c r="AH146" s="373">
        <v>0</v>
      </c>
      <c r="AI146" s="396" t="s">
        <v>74</v>
      </c>
      <c r="AJ146" s="373">
        <v>0</v>
      </c>
      <c r="AK146" s="376" t="s">
        <v>74</v>
      </c>
      <c r="AL146" s="376" t="s">
        <v>74</v>
      </c>
      <c r="AM146" s="375">
        <f t="shared" si="12"/>
        <v>0</v>
      </c>
      <c r="AN146" s="375">
        <f>+K146+AC146-AH146</f>
        <v>19200000</v>
      </c>
      <c r="AO146" s="376" t="s">
        <v>94</v>
      </c>
      <c r="AP146" s="373">
        <v>0</v>
      </c>
      <c r="AQ146" s="376" t="s">
        <v>94</v>
      </c>
      <c r="AR146" s="373">
        <v>0</v>
      </c>
      <c r="AS146" s="381" t="s">
        <v>74</v>
      </c>
      <c r="AT146" s="380">
        <v>0</v>
      </c>
      <c r="AU146" s="379">
        <f t="shared" si="13"/>
        <v>19200000</v>
      </c>
      <c r="AV146" s="378">
        <f t="shared" si="14"/>
        <v>0</v>
      </c>
      <c r="AW146" s="377" t="s">
        <v>74</v>
      </c>
      <c r="AX146" s="376" t="s">
        <v>95</v>
      </c>
      <c r="AY146" s="375" t="s">
        <v>15055</v>
      </c>
      <c r="AZ146" s="374" t="s">
        <v>66</v>
      </c>
      <c r="BA146" s="374" t="s">
        <v>66</v>
      </c>
    </row>
    <row r="147" spans="2:53" x14ac:dyDescent="0.25">
      <c r="B147" s="374">
        <v>2024</v>
      </c>
      <c r="C147" s="374">
        <v>891780111</v>
      </c>
      <c r="D147" s="390" t="s">
        <v>64</v>
      </c>
      <c r="E147" s="375" t="s">
        <v>15054</v>
      </c>
      <c r="F147" s="389" t="s">
        <v>15053</v>
      </c>
      <c r="G147" s="388">
        <v>0</v>
      </c>
      <c r="H147" s="376" t="s">
        <v>72</v>
      </c>
      <c r="I147" s="373" t="s">
        <v>65</v>
      </c>
      <c r="J147" s="375" t="s">
        <v>15044</v>
      </c>
      <c r="K147" s="387">
        <v>14400000</v>
      </c>
      <c r="L147" s="374" t="s">
        <v>67</v>
      </c>
      <c r="M147" s="375" t="s">
        <v>15052</v>
      </c>
      <c r="N147" s="384">
        <v>1045502363</v>
      </c>
      <c r="O147" s="373">
        <v>1060</v>
      </c>
      <c r="P147" s="386">
        <v>45408</v>
      </c>
      <c r="Q147" s="373">
        <v>955600000</v>
      </c>
      <c r="R147" s="385">
        <v>45456</v>
      </c>
      <c r="S147" s="373">
        <v>14400000</v>
      </c>
      <c r="T147" s="376" t="s">
        <v>66</v>
      </c>
      <c r="U147" s="384">
        <v>32661345</v>
      </c>
      <c r="V147" s="375" t="s">
        <v>14957</v>
      </c>
      <c r="W147" s="401">
        <v>45456</v>
      </c>
      <c r="X147" s="394">
        <v>45456</v>
      </c>
      <c r="Y147" s="383" t="s">
        <v>74</v>
      </c>
      <c r="Z147" s="393">
        <v>45552</v>
      </c>
      <c r="AA147" s="375">
        <f t="shared" si="10"/>
        <v>96</v>
      </c>
      <c r="AB147" s="373">
        <v>1</v>
      </c>
      <c r="AC147" s="373">
        <v>4800000</v>
      </c>
      <c r="AD147" s="373">
        <v>2</v>
      </c>
      <c r="AE147" s="392">
        <v>45611</v>
      </c>
      <c r="AF147" s="375">
        <f t="shared" si="11"/>
        <v>59</v>
      </c>
      <c r="AG147" s="373">
        <v>0</v>
      </c>
      <c r="AH147" s="373">
        <v>0</v>
      </c>
      <c r="AI147" s="396" t="s">
        <v>74</v>
      </c>
      <c r="AJ147" s="373">
        <v>0</v>
      </c>
      <c r="AK147" s="376" t="s">
        <v>74</v>
      </c>
      <c r="AL147" s="376" t="s">
        <v>74</v>
      </c>
      <c r="AM147" s="375">
        <f t="shared" si="12"/>
        <v>0</v>
      </c>
      <c r="AN147" s="375">
        <f>+K147+AC147-AH147</f>
        <v>19200000</v>
      </c>
      <c r="AO147" s="376" t="s">
        <v>94</v>
      </c>
      <c r="AP147" s="373">
        <v>0</v>
      </c>
      <c r="AQ147" s="376" t="s">
        <v>94</v>
      </c>
      <c r="AR147" s="373">
        <v>0</v>
      </c>
      <c r="AS147" s="381" t="s">
        <v>74</v>
      </c>
      <c r="AT147" s="380">
        <v>0</v>
      </c>
      <c r="AU147" s="379">
        <f t="shared" si="13"/>
        <v>19200000</v>
      </c>
      <c r="AV147" s="378">
        <f t="shared" si="14"/>
        <v>0</v>
      </c>
      <c r="AW147" s="377" t="s">
        <v>74</v>
      </c>
      <c r="AX147" s="376" t="s">
        <v>95</v>
      </c>
      <c r="AY147" s="375" t="s">
        <v>15051</v>
      </c>
      <c r="AZ147" s="374" t="s">
        <v>66</v>
      </c>
      <c r="BA147" s="374" t="s">
        <v>66</v>
      </c>
    </row>
    <row r="148" spans="2:53" x14ac:dyDescent="0.25">
      <c r="B148" s="374">
        <v>2024</v>
      </c>
      <c r="C148" s="374">
        <v>891780111</v>
      </c>
      <c r="D148" s="390" t="s">
        <v>64</v>
      </c>
      <c r="E148" s="375" t="s">
        <v>15050</v>
      </c>
      <c r="F148" s="389" t="s">
        <v>15049</v>
      </c>
      <c r="G148" s="388">
        <v>0</v>
      </c>
      <c r="H148" s="376" t="s">
        <v>72</v>
      </c>
      <c r="I148" s="373" t="s">
        <v>65</v>
      </c>
      <c r="J148" s="375" t="s">
        <v>15044</v>
      </c>
      <c r="K148" s="387">
        <v>14400000</v>
      </c>
      <c r="L148" s="374" t="s">
        <v>67</v>
      </c>
      <c r="M148" s="375" t="s">
        <v>15048</v>
      </c>
      <c r="N148" s="384">
        <v>1115079597</v>
      </c>
      <c r="O148" s="373">
        <v>1060</v>
      </c>
      <c r="P148" s="386">
        <v>45408</v>
      </c>
      <c r="Q148" s="373">
        <v>955600000</v>
      </c>
      <c r="R148" s="385">
        <v>45456</v>
      </c>
      <c r="S148" s="373">
        <v>14400000</v>
      </c>
      <c r="T148" s="376" t="s">
        <v>66</v>
      </c>
      <c r="U148" s="384">
        <v>32661345</v>
      </c>
      <c r="V148" s="375" t="s">
        <v>14957</v>
      </c>
      <c r="W148" s="401">
        <v>45456</v>
      </c>
      <c r="X148" s="394">
        <v>45456</v>
      </c>
      <c r="Y148" s="383" t="s">
        <v>74</v>
      </c>
      <c r="Z148" s="393">
        <v>45552</v>
      </c>
      <c r="AA148" s="375">
        <f t="shared" si="10"/>
        <v>96</v>
      </c>
      <c r="AB148" s="373">
        <v>1</v>
      </c>
      <c r="AC148" s="373">
        <v>4800000</v>
      </c>
      <c r="AD148" s="373">
        <v>2</v>
      </c>
      <c r="AE148" s="392">
        <v>45611</v>
      </c>
      <c r="AF148" s="375">
        <f t="shared" si="11"/>
        <v>59</v>
      </c>
      <c r="AG148" s="373">
        <v>0</v>
      </c>
      <c r="AH148" s="373">
        <v>0</v>
      </c>
      <c r="AI148" s="396" t="s">
        <v>74</v>
      </c>
      <c r="AJ148" s="373">
        <v>0</v>
      </c>
      <c r="AK148" s="376" t="s">
        <v>74</v>
      </c>
      <c r="AL148" s="376" t="s">
        <v>74</v>
      </c>
      <c r="AM148" s="375">
        <f t="shared" si="12"/>
        <v>0</v>
      </c>
      <c r="AN148" s="375">
        <f>+K148+AC148-AH148</f>
        <v>19200000</v>
      </c>
      <c r="AO148" s="376" t="s">
        <v>94</v>
      </c>
      <c r="AP148" s="373">
        <v>0</v>
      </c>
      <c r="AQ148" s="376" t="s">
        <v>94</v>
      </c>
      <c r="AR148" s="373">
        <v>0</v>
      </c>
      <c r="AS148" s="381" t="s">
        <v>74</v>
      </c>
      <c r="AT148" s="380">
        <v>0</v>
      </c>
      <c r="AU148" s="379">
        <f t="shared" si="13"/>
        <v>19200000</v>
      </c>
      <c r="AV148" s="378">
        <f t="shared" si="14"/>
        <v>0</v>
      </c>
      <c r="AW148" s="377" t="s">
        <v>74</v>
      </c>
      <c r="AX148" s="376" t="s">
        <v>95</v>
      </c>
      <c r="AY148" s="375" t="s">
        <v>15047</v>
      </c>
      <c r="AZ148" s="374" t="s">
        <v>66</v>
      </c>
      <c r="BA148" s="374" t="s">
        <v>66</v>
      </c>
    </row>
    <row r="149" spans="2:53" x14ac:dyDescent="0.25">
      <c r="B149" s="374">
        <v>2024</v>
      </c>
      <c r="C149" s="374">
        <v>891780111</v>
      </c>
      <c r="D149" s="390" t="s">
        <v>64</v>
      </c>
      <c r="E149" s="375" t="s">
        <v>15046</v>
      </c>
      <c r="F149" s="389" t="s">
        <v>15045</v>
      </c>
      <c r="G149" s="388">
        <v>0</v>
      </c>
      <c r="H149" s="376" t="s">
        <v>72</v>
      </c>
      <c r="I149" s="373" t="s">
        <v>65</v>
      </c>
      <c r="J149" s="375" t="s">
        <v>15044</v>
      </c>
      <c r="K149" s="387">
        <v>14400000</v>
      </c>
      <c r="L149" s="374" t="s">
        <v>67</v>
      </c>
      <c r="M149" s="375" t="s">
        <v>15043</v>
      </c>
      <c r="N149" s="384">
        <v>40930323</v>
      </c>
      <c r="O149" s="373">
        <v>1060</v>
      </c>
      <c r="P149" s="386">
        <v>45408</v>
      </c>
      <c r="Q149" s="373">
        <v>955600000</v>
      </c>
      <c r="R149" s="385">
        <v>45456</v>
      </c>
      <c r="S149" s="373">
        <v>14400000</v>
      </c>
      <c r="T149" s="376" t="s">
        <v>66</v>
      </c>
      <c r="U149" s="384">
        <v>32661345</v>
      </c>
      <c r="V149" s="375" t="s">
        <v>14957</v>
      </c>
      <c r="W149" s="401">
        <v>45456</v>
      </c>
      <c r="X149" s="394">
        <v>45456</v>
      </c>
      <c r="Y149" s="383" t="s">
        <v>74</v>
      </c>
      <c r="Z149" s="393">
        <v>45552</v>
      </c>
      <c r="AA149" s="375">
        <f t="shared" si="10"/>
        <v>96</v>
      </c>
      <c r="AB149" s="373">
        <v>1</v>
      </c>
      <c r="AC149" s="373">
        <v>4800000</v>
      </c>
      <c r="AD149" s="373">
        <v>2</v>
      </c>
      <c r="AE149" s="392">
        <v>45611</v>
      </c>
      <c r="AF149" s="375">
        <f t="shared" si="11"/>
        <v>59</v>
      </c>
      <c r="AG149" s="373">
        <v>0</v>
      </c>
      <c r="AH149" s="373">
        <v>0</v>
      </c>
      <c r="AI149" s="396" t="s">
        <v>74</v>
      </c>
      <c r="AJ149" s="373">
        <v>0</v>
      </c>
      <c r="AK149" s="376" t="s">
        <v>74</v>
      </c>
      <c r="AL149" s="376" t="s">
        <v>74</v>
      </c>
      <c r="AM149" s="375">
        <f t="shared" si="12"/>
        <v>0</v>
      </c>
      <c r="AN149" s="375">
        <f>+K149+AC149-AH149</f>
        <v>19200000</v>
      </c>
      <c r="AO149" s="376" t="s">
        <v>94</v>
      </c>
      <c r="AP149" s="373">
        <v>0</v>
      </c>
      <c r="AQ149" s="376" t="s">
        <v>94</v>
      </c>
      <c r="AR149" s="373">
        <v>0</v>
      </c>
      <c r="AS149" s="381" t="s">
        <v>74</v>
      </c>
      <c r="AT149" s="380">
        <v>0</v>
      </c>
      <c r="AU149" s="379">
        <f t="shared" si="13"/>
        <v>19200000</v>
      </c>
      <c r="AV149" s="378">
        <f t="shared" si="14"/>
        <v>0</v>
      </c>
      <c r="AW149" s="377" t="s">
        <v>74</v>
      </c>
      <c r="AX149" s="376" t="s">
        <v>95</v>
      </c>
      <c r="AY149" s="375" t="s">
        <v>15042</v>
      </c>
      <c r="AZ149" s="374" t="s">
        <v>66</v>
      </c>
      <c r="BA149" s="374" t="s">
        <v>66</v>
      </c>
    </row>
    <row r="150" spans="2:53" x14ac:dyDescent="0.25">
      <c r="B150" s="374">
        <v>2024</v>
      </c>
      <c r="C150" s="374">
        <v>891780111</v>
      </c>
      <c r="D150" s="390" t="s">
        <v>64</v>
      </c>
      <c r="E150" s="375" t="s">
        <v>15041</v>
      </c>
      <c r="F150" s="389" t="s">
        <v>15040</v>
      </c>
      <c r="G150" s="388">
        <v>2021000100084</v>
      </c>
      <c r="H150" s="376" t="s">
        <v>72</v>
      </c>
      <c r="I150" s="373" t="s">
        <v>723</v>
      </c>
      <c r="J150" s="375" t="s">
        <v>15039</v>
      </c>
      <c r="K150" s="387">
        <v>2736000</v>
      </c>
      <c r="L150" s="374" t="s">
        <v>67</v>
      </c>
      <c r="M150" s="375" t="s">
        <v>3766</v>
      </c>
      <c r="N150" s="384">
        <v>1082998052</v>
      </c>
      <c r="O150" s="373">
        <v>103</v>
      </c>
      <c r="P150" s="386">
        <v>44978</v>
      </c>
      <c r="Q150" s="373">
        <v>34532000</v>
      </c>
      <c r="R150" s="385">
        <v>45491</v>
      </c>
      <c r="S150" s="373">
        <v>2736000</v>
      </c>
      <c r="T150" s="376" t="s">
        <v>66</v>
      </c>
      <c r="U150" s="384">
        <v>51913961</v>
      </c>
      <c r="V150" s="375" t="s">
        <v>14663</v>
      </c>
      <c r="W150" s="401">
        <v>45491</v>
      </c>
      <c r="X150" s="394">
        <v>45492</v>
      </c>
      <c r="Y150" s="383" t="s">
        <v>74</v>
      </c>
      <c r="Z150" s="403">
        <v>45523</v>
      </c>
      <c r="AA150" s="375">
        <f t="shared" si="10"/>
        <v>31</v>
      </c>
      <c r="AB150" s="373">
        <v>0</v>
      </c>
      <c r="AC150" s="373">
        <v>0</v>
      </c>
      <c r="AD150" s="373">
        <v>1</v>
      </c>
      <c r="AE150" s="392">
        <v>45554</v>
      </c>
      <c r="AF150" s="375">
        <f t="shared" si="11"/>
        <v>31</v>
      </c>
      <c r="AG150" s="373">
        <v>0</v>
      </c>
      <c r="AH150" s="373">
        <v>0</v>
      </c>
      <c r="AI150" s="396" t="s">
        <v>74</v>
      </c>
      <c r="AJ150" s="373">
        <v>0</v>
      </c>
      <c r="AK150" s="376" t="s">
        <v>74</v>
      </c>
      <c r="AL150" s="376" t="s">
        <v>74</v>
      </c>
      <c r="AM150" s="375">
        <f t="shared" si="12"/>
        <v>0</v>
      </c>
      <c r="AN150" s="375">
        <f>+K150+AC150-AH150</f>
        <v>2736000</v>
      </c>
      <c r="AO150" s="376" t="s">
        <v>94</v>
      </c>
      <c r="AP150" s="373">
        <v>0</v>
      </c>
      <c r="AQ150" s="376" t="s">
        <v>94</v>
      </c>
      <c r="AR150" s="373">
        <v>0</v>
      </c>
      <c r="AS150" s="381" t="s">
        <v>74</v>
      </c>
      <c r="AT150" s="380">
        <v>0</v>
      </c>
      <c r="AU150" s="379">
        <f t="shared" si="13"/>
        <v>2736000</v>
      </c>
      <c r="AV150" s="378">
        <f t="shared" si="14"/>
        <v>0</v>
      </c>
      <c r="AW150" s="377" t="s">
        <v>74</v>
      </c>
      <c r="AX150" s="376" t="s">
        <v>95</v>
      </c>
      <c r="AY150" s="375" t="s">
        <v>15038</v>
      </c>
      <c r="AZ150" s="374" t="s">
        <v>66</v>
      </c>
      <c r="BA150" s="374" t="s">
        <v>66</v>
      </c>
    </row>
    <row r="151" spans="2:53" x14ac:dyDescent="0.25">
      <c r="B151" s="374">
        <v>2024</v>
      </c>
      <c r="C151" s="374">
        <v>891780111</v>
      </c>
      <c r="D151" s="390" t="s">
        <v>64</v>
      </c>
      <c r="E151" s="375" t="s">
        <v>15037</v>
      </c>
      <c r="F151" s="389" t="s">
        <v>15036</v>
      </c>
      <c r="G151" s="388">
        <v>2021000100084</v>
      </c>
      <c r="H151" s="376" t="s">
        <v>72</v>
      </c>
      <c r="I151" s="373" t="s">
        <v>723</v>
      </c>
      <c r="J151" s="375" t="s">
        <v>15035</v>
      </c>
      <c r="K151" s="387">
        <v>1624000</v>
      </c>
      <c r="L151" s="374" t="s">
        <v>67</v>
      </c>
      <c r="M151" s="375" t="s">
        <v>15034</v>
      </c>
      <c r="N151" s="384">
        <v>84455479</v>
      </c>
      <c r="O151" s="373">
        <v>103</v>
      </c>
      <c r="P151" s="386">
        <v>44978</v>
      </c>
      <c r="Q151" s="373">
        <v>34532000</v>
      </c>
      <c r="R151" s="385">
        <v>45491</v>
      </c>
      <c r="S151" s="373">
        <v>1624000</v>
      </c>
      <c r="T151" s="376" t="s">
        <v>66</v>
      </c>
      <c r="U151" s="384">
        <v>51913961</v>
      </c>
      <c r="V151" s="375" t="s">
        <v>14663</v>
      </c>
      <c r="W151" s="401">
        <v>45491</v>
      </c>
      <c r="X151" s="394">
        <v>45492</v>
      </c>
      <c r="Y151" s="383" t="s">
        <v>74</v>
      </c>
      <c r="Z151" s="403">
        <v>45522</v>
      </c>
      <c r="AA151" s="375">
        <f t="shared" si="10"/>
        <v>30</v>
      </c>
      <c r="AB151" s="373">
        <v>0</v>
      </c>
      <c r="AC151" s="373">
        <v>0</v>
      </c>
      <c r="AD151" s="373">
        <v>0</v>
      </c>
      <c r="AE151" s="392" t="s">
        <v>74</v>
      </c>
      <c r="AF151" s="375">
        <f t="shared" si="11"/>
        <v>0</v>
      </c>
      <c r="AG151" s="373">
        <v>0</v>
      </c>
      <c r="AH151" s="373">
        <v>0</v>
      </c>
      <c r="AI151" s="396" t="s">
        <v>74</v>
      </c>
      <c r="AJ151" s="373">
        <v>0</v>
      </c>
      <c r="AK151" s="376" t="s">
        <v>74</v>
      </c>
      <c r="AL151" s="376" t="s">
        <v>74</v>
      </c>
      <c r="AM151" s="375">
        <f t="shared" si="12"/>
        <v>0</v>
      </c>
      <c r="AN151" s="375">
        <f>+K151+AC151-AH151</f>
        <v>1624000</v>
      </c>
      <c r="AO151" s="376" t="s">
        <v>94</v>
      </c>
      <c r="AP151" s="373">
        <v>0</v>
      </c>
      <c r="AQ151" s="376" t="s">
        <v>94</v>
      </c>
      <c r="AR151" s="373">
        <v>0</v>
      </c>
      <c r="AS151" s="381" t="s">
        <v>74</v>
      </c>
      <c r="AT151" s="380">
        <v>0</v>
      </c>
      <c r="AU151" s="379">
        <f t="shared" si="13"/>
        <v>1624000</v>
      </c>
      <c r="AV151" s="378">
        <f t="shared" si="14"/>
        <v>0</v>
      </c>
      <c r="AW151" s="377" t="s">
        <v>74</v>
      </c>
      <c r="AX151" s="376" t="s">
        <v>95</v>
      </c>
      <c r="AY151" s="375" t="s">
        <v>15033</v>
      </c>
      <c r="AZ151" s="374" t="s">
        <v>66</v>
      </c>
      <c r="BA151" s="374" t="s">
        <v>66</v>
      </c>
    </row>
    <row r="152" spans="2:53" x14ac:dyDescent="0.25">
      <c r="B152" s="374">
        <v>2024</v>
      </c>
      <c r="C152" s="374">
        <v>891780111</v>
      </c>
      <c r="D152" s="390" t="s">
        <v>64</v>
      </c>
      <c r="E152" s="375" t="s">
        <v>15032</v>
      </c>
      <c r="F152" s="389" t="s">
        <v>15031</v>
      </c>
      <c r="G152" s="388">
        <v>0</v>
      </c>
      <c r="H152" s="376" t="s">
        <v>72</v>
      </c>
      <c r="I152" s="373" t="s">
        <v>723</v>
      </c>
      <c r="J152" s="375" t="s">
        <v>15030</v>
      </c>
      <c r="K152" s="387">
        <v>14400000</v>
      </c>
      <c r="L152" s="374" t="s">
        <v>67</v>
      </c>
      <c r="M152" s="375" t="s">
        <v>15029</v>
      </c>
      <c r="N152" s="384">
        <v>29182180</v>
      </c>
      <c r="O152" s="373">
        <v>1060</v>
      </c>
      <c r="P152" s="386">
        <v>45408</v>
      </c>
      <c r="Q152" s="373">
        <v>955600000</v>
      </c>
      <c r="R152" s="385">
        <v>45499</v>
      </c>
      <c r="S152" s="373">
        <v>14400000</v>
      </c>
      <c r="T152" s="376" t="s">
        <v>66</v>
      </c>
      <c r="U152" s="384">
        <v>32661345</v>
      </c>
      <c r="V152" s="375" t="s">
        <v>14957</v>
      </c>
      <c r="W152" s="394">
        <v>45499</v>
      </c>
      <c r="X152" s="394">
        <v>45499</v>
      </c>
      <c r="Y152" s="383" t="s">
        <v>74</v>
      </c>
      <c r="Z152" s="397">
        <v>45583</v>
      </c>
      <c r="AA152" s="375">
        <f t="shared" si="10"/>
        <v>84</v>
      </c>
      <c r="AB152" s="373">
        <v>1</v>
      </c>
      <c r="AC152" s="373">
        <v>2400000</v>
      </c>
      <c r="AD152" s="373">
        <v>1</v>
      </c>
      <c r="AE152" s="392">
        <v>45611</v>
      </c>
      <c r="AF152" s="375">
        <f t="shared" si="11"/>
        <v>28</v>
      </c>
      <c r="AG152" s="373">
        <v>0</v>
      </c>
      <c r="AH152" s="373">
        <v>0</v>
      </c>
      <c r="AI152" s="396" t="s">
        <v>74</v>
      </c>
      <c r="AJ152" s="373">
        <v>0</v>
      </c>
      <c r="AK152" s="376" t="s">
        <v>74</v>
      </c>
      <c r="AL152" s="376" t="s">
        <v>74</v>
      </c>
      <c r="AM152" s="375">
        <f t="shared" si="12"/>
        <v>0</v>
      </c>
      <c r="AN152" s="375">
        <f>+K152+AC152-AH152</f>
        <v>16800000</v>
      </c>
      <c r="AO152" s="376" t="s">
        <v>94</v>
      </c>
      <c r="AP152" s="373">
        <v>0</v>
      </c>
      <c r="AQ152" s="376" t="s">
        <v>94</v>
      </c>
      <c r="AR152" s="373">
        <v>0</v>
      </c>
      <c r="AS152" s="381" t="s">
        <v>74</v>
      </c>
      <c r="AT152" s="380">
        <v>0</v>
      </c>
      <c r="AU152" s="379">
        <f t="shared" si="13"/>
        <v>16800000</v>
      </c>
      <c r="AV152" s="378">
        <f t="shared" si="14"/>
        <v>0</v>
      </c>
      <c r="AW152" s="377" t="s">
        <v>74</v>
      </c>
      <c r="AX152" s="376" t="s">
        <v>95</v>
      </c>
      <c r="AY152" s="375" t="s">
        <v>15028</v>
      </c>
      <c r="AZ152" s="374" t="s">
        <v>66</v>
      </c>
      <c r="BA152" s="374" t="s">
        <v>66</v>
      </c>
    </row>
    <row r="153" spans="2:53" x14ac:dyDescent="0.25">
      <c r="B153" s="374">
        <v>2024</v>
      </c>
      <c r="C153" s="374">
        <v>891780111</v>
      </c>
      <c r="D153" s="390" t="s">
        <v>64</v>
      </c>
      <c r="E153" s="375" t="s">
        <v>15027</v>
      </c>
      <c r="F153" s="389" t="s">
        <v>15026</v>
      </c>
      <c r="G153" s="388">
        <v>0</v>
      </c>
      <c r="H153" s="376" t="s">
        <v>72</v>
      </c>
      <c r="I153" s="373" t="s">
        <v>723</v>
      </c>
      <c r="J153" s="375" t="s">
        <v>14936</v>
      </c>
      <c r="K153" s="387">
        <v>14400000</v>
      </c>
      <c r="L153" s="374" t="s">
        <v>67</v>
      </c>
      <c r="M153" s="375" t="s">
        <v>15025</v>
      </c>
      <c r="N153" s="384">
        <v>1063155817</v>
      </c>
      <c r="O153" s="373">
        <v>1060</v>
      </c>
      <c r="P153" s="386">
        <v>45408</v>
      </c>
      <c r="Q153" s="373">
        <v>955600000</v>
      </c>
      <c r="R153" s="385">
        <v>45499</v>
      </c>
      <c r="S153" s="373">
        <v>14400000</v>
      </c>
      <c r="T153" s="376" t="s">
        <v>66</v>
      </c>
      <c r="U153" s="384">
        <v>32661345</v>
      </c>
      <c r="V153" s="375" t="s">
        <v>14957</v>
      </c>
      <c r="W153" s="394">
        <v>45499</v>
      </c>
      <c r="X153" s="394">
        <v>45499</v>
      </c>
      <c r="Y153" s="383" t="s">
        <v>74</v>
      </c>
      <c r="Z153" s="397">
        <v>45583</v>
      </c>
      <c r="AA153" s="375">
        <f t="shared" si="10"/>
        <v>84</v>
      </c>
      <c r="AB153" s="373">
        <v>1</v>
      </c>
      <c r="AC153" s="373">
        <v>2400000</v>
      </c>
      <c r="AD153" s="373">
        <v>1</v>
      </c>
      <c r="AE153" s="392">
        <v>45611</v>
      </c>
      <c r="AF153" s="375">
        <f t="shared" si="11"/>
        <v>28</v>
      </c>
      <c r="AG153" s="373">
        <v>0</v>
      </c>
      <c r="AH153" s="373">
        <v>0</v>
      </c>
      <c r="AI153" s="396" t="s">
        <v>74</v>
      </c>
      <c r="AJ153" s="373">
        <v>0</v>
      </c>
      <c r="AK153" s="376" t="s">
        <v>74</v>
      </c>
      <c r="AL153" s="376" t="s">
        <v>74</v>
      </c>
      <c r="AM153" s="375">
        <f t="shared" si="12"/>
        <v>0</v>
      </c>
      <c r="AN153" s="375">
        <f>+K153+AC153-AH153</f>
        <v>16800000</v>
      </c>
      <c r="AO153" s="376" t="s">
        <v>94</v>
      </c>
      <c r="AP153" s="373">
        <v>0</v>
      </c>
      <c r="AQ153" s="376" t="s">
        <v>94</v>
      </c>
      <c r="AR153" s="373">
        <v>0</v>
      </c>
      <c r="AS153" s="381" t="s">
        <v>74</v>
      </c>
      <c r="AT153" s="380">
        <v>0</v>
      </c>
      <c r="AU153" s="379">
        <f t="shared" si="13"/>
        <v>16800000</v>
      </c>
      <c r="AV153" s="378">
        <f t="shared" si="14"/>
        <v>0</v>
      </c>
      <c r="AW153" s="377" t="s">
        <v>74</v>
      </c>
      <c r="AX153" s="376" t="s">
        <v>95</v>
      </c>
      <c r="AY153" s="375" t="s">
        <v>15024</v>
      </c>
      <c r="AZ153" s="374" t="s">
        <v>66</v>
      </c>
      <c r="BA153" s="374" t="s">
        <v>66</v>
      </c>
    </row>
    <row r="154" spans="2:53" x14ac:dyDescent="0.25">
      <c r="B154" s="374">
        <v>2024</v>
      </c>
      <c r="C154" s="374">
        <v>891780111</v>
      </c>
      <c r="D154" s="390" t="s">
        <v>64</v>
      </c>
      <c r="E154" s="375" t="s">
        <v>15023</v>
      </c>
      <c r="F154" s="389" t="s">
        <v>15022</v>
      </c>
      <c r="G154" s="388">
        <v>0</v>
      </c>
      <c r="H154" s="376" t="s">
        <v>72</v>
      </c>
      <c r="I154" s="373" t="s">
        <v>723</v>
      </c>
      <c r="J154" s="375" t="s">
        <v>14936</v>
      </c>
      <c r="K154" s="387">
        <v>14400000</v>
      </c>
      <c r="L154" s="374" t="s">
        <v>67</v>
      </c>
      <c r="M154" s="375" t="s">
        <v>15021</v>
      </c>
      <c r="N154" s="384">
        <v>1062398237</v>
      </c>
      <c r="O154" s="373">
        <v>1060</v>
      </c>
      <c r="P154" s="386">
        <v>45408</v>
      </c>
      <c r="Q154" s="373">
        <v>955600000</v>
      </c>
      <c r="R154" s="385">
        <v>45499</v>
      </c>
      <c r="S154" s="373">
        <v>14400000</v>
      </c>
      <c r="T154" s="376" t="s">
        <v>66</v>
      </c>
      <c r="U154" s="384">
        <v>32661345</v>
      </c>
      <c r="V154" s="375" t="s">
        <v>14957</v>
      </c>
      <c r="W154" s="394">
        <v>45499</v>
      </c>
      <c r="X154" s="401">
        <v>45499</v>
      </c>
      <c r="Y154" s="383" t="s">
        <v>74</v>
      </c>
      <c r="Z154" s="397">
        <v>45583</v>
      </c>
      <c r="AA154" s="375">
        <f t="shared" si="10"/>
        <v>84</v>
      </c>
      <c r="AB154" s="373">
        <v>1</v>
      </c>
      <c r="AC154" s="373">
        <v>2400000</v>
      </c>
      <c r="AD154" s="373">
        <v>1</v>
      </c>
      <c r="AE154" s="392">
        <v>45611</v>
      </c>
      <c r="AF154" s="375">
        <f t="shared" si="11"/>
        <v>28</v>
      </c>
      <c r="AG154" s="373">
        <v>0</v>
      </c>
      <c r="AH154" s="373">
        <v>0</v>
      </c>
      <c r="AI154" s="396" t="s">
        <v>74</v>
      </c>
      <c r="AJ154" s="373">
        <v>0</v>
      </c>
      <c r="AK154" s="376" t="s">
        <v>74</v>
      </c>
      <c r="AL154" s="376" t="s">
        <v>74</v>
      </c>
      <c r="AM154" s="375">
        <f t="shared" si="12"/>
        <v>0</v>
      </c>
      <c r="AN154" s="375">
        <f>+K154+AC154-AH154</f>
        <v>16800000</v>
      </c>
      <c r="AO154" s="376" t="s">
        <v>94</v>
      </c>
      <c r="AP154" s="373">
        <v>0</v>
      </c>
      <c r="AQ154" s="376" t="s">
        <v>94</v>
      </c>
      <c r="AR154" s="373">
        <v>0</v>
      </c>
      <c r="AS154" s="381" t="s">
        <v>74</v>
      </c>
      <c r="AT154" s="380">
        <v>0</v>
      </c>
      <c r="AU154" s="379">
        <f t="shared" si="13"/>
        <v>16800000</v>
      </c>
      <c r="AV154" s="378">
        <f t="shared" si="14"/>
        <v>0</v>
      </c>
      <c r="AW154" s="377" t="s">
        <v>74</v>
      </c>
      <c r="AX154" s="376" t="s">
        <v>95</v>
      </c>
      <c r="AY154" s="375" t="s">
        <v>15020</v>
      </c>
      <c r="AZ154" s="374" t="s">
        <v>66</v>
      </c>
      <c r="BA154" s="374" t="s">
        <v>66</v>
      </c>
    </row>
    <row r="155" spans="2:53" x14ac:dyDescent="0.25">
      <c r="B155" s="374">
        <v>2024</v>
      </c>
      <c r="C155" s="374">
        <v>891780111</v>
      </c>
      <c r="D155" s="390" t="s">
        <v>64</v>
      </c>
      <c r="E155" s="375" t="s">
        <v>15019</v>
      </c>
      <c r="F155" s="389" t="s">
        <v>15018</v>
      </c>
      <c r="G155" s="388">
        <v>0</v>
      </c>
      <c r="H155" s="376" t="s">
        <v>72</v>
      </c>
      <c r="I155" s="373" t="s">
        <v>723</v>
      </c>
      <c r="J155" s="375" t="s">
        <v>14936</v>
      </c>
      <c r="K155" s="387">
        <v>14400000</v>
      </c>
      <c r="L155" s="374" t="s">
        <v>67</v>
      </c>
      <c r="M155" s="375" t="s">
        <v>15017</v>
      </c>
      <c r="N155" s="384">
        <v>1081827980</v>
      </c>
      <c r="O155" s="373">
        <v>1060</v>
      </c>
      <c r="P155" s="386">
        <v>45408</v>
      </c>
      <c r="Q155" s="373">
        <v>955600000</v>
      </c>
      <c r="R155" s="385">
        <v>45499</v>
      </c>
      <c r="S155" s="373">
        <v>14400000</v>
      </c>
      <c r="T155" s="376" t="s">
        <v>66</v>
      </c>
      <c r="U155" s="384">
        <v>32661345</v>
      </c>
      <c r="V155" s="375" t="s">
        <v>14957</v>
      </c>
      <c r="W155" s="394">
        <v>45499</v>
      </c>
      <c r="X155" s="401">
        <v>45499</v>
      </c>
      <c r="Y155" s="383" t="s">
        <v>74</v>
      </c>
      <c r="Z155" s="397">
        <v>45583</v>
      </c>
      <c r="AA155" s="375">
        <f t="shared" si="10"/>
        <v>84</v>
      </c>
      <c r="AB155" s="373">
        <v>1</v>
      </c>
      <c r="AC155" s="373">
        <v>2400000</v>
      </c>
      <c r="AD155" s="373">
        <v>1</v>
      </c>
      <c r="AE155" s="392">
        <v>45611</v>
      </c>
      <c r="AF155" s="375">
        <f t="shared" si="11"/>
        <v>28</v>
      </c>
      <c r="AG155" s="373">
        <v>0</v>
      </c>
      <c r="AH155" s="373">
        <v>0</v>
      </c>
      <c r="AI155" s="396" t="s">
        <v>74</v>
      </c>
      <c r="AJ155" s="373">
        <v>0</v>
      </c>
      <c r="AK155" s="376" t="s">
        <v>74</v>
      </c>
      <c r="AL155" s="376" t="s">
        <v>74</v>
      </c>
      <c r="AM155" s="375">
        <f t="shared" si="12"/>
        <v>0</v>
      </c>
      <c r="AN155" s="375">
        <f>+K155+AC155-AH155</f>
        <v>16800000</v>
      </c>
      <c r="AO155" s="376" t="s">
        <v>94</v>
      </c>
      <c r="AP155" s="373">
        <v>0</v>
      </c>
      <c r="AQ155" s="376" t="s">
        <v>94</v>
      </c>
      <c r="AR155" s="373">
        <v>0</v>
      </c>
      <c r="AS155" s="381" t="s">
        <v>74</v>
      </c>
      <c r="AT155" s="380">
        <v>0</v>
      </c>
      <c r="AU155" s="379">
        <f t="shared" si="13"/>
        <v>16800000</v>
      </c>
      <c r="AV155" s="378">
        <f t="shared" si="14"/>
        <v>0</v>
      </c>
      <c r="AW155" s="377" t="s">
        <v>74</v>
      </c>
      <c r="AX155" s="376" t="s">
        <v>95</v>
      </c>
      <c r="AY155" s="375" t="s">
        <v>15016</v>
      </c>
      <c r="AZ155" s="374" t="s">
        <v>66</v>
      </c>
      <c r="BA155" s="374" t="s">
        <v>66</v>
      </c>
    </row>
    <row r="156" spans="2:53" x14ac:dyDescent="0.25">
      <c r="B156" s="374">
        <v>2024</v>
      </c>
      <c r="C156" s="374">
        <v>891780111</v>
      </c>
      <c r="D156" s="390" t="s">
        <v>64</v>
      </c>
      <c r="E156" s="375" t="s">
        <v>15015</v>
      </c>
      <c r="F156" s="389" t="s">
        <v>15014</v>
      </c>
      <c r="G156" s="388">
        <v>0</v>
      </c>
      <c r="H156" s="376" t="s">
        <v>72</v>
      </c>
      <c r="I156" s="373" t="s">
        <v>723</v>
      </c>
      <c r="J156" s="375" t="s">
        <v>14772</v>
      </c>
      <c r="K156" s="387">
        <v>14400000</v>
      </c>
      <c r="L156" s="374" t="s">
        <v>67</v>
      </c>
      <c r="M156" s="375" t="s">
        <v>15013</v>
      </c>
      <c r="N156" s="384">
        <v>11808942</v>
      </c>
      <c r="O156" s="373">
        <v>1060</v>
      </c>
      <c r="P156" s="386">
        <v>45408</v>
      </c>
      <c r="Q156" s="373">
        <v>955600000</v>
      </c>
      <c r="R156" s="385">
        <v>45499</v>
      </c>
      <c r="S156" s="373">
        <v>14400000</v>
      </c>
      <c r="T156" s="376" t="s">
        <v>66</v>
      </c>
      <c r="U156" s="384">
        <v>32661345</v>
      </c>
      <c r="V156" s="375" t="s">
        <v>14957</v>
      </c>
      <c r="W156" s="394">
        <v>45499</v>
      </c>
      <c r="X156" s="401">
        <v>45499</v>
      </c>
      <c r="Y156" s="383" t="s">
        <v>74</v>
      </c>
      <c r="Z156" s="397">
        <v>45583</v>
      </c>
      <c r="AA156" s="375">
        <f t="shared" si="10"/>
        <v>84</v>
      </c>
      <c r="AB156" s="373">
        <v>1</v>
      </c>
      <c r="AC156" s="373">
        <v>2400000</v>
      </c>
      <c r="AD156" s="373">
        <v>1</v>
      </c>
      <c r="AE156" s="392">
        <v>45611</v>
      </c>
      <c r="AF156" s="375">
        <f t="shared" si="11"/>
        <v>28</v>
      </c>
      <c r="AG156" s="373">
        <v>0</v>
      </c>
      <c r="AH156" s="373">
        <v>0</v>
      </c>
      <c r="AI156" s="396" t="s">
        <v>74</v>
      </c>
      <c r="AJ156" s="373">
        <v>0</v>
      </c>
      <c r="AK156" s="376" t="s">
        <v>74</v>
      </c>
      <c r="AL156" s="376" t="s">
        <v>74</v>
      </c>
      <c r="AM156" s="375">
        <f t="shared" si="12"/>
        <v>0</v>
      </c>
      <c r="AN156" s="375">
        <f>+K156+AC156-AH156</f>
        <v>16800000</v>
      </c>
      <c r="AO156" s="376" t="s">
        <v>94</v>
      </c>
      <c r="AP156" s="373">
        <v>0</v>
      </c>
      <c r="AQ156" s="376" t="s">
        <v>94</v>
      </c>
      <c r="AR156" s="373">
        <v>0</v>
      </c>
      <c r="AS156" s="381" t="s">
        <v>74</v>
      </c>
      <c r="AT156" s="380">
        <v>0</v>
      </c>
      <c r="AU156" s="379">
        <f t="shared" si="13"/>
        <v>16800000</v>
      </c>
      <c r="AV156" s="378">
        <f t="shared" si="14"/>
        <v>0</v>
      </c>
      <c r="AW156" s="377" t="s">
        <v>74</v>
      </c>
      <c r="AX156" s="376" t="s">
        <v>95</v>
      </c>
      <c r="AY156" s="375" t="s">
        <v>15012</v>
      </c>
      <c r="AZ156" s="374" t="s">
        <v>66</v>
      </c>
      <c r="BA156" s="374" t="s">
        <v>66</v>
      </c>
    </row>
    <row r="157" spans="2:53" x14ac:dyDescent="0.25">
      <c r="B157" s="374">
        <v>2024</v>
      </c>
      <c r="C157" s="374">
        <v>891780111</v>
      </c>
      <c r="D157" s="390" t="s">
        <v>64</v>
      </c>
      <c r="E157" s="375" t="s">
        <v>15011</v>
      </c>
      <c r="F157" s="389" t="s">
        <v>15010</v>
      </c>
      <c r="G157" s="388">
        <v>0</v>
      </c>
      <c r="H157" s="376" t="s">
        <v>72</v>
      </c>
      <c r="I157" s="373" t="s">
        <v>723</v>
      </c>
      <c r="J157" s="375" t="s">
        <v>14772</v>
      </c>
      <c r="K157" s="387">
        <v>14400000</v>
      </c>
      <c r="L157" s="374" t="s">
        <v>67</v>
      </c>
      <c r="M157" s="375" t="s">
        <v>15009</v>
      </c>
      <c r="N157" s="384">
        <v>37292150</v>
      </c>
      <c r="O157" s="373">
        <v>1060</v>
      </c>
      <c r="P157" s="386">
        <v>45408</v>
      </c>
      <c r="Q157" s="373">
        <v>955600000</v>
      </c>
      <c r="R157" s="385">
        <v>45499</v>
      </c>
      <c r="S157" s="373">
        <v>14400000</v>
      </c>
      <c r="T157" s="376" t="s">
        <v>66</v>
      </c>
      <c r="U157" s="384">
        <v>32661345</v>
      </c>
      <c r="V157" s="375" t="s">
        <v>14957</v>
      </c>
      <c r="W157" s="394">
        <v>45499</v>
      </c>
      <c r="X157" s="401">
        <v>45499</v>
      </c>
      <c r="Y157" s="383" t="s">
        <v>74</v>
      </c>
      <c r="Z157" s="397">
        <v>45583</v>
      </c>
      <c r="AA157" s="375">
        <f t="shared" si="10"/>
        <v>84</v>
      </c>
      <c r="AB157" s="373">
        <v>1</v>
      </c>
      <c r="AC157" s="373">
        <v>2400000</v>
      </c>
      <c r="AD157" s="373">
        <v>1</v>
      </c>
      <c r="AE157" s="392">
        <v>45611</v>
      </c>
      <c r="AF157" s="375">
        <f t="shared" si="11"/>
        <v>28</v>
      </c>
      <c r="AG157" s="373">
        <v>0</v>
      </c>
      <c r="AH157" s="373">
        <v>0</v>
      </c>
      <c r="AI157" s="396" t="s">
        <v>74</v>
      </c>
      <c r="AJ157" s="373">
        <v>0</v>
      </c>
      <c r="AK157" s="376" t="s">
        <v>74</v>
      </c>
      <c r="AL157" s="376" t="s">
        <v>74</v>
      </c>
      <c r="AM157" s="375">
        <f t="shared" si="12"/>
        <v>0</v>
      </c>
      <c r="AN157" s="375">
        <f>+K157+AC157-AH157</f>
        <v>16800000</v>
      </c>
      <c r="AO157" s="376" t="s">
        <v>94</v>
      </c>
      <c r="AP157" s="373">
        <v>0</v>
      </c>
      <c r="AQ157" s="376" t="s">
        <v>94</v>
      </c>
      <c r="AR157" s="373">
        <v>0</v>
      </c>
      <c r="AS157" s="381" t="s">
        <v>74</v>
      </c>
      <c r="AT157" s="380">
        <v>0</v>
      </c>
      <c r="AU157" s="379">
        <f t="shared" si="13"/>
        <v>16800000</v>
      </c>
      <c r="AV157" s="378">
        <f t="shared" si="14"/>
        <v>0</v>
      </c>
      <c r="AW157" s="377" t="s">
        <v>74</v>
      </c>
      <c r="AX157" s="376" t="s">
        <v>95</v>
      </c>
      <c r="AY157" s="375" t="s">
        <v>15008</v>
      </c>
      <c r="AZ157" s="374" t="s">
        <v>66</v>
      </c>
      <c r="BA157" s="374" t="s">
        <v>66</v>
      </c>
    </row>
    <row r="158" spans="2:53" x14ac:dyDescent="0.25">
      <c r="B158" s="374">
        <v>2024</v>
      </c>
      <c r="C158" s="374">
        <v>891780111</v>
      </c>
      <c r="D158" s="390" t="s">
        <v>64</v>
      </c>
      <c r="E158" s="375" t="s">
        <v>15007</v>
      </c>
      <c r="F158" s="389" t="s">
        <v>15006</v>
      </c>
      <c r="G158" s="388">
        <v>0</v>
      </c>
      <c r="H158" s="376" t="s">
        <v>72</v>
      </c>
      <c r="I158" s="373" t="s">
        <v>723</v>
      </c>
      <c r="J158" s="375" t="s">
        <v>14772</v>
      </c>
      <c r="K158" s="387">
        <v>14400000</v>
      </c>
      <c r="L158" s="374" t="s">
        <v>67</v>
      </c>
      <c r="M158" s="375" t="s">
        <v>15005</v>
      </c>
      <c r="N158" s="384">
        <v>40928713</v>
      </c>
      <c r="O158" s="373">
        <v>1060</v>
      </c>
      <c r="P158" s="386">
        <v>45408</v>
      </c>
      <c r="Q158" s="373">
        <v>955600000</v>
      </c>
      <c r="R158" s="385">
        <v>45499</v>
      </c>
      <c r="S158" s="373">
        <v>14400000</v>
      </c>
      <c r="T158" s="376" t="s">
        <v>66</v>
      </c>
      <c r="U158" s="384">
        <v>32661345</v>
      </c>
      <c r="V158" s="375" t="s">
        <v>14957</v>
      </c>
      <c r="W158" s="394">
        <v>45499</v>
      </c>
      <c r="X158" s="401">
        <v>45499</v>
      </c>
      <c r="Y158" s="383" t="s">
        <v>74</v>
      </c>
      <c r="Z158" s="397">
        <v>45583</v>
      </c>
      <c r="AA158" s="375">
        <f t="shared" si="10"/>
        <v>84</v>
      </c>
      <c r="AB158" s="373">
        <v>1</v>
      </c>
      <c r="AC158" s="373">
        <v>2400000</v>
      </c>
      <c r="AD158" s="373">
        <v>1</v>
      </c>
      <c r="AE158" s="392">
        <v>45611</v>
      </c>
      <c r="AF158" s="375">
        <f t="shared" si="11"/>
        <v>28</v>
      </c>
      <c r="AG158" s="373">
        <v>0</v>
      </c>
      <c r="AH158" s="373">
        <v>0</v>
      </c>
      <c r="AI158" s="396" t="s">
        <v>74</v>
      </c>
      <c r="AJ158" s="373">
        <v>0</v>
      </c>
      <c r="AK158" s="376" t="s">
        <v>74</v>
      </c>
      <c r="AL158" s="376" t="s">
        <v>74</v>
      </c>
      <c r="AM158" s="375">
        <f t="shared" si="12"/>
        <v>0</v>
      </c>
      <c r="AN158" s="375">
        <f>+K158+AC158-AH158</f>
        <v>16800000</v>
      </c>
      <c r="AO158" s="376" t="s">
        <v>94</v>
      </c>
      <c r="AP158" s="373">
        <v>0</v>
      </c>
      <c r="AQ158" s="376" t="s">
        <v>94</v>
      </c>
      <c r="AR158" s="373">
        <v>0</v>
      </c>
      <c r="AS158" s="381" t="s">
        <v>74</v>
      </c>
      <c r="AT158" s="380">
        <v>0</v>
      </c>
      <c r="AU158" s="379">
        <f t="shared" si="13"/>
        <v>16800000</v>
      </c>
      <c r="AV158" s="378">
        <f t="shared" si="14"/>
        <v>0</v>
      </c>
      <c r="AW158" s="377" t="s">
        <v>74</v>
      </c>
      <c r="AX158" s="376" t="s">
        <v>95</v>
      </c>
      <c r="AY158" s="375" t="s">
        <v>15004</v>
      </c>
      <c r="AZ158" s="374" t="s">
        <v>66</v>
      </c>
      <c r="BA158" s="374" t="s">
        <v>66</v>
      </c>
    </row>
    <row r="159" spans="2:53" x14ac:dyDescent="0.25">
      <c r="B159" s="374">
        <v>2024</v>
      </c>
      <c r="C159" s="374">
        <v>891780111</v>
      </c>
      <c r="D159" s="390" t="s">
        <v>64</v>
      </c>
      <c r="E159" s="375" t="s">
        <v>15003</v>
      </c>
      <c r="F159" s="389" t="s">
        <v>15002</v>
      </c>
      <c r="G159" s="388">
        <v>0</v>
      </c>
      <c r="H159" s="376" t="s">
        <v>72</v>
      </c>
      <c r="I159" s="373" t="s">
        <v>723</v>
      </c>
      <c r="J159" s="375" t="s">
        <v>14772</v>
      </c>
      <c r="K159" s="387">
        <v>14400000</v>
      </c>
      <c r="L159" s="374" t="s">
        <v>67</v>
      </c>
      <c r="M159" s="375" t="s">
        <v>15001</v>
      </c>
      <c r="N159" s="384">
        <v>31306579</v>
      </c>
      <c r="O159" s="373">
        <v>1060</v>
      </c>
      <c r="P159" s="386">
        <v>45408</v>
      </c>
      <c r="Q159" s="373">
        <v>955600000</v>
      </c>
      <c r="R159" s="385">
        <v>45499</v>
      </c>
      <c r="S159" s="373">
        <v>14400000</v>
      </c>
      <c r="T159" s="376" t="s">
        <v>66</v>
      </c>
      <c r="U159" s="384">
        <v>32661345</v>
      </c>
      <c r="V159" s="375" t="s">
        <v>14957</v>
      </c>
      <c r="W159" s="394">
        <v>45499</v>
      </c>
      <c r="X159" s="401">
        <v>45499</v>
      </c>
      <c r="Y159" s="383" t="s">
        <v>74</v>
      </c>
      <c r="Z159" s="397">
        <v>45583</v>
      </c>
      <c r="AA159" s="375">
        <f t="shared" si="10"/>
        <v>84</v>
      </c>
      <c r="AB159" s="373">
        <v>1</v>
      </c>
      <c r="AC159" s="373">
        <v>2400000</v>
      </c>
      <c r="AD159" s="373">
        <v>1</v>
      </c>
      <c r="AE159" s="392">
        <v>45611</v>
      </c>
      <c r="AF159" s="375">
        <f t="shared" si="11"/>
        <v>28</v>
      </c>
      <c r="AG159" s="373">
        <v>0</v>
      </c>
      <c r="AH159" s="373">
        <v>0</v>
      </c>
      <c r="AI159" s="396" t="s">
        <v>74</v>
      </c>
      <c r="AJ159" s="373">
        <v>0</v>
      </c>
      <c r="AK159" s="376" t="s">
        <v>74</v>
      </c>
      <c r="AL159" s="376" t="s">
        <v>74</v>
      </c>
      <c r="AM159" s="375">
        <f t="shared" si="12"/>
        <v>0</v>
      </c>
      <c r="AN159" s="375">
        <f>+K159+AC159-AH159</f>
        <v>16800000</v>
      </c>
      <c r="AO159" s="376" t="s">
        <v>94</v>
      </c>
      <c r="AP159" s="373">
        <v>0</v>
      </c>
      <c r="AQ159" s="376" t="s">
        <v>94</v>
      </c>
      <c r="AR159" s="373">
        <v>0</v>
      </c>
      <c r="AS159" s="381" t="s">
        <v>74</v>
      </c>
      <c r="AT159" s="380">
        <v>0</v>
      </c>
      <c r="AU159" s="379">
        <f t="shared" si="13"/>
        <v>16800000</v>
      </c>
      <c r="AV159" s="378">
        <f t="shared" si="14"/>
        <v>0</v>
      </c>
      <c r="AW159" s="377" t="s">
        <v>74</v>
      </c>
      <c r="AX159" s="376" t="s">
        <v>95</v>
      </c>
      <c r="AY159" s="375" t="s">
        <v>15000</v>
      </c>
      <c r="AZ159" s="374" t="s">
        <v>66</v>
      </c>
      <c r="BA159" s="374" t="s">
        <v>66</v>
      </c>
    </row>
    <row r="160" spans="2:53" x14ac:dyDescent="0.25">
      <c r="B160" s="374">
        <v>2024</v>
      </c>
      <c r="C160" s="374">
        <v>891780111</v>
      </c>
      <c r="D160" s="390" t="s">
        <v>64</v>
      </c>
      <c r="E160" s="375" t="s">
        <v>14999</v>
      </c>
      <c r="F160" s="389" t="s">
        <v>14998</v>
      </c>
      <c r="G160" s="388">
        <v>0</v>
      </c>
      <c r="H160" s="376" t="s">
        <v>72</v>
      </c>
      <c r="I160" s="373" t="s">
        <v>723</v>
      </c>
      <c r="J160" s="375" t="s">
        <v>14923</v>
      </c>
      <c r="K160" s="387">
        <v>14400000</v>
      </c>
      <c r="L160" s="374" t="s">
        <v>67</v>
      </c>
      <c r="M160" s="375" t="s">
        <v>14997</v>
      </c>
      <c r="N160" s="384">
        <v>51713948</v>
      </c>
      <c r="O160" s="373">
        <v>1060</v>
      </c>
      <c r="P160" s="386">
        <v>45408</v>
      </c>
      <c r="Q160" s="373">
        <v>955600000</v>
      </c>
      <c r="R160" s="385">
        <v>45499</v>
      </c>
      <c r="S160" s="373">
        <v>14400000</v>
      </c>
      <c r="T160" s="376" t="s">
        <v>66</v>
      </c>
      <c r="U160" s="384">
        <v>32661345</v>
      </c>
      <c r="V160" s="375" t="s">
        <v>14957</v>
      </c>
      <c r="W160" s="394">
        <v>45499</v>
      </c>
      <c r="X160" s="401">
        <v>45499</v>
      </c>
      <c r="Y160" s="383" t="s">
        <v>74</v>
      </c>
      <c r="Z160" s="397">
        <v>45583</v>
      </c>
      <c r="AA160" s="375">
        <f t="shared" si="10"/>
        <v>84</v>
      </c>
      <c r="AB160" s="373">
        <v>1</v>
      </c>
      <c r="AC160" s="373">
        <v>2400000</v>
      </c>
      <c r="AD160" s="373">
        <v>1</v>
      </c>
      <c r="AE160" s="392">
        <v>45611</v>
      </c>
      <c r="AF160" s="375">
        <f t="shared" si="11"/>
        <v>28</v>
      </c>
      <c r="AG160" s="373">
        <v>0</v>
      </c>
      <c r="AH160" s="373">
        <v>0</v>
      </c>
      <c r="AI160" s="396" t="s">
        <v>74</v>
      </c>
      <c r="AJ160" s="373">
        <v>0</v>
      </c>
      <c r="AK160" s="376" t="s">
        <v>74</v>
      </c>
      <c r="AL160" s="376" t="s">
        <v>74</v>
      </c>
      <c r="AM160" s="375">
        <f t="shared" si="12"/>
        <v>0</v>
      </c>
      <c r="AN160" s="375">
        <f>+K160+AC160-AH160</f>
        <v>16800000</v>
      </c>
      <c r="AO160" s="376" t="s">
        <v>94</v>
      </c>
      <c r="AP160" s="373">
        <v>0</v>
      </c>
      <c r="AQ160" s="376" t="s">
        <v>94</v>
      </c>
      <c r="AR160" s="373">
        <v>0</v>
      </c>
      <c r="AS160" s="381" t="s">
        <v>74</v>
      </c>
      <c r="AT160" s="380">
        <v>0</v>
      </c>
      <c r="AU160" s="379">
        <f t="shared" si="13"/>
        <v>16800000</v>
      </c>
      <c r="AV160" s="378">
        <f t="shared" si="14"/>
        <v>0</v>
      </c>
      <c r="AW160" s="377" t="s">
        <v>74</v>
      </c>
      <c r="AX160" s="376" t="s">
        <v>95</v>
      </c>
      <c r="AY160" s="375" t="s">
        <v>14996</v>
      </c>
      <c r="AZ160" s="374" t="s">
        <v>66</v>
      </c>
      <c r="BA160" s="374" t="s">
        <v>66</v>
      </c>
    </row>
    <row r="161" spans="2:53" x14ac:dyDescent="0.25">
      <c r="B161" s="374">
        <v>2024</v>
      </c>
      <c r="C161" s="374">
        <v>891780111</v>
      </c>
      <c r="D161" s="390" t="s">
        <v>64</v>
      </c>
      <c r="E161" s="375" t="s">
        <v>14995</v>
      </c>
      <c r="F161" s="389" t="s">
        <v>14994</v>
      </c>
      <c r="G161" s="388">
        <v>0</v>
      </c>
      <c r="H161" s="376" t="s">
        <v>72</v>
      </c>
      <c r="I161" s="373" t="s">
        <v>723</v>
      </c>
      <c r="J161" s="375" t="s">
        <v>14772</v>
      </c>
      <c r="K161" s="387">
        <v>14400000</v>
      </c>
      <c r="L161" s="374" t="s">
        <v>67</v>
      </c>
      <c r="M161" s="375" t="s">
        <v>14993</v>
      </c>
      <c r="N161" s="384">
        <v>38469934</v>
      </c>
      <c r="O161" s="373">
        <v>1060</v>
      </c>
      <c r="P161" s="386">
        <v>45408</v>
      </c>
      <c r="Q161" s="373">
        <v>955600000</v>
      </c>
      <c r="R161" s="385">
        <v>45499</v>
      </c>
      <c r="S161" s="373">
        <v>14400000</v>
      </c>
      <c r="T161" s="376" t="s">
        <v>66</v>
      </c>
      <c r="U161" s="384">
        <v>32661345</v>
      </c>
      <c r="V161" s="375" t="s">
        <v>14957</v>
      </c>
      <c r="W161" s="394">
        <v>45499</v>
      </c>
      <c r="X161" s="401">
        <v>45499</v>
      </c>
      <c r="Y161" s="383" t="s">
        <v>74</v>
      </c>
      <c r="Z161" s="397">
        <v>45583</v>
      </c>
      <c r="AA161" s="375">
        <f t="shared" si="10"/>
        <v>84</v>
      </c>
      <c r="AB161" s="373">
        <v>1</v>
      </c>
      <c r="AC161" s="373">
        <v>2400000</v>
      </c>
      <c r="AD161" s="373">
        <v>1</v>
      </c>
      <c r="AE161" s="392">
        <v>45611</v>
      </c>
      <c r="AF161" s="375">
        <f t="shared" si="11"/>
        <v>28</v>
      </c>
      <c r="AG161" s="373">
        <v>0</v>
      </c>
      <c r="AH161" s="373">
        <v>0</v>
      </c>
      <c r="AI161" s="396" t="s">
        <v>74</v>
      </c>
      <c r="AJ161" s="373">
        <v>0</v>
      </c>
      <c r="AK161" s="376" t="s">
        <v>74</v>
      </c>
      <c r="AL161" s="376" t="s">
        <v>74</v>
      </c>
      <c r="AM161" s="375">
        <f t="shared" si="12"/>
        <v>0</v>
      </c>
      <c r="AN161" s="375">
        <f>+K161+AC161-AH161</f>
        <v>16800000</v>
      </c>
      <c r="AO161" s="376" t="s">
        <v>94</v>
      </c>
      <c r="AP161" s="373">
        <v>0</v>
      </c>
      <c r="AQ161" s="376" t="s">
        <v>94</v>
      </c>
      <c r="AR161" s="373">
        <v>0</v>
      </c>
      <c r="AS161" s="381" t="s">
        <v>74</v>
      </c>
      <c r="AT161" s="380">
        <v>0</v>
      </c>
      <c r="AU161" s="379">
        <f t="shared" si="13"/>
        <v>16800000</v>
      </c>
      <c r="AV161" s="378">
        <f t="shared" si="14"/>
        <v>0</v>
      </c>
      <c r="AW161" s="377" t="s">
        <v>74</v>
      </c>
      <c r="AX161" s="376" t="s">
        <v>95</v>
      </c>
      <c r="AY161" s="375" t="s">
        <v>14992</v>
      </c>
      <c r="AZ161" s="374" t="s">
        <v>66</v>
      </c>
      <c r="BA161" s="374" t="s">
        <v>66</v>
      </c>
    </row>
    <row r="162" spans="2:53" x14ac:dyDescent="0.25">
      <c r="B162" s="374">
        <v>2024</v>
      </c>
      <c r="C162" s="374">
        <v>891780111</v>
      </c>
      <c r="D162" s="390" t="s">
        <v>64</v>
      </c>
      <c r="E162" s="375" t="s">
        <v>14991</v>
      </c>
      <c r="F162" s="389" t="s">
        <v>14990</v>
      </c>
      <c r="G162" s="388">
        <v>0</v>
      </c>
      <c r="H162" s="376" t="s">
        <v>72</v>
      </c>
      <c r="I162" s="373" t="s">
        <v>65</v>
      </c>
      <c r="J162" s="375" t="s">
        <v>14989</v>
      </c>
      <c r="K162" s="387">
        <v>37500000</v>
      </c>
      <c r="L162" s="374" t="s">
        <v>67</v>
      </c>
      <c r="M162" s="375" t="s">
        <v>14988</v>
      </c>
      <c r="N162" s="384">
        <v>900333004</v>
      </c>
      <c r="O162" s="384">
        <v>1586</v>
      </c>
      <c r="P162" s="386">
        <v>45489</v>
      </c>
      <c r="Q162" s="373">
        <v>37500000</v>
      </c>
      <c r="R162" s="385">
        <v>45503</v>
      </c>
      <c r="S162" s="373">
        <v>37500000</v>
      </c>
      <c r="T162" s="376" t="s">
        <v>66</v>
      </c>
      <c r="U162" s="384">
        <v>12621405</v>
      </c>
      <c r="V162" s="375" t="s">
        <v>14845</v>
      </c>
      <c r="W162" s="394">
        <v>45499</v>
      </c>
      <c r="X162" s="401">
        <v>45503</v>
      </c>
      <c r="Y162" s="383" t="s">
        <v>74</v>
      </c>
      <c r="Z162" s="397">
        <v>45626</v>
      </c>
      <c r="AA162" s="375">
        <f t="shared" si="10"/>
        <v>123</v>
      </c>
      <c r="AB162" s="373">
        <v>0</v>
      </c>
      <c r="AC162" s="373">
        <v>0</v>
      </c>
      <c r="AD162" s="373">
        <v>0</v>
      </c>
      <c r="AE162" s="392" t="s">
        <v>74</v>
      </c>
      <c r="AF162" s="375">
        <f t="shared" si="11"/>
        <v>0</v>
      </c>
      <c r="AG162" s="373">
        <v>0</v>
      </c>
      <c r="AH162" s="373">
        <v>0</v>
      </c>
      <c r="AI162" s="396" t="s">
        <v>74</v>
      </c>
      <c r="AJ162" s="373">
        <v>0</v>
      </c>
      <c r="AK162" s="376" t="s">
        <v>74</v>
      </c>
      <c r="AL162" s="376" t="s">
        <v>74</v>
      </c>
      <c r="AM162" s="375">
        <f t="shared" si="12"/>
        <v>0</v>
      </c>
      <c r="AN162" s="375">
        <f>+K162+AC162-AH162</f>
        <v>37500000</v>
      </c>
      <c r="AO162" s="376" t="s">
        <v>94</v>
      </c>
      <c r="AP162" s="373">
        <v>0</v>
      </c>
      <c r="AQ162" s="376" t="s">
        <v>94</v>
      </c>
      <c r="AR162" s="373">
        <v>0</v>
      </c>
      <c r="AS162" s="381" t="s">
        <v>74</v>
      </c>
      <c r="AT162" s="380">
        <v>0</v>
      </c>
      <c r="AU162" s="379">
        <f t="shared" si="13"/>
        <v>37500000</v>
      </c>
      <c r="AV162" s="378">
        <f t="shared" si="14"/>
        <v>0</v>
      </c>
      <c r="AW162" s="377" t="s">
        <v>74</v>
      </c>
      <c r="AX162" s="376" t="s">
        <v>95</v>
      </c>
      <c r="AY162" s="375" t="s">
        <v>14987</v>
      </c>
      <c r="AZ162" s="374" t="s">
        <v>66</v>
      </c>
      <c r="BA162" s="374" t="s">
        <v>239</v>
      </c>
    </row>
    <row r="163" spans="2:53" x14ac:dyDescent="0.25">
      <c r="B163" s="374">
        <v>2024</v>
      </c>
      <c r="C163" s="374">
        <v>891780111</v>
      </c>
      <c r="D163" s="390" t="s">
        <v>64</v>
      </c>
      <c r="E163" s="375" t="s">
        <v>14986</v>
      </c>
      <c r="F163" s="389" t="s">
        <v>14985</v>
      </c>
      <c r="G163" s="388">
        <v>0</v>
      </c>
      <c r="H163" s="376" t="s">
        <v>72</v>
      </c>
      <c r="I163" s="373" t="s">
        <v>723</v>
      </c>
      <c r="J163" s="375" t="s">
        <v>14918</v>
      </c>
      <c r="K163" s="387">
        <v>14400000</v>
      </c>
      <c r="L163" s="374" t="s">
        <v>67</v>
      </c>
      <c r="M163" s="375" t="s">
        <v>14984</v>
      </c>
      <c r="N163" s="384">
        <v>34324761</v>
      </c>
      <c r="O163" s="373">
        <v>1060</v>
      </c>
      <c r="P163" s="386">
        <v>45408</v>
      </c>
      <c r="Q163" s="373">
        <v>955600000</v>
      </c>
      <c r="R163" s="385">
        <v>45505</v>
      </c>
      <c r="S163" s="373">
        <v>14400000</v>
      </c>
      <c r="T163" s="376" t="s">
        <v>66</v>
      </c>
      <c r="U163" s="384">
        <v>32661345</v>
      </c>
      <c r="V163" s="375" t="s">
        <v>14957</v>
      </c>
      <c r="W163" s="394">
        <v>45504</v>
      </c>
      <c r="X163" s="401">
        <v>45505</v>
      </c>
      <c r="Y163" s="383" t="s">
        <v>74</v>
      </c>
      <c r="Z163" s="397">
        <v>45583</v>
      </c>
      <c r="AA163" s="375">
        <f t="shared" si="10"/>
        <v>78</v>
      </c>
      <c r="AB163" s="373">
        <v>0</v>
      </c>
      <c r="AC163" s="373">
        <v>0</v>
      </c>
      <c r="AD163" s="373">
        <v>0</v>
      </c>
      <c r="AE163" s="392" t="s">
        <v>74</v>
      </c>
      <c r="AF163" s="375">
        <f t="shared" si="11"/>
        <v>0</v>
      </c>
      <c r="AG163" s="373">
        <v>0</v>
      </c>
      <c r="AH163" s="373">
        <v>14400000</v>
      </c>
      <c r="AI163" s="396">
        <v>45527</v>
      </c>
      <c r="AJ163" s="373">
        <v>0</v>
      </c>
      <c r="AK163" s="376" t="s">
        <v>74</v>
      </c>
      <c r="AL163" s="376" t="s">
        <v>74</v>
      </c>
      <c r="AM163" s="375">
        <f t="shared" si="12"/>
        <v>0</v>
      </c>
      <c r="AN163" s="375">
        <f>+K163+AC163-AH163</f>
        <v>0</v>
      </c>
      <c r="AO163" s="376" t="s">
        <v>94</v>
      </c>
      <c r="AP163" s="373">
        <v>0</v>
      </c>
      <c r="AQ163" s="376" t="s">
        <v>94</v>
      </c>
      <c r="AR163" s="373">
        <v>0</v>
      </c>
      <c r="AS163" s="381" t="s">
        <v>74</v>
      </c>
      <c r="AT163" s="380">
        <v>0</v>
      </c>
      <c r="AU163" s="379">
        <f t="shared" si="13"/>
        <v>0</v>
      </c>
      <c r="AV163" s="378" t="str">
        <f t="shared" si="14"/>
        <v>_</v>
      </c>
      <c r="AW163" s="377" t="s">
        <v>74</v>
      </c>
      <c r="AX163" s="376" t="s">
        <v>95</v>
      </c>
      <c r="AY163" s="375" t="s">
        <v>14983</v>
      </c>
      <c r="AZ163" s="374" t="s">
        <v>66</v>
      </c>
      <c r="BA163" s="374" t="s">
        <v>66</v>
      </c>
    </row>
    <row r="164" spans="2:53" x14ac:dyDescent="0.25">
      <c r="B164" s="374">
        <v>2024</v>
      </c>
      <c r="C164" s="374">
        <v>891780111</v>
      </c>
      <c r="D164" s="390" t="s">
        <v>64</v>
      </c>
      <c r="E164" s="375" t="s">
        <v>14982</v>
      </c>
      <c r="F164" s="389" t="s">
        <v>14981</v>
      </c>
      <c r="G164" s="388">
        <v>0</v>
      </c>
      <c r="H164" s="376" t="s">
        <v>72</v>
      </c>
      <c r="I164" s="373" t="s">
        <v>723</v>
      </c>
      <c r="J164" s="375" t="s">
        <v>14918</v>
      </c>
      <c r="K164" s="387">
        <v>14400000</v>
      </c>
      <c r="L164" s="374" t="s">
        <v>67</v>
      </c>
      <c r="M164" s="375" t="s">
        <v>14980</v>
      </c>
      <c r="N164" s="384">
        <v>1055314556</v>
      </c>
      <c r="O164" s="373">
        <v>1060</v>
      </c>
      <c r="P164" s="386">
        <v>45408</v>
      </c>
      <c r="Q164" s="373">
        <v>955600000</v>
      </c>
      <c r="R164" s="385">
        <v>45505</v>
      </c>
      <c r="S164" s="373">
        <v>14400000</v>
      </c>
      <c r="T164" s="376" t="s">
        <v>66</v>
      </c>
      <c r="U164" s="384">
        <v>32661345</v>
      </c>
      <c r="V164" s="375" t="s">
        <v>14957</v>
      </c>
      <c r="W164" s="394">
        <v>45504</v>
      </c>
      <c r="X164" s="401">
        <v>45505</v>
      </c>
      <c r="Y164" s="383" t="s">
        <v>74</v>
      </c>
      <c r="Z164" s="397">
        <v>45583</v>
      </c>
      <c r="AA164" s="375">
        <f t="shared" si="10"/>
        <v>78</v>
      </c>
      <c r="AB164" s="373">
        <v>1</v>
      </c>
      <c r="AC164" s="373">
        <v>2400000</v>
      </c>
      <c r="AD164" s="373">
        <v>1</v>
      </c>
      <c r="AE164" s="392">
        <v>45611</v>
      </c>
      <c r="AF164" s="375">
        <f t="shared" si="11"/>
        <v>28</v>
      </c>
      <c r="AG164" s="373">
        <v>0</v>
      </c>
      <c r="AH164" s="373">
        <v>0</v>
      </c>
      <c r="AI164" s="396" t="s">
        <v>74</v>
      </c>
      <c r="AJ164" s="373">
        <v>0</v>
      </c>
      <c r="AK164" s="376" t="s">
        <v>74</v>
      </c>
      <c r="AL164" s="376" t="s">
        <v>74</v>
      </c>
      <c r="AM164" s="375">
        <f t="shared" si="12"/>
        <v>0</v>
      </c>
      <c r="AN164" s="375">
        <f>+K164+AC164-AH164</f>
        <v>16800000</v>
      </c>
      <c r="AO164" s="376" t="s">
        <v>94</v>
      </c>
      <c r="AP164" s="373">
        <v>0</v>
      </c>
      <c r="AQ164" s="376" t="s">
        <v>94</v>
      </c>
      <c r="AR164" s="373">
        <v>0</v>
      </c>
      <c r="AS164" s="381" t="s">
        <v>74</v>
      </c>
      <c r="AT164" s="380">
        <v>0</v>
      </c>
      <c r="AU164" s="379">
        <f t="shared" si="13"/>
        <v>16800000</v>
      </c>
      <c r="AV164" s="378">
        <f t="shared" si="14"/>
        <v>0</v>
      </c>
      <c r="AW164" s="377" t="s">
        <v>74</v>
      </c>
      <c r="AX164" s="376" t="s">
        <v>95</v>
      </c>
      <c r="AY164" s="375" t="s">
        <v>14979</v>
      </c>
      <c r="AZ164" s="374" t="s">
        <v>66</v>
      </c>
      <c r="BA164" s="374" t="s">
        <v>66</v>
      </c>
    </row>
    <row r="165" spans="2:53" x14ac:dyDescent="0.25">
      <c r="B165" s="374">
        <v>2024</v>
      </c>
      <c r="C165" s="374">
        <v>891780111</v>
      </c>
      <c r="D165" s="390" t="s">
        <v>64</v>
      </c>
      <c r="E165" s="375" t="s">
        <v>14978</v>
      </c>
      <c r="F165" s="389" t="s">
        <v>14977</v>
      </c>
      <c r="G165" s="388">
        <v>0</v>
      </c>
      <c r="H165" s="376" t="s">
        <v>72</v>
      </c>
      <c r="I165" s="373" t="s">
        <v>723</v>
      </c>
      <c r="J165" s="375" t="s">
        <v>14976</v>
      </c>
      <c r="K165" s="387">
        <v>14400000</v>
      </c>
      <c r="L165" s="374" t="s">
        <v>67</v>
      </c>
      <c r="M165" s="375" t="s">
        <v>14975</v>
      </c>
      <c r="N165" s="384">
        <v>26863579</v>
      </c>
      <c r="O165" s="373">
        <v>1060</v>
      </c>
      <c r="P165" s="386">
        <v>45408</v>
      </c>
      <c r="Q165" s="373">
        <v>955600000</v>
      </c>
      <c r="R165" s="385">
        <v>45505</v>
      </c>
      <c r="S165" s="373">
        <v>14400000</v>
      </c>
      <c r="T165" s="376" t="s">
        <v>66</v>
      </c>
      <c r="U165" s="384">
        <v>32661345</v>
      </c>
      <c r="V165" s="375" t="s">
        <v>14957</v>
      </c>
      <c r="W165" s="394">
        <v>45504</v>
      </c>
      <c r="X165" s="401">
        <v>45505</v>
      </c>
      <c r="Y165" s="383" t="s">
        <v>74</v>
      </c>
      <c r="Z165" s="397">
        <v>45583</v>
      </c>
      <c r="AA165" s="375">
        <f t="shared" si="10"/>
        <v>78</v>
      </c>
      <c r="AB165" s="373">
        <v>0</v>
      </c>
      <c r="AC165" s="373">
        <v>0</v>
      </c>
      <c r="AD165" s="373">
        <v>0</v>
      </c>
      <c r="AE165" s="392" t="s">
        <v>74</v>
      </c>
      <c r="AF165" s="375">
        <f t="shared" si="11"/>
        <v>0</v>
      </c>
      <c r="AG165" s="373">
        <v>0</v>
      </c>
      <c r="AH165" s="373">
        <v>0</v>
      </c>
      <c r="AI165" s="396" t="s">
        <v>74</v>
      </c>
      <c r="AJ165" s="373">
        <v>0</v>
      </c>
      <c r="AK165" s="376" t="s">
        <v>74</v>
      </c>
      <c r="AL165" s="376" t="s">
        <v>74</v>
      </c>
      <c r="AM165" s="375">
        <f t="shared" si="12"/>
        <v>0</v>
      </c>
      <c r="AN165" s="375">
        <f>+K165+AC165-AH165</f>
        <v>14400000</v>
      </c>
      <c r="AO165" s="376" t="s">
        <v>94</v>
      </c>
      <c r="AP165" s="373">
        <v>0</v>
      </c>
      <c r="AQ165" s="376" t="s">
        <v>94</v>
      </c>
      <c r="AR165" s="373">
        <v>0</v>
      </c>
      <c r="AS165" s="381" t="s">
        <v>74</v>
      </c>
      <c r="AT165" s="380">
        <v>0</v>
      </c>
      <c r="AU165" s="379">
        <f t="shared" si="13"/>
        <v>14400000</v>
      </c>
      <c r="AV165" s="378">
        <f t="shared" si="14"/>
        <v>0</v>
      </c>
      <c r="AW165" s="377" t="s">
        <v>74</v>
      </c>
      <c r="AX165" s="376" t="s">
        <v>95</v>
      </c>
      <c r="AY165" s="375" t="s">
        <v>14974</v>
      </c>
      <c r="AZ165" s="374" t="s">
        <v>66</v>
      </c>
      <c r="BA165" s="374" t="s">
        <v>66</v>
      </c>
    </row>
    <row r="166" spans="2:53" x14ac:dyDescent="0.25">
      <c r="B166" s="374">
        <v>2024</v>
      </c>
      <c r="C166" s="374">
        <v>891780111</v>
      </c>
      <c r="D166" s="390" t="s">
        <v>64</v>
      </c>
      <c r="E166" s="375" t="s">
        <v>14973</v>
      </c>
      <c r="F166" s="389" t="s">
        <v>14972</v>
      </c>
      <c r="G166" s="388">
        <v>0</v>
      </c>
      <c r="H166" s="376" t="s">
        <v>72</v>
      </c>
      <c r="I166" s="373" t="s">
        <v>723</v>
      </c>
      <c r="J166" s="375" t="s">
        <v>14971</v>
      </c>
      <c r="K166" s="387">
        <v>14400000</v>
      </c>
      <c r="L166" s="374" t="s">
        <v>67</v>
      </c>
      <c r="M166" s="375" t="s">
        <v>14970</v>
      </c>
      <c r="N166" s="384">
        <v>1140894325</v>
      </c>
      <c r="O166" s="373">
        <v>1060</v>
      </c>
      <c r="P166" s="386">
        <v>45408</v>
      </c>
      <c r="Q166" s="373">
        <v>955600000</v>
      </c>
      <c r="R166" s="385">
        <v>45505</v>
      </c>
      <c r="S166" s="373">
        <v>14400000</v>
      </c>
      <c r="T166" s="376" t="s">
        <v>66</v>
      </c>
      <c r="U166" s="384">
        <v>32661345</v>
      </c>
      <c r="V166" s="375" t="s">
        <v>14957</v>
      </c>
      <c r="W166" s="394">
        <v>45504</v>
      </c>
      <c r="X166" s="401">
        <v>45505</v>
      </c>
      <c r="Y166" s="383" t="s">
        <v>74</v>
      </c>
      <c r="Z166" s="397">
        <v>45583</v>
      </c>
      <c r="AA166" s="375">
        <f t="shared" si="10"/>
        <v>78</v>
      </c>
      <c r="AB166" s="373">
        <v>1</v>
      </c>
      <c r="AC166" s="373">
        <v>2400000</v>
      </c>
      <c r="AD166" s="373">
        <v>1</v>
      </c>
      <c r="AE166" s="392">
        <v>45611</v>
      </c>
      <c r="AF166" s="375">
        <f t="shared" si="11"/>
        <v>28</v>
      </c>
      <c r="AG166" s="373">
        <v>0</v>
      </c>
      <c r="AH166" s="373">
        <v>0</v>
      </c>
      <c r="AI166" s="396" t="s">
        <v>74</v>
      </c>
      <c r="AJ166" s="373">
        <v>0</v>
      </c>
      <c r="AK166" s="376" t="s">
        <v>74</v>
      </c>
      <c r="AL166" s="376" t="s">
        <v>74</v>
      </c>
      <c r="AM166" s="375">
        <f t="shared" si="12"/>
        <v>0</v>
      </c>
      <c r="AN166" s="375">
        <f>+K166+AC166-AH166</f>
        <v>16800000</v>
      </c>
      <c r="AO166" s="376" t="s">
        <v>94</v>
      </c>
      <c r="AP166" s="373">
        <v>0</v>
      </c>
      <c r="AQ166" s="376" t="s">
        <v>94</v>
      </c>
      <c r="AR166" s="373">
        <v>0</v>
      </c>
      <c r="AS166" s="381" t="s">
        <v>74</v>
      </c>
      <c r="AT166" s="380">
        <v>0</v>
      </c>
      <c r="AU166" s="379">
        <f t="shared" si="13"/>
        <v>16800000</v>
      </c>
      <c r="AV166" s="378">
        <f t="shared" si="14"/>
        <v>0</v>
      </c>
      <c r="AW166" s="377" t="s">
        <v>74</v>
      </c>
      <c r="AX166" s="376" t="s">
        <v>95</v>
      </c>
      <c r="AY166" s="375" t="s">
        <v>14969</v>
      </c>
      <c r="AZ166" s="374" t="s">
        <v>66</v>
      </c>
      <c r="BA166" s="374" t="s">
        <v>66</v>
      </c>
    </row>
    <row r="167" spans="2:53" x14ac:dyDescent="0.25">
      <c r="B167" s="374">
        <v>2024</v>
      </c>
      <c r="C167" s="374">
        <v>891780111</v>
      </c>
      <c r="D167" s="390" t="s">
        <v>64</v>
      </c>
      <c r="E167" s="375" t="s">
        <v>14968</v>
      </c>
      <c r="F167" s="389" t="s">
        <v>14967</v>
      </c>
      <c r="G167" s="388">
        <v>0</v>
      </c>
      <c r="H167" s="376" t="s">
        <v>72</v>
      </c>
      <c r="I167" s="373" t="s">
        <v>723</v>
      </c>
      <c r="J167" s="375" t="s">
        <v>14918</v>
      </c>
      <c r="K167" s="387">
        <v>14400000</v>
      </c>
      <c r="L167" s="374" t="s">
        <v>67</v>
      </c>
      <c r="M167" s="375" t="s">
        <v>14966</v>
      </c>
      <c r="N167" s="384">
        <v>1133649143</v>
      </c>
      <c r="O167" s="373">
        <v>1060</v>
      </c>
      <c r="P167" s="386">
        <v>45408</v>
      </c>
      <c r="Q167" s="373">
        <v>955600000</v>
      </c>
      <c r="R167" s="385">
        <v>45505</v>
      </c>
      <c r="S167" s="373">
        <v>14400000</v>
      </c>
      <c r="T167" s="376" t="s">
        <v>66</v>
      </c>
      <c r="U167" s="384">
        <v>32661345</v>
      </c>
      <c r="V167" s="375" t="s">
        <v>14957</v>
      </c>
      <c r="W167" s="394">
        <v>45504</v>
      </c>
      <c r="X167" s="401">
        <v>45505</v>
      </c>
      <c r="Y167" s="383" t="s">
        <v>74</v>
      </c>
      <c r="Z167" s="397">
        <v>45583</v>
      </c>
      <c r="AA167" s="375">
        <f t="shared" si="10"/>
        <v>78</v>
      </c>
      <c r="AB167" s="373">
        <v>1</v>
      </c>
      <c r="AC167" s="373">
        <v>2400000</v>
      </c>
      <c r="AD167" s="373">
        <v>1</v>
      </c>
      <c r="AE167" s="392">
        <v>45611</v>
      </c>
      <c r="AF167" s="375">
        <f t="shared" si="11"/>
        <v>28</v>
      </c>
      <c r="AG167" s="373">
        <v>0</v>
      </c>
      <c r="AH167" s="373">
        <v>0</v>
      </c>
      <c r="AI167" s="396" t="s">
        <v>74</v>
      </c>
      <c r="AJ167" s="373">
        <v>0</v>
      </c>
      <c r="AK167" s="376" t="s">
        <v>74</v>
      </c>
      <c r="AL167" s="376" t="s">
        <v>74</v>
      </c>
      <c r="AM167" s="375">
        <f t="shared" si="12"/>
        <v>0</v>
      </c>
      <c r="AN167" s="375">
        <f>+K167+AC167-AH167</f>
        <v>16800000</v>
      </c>
      <c r="AO167" s="376" t="s">
        <v>94</v>
      </c>
      <c r="AP167" s="373">
        <v>0</v>
      </c>
      <c r="AQ167" s="376" t="s">
        <v>94</v>
      </c>
      <c r="AR167" s="373">
        <v>0</v>
      </c>
      <c r="AS167" s="381" t="s">
        <v>74</v>
      </c>
      <c r="AT167" s="380">
        <v>0</v>
      </c>
      <c r="AU167" s="379">
        <f t="shared" si="13"/>
        <v>16800000</v>
      </c>
      <c r="AV167" s="378">
        <f t="shared" si="14"/>
        <v>0</v>
      </c>
      <c r="AW167" s="377" t="s">
        <v>74</v>
      </c>
      <c r="AX167" s="376" t="s">
        <v>95</v>
      </c>
      <c r="AY167" s="375" t="s">
        <v>14965</v>
      </c>
      <c r="AZ167" s="374" t="s">
        <v>66</v>
      </c>
      <c r="BA167" s="374" t="s">
        <v>66</v>
      </c>
    </row>
    <row r="168" spans="2:53" x14ac:dyDescent="0.25">
      <c r="B168" s="374">
        <v>2024</v>
      </c>
      <c r="C168" s="374">
        <v>891780111</v>
      </c>
      <c r="D168" s="390" t="s">
        <v>64</v>
      </c>
      <c r="E168" s="375" t="s">
        <v>14964</v>
      </c>
      <c r="F168" s="389" t="s">
        <v>14963</v>
      </c>
      <c r="G168" s="388">
        <v>0</v>
      </c>
      <c r="H168" s="376" t="s">
        <v>72</v>
      </c>
      <c r="I168" s="373" t="s">
        <v>723</v>
      </c>
      <c r="J168" s="375" t="s">
        <v>14918</v>
      </c>
      <c r="K168" s="387">
        <v>14400000</v>
      </c>
      <c r="L168" s="374" t="s">
        <v>67</v>
      </c>
      <c r="M168" s="375" t="s">
        <v>14962</v>
      </c>
      <c r="N168" s="384">
        <v>1010143526</v>
      </c>
      <c r="O168" s="373">
        <v>1060</v>
      </c>
      <c r="P168" s="386">
        <v>45408</v>
      </c>
      <c r="Q168" s="373">
        <v>955600000</v>
      </c>
      <c r="R168" s="385">
        <v>45505</v>
      </c>
      <c r="S168" s="373">
        <v>14400000</v>
      </c>
      <c r="T168" s="376" t="s">
        <v>66</v>
      </c>
      <c r="U168" s="384">
        <v>32661345</v>
      </c>
      <c r="V168" s="375" t="s">
        <v>14957</v>
      </c>
      <c r="W168" s="394">
        <v>45504</v>
      </c>
      <c r="X168" s="401">
        <v>45505</v>
      </c>
      <c r="Y168" s="383" t="s">
        <v>74</v>
      </c>
      <c r="Z168" s="397">
        <v>45583</v>
      </c>
      <c r="AA168" s="375">
        <f t="shared" si="10"/>
        <v>78</v>
      </c>
      <c r="AB168" s="373">
        <v>1</v>
      </c>
      <c r="AC168" s="373">
        <v>2400000</v>
      </c>
      <c r="AD168" s="373">
        <v>1</v>
      </c>
      <c r="AE168" s="392">
        <v>45611</v>
      </c>
      <c r="AF168" s="375">
        <f t="shared" si="11"/>
        <v>28</v>
      </c>
      <c r="AG168" s="373">
        <v>0</v>
      </c>
      <c r="AH168" s="373">
        <v>0</v>
      </c>
      <c r="AI168" s="396" t="s">
        <v>74</v>
      </c>
      <c r="AJ168" s="373">
        <v>0</v>
      </c>
      <c r="AK168" s="376" t="s">
        <v>74</v>
      </c>
      <c r="AL168" s="376" t="s">
        <v>74</v>
      </c>
      <c r="AM168" s="375">
        <f t="shared" si="12"/>
        <v>0</v>
      </c>
      <c r="AN168" s="375">
        <f>+K168+AC168-AH168</f>
        <v>16800000</v>
      </c>
      <c r="AO168" s="376" t="s">
        <v>94</v>
      </c>
      <c r="AP168" s="373">
        <v>0</v>
      </c>
      <c r="AQ168" s="376" t="s">
        <v>94</v>
      </c>
      <c r="AR168" s="373">
        <v>0</v>
      </c>
      <c r="AS168" s="381" t="s">
        <v>74</v>
      </c>
      <c r="AT168" s="380">
        <v>0</v>
      </c>
      <c r="AU168" s="379">
        <f t="shared" si="13"/>
        <v>16800000</v>
      </c>
      <c r="AV168" s="378">
        <f t="shared" si="14"/>
        <v>0</v>
      </c>
      <c r="AW168" s="377" t="s">
        <v>74</v>
      </c>
      <c r="AX168" s="376" t="s">
        <v>95</v>
      </c>
      <c r="AY168" s="375" t="s">
        <v>14961</v>
      </c>
      <c r="AZ168" s="374" t="s">
        <v>66</v>
      </c>
      <c r="BA168" s="374" t="s">
        <v>66</v>
      </c>
    </row>
    <row r="169" spans="2:53" x14ac:dyDescent="0.25">
      <c r="B169" s="374">
        <v>2024</v>
      </c>
      <c r="C169" s="374">
        <v>891780111</v>
      </c>
      <c r="D169" s="390" t="s">
        <v>64</v>
      </c>
      <c r="E169" s="375" t="s">
        <v>14960</v>
      </c>
      <c r="F169" s="389" t="s">
        <v>14959</v>
      </c>
      <c r="G169" s="388">
        <v>0</v>
      </c>
      <c r="H169" s="376" t="s">
        <v>72</v>
      </c>
      <c r="I169" s="373" t="s">
        <v>723</v>
      </c>
      <c r="J169" s="375" t="s">
        <v>14918</v>
      </c>
      <c r="K169" s="387">
        <v>14400000</v>
      </c>
      <c r="L169" s="374" t="s">
        <v>67</v>
      </c>
      <c r="M169" s="375" t="s">
        <v>14958</v>
      </c>
      <c r="N169" s="384">
        <v>1061703129</v>
      </c>
      <c r="O169" s="373">
        <v>1060</v>
      </c>
      <c r="P169" s="386">
        <v>45408</v>
      </c>
      <c r="Q169" s="373">
        <v>955600000</v>
      </c>
      <c r="R169" s="385">
        <v>45505</v>
      </c>
      <c r="S169" s="373">
        <v>14400000</v>
      </c>
      <c r="T169" s="376" t="s">
        <v>66</v>
      </c>
      <c r="U169" s="384">
        <v>32661345</v>
      </c>
      <c r="V169" s="375" t="s">
        <v>14957</v>
      </c>
      <c r="W169" s="394">
        <v>45504</v>
      </c>
      <c r="X169" s="401">
        <v>45505</v>
      </c>
      <c r="Y169" s="383" t="s">
        <v>74</v>
      </c>
      <c r="Z169" s="397">
        <v>45583</v>
      </c>
      <c r="AA169" s="375">
        <f t="shared" si="10"/>
        <v>78</v>
      </c>
      <c r="AB169" s="373">
        <v>1</v>
      </c>
      <c r="AC169" s="373">
        <v>2400000</v>
      </c>
      <c r="AD169" s="373">
        <v>1</v>
      </c>
      <c r="AE169" s="392">
        <v>45611</v>
      </c>
      <c r="AF169" s="375">
        <f t="shared" si="11"/>
        <v>28</v>
      </c>
      <c r="AG169" s="373">
        <v>0</v>
      </c>
      <c r="AH169" s="373">
        <v>0</v>
      </c>
      <c r="AI169" s="396" t="s">
        <v>74</v>
      </c>
      <c r="AJ169" s="373">
        <v>0</v>
      </c>
      <c r="AK169" s="376" t="s">
        <v>74</v>
      </c>
      <c r="AL169" s="376" t="s">
        <v>74</v>
      </c>
      <c r="AM169" s="375">
        <f t="shared" si="12"/>
        <v>0</v>
      </c>
      <c r="AN169" s="375">
        <f>+K169+AC169-AH169</f>
        <v>16800000</v>
      </c>
      <c r="AO169" s="376" t="s">
        <v>94</v>
      </c>
      <c r="AP169" s="373">
        <v>0</v>
      </c>
      <c r="AQ169" s="376" t="s">
        <v>94</v>
      </c>
      <c r="AR169" s="373">
        <v>0</v>
      </c>
      <c r="AS169" s="381" t="s">
        <v>74</v>
      </c>
      <c r="AT169" s="380">
        <v>0</v>
      </c>
      <c r="AU169" s="379">
        <f t="shared" si="13"/>
        <v>16800000</v>
      </c>
      <c r="AV169" s="378">
        <f t="shared" si="14"/>
        <v>0</v>
      </c>
      <c r="AW169" s="377" t="s">
        <v>74</v>
      </c>
      <c r="AX169" s="376" t="s">
        <v>95</v>
      </c>
      <c r="AY169" s="375" t="s">
        <v>14956</v>
      </c>
      <c r="AZ169" s="374" t="s">
        <v>66</v>
      </c>
      <c r="BA169" s="374" t="s">
        <v>66</v>
      </c>
    </row>
    <row r="170" spans="2:53" x14ac:dyDescent="0.25">
      <c r="B170" s="374">
        <v>2024</v>
      </c>
      <c r="C170" s="374">
        <v>891780111</v>
      </c>
      <c r="D170" s="390" t="s">
        <v>64</v>
      </c>
      <c r="E170" s="375" t="s">
        <v>14955</v>
      </c>
      <c r="F170" s="389" t="s">
        <v>14954</v>
      </c>
      <c r="G170" s="388">
        <v>0</v>
      </c>
      <c r="H170" s="376" t="s">
        <v>72</v>
      </c>
      <c r="I170" s="373" t="s">
        <v>723</v>
      </c>
      <c r="J170" s="375" t="s">
        <v>14953</v>
      </c>
      <c r="K170" s="387">
        <v>29400000</v>
      </c>
      <c r="L170" s="374" t="s">
        <v>67</v>
      </c>
      <c r="M170" s="375" t="s">
        <v>14770</v>
      </c>
      <c r="N170" s="384">
        <v>36552092</v>
      </c>
      <c r="O170" s="373">
        <v>1060</v>
      </c>
      <c r="P170" s="386">
        <v>45408</v>
      </c>
      <c r="Q170" s="373">
        <v>955600000</v>
      </c>
      <c r="R170" s="385">
        <v>45510</v>
      </c>
      <c r="S170" s="373">
        <v>29400000</v>
      </c>
      <c r="T170" s="376" t="s">
        <v>66</v>
      </c>
      <c r="U170" s="384">
        <v>85455983</v>
      </c>
      <c r="V170" s="375" t="s">
        <v>6253</v>
      </c>
      <c r="W170" s="394">
        <v>45510</v>
      </c>
      <c r="X170" s="401">
        <v>45510</v>
      </c>
      <c r="Y170" s="383" t="s">
        <v>74</v>
      </c>
      <c r="Z170" s="397">
        <v>45583</v>
      </c>
      <c r="AA170" s="375">
        <f t="shared" si="10"/>
        <v>73</v>
      </c>
      <c r="AB170" s="373">
        <v>1</v>
      </c>
      <c r="AC170" s="373">
        <v>9800000</v>
      </c>
      <c r="AD170" s="373">
        <v>1</v>
      </c>
      <c r="AE170" s="392">
        <v>45626</v>
      </c>
      <c r="AF170" s="375">
        <f t="shared" si="11"/>
        <v>43</v>
      </c>
      <c r="AG170" s="373">
        <v>0</v>
      </c>
      <c r="AH170" s="373">
        <v>0</v>
      </c>
      <c r="AI170" s="396" t="s">
        <v>74</v>
      </c>
      <c r="AJ170" s="373">
        <v>0</v>
      </c>
      <c r="AK170" s="376" t="s">
        <v>74</v>
      </c>
      <c r="AL170" s="376" t="s">
        <v>74</v>
      </c>
      <c r="AM170" s="375">
        <f t="shared" si="12"/>
        <v>0</v>
      </c>
      <c r="AN170" s="375">
        <f>+K170+AC170-AH170</f>
        <v>39200000</v>
      </c>
      <c r="AO170" s="376" t="s">
        <v>94</v>
      </c>
      <c r="AP170" s="373">
        <v>0</v>
      </c>
      <c r="AQ170" s="376" t="s">
        <v>94</v>
      </c>
      <c r="AR170" s="373">
        <v>0</v>
      </c>
      <c r="AS170" s="381" t="s">
        <v>74</v>
      </c>
      <c r="AT170" s="380">
        <v>0</v>
      </c>
      <c r="AU170" s="379">
        <f t="shared" si="13"/>
        <v>39200000</v>
      </c>
      <c r="AV170" s="378">
        <f t="shared" si="14"/>
        <v>0</v>
      </c>
      <c r="AW170" s="377" t="s">
        <v>74</v>
      </c>
      <c r="AX170" s="376" t="s">
        <v>95</v>
      </c>
      <c r="AY170" s="375" t="s">
        <v>14952</v>
      </c>
      <c r="AZ170" s="374" t="s">
        <v>66</v>
      </c>
      <c r="BA170" s="374" t="s">
        <v>66</v>
      </c>
    </row>
    <row r="171" spans="2:53" x14ac:dyDescent="0.25">
      <c r="B171" s="374">
        <v>2024</v>
      </c>
      <c r="C171" s="374">
        <v>891780111</v>
      </c>
      <c r="D171" s="390" t="s">
        <v>64</v>
      </c>
      <c r="E171" s="373" t="s">
        <v>14951</v>
      </c>
      <c r="F171" s="389" t="s">
        <v>14950</v>
      </c>
      <c r="G171" s="388">
        <v>0</v>
      </c>
      <c r="H171" s="376" t="s">
        <v>72</v>
      </c>
      <c r="I171" s="373" t="s">
        <v>723</v>
      </c>
      <c r="J171" s="375" t="s">
        <v>14945</v>
      </c>
      <c r="K171" s="387">
        <v>14400000</v>
      </c>
      <c r="L171" s="374" t="s">
        <v>67</v>
      </c>
      <c r="M171" s="375" t="s">
        <v>14949</v>
      </c>
      <c r="N171" s="384">
        <v>1038126768</v>
      </c>
      <c r="O171" s="373">
        <v>1060</v>
      </c>
      <c r="P171" s="386">
        <v>45408</v>
      </c>
      <c r="Q171" s="373">
        <v>955600000</v>
      </c>
      <c r="R171" s="385">
        <v>45516</v>
      </c>
      <c r="S171" s="373">
        <v>14400000</v>
      </c>
      <c r="T171" s="376" t="s">
        <v>66</v>
      </c>
      <c r="U171" s="384">
        <v>36552092</v>
      </c>
      <c r="V171" s="375" t="s">
        <v>14770</v>
      </c>
      <c r="W171" s="394">
        <v>45516</v>
      </c>
      <c r="X171" s="401">
        <v>45516</v>
      </c>
      <c r="Y171" s="383" t="s">
        <v>74</v>
      </c>
      <c r="Z171" s="397">
        <v>45583</v>
      </c>
      <c r="AA171" s="375">
        <f t="shared" si="10"/>
        <v>67</v>
      </c>
      <c r="AB171" s="373">
        <v>0</v>
      </c>
      <c r="AC171" s="373">
        <v>0</v>
      </c>
      <c r="AD171" s="373">
        <v>1</v>
      </c>
      <c r="AE171" s="392">
        <v>45611</v>
      </c>
      <c r="AF171" s="375">
        <f t="shared" si="11"/>
        <v>28</v>
      </c>
      <c r="AG171" s="373">
        <v>0</v>
      </c>
      <c r="AH171" s="373">
        <v>0</v>
      </c>
      <c r="AI171" s="396" t="s">
        <v>74</v>
      </c>
      <c r="AJ171" s="373">
        <v>0</v>
      </c>
      <c r="AK171" s="376" t="s">
        <v>74</v>
      </c>
      <c r="AL171" s="376" t="s">
        <v>74</v>
      </c>
      <c r="AM171" s="375">
        <f t="shared" si="12"/>
        <v>0</v>
      </c>
      <c r="AN171" s="375">
        <f>+K171+AC171-AH171</f>
        <v>14400000</v>
      </c>
      <c r="AO171" s="376" t="s">
        <v>94</v>
      </c>
      <c r="AP171" s="373">
        <v>0</v>
      </c>
      <c r="AQ171" s="376" t="s">
        <v>94</v>
      </c>
      <c r="AR171" s="373">
        <v>0</v>
      </c>
      <c r="AS171" s="381" t="s">
        <v>74</v>
      </c>
      <c r="AT171" s="380">
        <v>0</v>
      </c>
      <c r="AU171" s="379">
        <f t="shared" si="13"/>
        <v>14400000</v>
      </c>
      <c r="AV171" s="378">
        <f t="shared" si="14"/>
        <v>0</v>
      </c>
      <c r="AW171" s="377" t="s">
        <v>74</v>
      </c>
      <c r="AX171" s="376" t="s">
        <v>95</v>
      </c>
      <c r="AY171" s="375" t="s">
        <v>14948</v>
      </c>
      <c r="AZ171" s="374" t="s">
        <v>66</v>
      </c>
      <c r="BA171" s="374" t="s">
        <v>66</v>
      </c>
    </row>
    <row r="172" spans="2:53" x14ac:dyDescent="0.25">
      <c r="B172" s="374">
        <v>2024</v>
      </c>
      <c r="C172" s="374">
        <v>891780111</v>
      </c>
      <c r="D172" s="390" t="s">
        <v>64</v>
      </c>
      <c r="E172" s="373" t="s">
        <v>14947</v>
      </c>
      <c r="F172" s="389" t="s">
        <v>14946</v>
      </c>
      <c r="G172" s="388">
        <v>0</v>
      </c>
      <c r="H172" s="376" t="s">
        <v>72</v>
      </c>
      <c r="I172" s="373" t="s">
        <v>723</v>
      </c>
      <c r="J172" s="375" t="s">
        <v>14945</v>
      </c>
      <c r="K172" s="387">
        <v>14400000</v>
      </c>
      <c r="L172" s="374" t="s">
        <v>67</v>
      </c>
      <c r="M172" s="375" t="s">
        <v>14944</v>
      </c>
      <c r="N172" s="384">
        <v>1075229209</v>
      </c>
      <c r="O172" s="373">
        <v>1060</v>
      </c>
      <c r="P172" s="386">
        <v>45408</v>
      </c>
      <c r="Q172" s="373">
        <v>955600000</v>
      </c>
      <c r="R172" s="385">
        <v>45516</v>
      </c>
      <c r="S172" s="373">
        <v>14400000</v>
      </c>
      <c r="T172" s="376" t="s">
        <v>66</v>
      </c>
      <c r="U172" s="384">
        <v>36552092</v>
      </c>
      <c r="V172" s="375" t="s">
        <v>14770</v>
      </c>
      <c r="W172" s="394">
        <v>45516</v>
      </c>
      <c r="X172" s="401">
        <v>45516</v>
      </c>
      <c r="Y172" s="383" t="s">
        <v>74</v>
      </c>
      <c r="Z172" s="397">
        <v>45583</v>
      </c>
      <c r="AA172" s="375">
        <f t="shared" si="10"/>
        <v>67</v>
      </c>
      <c r="AB172" s="373">
        <v>0</v>
      </c>
      <c r="AC172" s="373">
        <v>0</v>
      </c>
      <c r="AD172" s="373">
        <v>1</v>
      </c>
      <c r="AE172" s="392">
        <v>45611</v>
      </c>
      <c r="AF172" s="375">
        <f t="shared" si="11"/>
        <v>28</v>
      </c>
      <c r="AG172" s="373">
        <v>0</v>
      </c>
      <c r="AH172" s="373">
        <v>0</v>
      </c>
      <c r="AI172" s="396" t="s">
        <v>74</v>
      </c>
      <c r="AJ172" s="373">
        <v>0</v>
      </c>
      <c r="AK172" s="376" t="s">
        <v>74</v>
      </c>
      <c r="AL172" s="376" t="s">
        <v>74</v>
      </c>
      <c r="AM172" s="375">
        <f t="shared" si="12"/>
        <v>0</v>
      </c>
      <c r="AN172" s="375">
        <f>+K172+AC172-AH172</f>
        <v>14400000</v>
      </c>
      <c r="AO172" s="376" t="s">
        <v>94</v>
      </c>
      <c r="AP172" s="373">
        <v>0</v>
      </c>
      <c r="AQ172" s="376" t="s">
        <v>94</v>
      </c>
      <c r="AR172" s="373">
        <v>0</v>
      </c>
      <c r="AS172" s="381" t="s">
        <v>74</v>
      </c>
      <c r="AT172" s="380">
        <v>0</v>
      </c>
      <c r="AU172" s="379">
        <f t="shared" si="13"/>
        <v>14400000</v>
      </c>
      <c r="AV172" s="378">
        <f t="shared" si="14"/>
        <v>0</v>
      </c>
      <c r="AW172" s="377" t="s">
        <v>74</v>
      </c>
      <c r="AX172" s="376" t="s">
        <v>95</v>
      </c>
      <c r="AY172" s="375" t="s">
        <v>14943</v>
      </c>
      <c r="AZ172" s="374" t="s">
        <v>66</v>
      </c>
      <c r="BA172" s="374" t="s">
        <v>66</v>
      </c>
    </row>
    <row r="173" spans="2:53" x14ac:dyDescent="0.25">
      <c r="B173" s="374">
        <v>2024</v>
      </c>
      <c r="C173" s="374">
        <v>891780111</v>
      </c>
      <c r="D173" s="390" t="s">
        <v>64</v>
      </c>
      <c r="E173" s="373" t="s">
        <v>14942</v>
      </c>
      <c r="F173" s="389" t="s">
        <v>14941</v>
      </c>
      <c r="G173" s="388">
        <v>0</v>
      </c>
      <c r="H173" s="376" t="s">
        <v>72</v>
      </c>
      <c r="I173" s="373" t="s">
        <v>723</v>
      </c>
      <c r="J173" s="375" t="s">
        <v>14923</v>
      </c>
      <c r="K173" s="387">
        <v>14400000</v>
      </c>
      <c r="L173" s="374" t="s">
        <v>67</v>
      </c>
      <c r="M173" s="375" t="s">
        <v>14940</v>
      </c>
      <c r="N173" s="384">
        <v>1087198427</v>
      </c>
      <c r="O173" s="373">
        <v>1060</v>
      </c>
      <c r="P173" s="386">
        <v>45408</v>
      </c>
      <c r="Q173" s="373">
        <v>955600000</v>
      </c>
      <c r="R173" s="385">
        <v>45516</v>
      </c>
      <c r="S173" s="373">
        <v>14400000</v>
      </c>
      <c r="T173" s="376" t="s">
        <v>66</v>
      </c>
      <c r="U173" s="384">
        <v>36552092</v>
      </c>
      <c r="V173" s="375" t="s">
        <v>14770</v>
      </c>
      <c r="W173" s="394">
        <v>45516</v>
      </c>
      <c r="X173" s="401">
        <v>45516</v>
      </c>
      <c r="Y173" s="383" t="s">
        <v>74</v>
      </c>
      <c r="Z173" s="397">
        <v>45583</v>
      </c>
      <c r="AA173" s="375">
        <f t="shared" si="10"/>
        <v>67</v>
      </c>
      <c r="AB173" s="373">
        <v>0</v>
      </c>
      <c r="AC173" s="373">
        <v>0</v>
      </c>
      <c r="AD173" s="373">
        <v>1</v>
      </c>
      <c r="AE173" s="392">
        <v>45611</v>
      </c>
      <c r="AF173" s="375">
        <f t="shared" si="11"/>
        <v>28</v>
      </c>
      <c r="AG173" s="373">
        <v>0</v>
      </c>
      <c r="AH173" s="373">
        <v>0</v>
      </c>
      <c r="AI173" s="396" t="s">
        <v>74</v>
      </c>
      <c r="AJ173" s="373">
        <v>0</v>
      </c>
      <c r="AK173" s="376" t="s">
        <v>74</v>
      </c>
      <c r="AL173" s="376" t="s">
        <v>74</v>
      </c>
      <c r="AM173" s="375">
        <f t="shared" si="12"/>
        <v>0</v>
      </c>
      <c r="AN173" s="375">
        <f>+K173+AC173-AH173</f>
        <v>14400000</v>
      </c>
      <c r="AO173" s="376" t="s">
        <v>94</v>
      </c>
      <c r="AP173" s="373">
        <v>0</v>
      </c>
      <c r="AQ173" s="376" t="s">
        <v>94</v>
      </c>
      <c r="AR173" s="373">
        <v>0</v>
      </c>
      <c r="AS173" s="381" t="s">
        <v>74</v>
      </c>
      <c r="AT173" s="380">
        <v>0</v>
      </c>
      <c r="AU173" s="379">
        <f t="shared" si="13"/>
        <v>14400000</v>
      </c>
      <c r="AV173" s="378">
        <f t="shared" si="14"/>
        <v>0</v>
      </c>
      <c r="AW173" s="377" t="s">
        <v>74</v>
      </c>
      <c r="AX173" s="376" t="s">
        <v>95</v>
      </c>
      <c r="AY173" s="375" t="s">
        <v>14939</v>
      </c>
      <c r="AZ173" s="374" t="s">
        <v>66</v>
      </c>
      <c r="BA173" s="374" t="s">
        <v>66</v>
      </c>
    </row>
    <row r="174" spans="2:53" x14ac:dyDescent="0.25">
      <c r="B174" s="374">
        <v>2024</v>
      </c>
      <c r="C174" s="374">
        <v>891780111</v>
      </c>
      <c r="D174" s="390" t="s">
        <v>64</v>
      </c>
      <c r="E174" s="373" t="s">
        <v>14938</v>
      </c>
      <c r="F174" s="389" t="s">
        <v>14937</v>
      </c>
      <c r="G174" s="388">
        <v>0</v>
      </c>
      <c r="H174" s="376" t="s">
        <v>72</v>
      </c>
      <c r="I174" s="373" t="s">
        <v>723</v>
      </c>
      <c r="J174" s="375" t="s">
        <v>14936</v>
      </c>
      <c r="K174" s="387">
        <v>14400000</v>
      </c>
      <c r="L174" s="374" t="s">
        <v>67</v>
      </c>
      <c r="M174" s="375" t="s">
        <v>14935</v>
      </c>
      <c r="N174" s="384">
        <v>30664607</v>
      </c>
      <c r="O174" s="373">
        <v>1060</v>
      </c>
      <c r="P174" s="386">
        <v>45408</v>
      </c>
      <c r="Q174" s="373">
        <v>955600000</v>
      </c>
      <c r="R174" s="385">
        <v>45516</v>
      </c>
      <c r="S174" s="373">
        <v>14400000</v>
      </c>
      <c r="T174" s="376" t="s">
        <v>66</v>
      </c>
      <c r="U174" s="384">
        <v>36552092</v>
      </c>
      <c r="V174" s="375" t="s">
        <v>14770</v>
      </c>
      <c r="W174" s="394">
        <v>45516</v>
      </c>
      <c r="X174" s="401">
        <v>45516</v>
      </c>
      <c r="Y174" s="383" t="s">
        <v>74</v>
      </c>
      <c r="Z174" s="397">
        <v>45583</v>
      </c>
      <c r="AA174" s="375">
        <f t="shared" si="10"/>
        <v>67</v>
      </c>
      <c r="AB174" s="373">
        <v>0</v>
      </c>
      <c r="AC174" s="373">
        <v>0</v>
      </c>
      <c r="AD174" s="373">
        <v>1</v>
      </c>
      <c r="AE174" s="392">
        <v>45611</v>
      </c>
      <c r="AF174" s="375">
        <f t="shared" si="11"/>
        <v>28</v>
      </c>
      <c r="AG174" s="373">
        <v>0</v>
      </c>
      <c r="AH174" s="373">
        <v>0</v>
      </c>
      <c r="AI174" s="396" t="s">
        <v>74</v>
      </c>
      <c r="AJ174" s="373">
        <v>0</v>
      </c>
      <c r="AK174" s="376" t="s">
        <v>74</v>
      </c>
      <c r="AL174" s="376" t="s">
        <v>74</v>
      </c>
      <c r="AM174" s="375">
        <f t="shared" si="12"/>
        <v>0</v>
      </c>
      <c r="AN174" s="375">
        <f>+K174+AC174-AH174</f>
        <v>14400000</v>
      </c>
      <c r="AO174" s="376" t="s">
        <v>94</v>
      </c>
      <c r="AP174" s="373">
        <v>0</v>
      </c>
      <c r="AQ174" s="376" t="s">
        <v>94</v>
      </c>
      <c r="AR174" s="373">
        <v>0</v>
      </c>
      <c r="AS174" s="381" t="s">
        <v>74</v>
      </c>
      <c r="AT174" s="380">
        <v>0</v>
      </c>
      <c r="AU174" s="379">
        <f t="shared" si="13"/>
        <v>14400000</v>
      </c>
      <c r="AV174" s="378">
        <f t="shared" si="14"/>
        <v>0</v>
      </c>
      <c r="AW174" s="377" t="s">
        <v>74</v>
      </c>
      <c r="AX174" s="376" t="s">
        <v>95</v>
      </c>
      <c r="AY174" s="375" t="s">
        <v>14934</v>
      </c>
      <c r="AZ174" s="374" t="s">
        <v>66</v>
      </c>
      <c r="BA174" s="374" t="s">
        <v>66</v>
      </c>
    </row>
    <row r="175" spans="2:53" x14ac:dyDescent="0.25">
      <c r="B175" s="374">
        <v>2024</v>
      </c>
      <c r="C175" s="374">
        <v>891780111</v>
      </c>
      <c r="D175" s="390" t="s">
        <v>64</v>
      </c>
      <c r="E175" s="373" t="s">
        <v>14933</v>
      </c>
      <c r="F175" s="389" t="s">
        <v>14932</v>
      </c>
      <c r="G175" s="388">
        <v>0</v>
      </c>
      <c r="H175" s="376" t="s">
        <v>72</v>
      </c>
      <c r="I175" s="373" t="s">
        <v>723</v>
      </c>
      <c r="J175" s="375" t="s">
        <v>14923</v>
      </c>
      <c r="K175" s="387">
        <v>14400000</v>
      </c>
      <c r="L175" s="374" t="s">
        <v>67</v>
      </c>
      <c r="M175" s="375" t="s">
        <v>14931</v>
      </c>
      <c r="N175" s="384">
        <v>1121197832</v>
      </c>
      <c r="O175" s="373">
        <v>1060</v>
      </c>
      <c r="P175" s="386">
        <v>45408</v>
      </c>
      <c r="Q175" s="373">
        <v>955600000</v>
      </c>
      <c r="R175" s="385">
        <v>45516</v>
      </c>
      <c r="S175" s="373">
        <v>14400000</v>
      </c>
      <c r="T175" s="376" t="s">
        <v>66</v>
      </c>
      <c r="U175" s="384">
        <v>36552092</v>
      </c>
      <c r="V175" s="375" t="s">
        <v>14770</v>
      </c>
      <c r="W175" s="394">
        <v>45516</v>
      </c>
      <c r="X175" s="401">
        <v>45516</v>
      </c>
      <c r="Y175" s="383" t="s">
        <v>74</v>
      </c>
      <c r="Z175" s="397">
        <v>45583</v>
      </c>
      <c r="AA175" s="375">
        <f t="shared" si="10"/>
        <v>67</v>
      </c>
      <c r="AB175" s="373">
        <v>0</v>
      </c>
      <c r="AC175" s="373">
        <v>0</v>
      </c>
      <c r="AD175" s="373">
        <v>1</v>
      </c>
      <c r="AE175" s="392">
        <v>45611</v>
      </c>
      <c r="AF175" s="375">
        <f t="shared" si="11"/>
        <v>28</v>
      </c>
      <c r="AG175" s="373">
        <v>0</v>
      </c>
      <c r="AH175" s="373">
        <v>0</v>
      </c>
      <c r="AI175" s="396" t="s">
        <v>74</v>
      </c>
      <c r="AJ175" s="373">
        <v>0</v>
      </c>
      <c r="AK175" s="376" t="s">
        <v>74</v>
      </c>
      <c r="AL175" s="376" t="s">
        <v>74</v>
      </c>
      <c r="AM175" s="375">
        <f t="shared" si="12"/>
        <v>0</v>
      </c>
      <c r="AN175" s="375">
        <f>+K175+AC175-AH175</f>
        <v>14400000</v>
      </c>
      <c r="AO175" s="376" t="s">
        <v>94</v>
      </c>
      <c r="AP175" s="373">
        <v>0</v>
      </c>
      <c r="AQ175" s="376" t="s">
        <v>94</v>
      </c>
      <c r="AR175" s="373">
        <v>0</v>
      </c>
      <c r="AS175" s="381" t="s">
        <v>74</v>
      </c>
      <c r="AT175" s="380">
        <v>0</v>
      </c>
      <c r="AU175" s="379">
        <f t="shared" si="13"/>
        <v>14400000</v>
      </c>
      <c r="AV175" s="378">
        <f t="shared" si="14"/>
        <v>0</v>
      </c>
      <c r="AW175" s="377" t="s">
        <v>74</v>
      </c>
      <c r="AX175" s="376" t="s">
        <v>95</v>
      </c>
      <c r="AY175" s="375" t="s">
        <v>14930</v>
      </c>
      <c r="AZ175" s="374" t="s">
        <v>66</v>
      </c>
      <c r="BA175" s="374" t="s">
        <v>66</v>
      </c>
    </row>
    <row r="176" spans="2:53" x14ac:dyDescent="0.25">
      <c r="B176" s="374">
        <v>2024</v>
      </c>
      <c r="C176" s="374">
        <v>891780111</v>
      </c>
      <c r="D176" s="390" t="s">
        <v>64</v>
      </c>
      <c r="E176" s="373" t="s">
        <v>14929</v>
      </c>
      <c r="F176" s="389" t="s">
        <v>14928</v>
      </c>
      <c r="G176" s="388">
        <v>0</v>
      </c>
      <c r="H176" s="376" t="s">
        <v>72</v>
      </c>
      <c r="I176" s="373" t="s">
        <v>723</v>
      </c>
      <c r="J176" s="375" t="s">
        <v>14923</v>
      </c>
      <c r="K176" s="387">
        <v>9600000</v>
      </c>
      <c r="L176" s="374" t="s">
        <v>67</v>
      </c>
      <c r="M176" s="375" t="s">
        <v>14927</v>
      </c>
      <c r="N176" s="384">
        <v>35602823</v>
      </c>
      <c r="O176" s="373">
        <v>1060</v>
      </c>
      <c r="P176" s="386">
        <v>45408</v>
      </c>
      <c r="Q176" s="373">
        <v>955600000</v>
      </c>
      <c r="R176" s="385">
        <v>45520</v>
      </c>
      <c r="S176" s="373">
        <v>9600000</v>
      </c>
      <c r="T176" s="376" t="s">
        <v>66</v>
      </c>
      <c r="U176" s="384">
        <v>36552092</v>
      </c>
      <c r="V176" s="375" t="s">
        <v>14770</v>
      </c>
      <c r="W176" s="394">
        <v>45520</v>
      </c>
      <c r="X176" s="401">
        <v>45520</v>
      </c>
      <c r="Y176" s="383" t="s">
        <v>74</v>
      </c>
      <c r="Z176" s="397">
        <v>45583</v>
      </c>
      <c r="AA176" s="375">
        <f t="shared" si="10"/>
        <v>63</v>
      </c>
      <c r="AB176" s="373">
        <v>1</v>
      </c>
      <c r="AC176" s="373">
        <v>4800000</v>
      </c>
      <c r="AD176" s="373">
        <v>1</v>
      </c>
      <c r="AE176" s="392">
        <v>45611</v>
      </c>
      <c r="AF176" s="375">
        <f t="shared" si="11"/>
        <v>28</v>
      </c>
      <c r="AG176" s="373">
        <v>0</v>
      </c>
      <c r="AH176" s="373">
        <v>0</v>
      </c>
      <c r="AI176" s="396" t="s">
        <v>74</v>
      </c>
      <c r="AJ176" s="373">
        <v>0</v>
      </c>
      <c r="AK176" s="376" t="s">
        <v>74</v>
      </c>
      <c r="AL176" s="376" t="s">
        <v>74</v>
      </c>
      <c r="AM176" s="375">
        <f t="shared" si="12"/>
        <v>0</v>
      </c>
      <c r="AN176" s="375">
        <f>+K176+AC176-AH176</f>
        <v>14400000</v>
      </c>
      <c r="AO176" s="376" t="s">
        <v>94</v>
      </c>
      <c r="AP176" s="373">
        <v>0</v>
      </c>
      <c r="AQ176" s="376" t="s">
        <v>94</v>
      </c>
      <c r="AR176" s="373">
        <v>0</v>
      </c>
      <c r="AS176" s="381" t="s">
        <v>74</v>
      </c>
      <c r="AT176" s="380">
        <v>0</v>
      </c>
      <c r="AU176" s="379">
        <f t="shared" si="13"/>
        <v>14400000</v>
      </c>
      <c r="AV176" s="378">
        <f t="shared" si="14"/>
        <v>0</v>
      </c>
      <c r="AW176" s="377" t="s">
        <v>74</v>
      </c>
      <c r="AX176" s="376" t="s">
        <v>95</v>
      </c>
      <c r="AY176" s="375" t="s">
        <v>14926</v>
      </c>
      <c r="AZ176" s="374" t="s">
        <v>66</v>
      </c>
      <c r="BA176" s="374" t="s">
        <v>66</v>
      </c>
    </row>
    <row r="177" spans="2:53" x14ac:dyDescent="0.25">
      <c r="B177" s="374">
        <v>2024</v>
      </c>
      <c r="C177" s="374">
        <v>891780111</v>
      </c>
      <c r="D177" s="390" t="s">
        <v>64</v>
      </c>
      <c r="E177" s="373" t="s">
        <v>14925</v>
      </c>
      <c r="F177" s="389" t="s">
        <v>14924</v>
      </c>
      <c r="G177" s="388">
        <v>0</v>
      </c>
      <c r="H177" s="376" t="s">
        <v>72</v>
      </c>
      <c r="I177" s="373" t="s">
        <v>723</v>
      </c>
      <c r="J177" s="375" t="s">
        <v>14923</v>
      </c>
      <c r="K177" s="387">
        <v>9600000</v>
      </c>
      <c r="L177" s="374" t="s">
        <v>67</v>
      </c>
      <c r="M177" s="375" t="s">
        <v>14922</v>
      </c>
      <c r="N177" s="384">
        <v>10298976</v>
      </c>
      <c r="O177" s="373">
        <v>1060</v>
      </c>
      <c r="P177" s="386">
        <v>45408</v>
      </c>
      <c r="Q177" s="373">
        <v>955600000</v>
      </c>
      <c r="R177" s="385">
        <v>45533</v>
      </c>
      <c r="S177" s="373">
        <v>9600000</v>
      </c>
      <c r="T177" s="376" t="s">
        <v>66</v>
      </c>
      <c r="U177" s="384">
        <v>36552092</v>
      </c>
      <c r="V177" s="375" t="s">
        <v>14770</v>
      </c>
      <c r="W177" s="394">
        <v>45533</v>
      </c>
      <c r="X177" s="401">
        <v>45533</v>
      </c>
      <c r="Y177" s="383" t="s">
        <v>74</v>
      </c>
      <c r="Z177" s="397">
        <v>45583</v>
      </c>
      <c r="AA177" s="375">
        <f t="shared" si="10"/>
        <v>50</v>
      </c>
      <c r="AB177" s="373">
        <v>1</v>
      </c>
      <c r="AC177" s="373">
        <v>2400000</v>
      </c>
      <c r="AD177" s="373">
        <v>1</v>
      </c>
      <c r="AE177" s="392">
        <v>45611</v>
      </c>
      <c r="AF177" s="375">
        <f t="shared" si="11"/>
        <v>28</v>
      </c>
      <c r="AG177" s="373">
        <v>0</v>
      </c>
      <c r="AH177" s="373">
        <v>0</v>
      </c>
      <c r="AI177" s="396" t="s">
        <v>74</v>
      </c>
      <c r="AJ177" s="373">
        <v>0</v>
      </c>
      <c r="AK177" s="376" t="s">
        <v>74</v>
      </c>
      <c r="AL177" s="376" t="s">
        <v>74</v>
      </c>
      <c r="AM177" s="375">
        <f t="shared" si="12"/>
        <v>0</v>
      </c>
      <c r="AN177" s="375">
        <f>+K177+AC177-AH177</f>
        <v>12000000</v>
      </c>
      <c r="AO177" s="376" t="s">
        <v>94</v>
      </c>
      <c r="AP177" s="373">
        <v>0</v>
      </c>
      <c r="AQ177" s="376" t="s">
        <v>94</v>
      </c>
      <c r="AR177" s="373">
        <v>0</v>
      </c>
      <c r="AS177" s="381" t="s">
        <v>74</v>
      </c>
      <c r="AT177" s="380">
        <v>0</v>
      </c>
      <c r="AU177" s="379">
        <f t="shared" si="13"/>
        <v>12000000</v>
      </c>
      <c r="AV177" s="378">
        <f t="shared" si="14"/>
        <v>0</v>
      </c>
      <c r="AW177" s="377" t="s">
        <v>74</v>
      </c>
      <c r="AX177" s="376" t="s">
        <v>95</v>
      </c>
      <c r="AY177" s="375" t="s">
        <v>14921</v>
      </c>
      <c r="AZ177" s="374" t="s">
        <v>66</v>
      </c>
      <c r="BA177" s="374" t="s">
        <v>66</v>
      </c>
    </row>
    <row r="178" spans="2:53" x14ac:dyDescent="0.25">
      <c r="B178" s="374">
        <v>2024</v>
      </c>
      <c r="C178" s="374">
        <v>891780111</v>
      </c>
      <c r="D178" s="390" t="s">
        <v>64</v>
      </c>
      <c r="E178" s="373" t="s">
        <v>14920</v>
      </c>
      <c r="F178" s="389" t="s">
        <v>14919</v>
      </c>
      <c r="G178" s="388">
        <v>0</v>
      </c>
      <c r="H178" s="376" t="s">
        <v>72</v>
      </c>
      <c r="I178" s="373" t="s">
        <v>723</v>
      </c>
      <c r="J178" s="375" t="s">
        <v>14918</v>
      </c>
      <c r="K178" s="387">
        <v>9600000</v>
      </c>
      <c r="L178" s="374" t="s">
        <v>67</v>
      </c>
      <c r="M178" s="375" t="s">
        <v>14917</v>
      </c>
      <c r="N178" s="384">
        <v>16215536</v>
      </c>
      <c r="O178" s="373">
        <v>1060</v>
      </c>
      <c r="P178" s="386">
        <v>45408</v>
      </c>
      <c r="Q178" s="373">
        <v>955600000</v>
      </c>
      <c r="R178" s="385">
        <v>45533</v>
      </c>
      <c r="S178" s="373">
        <v>9600000</v>
      </c>
      <c r="T178" s="376" t="s">
        <v>66</v>
      </c>
      <c r="U178" s="384">
        <v>36552092</v>
      </c>
      <c r="V178" s="375" t="s">
        <v>14770</v>
      </c>
      <c r="W178" s="394">
        <v>45533</v>
      </c>
      <c r="X178" s="401">
        <v>45533</v>
      </c>
      <c r="Y178" s="383" t="s">
        <v>74</v>
      </c>
      <c r="Z178" s="397">
        <v>45583</v>
      </c>
      <c r="AA178" s="375">
        <f t="shared" si="10"/>
        <v>50</v>
      </c>
      <c r="AB178" s="373">
        <v>1</v>
      </c>
      <c r="AC178" s="373">
        <v>2400000</v>
      </c>
      <c r="AD178" s="373">
        <v>1</v>
      </c>
      <c r="AE178" s="392">
        <v>45611</v>
      </c>
      <c r="AF178" s="375">
        <f t="shared" si="11"/>
        <v>28</v>
      </c>
      <c r="AG178" s="373">
        <v>0</v>
      </c>
      <c r="AH178" s="373">
        <v>0</v>
      </c>
      <c r="AI178" s="396" t="s">
        <v>74</v>
      </c>
      <c r="AJ178" s="373">
        <v>0</v>
      </c>
      <c r="AK178" s="376" t="s">
        <v>74</v>
      </c>
      <c r="AL178" s="376" t="s">
        <v>74</v>
      </c>
      <c r="AM178" s="375">
        <f t="shared" si="12"/>
        <v>0</v>
      </c>
      <c r="AN178" s="375">
        <f>+K178+AC178-AH178</f>
        <v>12000000</v>
      </c>
      <c r="AO178" s="376" t="s">
        <v>94</v>
      </c>
      <c r="AP178" s="373">
        <v>0</v>
      </c>
      <c r="AQ178" s="376" t="s">
        <v>94</v>
      </c>
      <c r="AR178" s="373">
        <v>0</v>
      </c>
      <c r="AS178" s="381" t="s">
        <v>74</v>
      </c>
      <c r="AT178" s="380">
        <v>0</v>
      </c>
      <c r="AU178" s="379">
        <f t="shared" si="13"/>
        <v>12000000</v>
      </c>
      <c r="AV178" s="378">
        <f t="shared" si="14"/>
        <v>0</v>
      </c>
      <c r="AW178" s="377" t="s">
        <v>74</v>
      </c>
      <c r="AX178" s="376" t="s">
        <v>95</v>
      </c>
      <c r="AY178" s="375" t="s">
        <v>14916</v>
      </c>
      <c r="AZ178" s="374" t="s">
        <v>66</v>
      </c>
      <c r="BA178" s="374" t="s">
        <v>66</v>
      </c>
    </row>
    <row r="179" spans="2:53" x14ac:dyDescent="0.25">
      <c r="B179" s="374">
        <v>2024</v>
      </c>
      <c r="C179" s="374">
        <v>891780111</v>
      </c>
      <c r="D179" s="390" t="s">
        <v>64</v>
      </c>
      <c r="E179" s="373" t="s">
        <v>14915</v>
      </c>
      <c r="F179" s="389" t="s">
        <v>14914</v>
      </c>
      <c r="G179" s="388">
        <v>2020000100036</v>
      </c>
      <c r="H179" s="376" t="s">
        <v>72</v>
      </c>
      <c r="I179" s="373" t="s">
        <v>723</v>
      </c>
      <c r="J179" s="375" t="s">
        <v>14913</v>
      </c>
      <c r="K179" s="387">
        <v>10500000</v>
      </c>
      <c r="L179" s="374" t="s">
        <v>67</v>
      </c>
      <c r="M179" s="375" t="s">
        <v>14912</v>
      </c>
      <c r="N179" s="384">
        <v>1082950892</v>
      </c>
      <c r="O179" s="373">
        <v>82</v>
      </c>
      <c r="P179" s="386">
        <v>45338</v>
      </c>
      <c r="Q179" s="373">
        <v>241828362</v>
      </c>
      <c r="R179" s="385">
        <v>45538</v>
      </c>
      <c r="S179" s="373">
        <v>10500000</v>
      </c>
      <c r="T179" s="376" t="s">
        <v>66</v>
      </c>
      <c r="U179" s="384">
        <v>45498601</v>
      </c>
      <c r="V179" s="375" t="s">
        <v>1617</v>
      </c>
      <c r="W179" s="394">
        <v>45538</v>
      </c>
      <c r="X179" s="401">
        <v>45539</v>
      </c>
      <c r="Y179" s="383" t="s">
        <v>74</v>
      </c>
      <c r="Z179" s="397">
        <v>45626</v>
      </c>
      <c r="AA179" s="375">
        <f t="shared" si="10"/>
        <v>87</v>
      </c>
      <c r="AB179" s="373">
        <v>0</v>
      </c>
      <c r="AC179" s="373">
        <v>0</v>
      </c>
      <c r="AD179" s="373">
        <v>0</v>
      </c>
      <c r="AE179" s="392" t="s">
        <v>74</v>
      </c>
      <c r="AF179" s="375">
        <f t="shared" si="11"/>
        <v>0</v>
      </c>
      <c r="AG179" s="373">
        <v>0</v>
      </c>
      <c r="AH179" s="373">
        <v>0</v>
      </c>
      <c r="AI179" s="396" t="s">
        <v>74</v>
      </c>
      <c r="AJ179" s="373">
        <v>0</v>
      </c>
      <c r="AK179" s="376" t="s">
        <v>74</v>
      </c>
      <c r="AL179" s="376" t="s">
        <v>74</v>
      </c>
      <c r="AM179" s="375">
        <f t="shared" si="12"/>
        <v>0</v>
      </c>
      <c r="AN179" s="375">
        <f>+K179+AC179-AH179</f>
        <v>10500000</v>
      </c>
      <c r="AO179" s="376" t="s">
        <v>94</v>
      </c>
      <c r="AP179" s="373">
        <v>0</v>
      </c>
      <c r="AQ179" s="376" t="s">
        <v>94</v>
      </c>
      <c r="AR179" s="373">
        <v>0</v>
      </c>
      <c r="AS179" s="381" t="s">
        <v>74</v>
      </c>
      <c r="AT179" s="380">
        <v>0</v>
      </c>
      <c r="AU179" s="379">
        <f t="shared" si="13"/>
        <v>10500000</v>
      </c>
      <c r="AV179" s="378">
        <f t="shared" si="14"/>
        <v>0</v>
      </c>
      <c r="AW179" s="377" t="s">
        <v>74</v>
      </c>
      <c r="AX179" s="376" t="s">
        <v>95</v>
      </c>
      <c r="AY179" s="375" t="s">
        <v>14911</v>
      </c>
      <c r="AZ179" s="374" t="s">
        <v>66</v>
      </c>
      <c r="BA179" s="374" t="s">
        <v>66</v>
      </c>
    </row>
    <row r="180" spans="2:53" x14ac:dyDescent="0.25">
      <c r="B180" s="374">
        <v>2024</v>
      </c>
      <c r="C180" s="374">
        <v>891780111</v>
      </c>
      <c r="D180" s="390" t="s">
        <v>64</v>
      </c>
      <c r="E180" s="373" t="s">
        <v>14910</v>
      </c>
      <c r="F180" s="389" t="s">
        <v>14909</v>
      </c>
      <c r="G180" s="388">
        <v>2020000100036</v>
      </c>
      <c r="H180" s="376" t="s">
        <v>72</v>
      </c>
      <c r="I180" s="373" t="s">
        <v>723</v>
      </c>
      <c r="J180" s="375" t="s">
        <v>14908</v>
      </c>
      <c r="K180" s="387">
        <v>3500000</v>
      </c>
      <c r="L180" s="374" t="s">
        <v>67</v>
      </c>
      <c r="M180" s="375" t="s">
        <v>14907</v>
      </c>
      <c r="N180" s="384">
        <v>1082987992</v>
      </c>
      <c r="O180" s="373">
        <v>82</v>
      </c>
      <c r="P180" s="386">
        <v>45338</v>
      </c>
      <c r="Q180" s="373">
        <v>241828362</v>
      </c>
      <c r="R180" s="385">
        <v>45538</v>
      </c>
      <c r="S180" s="373">
        <v>3500000</v>
      </c>
      <c r="T180" s="376" t="s">
        <v>66</v>
      </c>
      <c r="U180" s="384">
        <v>45498601</v>
      </c>
      <c r="V180" s="375" t="s">
        <v>1617</v>
      </c>
      <c r="W180" s="394">
        <v>45538</v>
      </c>
      <c r="X180" s="401">
        <v>45540</v>
      </c>
      <c r="Y180" s="383" t="s">
        <v>74</v>
      </c>
      <c r="Z180" s="397">
        <v>45570</v>
      </c>
      <c r="AA180" s="375">
        <f t="shared" si="10"/>
        <v>30</v>
      </c>
      <c r="AB180" s="373">
        <v>0</v>
      </c>
      <c r="AC180" s="373">
        <v>0</v>
      </c>
      <c r="AD180" s="373">
        <v>0</v>
      </c>
      <c r="AE180" s="392" t="s">
        <v>74</v>
      </c>
      <c r="AF180" s="375">
        <f t="shared" si="11"/>
        <v>0</v>
      </c>
      <c r="AG180" s="373">
        <v>0</v>
      </c>
      <c r="AH180" s="373">
        <v>0</v>
      </c>
      <c r="AI180" s="396" t="s">
        <v>74</v>
      </c>
      <c r="AJ180" s="373">
        <v>0</v>
      </c>
      <c r="AK180" s="376" t="s">
        <v>74</v>
      </c>
      <c r="AL180" s="376" t="s">
        <v>74</v>
      </c>
      <c r="AM180" s="375">
        <f t="shared" si="12"/>
        <v>0</v>
      </c>
      <c r="AN180" s="375">
        <f>+K180+AC180-AH180</f>
        <v>3500000</v>
      </c>
      <c r="AO180" s="376" t="s">
        <v>94</v>
      </c>
      <c r="AP180" s="373">
        <v>0</v>
      </c>
      <c r="AQ180" s="376" t="s">
        <v>94</v>
      </c>
      <c r="AR180" s="373">
        <v>0</v>
      </c>
      <c r="AS180" s="381" t="s">
        <v>74</v>
      </c>
      <c r="AT180" s="380">
        <v>0</v>
      </c>
      <c r="AU180" s="379">
        <f t="shared" si="13"/>
        <v>3500000</v>
      </c>
      <c r="AV180" s="378">
        <f t="shared" si="14"/>
        <v>0</v>
      </c>
      <c r="AW180" s="377" t="s">
        <v>74</v>
      </c>
      <c r="AX180" s="376" t="s">
        <v>95</v>
      </c>
      <c r="AY180" s="375" t="s">
        <v>14906</v>
      </c>
      <c r="AZ180" s="374" t="s">
        <v>66</v>
      </c>
      <c r="BA180" s="374" t="s">
        <v>66</v>
      </c>
    </row>
    <row r="181" spans="2:53" x14ac:dyDescent="0.25">
      <c r="B181" s="374">
        <v>2024</v>
      </c>
      <c r="C181" s="374">
        <v>891780111</v>
      </c>
      <c r="D181" s="390" t="s">
        <v>64</v>
      </c>
      <c r="E181" s="373" t="s">
        <v>14905</v>
      </c>
      <c r="F181" s="389" t="s">
        <v>14904</v>
      </c>
      <c r="G181" s="388">
        <v>2022000100019</v>
      </c>
      <c r="H181" s="376" t="s">
        <v>72</v>
      </c>
      <c r="I181" s="373" t="s">
        <v>723</v>
      </c>
      <c r="J181" s="375" t="s">
        <v>14903</v>
      </c>
      <c r="K181" s="387">
        <v>5000000</v>
      </c>
      <c r="L181" s="374" t="s">
        <v>67</v>
      </c>
      <c r="M181" s="375" t="s">
        <v>14902</v>
      </c>
      <c r="N181" s="384">
        <v>1058842921</v>
      </c>
      <c r="O181" s="373">
        <v>199</v>
      </c>
      <c r="P181" s="386">
        <v>45532</v>
      </c>
      <c r="Q181" s="373">
        <v>185460597</v>
      </c>
      <c r="R181" s="385">
        <v>45554</v>
      </c>
      <c r="S181" s="373">
        <v>5000000</v>
      </c>
      <c r="T181" s="376" t="s">
        <v>66</v>
      </c>
      <c r="U181" s="384">
        <v>72220242</v>
      </c>
      <c r="V181" s="375" t="s">
        <v>14851</v>
      </c>
      <c r="W181" s="394">
        <v>45553</v>
      </c>
      <c r="X181" s="401">
        <v>45554</v>
      </c>
      <c r="Y181" s="383" t="s">
        <v>74</v>
      </c>
      <c r="Z181" s="397">
        <v>45615</v>
      </c>
      <c r="AA181" s="375">
        <f t="shared" si="10"/>
        <v>61</v>
      </c>
      <c r="AB181" s="373">
        <v>0</v>
      </c>
      <c r="AC181" s="373">
        <v>0</v>
      </c>
      <c r="AD181" s="373">
        <v>0</v>
      </c>
      <c r="AE181" s="392" t="s">
        <v>74</v>
      </c>
      <c r="AF181" s="375">
        <f t="shared" si="11"/>
        <v>0</v>
      </c>
      <c r="AG181" s="373">
        <v>0</v>
      </c>
      <c r="AH181" s="373">
        <v>0</v>
      </c>
      <c r="AI181" s="396" t="s">
        <v>74</v>
      </c>
      <c r="AJ181" s="373">
        <v>0</v>
      </c>
      <c r="AK181" s="376" t="s">
        <v>74</v>
      </c>
      <c r="AL181" s="376" t="s">
        <v>74</v>
      </c>
      <c r="AM181" s="375">
        <f t="shared" si="12"/>
        <v>0</v>
      </c>
      <c r="AN181" s="375">
        <f>+K181+AC181-AH181</f>
        <v>5000000</v>
      </c>
      <c r="AO181" s="376" t="s">
        <v>94</v>
      </c>
      <c r="AP181" s="373">
        <v>0</v>
      </c>
      <c r="AQ181" s="376" t="s">
        <v>94</v>
      </c>
      <c r="AR181" s="373">
        <v>0</v>
      </c>
      <c r="AS181" s="381" t="s">
        <v>74</v>
      </c>
      <c r="AT181" s="380">
        <v>0</v>
      </c>
      <c r="AU181" s="379">
        <f t="shared" si="13"/>
        <v>5000000</v>
      </c>
      <c r="AV181" s="378">
        <f t="shared" si="14"/>
        <v>0</v>
      </c>
      <c r="AW181" s="377" t="s">
        <v>74</v>
      </c>
      <c r="AX181" s="376" t="s">
        <v>95</v>
      </c>
      <c r="AY181" s="375" t="s">
        <v>14901</v>
      </c>
      <c r="AZ181" s="374" t="s">
        <v>66</v>
      </c>
      <c r="BA181" s="374" t="s">
        <v>66</v>
      </c>
    </row>
    <row r="182" spans="2:53" x14ac:dyDescent="0.25">
      <c r="B182" s="374">
        <v>2024</v>
      </c>
      <c r="C182" s="374">
        <v>891780111</v>
      </c>
      <c r="D182" s="390" t="s">
        <v>64</v>
      </c>
      <c r="E182" s="373" t="s">
        <v>14900</v>
      </c>
      <c r="F182" s="389" t="s">
        <v>14899</v>
      </c>
      <c r="G182" s="388">
        <v>2022000100019</v>
      </c>
      <c r="H182" s="376" t="s">
        <v>72</v>
      </c>
      <c r="I182" s="373" t="s">
        <v>723</v>
      </c>
      <c r="J182" s="375" t="s">
        <v>14898</v>
      </c>
      <c r="K182" s="387">
        <v>5000000</v>
      </c>
      <c r="L182" s="374" t="s">
        <v>67</v>
      </c>
      <c r="M182" s="375" t="s">
        <v>14897</v>
      </c>
      <c r="N182" s="384">
        <v>1140897871</v>
      </c>
      <c r="O182" s="373">
        <v>199</v>
      </c>
      <c r="P182" s="386">
        <v>45532</v>
      </c>
      <c r="Q182" s="373">
        <v>185460597</v>
      </c>
      <c r="R182" s="385">
        <v>45554</v>
      </c>
      <c r="S182" s="373">
        <v>5000000</v>
      </c>
      <c r="T182" s="376" t="s">
        <v>66</v>
      </c>
      <c r="U182" s="384">
        <v>72220242</v>
      </c>
      <c r="V182" s="375" t="s">
        <v>14851</v>
      </c>
      <c r="W182" s="394">
        <v>45553</v>
      </c>
      <c r="X182" s="401">
        <v>45554</v>
      </c>
      <c r="Y182" s="383" t="s">
        <v>74</v>
      </c>
      <c r="Z182" s="397">
        <v>45615</v>
      </c>
      <c r="AA182" s="375">
        <f t="shared" si="10"/>
        <v>61</v>
      </c>
      <c r="AB182" s="373">
        <v>0</v>
      </c>
      <c r="AC182" s="373">
        <v>0</v>
      </c>
      <c r="AD182" s="373">
        <v>0</v>
      </c>
      <c r="AE182" s="392" t="s">
        <v>74</v>
      </c>
      <c r="AF182" s="375">
        <f t="shared" si="11"/>
        <v>0</v>
      </c>
      <c r="AG182" s="373">
        <v>0</v>
      </c>
      <c r="AH182" s="373">
        <v>0</v>
      </c>
      <c r="AI182" s="396" t="s">
        <v>74</v>
      </c>
      <c r="AJ182" s="373">
        <v>0</v>
      </c>
      <c r="AK182" s="376" t="s">
        <v>74</v>
      </c>
      <c r="AL182" s="376" t="s">
        <v>74</v>
      </c>
      <c r="AM182" s="375">
        <f t="shared" si="12"/>
        <v>0</v>
      </c>
      <c r="AN182" s="375">
        <f>+K182+AC182-AH182</f>
        <v>5000000</v>
      </c>
      <c r="AO182" s="376" t="s">
        <v>94</v>
      </c>
      <c r="AP182" s="373">
        <v>0</v>
      </c>
      <c r="AQ182" s="376" t="s">
        <v>94</v>
      </c>
      <c r="AR182" s="373">
        <v>0</v>
      </c>
      <c r="AS182" s="381" t="s">
        <v>74</v>
      </c>
      <c r="AT182" s="380">
        <v>0</v>
      </c>
      <c r="AU182" s="379">
        <f t="shared" si="13"/>
        <v>5000000</v>
      </c>
      <c r="AV182" s="378">
        <f t="shared" si="14"/>
        <v>0</v>
      </c>
      <c r="AW182" s="377" t="s">
        <v>74</v>
      </c>
      <c r="AX182" s="376" t="s">
        <v>95</v>
      </c>
      <c r="AY182" s="375" t="s">
        <v>14896</v>
      </c>
      <c r="AZ182" s="374" t="s">
        <v>66</v>
      </c>
      <c r="BA182" s="374" t="s">
        <v>66</v>
      </c>
    </row>
    <row r="183" spans="2:53" x14ac:dyDescent="0.25">
      <c r="B183" s="374">
        <v>2024</v>
      </c>
      <c r="C183" s="374">
        <v>891780111</v>
      </c>
      <c r="D183" s="390" t="s">
        <v>64</v>
      </c>
      <c r="E183" s="373" t="s">
        <v>14895</v>
      </c>
      <c r="F183" s="389" t="s">
        <v>14894</v>
      </c>
      <c r="G183" s="388">
        <v>2022000100019</v>
      </c>
      <c r="H183" s="376" t="s">
        <v>72</v>
      </c>
      <c r="I183" s="373" t="s">
        <v>723</v>
      </c>
      <c r="J183" s="375" t="s">
        <v>14893</v>
      </c>
      <c r="K183" s="387">
        <v>5000000</v>
      </c>
      <c r="L183" s="374" t="s">
        <v>67</v>
      </c>
      <c r="M183" s="375" t="s">
        <v>14892</v>
      </c>
      <c r="N183" s="384">
        <v>1042456745</v>
      </c>
      <c r="O183" s="373">
        <v>199</v>
      </c>
      <c r="P183" s="386">
        <v>45532</v>
      </c>
      <c r="Q183" s="373">
        <v>185460597</v>
      </c>
      <c r="R183" s="385">
        <v>45554</v>
      </c>
      <c r="S183" s="373">
        <v>5000000</v>
      </c>
      <c r="T183" s="376" t="s">
        <v>66</v>
      </c>
      <c r="U183" s="384">
        <v>72220242</v>
      </c>
      <c r="V183" s="375" t="s">
        <v>14851</v>
      </c>
      <c r="W183" s="394">
        <v>45553</v>
      </c>
      <c r="X183" s="401">
        <v>45554</v>
      </c>
      <c r="Y183" s="383" t="s">
        <v>74</v>
      </c>
      <c r="Z183" s="397">
        <v>45615</v>
      </c>
      <c r="AA183" s="375">
        <f t="shared" si="10"/>
        <v>61</v>
      </c>
      <c r="AB183" s="373">
        <v>0</v>
      </c>
      <c r="AC183" s="373">
        <v>0</v>
      </c>
      <c r="AD183" s="373">
        <v>0</v>
      </c>
      <c r="AE183" s="392" t="s">
        <v>74</v>
      </c>
      <c r="AF183" s="375">
        <f t="shared" si="11"/>
        <v>0</v>
      </c>
      <c r="AG183" s="373">
        <v>0</v>
      </c>
      <c r="AH183" s="373">
        <v>0</v>
      </c>
      <c r="AI183" s="396" t="s">
        <v>74</v>
      </c>
      <c r="AJ183" s="373">
        <v>0</v>
      </c>
      <c r="AK183" s="376" t="s">
        <v>74</v>
      </c>
      <c r="AL183" s="376" t="s">
        <v>74</v>
      </c>
      <c r="AM183" s="375">
        <f t="shared" si="12"/>
        <v>0</v>
      </c>
      <c r="AN183" s="375">
        <f>+K183+AC183-AH183</f>
        <v>5000000</v>
      </c>
      <c r="AO183" s="376" t="s">
        <v>94</v>
      </c>
      <c r="AP183" s="373">
        <v>0</v>
      </c>
      <c r="AQ183" s="376" t="s">
        <v>94</v>
      </c>
      <c r="AR183" s="373">
        <v>0</v>
      </c>
      <c r="AS183" s="381" t="s">
        <v>74</v>
      </c>
      <c r="AT183" s="380">
        <v>0</v>
      </c>
      <c r="AU183" s="379">
        <f t="shared" si="13"/>
        <v>5000000</v>
      </c>
      <c r="AV183" s="378">
        <f t="shared" si="14"/>
        <v>0</v>
      </c>
      <c r="AW183" s="377" t="s">
        <v>74</v>
      </c>
      <c r="AX183" s="376" t="s">
        <v>95</v>
      </c>
      <c r="AY183" s="375" t="s">
        <v>14891</v>
      </c>
      <c r="AZ183" s="374" t="s">
        <v>66</v>
      </c>
      <c r="BA183" s="374" t="s">
        <v>66</v>
      </c>
    </row>
    <row r="184" spans="2:53" x14ac:dyDescent="0.25">
      <c r="B184" s="374">
        <v>2024</v>
      </c>
      <c r="C184" s="374">
        <v>891780111</v>
      </c>
      <c r="D184" s="390" t="s">
        <v>64</v>
      </c>
      <c r="E184" s="373" t="s">
        <v>14890</v>
      </c>
      <c r="F184" s="389" t="s">
        <v>14889</v>
      </c>
      <c r="G184" s="388">
        <v>2022000100019</v>
      </c>
      <c r="H184" s="376" t="s">
        <v>72</v>
      </c>
      <c r="I184" s="373" t="s">
        <v>723</v>
      </c>
      <c r="J184" s="375" t="s">
        <v>14888</v>
      </c>
      <c r="K184" s="387">
        <v>5000000</v>
      </c>
      <c r="L184" s="374" t="s">
        <v>67</v>
      </c>
      <c r="M184" s="375" t="s">
        <v>3596</v>
      </c>
      <c r="N184" s="384">
        <v>84455378</v>
      </c>
      <c r="O184" s="373">
        <v>199</v>
      </c>
      <c r="P184" s="386">
        <v>45532</v>
      </c>
      <c r="Q184" s="373">
        <v>185460597</v>
      </c>
      <c r="R184" s="385">
        <v>45554</v>
      </c>
      <c r="S184" s="373">
        <v>5000000</v>
      </c>
      <c r="T184" s="376" t="s">
        <v>66</v>
      </c>
      <c r="U184" s="384">
        <v>72220242</v>
      </c>
      <c r="V184" s="375" t="s">
        <v>14851</v>
      </c>
      <c r="W184" s="394">
        <v>45553</v>
      </c>
      <c r="X184" s="401">
        <v>45554</v>
      </c>
      <c r="Y184" s="383" t="s">
        <v>74</v>
      </c>
      <c r="Z184" s="397">
        <v>45615</v>
      </c>
      <c r="AA184" s="375">
        <f t="shared" si="10"/>
        <v>61</v>
      </c>
      <c r="AB184" s="373">
        <v>0</v>
      </c>
      <c r="AC184" s="373">
        <v>0</v>
      </c>
      <c r="AD184" s="373">
        <v>0</v>
      </c>
      <c r="AE184" s="392" t="s">
        <v>74</v>
      </c>
      <c r="AF184" s="375">
        <f t="shared" si="11"/>
        <v>0</v>
      </c>
      <c r="AG184" s="373">
        <v>0</v>
      </c>
      <c r="AH184" s="373">
        <v>0</v>
      </c>
      <c r="AI184" s="396" t="s">
        <v>74</v>
      </c>
      <c r="AJ184" s="373">
        <v>0</v>
      </c>
      <c r="AK184" s="376" t="s">
        <v>74</v>
      </c>
      <c r="AL184" s="376" t="s">
        <v>74</v>
      </c>
      <c r="AM184" s="375">
        <f t="shared" si="12"/>
        <v>0</v>
      </c>
      <c r="AN184" s="375">
        <f>+K184+AC184-AH184</f>
        <v>5000000</v>
      </c>
      <c r="AO184" s="376" t="s">
        <v>94</v>
      </c>
      <c r="AP184" s="373">
        <v>0</v>
      </c>
      <c r="AQ184" s="376" t="s">
        <v>94</v>
      </c>
      <c r="AR184" s="373">
        <v>0</v>
      </c>
      <c r="AS184" s="381" t="s">
        <v>74</v>
      </c>
      <c r="AT184" s="380">
        <v>0</v>
      </c>
      <c r="AU184" s="379">
        <f t="shared" si="13"/>
        <v>5000000</v>
      </c>
      <c r="AV184" s="378">
        <f t="shared" si="14"/>
        <v>0</v>
      </c>
      <c r="AW184" s="377" t="s">
        <v>74</v>
      </c>
      <c r="AX184" s="376" t="s">
        <v>95</v>
      </c>
      <c r="AY184" s="375" t="s">
        <v>14887</v>
      </c>
      <c r="AZ184" s="374" t="s">
        <v>66</v>
      </c>
      <c r="BA184" s="374" t="s">
        <v>66</v>
      </c>
    </row>
    <row r="185" spans="2:53" x14ac:dyDescent="0.25">
      <c r="B185" s="374">
        <v>2024</v>
      </c>
      <c r="C185" s="374">
        <v>891780111</v>
      </c>
      <c r="D185" s="390" t="s">
        <v>64</v>
      </c>
      <c r="E185" s="373" t="s">
        <v>14886</v>
      </c>
      <c r="F185" s="389" t="s">
        <v>14885</v>
      </c>
      <c r="G185" s="388">
        <v>2022000100019</v>
      </c>
      <c r="H185" s="376" t="s">
        <v>72</v>
      </c>
      <c r="I185" s="373" t="s">
        <v>723</v>
      </c>
      <c r="J185" s="375" t="s">
        <v>14884</v>
      </c>
      <c r="K185" s="387">
        <v>6000000</v>
      </c>
      <c r="L185" s="374" t="s">
        <v>67</v>
      </c>
      <c r="M185" s="375" t="s">
        <v>14883</v>
      </c>
      <c r="N185" s="384">
        <v>1083025421</v>
      </c>
      <c r="O185" s="373">
        <v>199</v>
      </c>
      <c r="P185" s="386">
        <v>45532</v>
      </c>
      <c r="Q185" s="373">
        <v>185460597</v>
      </c>
      <c r="R185" s="385">
        <v>45554</v>
      </c>
      <c r="S185" s="373">
        <v>6000000</v>
      </c>
      <c r="T185" s="376" t="s">
        <v>66</v>
      </c>
      <c r="U185" s="384">
        <v>72220242</v>
      </c>
      <c r="V185" s="375" t="s">
        <v>14851</v>
      </c>
      <c r="W185" s="394">
        <v>45553</v>
      </c>
      <c r="X185" s="401">
        <v>45554</v>
      </c>
      <c r="Y185" s="383" t="s">
        <v>74</v>
      </c>
      <c r="Z185" s="397">
        <v>45615</v>
      </c>
      <c r="AA185" s="375">
        <f t="shared" si="10"/>
        <v>61</v>
      </c>
      <c r="AB185" s="373">
        <v>0</v>
      </c>
      <c r="AC185" s="373">
        <v>0</v>
      </c>
      <c r="AD185" s="373">
        <v>0</v>
      </c>
      <c r="AE185" s="392" t="s">
        <v>74</v>
      </c>
      <c r="AF185" s="375">
        <f t="shared" si="11"/>
        <v>0</v>
      </c>
      <c r="AG185" s="373">
        <v>0</v>
      </c>
      <c r="AH185" s="373">
        <v>0</v>
      </c>
      <c r="AI185" s="396" t="s">
        <v>74</v>
      </c>
      <c r="AJ185" s="373">
        <v>0</v>
      </c>
      <c r="AK185" s="376" t="s">
        <v>74</v>
      </c>
      <c r="AL185" s="376" t="s">
        <v>74</v>
      </c>
      <c r="AM185" s="375">
        <f t="shared" si="12"/>
        <v>0</v>
      </c>
      <c r="AN185" s="375">
        <f>+K185+AC185-AH185</f>
        <v>6000000</v>
      </c>
      <c r="AO185" s="376" t="s">
        <v>94</v>
      </c>
      <c r="AP185" s="373">
        <v>0</v>
      </c>
      <c r="AQ185" s="376" t="s">
        <v>94</v>
      </c>
      <c r="AR185" s="373">
        <v>0</v>
      </c>
      <c r="AS185" s="381" t="s">
        <v>74</v>
      </c>
      <c r="AT185" s="380">
        <v>0</v>
      </c>
      <c r="AU185" s="379">
        <f t="shared" si="13"/>
        <v>6000000</v>
      </c>
      <c r="AV185" s="378">
        <f t="shared" si="14"/>
        <v>0</v>
      </c>
      <c r="AW185" s="377" t="s">
        <v>74</v>
      </c>
      <c r="AX185" s="376" t="s">
        <v>95</v>
      </c>
      <c r="AY185" s="375" t="s">
        <v>14882</v>
      </c>
      <c r="AZ185" s="374" t="s">
        <v>66</v>
      </c>
      <c r="BA185" s="374" t="s">
        <v>66</v>
      </c>
    </row>
    <row r="186" spans="2:53" x14ac:dyDescent="0.25">
      <c r="B186" s="374">
        <v>2024</v>
      </c>
      <c r="C186" s="374">
        <v>891780111</v>
      </c>
      <c r="D186" s="390" t="s">
        <v>64</v>
      </c>
      <c r="E186" s="373" t="s">
        <v>14881</v>
      </c>
      <c r="F186" s="389" t="s">
        <v>14880</v>
      </c>
      <c r="G186" s="388">
        <v>2022000100019</v>
      </c>
      <c r="H186" s="376" t="s">
        <v>72</v>
      </c>
      <c r="I186" s="373" t="s">
        <v>723</v>
      </c>
      <c r="J186" s="375" t="s">
        <v>14879</v>
      </c>
      <c r="K186" s="387">
        <v>7000000</v>
      </c>
      <c r="L186" s="374" t="s">
        <v>67</v>
      </c>
      <c r="M186" s="375" t="s">
        <v>749</v>
      </c>
      <c r="N186" s="384">
        <v>1083013202</v>
      </c>
      <c r="O186" s="373">
        <v>199</v>
      </c>
      <c r="P186" s="386">
        <v>45532</v>
      </c>
      <c r="Q186" s="373">
        <v>185460597</v>
      </c>
      <c r="R186" s="385">
        <v>45554</v>
      </c>
      <c r="S186" s="373">
        <v>7000000</v>
      </c>
      <c r="T186" s="376" t="s">
        <v>66</v>
      </c>
      <c r="U186" s="384">
        <v>72220242</v>
      </c>
      <c r="V186" s="375" t="s">
        <v>14851</v>
      </c>
      <c r="W186" s="394">
        <v>45553</v>
      </c>
      <c r="X186" s="401">
        <v>45554</v>
      </c>
      <c r="Y186" s="383" t="s">
        <v>74</v>
      </c>
      <c r="Z186" s="397">
        <v>45615</v>
      </c>
      <c r="AA186" s="375">
        <f t="shared" si="10"/>
        <v>61</v>
      </c>
      <c r="AB186" s="373">
        <v>0</v>
      </c>
      <c r="AC186" s="373">
        <v>0</v>
      </c>
      <c r="AD186" s="373">
        <v>0</v>
      </c>
      <c r="AE186" s="392" t="s">
        <v>74</v>
      </c>
      <c r="AF186" s="375">
        <f t="shared" si="11"/>
        <v>0</v>
      </c>
      <c r="AG186" s="373">
        <v>0</v>
      </c>
      <c r="AH186" s="373">
        <v>0</v>
      </c>
      <c r="AI186" s="396" t="s">
        <v>74</v>
      </c>
      <c r="AJ186" s="373">
        <v>0</v>
      </c>
      <c r="AK186" s="376" t="s">
        <v>74</v>
      </c>
      <c r="AL186" s="376" t="s">
        <v>74</v>
      </c>
      <c r="AM186" s="375">
        <f t="shared" si="12"/>
        <v>0</v>
      </c>
      <c r="AN186" s="375">
        <f>+K186+AC186-AH186</f>
        <v>7000000</v>
      </c>
      <c r="AO186" s="376" t="s">
        <v>94</v>
      </c>
      <c r="AP186" s="373">
        <v>0</v>
      </c>
      <c r="AQ186" s="376" t="s">
        <v>94</v>
      </c>
      <c r="AR186" s="373">
        <v>0</v>
      </c>
      <c r="AS186" s="381" t="s">
        <v>74</v>
      </c>
      <c r="AT186" s="380">
        <v>0</v>
      </c>
      <c r="AU186" s="379">
        <f t="shared" si="13"/>
        <v>7000000</v>
      </c>
      <c r="AV186" s="378">
        <f t="shared" si="14"/>
        <v>0</v>
      </c>
      <c r="AW186" s="377" t="s">
        <v>74</v>
      </c>
      <c r="AX186" s="376" t="s">
        <v>95</v>
      </c>
      <c r="AY186" s="375" t="s">
        <v>14878</v>
      </c>
      <c r="AZ186" s="374" t="s">
        <v>66</v>
      </c>
      <c r="BA186" s="374" t="s">
        <v>66</v>
      </c>
    </row>
    <row r="187" spans="2:53" x14ac:dyDescent="0.25">
      <c r="B187" s="374">
        <v>2024</v>
      </c>
      <c r="C187" s="374">
        <v>891780111</v>
      </c>
      <c r="D187" s="390" t="s">
        <v>64</v>
      </c>
      <c r="E187" s="373" t="s">
        <v>14877</v>
      </c>
      <c r="F187" s="389" t="s">
        <v>14876</v>
      </c>
      <c r="G187" s="388">
        <v>2022000100019</v>
      </c>
      <c r="H187" s="376" t="s">
        <v>72</v>
      </c>
      <c r="I187" s="373" t="s">
        <v>723</v>
      </c>
      <c r="J187" s="375" t="s">
        <v>14875</v>
      </c>
      <c r="K187" s="387">
        <v>6720000</v>
      </c>
      <c r="L187" s="374" t="s">
        <v>67</v>
      </c>
      <c r="M187" s="375" t="s">
        <v>14874</v>
      </c>
      <c r="N187" s="384">
        <v>1118868307</v>
      </c>
      <c r="O187" s="373">
        <v>199</v>
      </c>
      <c r="P187" s="386">
        <v>45532</v>
      </c>
      <c r="Q187" s="373">
        <v>185460597</v>
      </c>
      <c r="R187" s="385">
        <v>45554</v>
      </c>
      <c r="S187" s="373">
        <v>6720000</v>
      </c>
      <c r="T187" s="376" t="s">
        <v>66</v>
      </c>
      <c r="U187" s="384">
        <v>72220242</v>
      </c>
      <c r="V187" s="375" t="s">
        <v>14851</v>
      </c>
      <c r="W187" s="394">
        <v>45553</v>
      </c>
      <c r="X187" s="401">
        <v>45554</v>
      </c>
      <c r="Y187" s="383" t="s">
        <v>74</v>
      </c>
      <c r="Z187" s="397">
        <v>45615</v>
      </c>
      <c r="AA187" s="375">
        <f t="shared" si="10"/>
        <v>61</v>
      </c>
      <c r="AB187" s="373">
        <v>0</v>
      </c>
      <c r="AC187" s="373">
        <v>0</v>
      </c>
      <c r="AD187" s="373">
        <v>0</v>
      </c>
      <c r="AE187" s="392" t="s">
        <v>74</v>
      </c>
      <c r="AF187" s="375">
        <f t="shared" si="11"/>
        <v>0</v>
      </c>
      <c r="AG187" s="373">
        <v>0</v>
      </c>
      <c r="AH187" s="373">
        <v>0</v>
      </c>
      <c r="AI187" s="396" t="s">
        <v>74</v>
      </c>
      <c r="AJ187" s="373">
        <v>0</v>
      </c>
      <c r="AK187" s="376" t="s">
        <v>74</v>
      </c>
      <c r="AL187" s="376" t="s">
        <v>74</v>
      </c>
      <c r="AM187" s="375">
        <f t="shared" si="12"/>
        <v>0</v>
      </c>
      <c r="AN187" s="375">
        <f>+K187+AC187-AH187</f>
        <v>6720000</v>
      </c>
      <c r="AO187" s="376" t="s">
        <v>94</v>
      </c>
      <c r="AP187" s="373">
        <v>0</v>
      </c>
      <c r="AQ187" s="376" t="s">
        <v>94</v>
      </c>
      <c r="AR187" s="373">
        <v>0</v>
      </c>
      <c r="AS187" s="381" t="s">
        <v>74</v>
      </c>
      <c r="AT187" s="380">
        <v>0</v>
      </c>
      <c r="AU187" s="379">
        <f t="shared" si="13"/>
        <v>6720000</v>
      </c>
      <c r="AV187" s="378">
        <f t="shared" si="14"/>
        <v>0</v>
      </c>
      <c r="AW187" s="377" t="s">
        <v>74</v>
      </c>
      <c r="AX187" s="376" t="s">
        <v>95</v>
      </c>
      <c r="AY187" s="375" t="s">
        <v>14873</v>
      </c>
      <c r="AZ187" s="374" t="s">
        <v>66</v>
      </c>
      <c r="BA187" s="374" t="s">
        <v>66</v>
      </c>
    </row>
    <row r="188" spans="2:53" x14ac:dyDescent="0.25">
      <c r="B188" s="374">
        <v>2024</v>
      </c>
      <c r="C188" s="374">
        <v>891780111</v>
      </c>
      <c r="D188" s="390" t="s">
        <v>64</v>
      </c>
      <c r="E188" s="373" t="s">
        <v>14872</v>
      </c>
      <c r="F188" s="389" t="s">
        <v>14871</v>
      </c>
      <c r="G188" s="388">
        <v>2022000100019</v>
      </c>
      <c r="H188" s="376" t="s">
        <v>72</v>
      </c>
      <c r="I188" s="373" t="s">
        <v>723</v>
      </c>
      <c r="J188" s="375" t="s">
        <v>14870</v>
      </c>
      <c r="K188" s="387">
        <v>6660000</v>
      </c>
      <c r="L188" s="374" t="s">
        <v>67</v>
      </c>
      <c r="M188" s="375" t="s">
        <v>14869</v>
      </c>
      <c r="N188" s="384">
        <v>1004369361</v>
      </c>
      <c r="O188" s="373">
        <v>199</v>
      </c>
      <c r="P188" s="386">
        <v>45532</v>
      </c>
      <c r="Q188" s="373">
        <v>185460597</v>
      </c>
      <c r="R188" s="385">
        <v>45554</v>
      </c>
      <c r="S188" s="373">
        <v>6660000</v>
      </c>
      <c r="T188" s="376" t="s">
        <v>66</v>
      </c>
      <c r="U188" s="384">
        <v>72220242</v>
      </c>
      <c r="V188" s="375" t="s">
        <v>14851</v>
      </c>
      <c r="W188" s="394">
        <v>45553</v>
      </c>
      <c r="X188" s="401">
        <v>45554</v>
      </c>
      <c r="Y188" s="383" t="s">
        <v>74</v>
      </c>
      <c r="Z188" s="397">
        <v>45615</v>
      </c>
      <c r="AA188" s="375">
        <f t="shared" si="10"/>
        <v>61</v>
      </c>
      <c r="AB188" s="373">
        <v>0</v>
      </c>
      <c r="AC188" s="373">
        <v>0</v>
      </c>
      <c r="AD188" s="373">
        <v>0</v>
      </c>
      <c r="AE188" s="392" t="s">
        <v>74</v>
      </c>
      <c r="AF188" s="375">
        <f t="shared" si="11"/>
        <v>0</v>
      </c>
      <c r="AG188" s="373">
        <v>0</v>
      </c>
      <c r="AH188" s="373">
        <v>0</v>
      </c>
      <c r="AI188" s="396" t="s">
        <v>74</v>
      </c>
      <c r="AJ188" s="373">
        <v>0</v>
      </c>
      <c r="AK188" s="376" t="s">
        <v>74</v>
      </c>
      <c r="AL188" s="376" t="s">
        <v>74</v>
      </c>
      <c r="AM188" s="375">
        <f t="shared" si="12"/>
        <v>0</v>
      </c>
      <c r="AN188" s="375">
        <f>+K188+AC188-AH188</f>
        <v>6660000</v>
      </c>
      <c r="AO188" s="376" t="s">
        <v>94</v>
      </c>
      <c r="AP188" s="373">
        <v>0</v>
      </c>
      <c r="AQ188" s="376" t="s">
        <v>94</v>
      </c>
      <c r="AR188" s="373">
        <v>0</v>
      </c>
      <c r="AS188" s="381" t="s">
        <v>74</v>
      </c>
      <c r="AT188" s="380">
        <v>0</v>
      </c>
      <c r="AU188" s="379">
        <f t="shared" si="13"/>
        <v>6660000</v>
      </c>
      <c r="AV188" s="378">
        <f t="shared" si="14"/>
        <v>0</v>
      </c>
      <c r="AW188" s="377" t="s">
        <v>74</v>
      </c>
      <c r="AX188" s="376" t="s">
        <v>95</v>
      </c>
      <c r="AY188" s="375" t="s">
        <v>14868</v>
      </c>
      <c r="AZ188" s="374" t="s">
        <v>66</v>
      </c>
      <c r="BA188" s="374" t="s">
        <v>66</v>
      </c>
    </row>
    <row r="189" spans="2:53" x14ac:dyDescent="0.25">
      <c r="B189" s="374">
        <v>2024</v>
      </c>
      <c r="C189" s="374">
        <v>891780111</v>
      </c>
      <c r="D189" s="390" t="s">
        <v>64</v>
      </c>
      <c r="E189" s="373" t="s">
        <v>14867</v>
      </c>
      <c r="F189" s="389" t="s">
        <v>14866</v>
      </c>
      <c r="G189" s="388">
        <v>2022000100019</v>
      </c>
      <c r="H189" s="376" t="s">
        <v>72</v>
      </c>
      <c r="I189" s="373" t="s">
        <v>723</v>
      </c>
      <c r="J189" s="375" t="s">
        <v>14865</v>
      </c>
      <c r="K189" s="387">
        <v>7606668</v>
      </c>
      <c r="L189" s="374" t="s">
        <v>67</v>
      </c>
      <c r="M189" s="375" t="s">
        <v>14132</v>
      </c>
      <c r="N189" s="384">
        <v>1102875667</v>
      </c>
      <c r="O189" s="373">
        <v>199</v>
      </c>
      <c r="P189" s="386">
        <v>45532</v>
      </c>
      <c r="Q189" s="373">
        <v>185460597</v>
      </c>
      <c r="R189" s="385">
        <v>45554</v>
      </c>
      <c r="S189" s="373">
        <v>7606668</v>
      </c>
      <c r="T189" s="376" t="s">
        <v>66</v>
      </c>
      <c r="U189" s="384">
        <v>72220242</v>
      </c>
      <c r="V189" s="375" t="s">
        <v>14851</v>
      </c>
      <c r="W189" s="394">
        <v>45553</v>
      </c>
      <c r="X189" s="401">
        <v>45554</v>
      </c>
      <c r="Y189" s="383" t="s">
        <v>74</v>
      </c>
      <c r="Z189" s="397">
        <v>45615</v>
      </c>
      <c r="AA189" s="375">
        <f t="shared" si="10"/>
        <v>61</v>
      </c>
      <c r="AB189" s="373">
        <v>0</v>
      </c>
      <c r="AC189" s="373">
        <v>0</v>
      </c>
      <c r="AD189" s="373">
        <v>0</v>
      </c>
      <c r="AE189" s="392" t="s">
        <v>74</v>
      </c>
      <c r="AF189" s="375">
        <f t="shared" si="11"/>
        <v>0</v>
      </c>
      <c r="AG189" s="373">
        <v>0</v>
      </c>
      <c r="AH189" s="373">
        <v>0</v>
      </c>
      <c r="AI189" s="396" t="s">
        <v>74</v>
      </c>
      <c r="AJ189" s="373">
        <v>0</v>
      </c>
      <c r="AK189" s="376" t="s">
        <v>74</v>
      </c>
      <c r="AL189" s="376" t="s">
        <v>74</v>
      </c>
      <c r="AM189" s="375">
        <f t="shared" si="12"/>
        <v>0</v>
      </c>
      <c r="AN189" s="375">
        <f>+K189+AC189-AH189</f>
        <v>7606668</v>
      </c>
      <c r="AO189" s="376" t="s">
        <v>94</v>
      </c>
      <c r="AP189" s="373">
        <v>0</v>
      </c>
      <c r="AQ189" s="376" t="s">
        <v>94</v>
      </c>
      <c r="AR189" s="373">
        <v>0</v>
      </c>
      <c r="AS189" s="381" t="s">
        <v>74</v>
      </c>
      <c r="AT189" s="380">
        <v>0</v>
      </c>
      <c r="AU189" s="379">
        <f t="shared" si="13"/>
        <v>7606668</v>
      </c>
      <c r="AV189" s="378">
        <f t="shared" si="14"/>
        <v>0</v>
      </c>
      <c r="AW189" s="377" t="s">
        <v>74</v>
      </c>
      <c r="AX189" s="376" t="s">
        <v>95</v>
      </c>
      <c r="AY189" s="375" t="s">
        <v>14864</v>
      </c>
      <c r="AZ189" s="374" t="s">
        <v>66</v>
      </c>
      <c r="BA189" s="374" t="s">
        <v>66</v>
      </c>
    </row>
    <row r="190" spans="2:53" x14ac:dyDescent="0.25">
      <c r="B190" s="374">
        <v>2024</v>
      </c>
      <c r="C190" s="374">
        <v>891780111</v>
      </c>
      <c r="D190" s="390" t="s">
        <v>64</v>
      </c>
      <c r="E190" s="373" t="s">
        <v>14863</v>
      </c>
      <c r="F190" s="389" t="s">
        <v>14862</v>
      </c>
      <c r="G190" s="388">
        <v>2022000100019</v>
      </c>
      <c r="H190" s="376" t="s">
        <v>72</v>
      </c>
      <c r="I190" s="373" t="s">
        <v>723</v>
      </c>
      <c r="J190" s="375" t="s">
        <v>14861</v>
      </c>
      <c r="K190" s="387">
        <v>9000000</v>
      </c>
      <c r="L190" s="374" t="s">
        <v>67</v>
      </c>
      <c r="M190" s="375" t="s">
        <v>3601</v>
      </c>
      <c r="N190" s="384">
        <v>1123631254</v>
      </c>
      <c r="O190" s="373">
        <v>199</v>
      </c>
      <c r="P190" s="386">
        <v>45532</v>
      </c>
      <c r="Q190" s="373">
        <v>185460597</v>
      </c>
      <c r="R190" s="385">
        <v>45554</v>
      </c>
      <c r="S190" s="373">
        <v>9000000</v>
      </c>
      <c r="T190" s="376" t="s">
        <v>66</v>
      </c>
      <c r="U190" s="384">
        <v>72220242</v>
      </c>
      <c r="V190" s="375" t="s">
        <v>14851</v>
      </c>
      <c r="W190" s="394">
        <v>45553</v>
      </c>
      <c r="X190" s="401">
        <v>45554</v>
      </c>
      <c r="Y190" s="383" t="s">
        <v>74</v>
      </c>
      <c r="Z190" s="397">
        <v>45615</v>
      </c>
      <c r="AA190" s="375">
        <f t="shared" si="10"/>
        <v>61</v>
      </c>
      <c r="AB190" s="373">
        <v>0</v>
      </c>
      <c r="AC190" s="373">
        <v>0</v>
      </c>
      <c r="AD190" s="373">
        <v>0</v>
      </c>
      <c r="AE190" s="392" t="s">
        <v>74</v>
      </c>
      <c r="AF190" s="375">
        <f t="shared" si="11"/>
        <v>0</v>
      </c>
      <c r="AG190" s="373">
        <v>0</v>
      </c>
      <c r="AH190" s="373">
        <v>0</v>
      </c>
      <c r="AI190" s="396" t="s">
        <v>74</v>
      </c>
      <c r="AJ190" s="373">
        <v>0</v>
      </c>
      <c r="AK190" s="376" t="s">
        <v>74</v>
      </c>
      <c r="AL190" s="376" t="s">
        <v>74</v>
      </c>
      <c r="AM190" s="375">
        <f t="shared" si="12"/>
        <v>0</v>
      </c>
      <c r="AN190" s="375">
        <f>+K190+AC190-AH190</f>
        <v>9000000</v>
      </c>
      <c r="AO190" s="376" t="s">
        <v>94</v>
      </c>
      <c r="AP190" s="373">
        <v>0</v>
      </c>
      <c r="AQ190" s="376" t="s">
        <v>94</v>
      </c>
      <c r="AR190" s="373">
        <v>0</v>
      </c>
      <c r="AS190" s="381" t="s">
        <v>74</v>
      </c>
      <c r="AT190" s="380">
        <v>0</v>
      </c>
      <c r="AU190" s="379">
        <f t="shared" si="13"/>
        <v>9000000</v>
      </c>
      <c r="AV190" s="378">
        <f t="shared" si="14"/>
        <v>0</v>
      </c>
      <c r="AW190" s="377" t="s">
        <v>74</v>
      </c>
      <c r="AX190" s="376" t="s">
        <v>95</v>
      </c>
      <c r="AY190" s="375" t="s">
        <v>14860</v>
      </c>
      <c r="AZ190" s="374" t="s">
        <v>66</v>
      </c>
      <c r="BA190" s="374" t="s">
        <v>66</v>
      </c>
    </row>
    <row r="191" spans="2:53" x14ac:dyDescent="0.25">
      <c r="B191" s="374">
        <v>2024</v>
      </c>
      <c r="C191" s="374">
        <v>891780111</v>
      </c>
      <c r="D191" s="390" t="s">
        <v>64</v>
      </c>
      <c r="E191" s="373" t="s">
        <v>14859</v>
      </c>
      <c r="F191" s="389" t="s">
        <v>14858</v>
      </c>
      <c r="G191" s="388">
        <v>2022000100019</v>
      </c>
      <c r="H191" s="376" t="s">
        <v>72</v>
      </c>
      <c r="I191" s="373" t="s">
        <v>723</v>
      </c>
      <c r="J191" s="375" t="s">
        <v>14857</v>
      </c>
      <c r="K191" s="387">
        <v>7606666</v>
      </c>
      <c r="L191" s="374" t="s">
        <v>67</v>
      </c>
      <c r="M191" s="375" t="s">
        <v>14856</v>
      </c>
      <c r="N191" s="384">
        <v>1082969603</v>
      </c>
      <c r="O191" s="373">
        <v>199</v>
      </c>
      <c r="P191" s="386">
        <v>45532</v>
      </c>
      <c r="Q191" s="373">
        <v>185460597</v>
      </c>
      <c r="R191" s="385">
        <v>45554</v>
      </c>
      <c r="S191" s="373">
        <v>7606666</v>
      </c>
      <c r="T191" s="376" t="s">
        <v>66</v>
      </c>
      <c r="U191" s="384">
        <v>72220242</v>
      </c>
      <c r="V191" s="375" t="s">
        <v>14851</v>
      </c>
      <c r="W191" s="394">
        <v>45553</v>
      </c>
      <c r="X191" s="401">
        <v>45554</v>
      </c>
      <c r="Y191" s="383" t="s">
        <v>74</v>
      </c>
      <c r="Z191" s="397">
        <v>45615</v>
      </c>
      <c r="AA191" s="375">
        <f t="shared" si="10"/>
        <v>61</v>
      </c>
      <c r="AB191" s="373">
        <v>0</v>
      </c>
      <c r="AC191" s="373">
        <v>0</v>
      </c>
      <c r="AD191" s="373">
        <v>0</v>
      </c>
      <c r="AE191" s="392" t="s">
        <v>74</v>
      </c>
      <c r="AF191" s="375">
        <f t="shared" si="11"/>
        <v>0</v>
      </c>
      <c r="AG191" s="373">
        <v>0</v>
      </c>
      <c r="AH191" s="373">
        <v>0</v>
      </c>
      <c r="AI191" s="396" t="s">
        <v>74</v>
      </c>
      <c r="AJ191" s="373">
        <v>0</v>
      </c>
      <c r="AK191" s="376" t="s">
        <v>74</v>
      </c>
      <c r="AL191" s="376" t="s">
        <v>74</v>
      </c>
      <c r="AM191" s="375">
        <f t="shared" si="12"/>
        <v>0</v>
      </c>
      <c r="AN191" s="375">
        <f>+K191+AC191-AH191</f>
        <v>7606666</v>
      </c>
      <c r="AO191" s="376" t="s">
        <v>94</v>
      </c>
      <c r="AP191" s="373">
        <v>0</v>
      </c>
      <c r="AQ191" s="376" t="s">
        <v>94</v>
      </c>
      <c r="AR191" s="373">
        <v>0</v>
      </c>
      <c r="AS191" s="381" t="s">
        <v>74</v>
      </c>
      <c r="AT191" s="380">
        <v>0</v>
      </c>
      <c r="AU191" s="379">
        <f t="shared" si="13"/>
        <v>7606666</v>
      </c>
      <c r="AV191" s="378">
        <f t="shared" si="14"/>
        <v>0</v>
      </c>
      <c r="AW191" s="377" t="s">
        <v>74</v>
      </c>
      <c r="AX191" s="376" t="s">
        <v>95</v>
      </c>
      <c r="AY191" s="375" t="s">
        <v>14855</v>
      </c>
      <c r="AZ191" s="374" t="s">
        <v>66</v>
      </c>
      <c r="BA191" s="374" t="s">
        <v>66</v>
      </c>
    </row>
    <row r="192" spans="2:53" x14ac:dyDescent="0.25">
      <c r="B192" s="374">
        <v>2024</v>
      </c>
      <c r="C192" s="374">
        <v>891780111</v>
      </c>
      <c r="D192" s="390" t="s">
        <v>64</v>
      </c>
      <c r="E192" s="373" t="s">
        <v>14854</v>
      </c>
      <c r="F192" s="389" t="s">
        <v>14853</v>
      </c>
      <c r="G192" s="388">
        <v>2022000100019</v>
      </c>
      <c r="H192" s="376" t="s">
        <v>72</v>
      </c>
      <c r="I192" s="373" t="s">
        <v>723</v>
      </c>
      <c r="J192" s="375" t="s">
        <v>14852</v>
      </c>
      <c r="K192" s="387">
        <v>7606666</v>
      </c>
      <c r="L192" s="374" t="s">
        <v>67</v>
      </c>
      <c r="M192" s="375" t="s">
        <v>3515</v>
      </c>
      <c r="N192" s="384">
        <v>1083024056</v>
      </c>
      <c r="O192" s="373">
        <v>199</v>
      </c>
      <c r="P192" s="386">
        <v>45532</v>
      </c>
      <c r="Q192" s="373">
        <v>185460597</v>
      </c>
      <c r="R192" s="385">
        <v>45554</v>
      </c>
      <c r="S192" s="373">
        <v>7606666</v>
      </c>
      <c r="T192" s="376" t="s">
        <v>66</v>
      </c>
      <c r="U192" s="384">
        <v>72220242</v>
      </c>
      <c r="V192" s="375" t="s">
        <v>14851</v>
      </c>
      <c r="W192" s="394">
        <v>45553</v>
      </c>
      <c r="X192" s="401">
        <v>45554</v>
      </c>
      <c r="Y192" s="383" t="s">
        <v>74</v>
      </c>
      <c r="Z192" s="397">
        <v>45615</v>
      </c>
      <c r="AA192" s="375">
        <f t="shared" si="10"/>
        <v>61</v>
      </c>
      <c r="AB192" s="373">
        <v>0</v>
      </c>
      <c r="AC192" s="373">
        <v>0</v>
      </c>
      <c r="AD192" s="373">
        <v>0</v>
      </c>
      <c r="AE192" s="392" t="s">
        <v>74</v>
      </c>
      <c r="AF192" s="375">
        <f t="shared" si="11"/>
        <v>0</v>
      </c>
      <c r="AG192" s="373">
        <v>0</v>
      </c>
      <c r="AH192" s="373">
        <v>0</v>
      </c>
      <c r="AI192" s="396" t="s">
        <v>74</v>
      </c>
      <c r="AJ192" s="373">
        <v>0</v>
      </c>
      <c r="AK192" s="376" t="s">
        <v>74</v>
      </c>
      <c r="AL192" s="376" t="s">
        <v>74</v>
      </c>
      <c r="AM192" s="375">
        <f t="shared" si="12"/>
        <v>0</v>
      </c>
      <c r="AN192" s="375">
        <f>+K192+AC192-AH192</f>
        <v>7606666</v>
      </c>
      <c r="AO192" s="376" t="s">
        <v>94</v>
      </c>
      <c r="AP192" s="373">
        <v>0</v>
      </c>
      <c r="AQ192" s="376" t="s">
        <v>94</v>
      </c>
      <c r="AR192" s="373">
        <v>0</v>
      </c>
      <c r="AS192" s="381" t="s">
        <v>74</v>
      </c>
      <c r="AT192" s="380">
        <v>0</v>
      </c>
      <c r="AU192" s="379">
        <f t="shared" si="13"/>
        <v>7606666</v>
      </c>
      <c r="AV192" s="378">
        <f t="shared" si="14"/>
        <v>0</v>
      </c>
      <c r="AW192" s="377" t="s">
        <v>74</v>
      </c>
      <c r="AX192" s="376" t="s">
        <v>95</v>
      </c>
      <c r="AY192" s="375" t="s">
        <v>14850</v>
      </c>
      <c r="AZ192" s="374" t="s">
        <v>66</v>
      </c>
      <c r="BA192" s="374" t="s">
        <v>66</v>
      </c>
    </row>
    <row r="193" spans="2:53" x14ac:dyDescent="0.25">
      <c r="B193" s="374">
        <v>2024</v>
      </c>
      <c r="C193" s="374">
        <v>891780111</v>
      </c>
      <c r="D193" s="390" t="s">
        <v>64</v>
      </c>
      <c r="E193" s="373" t="s">
        <v>14849</v>
      </c>
      <c r="F193" s="389" t="s">
        <v>14848</v>
      </c>
      <c r="G193" s="388">
        <v>0</v>
      </c>
      <c r="H193" s="376" t="s">
        <v>72</v>
      </c>
      <c r="I193" s="373" t="s">
        <v>723</v>
      </c>
      <c r="J193" s="375" t="s">
        <v>14847</v>
      </c>
      <c r="K193" s="387">
        <v>39000000</v>
      </c>
      <c r="L193" s="374" t="s">
        <v>67</v>
      </c>
      <c r="M193" s="375" t="s">
        <v>14846</v>
      </c>
      <c r="N193" s="384">
        <v>9001011970</v>
      </c>
      <c r="O193" s="373">
        <v>1498</v>
      </c>
      <c r="P193" s="386">
        <v>45475</v>
      </c>
      <c r="Q193" s="373">
        <v>4519037000</v>
      </c>
      <c r="R193" s="385">
        <v>45567</v>
      </c>
      <c r="S193" s="373">
        <v>39000000</v>
      </c>
      <c r="T193" s="376" t="s">
        <v>66</v>
      </c>
      <c r="U193" s="384">
        <v>12621405</v>
      </c>
      <c r="V193" s="375" t="s">
        <v>14845</v>
      </c>
      <c r="W193" s="398">
        <v>45567</v>
      </c>
      <c r="X193" s="398">
        <v>45567</v>
      </c>
      <c r="Y193" s="394" t="s">
        <v>74</v>
      </c>
      <c r="Z193" s="397">
        <v>45658</v>
      </c>
      <c r="AA193" s="375">
        <f t="shared" si="10"/>
        <v>91</v>
      </c>
      <c r="AB193" s="373">
        <v>0</v>
      </c>
      <c r="AC193" s="373">
        <v>0</v>
      </c>
      <c r="AD193" s="373">
        <v>0</v>
      </c>
      <c r="AE193" s="392" t="s">
        <v>74</v>
      </c>
      <c r="AF193" s="375">
        <f t="shared" si="11"/>
        <v>0</v>
      </c>
      <c r="AG193" s="373">
        <v>0</v>
      </c>
      <c r="AH193" s="373">
        <v>0</v>
      </c>
      <c r="AI193" s="396" t="s">
        <v>74</v>
      </c>
      <c r="AJ193" s="373">
        <v>0</v>
      </c>
      <c r="AK193" s="376" t="s">
        <v>74</v>
      </c>
      <c r="AL193" s="376" t="s">
        <v>74</v>
      </c>
      <c r="AM193" s="375">
        <f t="shared" si="12"/>
        <v>0</v>
      </c>
      <c r="AN193" s="375">
        <f>+K193+AC193-AH193</f>
        <v>39000000</v>
      </c>
      <c r="AO193" s="376" t="s">
        <v>66</v>
      </c>
      <c r="AP193" s="373">
        <v>39000000</v>
      </c>
      <c r="AQ193" s="376" t="s">
        <v>94</v>
      </c>
      <c r="AR193" s="373">
        <v>0</v>
      </c>
      <c r="AS193" s="381" t="s">
        <v>74</v>
      </c>
      <c r="AT193" s="380">
        <v>0</v>
      </c>
      <c r="AU193" s="379">
        <f t="shared" si="13"/>
        <v>39000000</v>
      </c>
      <c r="AV193" s="378">
        <f t="shared" si="14"/>
        <v>0</v>
      </c>
      <c r="AW193" s="377" t="s">
        <v>74</v>
      </c>
      <c r="AX193" s="376" t="s">
        <v>95</v>
      </c>
      <c r="AY193" s="375" t="s">
        <v>14844</v>
      </c>
      <c r="AZ193" s="374" t="s">
        <v>66</v>
      </c>
      <c r="BA193" s="374" t="s">
        <v>66</v>
      </c>
    </row>
    <row r="194" spans="2:53" x14ac:dyDescent="0.25">
      <c r="B194" s="374">
        <v>2024</v>
      </c>
      <c r="C194" s="374">
        <v>891780111</v>
      </c>
      <c r="D194" s="390" t="s">
        <v>64</v>
      </c>
      <c r="E194" s="373" t="s">
        <v>14843</v>
      </c>
      <c r="F194" s="389" t="s">
        <v>14842</v>
      </c>
      <c r="G194" s="388">
        <v>2022000100019</v>
      </c>
      <c r="H194" s="376" t="s">
        <v>72</v>
      </c>
      <c r="I194" s="373" t="s">
        <v>723</v>
      </c>
      <c r="J194" s="375" t="s">
        <v>14841</v>
      </c>
      <c r="K194" s="387">
        <v>24500000</v>
      </c>
      <c r="L194" s="374" t="s">
        <v>67</v>
      </c>
      <c r="M194" s="375" t="s">
        <v>14840</v>
      </c>
      <c r="N194" s="384">
        <v>1065600677</v>
      </c>
      <c r="O194" s="375">
        <v>202</v>
      </c>
      <c r="P194" s="386">
        <v>45558</v>
      </c>
      <c r="Q194" s="373">
        <v>239400000</v>
      </c>
      <c r="R194" s="385">
        <v>45568</v>
      </c>
      <c r="S194" s="373">
        <v>24500000</v>
      </c>
      <c r="T194" s="376" t="s">
        <v>66</v>
      </c>
      <c r="U194" s="384">
        <v>85468582</v>
      </c>
      <c r="V194" s="375" t="s">
        <v>14637</v>
      </c>
      <c r="W194" s="398">
        <v>45567</v>
      </c>
      <c r="X194" s="398">
        <v>45568</v>
      </c>
      <c r="Y194" s="394" t="s">
        <v>74</v>
      </c>
      <c r="Z194" s="397">
        <v>45755</v>
      </c>
      <c r="AA194" s="375">
        <f t="shared" si="10"/>
        <v>187</v>
      </c>
      <c r="AB194" s="373">
        <v>0</v>
      </c>
      <c r="AC194" s="373">
        <v>0</v>
      </c>
      <c r="AD194" s="373">
        <v>0</v>
      </c>
      <c r="AE194" s="392" t="s">
        <v>74</v>
      </c>
      <c r="AF194" s="375">
        <f t="shared" si="11"/>
        <v>0</v>
      </c>
      <c r="AG194" s="373">
        <v>0</v>
      </c>
      <c r="AH194" s="373">
        <v>0</v>
      </c>
      <c r="AI194" s="396" t="s">
        <v>74</v>
      </c>
      <c r="AJ194" s="373">
        <v>0</v>
      </c>
      <c r="AK194" s="376" t="s">
        <v>74</v>
      </c>
      <c r="AL194" s="376" t="s">
        <v>74</v>
      </c>
      <c r="AM194" s="375">
        <f t="shared" si="12"/>
        <v>0</v>
      </c>
      <c r="AN194" s="375">
        <f>+K194+AC194-AH194</f>
        <v>24500000</v>
      </c>
      <c r="AO194" s="376" t="s">
        <v>94</v>
      </c>
      <c r="AP194" s="373">
        <v>0</v>
      </c>
      <c r="AQ194" s="376" t="s">
        <v>94</v>
      </c>
      <c r="AR194" s="373">
        <v>0</v>
      </c>
      <c r="AS194" s="381" t="s">
        <v>74</v>
      </c>
      <c r="AT194" s="380">
        <v>0</v>
      </c>
      <c r="AU194" s="379">
        <f t="shared" si="13"/>
        <v>24500000</v>
      </c>
      <c r="AV194" s="378">
        <f t="shared" si="14"/>
        <v>0</v>
      </c>
      <c r="AW194" s="377" t="s">
        <v>74</v>
      </c>
      <c r="AX194" s="376" t="s">
        <v>95</v>
      </c>
      <c r="AY194" s="375" t="s">
        <v>14839</v>
      </c>
      <c r="AZ194" s="374" t="s">
        <v>66</v>
      </c>
      <c r="BA194" s="374" t="s">
        <v>66</v>
      </c>
    </row>
    <row r="195" spans="2:53" x14ac:dyDescent="0.25">
      <c r="B195" s="374">
        <v>2024</v>
      </c>
      <c r="C195" s="374">
        <v>891780111</v>
      </c>
      <c r="D195" s="390" t="s">
        <v>64</v>
      </c>
      <c r="E195" s="373" t="s">
        <v>14838</v>
      </c>
      <c r="F195" s="389" t="s">
        <v>14837</v>
      </c>
      <c r="G195" s="388">
        <v>2022000100019</v>
      </c>
      <c r="H195" s="376" t="s">
        <v>72</v>
      </c>
      <c r="I195" s="373" t="s">
        <v>723</v>
      </c>
      <c r="J195" s="375" t="s">
        <v>14836</v>
      </c>
      <c r="K195" s="387">
        <v>24500000</v>
      </c>
      <c r="L195" s="374" t="s">
        <v>67</v>
      </c>
      <c r="M195" s="375" t="s">
        <v>14835</v>
      </c>
      <c r="N195" s="384">
        <v>1064715357</v>
      </c>
      <c r="O195" s="375">
        <v>202</v>
      </c>
      <c r="P195" s="386">
        <v>45558</v>
      </c>
      <c r="Q195" s="373">
        <v>239400000</v>
      </c>
      <c r="R195" s="385">
        <v>45568</v>
      </c>
      <c r="S195" s="373">
        <v>24500000</v>
      </c>
      <c r="T195" s="376" t="s">
        <v>66</v>
      </c>
      <c r="U195" s="384">
        <v>85468582</v>
      </c>
      <c r="V195" s="375" t="s">
        <v>14637</v>
      </c>
      <c r="W195" s="398">
        <v>45567</v>
      </c>
      <c r="X195" s="398">
        <v>45568</v>
      </c>
      <c r="Y195" s="394" t="s">
        <v>74</v>
      </c>
      <c r="Z195" s="397">
        <v>45755</v>
      </c>
      <c r="AA195" s="375">
        <f t="shared" si="10"/>
        <v>187</v>
      </c>
      <c r="AB195" s="373">
        <v>0</v>
      </c>
      <c r="AC195" s="373">
        <v>0</v>
      </c>
      <c r="AD195" s="373">
        <v>0</v>
      </c>
      <c r="AE195" s="392" t="s">
        <v>74</v>
      </c>
      <c r="AF195" s="375">
        <f t="shared" si="11"/>
        <v>0</v>
      </c>
      <c r="AG195" s="373">
        <v>0</v>
      </c>
      <c r="AH195" s="373">
        <v>0</v>
      </c>
      <c r="AI195" s="396" t="s">
        <v>74</v>
      </c>
      <c r="AJ195" s="373">
        <v>0</v>
      </c>
      <c r="AK195" s="376" t="s">
        <v>74</v>
      </c>
      <c r="AL195" s="376" t="s">
        <v>74</v>
      </c>
      <c r="AM195" s="375">
        <f t="shared" si="12"/>
        <v>0</v>
      </c>
      <c r="AN195" s="375">
        <f>+K195+AC195-AH195</f>
        <v>24500000</v>
      </c>
      <c r="AO195" s="376" t="s">
        <v>94</v>
      </c>
      <c r="AP195" s="373">
        <v>0</v>
      </c>
      <c r="AQ195" s="376" t="s">
        <v>94</v>
      </c>
      <c r="AR195" s="373">
        <v>0</v>
      </c>
      <c r="AS195" s="381" t="s">
        <v>74</v>
      </c>
      <c r="AT195" s="380">
        <v>0</v>
      </c>
      <c r="AU195" s="379">
        <f t="shared" si="13"/>
        <v>24500000</v>
      </c>
      <c r="AV195" s="378">
        <f t="shared" si="14"/>
        <v>0</v>
      </c>
      <c r="AW195" s="377" t="s">
        <v>74</v>
      </c>
      <c r="AX195" s="376" t="s">
        <v>95</v>
      </c>
      <c r="AY195" s="375" t="s">
        <v>14834</v>
      </c>
      <c r="AZ195" s="374" t="s">
        <v>66</v>
      </c>
      <c r="BA195" s="374" t="s">
        <v>66</v>
      </c>
    </row>
    <row r="196" spans="2:53" x14ac:dyDescent="0.25">
      <c r="B196" s="374">
        <v>2024</v>
      </c>
      <c r="C196" s="374">
        <v>891780111</v>
      </c>
      <c r="D196" s="390" t="s">
        <v>64</v>
      </c>
      <c r="E196" s="373" t="s">
        <v>14833</v>
      </c>
      <c r="F196" s="389" t="s">
        <v>14832</v>
      </c>
      <c r="G196" s="388">
        <v>2022000100019</v>
      </c>
      <c r="H196" s="376" t="s">
        <v>72</v>
      </c>
      <c r="I196" s="373" t="s">
        <v>723</v>
      </c>
      <c r="J196" s="375" t="s">
        <v>14831</v>
      </c>
      <c r="K196" s="387">
        <v>24500000</v>
      </c>
      <c r="L196" s="374" t="s">
        <v>67</v>
      </c>
      <c r="M196" s="375" t="s">
        <v>14830</v>
      </c>
      <c r="N196" s="384">
        <v>5159197</v>
      </c>
      <c r="O196" s="375">
        <v>202</v>
      </c>
      <c r="P196" s="386">
        <v>45558</v>
      </c>
      <c r="Q196" s="373">
        <v>239400000</v>
      </c>
      <c r="R196" s="385">
        <v>45568</v>
      </c>
      <c r="S196" s="373">
        <v>24500000</v>
      </c>
      <c r="T196" s="376" t="s">
        <v>66</v>
      </c>
      <c r="U196" s="384">
        <v>85468582</v>
      </c>
      <c r="V196" s="375" t="s">
        <v>14637</v>
      </c>
      <c r="W196" s="398">
        <v>45567</v>
      </c>
      <c r="X196" s="398">
        <v>45568</v>
      </c>
      <c r="Y196" s="394" t="s">
        <v>74</v>
      </c>
      <c r="Z196" s="397">
        <v>45755</v>
      </c>
      <c r="AA196" s="375">
        <f t="shared" si="10"/>
        <v>187</v>
      </c>
      <c r="AB196" s="373">
        <v>0</v>
      </c>
      <c r="AC196" s="373">
        <v>0</v>
      </c>
      <c r="AD196" s="373">
        <v>0</v>
      </c>
      <c r="AE196" s="392" t="s">
        <v>74</v>
      </c>
      <c r="AF196" s="375">
        <f t="shared" si="11"/>
        <v>0</v>
      </c>
      <c r="AG196" s="373">
        <v>0</v>
      </c>
      <c r="AH196" s="373">
        <v>0</v>
      </c>
      <c r="AI196" s="396" t="s">
        <v>74</v>
      </c>
      <c r="AJ196" s="373">
        <v>0</v>
      </c>
      <c r="AK196" s="376" t="s">
        <v>74</v>
      </c>
      <c r="AL196" s="376" t="s">
        <v>74</v>
      </c>
      <c r="AM196" s="375">
        <f t="shared" si="12"/>
        <v>0</v>
      </c>
      <c r="AN196" s="375">
        <f>+K196+AC196-AH196</f>
        <v>24500000</v>
      </c>
      <c r="AO196" s="376" t="s">
        <v>94</v>
      </c>
      <c r="AP196" s="373">
        <v>0</v>
      </c>
      <c r="AQ196" s="376" t="s">
        <v>94</v>
      </c>
      <c r="AR196" s="373">
        <v>0</v>
      </c>
      <c r="AS196" s="381" t="s">
        <v>74</v>
      </c>
      <c r="AT196" s="380">
        <v>0</v>
      </c>
      <c r="AU196" s="379">
        <f t="shared" si="13"/>
        <v>24500000</v>
      </c>
      <c r="AV196" s="378">
        <f t="shared" si="14"/>
        <v>0</v>
      </c>
      <c r="AW196" s="377" t="s">
        <v>74</v>
      </c>
      <c r="AX196" s="376" t="s">
        <v>95</v>
      </c>
      <c r="AY196" s="375" t="s">
        <v>14829</v>
      </c>
      <c r="AZ196" s="374" t="s">
        <v>66</v>
      </c>
      <c r="BA196" s="374" t="s">
        <v>66</v>
      </c>
    </row>
    <row r="197" spans="2:53" x14ac:dyDescent="0.25">
      <c r="B197" s="374">
        <v>2024</v>
      </c>
      <c r="C197" s="374">
        <v>891780111</v>
      </c>
      <c r="D197" s="390" t="s">
        <v>64</v>
      </c>
      <c r="E197" s="373" t="s">
        <v>14828</v>
      </c>
      <c r="F197" s="389" t="s">
        <v>14827</v>
      </c>
      <c r="G197" s="388">
        <v>2022000100019</v>
      </c>
      <c r="H197" s="376" t="s">
        <v>72</v>
      </c>
      <c r="I197" s="373" t="s">
        <v>723</v>
      </c>
      <c r="J197" s="375" t="s">
        <v>14826</v>
      </c>
      <c r="K197" s="387">
        <v>24500000</v>
      </c>
      <c r="L197" s="374" t="s">
        <v>67</v>
      </c>
      <c r="M197" s="375" t="s">
        <v>14825</v>
      </c>
      <c r="N197" s="384">
        <v>1082969196</v>
      </c>
      <c r="O197" s="375">
        <v>202</v>
      </c>
      <c r="P197" s="386">
        <v>45558</v>
      </c>
      <c r="Q197" s="373">
        <v>239400000</v>
      </c>
      <c r="R197" s="385">
        <v>45567</v>
      </c>
      <c r="S197" s="373">
        <v>24500000</v>
      </c>
      <c r="T197" s="376" t="s">
        <v>66</v>
      </c>
      <c r="U197" s="384">
        <v>85468582</v>
      </c>
      <c r="V197" s="375" t="s">
        <v>14637</v>
      </c>
      <c r="W197" s="398">
        <v>45567</v>
      </c>
      <c r="X197" s="398">
        <v>45568</v>
      </c>
      <c r="Y197" s="394" t="s">
        <v>74</v>
      </c>
      <c r="Z197" s="397">
        <v>45755</v>
      </c>
      <c r="AA197" s="375">
        <f t="shared" si="10"/>
        <v>187</v>
      </c>
      <c r="AB197" s="373">
        <v>0</v>
      </c>
      <c r="AC197" s="373">
        <v>0</v>
      </c>
      <c r="AD197" s="373">
        <v>0</v>
      </c>
      <c r="AE197" s="392" t="s">
        <v>74</v>
      </c>
      <c r="AF197" s="375">
        <f t="shared" si="11"/>
        <v>0</v>
      </c>
      <c r="AG197" s="373">
        <v>0</v>
      </c>
      <c r="AH197" s="373">
        <v>0</v>
      </c>
      <c r="AI197" s="396" t="s">
        <v>74</v>
      </c>
      <c r="AJ197" s="373">
        <v>0</v>
      </c>
      <c r="AK197" s="376" t="s">
        <v>74</v>
      </c>
      <c r="AL197" s="376" t="s">
        <v>74</v>
      </c>
      <c r="AM197" s="375">
        <f t="shared" si="12"/>
        <v>0</v>
      </c>
      <c r="AN197" s="375">
        <f>+K197+AC197-AH197</f>
        <v>24500000</v>
      </c>
      <c r="AO197" s="376" t="s">
        <v>94</v>
      </c>
      <c r="AP197" s="373">
        <v>0</v>
      </c>
      <c r="AQ197" s="376" t="s">
        <v>94</v>
      </c>
      <c r="AR197" s="373">
        <v>0</v>
      </c>
      <c r="AS197" s="381" t="s">
        <v>74</v>
      </c>
      <c r="AT197" s="380">
        <v>0</v>
      </c>
      <c r="AU197" s="379">
        <f t="shared" si="13"/>
        <v>24500000</v>
      </c>
      <c r="AV197" s="378">
        <f t="shared" si="14"/>
        <v>0</v>
      </c>
      <c r="AW197" s="377" t="s">
        <v>74</v>
      </c>
      <c r="AX197" s="376" t="s">
        <v>95</v>
      </c>
      <c r="AY197" s="375" t="s">
        <v>14824</v>
      </c>
      <c r="AZ197" s="374" t="s">
        <v>66</v>
      </c>
      <c r="BA197" s="374" t="s">
        <v>66</v>
      </c>
    </row>
    <row r="198" spans="2:53" x14ac:dyDescent="0.25">
      <c r="B198" s="374">
        <v>2024</v>
      </c>
      <c r="C198" s="374">
        <v>891780111</v>
      </c>
      <c r="D198" s="390" t="s">
        <v>64</v>
      </c>
      <c r="E198" s="373" t="s">
        <v>14823</v>
      </c>
      <c r="F198" s="389" t="s">
        <v>14822</v>
      </c>
      <c r="G198" s="388">
        <v>2022000100019</v>
      </c>
      <c r="H198" s="376" t="s">
        <v>72</v>
      </c>
      <c r="I198" s="373" t="s">
        <v>723</v>
      </c>
      <c r="J198" s="375" t="s">
        <v>14821</v>
      </c>
      <c r="K198" s="387">
        <v>24500000</v>
      </c>
      <c r="L198" s="374" t="s">
        <v>67</v>
      </c>
      <c r="M198" s="375" t="s">
        <v>14820</v>
      </c>
      <c r="N198" s="384">
        <v>85475659</v>
      </c>
      <c r="O198" s="375">
        <v>202</v>
      </c>
      <c r="P198" s="386">
        <v>45558</v>
      </c>
      <c r="Q198" s="373">
        <v>239400000</v>
      </c>
      <c r="R198" s="385">
        <v>45568</v>
      </c>
      <c r="S198" s="373">
        <v>24500000</v>
      </c>
      <c r="T198" s="376" t="s">
        <v>66</v>
      </c>
      <c r="U198" s="384">
        <v>85468582</v>
      </c>
      <c r="V198" s="375" t="s">
        <v>14637</v>
      </c>
      <c r="W198" s="398">
        <v>45567</v>
      </c>
      <c r="X198" s="398">
        <v>45568</v>
      </c>
      <c r="Y198" s="394" t="s">
        <v>74</v>
      </c>
      <c r="Z198" s="397">
        <v>45755</v>
      </c>
      <c r="AA198" s="375">
        <f t="shared" si="10"/>
        <v>187</v>
      </c>
      <c r="AB198" s="373">
        <v>0</v>
      </c>
      <c r="AC198" s="373">
        <v>0</v>
      </c>
      <c r="AD198" s="373">
        <v>0</v>
      </c>
      <c r="AE198" s="392" t="s">
        <v>74</v>
      </c>
      <c r="AF198" s="375">
        <f t="shared" si="11"/>
        <v>0</v>
      </c>
      <c r="AG198" s="373">
        <v>0</v>
      </c>
      <c r="AH198" s="373">
        <v>0</v>
      </c>
      <c r="AI198" s="396" t="s">
        <v>74</v>
      </c>
      <c r="AJ198" s="373">
        <v>0</v>
      </c>
      <c r="AK198" s="376" t="s">
        <v>74</v>
      </c>
      <c r="AL198" s="376" t="s">
        <v>74</v>
      </c>
      <c r="AM198" s="375">
        <f t="shared" si="12"/>
        <v>0</v>
      </c>
      <c r="AN198" s="375">
        <f>+K198+AC198-AH198</f>
        <v>24500000</v>
      </c>
      <c r="AO198" s="376" t="s">
        <v>94</v>
      </c>
      <c r="AP198" s="373">
        <v>0</v>
      </c>
      <c r="AQ198" s="376" t="s">
        <v>94</v>
      </c>
      <c r="AR198" s="373">
        <v>0</v>
      </c>
      <c r="AS198" s="381" t="s">
        <v>74</v>
      </c>
      <c r="AT198" s="380">
        <v>0</v>
      </c>
      <c r="AU198" s="379">
        <f t="shared" si="13"/>
        <v>24500000</v>
      </c>
      <c r="AV198" s="378">
        <f t="shared" si="14"/>
        <v>0</v>
      </c>
      <c r="AW198" s="377" t="s">
        <v>74</v>
      </c>
      <c r="AX198" s="376" t="s">
        <v>95</v>
      </c>
      <c r="AY198" s="375" t="s">
        <v>14819</v>
      </c>
      <c r="AZ198" s="374" t="s">
        <v>66</v>
      </c>
      <c r="BA198" s="374" t="s">
        <v>66</v>
      </c>
    </row>
    <row r="199" spans="2:53" x14ac:dyDescent="0.25">
      <c r="B199" s="374">
        <v>2024</v>
      </c>
      <c r="C199" s="374">
        <v>891780111</v>
      </c>
      <c r="D199" s="390" t="s">
        <v>64</v>
      </c>
      <c r="E199" s="373" t="s">
        <v>14818</v>
      </c>
      <c r="F199" s="389" t="s">
        <v>14817</v>
      </c>
      <c r="G199" s="388">
        <v>2022000100019</v>
      </c>
      <c r="H199" s="376" t="s">
        <v>72</v>
      </c>
      <c r="I199" s="373" t="s">
        <v>723</v>
      </c>
      <c r="J199" s="375" t="s">
        <v>14816</v>
      </c>
      <c r="K199" s="387">
        <v>24500000</v>
      </c>
      <c r="L199" s="374" t="s">
        <v>67</v>
      </c>
      <c r="M199" s="375" t="s">
        <v>14815</v>
      </c>
      <c r="N199" s="384">
        <v>1083010278</v>
      </c>
      <c r="O199" s="375">
        <v>202</v>
      </c>
      <c r="P199" s="386">
        <v>45558</v>
      </c>
      <c r="Q199" s="373">
        <v>239400000</v>
      </c>
      <c r="R199" s="385">
        <v>45567</v>
      </c>
      <c r="S199" s="373">
        <v>24500000</v>
      </c>
      <c r="T199" s="376" t="s">
        <v>66</v>
      </c>
      <c r="U199" s="384">
        <v>85468582</v>
      </c>
      <c r="V199" s="375" t="s">
        <v>14637</v>
      </c>
      <c r="W199" s="398">
        <v>45567</v>
      </c>
      <c r="X199" s="398">
        <v>45568</v>
      </c>
      <c r="Y199" s="394" t="s">
        <v>74</v>
      </c>
      <c r="Z199" s="397">
        <v>45755</v>
      </c>
      <c r="AA199" s="375">
        <f t="shared" si="10"/>
        <v>187</v>
      </c>
      <c r="AB199" s="373">
        <v>0</v>
      </c>
      <c r="AC199" s="373">
        <v>0</v>
      </c>
      <c r="AD199" s="373">
        <v>0</v>
      </c>
      <c r="AE199" s="392" t="s">
        <v>74</v>
      </c>
      <c r="AF199" s="375">
        <f t="shared" si="11"/>
        <v>0</v>
      </c>
      <c r="AG199" s="373">
        <v>0</v>
      </c>
      <c r="AH199" s="373">
        <v>0</v>
      </c>
      <c r="AI199" s="396" t="s">
        <v>74</v>
      </c>
      <c r="AJ199" s="373">
        <v>0</v>
      </c>
      <c r="AK199" s="376" t="s">
        <v>74</v>
      </c>
      <c r="AL199" s="376" t="s">
        <v>74</v>
      </c>
      <c r="AM199" s="375">
        <f t="shared" si="12"/>
        <v>0</v>
      </c>
      <c r="AN199" s="375">
        <f>+K199+AC199-AH199</f>
        <v>24500000</v>
      </c>
      <c r="AO199" s="376" t="s">
        <v>94</v>
      </c>
      <c r="AP199" s="373">
        <v>0</v>
      </c>
      <c r="AQ199" s="376" t="s">
        <v>94</v>
      </c>
      <c r="AR199" s="373">
        <v>0</v>
      </c>
      <c r="AS199" s="381" t="s">
        <v>74</v>
      </c>
      <c r="AT199" s="380">
        <v>0</v>
      </c>
      <c r="AU199" s="379">
        <f t="shared" si="13"/>
        <v>24500000</v>
      </c>
      <c r="AV199" s="378">
        <f t="shared" si="14"/>
        <v>0</v>
      </c>
      <c r="AW199" s="377" t="s">
        <v>74</v>
      </c>
      <c r="AX199" s="376" t="s">
        <v>95</v>
      </c>
      <c r="AY199" s="375" t="s">
        <v>14814</v>
      </c>
      <c r="AZ199" s="374" t="s">
        <v>66</v>
      </c>
      <c r="BA199" s="374" t="s">
        <v>66</v>
      </c>
    </row>
    <row r="200" spans="2:53" x14ac:dyDescent="0.25">
      <c r="B200" s="374">
        <v>2024</v>
      </c>
      <c r="C200" s="374">
        <v>891780111</v>
      </c>
      <c r="D200" s="390" t="s">
        <v>64</v>
      </c>
      <c r="E200" s="373" t="s">
        <v>14813</v>
      </c>
      <c r="F200" s="389" t="s">
        <v>14812</v>
      </c>
      <c r="G200" s="388">
        <v>2022000100019</v>
      </c>
      <c r="H200" s="376" t="s">
        <v>72</v>
      </c>
      <c r="I200" s="373" t="s">
        <v>723</v>
      </c>
      <c r="J200" s="375" t="s">
        <v>14811</v>
      </c>
      <c r="K200" s="387">
        <v>35000000</v>
      </c>
      <c r="L200" s="374" t="s">
        <v>67</v>
      </c>
      <c r="M200" s="375" t="s">
        <v>3640</v>
      </c>
      <c r="N200" s="384">
        <v>1083040792</v>
      </c>
      <c r="O200" s="375">
        <v>203</v>
      </c>
      <c r="P200" s="386">
        <v>45558</v>
      </c>
      <c r="Q200" s="373">
        <v>98134995</v>
      </c>
      <c r="R200" s="385">
        <v>45574</v>
      </c>
      <c r="S200" s="373">
        <v>35000000</v>
      </c>
      <c r="T200" s="376" t="s">
        <v>66</v>
      </c>
      <c r="U200" s="384">
        <v>72220242</v>
      </c>
      <c r="V200" s="375" t="s">
        <v>14794</v>
      </c>
      <c r="W200" s="398">
        <v>45574</v>
      </c>
      <c r="X200" s="398">
        <v>45574</v>
      </c>
      <c r="Y200" s="394" t="s">
        <v>74</v>
      </c>
      <c r="Z200" s="397">
        <v>45755</v>
      </c>
      <c r="AA200" s="375">
        <f t="shared" ref="AA200:AA263" si="15">+IF(Y200="1800-01-01",Z200-X200,Z200-Y200)</f>
        <v>181</v>
      </c>
      <c r="AB200" s="373">
        <v>0</v>
      </c>
      <c r="AC200" s="373">
        <v>0</v>
      </c>
      <c r="AD200" s="373">
        <v>0</v>
      </c>
      <c r="AE200" s="392" t="s">
        <v>74</v>
      </c>
      <c r="AF200" s="375">
        <f t="shared" ref="AF200:AF263" si="16">+IF(AE200="1800-01-01",0,AE200-Z200)</f>
        <v>0</v>
      </c>
      <c r="AG200" s="373">
        <v>0</v>
      </c>
      <c r="AH200" s="373">
        <v>0</v>
      </c>
      <c r="AI200" s="396" t="s">
        <v>74</v>
      </c>
      <c r="AJ200" s="373">
        <v>0</v>
      </c>
      <c r="AK200" s="376" t="s">
        <v>74</v>
      </c>
      <c r="AL200" s="376" t="s">
        <v>74</v>
      </c>
      <c r="AM200" s="375">
        <f t="shared" ref="AM200:AM263" si="17">+IF(AK200="1800-01-01",0,AL200-AK200)</f>
        <v>0</v>
      </c>
      <c r="AN200" s="375">
        <f>+K200+AC200-AH200</f>
        <v>35000000</v>
      </c>
      <c r="AO200" s="376" t="s">
        <v>94</v>
      </c>
      <c r="AP200" s="373">
        <v>0</v>
      </c>
      <c r="AQ200" s="376" t="s">
        <v>94</v>
      </c>
      <c r="AR200" s="373">
        <v>0</v>
      </c>
      <c r="AS200" s="381" t="s">
        <v>74</v>
      </c>
      <c r="AT200" s="380">
        <v>0</v>
      </c>
      <c r="AU200" s="379">
        <f t="shared" ref="AU200:AU263" si="18">AN200-AT200</f>
        <v>35000000</v>
      </c>
      <c r="AV200" s="378">
        <f t="shared" ref="AV200:AV238" si="19">+IFERROR(AT200/AN200,"_")</f>
        <v>0</v>
      </c>
      <c r="AW200" s="377" t="s">
        <v>74</v>
      </c>
      <c r="AX200" s="376" t="s">
        <v>95</v>
      </c>
      <c r="AY200" s="375" t="s">
        <v>14810</v>
      </c>
      <c r="AZ200" s="374" t="s">
        <v>66</v>
      </c>
      <c r="BA200" s="374" t="s">
        <v>66</v>
      </c>
    </row>
    <row r="201" spans="2:53" x14ac:dyDescent="0.25">
      <c r="B201" s="374">
        <v>2024</v>
      </c>
      <c r="C201" s="374">
        <v>891780111</v>
      </c>
      <c r="D201" s="390" t="s">
        <v>64</v>
      </c>
      <c r="E201" s="373" t="s">
        <v>14809</v>
      </c>
      <c r="F201" s="389" t="s">
        <v>14808</v>
      </c>
      <c r="G201" s="388">
        <v>2022000100019</v>
      </c>
      <c r="H201" s="376" t="s">
        <v>72</v>
      </c>
      <c r="I201" s="373" t="s">
        <v>65</v>
      </c>
      <c r="J201" s="375" t="s">
        <v>14807</v>
      </c>
      <c r="K201" s="387">
        <v>22688883</v>
      </c>
      <c r="L201" s="374" t="s">
        <v>67</v>
      </c>
      <c r="M201" s="375" t="s">
        <v>13913</v>
      </c>
      <c r="N201" s="384">
        <v>1123631254</v>
      </c>
      <c r="O201" s="375">
        <v>203</v>
      </c>
      <c r="P201" s="386">
        <v>45558</v>
      </c>
      <c r="Q201" s="373">
        <v>98134995</v>
      </c>
      <c r="R201" s="385">
        <v>45574</v>
      </c>
      <c r="S201" s="373">
        <v>22688883</v>
      </c>
      <c r="T201" s="376" t="s">
        <v>66</v>
      </c>
      <c r="U201" s="384">
        <v>72220242</v>
      </c>
      <c r="V201" s="375" t="s">
        <v>14794</v>
      </c>
      <c r="W201" s="398">
        <v>45574</v>
      </c>
      <c r="X201" s="398">
        <v>45574</v>
      </c>
      <c r="Y201" s="394" t="s">
        <v>74</v>
      </c>
      <c r="Z201" s="397">
        <v>45755</v>
      </c>
      <c r="AA201" s="375">
        <f t="shared" si="15"/>
        <v>181</v>
      </c>
      <c r="AB201" s="373">
        <v>0</v>
      </c>
      <c r="AC201" s="373">
        <v>0</v>
      </c>
      <c r="AD201" s="373">
        <v>0</v>
      </c>
      <c r="AE201" s="392" t="s">
        <v>74</v>
      </c>
      <c r="AF201" s="375">
        <f t="shared" si="16"/>
        <v>0</v>
      </c>
      <c r="AG201" s="373">
        <v>0</v>
      </c>
      <c r="AH201" s="373">
        <v>0</v>
      </c>
      <c r="AI201" s="396" t="s">
        <v>74</v>
      </c>
      <c r="AJ201" s="373">
        <v>0</v>
      </c>
      <c r="AK201" s="376" t="s">
        <v>74</v>
      </c>
      <c r="AL201" s="376" t="s">
        <v>74</v>
      </c>
      <c r="AM201" s="375">
        <f t="shared" si="17"/>
        <v>0</v>
      </c>
      <c r="AN201" s="375">
        <f>+K201+AC201-AH201</f>
        <v>22688883</v>
      </c>
      <c r="AO201" s="376" t="s">
        <v>94</v>
      </c>
      <c r="AP201" s="373">
        <v>0</v>
      </c>
      <c r="AQ201" s="376" t="s">
        <v>94</v>
      </c>
      <c r="AR201" s="373">
        <v>0</v>
      </c>
      <c r="AS201" s="377" t="s">
        <v>74</v>
      </c>
      <c r="AT201" s="380">
        <v>0</v>
      </c>
      <c r="AU201" s="379">
        <f t="shared" si="18"/>
        <v>22688883</v>
      </c>
      <c r="AV201" s="378">
        <f t="shared" si="19"/>
        <v>0</v>
      </c>
      <c r="AW201" s="377" t="s">
        <v>74</v>
      </c>
      <c r="AX201" s="376" t="s">
        <v>95</v>
      </c>
      <c r="AY201" s="375" t="s">
        <v>14806</v>
      </c>
      <c r="AZ201" s="374" t="s">
        <v>66</v>
      </c>
      <c r="BA201" s="374" t="s">
        <v>66</v>
      </c>
    </row>
    <row r="202" spans="2:53" x14ac:dyDescent="0.25">
      <c r="B202" s="374">
        <v>2024</v>
      </c>
      <c r="C202" s="374">
        <v>891780111</v>
      </c>
      <c r="D202" s="390" t="s">
        <v>64</v>
      </c>
      <c r="E202" s="373" t="s">
        <v>14805</v>
      </c>
      <c r="F202" s="389" t="s">
        <v>14804</v>
      </c>
      <c r="G202" s="388">
        <v>2022000100019</v>
      </c>
      <c r="H202" s="376" t="s">
        <v>72</v>
      </c>
      <c r="I202" s="373" t="s">
        <v>65</v>
      </c>
      <c r="J202" s="375" t="s">
        <v>14803</v>
      </c>
      <c r="K202" s="387">
        <v>22688883</v>
      </c>
      <c r="L202" s="374" t="s">
        <v>67</v>
      </c>
      <c r="M202" s="375" t="s">
        <v>3585</v>
      </c>
      <c r="N202" s="384">
        <v>1082941708</v>
      </c>
      <c r="O202" s="375">
        <v>203</v>
      </c>
      <c r="P202" s="386">
        <v>45558</v>
      </c>
      <c r="Q202" s="373">
        <v>98134995</v>
      </c>
      <c r="R202" s="385">
        <v>45574</v>
      </c>
      <c r="S202" s="373">
        <v>22688883</v>
      </c>
      <c r="T202" s="376" t="s">
        <v>66</v>
      </c>
      <c r="U202" s="384">
        <v>72220242</v>
      </c>
      <c r="V202" s="375" t="s">
        <v>14794</v>
      </c>
      <c r="W202" s="398">
        <v>45574</v>
      </c>
      <c r="X202" s="398">
        <v>45574</v>
      </c>
      <c r="Y202" s="394" t="s">
        <v>74</v>
      </c>
      <c r="Z202" s="397">
        <v>45755</v>
      </c>
      <c r="AA202" s="375">
        <f t="shared" si="15"/>
        <v>181</v>
      </c>
      <c r="AB202" s="373">
        <v>0</v>
      </c>
      <c r="AC202" s="373">
        <v>0</v>
      </c>
      <c r="AD202" s="373">
        <v>0</v>
      </c>
      <c r="AE202" s="392" t="s">
        <v>74</v>
      </c>
      <c r="AF202" s="375">
        <f t="shared" si="16"/>
        <v>0</v>
      </c>
      <c r="AG202" s="373">
        <v>0</v>
      </c>
      <c r="AH202" s="373">
        <v>0</v>
      </c>
      <c r="AI202" s="396" t="s">
        <v>74</v>
      </c>
      <c r="AJ202" s="373">
        <v>0</v>
      </c>
      <c r="AK202" s="376" t="s">
        <v>74</v>
      </c>
      <c r="AL202" s="376" t="s">
        <v>74</v>
      </c>
      <c r="AM202" s="375">
        <f t="shared" si="17"/>
        <v>0</v>
      </c>
      <c r="AN202" s="375">
        <f>+K202+AC202-AH202</f>
        <v>22688883</v>
      </c>
      <c r="AO202" s="376" t="s">
        <v>94</v>
      </c>
      <c r="AP202" s="373">
        <v>0</v>
      </c>
      <c r="AQ202" s="376" t="s">
        <v>94</v>
      </c>
      <c r="AR202" s="373">
        <v>0</v>
      </c>
      <c r="AS202" s="377" t="s">
        <v>74</v>
      </c>
      <c r="AT202" s="380">
        <v>0</v>
      </c>
      <c r="AU202" s="379">
        <f t="shared" si="18"/>
        <v>22688883</v>
      </c>
      <c r="AV202" s="378">
        <f t="shared" si="19"/>
        <v>0</v>
      </c>
      <c r="AW202" s="377" t="s">
        <v>74</v>
      </c>
      <c r="AX202" s="376" t="s">
        <v>95</v>
      </c>
      <c r="AY202" s="375" t="s">
        <v>14802</v>
      </c>
      <c r="AZ202" s="374" t="s">
        <v>66</v>
      </c>
      <c r="BA202" s="374" t="s">
        <v>66</v>
      </c>
    </row>
    <row r="203" spans="2:53" ht="26.25" x14ac:dyDescent="0.25">
      <c r="B203" s="374">
        <v>2024</v>
      </c>
      <c r="C203" s="374">
        <v>891780111</v>
      </c>
      <c r="D203" s="390" t="s">
        <v>64</v>
      </c>
      <c r="E203" s="373" t="s">
        <v>14801</v>
      </c>
      <c r="F203" s="389" t="s">
        <v>14800</v>
      </c>
      <c r="G203" s="388">
        <v>2022000100019</v>
      </c>
      <c r="H203" s="376" t="s">
        <v>72</v>
      </c>
      <c r="I203" s="373" t="s">
        <v>65</v>
      </c>
      <c r="J203" s="375" t="s">
        <v>14799</v>
      </c>
      <c r="K203" s="387">
        <v>22688883</v>
      </c>
      <c r="L203" s="374" t="s">
        <v>67</v>
      </c>
      <c r="M203" s="375" t="s">
        <v>14798</v>
      </c>
      <c r="N203" s="384">
        <v>1082944582</v>
      </c>
      <c r="O203" s="402" t="s">
        <v>14797</v>
      </c>
      <c r="P203" s="401" t="s">
        <v>14796</v>
      </c>
      <c r="Q203" s="400" t="s">
        <v>14795</v>
      </c>
      <c r="R203" s="385">
        <v>45576</v>
      </c>
      <c r="S203" s="373">
        <v>22688883</v>
      </c>
      <c r="T203" s="376" t="s">
        <v>66</v>
      </c>
      <c r="U203" s="384">
        <v>72220242</v>
      </c>
      <c r="V203" s="375" t="s">
        <v>14794</v>
      </c>
      <c r="W203" s="398">
        <v>45576</v>
      </c>
      <c r="X203" s="398">
        <v>45576</v>
      </c>
      <c r="Y203" s="394" t="s">
        <v>74</v>
      </c>
      <c r="Z203" s="397">
        <v>45755</v>
      </c>
      <c r="AA203" s="375">
        <f t="shared" si="15"/>
        <v>179</v>
      </c>
      <c r="AB203" s="373">
        <v>0</v>
      </c>
      <c r="AC203" s="373">
        <v>0</v>
      </c>
      <c r="AD203" s="373">
        <v>0</v>
      </c>
      <c r="AE203" s="392" t="s">
        <v>74</v>
      </c>
      <c r="AF203" s="375">
        <f t="shared" si="16"/>
        <v>0</v>
      </c>
      <c r="AG203" s="373">
        <v>0</v>
      </c>
      <c r="AH203" s="373">
        <v>0</v>
      </c>
      <c r="AI203" s="396" t="s">
        <v>74</v>
      </c>
      <c r="AJ203" s="373">
        <v>0</v>
      </c>
      <c r="AK203" s="376" t="s">
        <v>74</v>
      </c>
      <c r="AL203" s="376" t="s">
        <v>74</v>
      </c>
      <c r="AM203" s="375">
        <f t="shared" si="17"/>
        <v>0</v>
      </c>
      <c r="AN203" s="375">
        <f>+K203+AC203-AH203</f>
        <v>22688883</v>
      </c>
      <c r="AO203" s="376" t="s">
        <v>94</v>
      </c>
      <c r="AP203" s="373">
        <v>0</v>
      </c>
      <c r="AQ203" s="376" t="s">
        <v>94</v>
      </c>
      <c r="AR203" s="373">
        <v>0</v>
      </c>
      <c r="AS203" s="377" t="s">
        <v>74</v>
      </c>
      <c r="AT203" s="380">
        <v>0</v>
      </c>
      <c r="AU203" s="379">
        <f t="shared" si="18"/>
        <v>22688883</v>
      </c>
      <c r="AV203" s="378">
        <f t="shared" si="19"/>
        <v>0</v>
      </c>
      <c r="AW203" s="377" t="s">
        <v>74</v>
      </c>
      <c r="AX203" s="376" t="s">
        <v>95</v>
      </c>
      <c r="AY203" s="375" t="s">
        <v>14793</v>
      </c>
      <c r="AZ203" s="374" t="s">
        <v>66</v>
      </c>
      <c r="BA203" s="374" t="s">
        <v>66</v>
      </c>
    </row>
    <row r="204" spans="2:53" x14ac:dyDescent="0.25">
      <c r="B204" s="374">
        <v>2024</v>
      </c>
      <c r="C204" s="374">
        <v>891780111</v>
      </c>
      <c r="D204" s="390" t="s">
        <v>64</v>
      </c>
      <c r="E204" s="373" t="s">
        <v>14792</v>
      </c>
      <c r="F204" s="389" t="s">
        <v>14791</v>
      </c>
      <c r="G204" s="388">
        <v>0</v>
      </c>
      <c r="H204" s="376" t="s">
        <v>72</v>
      </c>
      <c r="I204" s="373" t="s">
        <v>65</v>
      </c>
      <c r="J204" s="375" t="s">
        <v>14790</v>
      </c>
      <c r="K204" s="387">
        <v>4800000</v>
      </c>
      <c r="L204" s="374" t="s">
        <v>67</v>
      </c>
      <c r="M204" s="375" t="s">
        <v>14789</v>
      </c>
      <c r="N204" s="384">
        <v>1082973431</v>
      </c>
      <c r="O204" s="384">
        <v>1060</v>
      </c>
      <c r="P204" s="386">
        <v>45408</v>
      </c>
      <c r="Q204" s="373">
        <v>955600000</v>
      </c>
      <c r="R204" s="385">
        <v>45580</v>
      </c>
      <c r="S204" s="373">
        <v>4800000</v>
      </c>
      <c r="T204" s="376" t="s">
        <v>66</v>
      </c>
      <c r="U204" s="384">
        <v>36552092</v>
      </c>
      <c r="V204" s="375" t="s">
        <v>14770</v>
      </c>
      <c r="W204" s="398">
        <v>45580</v>
      </c>
      <c r="X204" s="398">
        <v>45580</v>
      </c>
      <c r="Y204" s="394" t="s">
        <v>74</v>
      </c>
      <c r="Z204" s="397">
        <v>45607</v>
      </c>
      <c r="AA204" s="375">
        <f t="shared" si="15"/>
        <v>27</v>
      </c>
      <c r="AB204" s="373">
        <v>0</v>
      </c>
      <c r="AC204" s="373">
        <v>0</v>
      </c>
      <c r="AD204" s="373">
        <v>0</v>
      </c>
      <c r="AE204" s="392" t="s">
        <v>74</v>
      </c>
      <c r="AF204" s="375">
        <f t="shared" si="16"/>
        <v>0</v>
      </c>
      <c r="AG204" s="373">
        <v>0</v>
      </c>
      <c r="AH204" s="373">
        <v>0</v>
      </c>
      <c r="AI204" s="396" t="s">
        <v>74</v>
      </c>
      <c r="AJ204" s="373">
        <v>0</v>
      </c>
      <c r="AK204" s="376" t="s">
        <v>74</v>
      </c>
      <c r="AL204" s="376" t="s">
        <v>74</v>
      </c>
      <c r="AM204" s="375">
        <f t="shared" si="17"/>
        <v>0</v>
      </c>
      <c r="AN204" s="375">
        <f>+K204+AC204-AH204</f>
        <v>4800000</v>
      </c>
      <c r="AO204" s="376" t="s">
        <v>94</v>
      </c>
      <c r="AP204" s="373">
        <v>0</v>
      </c>
      <c r="AQ204" s="376" t="s">
        <v>94</v>
      </c>
      <c r="AR204" s="373">
        <v>0</v>
      </c>
      <c r="AS204" s="377" t="s">
        <v>74</v>
      </c>
      <c r="AT204" s="380">
        <v>0</v>
      </c>
      <c r="AU204" s="379">
        <f t="shared" si="18"/>
        <v>4800000</v>
      </c>
      <c r="AV204" s="378">
        <f t="shared" si="19"/>
        <v>0</v>
      </c>
      <c r="AW204" s="377" t="s">
        <v>74</v>
      </c>
      <c r="AX204" s="376" t="s">
        <v>95</v>
      </c>
      <c r="AY204" s="375" t="s">
        <v>14788</v>
      </c>
      <c r="AZ204" s="374" t="s">
        <v>66</v>
      </c>
      <c r="BA204" s="374" t="s">
        <v>66</v>
      </c>
    </row>
    <row r="205" spans="2:53" x14ac:dyDescent="0.25">
      <c r="B205" s="374">
        <v>2024</v>
      </c>
      <c r="C205" s="374">
        <v>891780111</v>
      </c>
      <c r="D205" s="390" t="s">
        <v>64</v>
      </c>
      <c r="E205" s="373" t="s">
        <v>14787</v>
      </c>
      <c r="F205" s="389" t="s">
        <v>14786</v>
      </c>
      <c r="G205" s="388">
        <v>2021000100084</v>
      </c>
      <c r="H205" s="376" t="s">
        <v>72</v>
      </c>
      <c r="I205" s="373" t="s">
        <v>65</v>
      </c>
      <c r="J205" s="375" t="s">
        <v>14785</v>
      </c>
      <c r="K205" s="387">
        <v>19706649.920000002</v>
      </c>
      <c r="L205" s="374" t="s">
        <v>67</v>
      </c>
      <c r="M205" s="375" t="s">
        <v>14784</v>
      </c>
      <c r="N205" s="384">
        <v>1083046349</v>
      </c>
      <c r="O205" s="375">
        <v>81</v>
      </c>
      <c r="P205" s="386">
        <v>45335</v>
      </c>
      <c r="Q205" s="373">
        <v>617161150</v>
      </c>
      <c r="R205" s="399">
        <v>45582</v>
      </c>
      <c r="S205" s="373">
        <v>19706649.920000002</v>
      </c>
      <c r="T205" s="376" t="s">
        <v>66</v>
      </c>
      <c r="U205" s="384">
        <v>51913961</v>
      </c>
      <c r="V205" s="375" t="s">
        <v>14663</v>
      </c>
      <c r="W205" s="398">
        <v>45582</v>
      </c>
      <c r="X205" s="398">
        <v>45583</v>
      </c>
      <c r="Y205" s="394" t="s">
        <v>74</v>
      </c>
      <c r="Z205" s="397">
        <v>45808</v>
      </c>
      <c r="AA205" s="375">
        <f t="shared" si="15"/>
        <v>225</v>
      </c>
      <c r="AB205" s="373">
        <v>0</v>
      </c>
      <c r="AC205" s="373">
        <v>0</v>
      </c>
      <c r="AD205" s="373">
        <v>0</v>
      </c>
      <c r="AE205" s="392" t="s">
        <v>74</v>
      </c>
      <c r="AF205" s="375">
        <f t="shared" si="16"/>
        <v>0</v>
      </c>
      <c r="AG205" s="373">
        <v>0</v>
      </c>
      <c r="AH205" s="373">
        <v>0</v>
      </c>
      <c r="AI205" s="396" t="s">
        <v>74</v>
      </c>
      <c r="AJ205" s="373">
        <v>0</v>
      </c>
      <c r="AK205" s="376" t="s">
        <v>74</v>
      </c>
      <c r="AL205" s="376" t="s">
        <v>74</v>
      </c>
      <c r="AM205" s="375">
        <f t="shared" si="17"/>
        <v>0</v>
      </c>
      <c r="AN205" s="375">
        <f>+K205+AC205-AH205</f>
        <v>19706649.920000002</v>
      </c>
      <c r="AO205" s="376" t="s">
        <v>94</v>
      </c>
      <c r="AP205" s="373">
        <v>0</v>
      </c>
      <c r="AQ205" s="376" t="s">
        <v>94</v>
      </c>
      <c r="AR205" s="373">
        <v>0</v>
      </c>
      <c r="AS205" s="377" t="s">
        <v>74</v>
      </c>
      <c r="AT205" s="380">
        <v>0</v>
      </c>
      <c r="AU205" s="379">
        <f t="shared" si="18"/>
        <v>19706649.920000002</v>
      </c>
      <c r="AV205" s="378">
        <f t="shared" si="19"/>
        <v>0</v>
      </c>
      <c r="AW205" s="377" t="s">
        <v>74</v>
      </c>
      <c r="AX205" s="376" t="s">
        <v>95</v>
      </c>
      <c r="AY205" s="375" t="s">
        <v>14783</v>
      </c>
      <c r="AZ205" s="374" t="s">
        <v>66</v>
      </c>
      <c r="BA205" s="374" t="s">
        <v>66</v>
      </c>
    </row>
    <row r="206" spans="2:53" x14ac:dyDescent="0.25">
      <c r="B206" s="374">
        <v>2024</v>
      </c>
      <c r="C206" s="374">
        <v>891780111</v>
      </c>
      <c r="D206" s="390" t="s">
        <v>64</v>
      </c>
      <c r="E206" s="373" t="s">
        <v>14782</v>
      </c>
      <c r="F206" s="389" t="s">
        <v>14781</v>
      </c>
      <c r="G206" s="388">
        <v>2021000100084</v>
      </c>
      <c r="H206" s="376" t="s">
        <v>72</v>
      </c>
      <c r="I206" s="373" t="s">
        <v>65</v>
      </c>
      <c r="J206" s="375" t="s">
        <v>14780</v>
      </c>
      <c r="K206" s="387">
        <v>2184000</v>
      </c>
      <c r="L206" s="374" t="s">
        <v>67</v>
      </c>
      <c r="M206" s="375" t="s">
        <v>13105</v>
      </c>
      <c r="N206" s="384">
        <v>1083030113</v>
      </c>
      <c r="O206" s="373">
        <v>103</v>
      </c>
      <c r="P206" s="386">
        <v>44978</v>
      </c>
      <c r="Q206" s="373">
        <v>34532000</v>
      </c>
      <c r="R206" s="399">
        <v>45583</v>
      </c>
      <c r="S206" s="373">
        <v>2184000</v>
      </c>
      <c r="T206" s="376" t="s">
        <v>66</v>
      </c>
      <c r="U206" s="384">
        <v>51913961</v>
      </c>
      <c r="V206" s="375" t="s">
        <v>14663</v>
      </c>
      <c r="W206" s="398">
        <v>45583</v>
      </c>
      <c r="X206" s="398">
        <v>45583</v>
      </c>
      <c r="Y206" s="394" t="s">
        <v>74</v>
      </c>
      <c r="Z206" s="397">
        <v>45613</v>
      </c>
      <c r="AA206" s="375">
        <f t="shared" si="15"/>
        <v>30</v>
      </c>
      <c r="AB206" s="373">
        <v>0</v>
      </c>
      <c r="AC206" s="373">
        <v>0</v>
      </c>
      <c r="AD206" s="373">
        <v>0</v>
      </c>
      <c r="AE206" s="392" t="s">
        <v>74</v>
      </c>
      <c r="AF206" s="375">
        <f t="shared" si="16"/>
        <v>0</v>
      </c>
      <c r="AG206" s="373">
        <v>0</v>
      </c>
      <c r="AH206" s="373">
        <v>0</v>
      </c>
      <c r="AI206" s="396" t="s">
        <v>74</v>
      </c>
      <c r="AJ206" s="373">
        <v>0</v>
      </c>
      <c r="AK206" s="376" t="s">
        <v>74</v>
      </c>
      <c r="AL206" s="376" t="s">
        <v>74</v>
      </c>
      <c r="AM206" s="375">
        <f t="shared" si="17"/>
        <v>0</v>
      </c>
      <c r="AN206" s="375">
        <f>+K206+AC206-AH206</f>
        <v>2184000</v>
      </c>
      <c r="AO206" s="376" t="s">
        <v>94</v>
      </c>
      <c r="AP206" s="373">
        <v>0</v>
      </c>
      <c r="AQ206" s="376" t="s">
        <v>94</v>
      </c>
      <c r="AR206" s="373">
        <v>0</v>
      </c>
      <c r="AS206" s="377" t="s">
        <v>74</v>
      </c>
      <c r="AT206" s="380">
        <v>0</v>
      </c>
      <c r="AU206" s="379">
        <f t="shared" si="18"/>
        <v>2184000</v>
      </c>
      <c r="AV206" s="378">
        <f t="shared" si="19"/>
        <v>0</v>
      </c>
      <c r="AW206" s="377" t="s">
        <v>74</v>
      </c>
      <c r="AX206" s="376" t="s">
        <v>95</v>
      </c>
      <c r="AY206" s="375" t="s">
        <v>14779</v>
      </c>
      <c r="AZ206" s="374" t="s">
        <v>66</v>
      </c>
      <c r="BA206" s="374" t="s">
        <v>66</v>
      </c>
    </row>
    <row r="207" spans="2:53" x14ac:dyDescent="0.25">
      <c r="B207" s="374">
        <v>2024</v>
      </c>
      <c r="C207" s="374">
        <v>891780111</v>
      </c>
      <c r="D207" s="390" t="s">
        <v>64</v>
      </c>
      <c r="E207" s="373" t="s">
        <v>14778</v>
      </c>
      <c r="F207" s="389" t="s">
        <v>14777</v>
      </c>
      <c r="G207" s="388">
        <v>0</v>
      </c>
      <c r="H207" s="376" t="s">
        <v>72</v>
      </c>
      <c r="I207" s="373" t="s">
        <v>65</v>
      </c>
      <c r="J207" s="375" t="s">
        <v>14772</v>
      </c>
      <c r="K207" s="387">
        <v>4800000</v>
      </c>
      <c r="L207" s="374" t="s">
        <v>67</v>
      </c>
      <c r="M207" s="375" t="s">
        <v>14776</v>
      </c>
      <c r="N207" s="384">
        <v>88180916</v>
      </c>
      <c r="O207" s="373">
        <v>1060</v>
      </c>
      <c r="P207" s="386">
        <v>45408</v>
      </c>
      <c r="Q207" s="373">
        <v>955600000</v>
      </c>
      <c r="R207" s="399">
        <v>45593</v>
      </c>
      <c r="S207" s="373">
        <v>4800000</v>
      </c>
      <c r="T207" s="376" t="s">
        <v>66</v>
      </c>
      <c r="U207" s="384">
        <v>36552092</v>
      </c>
      <c r="V207" s="375" t="s">
        <v>14770</v>
      </c>
      <c r="W207" s="398">
        <v>45593</v>
      </c>
      <c r="X207" s="398">
        <v>45593</v>
      </c>
      <c r="Y207" s="394" t="s">
        <v>74</v>
      </c>
      <c r="Z207" s="397">
        <v>45624</v>
      </c>
      <c r="AA207" s="375">
        <f t="shared" si="15"/>
        <v>31</v>
      </c>
      <c r="AB207" s="373">
        <v>0</v>
      </c>
      <c r="AC207" s="373">
        <v>0</v>
      </c>
      <c r="AD207" s="373">
        <v>0</v>
      </c>
      <c r="AE207" s="392" t="s">
        <v>74</v>
      </c>
      <c r="AF207" s="375">
        <f t="shared" si="16"/>
        <v>0</v>
      </c>
      <c r="AG207" s="373">
        <v>0</v>
      </c>
      <c r="AH207" s="373">
        <v>0</v>
      </c>
      <c r="AI207" s="396" t="s">
        <v>74</v>
      </c>
      <c r="AJ207" s="373">
        <v>0</v>
      </c>
      <c r="AK207" s="376" t="s">
        <v>74</v>
      </c>
      <c r="AL207" s="376" t="s">
        <v>74</v>
      </c>
      <c r="AM207" s="375">
        <f t="shared" si="17"/>
        <v>0</v>
      </c>
      <c r="AN207" s="375">
        <f>+K207+AC207-AH207</f>
        <v>4800000</v>
      </c>
      <c r="AO207" s="376" t="s">
        <v>94</v>
      </c>
      <c r="AP207" s="373">
        <v>0</v>
      </c>
      <c r="AQ207" s="376" t="s">
        <v>94</v>
      </c>
      <c r="AR207" s="373">
        <v>0</v>
      </c>
      <c r="AS207" s="377" t="s">
        <v>74</v>
      </c>
      <c r="AT207" s="380">
        <v>0</v>
      </c>
      <c r="AU207" s="379">
        <f t="shared" si="18"/>
        <v>4800000</v>
      </c>
      <c r="AV207" s="378">
        <f t="shared" si="19"/>
        <v>0</v>
      </c>
      <c r="AW207" s="377" t="s">
        <v>74</v>
      </c>
      <c r="AX207" s="376" t="s">
        <v>95</v>
      </c>
      <c r="AY207" s="375" t="s">
        <v>14775</v>
      </c>
      <c r="AZ207" s="374" t="s">
        <v>66</v>
      </c>
      <c r="BA207" s="374" t="s">
        <v>66</v>
      </c>
    </row>
    <row r="208" spans="2:53" x14ac:dyDescent="0.25">
      <c r="B208" s="374">
        <v>2024</v>
      </c>
      <c r="C208" s="374">
        <v>891780111</v>
      </c>
      <c r="D208" s="390" t="s">
        <v>64</v>
      </c>
      <c r="E208" s="373" t="s">
        <v>14774</v>
      </c>
      <c r="F208" s="389" t="s">
        <v>14773</v>
      </c>
      <c r="G208" s="388">
        <v>0</v>
      </c>
      <c r="H208" s="376" t="s">
        <v>72</v>
      </c>
      <c r="I208" s="373" t="s">
        <v>65</v>
      </c>
      <c r="J208" s="375" t="s">
        <v>14772</v>
      </c>
      <c r="K208" s="387">
        <v>4800000</v>
      </c>
      <c r="L208" s="374" t="s">
        <v>67</v>
      </c>
      <c r="M208" s="375" t="s">
        <v>14771</v>
      </c>
      <c r="N208" s="384">
        <v>11810253</v>
      </c>
      <c r="O208" s="373">
        <v>1060</v>
      </c>
      <c r="P208" s="386">
        <v>45408</v>
      </c>
      <c r="Q208" s="373">
        <v>955600000</v>
      </c>
      <c r="R208" s="399">
        <v>45593</v>
      </c>
      <c r="S208" s="373">
        <v>4800000</v>
      </c>
      <c r="T208" s="376" t="s">
        <v>66</v>
      </c>
      <c r="U208" s="384">
        <v>36552092</v>
      </c>
      <c r="V208" s="375" t="s">
        <v>14770</v>
      </c>
      <c r="W208" s="398">
        <v>45593</v>
      </c>
      <c r="X208" s="398">
        <v>45593</v>
      </c>
      <c r="Y208" s="394" t="s">
        <v>74</v>
      </c>
      <c r="Z208" s="397">
        <v>45624</v>
      </c>
      <c r="AA208" s="375">
        <f t="shared" si="15"/>
        <v>31</v>
      </c>
      <c r="AB208" s="373">
        <v>0</v>
      </c>
      <c r="AC208" s="373">
        <v>0</v>
      </c>
      <c r="AD208" s="373">
        <v>0</v>
      </c>
      <c r="AE208" s="392" t="s">
        <v>74</v>
      </c>
      <c r="AF208" s="375">
        <f t="shared" si="16"/>
        <v>0</v>
      </c>
      <c r="AG208" s="373">
        <v>0</v>
      </c>
      <c r="AH208" s="373">
        <v>0</v>
      </c>
      <c r="AI208" s="396" t="s">
        <v>74</v>
      </c>
      <c r="AJ208" s="373">
        <v>0</v>
      </c>
      <c r="AK208" s="376" t="s">
        <v>74</v>
      </c>
      <c r="AL208" s="376" t="s">
        <v>74</v>
      </c>
      <c r="AM208" s="375">
        <f t="shared" si="17"/>
        <v>0</v>
      </c>
      <c r="AN208" s="375">
        <f>+K208+AC208-AH208</f>
        <v>4800000</v>
      </c>
      <c r="AO208" s="376" t="s">
        <v>94</v>
      </c>
      <c r="AP208" s="373">
        <v>0</v>
      </c>
      <c r="AQ208" s="376" t="s">
        <v>94</v>
      </c>
      <c r="AR208" s="373">
        <v>0</v>
      </c>
      <c r="AS208" s="377" t="s">
        <v>74</v>
      </c>
      <c r="AT208" s="380">
        <v>0</v>
      </c>
      <c r="AU208" s="379">
        <f t="shared" si="18"/>
        <v>4800000</v>
      </c>
      <c r="AV208" s="378">
        <f t="shared" si="19"/>
        <v>0</v>
      </c>
      <c r="AW208" s="377" t="s">
        <v>74</v>
      </c>
      <c r="AX208" s="376" t="s">
        <v>95</v>
      </c>
      <c r="AY208" s="375" t="s">
        <v>14769</v>
      </c>
      <c r="AZ208" s="374" t="s">
        <v>66</v>
      </c>
      <c r="BA208" s="374" t="s">
        <v>66</v>
      </c>
    </row>
    <row r="209" spans="2:53" x14ac:dyDescent="0.25">
      <c r="B209" s="374">
        <v>2024</v>
      </c>
      <c r="C209" s="374">
        <v>891780111</v>
      </c>
      <c r="D209" s="390" t="s">
        <v>64</v>
      </c>
      <c r="E209" s="375" t="s">
        <v>14768</v>
      </c>
      <c r="F209" s="389" t="s">
        <v>14767</v>
      </c>
      <c r="G209" s="376">
        <v>0</v>
      </c>
      <c r="H209" s="376" t="s">
        <v>72</v>
      </c>
      <c r="I209" s="373" t="s">
        <v>65</v>
      </c>
      <c r="J209" s="375" t="s">
        <v>14766</v>
      </c>
      <c r="K209" s="387">
        <v>8000000</v>
      </c>
      <c r="L209" s="374" t="s">
        <v>67</v>
      </c>
      <c r="M209" s="375" t="s">
        <v>14765</v>
      </c>
      <c r="N209" s="384">
        <v>36453744</v>
      </c>
      <c r="O209" s="373">
        <v>388</v>
      </c>
      <c r="P209" s="386">
        <v>45338</v>
      </c>
      <c r="Q209" s="373">
        <v>466800000</v>
      </c>
      <c r="R209" s="385">
        <v>45341</v>
      </c>
      <c r="S209" s="373">
        <v>8000000</v>
      </c>
      <c r="T209" s="376" t="s">
        <v>66</v>
      </c>
      <c r="U209" s="384">
        <v>36559959</v>
      </c>
      <c r="V209" s="375" t="s">
        <v>6162</v>
      </c>
      <c r="W209" s="383">
        <v>45341</v>
      </c>
      <c r="X209" s="383">
        <v>45341</v>
      </c>
      <c r="Y209" s="383" t="s">
        <v>74</v>
      </c>
      <c r="Z209" s="393">
        <v>45382</v>
      </c>
      <c r="AA209" s="375">
        <f t="shared" si="15"/>
        <v>41</v>
      </c>
      <c r="AB209" s="373">
        <v>0</v>
      </c>
      <c r="AC209" s="373">
        <v>0</v>
      </c>
      <c r="AD209" s="373">
        <v>1</v>
      </c>
      <c r="AE209" s="392">
        <v>45412</v>
      </c>
      <c r="AF209" s="375">
        <f t="shared" si="16"/>
        <v>30</v>
      </c>
      <c r="AG209" s="373">
        <v>0</v>
      </c>
      <c r="AH209" s="373">
        <v>0</v>
      </c>
      <c r="AI209" s="381" t="s">
        <v>74</v>
      </c>
      <c r="AJ209" s="373">
        <v>0</v>
      </c>
      <c r="AK209" s="376" t="s">
        <v>74</v>
      </c>
      <c r="AL209" s="376" t="s">
        <v>74</v>
      </c>
      <c r="AM209" s="375">
        <f t="shared" si="17"/>
        <v>0</v>
      </c>
      <c r="AN209" s="375">
        <f>+K209+AC209-AH209</f>
        <v>8000000</v>
      </c>
      <c r="AO209" s="376" t="s">
        <v>94</v>
      </c>
      <c r="AP209" s="373">
        <v>0</v>
      </c>
      <c r="AQ209" s="376" t="s">
        <v>94</v>
      </c>
      <c r="AR209" s="373">
        <v>0</v>
      </c>
      <c r="AS209" s="381" t="s">
        <v>74</v>
      </c>
      <c r="AT209" s="380">
        <v>0</v>
      </c>
      <c r="AU209" s="379">
        <f t="shared" si="18"/>
        <v>8000000</v>
      </c>
      <c r="AV209" s="378">
        <f t="shared" si="19"/>
        <v>0</v>
      </c>
      <c r="AW209" s="377" t="s">
        <v>74</v>
      </c>
      <c r="AX209" s="376" t="s">
        <v>95</v>
      </c>
      <c r="AY209" s="375" t="s">
        <v>14764</v>
      </c>
      <c r="AZ209" s="374" t="s">
        <v>66</v>
      </c>
      <c r="BA209" s="374" t="s">
        <v>66</v>
      </c>
    </row>
    <row r="210" spans="2:53" x14ac:dyDescent="0.25">
      <c r="B210" s="374">
        <v>2024</v>
      </c>
      <c r="C210" s="374">
        <v>891780111</v>
      </c>
      <c r="D210" s="390" t="s">
        <v>64</v>
      </c>
      <c r="E210" s="375" t="s">
        <v>14763</v>
      </c>
      <c r="F210" s="389" t="s">
        <v>14762</v>
      </c>
      <c r="G210" s="376">
        <v>0</v>
      </c>
      <c r="H210" s="376" t="s">
        <v>72</v>
      </c>
      <c r="I210" s="373" t="s">
        <v>65</v>
      </c>
      <c r="J210" s="375" t="s">
        <v>14708</v>
      </c>
      <c r="K210" s="387">
        <v>8000000</v>
      </c>
      <c r="L210" s="374" t="s">
        <v>67</v>
      </c>
      <c r="M210" s="375" t="s">
        <v>14761</v>
      </c>
      <c r="N210" s="384">
        <v>1085181610</v>
      </c>
      <c r="O210" s="373">
        <v>388</v>
      </c>
      <c r="P210" s="386">
        <v>45338</v>
      </c>
      <c r="Q210" s="373">
        <v>466800000</v>
      </c>
      <c r="R210" s="385">
        <v>45341</v>
      </c>
      <c r="S210" s="373">
        <v>8000000</v>
      </c>
      <c r="T210" s="376" t="s">
        <v>66</v>
      </c>
      <c r="U210" s="384">
        <v>36559959</v>
      </c>
      <c r="V210" s="375" t="s">
        <v>6162</v>
      </c>
      <c r="W210" s="383">
        <v>45341</v>
      </c>
      <c r="X210" s="383">
        <v>45341</v>
      </c>
      <c r="Y210" s="394" t="s">
        <v>74</v>
      </c>
      <c r="Z210" s="393">
        <v>45382</v>
      </c>
      <c r="AA210" s="375">
        <f t="shared" si="15"/>
        <v>41</v>
      </c>
      <c r="AB210" s="373">
        <v>0</v>
      </c>
      <c r="AC210" s="373">
        <v>0</v>
      </c>
      <c r="AD210" s="373">
        <v>1</v>
      </c>
      <c r="AE210" s="392">
        <v>45412</v>
      </c>
      <c r="AF210" s="375">
        <f t="shared" si="16"/>
        <v>30</v>
      </c>
      <c r="AG210" s="373">
        <v>0</v>
      </c>
      <c r="AH210" s="373">
        <v>0</v>
      </c>
      <c r="AI210" s="381" t="s">
        <v>74</v>
      </c>
      <c r="AJ210" s="373">
        <v>0</v>
      </c>
      <c r="AK210" s="376" t="s">
        <v>74</v>
      </c>
      <c r="AL210" s="376" t="s">
        <v>74</v>
      </c>
      <c r="AM210" s="375">
        <f t="shared" si="17"/>
        <v>0</v>
      </c>
      <c r="AN210" s="375">
        <f>+K210+AC210-AH210</f>
        <v>8000000</v>
      </c>
      <c r="AO210" s="376" t="s">
        <v>94</v>
      </c>
      <c r="AP210" s="373">
        <v>0</v>
      </c>
      <c r="AQ210" s="376" t="s">
        <v>94</v>
      </c>
      <c r="AR210" s="373">
        <v>0</v>
      </c>
      <c r="AS210" s="381" t="s">
        <v>74</v>
      </c>
      <c r="AT210" s="380">
        <v>0</v>
      </c>
      <c r="AU210" s="379">
        <f t="shared" si="18"/>
        <v>8000000</v>
      </c>
      <c r="AV210" s="378">
        <f t="shared" si="19"/>
        <v>0</v>
      </c>
      <c r="AW210" s="377" t="s">
        <v>74</v>
      </c>
      <c r="AX210" s="376" t="s">
        <v>95</v>
      </c>
      <c r="AY210" s="375" t="s">
        <v>14760</v>
      </c>
      <c r="AZ210" s="374" t="s">
        <v>66</v>
      </c>
      <c r="BA210" s="374" t="s">
        <v>66</v>
      </c>
    </row>
    <row r="211" spans="2:53" x14ac:dyDescent="0.25">
      <c r="B211" s="374">
        <v>2024</v>
      </c>
      <c r="C211" s="374">
        <v>891780111</v>
      </c>
      <c r="D211" s="390" t="s">
        <v>64</v>
      </c>
      <c r="E211" s="375" t="s">
        <v>14759</v>
      </c>
      <c r="F211" s="389" t="s">
        <v>14758</v>
      </c>
      <c r="G211" s="376">
        <v>0</v>
      </c>
      <c r="H211" s="376" t="s">
        <v>72</v>
      </c>
      <c r="I211" s="373" t="s">
        <v>65</v>
      </c>
      <c r="J211" s="375" t="s">
        <v>14708</v>
      </c>
      <c r="K211" s="387">
        <v>8000000</v>
      </c>
      <c r="L211" s="374" t="s">
        <v>67</v>
      </c>
      <c r="M211" s="375" t="s">
        <v>14757</v>
      </c>
      <c r="N211" s="384">
        <v>19582588</v>
      </c>
      <c r="O211" s="373">
        <v>388</v>
      </c>
      <c r="P211" s="386">
        <v>45338</v>
      </c>
      <c r="Q211" s="373">
        <v>466800000</v>
      </c>
      <c r="R211" s="385">
        <v>45341</v>
      </c>
      <c r="S211" s="373">
        <v>8000000</v>
      </c>
      <c r="T211" s="376" t="s">
        <v>66</v>
      </c>
      <c r="U211" s="384">
        <v>36559959</v>
      </c>
      <c r="V211" s="375" t="s">
        <v>6162</v>
      </c>
      <c r="W211" s="383">
        <v>45341</v>
      </c>
      <c r="X211" s="383">
        <v>45341</v>
      </c>
      <c r="Y211" s="394" t="s">
        <v>74</v>
      </c>
      <c r="Z211" s="393">
        <v>45382</v>
      </c>
      <c r="AA211" s="375">
        <f t="shared" si="15"/>
        <v>41</v>
      </c>
      <c r="AB211" s="373">
        <v>0</v>
      </c>
      <c r="AC211" s="373">
        <v>0</v>
      </c>
      <c r="AD211" s="373">
        <v>1</v>
      </c>
      <c r="AE211" s="392">
        <v>45412</v>
      </c>
      <c r="AF211" s="375">
        <f t="shared" si="16"/>
        <v>30</v>
      </c>
      <c r="AG211" s="373">
        <v>0</v>
      </c>
      <c r="AH211" s="373">
        <v>0</v>
      </c>
      <c r="AI211" s="381" t="s">
        <v>74</v>
      </c>
      <c r="AJ211" s="373">
        <v>0</v>
      </c>
      <c r="AK211" s="376" t="s">
        <v>74</v>
      </c>
      <c r="AL211" s="376" t="s">
        <v>74</v>
      </c>
      <c r="AM211" s="375">
        <f t="shared" si="17"/>
        <v>0</v>
      </c>
      <c r="AN211" s="375">
        <f>+K211+AC211-AH211</f>
        <v>8000000</v>
      </c>
      <c r="AO211" s="376" t="s">
        <v>94</v>
      </c>
      <c r="AP211" s="373">
        <v>0</v>
      </c>
      <c r="AQ211" s="376" t="s">
        <v>94</v>
      </c>
      <c r="AR211" s="373">
        <v>0</v>
      </c>
      <c r="AS211" s="381" t="s">
        <v>74</v>
      </c>
      <c r="AT211" s="380">
        <v>0</v>
      </c>
      <c r="AU211" s="379">
        <f t="shared" si="18"/>
        <v>8000000</v>
      </c>
      <c r="AV211" s="378">
        <f t="shared" si="19"/>
        <v>0</v>
      </c>
      <c r="AW211" s="377" t="s">
        <v>74</v>
      </c>
      <c r="AX211" s="376" t="s">
        <v>95</v>
      </c>
      <c r="AY211" s="375" t="s">
        <v>14756</v>
      </c>
      <c r="AZ211" s="374" t="s">
        <v>66</v>
      </c>
      <c r="BA211" s="374" t="s">
        <v>66</v>
      </c>
    </row>
    <row r="212" spans="2:53" x14ac:dyDescent="0.25">
      <c r="B212" s="374">
        <v>2024</v>
      </c>
      <c r="C212" s="374">
        <v>891780111</v>
      </c>
      <c r="D212" s="390" t="s">
        <v>64</v>
      </c>
      <c r="E212" s="375" t="s">
        <v>14755</v>
      </c>
      <c r="F212" s="389" t="s">
        <v>14754</v>
      </c>
      <c r="G212" s="376">
        <v>0</v>
      </c>
      <c r="H212" s="376" t="s">
        <v>72</v>
      </c>
      <c r="I212" s="373" t="s">
        <v>65</v>
      </c>
      <c r="J212" s="375" t="s">
        <v>14708</v>
      </c>
      <c r="K212" s="387">
        <v>8000000</v>
      </c>
      <c r="L212" s="374" t="s">
        <v>67</v>
      </c>
      <c r="M212" s="375" t="s">
        <v>14753</v>
      </c>
      <c r="N212" s="384">
        <v>85151234</v>
      </c>
      <c r="O212" s="373">
        <v>388</v>
      </c>
      <c r="P212" s="386">
        <v>45338</v>
      </c>
      <c r="Q212" s="373">
        <v>466800000</v>
      </c>
      <c r="R212" s="385">
        <v>45341</v>
      </c>
      <c r="S212" s="373">
        <v>8000000</v>
      </c>
      <c r="T212" s="376" t="s">
        <v>66</v>
      </c>
      <c r="U212" s="384">
        <v>36559959</v>
      </c>
      <c r="V212" s="375" t="s">
        <v>6162</v>
      </c>
      <c r="W212" s="383">
        <v>45341</v>
      </c>
      <c r="X212" s="383">
        <v>45341</v>
      </c>
      <c r="Y212" s="394" t="s">
        <v>74</v>
      </c>
      <c r="Z212" s="393">
        <v>45382</v>
      </c>
      <c r="AA212" s="375">
        <f t="shared" si="15"/>
        <v>41</v>
      </c>
      <c r="AB212" s="373">
        <v>0</v>
      </c>
      <c r="AC212" s="373">
        <v>0</v>
      </c>
      <c r="AD212" s="373">
        <v>0</v>
      </c>
      <c r="AE212" s="392" t="s">
        <v>74</v>
      </c>
      <c r="AF212" s="375">
        <f t="shared" si="16"/>
        <v>0</v>
      </c>
      <c r="AG212" s="373">
        <v>0</v>
      </c>
      <c r="AH212" s="373">
        <v>0</v>
      </c>
      <c r="AI212" s="381" t="s">
        <v>74</v>
      </c>
      <c r="AJ212" s="373">
        <v>0</v>
      </c>
      <c r="AK212" s="376" t="s">
        <v>74</v>
      </c>
      <c r="AL212" s="376" t="s">
        <v>74</v>
      </c>
      <c r="AM212" s="375">
        <f t="shared" si="17"/>
        <v>0</v>
      </c>
      <c r="AN212" s="375">
        <f>+K212+AC212-AH212</f>
        <v>8000000</v>
      </c>
      <c r="AO212" s="376" t="s">
        <v>94</v>
      </c>
      <c r="AP212" s="373">
        <v>0</v>
      </c>
      <c r="AQ212" s="376" t="s">
        <v>94</v>
      </c>
      <c r="AR212" s="373">
        <v>0</v>
      </c>
      <c r="AS212" s="381" t="s">
        <v>74</v>
      </c>
      <c r="AT212" s="380">
        <v>0</v>
      </c>
      <c r="AU212" s="379">
        <f t="shared" si="18"/>
        <v>8000000</v>
      </c>
      <c r="AV212" s="378">
        <f t="shared" si="19"/>
        <v>0</v>
      </c>
      <c r="AW212" s="377" t="s">
        <v>74</v>
      </c>
      <c r="AX212" s="376" t="s">
        <v>95</v>
      </c>
      <c r="AY212" s="375" t="s">
        <v>14752</v>
      </c>
      <c r="AZ212" s="374" t="s">
        <v>66</v>
      </c>
      <c r="BA212" s="374" t="s">
        <v>66</v>
      </c>
    </row>
    <row r="213" spans="2:53" x14ac:dyDescent="0.25">
      <c r="B213" s="374">
        <v>2024</v>
      </c>
      <c r="C213" s="374">
        <v>891780111</v>
      </c>
      <c r="D213" s="390" t="s">
        <v>64</v>
      </c>
      <c r="E213" s="375" t="s">
        <v>14751</v>
      </c>
      <c r="F213" s="389" t="s">
        <v>14750</v>
      </c>
      <c r="G213" s="376">
        <v>0</v>
      </c>
      <c r="H213" s="376" t="s">
        <v>72</v>
      </c>
      <c r="I213" s="373" t="s">
        <v>65</v>
      </c>
      <c r="J213" s="375" t="s">
        <v>14708</v>
      </c>
      <c r="K213" s="387">
        <v>8000000</v>
      </c>
      <c r="L213" s="374" t="s">
        <v>67</v>
      </c>
      <c r="M213" s="375" t="s">
        <v>14749</v>
      </c>
      <c r="N213" s="384">
        <v>1081760438</v>
      </c>
      <c r="O213" s="373">
        <v>388</v>
      </c>
      <c r="P213" s="386">
        <v>45338</v>
      </c>
      <c r="Q213" s="373">
        <v>466800000</v>
      </c>
      <c r="R213" s="385">
        <v>45341</v>
      </c>
      <c r="S213" s="373">
        <v>8000000</v>
      </c>
      <c r="T213" s="376" t="s">
        <v>66</v>
      </c>
      <c r="U213" s="384">
        <v>36559959</v>
      </c>
      <c r="V213" s="375" t="s">
        <v>6162</v>
      </c>
      <c r="W213" s="383">
        <v>45341</v>
      </c>
      <c r="X213" s="383">
        <v>45341</v>
      </c>
      <c r="Y213" s="394" t="s">
        <v>74</v>
      </c>
      <c r="Z213" s="393">
        <v>45382</v>
      </c>
      <c r="AA213" s="375">
        <f t="shared" si="15"/>
        <v>41</v>
      </c>
      <c r="AB213" s="373">
        <v>0</v>
      </c>
      <c r="AC213" s="373">
        <v>0</v>
      </c>
      <c r="AD213" s="373">
        <v>1</v>
      </c>
      <c r="AE213" s="392">
        <v>45412</v>
      </c>
      <c r="AF213" s="375">
        <f t="shared" si="16"/>
        <v>30</v>
      </c>
      <c r="AG213" s="373">
        <v>0</v>
      </c>
      <c r="AH213" s="373">
        <v>0</v>
      </c>
      <c r="AI213" s="381" t="s">
        <v>74</v>
      </c>
      <c r="AJ213" s="373">
        <v>0</v>
      </c>
      <c r="AK213" s="376" t="s">
        <v>74</v>
      </c>
      <c r="AL213" s="376" t="s">
        <v>74</v>
      </c>
      <c r="AM213" s="375">
        <f t="shared" si="17"/>
        <v>0</v>
      </c>
      <c r="AN213" s="375">
        <f>+K213+AC213-AH213</f>
        <v>8000000</v>
      </c>
      <c r="AO213" s="376" t="s">
        <v>94</v>
      </c>
      <c r="AP213" s="373">
        <v>0</v>
      </c>
      <c r="AQ213" s="376" t="s">
        <v>94</v>
      </c>
      <c r="AR213" s="373">
        <v>0</v>
      </c>
      <c r="AS213" s="381" t="s">
        <v>74</v>
      </c>
      <c r="AT213" s="380">
        <v>0</v>
      </c>
      <c r="AU213" s="379">
        <f t="shared" si="18"/>
        <v>8000000</v>
      </c>
      <c r="AV213" s="378">
        <f t="shared" si="19"/>
        <v>0</v>
      </c>
      <c r="AW213" s="377" t="s">
        <v>74</v>
      </c>
      <c r="AX213" s="376" t="s">
        <v>95</v>
      </c>
      <c r="AY213" s="375" t="s">
        <v>14748</v>
      </c>
      <c r="AZ213" s="374" t="s">
        <v>66</v>
      </c>
      <c r="BA213" s="374" t="s">
        <v>66</v>
      </c>
    </row>
    <row r="214" spans="2:53" x14ac:dyDescent="0.25">
      <c r="B214" s="374">
        <v>2024</v>
      </c>
      <c r="C214" s="374">
        <v>891780111</v>
      </c>
      <c r="D214" s="390" t="s">
        <v>64</v>
      </c>
      <c r="E214" s="375" t="s">
        <v>14747</v>
      </c>
      <c r="F214" s="389" t="s">
        <v>14746</v>
      </c>
      <c r="G214" s="376">
        <v>0</v>
      </c>
      <c r="H214" s="376" t="s">
        <v>72</v>
      </c>
      <c r="I214" s="373" t="s">
        <v>65</v>
      </c>
      <c r="J214" s="375" t="s">
        <v>14708</v>
      </c>
      <c r="K214" s="387">
        <v>8000000</v>
      </c>
      <c r="L214" s="374" t="s">
        <v>67</v>
      </c>
      <c r="M214" s="375" t="s">
        <v>14745</v>
      </c>
      <c r="N214" s="384">
        <v>1085177375</v>
      </c>
      <c r="O214" s="373">
        <v>388</v>
      </c>
      <c r="P214" s="386">
        <v>45338</v>
      </c>
      <c r="Q214" s="373">
        <v>466800000</v>
      </c>
      <c r="R214" s="385">
        <v>45341</v>
      </c>
      <c r="S214" s="373">
        <v>8000000</v>
      </c>
      <c r="T214" s="376" t="s">
        <v>66</v>
      </c>
      <c r="U214" s="384">
        <v>36559959</v>
      </c>
      <c r="V214" s="375" t="s">
        <v>6162</v>
      </c>
      <c r="W214" s="383">
        <v>45341</v>
      </c>
      <c r="X214" s="383">
        <v>45341</v>
      </c>
      <c r="Y214" s="394" t="s">
        <v>74</v>
      </c>
      <c r="Z214" s="393">
        <v>45382</v>
      </c>
      <c r="AA214" s="375">
        <f t="shared" si="15"/>
        <v>41</v>
      </c>
      <c r="AB214" s="373">
        <v>0</v>
      </c>
      <c r="AC214" s="373">
        <v>0</v>
      </c>
      <c r="AD214" s="373">
        <v>0</v>
      </c>
      <c r="AE214" s="392" t="s">
        <v>74</v>
      </c>
      <c r="AF214" s="375">
        <f t="shared" si="16"/>
        <v>0</v>
      </c>
      <c r="AG214" s="373">
        <v>0</v>
      </c>
      <c r="AH214" s="373">
        <v>0</v>
      </c>
      <c r="AI214" s="381" t="s">
        <v>74</v>
      </c>
      <c r="AJ214" s="373">
        <v>0</v>
      </c>
      <c r="AK214" s="376" t="s">
        <v>74</v>
      </c>
      <c r="AL214" s="376" t="s">
        <v>74</v>
      </c>
      <c r="AM214" s="375">
        <f t="shared" si="17"/>
        <v>0</v>
      </c>
      <c r="AN214" s="375">
        <f>+K214+AC214-AH214</f>
        <v>8000000</v>
      </c>
      <c r="AO214" s="376" t="s">
        <v>94</v>
      </c>
      <c r="AP214" s="373">
        <v>0</v>
      </c>
      <c r="AQ214" s="376" t="s">
        <v>94</v>
      </c>
      <c r="AR214" s="373">
        <v>0</v>
      </c>
      <c r="AS214" s="381" t="s">
        <v>74</v>
      </c>
      <c r="AT214" s="380">
        <v>0</v>
      </c>
      <c r="AU214" s="379">
        <f t="shared" si="18"/>
        <v>8000000</v>
      </c>
      <c r="AV214" s="378">
        <f t="shared" si="19"/>
        <v>0</v>
      </c>
      <c r="AW214" s="377" t="s">
        <v>74</v>
      </c>
      <c r="AX214" s="376" t="s">
        <v>95</v>
      </c>
      <c r="AY214" s="375" t="s">
        <v>14744</v>
      </c>
      <c r="AZ214" s="374" t="s">
        <v>66</v>
      </c>
      <c r="BA214" s="374" t="s">
        <v>66</v>
      </c>
    </row>
    <row r="215" spans="2:53" x14ac:dyDescent="0.25">
      <c r="B215" s="374">
        <v>2024</v>
      </c>
      <c r="C215" s="374">
        <v>891780111</v>
      </c>
      <c r="D215" s="390" t="s">
        <v>64</v>
      </c>
      <c r="E215" s="375" t="s">
        <v>14743</v>
      </c>
      <c r="F215" s="389" t="s">
        <v>14742</v>
      </c>
      <c r="G215" s="376">
        <v>0</v>
      </c>
      <c r="H215" s="376" t="s">
        <v>72</v>
      </c>
      <c r="I215" s="373" t="s">
        <v>65</v>
      </c>
      <c r="J215" s="375" t="s">
        <v>14708</v>
      </c>
      <c r="K215" s="387">
        <v>8000000</v>
      </c>
      <c r="L215" s="374" t="s">
        <v>67</v>
      </c>
      <c r="M215" s="375" t="s">
        <v>14741</v>
      </c>
      <c r="N215" s="384">
        <v>19594555</v>
      </c>
      <c r="O215" s="373">
        <v>388</v>
      </c>
      <c r="P215" s="386">
        <v>45338</v>
      </c>
      <c r="Q215" s="373">
        <v>466800000</v>
      </c>
      <c r="R215" s="385">
        <v>45341</v>
      </c>
      <c r="S215" s="373">
        <v>8000000</v>
      </c>
      <c r="T215" s="376" t="s">
        <v>66</v>
      </c>
      <c r="U215" s="384">
        <v>36559959</v>
      </c>
      <c r="V215" s="375" t="s">
        <v>6162</v>
      </c>
      <c r="W215" s="383">
        <v>45341</v>
      </c>
      <c r="X215" s="383">
        <v>45341</v>
      </c>
      <c r="Y215" s="394" t="s">
        <v>74</v>
      </c>
      <c r="Z215" s="393">
        <v>45382</v>
      </c>
      <c r="AA215" s="375">
        <f t="shared" si="15"/>
        <v>41</v>
      </c>
      <c r="AB215" s="373">
        <v>0</v>
      </c>
      <c r="AC215" s="373">
        <v>0</v>
      </c>
      <c r="AD215" s="373">
        <v>1</v>
      </c>
      <c r="AE215" s="392">
        <v>45412</v>
      </c>
      <c r="AF215" s="375">
        <f t="shared" si="16"/>
        <v>30</v>
      </c>
      <c r="AG215" s="373">
        <v>0</v>
      </c>
      <c r="AH215" s="373">
        <v>0</v>
      </c>
      <c r="AI215" s="381" t="s">
        <v>74</v>
      </c>
      <c r="AJ215" s="373">
        <v>0</v>
      </c>
      <c r="AK215" s="376" t="s">
        <v>74</v>
      </c>
      <c r="AL215" s="376" t="s">
        <v>74</v>
      </c>
      <c r="AM215" s="375">
        <f t="shared" si="17"/>
        <v>0</v>
      </c>
      <c r="AN215" s="375">
        <f>+K215+AC215-AH215</f>
        <v>8000000</v>
      </c>
      <c r="AO215" s="376" t="s">
        <v>94</v>
      </c>
      <c r="AP215" s="373">
        <v>0</v>
      </c>
      <c r="AQ215" s="376" t="s">
        <v>94</v>
      </c>
      <c r="AR215" s="373">
        <v>0</v>
      </c>
      <c r="AS215" s="381" t="s">
        <v>74</v>
      </c>
      <c r="AT215" s="380">
        <v>0</v>
      </c>
      <c r="AU215" s="379">
        <f t="shared" si="18"/>
        <v>8000000</v>
      </c>
      <c r="AV215" s="378">
        <f t="shared" si="19"/>
        <v>0</v>
      </c>
      <c r="AW215" s="377" t="s">
        <v>74</v>
      </c>
      <c r="AX215" s="376" t="s">
        <v>95</v>
      </c>
      <c r="AY215" s="375" t="s">
        <v>14740</v>
      </c>
      <c r="AZ215" s="374" t="s">
        <v>66</v>
      </c>
      <c r="BA215" s="374" t="s">
        <v>66</v>
      </c>
    </row>
    <row r="216" spans="2:53" x14ac:dyDescent="0.25">
      <c r="B216" s="374">
        <v>2024</v>
      </c>
      <c r="C216" s="374">
        <v>891780111</v>
      </c>
      <c r="D216" s="390" t="s">
        <v>64</v>
      </c>
      <c r="E216" s="375" t="s">
        <v>14739</v>
      </c>
      <c r="F216" s="389" t="s">
        <v>14738</v>
      </c>
      <c r="G216" s="376">
        <v>0</v>
      </c>
      <c r="H216" s="376" t="s">
        <v>72</v>
      </c>
      <c r="I216" s="373" t="s">
        <v>65</v>
      </c>
      <c r="J216" s="375" t="s">
        <v>14708</v>
      </c>
      <c r="K216" s="387">
        <v>8000000</v>
      </c>
      <c r="L216" s="374" t="s">
        <v>67</v>
      </c>
      <c r="M216" s="375" t="s">
        <v>14737</v>
      </c>
      <c r="N216" s="384">
        <v>12626997</v>
      </c>
      <c r="O216" s="373">
        <v>388</v>
      </c>
      <c r="P216" s="386">
        <v>45338</v>
      </c>
      <c r="Q216" s="373">
        <v>466800000</v>
      </c>
      <c r="R216" s="385">
        <v>45341</v>
      </c>
      <c r="S216" s="373">
        <v>8000000</v>
      </c>
      <c r="T216" s="376" t="s">
        <v>66</v>
      </c>
      <c r="U216" s="384">
        <v>36559959</v>
      </c>
      <c r="V216" s="375" t="s">
        <v>6162</v>
      </c>
      <c r="W216" s="383">
        <v>45341</v>
      </c>
      <c r="X216" s="383">
        <v>45341</v>
      </c>
      <c r="Y216" s="394" t="s">
        <v>74</v>
      </c>
      <c r="Z216" s="393">
        <v>45382</v>
      </c>
      <c r="AA216" s="375">
        <f t="shared" si="15"/>
        <v>41</v>
      </c>
      <c r="AB216" s="373">
        <v>0</v>
      </c>
      <c r="AC216" s="373">
        <v>0</v>
      </c>
      <c r="AD216" s="373">
        <v>1</v>
      </c>
      <c r="AE216" s="392">
        <v>45412</v>
      </c>
      <c r="AF216" s="375">
        <f t="shared" si="16"/>
        <v>30</v>
      </c>
      <c r="AG216" s="373">
        <v>0</v>
      </c>
      <c r="AH216" s="373">
        <v>0</v>
      </c>
      <c r="AI216" s="381" t="s">
        <v>74</v>
      </c>
      <c r="AJ216" s="373">
        <v>0</v>
      </c>
      <c r="AK216" s="376" t="s">
        <v>74</v>
      </c>
      <c r="AL216" s="376" t="s">
        <v>74</v>
      </c>
      <c r="AM216" s="375">
        <f t="shared" si="17"/>
        <v>0</v>
      </c>
      <c r="AN216" s="375">
        <f>+K216+AC216-AH216</f>
        <v>8000000</v>
      </c>
      <c r="AO216" s="376" t="s">
        <v>94</v>
      </c>
      <c r="AP216" s="373">
        <v>0</v>
      </c>
      <c r="AQ216" s="376" t="s">
        <v>94</v>
      </c>
      <c r="AR216" s="373">
        <v>0</v>
      </c>
      <c r="AS216" s="381" t="s">
        <v>74</v>
      </c>
      <c r="AT216" s="380">
        <v>0</v>
      </c>
      <c r="AU216" s="379">
        <f t="shared" si="18"/>
        <v>8000000</v>
      </c>
      <c r="AV216" s="378">
        <f t="shared" si="19"/>
        <v>0</v>
      </c>
      <c r="AW216" s="377" t="s">
        <v>74</v>
      </c>
      <c r="AX216" s="376" t="s">
        <v>95</v>
      </c>
      <c r="AY216" s="375" t="s">
        <v>14736</v>
      </c>
      <c r="AZ216" s="374" t="s">
        <v>66</v>
      </c>
      <c r="BA216" s="374" t="s">
        <v>66</v>
      </c>
    </row>
    <row r="217" spans="2:53" x14ac:dyDescent="0.25">
      <c r="B217" s="374">
        <v>2024</v>
      </c>
      <c r="C217" s="374">
        <v>891780111</v>
      </c>
      <c r="D217" s="390" t="s">
        <v>64</v>
      </c>
      <c r="E217" s="375" t="s">
        <v>14735</v>
      </c>
      <c r="F217" s="389" t="s">
        <v>14734</v>
      </c>
      <c r="G217" s="376">
        <v>0</v>
      </c>
      <c r="H217" s="376" t="s">
        <v>72</v>
      </c>
      <c r="I217" s="373" t="s">
        <v>65</v>
      </c>
      <c r="J217" s="375" t="s">
        <v>14695</v>
      </c>
      <c r="K217" s="387">
        <v>8000000</v>
      </c>
      <c r="L217" s="374" t="s">
        <v>67</v>
      </c>
      <c r="M217" s="375" t="s">
        <v>14733</v>
      </c>
      <c r="N217" s="384">
        <v>40937704</v>
      </c>
      <c r="O217" s="373">
        <v>388</v>
      </c>
      <c r="P217" s="386">
        <v>45338</v>
      </c>
      <c r="Q217" s="373">
        <v>466800000</v>
      </c>
      <c r="R217" s="385">
        <v>45341</v>
      </c>
      <c r="S217" s="373">
        <v>8000000</v>
      </c>
      <c r="T217" s="376" t="s">
        <v>66</v>
      </c>
      <c r="U217" s="384">
        <v>36559959</v>
      </c>
      <c r="V217" s="375" t="s">
        <v>6162</v>
      </c>
      <c r="W217" s="383">
        <v>45341</v>
      </c>
      <c r="X217" s="383">
        <v>45341</v>
      </c>
      <c r="Y217" s="394" t="s">
        <v>74</v>
      </c>
      <c r="Z217" s="393">
        <v>45382</v>
      </c>
      <c r="AA217" s="375">
        <f t="shared" si="15"/>
        <v>41</v>
      </c>
      <c r="AB217" s="373">
        <v>0</v>
      </c>
      <c r="AC217" s="373">
        <v>0</v>
      </c>
      <c r="AD217" s="373">
        <v>0</v>
      </c>
      <c r="AE217" s="392" t="s">
        <v>74</v>
      </c>
      <c r="AF217" s="375">
        <f t="shared" si="16"/>
        <v>0</v>
      </c>
      <c r="AG217" s="373">
        <v>0</v>
      </c>
      <c r="AH217" s="373">
        <v>0</v>
      </c>
      <c r="AI217" s="381" t="s">
        <v>74</v>
      </c>
      <c r="AJ217" s="373">
        <v>0</v>
      </c>
      <c r="AK217" s="376" t="s">
        <v>74</v>
      </c>
      <c r="AL217" s="376" t="s">
        <v>74</v>
      </c>
      <c r="AM217" s="375">
        <f t="shared" si="17"/>
        <v>0</v>
      </c>
      <c r="AN217" s="375">
        <f>+K217+AC217-AH217</f>
        <v>8000000</v>
      </c>
      <c r="AO217" s="376" t="s">
        <v>94</v>
      </c>
      <c r="AP217" s="373">
        <v>0</v>
      </c>
      <c r="AQ217" s="376" t="s">
        <v>94</v>
      </c>
      <c r="AR217" s="373">
        <v>0</v>
      </c>
      <c r="AS217" s="381" t="s">
        <v>74</v>
      </c>
      <c r="AT217" s="380">
        <v>0</v>
      </c>
      <c r="AU217" s="379">
        <f t="shared" si="18"/>
        <v>8000000</v>
      </c>
      <c r="AV217" s="378">
        <f t="shared" si="19"/>
        <v>0</v>
      </c>
      <c r="AW217" s="377" t="s">
        <v>74</v>
      </c>
      <c r="AX217" s="376" t="s">
        <v>95</v>
      </c>
      <c r="AY217" s="375" t="s">
        <v>14732</v>
      </c>
      <c r="AZ217" s="374" t="s">
        <v>66</v>
      </c>
      <c r="BA217" s="374" t="s">
        <v>66</v>
      </c>
    </row>
    <row r="218" spans="2:53" x14ac:dyDescent="0.25">
      <c r="B218" s="374">
        <v>2024</v>
      </c>
      <c r="C218" s="374">
        <v>891780111</v>
      </c>
      <c r="D218" s="390" t="s">
        <v>64</v>
      </c>
      <c r="E218" s="375" t="s">
        <v>14731</v>
      </c>
      <c r="F218" s="389" t="s">
        <v>14730</v>
      </c>
      <c r="G218" s="376">
        <v>0</v>
      </c>
      <c r="H218" s="376" t="s">
        <v>72</v>
      </c>
      <c r="I218" s="373" t="s">
        <v>65</v>
      </c>
      <c r="J218" s="375" t="s">
        <v>14729</v>
      </c>
      <c r="K218" s="387">
        <v>8000000</v>
      </c>
      <c r="L218" s="374" t="s">
        <v>67</v>
      </c>
      <c r="M218" s="375" t="s">
        <v>14728</v>
      </c>
      <c r="N218" s="384">
        <v>77038078</v>
      </c>
      <c r="O218" s="373">
        <v>388</v>
      </c>
      <c r="P218" s="386">
        <v>45338</v>
      </c>
      <c r="Q218" s="373">
        <v>466800000</v>
      </c>
      <c r="R218" s="385">
        <v>45341</v>
      </c>
      <c r="S218" s="373">
        <v>8000000</v>
      </c>
      <c r="T218" s="376" t="s">
        <v>66</v>
      </c>
      <c r="U218" s="384">
        <v>36559959</v>
      </c>
      <c r="V218" s="375" t="s">
        <v>6162</v>
      </c>
      <c r="W218" s="383">
        <v>45341</v>
      </c>
      <c r="X218" s="383">
        <v>45341</v>
      </c>
      <c r="Y218" s="394" t="s">
        <v>74</v>
      </c>
      <c r="Z218" s="393">
        <v>45382</v>
      </c>
      <c r="AA218" s="375">
        <f t="shared" si="15"/>
        <v>41</v>
      </c>
      <c r="AB218" s="373">
        <v>0</v>
      </c>
      <c r="AC218" s="373">
        <v>0</v>
      </c>
      <c r="AD218" s="373">
        <v>1</v>
      </c>
      <c r="AE218" s="392">
        <v>45412</v>
      </c>
      <c r="AF218" s="375">
        <f t="shared" si="16"/>
        <v>30</v>
      </c>
      <c r="AG218" s="373">
        <v>0</v>
      </c>
      <c r="AH218" s="373">
        <v>0</v>
      </c>
      <c r="AI218" s="381" t="s">
        <v>74</v>
      </c>
      <c r="AJ218" s="373">
        <v>0</v>
      </c>
      <c r="AK218" s="376" t="s">
        <v>74</v>
      </c>
      <c r="AL218" s="376" t="s">
        <v>74</v>
      </c>
      <c r="AM218" s="375">
        <f t="shared" si="17"/>
        <v>0</v>
      </c>
      <c r="AN218" s="375">
        <f>+K218+AC218-AH218</f>
        <v>8000000</v>
      </c>
      <c r="AO218" s="376" t="s">
        <v>94</v>
      </c>
      <c r="AP218" s="373">
        <v>0</v>
      </c>
      <c r="AQ218" s="376" t="s">
        <v>94</v>
      </c>
      <c r="AR218" s="373">
        <v>0</v>
      </c>
      <c r="AS218" s="381" t="s">
        <v>74</v>
      </c>
      <c r="AT218" s="380">
        <v>0</v>
      </c>
      <c r="AU218" s="379">
        <f t="shared" si="18"/>
        <v>8000000</v>
      </c>
      <c r="AV218" s="378">
        <f t="shared" si="19"/>
        <v>0</v>
      </c>
      <c r="AW218" s="377" t="s">
        <v>74</v>
      </c>
      <c r="AX218" s="376" t="s">
        <v>95</v>
      </c>
      <c r="AY218" s="375" t="s">
        <v>14727</v>
      </c>
      <c r="AZ218" s="374" t="s">
        <v>66</v>
      </c>
      <c r="BA218" s="374" t="s">
        <v>66</v>
      </c>
    </row>
    <row r="219" spans="2:53" x14ac:dyDescent="0.25">
      <c r="B219" s="374">
        <v>2024</v>
      </c>
      <c r="C219" s="374">
        <v>891780111</v>
      </c>
      <c r="D219" s="390" t="s">
        <v>64</v>
      </c>
      <c r="E219" s="375" t="s">
        <v>14726</v>
      </c>
      <c r="F219" s="389" t="s">
        <v>14725</v>
      </c>
      <c r="G219" s="376">
        <v>0</v>
      </c>
      <c r="H219" s="376" t="s">
        <v>72</v>
      </c>
      <c r="I219" s="373" t="s">
        <v>65</v>
      </c>
      <c r="J219" s="375" t="s">
        <v>14708</v>
      </c>
      <c r="K219" s="387">
        <v>8000000</v>
      </c>
      <c r="L219" s="374" t="s">
        <v>67</v>
      </c>
      <c r="M219" s="375" t="s">
        <v>14724</v>
      </c>
      <c r="N219" s="384">
        <v>1118824714</v>
      </c>
      <c r="O219" s="373">
        <v>388</v>
      </c>
      <c r="P219" s="386">
        <v>45338</v>
      </c>
      <c r="Q219" s="373">
        <v>466800000</v>
      </c>
      <c r="R219" s="385">
        <v>45341</v>
      </c>
      <c r="S219" s="373">
        <v>8000000</v>
      </c>
      <c r="T219" s="376" t="s">
        <v>66</v>
      </c>
      <c r="U219" s="384">
        <v>36559959</v>
      </c>
      <c r="V219" s="375" t="s">
        <v>6162</v>
      </c>
      <c r="W219" s="383">
        <v>45341</v>
      </c>
      <c r="X219" s="383">
        <v>45341</v>
      </c>
      <c r="Y219" s="394" t="s">
        <v>74</v>
      </c>
      <c r="Z219" s="393">
        <v>45382</v>
      </c>
      <c r="AA219" s="375">
        <f t="shared" si="15"/>
        <v>41</v>
      </c>
      <c r="AB219" s="373">
        <v>0</v>
      </c>
      <c r="AC219" s="373">
        <v>0</v>
      </c>
      <c r="AD219" s="373">
        <v>0</v>
      </c>
      <c r="AE219" s="392" t="s">
        <v>74</v>
      </c>
      <c r="AF219" s="375">
        <f t="shared" si="16"/>
        <v>0</v>
      </c>
      <c r="AG219" s="373">
        <v>0</v>
      </c>
      <c r="AH219" s="373">
        <v>0</v>
      </c>
      <c r="AI219" s="381" t="s">
        <v>74</v>
      </c>
      <c r="AJ219" s="373">
        <v>0</v>
      </c>
      <c r="AK219" s="376" t="s">
        <v>74</v>
      </c>
      <c r="AL219" s="376" t="s">
        <v>74</v>
      </c>
      <c r="AM219" s="375">
        <f t="shared" si="17"/>
        <v>0</v>
      </c>
      <c r="AN219" s="375">
        <f>+K219+AC219-AH219</f>
        <v>8000000</v>
      </c>
      <c r="AO219" s="376" t="s">
        <v>94</v>
      </c>
      <c r="AP219" s="373">
        <v>0</v>
      </c>
      <c r="AQ219" s="376" t="s">
        <v>94</v>
      </c>
      <c r="AR219" s="373">
        <v>0</v>
      </c>
      <c r="AS219" s="381" t="s">
        <v>74</v>
      </c>
      <c r="AT219" s="380">
        <v>0</v>
      </c>
      <c r="AU219" s="379">
        <f t="shared" si="18"/>
        <v>8000000</v>
      </c>
      <c r="AV219" s="378">
        <f t="shared" si="19"/>
        <v>0</v>
      </c>
      <c r="AW219" s="377" t="s">
        <v>74</v>
      </c>
      <c r="AX219" s="376" t="s">
        <v>95</v>
      </c>
      <c r="AY219" s="375" t="s">
        <v>14723</v>
      </c>
      <c r="AZ219" s="374" t="s">
        <v>66</v>
      </c>
      <c r="BA219" s="374" t="s">
        <v>66</v>
      </c>
    </row>
    <row r="220" spans="2:53" x14ac:dyDescent="0.25">
      <c r="B220" s="374">
        <v>2024</v>
      </c>
      <c r="C220" s="374">
        <v>891780111</v>
      </c>
      <c r="D220" s="390" t="s">
        <v>64</v>
      </c>
      <c r="E220" s="375" t="s">
        <v>14722</v>
      </c>
      <c r="F220" s="389" t="s">
        <v>14721</v>
      </c>
      <c r="G220" s="376">
        <v>0</v>
      </c>
      <c r="H220" s="376" t="s">
        <v>72</v>
      </c>
      <c r="I220" s="373" t="s">
        <v>65</v>
      </c>
      <c r="J220" s="375" t="s">
        <v>14708</v>
      </c>
      <c r="K220" s="387">
        <v>8000000</v>
      </c>
      <c r="L220" s="374" t="s">
        <v>67</v>
      </c>
      <c r="M220" s="375" t="s">
        <v>14720</v>
      </c>
      <c r="N220" s="384">
        <v>1081806544</v>
      </c>
      <c r="O220" s="373">
        <v>388</v>
      </c>
      <c r="P220" s="386">
        <v>45338</v>
      </c>
      <c r="Q220" s="373">
        <v>466800000</v>
      </c>
      <c r="R220" s="385">
        <v>45341</v>
      </c>
      <c r="S220" s="373">
        <v>8000000</v>
      </c>
      <c r="T220" s="376" t="s">
        <v>66</v>
      </c>
      <c r="U220" s="384">
        <v>36559959</v>
      </c>
      <c r="V220" s="375" t="s">
        <v>6162</v>
      </c>
      <c r="W220" s="383">
        <v>45341</v>
      </c>
      <c r="X220" s="383">
        <v>45341</v>
      </c>
      <c r="Y220" s="394" t="s">
        <v>74</v>
      </c>
      <c r="Z220" s="393">
        <v>45382</v>
      </c>
      <c r="AA220" s="375">
        <f t="shared" si="15"/>
        <v>41</v>
      </c>
      <c r="AB220" s="373">
        <v>0</v>
      </c>
      <c r="AC220" s="373">
        <v>0</v>
      </c>
      <c r="AD220" s="373">
        <v>0</v>
      </c>
      <c r="AE220" s="392" t="s">
        <v>74</v>
      </c>
      <c r="AF220" s="375">
        <f t="shared" si="16"/>
        <v>0</v>
      </c>
      <c r="AG220" s="373">
        <v>0</v>
      </c>
      <c r="AH220" s="373">
        <v>0</v>
      </c>
      <c r="AI220" s="381" t="s">
        <v>74</v>
      </c>
      <c r="AJ220" s="373">
        <v>0</v>
      </c>
      <c r="AK220" s="376" t="s">
        <v>74</v>
      </c>
      <c r="AL220" s="376" t="s">
        <v>74</v>
      </c>
      <c r="AM220" s="375">
        <f t="shared" si="17"/>
        <v>0</v>
      </c>
      <c r="AN220" s="375">
        <f>+K220+AC220-AH220</f>
        <v>8000000</v>
      </c>
      <c r="AO220" s="376" t="s">
        <v>94</v>
      </c>
      <c r="AP220" s="373">
        <v>0</v>
      </c>
      <c r="AQ220" s="376" t="s">
        <v>94</v>
      </c>
      <c r="AR220" s="373">
        <v>0</v>
      </c>
      <c r="AS220" s="381" t="s">
        <v>74</v>
      </c>
      <c r="AT220" s="380">
        <v>0</v>
      </c>
      <c r="AU220" s="379">
        <f t="shared" si="18"/>
        <v>8000000</v>
      </c>
      <c r="AV220" s="378">
        <f t="shared" si="19"/>
        <v>0</v>
      </c>
      <c r="AW220" s="377" t="s">
        <v>74</v>
      </c>
      <c r="AX220" s="376" t="s">
        <v>95</v>
      </c>
      <c r="AY220" s="375" t="s">
        <v>14719</v>
      </c>
      <c r="AZ220" s="374" t="s">
        <v>66</v>
      </c>
      <c r="BA220" s="374" t="s">
        <v>66</v>
      </c>
    </row>
    <row r="221" spans="2:53" x14ac:dyDescent="0.25">
      <c r="B221" s="374">
        <v>2024</v>
      </c>
      <c r="C221" s="374">
        <v>891780111</v>
      </c>
      <c r="D221" s="390" t="s">
        <v>64</v>
      </c>
      <c r="E221" s="375" t="s">
        <v>14718</v>
      </c>
      <c r="F221" s="389" t="s">
        <v>14717</v>
      </c>
      <c r="G221" s="376">
        <v>0</v>
      </c>
      <c r="H221" s="376" t="s">
        <v>72</v>
      </c>
      <c r="I221" s="373" t="s">
        <v>65</v>
      </c>
      <c r="J221" s="375" t="s">
        <v>14708</v>
      </c>
      <c r="K221" s="387">
        <v>8000000</v>
      </c>
      <c r="L221" s="374" t="s">
        <v>67</v>
      </c>
      <c r="M221" s="375" t="s">
        <v>14716</v>
      </c>
      <c r="N221" s="384">
        <v>19640444</v>
      </c>
      <c r="O221" s="373">
        <v>388</v>
      </c>
      <c r="P221" s="386">
        <v>45338</v>
      </c>
      <c r="Q221" s="373">
        <v>466800000</v>
      </c>
      <c r="R221" s="385">
        <v>45341</v>
      </c>
      <c r="S221" s="373">
        <v>8000000</v>
      </c>
      <c r="T221" s="376" t="s">
        <v>66</v>
      </c>
      <c r="U221" s="384">
        <v>36559959</v>
      </c>
      <c r="V221" s="375" t="s">
        <v>6162</v>
      </c>
      <c r="W221" s="383">
        <v>45341</v>
      </c>
      <c r="X221" s="383">
        <v>45341</v>
      </c>
      <c r="Y221" s="394" t="s">
        <v>74</v>
      </c>
      <c r="Z221" s="393">
        <v>45382</v>
      </c>
      <c r="AA221" s="375">
        <f t="shared" si="15"/>
        <v>41</v>
      </c>
      <c r="AB221" s="373">
        <v>0</v>
      </c>
      <c r="AC221" s="373">
        <v>0</v>
      </c>
      <c r="AD221" s="373">
        <v>1</v>
      </c>
      <c r="AE221" s="392">
        <v>45412</v>
      </c>
      <c r="AF221" s="375">
        <f t="shared" si="16"/>
        <v>30</v>
      </c>
      <c r="AG221" s="373">
        <v>0</v>
      </c>
      <c r="AH221" s="373">
        <v>0</v>
      </c>
      <c r="AI221" s="381" t="s">
        <v>74</v>
      </c>
      <c r="AJ221" s="373">
        <v>0</v>
      </c>
      <c r="AK221" s="376" t="s">
        <v>74</v>
      </c>
      <c r="AL221" s="376" t="s">
        <v>74</v>
      </c>
      <c r="AM221" s="375">
        <f t="shared" si="17"/>
        <v>0</v>
      </c>
      <c r="AN221" s="375">
        <f>+K221+AC221-AH221</f>
        <v>8000000</v>
      </c>
      <c r="AO221" s="376" t="s">
        <v>94</v>
      </c>
      <c r="AP221" s="373">
        <v>0</v>
      </c>
      <c r="AQ221" s="376" t="s">
        <v>94</v>
      </c>
      <c r="AR221" s="373">
        <v>0</v>
      </c>
      <c r="AS221" s="381" t="s">
        <v>74</v>
      </c>
      <c r="AT221" s="380">
        <v>0</v>
      </c>
      <c r="AU221" s="379">
        <f t="shared" si="18"/>
        <v>8000000</v>
      </c>
      <c r="AV221" s="378">
        <f t="shared" si="19"/>
        <v>0</v>
      </c>
      <c r="AW221" s="377" t="s">
        <v>74</v>
      </c>
      <c r="AX221" s="376" t="s">
        <v>95</v>
      </c>
      <c r="AY221" s="375" t="s">
        <v>14715</v>
      </c>
      <c r="AZ221" s="374" t="s">
        <v>66</v>
      </c>
      <c r="BA221" s="374" t="s">
        <v>66</v>
      </c>
    </row>
    <row r="222" spans="2:53" x14ac:dyDescent="0.25">
      <c r="B222" s="374">
        <v>2024</v>
      </c>
      <c r="C222" s="374">
        <v>891780111</v>
      </c>
      <c r="D222" s="390" t="s">
        <v>64</v>
      </c>
      <c r="E222" s="375" t="s">
        <v>14714</v>
      </c>
      <c r="F222" s="389" t="s">
        <v>14713</v>
      </c>
      <c r="G222" s="376">
        <v>0</v>
      </c>
      <c r="H222" s="376" t="s">
        <v>72</v>
      </c>
      <c r="I222" s="373" t="s">
        <v>65</v>
      </c>
      <c r="J222" s="375" t="s">
        <v>14708</v>
      </c>
      <c r="K222" s="387">
        <v>8000000</v>
      </c>
      <c r="L222" s="374" t="s">
        <v>67</v>
      </c>
      <c r="M222" s="375" t="s">
        <v>14712</v>
      </c>
      <c r="N222" s="384">
        <v>19603634</v>
      </c>
      <c r="O222" s="373">
        <v>388</v>
      </c>
      <c r="P222" s="386">
        <v>45338</v>
      </c>
      <c r="Q222" s="373">
        <v>466800000</v>
      </c>
      <c r="R222" s="385">
        <v>45341</v>
      </c>
      <c r="S222" s="373">
        <v>8000000</v>
      </c>
      <c r="T222" s="376" t="s">
        <v>66</v>
      </c>
      <c r="U222" s="384">
        <v>36559959</v>
      </c>
      <c r="V222" s="375" t="s">
        <v>6162</v>
      </c>
      <c r="W222" s="383">
        <v>45341</v>
      </c>
      <c r="X222" s="383">
        <v>45341</v>
      </c>
      <c r="Y222" s="394" t="s">
        <v>74</v>
      </c>
      <c r="Z222" s="393">
        <v>45382</v>
      </c>
      <c r="AA222" s="375">
        <f t="shared" si="15"/>
        <v>41</v>
      </c>
      <c r="AB222" s="373">
        <v>0</v>
      </c>
      <c r="AC222" s="373">
        <v>0</v>
      </c>
      <c r="AD222" s="373">
        <v>0</v>
      </c>
      <c r="AE222" s="392" t="s">
        <v>74</v>
      </c>
      <c r="AF222" s="375">
        <f t="shared" si="16"/>
        <v>0</v>
      </c>
      <c r="AG222" s="373">
        <v>0</v>
      </c>
      <c r="AH222" s="373">
        <v>0</v>
      </c>
      <c r="AI222" s="381" t="s">
        <v>74</v>
      </c>
      <c r="AJ222" s="373">
        <v>0</v>
      </c>
      <c r="AK222" s="376" t="s">
        <v>74</v>
      </c>
      <c r="AL222" s="376" t="s">
        <v>74</v>
      </c>
      <c r="AM222" s="375">
        <f t="shared" si="17"/>
        <v>0</v>
      </c>
      <c r="AN222" s="375">
        <f>+K222+AC222-AH222</f>
        <v>8000000</v>
      </c>
      <c r="AO222" s="376" t="s">
        <v>94</v>
      </c>
      <c r="AP222" s="373">
        <v>0</v>
      </c>
      <c r="AQ222" s="376" t="s">
        <v>94</v>
      </c>
      <c r="AR222" s="373">
        <v>0</v>
      </c>
      <c r="AS222" s="381" t="s">
        <v>74</v>
      </c>
      <c r="AT222" s="380">
        <v>0</v>
      </c>
      <c r="AU222" s="379">
        <f t="shared" si="18"/>
        <v>8000000</v>
      </c>
      <c r="AV222" s="378">
        <f t="shared" si="19"/>
        <v>0</v>
      </c>
      <c r="AW222" s="377" t="s">
        <v>74</v>
      </c>
      <c r="AX222" s="376" t="s">
        <v>95</v>
      </c>
      <c r="AY222" s="375" t="s">
        <v>14711</v>
      </c>
      <c r="AZ222" s="374" t="s">
        <v>66</v>
      </c>
      <c r="BA222" s="374" t="s">
        <v>66</v>
      </c>
    </row>
    <row r="223" spans="2:53" x14ac:dyDescent="0.25">
      <c r="B223" s="374">
        <v>2024</v>
      </c>
      <c r="C223" s="374">
        <v>891780111</v>
      </c>
      <c r="D223" s="390" t="s">
        <v>64</v>
      </c>
      <c r="E223" s="375" t="s">
        <v>14710</v>
      </c>
      <c r="F223" s="389" t="s">
        <v>14709</v>
      </c>
      <c r="G223" s="376">
        <v>0</v>
      </c>
      <c r="H223" s="376" t="s">
        <v>72</v>
      </c>
      <c r="I223" s="373" t="s">
        <v>65</v>
      </c>
      <c r="J223" s="375" t="s">
        <v>14708</v>
      </c>
      <c r="K223" s="387">
        <v>8000000</v>
      </c>
      <c r="L223" s="374" t="s">
        <v>67</v>
      </c>
      <c r="M223" s="375" t="s">
        <v>14707</v>
      </c>
      <c r="N223" s="384">
        <v>85443053</v>
      </c>
      <c r="O223" s="373">
        <v>388</v>
      </c>
      <c r="P223" s="386">
        <v>45338</v>
      </c>
      <c r="Q223" s="373">
        <v>466800000</v>
      </c>
      <c r="R223" s="385">
        <v>45341</v>
      </c>
      <c r="S223" s="373">
        <v>8000000</v>
      </c>
      <c r="T223" s="376" t="s">
        <v>66</v>
      </c>
      <c r="U223" s="384">
        <v>36559959</v>
      </c>
      <c r="V223" s="375" t="s">
        <v>6162</v>
      </c>
      <c r="W223" s="383">
        <v>45341</v>
      </c>
      <c r="X223" s="383">
        <v>45341</v>
      </c>
      <c r="Y223" s="394" t="s">
        <v>74</v>
      </c>
      <c r="Z223" s="393">
        <v>45382</v>
      </c>
      <c r="AA223" s="375">
        <f t="shared" si="15"/>
        <v>41</v>
      </c>
      <c r="AB223" s="373">
        <v>0</v>
      </c>
      <c r="AC223" s="373">
        <v>0</v>
      </c>
      <c r="AD223" s="373">
        <v>0</v>
      </c>
      <c r="AE223" s="392" t="s">
        <v>74</v>
      </c>
      <c r="AF223" s="375">
        <f t="shared" si="16"/>
        <v>0</v>
      </c>
      <c r="AG223" s="373">
        <v>0</v>
      </c>
      <c r="AH223" s="373">
        <v>0</v>
      </c>
      <c r="AI223" s="381" t="s">
        <v>74</v>
      </c>
      <c r="AJ223" s="373">
        <v>0</v>
      </c>
      <c r="AK223" s="376" t="s">
        <v>74</v>
      </c>
      <c r="AL223" s="376" t="s">
        <v>74</v>
      </c>
      <c r="AM223" s="375">
        <f t="shared" si="17"/>
        <v>0</v>
      </c>
      <c r="AN223" s="375">
        <f>+K223+AC223-AH223</f>
        <v>8000000</v>
      </c>
      <c r="AO223" s="376" t="s">
        <v>94</v>
      </c>
      <c r="AP223" s="373">
        <v>0</v>
      </c>
      <c r="AQ223" s="376" t="s">
        <v>94</v>
      </c>
      <c r="AR223" s="373">
        <v>0</v>
      </c>
      <c r="AS223" s="381" t="s">
        <v>74</v>
      </c>
      <c r="AT223" s="380">
        <v>0</v>
      </c>
      <c r="AU223" s="379">
        <f t="shared" si="18"/>
        <v>8000000</v>
      </c>
      <c r="AV223" s="378">
        <f t="shared" si="19"/>
        <v>0</v>
      </c>
      <c r="AW223" s="377" t="s">
        <v>74</v>
      </c>
      <c r="AX223" s="376" t="s">
        <v>95</v>
      </c>
      <c r="AY223" s="375" t="s">
        <v>14706</v>
      </c>
      <c r="AZ223" s="374" t="s">
        <v>66</v>
      </c>
      <c r="BA223" s="374" t="s">
        <v>66</v>
      </c>
    </row>
    <row r="224" spans="2:53" x14ac:dyDescent="0.25">
      <c r="B224" s="374">
        <v>2024</v>
      </c>
      <c r="C224" s="374">
        <v>891780111</v>
      </c>
      <c r="D224" s="390" t="s">
        <v>64</v>
      </c>
      <c r="E224" s="375" t="s">
        <v>14705</v>
      </c>
      <c r="F224" s="389" t="s">
        <v>14704</v>
      </c>
      <c r="G224" s="376">
        <v>0</v>
      </c>
      <c r="H224" s="376" t="s">
        <v>72</v>
      </c>
      <c r="I224" s="373" t="s">
        <v>65</v>
      </c>
      <c r="J224" s="375" t="s">
        <v>14695</v>
      </c>
      <c r="K224" s="387">
        <v>8000000</v>
      </c>
      <c r="L224" s="374" t="s">
        <v>67</v>
      </c>
      <c r="M224" s="375" t="s">
        <v>14703</v>
      </c>
      <c r="N224" s="384">
        <v>19601556</v>
      </c>
      <c r="O224" s="373">
        <v>388</v>
      </c>
      <c r="P224" s="386">
        <v>45338</v>
      </c>
      <c r="Q224" s="373">
        <v>466800000</v>
      </c>
      <c r="R224" s="385">
        <v>45341</v>
      </c>
      <c r="S224" s="373">
        <v>8000000</v>
      </c>
      <c r="T224" s="376" t="s">
        <v>66</v>
      </c>
      <c r="U224" s="384">
        <v>36559959</v>
      </c>
      <c r="V224" s="375" t="s">
        <v>6162</v>
      </c>
      <c r="W224" s="383">
        <v>45341</v>
      </c>
      <c r="X224" s="383">
        <v>45341</v>
      </c>
      <c r="Y224" s="394" t="s">
        <v>74</v>
      </c>
      <c r="Z224" s="393">
        <v>45382</v>
      </c>
      <c r="AA224" s="375">
        <f t="shared" si="15"/>
        <v>41</v>
      </c>
      <c r="AB224" s="373">
        <v>0</v>
      </c>
      <c r="AC224" s="373">
        <v>0</v>
      </c>
      <c r="AD224" s="373">
        <v>0</v>
      </c>
      <c r="AE224" s="392" t="s">
        <v>74</v>
      </c>
      <c r="AF224" s="375">
        <f t="shared" si="16"/>
        <v>0</v>
      </c>
      <c r="AG224" s="373">
        <v>0</v>
      </c>
      <c r="AH224" s="373">
        <v>0</v>
      </c>
      <c r="AI224" s="381" t="s">
        <v>74</v>
      </c>
      <c r="AJ224" s="373">
        <v>0</v>
      </c>
      <c r="AK224" s="376" t="s">
        <v>74</v>
      </c>
      <c r="AL224" s="376" t="s">
        <v>74</v>
      </c>
      <c r="AM224" s="375">
        <f t="shared" si="17"/>
        <v>0</v>
      </c>
      <c r="AN224" s="375">
        <f>+K224+AC224-AH224</f>
        <v>8000000</v>
      </c>
      <c r="AO224" s="376" t="s">
        <v>94</v>
      </c>
      <c r="AP224" s="373">
        <v>0</v>
      </c>
      <c r="AQ224" s="376" t="s">
        <v>94</v>
      </c>
      <c r="AR224" s="373">
        <v>0</v>
      </c>
      <c r="AS224" s="381" t="s">
        <v>74</v>
      </c>
      <c r="AT224" s="380">
        <v>0</v>
      </c>
      <c r="AU224" s="379">
        <f t="shared" si="18"/>
        <v>8000000</v>
      </c>
      <c r="AV224" s="378">
        <f t="shared" si="19"/>
        <v>0</v>
      </c>
      <c r="AW224" s="377" t="s">
        <v>74</v>
      </c>
      <c r="AX224" s="376" t="s">
        <v>95</v>
      </c>
      <c r="AY224" s="375" t="s">
        <v>14702</v>
      </c>
      <c r="AZ224" s="374" t="s">
        <v>66</v>
      </c>
      <c r="BA224" s="374" t="s">
        <v>66</v>
      </c>
    </row>
    <row r="225" spans="2:53" x14ac:dyDescent="0.25">
      <c r="B225" s="374">
        <v>2024</v>
      </c>
      <c r="C225" s="374">
        <v>891780111</v>
      </c>
      <c r="D225" s="390" t="s">
        <v>64</v>
      </c>
      <c r="E225" s="375" t="s">
        <v>14701</v>
      </c>
      <c r="F225" s="389" t="s">
        <v>14700</v>
      </c>
      <c r="G225" s="376">
        <v>0</v>
      </c>
      <c r="H225" s="376" t="s">
        <v>72</v>
      </c>
      <c r="I225" s="373" t="s">
        <v>65</v>
      </c>
      <c r="J225" s="375" t="s">
        <v>14695</v>
      </c>
      <c r="K225" s="387">
        <v>8000000</v>
      </c>
      <c r="L225" s="374" t="s">
        <v>67</v>
      </c>
      <c r="M225" s="375" t="s">
        <v>14699</v>
      </c>
      <c r="N225" s="384">
        <v>85167700</v>
      </c>
      <c r="O225" s="373">
        <v>388</v>
      </c>
      <c r="P225" s="386">
        <v>45338</v>
      </c>
      <c r="Q225" s="373">
        <v>466800000</v>
      </c>
      <c r="R225" s="385">
        <v>45341</v>
      </c>
      <c r="S225" s="373">
        <v>8000000</v>
      </c>
      <c r="T225" s="376" t="s">
        <v>66</v>
      </c>
      <c r="U225" s="384">
        <v>36559959</v>
      </c>
      <c r="V225" s="375" t="s">
        <v>6162</v>
      </c>
      <c r="W225" s="383">
        <v>45341</v>
      </c>
      <c r="X225" s="383">
        <v>45341</v>
      </c>
      <c r="Y225" s="394" t="s">
        <v>74</v>
      </c>
      <c r="Z225" s="393">
        <v>45382</v>
      </c>
      <c r="AA225" s="375">
        <f t="shared" si="15"/>
        <v>41</v>
      </c>
      <c r="AB225" s="373">
        <v>0</v>
      </c>
      <c r="AC225" s="373">
        <v>0</v>
      </c>
      <c r="AD225" s="373">
        <v>0</v>
      </c>
      <c r="AE225" s="392" t="s">
        <v>74</v>
      </c>
      <c r="AF225" s="375">
        <f t="shared" si="16"/>
        <v>0</v>
      </c>
      <c r="AG225" s="373">
        <v>0</v>
      </c>
      <c r="AH225" s="373">
        <v>0</v>
      </c>
      <c r="AI225" s="381" t="s">
        <v>74</v>
      </c>
      <c r="AJ225" s="373">
        <v>0</v>
      </c>
      <c r="AK225" s="376" t="s">
        <v>74</v>
      </c>
      <c r="AL225" s="376" t="s">
        <v>74</v>
      </c>
      <c r="AM225" s="375">
        <f t="shared" si="17"/>
        <v>0</v>
      </c>
      <c r="AN225" s="375">
        <f>+K225+AC225-AH225</f>
        <v>8000000</v>
      </c>
      <c r="AO225" s="376" t="s">
        <v>94</v>
      </c>
      <c r="AP225" s="373">
        <v>0</v>
      </c>
      <c r="AQ225" s="376" t="s">
        <v>94</v>
      </c>
      <c r="AR225" s="373">
        <v>0</v>
      </c>
      <c r="AS225" s="381" t="s">
        <v>74</v>
      </c>
      <c r="AT225" s="380">
        <v>0</v>
      </c>
      <c r="AU225" s="379">
        <f t="shared" si="18"/>
        <v>8000000</v>
      </c>
      <c r="AV225" s="378">
        <f t="shared" si="19"/>
        <v>0</v>
      </c>
      <c r="AW225" s="377" t="s">
        <v>74</v>
      </c>
      <c r="AX225" s="376" t="s">
        <v>95</v>
      </c>
      <c r="AY225" s="375" t="s">
        <v>14698</v>
      </c>
      <c r="AZ225" s="374" t="s">
        <v>66</v>
      </c>
      <c r="BA225" s="374" t="s">
        <v>66</v>
      </c>
    </row>
    <row r="226" spans="2:53" x14ac:dyDescent="0.25">
      <c r="B226" s="374">
        <v>2024</v>
      </c>
      <c r="C226" s="374">
        <v>891780111</v>
      </c>
      <c r="D226" s="390" t="s">
        <v>64</v>
      </c>
      <c r="E226" s="375" t="s">
        <v>14697</v>
      </c>
      <c r="F226" s="389" t="s">
        <v>14696</v>
      </c>
      <c r="G226" s="376">
        <v>0</v>
      </c>
      <c r="H226" s="376" t="s">
        <v>72</v>
      </c>
      <c r="I226" s="373" t="s">
        <v>65</v>
      </c>
      <c r="J226" s="375" t="s">
        <v>14695</v>
      </c>
      <c r="K226" s="387">
        <v>8000000</v>
      </c>
      <c r="L226" s="374" t="s">
        <v>67</v>
      </c>
      <c r="M226" s="375" t="s">
        <v>14694</v>
      </c>
      <c r="N226" s="384">
        <v>12550984</v>
      </c>
      <c r="O226" s="373">
        <v>388</v>
      </c>
      <c r="P226" s="386">
        <v>45338</v>
      </c>
      <c r="Q226" s="373">
        <v>466800000</v>
      </c>
      <c r="R226" s="385">
        <v>45342</v>
      </c>
      <c r="S226" s="373">
        <v>8000000</v>
      </c>
      <c r="T226" s="376" t="s">
        <v>66</v>
      </c>
      <c r="U226" s="384">
        <v>36559959</v>
      </c>
      <c r="V226" s="375" t="s">
        <v>6162</v>
      </c>
      <c r="W226" s="383">
        <v>45342</v>
      </c>
      <c r="X226" s="383">
        <v>45342</v>
      </c>
      <c r="Y226" s="394" t="s">
        <v>74</v>
      </c>
      <c r="Z226" s="393">
        <v>45382</v>
      </c>
      <c r="AA226" s="375">
        <f t="shared" si="15"/>
        <v>40</v>
      </c>
      <c r="AB226" s="373">
        <v>0</v>
      </c>
      <c r="AC226" s="373">
        <v>0</v>
      </c>
      <c r="AD226" s="373">
        <v>0</v>
      </c>
      <c r="AE226" s="392" t="s">
        <v>74</v>
      </c>
      <c r="AF226" s="375">
        <f t="shared" si="16"/>
        <v>0</v>
      </c>
      <c r="AG226" s="373">
        <v>0</v>
      </c>
      <c r="AH226" s="373">
        <v>0</v>
      </c>
      <c r="AI226" s="381" t="s">
        <v>74</v>
      </c>
      <c r="AJ226" s="373">
        <v>0</v>
      </c>
      <c r="AK226" s="376" t="s">
        <v>74</v>
      </c>
      <c r="AL226" s="376" t="s">
        <v>74</v>
      </c>
      <c r="AM226" s="375">
        <f t="shared" si="17"/>
        <v>0</v>
      </c>
      <c r="AN226" s="375">
        <f>+K226+AC226-AH226</f>
        <v>8000000</v>
      </c>
      <c r="AO226" s="376" t="s">
        <v>94</v>
      </c>
      <c r="AP226" s="373">
        <v>0</v>
      </c>
      <c r="AQ226" s="376" t="s">
        <v>94</v>
      </c>
      <c r="AR226" s="373">
        <v>0</v>
      </c>
      <c r="AS226" s="381" t="s">
        <v>74</v>
      </c>
      <c r="AT226" s="380">
        <v>0</v>
      </c>
      <c r="AU226" s="379">
        <f t="shared" si="18"/>
        <v>8000000</v>
      </c>
      <c r="AV226" s="378">
        <f t="shared" si="19"/>
        <v>0</v>
      </c>
      <c r="AW226" s="377" t="s">
        <v>74</v>
      </c>
      <c r="AX226" s="376" t="s">
        <v>95</v>
      </c>
      <c r="AY226" s="375" t="s">
        <v>14693</v>
      </c>
      <c r="AZ226" s="374" t="s">
        <v>66</v>
      </c>
      <c r="BA226" s="374" t="s">
        <v>66</v>
      </c>
    </row>
    <row r="227" spans="2:53" x14ac:dyDescent="0.25">
      <c r="B227" s="374">
        <v>2024</v>
      </c>
      <c r="C227" s="374">
        <v>891780111</v>
      </c>
      <c r="D227" s="390" t="s">
        <v>64</v>
      </c>
      <c r="E227" s="375" t="s">
        <v>14692</v>
      </c>
      <c r="F227" s="389" t="s">
        <v>14691</v>
      </c>
      <c r="G227" s="388">
        <v>2022000100019</v>
      </c>
      <c r="H227" s="376" t="s">
        <v>72</v>
      </c>
      <c r="I227" s="373" t="s">
        <v>65</v>
      </c>
      <c r="J227" s="375" t="s">
        <v>14690</v>
      </c>
      <c r="K227" s="387">
        <v>7897725</v>
      </c>
      <c r="L227" s="374" t="s">
        <v>67</v>
      </c>
      <c r="M227" s="375" t="s">
        <v>14658</v>
      </c>
      <c r="N227" s="384">
        <v>19594169</v>
      </c>
      <c r="O227" s="373">
        <v>172</v>
      </c>
      <c r="P227" s="386">
        <v>45329</v>
      </c>
      <c r="Q227" s="373">
        <v>129204526</v>
      </c>
      <c r="R227" s="385">
        <v>45343</v>
      </c>
      <c r="S227" s="373">
        <v>7897725</v>
      </c>
      <c r="T227" s="376" t="s">
        <v>66</v>
      </c>
      <c r="U227" s="384">
        <v>85468582</v>
      </c>
      <c r="V227" s="375" t="s">
        <v>14637</v>
      </c>
      <c r="W227" s="383">
        <v>45342</v>
      </c>
      <c r="X227" s="383">
        <v>45343</v>
      </c>
      <c r="Y227" s="394" t="s">
        <v>74</v>
      </c>
      <c r="Z227" s="393">
        <v>45473</v>
      </c>
      <c r="AA227" s="375">
        <f t="shared" si="15"/>
        <v>130</v>
      </c>
      <c r="AB227" s="373">
        <v>0</v>
      </c>
      <c r="AC227" s="373">
        <v>0</v>
      </c>
      <c r="AD227" s="373">
        <v>0</v>
      </c>
      <c r="AE227" s="392" t="s">
        <v>74</v>
      </c>
      <c r="AF227" s="375">
        <f t="shared" si="16"/>
        <v>0</v>
      </c>
      <c r="AG227" s="373">
        <v>0</v>
      </c>
      <c r="AH227" s="373">
        <v>0</v>
      </c>
      <c r="AI227" s="381" t="s">
        <v>74</v>
      </c>
      <c r="AJ227" s="373">
        <v>0</v>
      </c>
      <c r="AK227" s="376" t="s">
        <v>74</v>
      </c>
      <c r="AL227" s="376" t="s">
        <v>74</v>
      </c>
      <c r="AM227" s="375">
        <f t="shared" si="17"/>
        <v>0</v>
      </c>
      <c r="AN227" s="375">
        <f>+K227+AC227-AH227</f>
        <v>7897725</v>
      </c>
      <c r="AO227" s="376" t="s">
        <v>94</v>
      </c>
      <c r="AP227" s="373">
        <v>0</v>
      </c>
      <c r="AQ227" s="376" t="s">
        <v>94</v>
      </c>
      <c r="AR227" s="373">
        <v>0</v>
      </c>
      <c r="AS227" s="381" t="s">
        <v>74</v>
      </c>
      <c r="AT227" s="380">
        <v>0</v>
      </c>
      <c r="AU227" s="379">
        <f t="shared" si="18"/>
        <v>7897725</v>
      </c>
      <c r="AV227" s="378">
        <f t="shared" si="19"/>
        <v>0</v>
      </c>
      <c r="AW227" s="377" t="s">
        <v>74</v>
      </c>
      <c r="AX227" s="376" t="s">
        <v>95</v>
      </c>
      <c r="AY227" s="375" t="s">
        <v>14689</v>
      </c>
      <c r="AZ227" s="374" t="s">
        <v>66</v>
      </c>
      <c r="BA227" s="374" t="s">
        <v>66</v>
      </c>
    </row>
    <row r="228" spans="2:53" x14ac:dyDescent="0.25">
      <c r="B228" s="374">
        <v>2024</v>
      </c>
      <c r="C228" s="374">
        <v>891780111</v>
      </c>
      <c r="D228" s="390" t="s">
        <v>64</v>
      </c>
      <c r="E228" s="375" t="s">
        <v>14688</v>
      </c>
      <c r="F228" s="389" t="s">
        <v>14687</v>
      </c>
      <c r="G228" s="388">
        <v>2022000100019</v>
      </c>
      <c r="H228" s="376" t="s">
        <v>72</v>
      </c>
      <c r="I228" s="373" t="s">
        <v>65</v>
      </c>
      <c r="J228" s="375" t="s">
        <v>14686</v>
      </c>
      <c r="K228" s="387">
        <v>7897725</v>
      </c>
      <c r="L228" s="374" t="s">
        <v>67</v>
      </c>
      <c r="M228" s="375" t="s">
        <v>14638</v>
      </c>
      <c r="N228" s="384">
        <v>17958170</v>
      </c>
      <c r="O228" s="373">
        <v>172</v>
      </c>
      <c r="P228" s="386">
        <v>45329</v>
      </c>
      <c r="Q228" s="373">
        <v>129204526</v>
      </c>
      <c r="R228" s="385">
        <v>45345</v>
      </c>
      <c r="S228" s="373">
        <v>7897725</v>
      </c>
      <c r="T228" s="376" t="s">
        <v>66</v>
      </c>
      <c r="U228" s="384">
        <v>85468582</v>
      </c>
      <c r="V228" s="375" t="s">
        <v>14637</v>
      </c>
      <c r="W228" s="383">
        <v>45345</v>
      </c>
      <c r="X228" s="383">
        <v>45345</v>
      </c>
      <c r="Y228" s="394" t="s">
        <v>74</v>
      </c>
      <c r="Z228" s="393">
        <v>45473</v>
      </c>
      <c r="AA228" s="375">
        <f t="shared" si="15"/>
        <v>128</v>
      </c>
      <c r="AB228" s="373">
        <v>0</v>
      </c>
      <c r="AC228" s="373">
        <v>0</v>
      </c>
      <c r="AD228" s="373">
        <v>0</v>
      </c>
      <c r="AE228" s="392" t="s">
        <v>74</v>
      </c>
      <c r="AF228" s="375">
        <f t="shared" si="16"/>
        <v>0</v>
      </c>
      <c r="AG228" s="373">
        <v>0</v>
      </c>
      <c r="AH228" s="373">
        <v>0</v>
      </c>
      <c r="AI228" s="381" t="s">
        <v>74</v>
      </c>
      <c r="AJ228" s="373">
        <v>0</v>
      </c>
      <c r="AK228" s="376" t="s">
        <v>74</v>
      </c>
      <c r="AL228" s="376" t="s">
        <v>74</v>
      </c>
      <c r="AM228" s="375">
        <f t="shared" si="17"/>
        <v>0</v>
      </c>
      <c r="AN228" s="375">
        <f>+K228+AC228-AH228</f>
        <v>7897725</v>
      </c>
      <c r="AO228" s="376" t="s">
        <v>94</v>
      </c>
      <c r="AP228" s="373">
        <v>0</v>
      </c>
      <c r="AQ228" s="376" t="s">
        <v>94</v>
      </c>
      <c r="AR228" s="373">
        <v>0</v>
      </c>
      <c r="AS228" s="381" t="s">
        <v>74</v>
      </c>
      <c r="AT228" s="380">
        <v>0</v>
      </c>
      <c r="AU228" s="379">
        <f t="shared" si="18"/>
        <v>7897725</v>
      </c>
      <c r="AV228" s="378">
        <f t="shared" si="19"/>
        <v>0</v>
      </c>
      <c r="AW228" s="377" t="s">
        <v>74</v>
      </c>
      <c r="AX228" s="376" t="s">
        <v>95</v>
      </c>
      <c r="AY228" s="375" t="s">
        <v>14685</v>
      </c>
      <c r="AZ228" s="374" t="s">
        <v>66</v>
      </c>
      <c r="BA228" s="374" t="s">
        <v>66</v>
      </c>
    </row>
    <row r="229" spans="2:53" x14ac:dyDescent="0.25">
      <c r="B229" s="374">
        <v>2024</v>
      </c>
      <c r="C229" s="374">
        <v>891780111</v>
      </c>
      <c r="D229" s="390" t="s">
        <v>64</v>
      </c>
      <c r="E229" s="375" t="s">
        <v>14684</v>
      </c>
      <c r="F229" s="389" t="s">
        <v>14683</v>
      </c>
      <c r="G229" s="388">
        <v>2022000100019</v>
      </c>
      <c r="H229" s="376" t="s">
        <v>72</v>
      </c>
      <c r="I229" s="373" t="s">
        <v>65</v>
      </c>
      <c r="J229" s="375" t="s">
        <v>14682</v>
      </c>
      <c r="K229" s="387">
        <v>7897725</v>
      </c>
      <c r="L229" s="374" t="s">
        <v>67</v>
      </c>
      <c r="M229" s="375" t="s">
        <v>14653</v>
      </c>
      <c r="N229" s="384">
        <v>85050226</v>
      </c>
      <c r="O229" s="373">
        <v>172</v>
      </c>
      <c r="P229" s="386">
        <v>45329</v>
      </c>
      <c r="Q229" s="373">
        <v>129204526</v>
      </c>
      <c r="R229" s="385">
        <v>45345</v>
      </c>
      <c r="S229" s="373">
        <v>7897725</v>
      </c>
      <c r="T229" s="376" t="s">
        <v>66</v>
      </c>
      <c r="U229" s="384">
        <v>85468582</v>
      </c>
      <c r="V229" s="375" t="s">
        <v>14637</v>
      </c>
      <c r="W229" s="383">
        <v>45345</v>
      </c>
      <c r="X229" s="383">
        <v>45345</v>
      </c>
      <c r="Y229" s="394" t="s">
        <v>74</v>
      </c>
      <c r="Z229" s="393">
        <v>45473</v>
      </c>
      <c r="AA229" s="375">
        <f t="shared" si="15"/>
        <v>128</v>
      </c>
      <c r="AB229" s="373">
        <v>0</v>
      </c>
      <c r="AC229" s="373">
        <v>0</v>
      </c>
      <c r="AD229" s="373">
        <v>0</v>
      </c>
      <c r="AE229" s="392" t="s">
        <v>74</v>
      </c>
      <c r="AF229" s="375">
        <f t="shared" si="16"/>
        <v>0</v>
      </c>
      <c r="AG229" s="373">
        <v>0</v>
      </c>
      <c r="AH229" s="373">
        <v>0</v>
      </c>
      <c r="AI229" s="381" t="s">
        <v>74</v>
      </c>
      <c r="AJ229" s="373">
        <v>0</v>
      </c>
      <c r="AK229" s="376" t="s">
        <v>74</v>
      </c>
      <c r="AL229" s="376" t="s">
        <v>74</v>
      </c>
      <c r="AM229" s="375">
        <f t="shared" si="17"/>
        <v>0</v>
      </c>
      <c r="AN229" s="375">
        <f>+K229+AC229-AH229</f>
        <v>7897725</v>
      </c>
      <c r="AO229" s="376" t="s">
        <v>94</v>
      </c>
      <c r="AP229" s="373">
        <v>0</v>
      </c>
      <c r="AQ229" s="376" t="s">
        <v>94</v>
      </c>
      <c r="AR229" s="373">
        <v>0</v>
      </c>
      <c r="AS229" s="381" t="s">
        <v>74</v>
      </c>
      <c r="AT229" s="380">
        <v>0</v>
      </c>
      <c r="AU229" s="379">
        <f t="shared" si="18"/>
        <v>7897725</v>
      </c>
      <c r="AV229" s="378">
        <f t="shared" si="19"/>
        <v>0</v>
      </c>
      <c r="AW229" s="377" t="s">
        <v>74</v>
      </c>
      <c r="AX229" s="376" t="s">
        <v>95</v>
      </c>
      <c r="AY229" s="375" t="s">
        <v>14681</v>
      </c>
      <c r="AZ229" s="374" t="s">
        <v>66</v>
      </c>
      <c r="BA229" s="374" t="s">
        <v>66</v>
      </c>
    </row>
    <row r="230" spans="2:53" x14ac:dyDescent="0.25">
      <c r="B230" s="374">
        <v>2024</v>
      </c>
      <c r="C230" s="374">
        <v>891780111</v>
      </c>
      <c r="D230" s="390" t="s">
        <v>64</v>
      </c>
      <c r="E230" s="375" t="s">
        <v>14680</v>
      </c>
      <c r="F230" s="389" t="s">
        <v>14679</v>
      </c>
      <c r="G230" s="388">
        <v>2022000100019</v>
      </c>
      <c r="H230" s="376" t="s">
        <v>72</v>
      </c>
      <c r="I230" s="373" t="s">
        <v>65</v>
      </c>
      <c r="J230" s="375" t="s">
        <v>14678</v>
      </c>
      <c r="K230" s="387">
        <v>7897725</v>
      </c>
      <c r="L230" s="374" t="s">
        <v>67</v>
      </c>
      <c r="M230" s="375" t="s">
        <v>14643</v>
      </c>
      <c r="N230" s="384">
        <v>5166144</v>
      </c>
      <c r="O230" s="373">
        <v>172</v>
      </c>
      <c r="P230" s="386">
        <v>45329</v>
      </c>
      <c r="Q230" s="373">
        <v>129204526</v>
      </c>
      <c r="R230" s="385">
        <v>45348</v>
      </c>
      <c r="S230" s="373">
        <v>7897725</v>
      </c>
      <c r="T230" s="376" t="s">
        <v>66</v>
      </c>
      <c r="U230" s="384">
        <v>85468582</v>
      </c>
      <c r="V230" s="375" t="s">
        <v>14637</v>
      </c>
      <c r="W230" s="383">
        <v>45345</v>
      </c>
      <c r="X230" s="383">
        <v>45348</v>
      </c>
      <c r="Y230" s="394" t="s">
        <v>74</v>
      </c>
      <c r="Z230" s="393">
        <v>45473</v>
      </c>
      <c r="AA230" s="375">
        <f t="shared" si="15"/>
        <v>125</v>
      </c>
      <c r="AB230" s="373">
        <v>0</v>
      </c>
      <c r="AC230" s="373">
        <v>0</v>
      </c>
      <c r="AD230" s="373">
        <v>0</v>
      </c>
      <c r="AE230" s="392" t="s">
        <v>74</v>
      </c>
      <c r="AF230" s="375">
        <f t="shared" si="16"/>
        <v>0</v>
      </c>
      <c r="AG230" s="373">
        <v>0</v>
      </c>
      <c r="AH230" s="373">
        <v>0</v>
      </c>
      <c r="AI230" s="381" t="s">
        <v>74</v>
      </c>
      <c r="AJ230" s="373">
        <v>0</v>
      </c>
      <c r="AK230" s="376" t="s">
        <v>74</v>
      </c>
      <c r="AL230" s="376" t="s">
        <v>74</v>
      </c>
      <c r="AM230" s="375">
        <f t="shared" si="17"/>
        <v>0</v>
      </c>
      <c r="AN230" s="375">
        <f>+K230+AC230-AH230</f>
        <v>7897725</v>
      </c>
      <c r="AO230" s="376" t="s">
        <v>94</v>
      </c>
      <c r="AP230" s="373">
        <v>0</v>
      </c>
      <c r="AQ230" s="376" t="s">
        <v>94</v>
      </c>
      <c r="AR230" s="373">
        <v>0</v>
      </c>
      <c r="AS230" s="381" t="s">
        <v>74</v>
      </c>
      <c r="AT230" s="380">
        <v>0</v>
      </c>
      <c r="AU230" s="379">
        <f t="shared" si="18"/>
        <v>7897725</v>
      </c>
      <c r="AV230" s="378">
        <f t="shared" si="19"/>
        <v>0</v>
      </c>
      <c r="AW230" s="377" t="s">
        <v>74</v>
      </c>
      <c r="AX230" s="376" t="s">
        <v>95</v>
      </c>
      <c r="AY230" s="375" t="s">
        <v>14677</v>
      </c>
      <c r="AZ230" s="374" t="s">
        <v>66</v>
      </c>
      <c r="BA230" s="374" t="s">
        <v>66</v>
      </c>
    </row>
    <row r="231" spans="2:53" x14ac:dyDescent="0.25">
      <c r="B231" s="374">
        <v>2024</v>
      </c>
      <c r="C231" s="374">
        <v>891780111</v>
      </c>
      <c r="D231" s="390" t="s">
        <v>64</v>
      </c>
      <c r="E231" s="375" t="s">
        <v>14676</v>
      </c>
      <c r="F231" s="389" t="s">
        <v>14675</v>
      </c>
      <c r="G231" s="388">
        <v>2022000100019</v>
      </c>
      <c r="H231" s="376" t="s">
        <v>72</v>
      </c>
      <c r="I231" s="373" t="s">
        <v>65</v>
      </c>
      <c r="J231" s="375" t="s">
        <v>14674</v>
      </c>
      <c r="K231" s="387">
        <v>7897725</v>
      </c>
      <c r="L231" s="374" t="s">
        <v>67</v>
      </c>
      <c r="M231" s="375" t="s">
        <v>14648</v>
      </c>
      <c r="N231" s="384">
        <v>1082409369</v>
      </c>
      <c r="O231" s="373">
        <v>172</v>
      </c>
      <c r="P231" s="386">
        <v>45329</v>
      </c>
      <c r="Q231" s="373">
        <v>129204526</v>
      </c>
      <c r="R231" s="385">
        <v>45349</v>
      </c>
      <c r="S231" s="373">
        <v>7897725</v>
      </c>
      <c r="T231" s="376" t="s">
        <v>66</v>
      </c>
      <c r="U231" s="384">
        <v>85468582</v>
      </c>
      <c r="V231" s="375" t="s">
        <v>14637</v>
      </c>
      <c r="W231" s="383">
        <v>45349</v>
      </c>
      <c r="X231" s="383">
        <v>45349</v>
      </c>
      <c r="Y231" s="394" t="s">
        <v>74</v>
      </c>
      <c r="Z231" s="393">
        <v>45473</v>
      </c>
      <c r="AA231" s="375">
        <f t="shared" si="15"/>
        <v>124</v>
      </c>
      <c r="AB231" s="373">
        <v>0</v>
      </c>
      <c r="AC231" s="373">
        <v>0</v>
      </c>
      <c r="AD231" s="373">
        <v>0</v>
      </c>
      <c r="AE231" s="392" t="s">
        <v>74</v>
      </c>
      <c r="AF231" s="375">
        <f t="shared" si="16"/>
        <v>0</v>
      </c>
      <c r="AG231" s="373">
        <v>0</v>
      </c>
      <c r="AH231" s="373">
        <v>0</v>
      </c>
      <c r="AI231" s="381" t="s">
        <v>74</v>
      </c>
      <c r="AJ231" s="373">
        <v>0</v>
      </c>
      <c r="AK231" s="376" t="s">
        <v>74</v>
      </c>
      <c r="AL231" s="376" t="s">
        <v>74</v>
      </c>
      <c r="AM231" s="375">
        <f t="shared" si="17"/>
        <v>0</v>
      </c>
      <c r="AN231" s="375">
        <f>+K231+AC231-AH231</f>
        <v>7897725</v>
      </c>
      <c r="AO231" s="376" t="s">
        <v>94</v>
      </c>
      <c r="AP231" s="373">
        <v>0</v>
      </c>
      <c r="AQ231" s="376" t="s">
        <v>94</v>
      </c>
      <c r="AR231" s="373">
        <v>0</v>
      </c>
      <c r="AS231" s="381" t="s">
        <v>74</v>
      </c>
      <c r="AT231" s="380">
        <v>0</v>
      </c>
      <c r="AU231" s="379">
        <f t="shared" si="18"/>
        <v>7897725</v>
      </c>
      <c r="AV231" s="378">
        <f t="shared" si="19"/>
        <v>0</v>
      </c>
      <c r="AW231" s="377" t="s">
        <v>74</v>
      </c>
      <c r="AX231" s="376" t="s">
        <v>95</v>
      </c>
      <c r="AY231" s="375" t="s">
        <v>14673</v>
      </c>
      <c r="AZ231" s="374" t="s">
        <v>66</v>
      </c>
      <c r="BA231" s="374" t="s">
        <v>66</v>
      </c>
    </row>
    <row r="232" spans="2:53" x14ac:dyDescent="0.25">
      <c r="B232" s="374">
        <v>2024</v>
      </c>
      <c r="C232" s="374">
        <v>891780111</v>
      </c>
      <c r="D232" s="390" t="s">
        <v>64</v>
      </c>
      <c r="E232" s="375" t="s">
        <v>14672</v>
      </c>
      <c r="F232" s="389" t="s">
        <v>14671</v>
      </c>
      <c r="G232" s="388">
        <v>2022000100019</v>
      </c>
      <c r="H232" s="376" t="s">
        <v>72</v>
      </c>
      <c r="I232" s="373" t="s">
        <v>65</v>
      </c>
      <c r="J232" s="375" t="s">
        <v>14670</v>
      </c>
      <c r="K232" s="387">
        <v>7897725</v>
      </c>
      <c r="L232" s="374" t="s">
        <v>67</v>
      </c>
      <c r="M232" s="375" t="s">
        <v>14669</v>
      </c>
      <c r="N232" s="384">
        <v>1124005920</v>
      </c>
      <c r="O232" s="373">
        <v>172</v>
      </c>
      <c r="P232" s="386">
        <v>45329</v>
      </c>
      <c r="Q232" s="373">
        <v>129204526</v>
      </c>
      <c r="R232" s="385">
        <v>45350</v>
      </c>
      <c r="S232" s="373">
        <v>7897725</v>
      </c>
      <c r="T232" s="376" t="s">
        <v>66</v>
      </c>
      <c r="U232" s="384">
        <v>85468582</v>
      </c>
      <c r="V232" s="375" t="s">
        <v>14637</v>
      </c>
      <c r="W232" s="383">
        <v>45350</v>
      </c>
      <c r="X232" s="383">
        <v>45350</v>
      </c>
      <c r="Y232" s="394" t="s">
        <v>74</v>
      </c>
      <c r="Z232" s="393">
        <v>45473</v>
      </c>
      <c r="AA232" s="375">
        <f t="shared" si="15"/>
        <v>123</v>
      </c>
      <c r="AB232" s="373">
        <v>0</v>
      </c>
      <c r="AC232" s="373">
        <v>0</v>
      </c>
      <c r="AD232" s="373">
        <v>0</v>
      </c>
      <c r="AE232" s="392" t="s">
        <v>74</v>
      </c>
      <c r="AF232" s="375">
        <f t="shared" si="16"/>
        <v>0</v>
      </c>
      <c r="AG232" s="373">
        <v>0</v>
      </c>
      <c r="AH232" s="373">
        <v>0</v>
      </c>
      <c r="AI232" s="381" t="s">
        <v>74</v>
      </c>
      <c r="AJ232" s="373">
        <v>0</v>
      </c>
      <c r="AK232" s="376" t="s">
        <v>74</v>
      </c>
      <c r="AL232" s="376" t="s">
        <v>74</v>
      </c>
      <c r="AM232" s="375">
        <f t="shared" si="17"/>
        <v>0</v>
      </c>
      <c r="AN232" s="375">
        <f>+K232+AC232-AH232</f>
        <v>7897725</v>
      </c>
      <c r="AO232" s="376" t="s">
        <v>94</v>
      </c>
      <c r="AP232" s="373">
        <v>0</v>
      </c>
      <c r="AQ232" s="376" t="s">
        <v>94</v>
      </c>
      <c r="AR232" s="373">
        <v>0</v>
      </c>
      <c r="AS232" s="381" t="s">
        <v>74</v>
      </c>
      <c r="AT232" s="380">
        <v>0</v>
      </c>
      <c r="AU232" s="379">
        <f t="shared" si="18"/>
        <v>7897725</v>
      </c>
      <c r="AV232" s="378">
        <f t="shared" si="19"/>
        <v>0</v>
      </c>
      <c r="AW232" s="377" t="s">
        <v>74</v>
      </c>
      <c r="AX232" s="376" t="s">
        <v>95</v>
      </c>
      <c r="AY232" s="375" t="s">
        <v>14668</v>
      </c>
      <c r="AZ232" s="374" t="s">
        <v>66</v>
      </c>
      <c r="BA232" s="374" t="s">
        <v>66</v>
      </c>
    </row>
    <row r="233" spans="2:53" x14ac:dyDescent="0.25">
      <c r="B233" s="374">
        <v>2024</v>
      </c>
      <c r="C233" s="374">
        <v>891780111</v>
      </c>
      <c r="D233" s="390" t="s">
        <v>64</v>
      </c>
      <c r="E233" s="375" t="s">
        <v>14667</v>
      </c>
      <c r="F233" s="389" t="s">
        <v>14666</v>
      </c>
      <c r="G233" s="388">
        <v>2021000100084</v>
      </c>
      <c r="H233" s="376" t="s">
        <v>72</v>
      </c>
      <c r="I233" s="373" t="s">
        <v>65</v>
      </c>
      <c r="J233" s="375" t="s">
        <v>14665</v>
      </c>
      <c r="K233" s="387">
        <v>22550699</v>
      </c>
      <c r="L233" s="374" t="s">
        <v>67</v>
      </c>
      <c r="M233" s="375" t="s">
        <v>14664</v>
      </c>
      <c r="N233" s="384">
        <v>1083006847</v>
      </c>
      <c r="O233" s="373">
        <v>81</v>
      </c>
      <c r="P233" s="386">
        <v>45335</v>
      </c>
      <c r="Q233" s="373">
        <v>617161150</v>
      </c>
      <c r="R233" s="385">
        <v>45390</v>
      </c>
      <c r="S233" s="373">
        <v>22550699</v>
      </c>
      <c r="T233" s="376" t="s">
        <v>66</v>
      </c>
      <c r="U233" s="384">
        <v>51913961</v>
      </c>
      <c r="V233" s="375" t="s">
        <v>14663</v>
      </c>
      <c r="W233" s="383">
        <v>45390</v>
      </c>
      <c r="X233" s="383">
        <v>45390</v>
      </c>
      <c r="Y233" s="383" t="s">
        <v>74</v>
      </c>
      <c r="Z233" s="382">
        <v>45808</v>
      </c>
      <c r="AA233" s="375">
        <f t="shared" si="15"/>
        <v>418</v>
      </c>
      <c r="AB233" s="373">
        <v>0</v>
      </c>
      <c r="AC233" s="373">
        <v>0</v>
      </c>
      <c r="AD233" s="373">
        <v>0</v>
      </c>
      <c r="AE233" s="381" t="s">
        <v>74</v>
      </c>
      <c r="AF233" s="375">
        <f t="shared" si="16"/>
        <v>0</v>
      </c>
      <c r="AG233" s="373">
        <v>1</v>
      </c>
      <c r="AH233" s="373">
        <v>11275358</v>
      </c>
      <c r="AI233" s="381">
        <v>45596</v>
      </c>
      <c r="AJ233" s="373">
        <v>0</v>
      </c>
      <c r="AK233" s="376" t="s">
        <v>74</v>
      </c>
      <c r="AL233" s="376" t="s">
        <v>74</v>
      </c>
      <c r="AM233" s="375">
        <f t="shared" si="17"/>
        <v>0</v>
      </c>
      <c r="AN233" s="375">
        <f>+K233+AC233-AH233</f>
        <v>11275341</v>
      </c>
      <c r="AO233" s="376" t="s">
        <v>94</v>
      </c>
      <c r="AP233" s="373">
        <v>0</v>
      </c>
      <c r="AQ233" s="376" t="s">
        <v>94</v>
      </c>
      <c r="AR233" s="373">
        <v>0</v>
      </c>
      <c r="AS233" s="381" t="s">
        <v>74</v>
      </c>
      <c r="AT233" s="380">
        <v>0</v>
      </c>
      <c r="AU233" s="379">
        <f t="shared" si="18"/>
        <v>11275341</v>
      </c>
      <c r="AV233" s="378">
        <f t="shared" si="19"/>
        <v>0</v>
      </c>
      <c r="AW233" s="377" t="s">
        <v>74</v>
      </c>
      <c r="AX233" s="376" t="s">
        <v>95</v>
      </c>
      <c r="AY233" s="375" t="s">
        <v>14662</v>
      </c>
      <c r="AZ233" s="374" t="s">
        <v>66</v>
      </c>
      <c r="BA233" s="374" t="s">
        <v>66</v>
      </c>
    </row>
    <row r="234" spans="2:53" x14ac:dyDescent="0.25">
      <c r="B234" s="374">
        <v>2024</v>
      </c>
      <c r="C234" s="374">
        <v>891780111</v>
      </c>
      <c r="D234" s="390" t="s">
        <v>64</v>
      </c>
      <c r="E234" s="375" t="s">
        <v>14661</v>
      </c>
      <c r="F234" s="389" t="s">
        <v>14660</v>
      </c>
      <c r="G234" s="388">
        <v>2022000100019</v>
      </c>
      <c r="H234" s="376" t="s">
        <v>72</v>
      </c>
      <c r="I234" s="373" t="s">
        <v>65</v>
      </c>
      <c r="J234" s="375" t="s">
        <v>14659</v>
      </c>
      <c r="K234" s="387">
        <v>15400000</v>
      </c>
      <c r="L234" s="374" t="s">
        <v>67</v>
      </c>
      <c r="M234" s="375" t="s">
        <v>14658</v>
      </c>
      <c r="N234" s="384">
        <v>19594169</v>
      </c>
      <c r="O234" s="375">
        <v>202</v>
      </c>
      <c r="P234" s="386">
        <v>45558</v>
      </c>
      <c r="Q234" s="373">
        <v>239400000</v>
      </c>
      <c r="R234" s="385">
        <v>45568</v>
      </c>
      <c r="S234" s="373">
        <v>15400000</v>
      </c>
      <c r="T234" s="376" t="s">
        <v>66</v>
      </c>
      <c r="U234" s="384">
        <v>85468582</v>
      </c>
      <c r="V234" s="375" t="s">
        <v>14637</v>
      </c>
      <c r="W234" s="383">
        <v>45567</v>
      </c>
      <c r="X234" s="383">
        <v>45568</v>
      </c>
      <c r="Y234" s="383" t="s">
        <v>74</v>
      </c>
      <c r="Z234" s="382">
        <v>45755</v>
      </c>
      <c r="AA234" s="375">
        <f t="shared" si="15"/>
        <v>187</v>
      </c>
      <c r="AB234" s="373">
        <v>0</v>
      </c>
      <c r="AC234" s="373">
        <v>0</v>
      </c>
      <c r="AD234" s="373">
        <v>0</v>
      </c>
      <c r="AE234" s="381" t="s">
        <v>74</v>
      </c>
      <c r="AF234" s="375">
        <f t="shared" si="16"/>
        <v>0</v>
      </c>
      <c r="AG234" s="373">
        <v>0</v>
      </c>
      <c r="AH234" s="373">
        <v>0</v>
      </c>
      <c r="AI234" s="381" t="s">
        <v>74</v>
      </c>
      <c r="AJ234" s="373">
        <v>0</v>
      </c>
      <c r="AK234" s="376" t="s">
        <v>74</v>
      </c>
      <c r="AL234" s="376" t="s">
        <v>74</v>
      </c>
      <c r="AM234" s="375">
        <f t="shared" si="17"/>
        <v>0</v>
      </c>
      <c r="AN234" s="375">
        <f>+K234+AC234-AH234</f>
        <v>15400000</v>
      </c>
      <c r="AO234" s="376" t="s">
        <v>94</v>
      </c>
      <c r="AP234" s="373">
        <v>0</v>
      </c>
      <c r="AQ234" s="376" t="s">
        <v>94</v>
      </c>
      <c r="AR234" s="373">
        <v>0</v>
      </c>
      <c r="AS234" s="381" t="s">
        <v>74</v>
      </c>
      <c r="AT234" s="380">
        <v>0</v>
      </c>
      <c r="AU234" s="379">
        <f t="shared" si="18"/>
        <v>15400000</v>
      </c>
      <c r="AV234" s="378">
        <f t="shared" si="19"/>
        <v>0</v>
      </c>
      <c r="AW234" s="377" t="s">
        <v>74</v>
      </c>
      <c r="AX234" s="376" t="s">
        <v>95</v>
      </c>
      <c r="AY234" s="375" t="s">
        <v>14657</v>
      </c>
      <c r="AZ234" s="374" t="s">
        <v>66</v>
      </c>
      <c r="BA234" s="374" t="s">
        <v>66</v>
      </c>
    </row>
    <row r="235" spans="2:53" x14ac:dyDescent="0.25">
      <c r="B235" s="374">
        <v>2024</v>
      </c>
      <c r="C235" s="374">
        <v>891780111</v>
      </c>
      <c r="D235" s="390" t="s">
        <v>64</v>
      </c>
      <c r="E235" s="375" t="s">
        <v>14656</v>
      </c>
      <c r="F235" s="389" t="s">
        <v>14655</v>
      </c>
      <c r="G235" s="388">
        <v>2022000100019</v>
      </c>
      <c r="H235" s="376" t="s">
        <v>72</v>
      </c>
      <c r="I235" s="373" t="s">
        <v>65</v>
      </c>
      <c r="J235" s="375" t="s">
        <v>14654</v>
      </c>
      <c r="K235" s="387">
        <v>15400000</v>
      </c>
      <c r="L235" s="374" t="s">
        <v>67</v>
      </c>
      <c r="M235" s="375" t="s">
        <v>14653</v>
      </c>
      <c r="N235" s="384">
        <v>85050226</v>
      </c>
      <c r="O235" s="375">
        <v>202</v>
      </c>
      <c r="P235" s="386">
        <v>45558</v>
      </c>
      <c r="Q235" s="373">
        <v>239400000</v>
      </c>
      <c r="R235" s="385">
        <v>45568</v>
      </c>
      <c r="S235" s="373">
        <v>15400000</v>
      </c>
      <c r="T235" s="376" t="s">
        <v>66</v>
      </c>
      <c r="U235" s="384">
        <v>85468582</v>
      </c>
      <c r="V235" s="375" t="s">
        <v>14637</v>
      </c>
      <c r="W235" s="383">
        <v>45567</v>
      </c>
      <c r="X235" s="383">
        <v>45568</v>
      </c>
      <c r="Y235" s="383" t="s">
        <v>74</v>
      </c>
      <c r="Z235" s="382">
        <v>45755</v>
      </c>
      <c r="AA235" s="375">
        <f t="shared" si="15"/>
        <v>187</v>
      </c>
      <c r="AB235" s="373">
        <v>0</v>
      </c>
      <c r="AC235" s="373">
        <v>0</v>
      </c>
      <c r="AD235" s="373">
        <v>0</v>
      </c>
      <c r="AE235" s="381" t="s">
        <v>74</v>
      </c>
      <c r="AF235" s="375">
        <f t="shared" si="16"/>
        <v>0</v>
      </c>
      <c r="AG235" s="373">
        <v>0</v>
      </c>
      <c r="AH235" s="373">
        <v>0</v>
      </c>
      <c r="AI235" s="381" t="s">
        <v>74</v>
      </c>
      <c r="AJ235" s="373">
        <v>0</v>
      </c>
      <c r="AK235" s="376" t="s">
        <v>74</v>
      </c>
      <c r="AL235" s="376" t="s">
        <v>74</v>
      </c>
      <c r="AM235" s="375">
        <f t="shared" si="17"/>
        <v>0</v>
      </c>
      <c r="AN235" s="375">
        <f>+K235+AC235-AH235</f>
        <v>15400000</v>
      </c>
      <c r="AO235" s="376" t="s">
        <v>94</v>
      </c>
      <c r="AP235" s="373">
        <v>0</v>
      </c>
      <c r="AQ235" s="376" t="s">
        <v>94</v>
      </c>
      <c r="AR235" s="373">
        <v>0</v>
      </c>
      <c r="AS235" s="381" t="s">
        <v>74</v>
      </c>
      <c r="AT235" s="380">
        <v>0</v>
      </c>
      <c r="AU235" s="379">
        <f t="shared" si="18"/>
        <v>15400000</v>
      </c>
      <c r="AV235" s="378">
        <f t="shared" si="19"/>
        <v>0</v>
      </c>
      <c r="AW235" s="377" t="s">
        <v>74</v>
      </c>
      <c r="AX235" s="376" t="s">
        <v>95</v>
      </c>
      <c r="AY235" s="375" t="s">
        <v>14652</v>
      </c>
      <c r="AZ235" s="374" t="s">
        <v>66</v>
      </c>
      <c r="BA235" s="374" t="s">
        <v>66</v>
      </c>
    </row>
    <row r="236" spans="2:53" x14ac:dyDescent="0.25">
      <c r="B236" s="374">
        <v>2024</v>
      </c>
      <c r="C236" s="374">
        <v>891780111</v>
      </c>
      <c r="D236" s="390" t="s">
        <v>64</v>
      </c>
      <c r="E236" s="375" t="s">
        <v>14651</v>
      </c>
      <c r="F236" s="389" t="s">
        <v>14650</v>
      </c>
      <c r="G236" s="388">
        <v>2022000100019</v>
      </c>
      <c r="H236" s="376" t="s">
        <v>72</v>
      </c>
      <c r="I236" s="373" t="s">
        <v>65</v>
      </c>
      <c r="J236" s="375" t="s">
        <v>14649</v>
      </c>
      <c r="K236" s="387">
        <v>15400000</v>
      </c>
      <c r="L236" s="374" t="s">
        <v>67</v>
      </c>
      <c r="M236" s="375" t="s">
        <v>14648</v>
      </c>
      <c r="N236" s="384">
        <v>1082409369</v>
      </c>
      <c r="O236" s="375">
        <v>202</v>
      </c>
      <c r="P236" s="386">
        <v>45558</v>
      </c>
      <c r="Q236" s="373">
        <v>239400000</v>
      </c>
      <c r="R236" s="385">
        <v>45568</v>
      </c>
      <c r="S236" s="373">
        <v>15400000</v>
      </c>
      <c r="T236" s="376" t="s">
        <v>66</v>
      </c>
      <c r="U236" s="384">
        <v>85468582</v>
      </c>
      <c r="V236" s="375" t="s">
        <v>14637</v>
      </c>
      <c r="W236" s="383">
        <v>45567</v>
      </c>
      <c r="X236" s="383">
        <v>45568</v>
      </c>
      <c r="Y236" s="383" t="s">
        <v>74</v>
      </c>
      <c r="Z236" s="382">
        <v>45755</v>
      </c>
      <c r="AA236" s="375">
        <f t="shared" si="15"/>
        <v>187</v>
      </c>
      <c r="AB236" s="373">
        <v>0</v>
      </c>
      <c r="AC236" s="373">
        <v>0</v>
      </c>
      <c r="AD236" s="373">
        <v>0</v>
      </c>
      <c r="AE236" s="381" t="s">
        <v>74</v>
      </c>
      <c r="AF236" s="375">
        <f t="shared" si="16"/>
        <v>0</v>
      </c>
      <c r="AG236" s="373">
        <v>0</v>
      </c>
      <c r="AH236" s="373">
        <v>0</v>
      </c>
      <c r="AI236" s="381" t="s">
        <v>74</v>
      </c>
      <c r="AJ236" s="373">
        <v>0</v>
      </c>
      <c r="AK236" s="376" t="s">
        <v>74</v>
      </c>
      <c r="AL236" s="376" t="s">
        <v>74</v>
      </c>
      <c r="AM236" s="375">
        <f t="shared" si="17"/>
        <v>0</v>
      </c>
      <c r="AN236" s="375">
        <f>+K236+AC236-AH236</f>
        <v>15400000</v>
      </c>
      <c r="AO236" s="376" t="s">
        <v>94</v>
      </c>
      <c r="AP236" s="373">
        <v>0</v>
      </c>
      <c r="AQ236" s="376" t="s">
        <v>94</v>
      </c>
      <c r="AR236" s="373">
        <v>0</v>
      </c>
      <c r="AS236" s="381" t="s">
        <v>74</v>
      </c>
      <c r="AT236" s="380">
        <v>0</v>
      </c>
      <c r="AU236" s="379">
        <f t="shared" si="18"/>
        <v>15400000</v>
      </c>
      <c r="AV236" s="378">
        <f t="shared" si="19"/>
        <v>0</v>
      </c>
      <c r="AW236" s="377" t="s">
        <v>74</v>
      </c>
      <c r="AX236" s="376" t="s">
        <v>95</v>
      </c>
      <c r="AY236" s="375" t="s">
        <v>14647</v>
      </c>
      <c r="AZ236" s="374" t="s">
        <v>66</v>
      </c>
      <c r="BA236" s="374" t="s">
        <v>66</v>
      </c>
    </row>
    <row r="237" spans="2:53" x14ac:dyDescent="0.25">
      <c r="B237" s="374">
        <v>2024</v>
      </c>
      <c r="C237" s="374">
        <v>891780111</v>
      </c>
      <c r="D237" s="390" t="s">
        <v>64</v>
      </c>
      <c r="E237" s="375" t="s">
        <v>14646</v>
      </c>
      <c r="F237" s="389" t="s">
        <v>14645</v>
      </c>
      <c r="G237" s="388">
        <v>2022000100019</v>
      </c>
      <c r="H237" s="376" t="s">
        <v>72</v>
      </c>
      <c r="I237" s="373" t="s">
        <v>65</v>
      </c>
      <c r="J237" s="375" t="s">
        <v>14644</v>
      </c>
      <c r="K237" s="387">
        <v>15400000</v>
      </c>
      <c r="L237" s="374" t="s">
        <v>67</v>
      </c>
      <c r="M237" s="375" t="s">
        <v>14643</v>
      </c>
      <c r="N237" s="384">
        <v>5166144</v>
      </c>
      <c r="O237" s="375">
        <v>202</v>
      </c>
      <c r="P237" s="386">
        <v>45558</v>
      </c>
      <c r="Q237" s="373">
        <v>239400000</v>
      </c>
      <c r="R237" s="385">
        <v>45572</v>
      </c>
      <c r="S237" s="373">
        <v>15400000</v>
      </c>
      <c r="T237" s="376" t="s">
        <v>66</v>
      </c>
      <c r="U237" s="384">
        <v>85468582</v>
      </c>
      <c r="V237" s="375" t="s">
        <v>14637</v>
      </c>
      <c r="W237" s="383">
        <v>45572</v>
      </c>
      <c r="X237" s="383">
        <v>45572</v>
      </c>
      <c r="Y237" s="383" t="s">
        <v>74</v>
      </c>
      <c r="Z237" s="382">
        <v>45755</v>
      </c>
      <c r="AA237" s="375">
        <f t="shared" si="15"/>
        <v>183</v>
      </c>
      <c r="AB237" s="373">
        <v>0</v>
      </c>
      <c r="AC237" s="373">
        <v>0</v>
      </c>
      <c r="AD237" s="373">
        <v>0</v>
      </c>
      <c r="AE237" s="381" t="s">
        <v>74</v>
      </c>
      <c r="AF237" s="375">
        <f t="shared" si="16"/>
        <v>0</v>
      </c>
      <c r="AG237" s="373">
        <v>0</v>
      </c>
      <c r="AH237" s="373">
        <v>0</v>
      </c>
      <c r="AI237" s="381" t="s">
        <v>74</v>
      </c>
      <c r="AJ237" s="373">
        <v>0</v>
      </c>
      <c r="AK237" s="376" t="s">
        <v>74</v>
      </c>
      <c r="AL237" s="376" t="s">
        <v>74</v>
      </c>
      <c r="AM237" s="375">
        <f t="shared" si="17"/>
        <v>0</v>
      </c>
      <c r="AN237" s="375">
        <f>+K237+AC237-AH237</f>
        <v>15400000</v>
      </c>
      <c r="AO237" s="376" t="s">
        <v>94</v>
      </c>
      <c r="AP237" s="373">
        <v>0</v>
      </c>
      <c r="AQ237" s="376" t="s">
        <v>94</v>
      </c>
      <c r="AR237" s="373">
        <v>0</v>
      </c>
      <c r="AS237" s="381" t="s">
        <v>74</v>
      </c>
      <c r="AT237" s="380">
        <v>0</v>
      </c>
      <c r="AU237" s="379">
        <f t="shared" si="18"/>
        <v>15400000</v>
      </c>
      <c r="AV237" s="378">
        <f t="shared" si="19"/>
        <v>0</v>
      </c>
      <c r="AW237" s="377" t="s">
        <v>74</v>
      </c>
      <c r="AX237" s="376" t="s">
        <v>95</v>
      </c>
      <c r="AY237" s="375" t="s">
        <v>14642</v>
      </c>
      <c r="AZ237" s="374" t="s">
        <v>66</v>
      </c>
      <c r="BA237" s="374" t="s">
        <v>66</v>
      </c>
    </row>
    <row r="238" spans="2:53" ht="15.75" thickBot="1" x14ac:dyDescent="0.3">
      <c r="B238" s="356">
        <v>2024</v>
      </c>
      <c r="C238" s="356">
        <v>891780111</v>
      </c>
      <c r="D238" s="372" t="s">
        <v>64</v>
      </c>
      <c r="E238" s="357" t="s">
        <v>14641</v>
      </c>
      <c r="F238" s="371" t="s">
        <v>14640</v>
      </c>
      <c r="G238" s="370">
        <v>2022000100019</v>
      </c>
      <c r="H238" s="358" t="s">
        <v>72</v>
      </c>
      <c r="I238" s="355" t="s">
        <v>65</v>
      </c>
      <c r="J238" s="357" t="s">
        <v>14639</v>
      </c>
      <c r="K238" s="369">
        <v>15400000</v>
      </c>
      <c r="L238" s="356" t="s">
        <v>67</v>
      </c>
      <c r="M238" s="357" t="s">
        <v>14638</v>
      </c>
      <c r="N238" s="366">
        <v>17958170</v>
      </c>
      <c r="O238" s="357">
        <v>202</v>
      </c>
      <c r="P238" s="368">
        <v>45558</v>
      </c>
      <c r="Q238" s="355">
        <v>239400000</v>
      </c>
      <c r="R238" s="367">
        <v>45572</v>
      </c>
      <c r="S238" s="355">
        <v>15400000</v>
      </c>
      <c r="T238" s="358" t="s">
        <v>66</v>
      </c>
      <c r="U238" s="366">
        <v>85468582</v>
      </c>
      <c r="V238" s="357" t="s">
        <v>14637</v>
      </c>
      <c r="W238" s="365">
        <v>45572</v>
      </c>
      <c r="X238" s="365">
        <v>45572</v>
      </c>
      <c r="Y238" s="365" t="s">
        <v>74</v>
      </c>
      <c r="Z238" s="364">
        <v>45755</v>
      </c>
      <c r="AA238" s="357">
        <f t="shared" si="15"/>
        <v>183</v>
      </c>
      <c r="AB238" s="355">
        <v>0</v>
      </c>
      <c r="AC238" s="355">
        <v>0</v>
      </c>
      <c r="AD238" s="355">
        <v>0</v>
      </c>
      <c r="AE238" s="363" t="s">
        <v>74</v>
      </c>
      <c r="AF238" s="357">
        <f t="shared" si="16"/>
        <v>0</v>
      </c>
      <c r="AG238" s="355">
        <v>0</v>
      </c>
      <c r="AH238" s="355">
        <v>0</v>
      </c>
      <c r="AI238" s="363" t="s">
        <v>74</v>
      </c>
      <c r="AJ238" s="355">
        <v>0</v>
      </c>
      <c r="AK238" s="358" t="s">
        <v>74</v>
      </c>
      <c r="AL238" s="358" t="s">
        <v>74</v>
      </c>
      <c r="AM238" s="357">
        <f t="shared" si="17"/>
        <v>0</v>
      </c>
      <c r="AN238" s="357">
        <f>+K238+AC238-AH238</f>
        <v>15400000</v>
      </c>
      <c r="AO238" s="358" t="s">
        <v>94</v>
      </c>
      <c r="AP238" s="355">
        <v>0</v>
      </c>
      <c r="AQ238" s="358" t="s">
        <v>94</v>
      </c>
      <c r="AR238" s="355">
        <v>0</v>
      </c>
      <c r="AS238" s="363" t="s">
        <v>74</v>
      </c>
      <c r="AT238" s="362">
        <v>0</v>
      </c>
      <c r="AU238" s="361">
        <f t="shared" si="18"/>
        <v>15400000</v>
      </c>
      <c r="AV238" s="360">
        <f t="shared" si="19"/>
        <v>0</v>
      </c>
      <c r="AW238" s="359" t="s">
        <v>74</v>
      </c>
      <c r="AX238" s="358" t="s">
        <v>95</v>
      </c>
      <c r="AY238" s="357" t="s">
        <v>14636</v>
      </c>
      <c r="AZ238" s="356" t="s">
        <v>66</v>
      </c>
      <c r="BA238" s="356" t="s">
        <v>66</v>
      </c>
    </row>
    <row r="239" spans="2:53" s="19" customFormat="1" ht="15.75" thickBot="1" x14ac:dyDescent="0.3">
      <c r="B239" s="537" t="s">
        <v>68</v>
      </c>
      <c r="C239" s="538"/>
      <c r="D239" s="539"/>
      <c r="E239" s="354">
        <f>+SUBTOTAL(3,E8:E238)</f>
        <v>231</v>
      </c>
      <c r="F239" s="38"/>
      <c r="G239" s="39"/>
      <c r="H239" s="39"/>
      <c r="I239" s="39"/>
      <c r="J239" s="39"/>
      <c r="K239" s="353">
        <f>SUM(K8:K238)</f>
        <v>62314589050.470001</v>
      </c>
      <c r="L239" s="527"/>
      <c r="M239" s="528"/>
      <c r="N239" s="528"/>
      <c r="O239" s="528"/>
      <c r="P239" s="528"/>
      <c r="Q239" s="528"/>
      <c r="R239" s="528"/>
      <c r="S239" s="528"/>
      <c r="T239" s="528"/>
      <c r="U239" s="528"/>
      <c r="V239" s="528"/>
      <c r="W239" s="528"/>
      <c r="X239" s="528"/>
      <c r="Y239" s="528"/>
      <c r="Z239" s="528"/>
      <c r="AA239" s="529"/>
      <c r="AB239" s="350">
        <f>SUM(AB8:AB238)</f>
        <v>50</v>
      </c>
      <c r="AC239" s="348">
        <f>SUM(AC8:AC238)</f>
        <v>2238637700</v>
      </c>
      <c r="AD239" s="348">
        <f>SUM(AD8:AD238)</f>
        <v>91</v>
      </c>
      <c r="AE239" s="43"/>
      <c r="AF239" s="348">
        <f>SUM(AF8:AF238)</f>
        <v>2959</v>
      </c>
      <c r="AG239" s="348">
        <f>SUM(AG8:AG238)</f>
        <v>5</v>
      </c>
      <c r="AH239" s="352">
        <f>SUM(AH8:AH238)</f>
        <v>245454558</v>
      </c>
      <c r="AI239" s="43"/>
      <c r="AJ239" s="351">
        <f>SUM(AJ8:AJ238)</f>
        <v>2</v>
      </c>
      <c r="AK239" s="527"/>
      <c r="AL239" s="528"/>
      <c r="AM239" s="529"/>
      <c r="AN239" s="350">
        <f>SUM(AN8:AN238)</f>
        <v>64307772192.470001</v>
      </c>
      <c r="AO239" s="43"/>
      <c r="AP239" s="349">
        <f>SUM(AP8:AP238)</f>
        <v>13434519224.16</v>
      </c>
      <c r="AQ239" s="43"/>
      <c r="AR239" s="348">
        <f>SUM(AR8:AR238)</f>
        <v>11557541685.539999</v>
      </c>
      <c r="AS239" s="43"/>
      <c r="AT239" s="347">
        <f>SUM(AT8:AT238)</f>
        <v>20074204795.580002</v>
      </c>
      <c r="AU239" s="346">
        <f>SUM(AU8:AU238)</f>
        <v>44233567396.889999</v>
      </c>
      <c r="AV239" s="528"/>
      <c r="AW239" s="528"/>
      <c r="AX239" s="528"/>
      <c r="AY239" s="528"/>
      <c r="AZ239" s="528"/>
      <c r="BA239" s="528"/>
    </row>
  </sheetData>
  <sheetProtection formatCells="0" formatColumns="0" formatRows="0" insertRows="0" deleteRows="0" autoFilter="0"/>
  <mergeCells count="22">
    <mergeCell ref="B3:C6"/>
    <mergeCell ref="D3:G4"/>
    <mergeCell ref="H3:I5"/>
    <mergeCell ref="E6:G6"/>
    <mergeCell ref="AV239:BA239"/>
    <mergeCell ref="AO6:AP6"/>
    <mergeCell ref="B239:D239"/>
    <mergeCell ref="L239:AA239"/>
    <mergeCell ref="AY6:BA6"/>
    <mergeCell ref="M6:N6"/>
    <mergeCell ref="O6:Q6"/>
    <mergeCell ref="R6:S6"/>
    <mergeCell ref="AK239:AM239"/>
    <mergeCell ref="T6:V6"/>
    <mergeCell ref="AV6:AX6"/>
    <mergeCell ref="AQ6:AU6"/>
    <mergeCell ref="F5:G5"/>
    <mergeCell ref="AB5:AM5"/>
    <mergeCell ref="W6:AA6"/>
    <mergeCell ref="AB6:AF6"/>
    <mergeCell ref="AG6:AI6"/>
    <mergeCell ref="AJ6:AM6"/>
  </mergeCells>
  <conditionalFormatting sqref="F5 E6">
    <cfRule type="containsText" dxfId="10"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238 AF8:AF238 AU8:AV238 AM10:AO10 AM11:AP238">
    <cfRule type="expression" dxfId="9" priority="1">
      <formula>+_xlfn.ISFORMULA(AA8)</formula>
    </cfRule>
  </conditionalFormatting>
  <dataValidations count="10">
    <dataValidation type="list" allowBlank="1" showInputMessage="1" showErrorMessage="1" sqref="H8:H238" xr:uid="{0702C2A5-72D9-4820-8D3B-D816F8654FDD}">
      <formula1>"OTRO SECTOR"</formula1>
    </dataValidation>
    <dataValidation type="list" allowBlank="1" showInputMessage="1" showErrorMessage="1" sqref="BA8:BA238" xr:uid="{7299B4FF-1FDF-4CCF-8E6C-D62CC1F07AC6}">
      <formula1>"SI,NA por TIPO Contrato"</formula1>
    </dataValidation>
    <dataValidation type="list" allowBlank="1" showInputMessage="1" showErrorMessage="1" sqref="AZ8:AZ238" xr:uid="{C999323E-82E4-4B22-A9EA-DF4DDEFC5E8D}">
      <formula1>"SI,NO HA INICIADO"</formula1>
    </dataValidation>
    <dataValidation type="list" allowBlank="1" showInputMessage="1" showErrorMessage="1" sqref="AX8:AX238" xr:uid="{63DA7620-CE4C-4F8A-896E-61CFBC4FF58E}">
      <formula1>"Por iniciar,En ejecucion,Suspendido,Terminado,Liquidado"</formula1>
    </dataValidation>
    <dataValidation type="list" allowBlank="1" showInputMessage="1" showErrorMessage="1" sqref="AQ8:AQ238 AO8:AO238 T8:T238" xr:uid="{301B71B2-D3E4-4E77-88BC-DCB7485E0C66}">
      <formula1>"SI,NO"</formula1>
    </dataValidation>
    <dataValidation type="list" allowBlank="1" showInputMessage="1" showErrorMessage="1" sqref="L19:L21 L30 L33 L38:L40" xr:uid="{23C06AA6-A058-462F-A2D2-ACCB356047BB}">
      <formula1>"DIRECTA,CONVOCATORIA"</formula1>
    </dataValidation>
    <dataValidation type="list" allowBlank="1" showInputMessage="1" showErrorMessage="1" sqref="L8:L18 L22:L29 L31:L32 L34:L37 L41:L23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60" r:id="rId1" xr:uid="{96F75EFD-0F0B-4A39-B413-72F5EFD87C3A}"/>
    <hyperlink ref="AY180" r:id="rId2" xr:uid="{A091A8D3-820B-4F57-9013-7EF0785BDD66}"/>
    <hyperlink ref="AY202" r:id="rId3" xr:uid="{FD2E4BC3-8BA9-466B-9960-27F45552CA9C}"/>
  </hyperlinks>
  <pageMargins left="0.7" right="0.7" top="0.75" bottom="0.75" header="0.3" footer="0.3"/>
  <pageSetup orientation="portrait" horizontalDpi="300" verticalDpi="300"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9E7F-0E18-40D3-9486-6C22EA55AB7B}">
  <dimension ref="A1:BQ1398"/>
  <sheetViews>
    <sheetView showGridLines="0" zoomScaleNormal="100" workbookViewId="0">
      <selection activeCell="F11" sqref="F11"/>
    </sheetView>
  </sheetViews>
  <sheetFormatPr baseColWidth="10" defaultColWidth="11.42578125" defaultRowHeight="15" x14ac:dyDescent="0.25"/>
  <cols>
    <col min="1" max="1" width="2.5703125" customWidth="1"/>
    <col min="2" max="2" width="9.28515625" customWidth="1"/>
    <col min="3" max="3" width="13.5703125" customWidth="1"/>
    <col min="4" max="4" width="25.28515625" customWidth="1"/>
    <col min="5" max="5" width="20" style="174" customWidth="1"/>
    <col min="6" max="6" width="18.28515625" customWidth="1"/>
    <col min="7" max="7" width="15" style="258" customWidth="1"/>
    <col min="8" max="8" width="16.5703125" customWidth="1"/>
    <col min="9" max="9" width="18" customWidth="1"/>
    <col min="10" max="10" width="18.42578125" customWidth="1"/>
    <col min="11" max="11" width="17.140625" customWidth="1"/>
    <col min="12" max="12" width="15.5703125" customWidth="1"/>
    <col min="13" max="13" width="19.140625" customWidth="1"/>
    <col min="14" max="14" width="16.42578125" customWidth="1"/>
    <col min="15" max="15" width="11.140625" customWidth="1"/>
    <col min="16" max="16" width="15.5703125" style="255" customWidth="1"/>
    <col min="17" max="17" width="18.28515625" customWidth="1"/>
    <col min="18" max="18" width="15.5703125" style="255" customWidth="1"/>
    <col min="19" max="19" width="16" customWidth="1"/>
    <col min="20" max="20" width="14.140625" customWidth="1"/>
    <col min="21" max="21" width="14.42578125" customWidth="1"/>
    <col min="22" max="22" width="17.140625" customWidth="1"/>
    <col min="23" max="23" width="15.7109375" style="255" customWidth="1"/>
    <col min="24" max="24" width="15.140625" style="255" customWidth="1"/>
    <col min="25" max="25" width="15" customWidth="1"/>
    <col min="26" max="26" width="15.42578125" style="255" customWidth="1"/>
    <col min="27" max="27" width="11.7109375" customWidth="1"/>
    <col min="28" max="28" width="11.42578125" customWidth="1"/>
    <col min="29" max="29" width="15.140625" style="256" customWidth="1"/>
    <col min="30" max="30" width="16.5703125" customWidth="1"/>
    <col min="31" max="31" width="15.28515625" style="257" customWidth="1"/>
    <col min="32" max="32" width="13.5703125" customWidth="1"/>
    <col min="33" max="33" width="16.5703125" customWidth="1"/>
    <col min="34" max="34" width="14.28515625" style="256" customWidth="1"/>
    <col min="35" max="35" width="16.42578125" style="255" customWidth="1"/>
    <col min="36" max="36" width="14.42578125" customWidth="1"/>
    <col min="37" max="38" width="15.5703125" customWidth="1"/>
    <col min="39" max="39" width="16.7109375" customWidth="1"/>
    <col min="40" max="40" width="17" style="256" customWidth="1"/>
    <col min="41" max="42" width="14.85546875" customWidth="1"/>
    <col min="43" max="43" width="14.7109375" customWidth="1"/>
    <col min="44" max="45" width="14.28515625" customWidth="1"/>
    <col min="46" max="46" width="17" style="256" customWidth="1"/>
    <col min="47" max="47" width="15.85546875" style="256" customWidth="1"/>
    <col min="48" max="48" width="13.28515625" customWidth="1"/>
    <col min="49" max="49" width="14.42578125" style="255" customWidth="1"/>
    <col min="50" max="50" width="14.85546875" customWidth="1"/>
    <col min="51" max="51" width="17.28515625" customWidth="1"/>
    <col min="52" max="53" width="11.42578125" customWidth="1"/>
  </cols>
  <sheetData>
    <row r="1" spans="1:69" ht="7.5" customHeight="1" x14ac:dyDescent="0.25">
      <c r="V1" s="1"/>
    </row>
    <row r="2" spans="1:69" ht="11.25" customHeight="1" thickBot="1" x14ac:dyDescent="0.3">
      <c r="H2" s="283"/>
      <c r="N2" t="s">
        <v>12132</v>
      </c>
      <c r="V2" s="1"/>
    </row>
    <row r="3" spans="1:69" ht="21" customHeight="1" thickBot="1" x14ac:dyDescent="0.3">
      <c r="B3" s="502"/>
      <c r="C3" s="503"/>
      <c r="D3" s="540" t="s">
        <v>70</v>
      </c>
      <c r="E3" s="541"/>
      <c r="F3" s="541"/>
      <c r="G3" s="542"/>
      <c r="H3" s="514" t="s">
        <v>0</v>
      </c>
      <c r="I3" s="515"/>
      <c r="J3" s="4" t="s">
        <v>75</v>
      </c>
      <c r="K3" s="9"/>
      <c r="L3" s="5"/>
      <c r="M3" s="5"/>
      <c r="N3" s="5"/>
      <c r="O3" s="5"/>
      <c r="P3" s="276"/>
      <c r="Q3" s="5"/>
      <c r="R3" s="276"/>
      <c r="S3" s="5"/>
      <c r="T3" s="5"/>
      <c r="U3" s="5"/>
      <c r="V3" s="6"/>
      <c r="W3" s="277"/>
      <c r="X3" s="276"/>
      <c r="Y3" s="6"/>
      <c r="Z3" s="276"/>
      <c r="AA3" s="6"/>
      <c r="AB3" s="5"/>
      <c r="AC3" s="281"/>
      <c r="AD3" s="5"/>
      <c r="AE3" s="282"/>
      <c r="AF3" s="5"/>
      <c r="AG3" s="6"/>
      <c r="AH3" s="274"/>
      <c r="AI3" s="277"/>
      <c r="AJ3" s="5"/>
      <c r="AK3" s="6"/>
      <c r="AL3" s="5"/>
      <c r="AM3" s="6"/>
      <c r="AN3" s="274"/>
      <c r="AO3" s="5"/>
      <c r="AP3" s="5"/>
      <c r="AQ3" s="5"/>
      <c r="AR3" s="5"/>
      <c r="AS3" s="5"/>
      <c r="AT3" s="281"/>
      <c r="AU3" s="274"/>
      <c r="AV3" s="6"/>
      <c r="AW3" s="276"/>
      <c r="AX3" s="6"/>
      <c r="AY3" s="5"/>
      <c r="AZ3" s="6"/>
      <c r="BA3" s="5"/>
    </row>
    <row r="4" spans="1:69" ht="28.5" customHeight="1" thickBot="1" x14ac:dyDescent="0.3">
      <c r="B4" s="504"/>
      <c r="C4" s="505"/>
      <c r="D4" s="543"/>
      <c r="E4" s="530"/>
      <c r="F4" s="530"/>
      <c r="G4" s="531"/>
      <c r="H4" s="516"/>
      <c r="I4" s="517"/>
      <c r="J4" s="3">
        <v>42</v>
      </c>
      <c r="K4" s="4" t="s">
        <v>1</v>
      </c>
      <c r="L4" s="5"/>
      <c r="M4" s="5"/>
      <c r="N4" s="5"/>
      <c r="O4" s="5"/>
      <c r="P4" s="276"/>
      <c r="Q4" s="5"/>
      <c r="R4" s="276"/>
      <c r="S4" s="5"/>
      <c r="T4" s="5"/>
      <c r="U4" s="5"/>
      <c r="V4" s="6"/>
      <c r="W4" s="277"/>
      <c r="X4" s="276"/>
      <c r="Y4" s="6"/>
      <c r="Z4" s="276"/>
      <c r="AA4" s="6"/>
      <c r="AB4" s="5"/>
      <c r="AC4" s="281"/>
      <c r="AD4" s="5"/>
      <c r="AE4" s="282"/>
      <c r="AF4" s="5"/>
      <c r="AG4" s="6"/>
      <c r="AH4" s="274"/>
      <c r="AI4" s="277"/>
      <c r="AJ4" s="5"/>
      <c r="AK4" s="6"/>
      <c r="AL4" s="5"/>
      <c r="AM4" s="6"/>
      <c r="AN4" s="274"/>
      <c r="AO4" s="5"/>
      <c r="AP4" s="5"/>
      <c r="AQ4" s="5"/>
      <c r="AR4" s="5"/>
      <c r="AS4" s="5"/>
      <c r="AT4" s="281"/>
      <c r="AU4" s="274"/>
      <c r="AV4" s="6"/>
      <c r="AW4" s="276"/>
      <c r="AX4" s="6"/>
      <c r="AY4" s="5"/>
      <c r="AZ4" s="6"/>
      <c r="BA4" s="5"/>
    </row>
    <row r="5" spans="1:69" ht="23.25" customHeight="1" thickBot="1" x14ac:dyDescent="0.3">
      <c r="B5" s="504"/>
      <c r="C5" s="505"/>
      <c r="D5" s="7" t="s">
        <v>2</v>
      </c>
      <c r="E5" s="280"/>
      <c r="F5" s="520" t="s">
        <v>223</v>
      </c>
      <c r="G5" s="520"/>
      <c r="H5" s="518"/>
      <c r="I5" s="519"/>
      <c r="J5" s="279">
        <f>+K6*J4</f>
        <v>54600000</v>
      </c>
      <c r="K5" s="278" t="s">
        <v>3</v>
      </c>
      <c r="L5" s="5"/>
      <c r="M5" s="5"/>
      <c r="N5" s="5"/>
      <c r="O5" s="5"/>
      <c r="P5" s="276"/>
      <c r="Q5" s="5"/>
      <c r="R5" s="276"/>
      <c r="S5" s="5"/>
      <c r="T5" s="5"/>
      <c r="U5" s="5"/>
      <c r="V5" s="6"/>
      <c r="W5" s="277"/>
      <c r="X5" s="277"/>
      <c r="Y5" s="6"/>
      <c r="Z5" s="277"/>
      <c r="AA5" s="6"/>
      <c r="AB5" s="521" t="s">
        <v>4</v>
      </c>
      <c r="AC5" s="550"/>
      <c r="AD5" s="522"/>
      <c r="AE5" s="522"/>
      <c r="AF5" s="522"/>
      <c r="AG5" s="522"/>
      <c r="AH5" s="550"/>
      <c r="AI5" s="551"/>
      <c r="AJ5" s="522"/>
      <c r="AK5" s="522"/>
      <c r="AL5" s="522"/>
      <c r="AM5" s="523"/>
      <c r="AN5" s="274"/>
      <c r="AO5" s="5"/>
      <c r="AP5" s="5"/>
      <c r="AQ5" s="5"/>
      <c r="AR5" s="5"/>
      <c r="AS5" s="5"/>
      <c r="AT5" s="274"/>
      <c r="AU5" s="274"/>
      <c r="AV5" s="5"/>
      <c r="AW5" s="276"/>
      <c r="AX5" s="5"/>
      <c r="AY5" s="5"/>
      <c r="AZ5" s="5"/>
      <c r="BA5" s="5"/>
    </row>
    <row r="6" spans="1:69" ht="31.5" customHeight="1" thickBot="1" x14ac:dyDescent="0.3">
      <c r="B6" s="506"/>
      <c r="C6" s="507"/>
      <c r="D6" s="13" t="s">
        <v>5</v>
      </c>
      <c r="E6" s="547" t="s">
        <v>12131</v>
      </c>
      <c r="F6" s="548"/>
      <c r="G6" s="549"/>
      <c r="H6" s="21" t="s">
        <v>76</v>
      </c>
      <c r="I6" s="22"/>
      <c r="J6" s="23"/>
      <c r="K6" s="275">
        <v>1300000</v>
      </c>
      <c r="L6" s="5"/>
      <c r="M6" s="499" t="s">
        <v>6</v>
      </c>
      <c r="N6" s="500"/>
      <c r="O6" s="499" t="s">
        <v>7</v>
      </c>
      <c r="P6" s="500"/>
      <c r="Q6" s="501"/>
      <c r="R6" s="532" t="s">
        <v>8</v>
      </c>
      <c r="S6" s="533"/>
      <c r="T6" s="499" t="s">
        <v>9</v>
      </c>
      <c r="U6" s="500"/>
      <c r="V6" s="500"/>
      <c r="W6" s="521" t="s">
        <v>10</v>
      </c>
      <c r="X6" s="522"/>
      <c r="Y6" s="522"/>
      <c r="Z6" s="522"/>
      <c r="AA6" s="523"/>
      <c r="AB6" s="521" t="s">
        <v>11</v>
      </c>
      <c r="AC6" s="550"/>
      <c r="AD6" s="522"/>
      <c r="AE6" s="522"/>
      <c r="AF6" s="523"/>
      <c r="AG6" s="499" t="s">
        <v>12</v>
      </c>
      <c r="AH6" s="550"/>
      <c r="AI6" s="552"/>
      <c r="AJ6" s="499" t="s">
        <v>13</v>
      </c>
      <c r="AK6" s="500"/>
      <c r="AL6" s="500"/>
      <c r="AM6" s="501"/>
      <c r="AN6" s="274"/>
      <c r="AO6" s="499" t="s">
        <v>77</v>
      </c>
      <c r="AP6" s="501"/>
      <c r="AQ6" s="499" t="s">
        <v>14</v>
      </c>
      <c r="AR6" s="500"/>
      <c r="AS6" s="500"/>
      <c r="AT6" s="500"/>
      <c r="AU6" s="501"/>
      <c r="AV6" s="499" t="s">
        <v>73</v>
      </c>
      <c r="AW6" s="500"/>
      <c r="AX6" s="501"/>
      <c r="AY6" s="499" t="s">
        <v>15</v>
      </c>
      <c r="AZ6" s="500"/>
      <c r="BA6" s="501"/>
    </row>
    <row r="7" spans="1:69" s="259" customFormat="1" ht="90.75" thickBot="1" x14ac:dyDescent="0.3">
      <c r="A7" s="273"/>
      <c r="B7" s="261" t="s">
        <v>16</v>
      </c>
      <c r="C7" s="262" t="s">
        <v>17</v>
      </c>
      <c r="D7" s="272" t="s">
        <v>18</v>
      </c>
      <c r="E7" s="271" t="s">
        <v>19</v>
      </c>
      <c r="F7" s="271" t="s">
        <v>20</v>
      </c>
      <c r="G7" s="270" t="s">
        <v>21</v>
      </c>
      <c r="H7" s="261" t="s">
        <v>22</v>
      </c>
      <c r="I7" s="261" t="s">
        <v>71</v>
      </c>
      <c r="J7" s="261" t="s">
        <v>23</v>
      </c>
      <c r="K7" s="261" t="s">
        <v>24</v>
      </c>
      <c r="L7" s="261" t="s">
        <v>25</v>
      </c>
      <c r="M7" s="261" t="s">
        <v>26</v>
      </c>
      <c r="N7" s="262" t="s">
        <v>27</v>
      </c>
      <c r="O7" s="262" t="s">
        <v>28</v>
      </c>
      <c r="P7" s="263" t="s">
        <v>29</v>
      </c>
      <c r="Q7" s="261" t="s">
        <v>30</v>
      </c>
      <c r="R7" s="263" t="s">
        <v>31</v>
      </c>
      <c r="S7" s="261" t="s">
        <v>32</v>
      </c>
      <c r="T7" s="261" t="s">
        <v>33</v>
      </c>
      <c r="U7" s="262" t="s">
        <v>34</v>
      </c>
      <c r="V7" s="261" t="s">
        <v>35</v>
      </c>
      <c r="W7" s="263" t="s">
        <v>69</v>
      </c>
      <c r="X7" s="263" t="s">
        <v>36</v>
      </c>
      <c r="Y7" s="261" t="s">
        <v>37</v>
      </c>
      <c r="Z7" s="269" t="s">
        <v>38</v>
      </c>
      <c r="AA7" s="267" t="s">
        <v>39</v>
      </c>
      <c r="AB7" s="261" t="s">
        <v>40</v>
      </c>
      <c r="AC7" s="266" t="s">
        <v>41</v>
      </c>
      <c r="AD7" s="261" t="s">
        <v>42</v>
      </c>
      <c r="AE7" s="269" t="s">
        <v>43</v>
      </c>
      <c r="AF7" s="267" t="s">
        <v>44</v>
      </c>
      <c r="AG7" s="261" t="s">
        <v>45</v>
      </c>
      <c r="AH7" s="266" t="s">
        <v>46</v>
      </c>
      <c r="AI7" s="269" t="s">
        <v>47</v>
      </c>
      <c r="AJ7" s="261" t="s">
        <v>48</v>
      </c>
      <c r="AK7" s="268" t="s">
        <v>49</v>
      </c>
      <c r="AL7" s="268" t="s">
        <v>50</v>
      </c>
      <c r="AM7" s="267" t="s">
        <v>51</v>
      </c>
      <c r="AN7" s="265" t="s">
        <v>52</v>
      </c>
      <c r="AO7" s="261" t="s">
        <v>78</v>
      </c>
      <c r="AP7" s="261" t="s">
        <v>79</v>
      </c>
      <c r="AQ7" s="261" t="s">
        <v>53</v>
      </c>
      <c r="AR7" s="261" t="s">
        <v>54</v>
      </c>
      <c r="AS7" s="261" t="s">
        <v>55</v>
      </c>
      <c r="AT7" s="266" t="s">
        <v>56</v>
      </c>
      <c r="AU7" s="265" t="s">
        <v>57</v>
      </c>
      <c r="AV7" s="264" t="s">
        <v>58</v>
      </c>
      <c r="AW7" s="263" t="s">
        <v>59</v>
      </c>
      <c r="AX7" s="261" t="s">
        <v>60</v>
      </c>
      <c r="AY7" s="262" t="s">
        <v>61</v>
      </c>
      <c r="AZ7" s="262" t="s">
        <v>62</v>
      </c>
      <c r="BA7" s="262" t="s">
        <v>63</v>
      </c>
      <c r="BB7" s="260"/>
      <c r="BC7" s="260"/>
      <c r="BD7" s="260"/>
      <c r="BE7" s="260"/>
      <c r="BF7" s="260"/>
      <c r="BG7" s="260"/>
      <c r="BH7" s="260"/>
      <c r="BI7" s="260"/>
      <c r="BJ7" s="260"/>
      <c r="BK7" s="260"/>
      <c r="BL7" s="260"/>
      <c r="BM7" s="260"/>
      <c r="BN7" s="260"/>
      <c r="BO7" s="260"/>
      <c r="BP7" s="260"/>
      <c r="BQ7" s="260"/>
    </row>
    <row r="8" spans="1:69" x14ac:dyDescent="0.25">
      <c r="B8" s="49">
        <v>2024</v>
      </c>
      <c r="C8" s="49">
        <v>891780111</v>
      </c>
      <c r="D8" s="50" t="s">
        <v>64</v>
      </c>
      <c r="E8" s="130" t="s">
        <v>12130</v>
      </c>
      <c r="F8" s="51" t="s">
        <v>12129</v>
      </c>
      <c r="G8" s="310">
        <v>0</v>
      </c>
      <c r="H8" s="53" t="s">
        <v>72</v>
      </c>
      <c r="I8" s="50" t="s">
        <v>65</v>
      </c>
      <c r="J8" s="55" t="s">
        <v>12128</v>
      </c>
      <c r="K8" s="51">
        <v>21560000</v>
      </c>
      <c r="L8" s="49" t="s">
        <v>67</v>
      </c>
      <c r="M8" s="55" t="s">
        <v>9299</v>
      </c>
      <c r="N8" s="56">
        <v>57291189</v>
      </c>
      <c r="O8" s="57">
        <v>13</v>
      </c>
      <c r="P8" s="311">
        <v>45302</v>
      </c>
      <c r="Q8" s="51">
        <v>4518689382</v>
      </c>
      <c r="R8" s="311">
        <v>45306</v>
      </c>
      <c r="S8" s="51">
        <v>21560000</v>
      </c>
      <c r="T8" s="53" t="s">
        <v>66</v>
      </c>
      <c r="U8" s="57">
        <v>26671578</v>
      </c>
      <c r="V8" s="55" t="s">
        <v>8679</v>
      </c>
      <c r="W8" s="312">
        <v>45306</v>
      </c>
      <c r="X8" s="312">
        <v>45306</v>
      </c>
      <c r="Y8" s="60" t="s">
        <v>74</v>
      </c>
      <c r="Z8" s="312">
        <v>45457</v>
      </c>
      <c r="AA8" s="52">
        <f t="shared" ref="AA8:AA71" si="0">+IF(Y8="1800-01-01",Z8-X8,Z8-Y8)</f>
        <v>151</v>
      </c>
      <c r="AB8" s="52">
        <v>2</v>
      </c>
      <c r="AC8" s="295">
        <v>2240000</v>
      </c>
      <c r="AD8" s="52">
        <v>1</v>
      </c>
      <c r="AE8" s="313">
        <v>45473</v>
      </c>
      <c r="AF8" s="52">
        <f t="shared" ref="AF8:AF71" si="1">+IF(AE8="1800-01-01",0,AE8-Z8)</f>
        <v>16</v>
      </c>
      <c r="AG8" s="51">
        <v>0</v>
      </c>
      <c r="AH8" s="296">
        <v>0</v>
      </c>
      <c r="AI8" s="311" t="s">
        <v>74</v>
      </c>
      <c r="AJ8" s="53">
        <v>0</v>
      </c>
      <c r="AK8" s="58" t="s">
        <v>74</v>
      </c>
      <c r="AL8" s="58" t="s">
        <v>74</v>
      </c>
      <c r="AM8" s="52">
        <f t="shared" ref="AM8:AM71" si="2">+IF(AK8="1800-01-01",0,AL8-AK8)</f>
        <v>0</v>
      </c>
      <c r="AN8" s="297">
        <f>+K8+AC8-AH8</f>
        <v>23800000</v>
      </c>
      <c r="AO8" s="53" t="s">
        <v>66</v>
      </c>
      <c r="AP8" s="51">
        <v>21560000</v>
      </c>
      <c r="AQ8" s="53" t="s">
        <v>94</v>
      </c>
      <c r="AR8" s="51">
        <v>0</v>
      </c>
      <c r="AS8" s="62" t="s">
        <v>74</v>
      </c>
      <c r="AT8" s="298">
        <v>23800000</v>
      </c>
      <c r="AU8" s="206">
        <f t="shared" ref="AU8:AU71" si="3">AN8-AT8</f>
        <v>0</v>
      </c>
      <c r="AV8" s="65">
        <f t="shared" ref="AV8:AV71" si="4">+IFERROR(AT8/AN8,"_")</f>
        <v>1</v>
      </c>
      <c r="AW8" s="311" t="s">
        <v>74</v>
      </c>
      <c r="AX8" s="53" t="s">
        <v>80</v>
      </c>
      <c r="AY8" s="55" t="s">
        <v>12127</v>
      </c>
      <c r="AZ8" s="49" t="s">
        <v>66</v>
      </c>
      <c r="BA8" s="49" t="s">
        <v>66</v>
      </c>
    </row>
    <row r="9" spans="1:69" x14ac:dyDescent="0.25">
      <c r="B9" s="68">
        <v>2024</v>
      </c>
      <c r="C9" s="68">
        <v>891780111</v>
      </c>
      <c r="D9" s="69" t="s">
        <v>64</v>
      </c>
      <c r="E9" s="74" t="s">
        <v>12126</v>
      </c>
      <c r="F9" s="70" t="s">
        <v>12125</v>
      </c>
      <c r="G9" s="314">
        <v>0</v>
      </c>
      <c r="H9" s="67" t="s">
        <v>72</v>
      </c>
      <c r="I9" s="69" t="s">
        <v>65</v>
      </c>
      <c r="J9" s="70" t="s">
        <v>12124</v>
      </c>
      <c r="K9" s="70">
        <v>18993000</v>
      </c>
      <c r="L9" s="68" t="s">
        <v>67</v>
      </c>
      <c r="M9" s="70" t="s">
        <v>9294</v>
      </c>
      <c r="N9" s="70">
        <v>1098731749</v>
      </c>
      <c r="O9" s="75">
        <v>13</v>
      </c>
      <c r="P9" s="158">
        <v>45302</v>
      </c>
      <c r="Q9" s="70">
        <v>4518689382</v>
      </c>
      <c r="R9" s="249">
        <v>45306</v>
      </c>
      <c r="S9" s="70">
        <v>18993000</v>
      </c>
      <c r="T9" s="67" t="s">
        <v>66</v>
      </c>
      <c r="U9" s="70">
        <v>93400727</v>
      </c>
      <c r="V9" s="70" t="s">
        <v>6515</v>
      </c>
      <c r="W9" s="249">
        <v>45306</v>
      </c>
      <c r="X9" s="249">
        <v>45306</v>
      </c>
      <c r="Y9" s="78" t="s">
        <v>74</v>
      </c>
      <c r="Z9" s="249">
        <v>45457</v>
      </c>
      <c r="AA9" s="71">
        <f t="shared" si="0"/>
        <v>151</v>
      </c>
      <c r="AB9" s="71">
        <v>2</v>
      </c>
      <c r="AC9" s="299">
        <v>1974000</v>
      </c>
      <c r="AD9" s="71">
        <v>1</v>
      </c>
      <c r="AE9" s="315">
        <v>45473</v>
      </c>
      <c r="AF9" s="71">
        <f t="shared" si="1"/>
        <v>16</v>
      </c>
      <c r="AG9" s="70">
        <v>0</v>
      </c>
      <c r="AH9" s="300">
        <v>0</v>
      </c>
      <c r="AI9" s="158" t="s">
        <v>74</v>
      </c>
      <c r="AJ9" s="67">
        <v>0</v>
      </c>
      <c r="AK9" s="76" t="s">
        <v>74</v>
      </c>
      <c r="AL9" s="76" t="s">
        <v>74</v>
      </c>
      <c r="AM9" s="71">
        <f t="shared" si="2"/>
        <v>0</v>
      </c>
      <c r="AN9" s="305">
        <f>+K9+AC9-AH9</f>
        <v>20967000</v>
      </c>
      <c r="AO9" s="67" t="s">
        <v>66</v>
      </c>
      <c r="AP9" s="70">
        <v>18993000</v>
      </c>
      <c r="AQ9" s="67" t="s">
        <v>94</v>
      </c>
      <c r="AR9" s="70">
        <v>0</v>
      </c>
      <c r="AS9" s="80" t="s">
        <v>74</v>
      </c>
      <c r="AT9" s="301">
        <v>20967000</v>
      </c>
      <c r="AU9" s="203">
        <f t="shared" si="3"/>
        <v>0</v>
      </c>
      <c r="AV9" s="83">
        <f t="shared" si="4"/>
        <v>1</v>
      </c>
      <c r="AW9" s="158" t="s">
        <v>74</v>
      </c>
      <c r="AX9" s="67" t="s">
        <v>80</v>
      </c>
      <c r="AY9" s="70" t="s">
        <v>12123</v>
      </c>
      <c r="AZ9" s="68" t="s">
        <v>66</v>
      </c>
      <c r="BA9" s="68" t="s">
        <v>66</v>
      </c>
    </row>
    <row r="10" spans="1:69" x14ac:dyDescent="0.25">
      <c r="B10" s="68">
        <v>2024</v>
      </c>
      <c r="C10" s="68">
        <v>891780111</v>
      </c>
      <c r="D10" s="69" t="s">
        <v>64</v>
      </c>
      <c r="E10" s="74" t="s">
        <v>12122</v>
      </c>
      <c r="F10" s="70" t="s">
        <v>12121</v>
      </c>
      <c r="G10" s="314">
        <v>0</v>
      </c>
      <c r="H10" s="67" t="s">
        <v>72</v>
      </c>
      <c r="I10" s="69" t="s">
        <v>65</v>
      </c>
      <c r="J10" s="70" t="s">
        <v>12120</v>
      </c>
      <c r="K10" s="70">
        <v>16940000</v>
      </c>
      <c r="L10" s="68" t="s">
        <v>67</v>
      </c>
      <c r="M10" s="70" t="s">
        <v>9269</v>
      </c>
      <c r="N10" s="70">
        <v>1045726836</v>
      </c>
      <c r="O10" s="75">
        <v>13</v>
      </c>
      <c r="P10" s="158">
        <v>45302</v>
      </c>
      <c r="Q10" s="70">
        <v>4518689382</v>
      </c>
      <c r="R10" s="249">
        <v>45306</v>
      </c>
      <c r="S10" s="70">
        <v>16940000</v>
      </c>
      <c r="T10" s="67" t="s">
        <v>66</v>
      </c>
      <c r="U10" s="70">
        <v>12621405</v>
      </c>
      <c r="V10" s="70" t="s">
        <v>5391</v>
      </c>
      <c r="W10" s="249">
        <v>45306</v>
      </c>
      <c r="X10" s="249">
        <v>45306</v>
      </c>
      <c r="Y10" s="78" t="s">
        <v>74</v>
      </c>
      <c r="Z10" s="249">
        <v>45457</v>
      </c>
      <c r="AA10" s="71">
        <f t="shared" si="0"/>
        <v>151</v>
      </c>
      <c r="AB10" s="71">
        <v>2</v>
      </c>
      <c r="AC10" s="299">
        <v>1760000</v>
      </c>
      <c r="AD10" s="71">
        <v>1</v>
      </c>
      <c r="AE10" s="315">
        <v>45473</v>
      </c>
      <c r="AF10" s="71">
        <f t="shared" si="1"/>
        <v>16</v>
      </c>
      <c r="AG10" s="70">
        <v>0</v>
      </c>
      <c r="AH10" s="300">
        <v>0</v>
      </c>
      <c r="AI10" s="158" t="s">
        <v>74</v>
      </c>
      <c r="AJ10" s="67">
        <v>0</v>
      </c>
      <c r="AK10" s="76" t="s">
        <v>74</v>
      </c>
      <c r="AL10" s="76" t="s">
        <v>74</v>
      </c>
      <c r="AM10" s="71">
        <f t="shared" si="2"/>
        <v>0</v>
      </c>
      <c r="AN10" s="305">
        <f>+K10+AC10-AH10</f>
        <v>18700000</v>
      </c>
      <c r="AO10" s="67" t="s">
        <v>66</v>
      </c>
      <c r="AP10" s="70">
        <v>16940000</v>
      </c>
      <c r="AQ10" s="67" t="s">
        <v>94</v>
      </c>
      <c r="AR10" s="70">
        <v>0</v>
      </c>
      <c r="AS10" s="80" t="s">
        <v>74</v>
      </c>
      <c r="AT10" s="301">
        <v>18700000</v>
      </c>
      <c r="AU10" s="203">
        <f t="shared" si="3"/>
        <v>0</v>
      </c>
      <c r="AV10" s="83">
        <f t="shared" si="4"/>
        <v>1</v>
      </c>
      <c r="AW10" s="158" t="s">
        <v>74</v>
      </c>
      <c r="AX10" s="67" t="s">
        <v>80</v>
      </c>
      <c r="AY10" s="70" t="s">
        <v>12119</v>
      </c>
      <c r="AZ10" s="68" t="s">
        <v>66</v>
      </c>
      <c r="BA10" s="68" t="s">
        <v>66</v>
      </c>
    </row>
    <row r="11" spans="1:69" x14ac:dyDescent="0.25">
      <c r="B11" s="68">
        <v>2024</v>
      </c>
      <c r="C11" s="68">
        <v>891780111</v>
      </c>
      <c r="D11" s="69" t="s">
        <v>64</v>
      </c>
      <c r="E11" s="74" t="s">
        <v>12118</v>
      </c>
      <c r="F11" s="70" t="s">
        <v>12117</v>
      </c>
      <c r="G11" s="314">
        <v>0</v>
      </c>
      <c r="H11" s="67" t="s">
        <v>72</v>
      </c>
      <c r="I11" s="69" t="s">
        <v>65</v>
      </c>
      <c r="J11" s="70" t="s">
        <v>12116</v>
      </c>
      <c r="K11" s="70">
        <v>16940000</v>
      </c>
      <c r="L11" s="68" t="s">
        <v>67</v>
      </c>
      <c r="M11" s="70" t="s">
        <v>9230</v>
      </c>
      <c r="N11" s="70">
        <v>1082931831</v>
      </c>
      <c r="O11" s="75">
        <v>13</v>
      </c>
      <c r="P11" s="158">
        <v>45302</v>
      </c>
      <c r="Q11" s="70">
        <v>4518689382</v>
      </c>
      <c r="R11" s="249">
        <v>45306</v>
      </c>
      <c r="S11" s="70">
        <v>16940000</v>
      </c>
      <c r="T11" s="67" t="s">
        <v>66</v>
      </c>
      <c r="U11" s="70">
        <v>93400727</v>
      </c>
      <c r="V11" s="70" t="s">
        <v>6515</v>
      </c>
      <c r="W11" s="249">
        <v>45306</v>
      </c>
      <c r="X11" s="249">
        <v>45306</v>
      </c>
      <c r="Y11" s="78" t="s">
        <v>74</v>
      </c>
      <c r="Z11" s="249">
        <v>45457</v>
      </c>
      <c r="AA11" s="71">
        <f t="shared" si="0"/>
        <v>151</v>
      </c>
      <c r="AB11" s="71">
        <v>2</v>
      </c>
      <c r="AC11" s="299">
        <v>1760000</v>
      </c>
      <c r="AD11" s="71">
        <v>1</v>
      </c>
      <c r="AE11" s="315">
        <v>45473</v>
      </c>
      <c r="AF11" s="71">
        <f t="shared" si="1"/>
        <v>16</v>
      </c>
      <c r="AG11" s="70">
        <v>0</v>
      </c>
      <c r="AH11" s="300">
        <v>0</v>
      </c>
      <c r="AI11" s="158" t="s">
        <v>74</v>
      </c>
      <c r="AJ11" s="67">
        <v>0</v>
      </c>
      <c r="AK11" s="76" t="s">
        <v>74</v>
      </c>
      <c r="AL11" s="76" t="s">
        <v>74</v>
      </c>
      <c r="AM11" s="71">
        <f t="shared" si="2"/>
        <v>0</v>
      </c>
      <c r="AN11" s="305">
        <f>+K11+AC11-AH11</f>
        <v>18700000</v>
      </c>
      <c r="AO11" s="67" t="s">
        <v>66</v>
      </c>
      <c r="AP11" s="70">
        <v>16940000</v>
      </c>
      <c r="AQ11" s="67" t="s">
        <v>94</v>
      </c>
      <c r="AR11" s="70">
        <v>0</v>
      </c>
      <c r="AS11" s="80" t="s">
        <v>74</v>
      </c>
      <c r="AT11" s="301">
        <v>18700000</v>
      </c>
      <c r="AU11" s="203">
        <f t="shared" si="3"/>
        <v>0</v>
      </c>
      <c r="AV11" s="83">
        <f t="shared" si="4"/>
        <v>1</v>
      </c>
      <c r="AW11" s="158" t="s">
        <v>74</v>
      </c>
      <c r="AX11" s="67" t="s">
        <v>80</v>
      </c>
      <c r="AY11" s="70" t="s">
        <v>12115</v>
      </c>
      <c r="AZ11" s="68" t="s">
        <v>66</v>
      </c>
      <c r="BA11" s="68" t="s">
        <v>66</v>
      </c>
    </row>
    <row r="12" spans="1:69" x14ac:dyDescent="0.25">
      <c r="B12" s="68">
        <v>2024</v>
      </c>
      <c r="C12" s="68">
        <v>891780111</v>
      </c>
      <c r="D12" s="69" t="s">
        <v>64</v>
      </c>
      <c r="E12" s="74" t="s">
        <v>12114</v>
      </c>
      <c r="F12" s="70" t="s">
        <v>12113</v>
      </c>
      <c r="G12" s="314">
        <v>0</v>
      </c>
      <c r="H12" s="67" t="s">
        <v>72</v>
      </c>
      <c r="I12" s="69" t="s">
        <v>65</v>
      </c>
      <c r="J12" s="70" t="s">
        <v>12112</v>
      </c>
      <c r="K12" s="70">
        <v>15400000</v>
      </c>
      <c r="L12" s="68" t="s">
        <v>67</v>
      </c>
      <c r="M12" s="70" t="s">
        <v>9001</v>
      </c>
      <c r="N12" s="70">
        <v>1083038004</v>
      </c>
      <c r="O12" s="75">
        <v>13</v>
      </c>
      <c r="P12" s="158">
        <v>45302</v>
      </c>
      <c r="Q12" s="70">
        <v>4518689382</v>
      </c>
      <c r="R12" s="249">
        <v>45306</v>
      </c>
      <c r="S12" s="70">
        <v>15400000</v>
      </c>
      <c r="T12" s="67" t="s">
        <v>66</v>
      </c>
      <c r="U12" s="70">
        <v>93400727</v>
      </c>
      <c r="V12" s="70" t="s">
        <v>6515</v>
      </c>
      <c r="W12" s="249">
        <v>45306</v>
      </c>
      <c r="X12" s="249">
        <v>45306</v>
      </c>
      <c r="Y12" s="78" t="s">
        <v>74</v>
      </c>
      <c r="Z12" s="249">
        <v>45457</v>
      </c>
      <c r="AA12" s="71">
        <f t="shared" si="0"/>
        <v>151</v>
      </c>
      <c r="AB12" s="71">
        <v>2</v>
      </c>
      <c r="AC12" s="299">
        <v>1600000</v>
      </c>
      <c r="AD12" s="71">
        <v>1</v>
      </c>
      <c r="AE12" s="315">
        <v>45473</v>
      </c>
      <c r="AF12" s="71">
        <f t="shared" si="1"/>
        <v>16</v>
      </c>
      <c r="AG12" s="70">
        <v>0</v>
      </c>
      <c r="AH12" s="300">
        <v>0</v>
      </c>
      <c r="AI12" s="158" t="s">
        <v>74</v>
      </c>
      <c r="AJ12" s="67">
        <v>0</v>
      </c>
      <c r="AK12" s="76" t="s">
        <v>74</v>
      </c>
      <c r="AL12" s="76" t="s">
        <v>74</v>
      </c>
      <c r="AM12" s="71">
        <f t="shared" si="2"/>
        <v>0</v>
      </c>
      <c r="AN12" s="305">
        <f>+K12+AC12-AH12</f>
        <v>17000000</v>
      </c>
      <c r="AO12" s="67" t="s">
        <v>66</v>
      </c>
      <c r="AP12" s="70">
        <v>15400000</v>
      </c>
      <c r="AQ12" s="67" t="s">
        <v>94</v>
      </c>
      <c r="AR12" s="70">
        <v>0</v>
      </c>
      <c r="AS12" s="80" t="s">
        <v>74</v>
      </c>
      <c r="AT12" s="301">
        <v>17000000</v>
      </c>
      <c r="AU12" s="203">
        <f t="shared" si="3"/>
        <v>0</v>
      </c>
      <c r="AV12" s="83">
        <f t="shared" si="4"/>
        <v>1</v>
      </c>
      <c r="AW12" s="158" t="s">
        <v>74</v>
      </c>
      <c r="AX12" s="67" t="s">
        <v>80</v>
      </c>
      <c r="AY12" s="70" t="s">
        <v>12111</v>
      </c>
      <c r="AZ12" s="68" t="s">
        <v>66</v>
      </c>
      <c r="BA12" s="68" t="s">
        <v>66</v>
      </c>
    </row>
    <row r="13" spans="1:69" x14ac:dyDescent="0.25">
      <c r="B13" s="68">
        <v>2024</v>
      </c>
      <c r="C13" s="68">
        <v>891780111</v>
      </c>
      <c r="D13" s="69" t="s">
        <v>64</v>
      </c>
      <c r="E13" s="74" t="s">
        <v>12110</v>
      </c>
      <c r="F13" s="70" t="s">
        <v>12109</v>
      </c>
      <c r="G13" s="314">
        <v>0</v>
      </c>
      <c r="H13" s="67" t="s">
        <v>72</v>
      </c>
      <c r="I13" s="69" t="s">
        <v>65</v>
      </c>
      <c r="J13" s="70" t="s">
        <v>12108</v>
      </c>
      <c r="K13" s="70">
        <v>18993000</v>
      </c>
      <c r="L13" s="68" t="s">
        <v>67</v>
      </c>
      <c r="M13" s="70" t="s">
        <v>9274</v>
      </c>
      <c r="N13" s="70">
        <v>1083019267</v>
      </c>
      <c r="O13" s="75">
        <v>13</v>
      </c>
      <c r="P13" s="158">
        <v>45302</v>
      </c>
      <c r="Q13" s="70">
        <v>4518689382</v>
      </c>
      <c r="R13" s="249">
        <v>45306</v>
      </c>
      <c r="S13" s="70">
        <v>18993000</v>
      </c>
      <c r="T13" s="67" t="s">
        <v>66</v>
      </c>
      <c r="U13" s="70">
        <v>12621405</v>
      </c>
      <c r="V13" s="70" t="s">
        <v>5391</v>
      </c>
      <c r="W13" s="249">
        <v>45306</v>
      </c>
      <c r="X13" s="249">
        <v>45306</v>
      </c>
      <c r="Y13" s="78" t="s">
        <v>74</v>
      </c>
      <c r="Z13" s="249">
        <v>45457</v>
      </c>
      <c r="AA13" s="71">
        <f t="shared" si="0"/>
        <v>151</v>
      </c>
      <c r="AB13" s="71">
        <v>2</v>
      </c>
      <c r="AC13" s="299">
        <v>1974000</v>
      </c>
      <c r="AD13" s="71">
        <v>1</v>
      </c>
      <c r="AE13" s="315">
        <v>45473</v>
      </c>
      <c r="AF13" s="71">
        <f t="shared" si="1"/>
        <v>16</v>
      </c>
      <c r="AG13" s="70">
        <v>0</v>
      </c>
      <c r="AH13" s="300">
        <v>0</v>
      </c>
      <c r="AI13" s="158" t="s">
        <v>74</v>
      </c>
      <c r="AJ13" s="67">
        <v>0</v>
      </c>
      <c r="AK13" s="76" t="s">
        <v>74</v>
      </c>
      <c r="AL13" s="76" t="s">
        <v>74</v>
      </c>
      <c r="AM13" s="71">
        <f t="shared" si="2"/>
        <v>0</v>
      </c>
      <c r="AN13" s="305">
        <f>+K13+AC13-AH13</f>
        <v>20967000</v>
      </c>
      <c r="AO13" s="67" t="s">
        <v>66</v>
      </c>
      <c r="AP13" s="70">
        <v>18993000</v>
      </c>
      <c r="AQ13" s="67" t="s">
        <v>94</v>
      </c>
      <c r="AR13" s="70">
        <v>0</v>
      </c>
      <c r="AS13" s="80" t="s">
        <v>74</v>
      </c>
      <c r="AT13" s="301">
        <v>20967000</v>
      </c>
      <c r="AU13" s="203">
        <f t="shared" si="3"/>
        <v>0</v>
      </c>
      <c r="AV13" s="83">
        <f t="shared" si="4"/>
        <v>1</v>
      </c>
      <c r="AW13" s="158" t="s">
        <v>74</v>
      </c>
      <c r="AX13" s="67" t="s">
        <v>80</v>
      </c>
      <c r="AY13" s="70" t="s">
        <v>12107</v>
      </c>
      <c r="AZ13" s="68" t="s">
        <v>66</v>
      </c>
      <c r="BA13" s="68" t="s">
        <v>66</v>
      </c>
    </row>
    <row r="14" spans="1:69" x14ac:dyDescent="0.25">
      <c r="B14" s="68">
        <v>2024</v>
      </c>
      <c r="C14" s="68">
        <v>891780111</v>
      </c>
      <c r="D14" s="69" t="s">
        <v>64</v>
      </c>
      <c r="E14" s="74" t="s">
        <v>12106</v>
      </c>
      <c r="F14" s="70" t="s">
        <v>12105</v>
      </c>
      <c r="G14" s="314">
        <v>0</v>
      </c>
      <c r="H14" s="67" t="s">
        <v>72</v>
      </c>
      <c r="I14" s="69" t="s">
        <v>65</v>
      </c>
      <c r="J14" s="70" t="s">
        <v>12104</v>
      </c>
      <c r="K14" s="70">
        <v>28233000</v>
      </c>
      <c r="L14" s="68" t="s">
        <v>67</v>
      </c>
      <c r="M14" s="70" t="s">
        <v>12103</v>
      </c>
      <c r="N14" s="70">
        <v>1082841776</v>
      </c>
      <c r="O14" s="75">
        <v>13</v>
      </c>
      <c r="P14" s="158">
        <v>45302</v>
      </c>
      <c r="Q14" s="70">
        <v>4518689382</v>
      </c>
      <c r="R14" s="249">
        <v>45306</v>
      </c>
      <c r="S14" s="70">
        <v>28233000</v>
      </c>
      <c r="T14" s="67" t="s">
        <v>66</v>
      </c>
      <c r="U14" s="70">
        <v>12621405</v>
      </c>
      <c r="V14" s="70" t="s">
        <v>5391</v>
      </c>
      <c r="W14" s="249">
        <v>45306</v>
      </c>
      <c r="X14" s="249">
        <v>45306</v>
      </c>
      <c r="Y14" s="78" t="s">
        <v>74</v>
      </c>
      <c r="Z14" s="249">
        <v>45457</v>
      </c>
      <c r="AA14" s="71">
        <f t="shared" si="0"/>
        <v>151</v>
      </c>
      <c r="AB14" s="71">
        <v>0</v>
      </c>
      <c r="AC14" s="299">
        <v>0</v>
      </c>
      <c r="AD14" s="71">
        <v>0</v>
      </c>
      <c r="AE14" s="158" t="s">
        <v>74</v>
      </c>
      <c r="AF14" s="71">
        <f t="shared" si="1"/>
        <v>0</v>
      </c>
      <c r="AG14" s="70">
        <v>1</v>
      </c>
      <c r="AH14" s="300">
        <v>24566000</v>
      </c>
      <c r="AI14" s="158">
        <v>45322</v>
      </c>
      <c r="AJ14" s="67">
        <v>0</v>
      </c>
      <c r="AK14" s="76" t="s">
        <v>74</v>
      </c>
      <c r="AL14" s="76" t="s">
        <v>74</v>
      </c>
      <c r="AM14" s="71">
        <f t="shared" si="2"/>
        <v>0</v>
      </c>
      <c r="AN14" s="305">
        <f>+K14+AC14-AH14</f>
        <v>3667000</v>
      </c>
      <c r="AO14" s="67" t="s">
        <v>66</v>
      </c>
      <c r="AP14" s="70">
        <v>28233000</v>
      </c>
      <c r="AQ14" s="67" t="s">
        <v>94</v>
      </c>
      <c r="AR14" s="70">
        <v>0</v>
      </c>
      <c r="AS14" s="80" t="s">
        <v>74</v>
      </c>
      <c r="AT14" s="301">
        <v>3667000</v>
      </c>
      <c r="AU14" s="203">
        <f t="shared" si="3"/>
        <v>0</v>
      </c>
      <c r="AV14" s="83">
        <f t="shared" si="4"/>
        <v>1</v>
      </c>
      <c r="AW14" s="158">
        <v>45342</v>
      </c>
      <c r="AX14" s="67" t="s">
        <v>571</v>
      </c>
      <c r="AY14" s="70" t="s">
        <v>12102</v>
      </c>
      <c r="AZ14" s="68" t="s">
        <v>66</v>
      </c>
      <c r="BA14" s="68" t="s">
        <v>66</v>
      </c>
    </row>
    <row r="15" spans="1:69" x14ac:dyDescent="0.25">
      <c r="B15" s="68">
        <v>2024</v>
      </c>
      <c r="C15" s="68">
        <v>891780111</v>
      </c>
      <c r="D15" s="69" t="s">
        <v>64</v>
      </c>
      <c r="E15" s="74" t="s">
        <v>12101</v>
      </c>
      <c r="F15" s="70" t="s">
        <v>12100</v>
      </c>
      <c r="G15" s="314">
        <v>0</v>
      </c>
      <c r="H15" s="67" t="s">
        <v>72</v>
      </c>
      <c r="I15" s="69" t="s">
        <v>65</v>
      </c>
      <c r="J15" s="70" t="s">
        <v>12099</v>
      </c>
      <c r="K15" s="70">
        <v>18480000</v>
      </c>
      <c r="L15" s="68" t="s">
        <v>67</v>
      </c>
      <c r="M15" s="70" t="s">
        <v>9016</v>
      </c>
      <c r="N15" s="70">
        <v>1020757081</v>
      </c>
      <c r="O15" s="75">
        <v>13</v>
      </c>
      <c r="P15" s="158">
        <v>45302</v>
      </c>
      <c r="Q15" s="70">
        <v>4518689382</v>
      </c>
      <c r="R15" s="249">
        <v>45306</v>
      </c>
      <c r="S15" s="70">
        <v>18480000</v>
      </c>
      <c r="T15" s="67" t="s">
        <v>66</v>
      </c>
      <c r="U15" s="70">
        <v>85455983</v>
      </c>
      <c r="V15" s="70" t="s">
        <v>6253</v>
      </c>
      <c r="W15" s="249">
        <v>45306</v>
      </c>
      <c r="X15" s="249">
        <v>45306</v>
      </c>
      <c r="Y15" s="78" t="s">
        <v>74</v>
      </c>
      <c r="Z15" s="249">
        <v>45457</v>
      </c>
      <c r="AA15" s="71">
        <f t="shared" si="0"/>
        <v>151</v>
      </c>
      <c r="AB15" s="71">
        <v>2</v>
      </c>
      <c r="AC15" s="299">
        <v>1920000</v>
      </c>
      <c r="AD15" s="71">
        <v>1</v>
      </c>
      <c r="AE15" s="315">
        <v>45473</v>
      </c>
      <c r="AF15" s="71">
        <f t="shared" si="1"/>
        <v>16</v>
      </c>
      <c r="AG15" s="70">
        <v>0</v>
      </c>
      <c r="AH15" s="300">
        <v>0</v>
      </c>
      <c r="AI15" s="158" t="s">
        <v>74</v>
      </c>
      <c r="AJ15" s="67">
        <v>0</v>
      </c>
      <c r="AK15" s="76" t="s">
        <v>74</v>
      </c>
      <c r="AL15" s="76" t="s">
        <v>74</v>
      </c>
      <c r="AM15" s="71">
        <f t="shared" si="2"/>
        <v>0</v>
      </c>
      <c r="AN15" s="305">
        <f>+K15+AC15-AH15</f>
        <v>20400000</v>
      </c>
      <c r="AO15" s="67" t="s">
        <v>66</v>
      </c>
      <c r="AP15" s="70">
        <v>18480000</v>
      </c>
      <c r="AQ15" s="67" t="s">
        <v>94</v>
      </c>
      <c r="AR15" s="70">
        <v>0</v>
      </c>
      <c r="AS15" s="80" t="s">
        <v>74</v>
      </c>
      <c r="AT15" s="301">
        <v>20400000</v>
      </c>
      <c r="AU15" s="203">
        <f t="shared" si="3"/>
        <v>0</v>
      </c>
      <c r="AV15" s="83">
        <f t="shared" si="4"/>
        <v>1</v>
      </c>
      <c r="AW15" s="158" t="s">
        <v>74</v>
      </c>
      <c r="AX15" s="67" t="s">
        <v>80</v>
      </c>
      <c r="AY15" s="70" t="s">
        <v>12098</v>
      </c>
      <c r="AZ15" s="68" t="s">
        <v>66</v>
      </c>
      <c r="BA15" s="68" t="s">
        <v>66</v>
      </c>
    </row>
    <row r="16" spans="1:69" x14ac:dyDescent="0.25">
      <c r="B16" s="68">
        <v>2024</v>
      </c>
      <c r="C16" s="68">
        <v>891780111</v>
      </c>
      <c r="D16" s="69" t="s">
        <v>64</v>
      </c>
      <c r="E16" s="74" t="s">
        <v>12097</v>
      </c>
      <c r="F16" s="70" t="s">
        <v>12096</v>
      </c>
      <c r="G16" s="314">
        <v>0</v>
      </c>
      <c r="H16" s="67" t="s">
        <v>72</v>
      </c>
      <c r="I16" s="69" t="s">
        <v>65</v>
      </c>
      <c r="J16" s="70" t="s">
        <v>12095</v>
      </c>
      <c r="K16" s="70">
        <v>23920000</v>
      </c>
      <c r="L16" s="68" t="s">
        <v>67</v>
      </c>
      <c r="M16" s="70" t="s">
        <v>377</v>
      </c>
      <c r="N16" s="70">
        <v>7634885</v>
      </c>
      <c r="O16" s="75">
        <v>13</v>
      </c>
      <c r="P16" s="158">
        <v>45302</v>
      </c>
      <c r="Q16" s="70">
        <v>4518689382</v>
      </c>
      <c r="R16" s="249">
        <v>45306</v>
      </c>
      <c r="S16" s="70">
        <v>23920000</v>
      </c>
      <c r="T16" s="67" t="s">
        <v>66</v>
      </c>
      <c r="U16" s="70">
        <v>84452087</v>
      </c>
      <c r="V16" s="70" t="s">
        <v>6072</v>
      </c>
      <c r="W16" s="249">
        <v>45306</v>
      </c>
      <c r="X16" s="249">
        <v>45306</v>
      </c>
      <c r="Y16" s="78" t="s">
        <v>74</v>
      </c>
      <c r="Z16" s="249">
        <v>45457</v>
      </c>
      <c r="AA16" s="71">
        <f t="shared" si="0"/>
        <v>151</v>
      </c>
      <c r="AB16" s="71">
        <v>0</v>
      </c>
      <c r="AC16" s="299">
        <v>0</v>
      </c>
      <c r="AD16" s="71">
        <v>0</v>
      </c>
      <c r="AE16" s="158" t="s">
        <v>74</v>
      </c>
      <c r="AF16" s="71">
        <f t="shared" si="1"/>
        <v>0</v>
      </c>
      <c r="AG16" s="70">
        <v>1</v>
      </c>
      <c r="AH16" s="300">
        <v>21773000</v>
      </c>
      <c r="AI16" s="158">
        <v>45313</v>
      </c>
      <c r="AJ16" s="67">
        <v>0</v>
      </c>
      <c r="AK16" s="76" t="s">
        <v>74</v>
      </c>
      <c r="AL16" s="76" t="s">
        <v>74</v>
      </c>
      <c r="AM16" s="71">
        <f t="shared" si="2"/>
        <v>0</v>
      </c>
      <c r="AN16" s="305">
        <f>+K16+AC16-AH16</f>
        <v>2147000</v>
      </c>
      <c r="AO16" s="67" t="s">
        <v>66</v>
      </c>
      <c r="AP16" s="70">
        <v>23920000</v>
      </c>
      <c r="AQ16" s="67" t="s">
        <v>94</v>
      </c>
      <c r="AR16" s="70">
        <v>0</v>
      </c>
      <c r="AS16" s="80" t="s">
        <v>74</v>
      </c>
      <c r="AT16" s="301">
        <v>2147000</v>
      </c>
      <c r="AU16" s="203">
        <f t="shared" si="3"/>
        <v>0</v>
      </c>
      <c r="AV16" s="83">
        <f t="shared" si="4"/>
        <v>1</v>
      </c>
      <c r="AW16" s="158">
        <v>45342</v>
      </c>
      <c r="AX16" s="67" t="s">
        <v>571</v>
      </c>
      <c r="AY16" s="70" t="s">
        <v>12094</v>
      </c>
      <c r="AZ16" s="68" t="s">
        <v>66</v>
      </c>
      <c r="BA16" s="68" t="s">
        <v>66</v>
      </c>
    </row>
    <row r="17" spans="2:53" x14ac:dyDescent="0.25">
      <c r="B17" s="68">
        <v>2024</v>
      </c>
      <c r="C17" s="68">
        <v>891780111</v>
      </c>
      <c r="D17" s="69" t="s">
        <v>64</v>
      </c>
      <c r="E17" s="74" t="s">
        <v>12093</v>
      </c>
      <c r="F17" s="70" t="s">
        <v>12092</v>
      </c>
      <c r="G17" s="314">
        <v>0</v>
      </c>
      <c r="H17" s="67" t="s">
        <v>72</v>
      </c>
      <c r="I17" s="69" t="s">
        <v>65</v>
      </c>
      <c r="J17" s="70" t="s">
        <v>12091</v>
      </c>
      <c r="K17" s="70">
        <v>41067000</v>
      </c>
      <c r="L17" s="68" t="s">
        <v>67</v>
      </c>
      <c r="M17" s="70" t="s">
        <v>9186</v>
      </c>
      <c r="N17" s="70">
        <v>85468614</v>
      </c>
      <c r="O17" s="75">
        <v>13</v>
      </c>
      <c r="P17" s="158">
        <v>45302</v>
      </c>
      <c r="Q17" s="70">
        <v>4518689382</v>
      </c>
      <c r="R17" s="249">
        <v>45306</v>
      </c>
      <c r="S17" s="70">
        <v>41067000</v>
      </c>
      <c r="T17" s="67" t="s">
        <v>66</v>
      </c>
      <c r="U17" s="70">
        <v>85455983</v>
      </c>
      <c r="V17" s="70" t="s">
        <v>6253</v>
      </c>
      <c r="W17" s="249">
        <v>45306</v>
      </c>
      <c r="X17" s="249">
        <v>45306</v>
      </c>
      <c r="Y17" s="78" t="s">
        <v>74</v>
      </c>
      <c r="Z17" s="249">
        <v>45457</v>
      </c>
      <c r="AA17" s="71">
        <f t="shared" si="0"/>
        <v>151</v>
      </c>
      <c r="AB17" s="71">
        <v>2</v>
      </c>
      <c r="AC17" s="299">
        <v>4266000</v>
      </c>
      <c r="AD17" s="71">
        <v>1</v>
      </c>
      <c r="AE17" s="315">
        <v>45473</v>
      </c>
      <c r="AF17" s="71">
        <f t="shared" si="1"/>
        <v>16</v>
      </c>
      <c r="AG17" s="70">
        <v>0</v>
      </c>
      <c r="AH17" s="300">
        <v>0</v>
      </c>
      <c r="AI17" s="158" t="s">
        <v>74</v>
      </c>
      <c r="AJ17" s="67">
        <v>0</v>
      </c>
      <c r="AK17" s="76" t="s">
        <v>74</v>
      </c>
      <c r="AL17" s="76" t="s">
        <v>74</v>
      </c>
      <c r="AM17" s="71">
        <f t="shared" si="2"/>
        <v>0</v>
      </c>
      <c r="AN17" s="305">
        <f>+K17+AC17-AH17</f>
        <v>45333000</v>
      </c>
      <c r="AO17" s="67" t="s">
        <v>66</v>
      </c>
      <c r="AP17" s="70">
        <v>41067000</v>
      </c>
      <c r="AQ17" s="67" t="s">
        <v>94</v>
      </c>
      <c r="AR17" s="70">
        <v>0</v>
      </c>
      <c r="AS17" s="80" t="s">
        <v>74</v>
      </c>
      <c r="AT17" s="301">
        <v>45333000</v>
      </c>
      <c r="AU17" s="203">
        <f t="shared" si="3"/>
        <v>0</v>
      </c>
      <c r="AV17" s="83">
        <f t="shared" si="4"/>
        <v>1</v>
      </c>
      <c r="AW17" s="158" t="s">
        <v>74</v>
      </c>
      <c r="AX17" s="67" t="s">
        <v>80</v>
      </c>
      <c r="AY17" s="70" t="s">
        <v>12090</v>
      </c>
      <c r="AZ17" s="68" t="s">
        <v>66</v>
      </c>
      <c r="BA17" s="68" t="s">
        <v>66</v>
      </c>
    </row>
    <row r="18" spans="2:53" x14ac:dyDescent="0.25">
      <c r="B18" s="68">
        <v>2024</v>
      </c>
      <c r="C18" s="68">
        <v>891780111</v>
      </c>
      <c r="D18" s="69" t="s">
        <v>64</v>
      </c>
      <c r="E18" s="74" t="s">
        <v>12089</v>
      </c>
      <c r="F18" s="70" t="s">
        <v>12088</v>
      </c>
      <c r="G18" s="314">
        <v>0</v>
      </c>
      <c r="H18" s="67" t="s">
        <v>72</v>
      </c>
      <c r="I18" s="69" t="s">
        <v>65</v>
      </c>
      <c r="J18" s="70" t="s">
        <v>12087</v>
      </c>
      <c r="K18" s="70">
        <v>16940000</v>
      </c>
      <c r="L18" s="68" t="s">
        <v>67</v>
      </c>
      <c r="M18" s="70" t="s">
        <v>8919</v>
      </c>
      <c r="N18" s="70">
        <v>1143139441</v>
      </c>
      <c r="O18" s="75">
        <v>13</v>
      </c>
      <c r="P18" s="158">
        <v>45302</v>
      </c>
      <c r="Q18" s="70">
        <v>4518689382</v>
      </c>
      <c r="R18" s="249">
        <v>45306</v>
      </c>
      <c r="S18" s="70">
        <v>16940000</v>
      </c>
      <c r="T18" s="67" t="s">
        <v>66</v>
      </c>
      <c r="U18" s="70">
        <v>84452087</v>
      </c>
      <c r="V18" s="70" t="s">
        <v>6072</v>
      </c>
      <c r="W18" s="249">
        <v>45306</v>
      </c>
      <c r="X18" s="249">
        <v>45306</v>
      </c>
      <c r="Y18" s="78" t="s">
        <v>74</v>
      </c>
      <c r="Z18" s="249">
        <v>45457</v>
      </c>
      <c r="AA18" s="71">
        <f t="shared" si="0"/>
        <v>151</v>
      </c>
      <c r="AB18" s="71">
        <v>2</v>
      </c>
      <c r="AC18" s="299">
        <v>1760000</v>
      </c>
      <c r="AD18" s="71">
        <v>1</v>
      </c>
      <c r="AE18" s="315">
        <v>45473</v>
      </c>
      <c r="AF18" s="71">
        <f t="shared" si="1"/>
        <v>16</v>
      </c>
      <c r="AG18" s="70">
        <v>0</v>
      </c>
      <c r="AH18" s="300">
        <v>0</v>
      </c>
      <c r="AI18" s="158" t="s">
        <v>74</v>
      </c>
      <c r="AJ18" s="67">
        <v>0</v>
      </c>
      <c r="AK18" s="76" t="s">
        <v>74</v>
      </c>
      <c r="AL18" s="76" t="s">
        <v>74</v>
      </c>
      <c r="AM18" s="71">
        <f t="shared" si="2"/>
        <v>0</v>
      </c>
      <c r="AN18" s="305">
        <f>+K18+AC18-AH18</f>
        <v>18700000</v>
      </c>
      <c r="AO18" s="67" t="s">
        <v>66</v>
      </c>
      <c r="AP18" s="70">
        <v>16940000</v>
      </c>
      <c r="AQ18" s="67" t="s">
        <v>94</v>
      </c>
      <c r="AR18" s="70">
        <v>0</v>
      </c>
      <c r="AS18" s="80" t="s">
        <v>74</v>
      </c>
      <c r="AT18" s="301">
        <v>18700000</v>
      </c>
      <c r="AU18" s="203">
        <f t="shared" si="3"/>
        <v>0</v>
      </c>
      <c r="AV18" s="83">
        <f t="shared" si="4"/>
        <v>1</v>
      </c>
      <c r="AW18" s="158" t="s">
        <v>74</v>
      </c>
      <c r="AX18" s="67" t="s">
        <v>80</v>
      </c>
      <c r="AY18" s="70" t="s">
        <v>12086</v>
      </c>
      <c r="AZ18" s="68" t="s">
        <v>66</v>
      </c>
      <c r="BA18" s="68" t="s">
        <v>66</v>
      </c>
    </row>
    <row r="19" spans="2:53" x14ac:dyDescent="0.25">
      <c r="B19" s="68">
        <v>2024</v>
      </c>
      <c r="C19" s="68">
        <v>891780111</v>
      </c>
      <c r="D19" s="69" t="s">
        <v>64</v>
      </c>
      <c r="E19" s="74" t="s">
        <v>12085</v>
      </c>
      <c r="F19" s="70" t="s">
        <v>12084</v>
      </c>
      <c r="G19" s="314">
        <v>0</v>
      </c>
      <c r="H19" s="67" t="s">
        <v>72</v>
      </c>
      <c r="I19" s="69" t="s">
        <v>65</v>
      </c>
      <c r="J19" s="70" t="s">
        <v>12083</v>
      </c>
      <c r="K19" s="70">
        <v>22500000</v>
      </c>
      <c r="L19" s="68" t="s">
        <v>67</v>
      </c>
      <c r="M19" s="70" t="s">
        <v>7841</v>
      </c>
      <c r="N19" s="70">
        <v>1082924263</v>
      </c>
      <c r="O19" s="75">
        <v>13</v>
      </c>
      <c r="P19" s="158">
        <v>45302</v>
      </c>
      <c r="Q19" s="70">
        <v>4518689382</v>
      </c>
      <c r="R19" s="249">
        <v>45306</v>
      </c>
      <c r="S19" s="70">
        <v>22500000</v>
      </c>
      <c r="T19" s="67" t="s">
        <v>66</v>
      </c>
      <c r="U19" s="70">
        <v>12621405</v>
      </c>
      <c r="V19" s="70" t="s">
        <v>5391</v>
      </c>
      <c r="W19" s="249">
        <v>45306</v>
      </c>
      <c r="X19" s="249">
        <v>45306</v>
      </c>
      <c r="Y19" s="78" t="s">
        <v>74</v>
      </c>
      <c r="Z19" s="249">
        <v>45457</v>
      </c>
      <c r="AA19" s="71">
        <f t="shared" si="0"/>
        <v>151</v>
      </c>
      <c r="AB19" s="71">
        <v>2</v>
      </c>
      <c r="AC19" s="299">
        <v>2400000</v>
      </c>
      <c r="AD19" s="71">
        <v>1</v>
      </c>
      <c r="AE19" s="315">
        <v>45473</v>
      </c>
      <c r="AF19" s="71">
        <f t="shared" si="1"/>
        <v>16</v>
      </c>
      <c r="AG19" s="70">
        <v>0</v>
      </c>
      <c r="AH19" s="300">
        <v>0</v>
      </c>
      <c r="AI19" s="158" t="s">
        <v>74</v>
      </c>
      <c r="AJ19" s="67">
        <v>0</v>
      </c>
      <c r="AK19" s="76" t="s">
        <v>74</v>
      </c>
      <c r="AL19" s="76" t="s">
        <v>74</v>
      </c>
      <c r="AM19" s="71">
        <f t="shared" si="2"/>
        <v>0</v>
      </c>
      <c r="AN19" s="305">
        <f>+K19+AC19-AH19</f>
        <v>24900000</v>
      </c>
      <c r="AO19" s="67" t="s">
        <v>66</v>
      </c>
      <c r="AP19" s="70">
        <v>22500000</v>
      </c>
      <c r="AQ19" s="67" t="s">
        <v>94</v>
      </c>
      <c r="AR19" s="70">
        <v>0</v>
      </c>
      <c r="AS19" s="80" t="s">
        <v>74</v>
      </c>
      <c r="AT19" s="301">
        <v>24900000</v>
      </c>
      <c r="AU19" s="203">
        <f t="shared" si="3"/>
        <v>0</v>
      </c>
      <c r="AV19" s="83">
        <f t="shared" si="4"/>
        <v>1</v>
      </c>
      <c r="AW19" s="158" t="s">
        <v>74</v>
      </c>
      <c r="AX19" s="67" t="s">
        <v>80</v>
      </c>
      <c r="AY19" s="70" t="s">
        <v>12082</v>
      </c>
      <c r="AZ19" s="68" t="s">
        <v>66</v>
      </c>
      <c r="BA19" s="68" t="s">
        <v>66</v>
      </c>
    </row>
    <row r="20" spans="2:53" x14ac:dyDescent="0.25">
      <c r="B20" s="68">
        <v>2024</v>
      </c>
      <c r="C20" s="68">
        <v>891780111</v>
      </c>
      <c r="D20" s="69" t="s">
        <v>64</v>
      </c>
      <c r="E20" s="74" t="s">
        <v>12081</v>
      </c>
      <c r="F20" s="70" t="s">
        <v>12080</v>
      </c>
      <c r="G20" s="314">
        <v>0</v>
      </c>
      <c r="H20" s="67" t="s">
        <v>72</v>
      </c>
      <c r="I20" s="69" t="s">
        <v>65</v>
      </c>
      <c r="J20" s="70" t="s">
        <v>12079</v>
      </c>
      <c r="K20" s="70">
        <v>21560000</v>
      </c>
      <c r="L20" s="68" t="s">
        <v>67</v>
      </c>
      <c r="M20" s="70" t="s">
        <v>8700</v>
      </c>
      <c r="N20" s="70">
        <v>1082920567</v>
      </c>
      <c r="O20" s="75">
        <v>13</v>
      </c>
      <c r="P20" s="158">
        <v>45302</v>
      </c>
      <c r="Q20" s="70">
        <v>4518689382</v>
      </c>
      <c r="R20" s="249">
        <v>45306</v>
      </c>
      <c r="S20" s="70">
        <v>21560000</v>
      </c>
      <c r="T20" s="67" t="s">
        <v>66</v>
      </c>
      <c r="U20" s="70">
        <v>93400727</v>
      </c>
      <c r="V20" s="70" t="s">
        <v>6515</v>
      </c>
      <c r="W20" s="249">
        <v>45306</v>
      </c>
      <c r="X20" s="249">
        <v>45306</v>
      </c>
      <c r="Y20" s="78" t="s">
        <v>74</v>
      </c>
      <c r="Z20" s="249">
        <v>45457</v>
      </c>
      <c r="AA20" s="71">
        <f t="shared" si="0"/>
        <v>151</v>
      </c>
      <c r="AB20" s="71">
        <v>2</v>
      </c>
      <c r="AC20" s="299">
        <v>2240000</v>
      </c>
      <c r="AD20" s="71">
        <v>1</v>
      </c>
      <c r="AE20" s="315">
        <v>45473</v>
      </c>
      <c r="AF20" s="71">
        <f t="shared" si="1"/>
        <v>16</v>
      </c>
      <c r="AG20" s="70">
        <v>0</v>
      </c>
      <c r="AH20" s="300">
        <v>0</v>
      </c>
      <c r="AI20" s="158" t="s">
        <v>74</v>
      </c>
      <c r="AJ20" s="67">
        <v>0</v>
      </c>
      <c r="AK20" s="76" t="s">
        <v>74</v>
      </c>
      <c r="AL20" s="76" t="s">
        <v>74</v>
      </c>
      <c r="AM20" s="71">
        <f t="shared" si="2"/>
        <v>0</v>
      </c>
      <c r="AN20" s="305">
        <f>+K20+AC20-AH20</f>
        <v>23800000</v>
      </c>
      <c r="AO20" s="67" t="s">
        <v>66</v>
      </c>
      <c r="AP20" s="70">
        <v>21560000</v>
      </c>
      <c r="AQ20" s="67" t="s">
        <v>94</v>
      </c>
      <c r="AR20" s="70">
        <v>0</v>
      </c>
      <c r="AS20" s="80" t="s">
        <v>74</v>
      </c>
      <c r="AT20" s="301">
        <v>23800000</v>
      </c>
      <c r="AU20" s="203">
        <f t="shared" si="3"/>
        <v>0</v>
      </c>
      <c r="AV20" s="83">
        <f t="shared" si="4"/>
        <v>1</v>
      </c>
      <c r="AW20" s="158" t="s">
        <v>74</v>
      </c>
      <c r="AX20" s="67" t="s">
        <v>80</v>
      </c>
      <c r="AY20" s="70" t="s">
        <v>12078</v>
      </c>
      <c r="AZ20" s="68" t="s">
        <v>66</v>
      </c>
      <c r="BA20" s="68" t="s">
        <v>66</v>
      </c>
    </row>
    <row r="21" spans="2:53" x14ac:dyDescent="0.25">
      <c r="B21" s="68">
        <v>2024</v>
      </c>
      <c r="C21" s="68">
        <v>891780111</v>
      </c>
      <c r="D21" s="69" t="s">
        <v>64</v>
      </c>
      <c r="E21" s="74" t="s">
        <v>12077</v>
      </c>
      <c r="F21" s="70" t="s">
        <v>12076</v>
      </c>
      <c r="G21" s="314">
        <v>0</v>
      </c>
      <c r="H21" s="67" t="s">
        <v>72</v>
      </c>
      <c r="I21" s="69" t="s">
        <v>65</v>
      </c>
      <c r="J21" s="70" t="s">
        <v>12075</v>
      </c>
      <c r="K21" s="70">
        <v>18040000</v>
      </c>
      <c r="L21" s="68" t="s">
        <v>67</v>
      </c>
      <c r="M21" s="70" t="s">
        <v>9205</v>
      </c>
      <c r="N21" s="70">
        <v>1004369176</v>
      </c>
      <c r="O21" s="75">
        <v>13</v>
      </c>
      <c r="P21" s="158">
        <v>45302</v>
      </c>
      <c r="Q21" s="70">
        <v>4518689382</v>
      </c>
      <c r="R21" s="249">
        <v>45306</v>
      </c>
      <c r="S21" s="70">
        <v>18040000</v>
      </c>
      <c r="T21" s="67" t="s">
        <v>66</v>
      </c>
      <c r="U21" s="70">
        <v>85449357</v>
      </c>
      <c r="V21" s="70" t="s">
        <v>6038</v>
      </c>
      <c r="W21" s="249">
        <v>45306</v>
      </c>
      <c r="X21" s="249">
        <v>45306</v>
      </c>
      <c r="Y21" s="78" t="s">
        <v>74</v>
      </c>
      <c r="Z21" s="249">
        <v>45457</v>
      </c>
      <c r="AA21" s="71">
        <f t="shared" si="0"/>
        <v>151</v>
      </c>
      <c r="AB21" s="71">
        <v>2</v>
      </c>
      <c r="AC21" s="299">
        <v>1760000</v>
      </c>
      <c r="AD21" s="71">
        <v>1</v>
      </c>
      <c r="AE21" s="315">
        <v>45473</v>
      </c>
      <c r="AF21" s="71">
        <f t="shared" si="1"/>
        <v>16</v>
      </c>
      <c r="AG21" s="70">
        <v>0</v>
      </c>
      <c r="AH21" s="300">
        <v>0</v>
      </c>
      <c r="AI21" s="158" t="s">
        <v>74</v>
      </c>
      <c r="AJ21" s="67">
        <v>0</v>
      </c>
      <c r="AK21" s="76" t="s">
        <v>74</v>
      </c>
      <c r="AL21" s="76" t="s">
        <v>74</v>
      </c>
      <c r="AM21" s="71">
        <f t="shared" si="2"/>
        <v>0</v>
      </c>
      <c r="AN21" s="305">
        <f>+K21+AC21-AH21</f>
        <v>19800000</v>
      </c>
      <c r="AO21" s="67" t="s">
        <v>66</v>
      </c>
      <c r="AP21" s="70">
        <v>18040000</v>
      </c>
      <c r="AQ21" s="67" t="s">
        <v>94</v>
      </c>
      <c r="AR21" s="70">
        <v>0</v>
      </c>
      <c r="AS21" s="80" t="s">
        <v>74</v>
      </c>
      <c r="AT21" s="301">
        <v>19800000</v>
      </c>
      <c r="AU21" s="203">
        <f t="shared" si="3"/>
        <v>0</v>
      </c>
      <c r="AV21" s="83">
        <f t="shared" si="4"/>
        <v>1</v>
      </c>
      <c r="AW21" s="158" t="s">
        <v>74</v>
      </c>
      <c r="AX21" s="67" t="s">
        <v>80</v>
      </c>
      <c r="AY21" s="70" t="s">
        <v>12074</v>
      </c>
      <c r="AZ21" s="68" t="s">
        <v>66</v>
      </c>
      <c r="BA21" s="68" t="s">
        <v>66</v>
      </c>
    </row>
    <row r="22" spans="2:53" x14ac:dyDescent="0.25">
      <c r="B22" s="68">
        <v>2024</v>
      </c>
      <c r="C22" s="68">
        <v>891780111</v>
      </c>
      <c r="D22" s="69" t="s">
        <v>64</v>
      </c>
      <c r="E22" s="74" t="s">
        <v>12073</v>
      </c>
      <c r="F22" s="70" t="s">
        <v>12072</v>
      </c>
      <c r="G22" s="314">
        <v>0</v>
      </c>
      <c r="H22" s="67" t="s">
        <v>72</v>
      </c>
      <c r="I22" s="69" t="s">
        <v>65</v>
      </c>
      <c r="J22" s="70" t="s">
        <v>12022</v>
      </c>
      <c r="K22" s="70">
        <v>2900000</v>
      </c>
      <c r="L22" s="68" t="s">
        <v>67</v>
      </c>
      <c r="M22" s="70" t="s">
        <v>8411</v>
      </c>
      <c r="N22" s="70">
        <v>1082886955</v>
      </c>
      <c r="O22" s="75">
        <v>13</v>
      </c>
      <c r="P22" s="158">
        <v>45302</v>
      </c>
      <c r="Q22" s="70">
        <v>4518689382</v>
      </c>
      <c r="R22" s="249">
        <v>45306</v>
      </c>
      <c r="S22" s="70">
        <v>2900000</v>
      </c>
      <c r="T22" s="67" t="s">
        <v>66</v>
      </c>
      <c r="U22" s="70">
        <v>41947381</v>
      </c>
      <c r="V22" s="70" t="s">
        <v>7502</v>
      </c>
      <c r="W22" s="249">
        <v>45306</v>
      </c>
      <c r="X22" s="249">
        <v>45306</v>
      </c>
      <c r="Y22" s="78" t="s">
        <v>74</v>
      </c>
      <c r="Z22" s="249">
        <v>45318</v>
      </c>
      <c r="AA22" s="71">
        <f t="shared" si="0"/>
        <v>12</v>
      </c>
      <c r="AB22" s="71">
        <v>0</v>
      </c>
      <c r="AC22" s="299">
        <v>0</v>
      </c>
      <c r="AD22" s="71">
        <v>0</v>
      </c>
      <c r="AE22" s="158" t="s">
        <v>74</v>
      </c>
      <c r="AF22" s="71">
        <f t="shared" si="1"/>
        <v>0</v>
      </c>
      <c r="AG22" s="70">
        <v>0</v>
      </c>
      <c r="AH22" s="300">
        <v>0</v>
      </c>
      <c r="AI22" s="158" t="s">
        <v>74</v>
      </c>
      <c r="AJ22" s="67">
        <v>0</v>
      </c>
      <c r="AK22" s="76" t="s">
        <v>74</v>
      </c>
      <c r="AL22" s="76" t="s">
        <v>74</v>
      </c>
      <c r="AM22" s="71">
        <f t="shared" si="2"/>
        <v>0</v>
      </c>
      <c r="AN22" s="305">
        <f>+K22+AC22-AH22</f>
        <v>2900000</v>
      </c>
      <c r="AO22" s="67" t="s">
        <v>66</v>
      </c>
      <c r="AP22" s="70">
        <v>2900000</v>
      </c>
      <c r="AQ22" s="67" t="s">
        <v>94</v>
      </c>
      <c r="AR22" s="70">
        <v>0</v>
      </c>
      <c r="AS22" s="80" t="s">
        <v>74</v>
      </c>
      <c r="AT22" s="301">
        <v>2900000</v>
      </c>
      <c r="AU22" s="203">
        <f t="shared" si="3"/>
        <v>0</v>
      </c>
      <c r="AV22" s="83">
        <f t="shared" si="4"/>
        <v>1</v>
      </c>
      <c r="AW22" s="158" t="s">
        <v>74</v>
      </c>
      <c r="AX22" s="67" t="s">
        <v>80</v>
      </c>
      <c r="AY22" s="70" t="s">
        <v>12071</v>
      </c>
      <c r="AZ22" s="68" t="s">
        <v>66</v>
      </c>
      <c r="BA22" s="68" t="s">
        <v>66</v>
      </c>
    </row>
    <row r="23" spans="2:53" x14ac:dyDescent="0.25">
      <c r="B23" s="68">
        <v>2024</v>
      </c>
      <c r="C23" s="68">
        <v>891780111</v>
      </c>
      <c r="D23" s="69" t="s">
        <v>64</v>
      </c>
      <c r="E23" s="74" t="s">
        <v>12070</v>
      </c>
      <c r="F23" s="70" t="s">
        <v>12069</v>
      </c>
      <c r="G23" s="314">
        <v>0</v>
      </c>
      <c r="H23" s="67" t="s">
        <v>72</v>
      </c>
      <c r="I23" s="69" t="s">
        <v>65</v>
      </c>
      <c r="J23" s="70" t="s">
        <v>12055</v>
      </c>
      <c r="K23" s="70">
        <v>3900000</v>
      </c>
      <c r="L23" s="68" t="s">
        <v>67</v>
      </c>
      <c r="M23" s="70" t="s">
        <v>6557</v>
      </c>
      <c r="N23" s="70">
        <v>1082926063</v>
      </c>
      <c r="O23" s="75">
        <v>13</v>
      </c>
      <c r="P23" s="158">
        <v>45302</v>
      </c>
      <c r="Q23" s="70">
        <v>4518689382</v>
      </c>
      <c r="R23" s="249">
        <v>45306</v>
      </c>
      <c r="S23" s="70">
        <v>3900000</v>
      </c>
      <c r="T23" s="67" t="s">
        <v>66</v>
      </c>
      <c r="U23" s="70">
        <v>41947381</v>
      </c>
      <c r="V23" s="70" t="s">
        <v>7502</v>
      </c>
      <c r="W23" s="249">
        <v>45306</v>
      </c>
      <c r="X23" s="249">
        <v>45306</v>
      </c>
      <c r="Y23" s="78" t="s">
        <v>74</v>
      </c>
      <c r="Z23" s="249">
        <v>45324</v>
      </c>
      <c r="AA23" s="71">
        <f t="shared" si="0"/>
        <v>18</v>
      </c>
      <c r="AB23" s="71">
        <v>0</v>
      </c>
      <c r="AC23" s="299">
        <v>0</v>
      </c>
      <c r="AD23" s="71">
        <v>0</v>
      </c>
      <c r="AE23" s="158" t="s">
        <v>74</v>
      </c>
      <c r="AF23" s="71">
        <f t="shared" si="1"/>
        <v>0</v>
      </c>
      <c r="AG23" s="70">
        <v>0</v>
      </c>
      <c r="AH23" s="300">
        <v>0</v>
      </c>
      <c r="AI23" s="158" t="s">
        <v>74</v>
      </c>
      <c r="AJ23" s="67">
        <v>0</v>
      </c>
      <c r="AK23" s="76" t="s">
        <v>74</v>
      </c>
      <c r="AL23" s="76" t="s">
        <v>74</v>
      </c>
      <c r="AM23" s="71">
        <f t="shared" si="2"/>
        <v>0</v>
      </c>
      <c r="AN23" s="305">
        <f>+K23+AC23-AH23</f>
        <v>3900000</v>
      </c>
      <c r="AO23" s="67" t="s">
        <v>66</v>
      </c>
      <c r="AP23" s="70">
        <v>3900000</v>
      </c>
      <c r="AQ23" s="67" t="s">
        <v>94</v>
      </c>
      <c r="AR23" s="70">
        <v>0</v>
      </c>
      <c r="AS23" s="80" t="s">
        <v>74</v>
      </c>
      <c r="AT23" s="301">
        <v>3900000</v>
      </c>
      <c r="AU23" s="203">
        <f t="shared" si="3"/>
        <v>0</v>
      </c>
      <c r="AV23" s="83">
        <f t="shared" si="4"/>
        <v>1</v>
      </c>
      <c r="AW23" s="158" t="s">
        <v>74</v>
      </c>
      <c r="AX23" s="67" t="s">
        <v>80</v>
      </c>
      <c r="AY23" s="70" t="s">
        <v>12068</v>
      </c>
      <c r="AZ23" s="68" t="s">
        <v>66</v>
      </c>
      <c r="BA23" s="68" t="s">
        <v>66</v>
      </c>
    </row>
    <row r="24" spans="2:53" x14ac:dyDescent="0.25">
      <c r="B24" s="68">
        <v>2024</v>
      </c>
      <c r="C24" s="68">
        <v>891780111</v>
      </c>
      <c r="D24" s="69" t="s">
        <v>64</v>
      </c>
      <c r="E24" s="74" t="s">
        <v>12067</v>
      </c>
      <c r="F24" s="70" t="s">
        <v>12066</v>
      </c>
      <c r="G24" s="314">
        <v>0</v>
      </c>
      <c r="H24" s="67" t="s">
        <v>72</v>
      </c>
      <c r="I24" s="69" t="s">
        <v>65</v>
      </c>
      <c r="J24" s="70" t="s">
        <v>12022</v>
      </c>
      <c r="K24" s="70">
        <v>3900000</v>
      </c>
      <c r="L24" s="68" t="s">
        <v>67</v>
      </c>
      <c r="M24" s="70" t="s">
        <v>6500</v>
      </c>
      <c r="N24" s="70">
        <v>85155135</v>
      </c>
      <c r="O24" s="75">
        <v>13</v>
      </c>
      <c r="P24" s="158">
        <v>45302</v>
      </c>
      <c r="Q24" s="70">
        <v>4518689382</v>
      </c>
      <c r="R24" s="249">
        <v>45306</v>
      </c>
      <c r="S24" s="70">
        <v>3900000</v>
      </c>
      <c r="T24" s="67" t="s">
        <v>66</v>
      </c>
      <c r="U24" s="70">
        <v>41947381</v>
      </c>
      <c r="V24" s="70" t="s">
        <v>7502</v>
      </c>
      <c r="W24" s="249">
        <v>45306</v>
      </c>
      <c r="X24" s="249">
        <v>45306</v>
      </c>
      <c r="Y24" s="78" t="s">
        <v>74</v>
      </c>
      <c r="Z24" s="249">
        <v>45324</v>
      </c>
      <c r="AA24" s="71">
        <f t="shared" si="0"/>
        <v>18</v>
      </c>
      <c r="AB24" s="71">
        <v>0</v>
      </c>
      <c r="AC24" s="299">
        <v>0</v>
      </c>
      <c r="AD24" s="71">
        <v>0</v>
      </c>
      <c r="AE24" s="158" t="s">
        <v>74</v>
      </c>
      <c r="AF24" s="71">
        <f t="shared" si="1"/>
        <v>0</v>
      </c>
      <c r="AG24" s="70">
        <v>0</v>
      </c>
      <c r="AH24" s="300">
        <v>0</v>
      </c>
      <c r="AI24" s="158" t="s">
        <v>74</v>
      </c>
      <c r="AJ24" s="67">
        <v>0</v>
      </c>
      <c r="AK24" s="76" t="s">
        <v>74</v>
      </c>
      <c r="AL24" s="76" t="s">
        <v>74</v>
      </c>
      <c r="AM24" s="71">
        <f t="shared" si="2"/>
        <v>0</v>
      </c>
      <c r="AN24" s="305">
        <f>+K24+AC24-AH24</f>
        <v>3900000</v>
      </c>
      <c r="AO24" s="67" t="s">
        <v>66</v>
      </c>
      <c r="AP24" s="70">
        <v>3900000</v>
      </c>
      <c r="AQ24" s="67" t="s">
        <v>94</v>
      </c>
      <c r="AR24" s="70">
        <v>0</v>
      </c>
      <c r="AS24" s="80" t="s">
        <v>74</v>
      </c>
      <c r="AT24" s="301">
        <v>3900000</v>
      </c>
      <c r="AU24" s="203">
        <f t="shared" si="3"/>
        <v>0</v>
      </c>
      <c r="AV24" s="83">
        <f t="shared" si="4"/>
        <v>1</v>
      </c>
      <c r="AW24" s="158" t="s">
        <v>74</v>
      </c>
      <c r="AX24" s="67" t="s">
        <v>80</v>
      </c>
      <c r="AY24" s="70" t="s">
        <v>12065</v>
      </c>
      <c r="AZ24" s="68" t="s">
        <v>66</v>
      </c>
      <c r="BA24" s="68" t="s">
        <v>66</v>
      </c>
    </row>
    <row r="25" spans="2:53" x14ac:dyDescent="0.25">
      <c r="B25" s="68">
        <v>2024</v>
      </c>
      <c r="C25" s="68">
        <v>891780111</v>
      </c>
      <c r="D25" s="69" t="s">
        <v>64</v>
      </c>
      <c r="E25" s="74" t="s">
        <v>12064</v>
      </c>
      <c r="F25" s="70" t="s">
        <v>12063</v>
      </c>
      <c r="G25" s="314">
        <v>0</v>
      </c>
      <c r="H25" s="67" t="s">
        <v>72</v>
      </c>
      <c r="I25" s="69" t="s">
        <v>65</v>
      </c>
      <c r="J25" s="70" t="s">
        <v>12055</v>
      </c>
      <c r="K25" s="70">
        <v>3900000</v>
      </c>
      <c r="L25" s="68" t="s">
        <v>67</v>
      </c>
      <c r="M25" s="70" t="s">
        <v>8381</v>
      </c>
      <c r="N25" s="70">
        <v>1082984559</v>
      </c>
      <c r="O25" s="75">
        <v>13</v>
      </c>
      <c r="P25" s="158">
        <v>45302</v>
      </c>
      <c r="Q25" s="70">
        <v>4518689382</v>
      </c>
      <c r="R25" s="249">
        <v>45306</v>
      </c>
      <c r="S25" s="70">
        <v>3900000</v>
      </c>
      <c r="T25" s="67" t="s">
        <v>66</v>
      </c>
      <c r="U25" s="70">
        <v>41947381</v>
      </c>
      <c r="V25" s="70" t="s">
        <v>7502</v>
      </c>
      <c r="W25" s="249">
        <v>45306</v>
      </c>
      <c r="X25" s="249">
        <v>45306</v>
      </c>
      <c r="Y25" s="78" t="s">
        <v>74</v>
      </c>
      <c r="Z25" s="249">
        <v>45324</v>
      </c>
      <c r="AA25" s="71">
        <f t="shared" si="0"/>
        <v>18</v>
      </c>
      <c r="AB25" s="71">
        <v>2</v>
      </c>
      <c r="AC25" s="299">
        <v>1500000</v>
      </c>
      <c r="AD25" s="71">
        <v>1</v>
      </c>
      <c r="AE25" s="158">
        <v>45331</v>
      </c>
      <c r="AF25" s="71">
        <f t="shared" si="1"/>
        <v>7</v>
      </c>
      <c r="AG25" s="70">
        <v>0</v>
      </c>
      <c r="AH25" s="300">
        <v>0</v>
      </c>
      <c r="AI25" s="158" t="s">
        <v>74</v>
      </c>
      <c r="AJ25" s="67">
        <v>0</v>
      </c>
      <c r="AK25" s="76" t="s">
        <v>74</v>
      </c>
      <c r="AL25" s="76" t="s">
        <v>74</v>
      </c>
      <c r="AM25" s="71">
        <f t="shared" si="2"/>
        <v>0</v>
      </c>
      <c r="AN25" s="305">
        <f>+K25+AC25-AH25</f>
        <v>5400000</v>
      </c>
      <c r="AO25" s="67" t="s">
        <v>66</v>
      </c>
      <c r="AP25" s="70">
        <v>3900000</v>
      </c>
      <c r="AQ25" s="67" t="s">
        <v>94</v>
      </c>
      <c r="AR25" s="70">
        <v>0</v>
      </c>
      <c r="AS25" s="80" t="s">
        <v>74</v>
      </c>
      <c r="AT25" s="301">
        <v>5400000</v>
      </c>
      <c r="AU25" s="203">
        <f t="shared" si="3"/>
        <v>0</v>
      </c>
      <c r="AV25" s="83">
        <f t="shared" si="4"/>
        <v>1</v>
      </c>
      <c r="AW25" s="158" t="s">
        <v>74</v>
      </c>
      <c r="AX25" s="67" t="s">
        <v>80</v>
      </c>
      <c r="AY25" s="70" t="s">
        <v>12062</v>
      </c>
      <c r="AZ25" s="68" t="s">
        <v>66</v>
      </c>
      <c r="BA25" s="68" t="s">
        <v>66</v>
      </c>
    </row>
    <row r="26" spans="2:53" x14ac:dyDescent="0.25">
      <c r="B26" s="68">
        <v>2024</v>
      </c>
      <c r="C26" s="68">
        <v>891780111</v>
      </c>
      <c r="D26" s="69" t="s">
        <v>64</v>
      </c>
      <c r="E26" s="74" t="s">
        <v>12061</v>
      </c>
      <c r="F26" s="70" t="s">
        <v>12060</v>
      </c>
      <c r="G26" s="314">
        <v>0</v>
      </c>
      <c r="H26" s="67" t="s">
        <v>72</v>
      </c>
      <c r="I26" s="69" t="s">
        <v>65</v>
      </c>
      <c r="J26" s="70" t="s">
        <v>12059</v>
      </c>
      <c r="K26" s="70">
        <v>3900000</v>
      </c>
      <c r="L26" s="68" t="s">
        <v>67</v>
      </c>
      <c r="M26" s="70" t="s">
        <v>8390</v>
      </c>
      <c r="N26" s="70">
        <v>1103111491</v>
      </c>
      <c r="O26" s="75">
        <v>13</v>
      </c>
      <c r="P26" s="158">
        <v>45302</v>
      </c>
      <c r="Q26" s="70">
        <v>4518689382</v>
      </c>
      <c r="R26" s="249">
        <v>45306</v>
      </c>
      <c r="S26" s="70">
        <v>3900000</v>
      </c>
      <c r="T26" s="67" t="s">
        <v>66</v>
      </c>
      <c r="U26" s="70">
        <v>41947381</v>
      </c>
      <c r="V26" s="70" t="s">
        <v>7502</v>
      </c>
      <c r="W26" s="249">
        <v>45306</v>
      </c>
      <c r="X26" s="249">
        <v>45306</v>
      </c>
      <c r="Y26" s="78" t="s">
        <v>74</v>
      </c>
      <c r="Z26" s="249">
        <v>45324</v>
      </c>
      <c r="AA26" s="71">
        <f t="shared" si="0"/>
        <v>18</v>
      </c>
      <c r="AB26" s="71">
        <v>2</v>
      </c>
      <c r="AC26" s="299">
        <v>1500000</v>
      </c>
      <c r="AD26" s="71">
        <v>1</v>
      </c>
      <c r="AE26" s="158">
        <v>45331</v>
      </c>
      <c r="AF26" s="71">
        <f t="shared" si="1"/>
        <v>7</v>
      </c>
      <c r="AG26" s="70">
        <v>0</v>
      </c>
      <c r="AH26" s="300">
        <v>0</v>
      </c>
      <c r="AI26" s="158" t="s">
        <v>74</v>
      </c>
      <c r="AJ26" s="67">
        <v>0</v>
      </c>
      <c r="AK26" s="76" t="s">
        <v>74</v>
      </c>
      <c r="AL26" s="76" t="s">
        <v>74</v>
      </c>
      <c r="AM26" s="71">
        <f t="shared" si="2"/>
        <v>0</v>
      </c>
      <c r="AN26" s="305">
        <f>+K26+AC26-AH26</f>
        <v>5400000</v>
      </c>
      <c r="AO26" s="67" t="s">
        <v>66</v>
      </c>
      <c r="AP26" s="70">
        <v>3900000</v>
      </c>
      <c r="AQ26" s="67" t="s">
        <v>94</v>
      </c>
      <c r="AR26" s="70">
        <v>0</v>
      </c>
      <c r="AS26" s="80" t="s">
        <v>74</v>
      </c>
      <c r="AT26" s="301">
        <v>5400000</v>
      </c>
      <c r="AU26" s="203">
        <f t="shared" si="3"/>
        <v>0</v>
      </c>
      <c r="AV26" s="83">
        <f t="shared" si="4"/>
        <v>1</v>
      </c>
      <c r="AW26" s="158" t="s">
        <v>74</v>
      </c>
      <c r="AX26" s="67" t="s">
        <v>80</v>
      </c>
      <c r="AY26" s="70" t="s">
        <v>12058</v>
      </c>
      <c r="AZ26" s="68" t="s">
        <v>66</v>
      </c>
      <c r="BA26" s="68" t="s">
        <v>66</v>
      </c>
    </row>
    <row r="27" spans="2:53" x14ac:dyDescent="0.25">
      <c r="B27" s="68">
        <v>2024</v>
      </c>
      <c r="C27" s="68">
        <v>891780111</v>
      </c>
      <c r="D27" s="69" t="s">
        <v>64</v>
      </c>
      <c r="E27" s="74" t="s">
        <v>12057</v>
      </c>
      <c r="F27" s="70" t="s">
        <v>12056</v>
      </c>
      <c r="G27" s="314">
        <v>0</v>
      </c>
      <c r="H27" s="67" t="s">
        <v>72</v>
      </c>
      <c r="I27" s="69" t="s">
        <v>65</v>
      </c>
      <c r="J27" s="70" t="s">
        <v>12055</v>
      </c>
      <c r="K27" s="70">
        <v>3900000</v>
      </c>
      <c r="L27" s="68" t="s">
        <v>67</v>
      </c>
      <c r="M27" s="70" t="s">
        <v>7298</v>
      </c>
      <c r="N27" s="70">
        <v>1143379940</v>
      </c>
      <c r="O27" s="75">
        <v>13</v>
      </c>
      <c r="P27" s="158">
        <v>45302</v>
      </c>
      <c r="Q27" s="70">
        <v>4518689382</v>
      </c>
      <c r="R27" s="249">
        <v>45306</v>
      </c>
      <c r="S27" s="70">
        <v>3900000</v>
      </c>
      <c r="T27" s="67" t="s">
        <v>66</v>
      </c>
      <c r="U27" s="70">
        <v>41947381</v>
      </c>
      <c r="V27" s="70" t="s">
        <v>7502</v>
      </c>
      <c r="W27" s="249">
        <v>45306</v>
      </c>
      <c r="X27" s="249">
        <v>45306</v>
      </c>
      <c r="Y27" s="78" t="s">
        <v>74</v>
      </c>
      <c r="Z27" s="249">
        <v>45324</v>
      </c>
      <c r="AA27" s="71">
        <f t="shared" si="0"/>
        <v>18</v>
      </c>
      <c r="AB27" s="71">
        <v>2</v>
      </c>
      <c r="AC27" s="299">
        <v>1500000</v>
      </c>
      <c r="AD27" s="71">
        <v>1</v>
      </c>
      <c r="AE27" s="158">
        <v>45331</v>
      </c>
      <c r="AF27" s="71">
        <f t="shared" si="1"/>
        <v>7</v>
      </c>
      <c r="AG27" s="70">
        <v>0</v>
      </c>
      <c r="AH27" s="300">
        <v>0</v>
      </c>
      <c r="AI27" s="158" t="s">
        <v>74</v>
      </c>
      <c r="AJ27" s="67">
        <v>0</v>
      </c>
      <c r="AK27" s="76" t="s">
        <v>74</v>
      </c>
      <c r="AL27" s="76" t="s">
        <v>74</v>
      </c>
      <c r="AM27" s="71">
        <f t="shared" si="2"/>
        <v>0</v>
      </c>
      <c r="AN27" s="305">
        <f>+K27+AC27-AH27</f>
        <v>5400000</v>
      </c>
      <c r="AO27" s="67" t="s">
        <v>66</v>
      </c>
      <c r="AP27" s="70">
        <v>3900000</v>
      </c>
      <c r="AQ27" s="67" t="s">
        <v>94</v>
      </c>
      <c r="AR27" s="70">
        <v>0</v>
      </c>
      <c r="AS27" s="80" t="s">
        <v>74</v>
      </c>
      <c r="AT27" s="301">
        <v>5400000</v>
      </c>
      <c r="AU27" s="203">
        <f t="shared" si="3"/>
        <v>0</v>
      </c>
      <c r="AV27" s="83">
        <f t="shared" si="4"/>
        <v>1</v>
      </c>
      <c r="AW27" s="158" t="s">
        <v>74</v>
      </c>
      <c r="AX27" s="67" t="s">
        <v>80</v>
      </c>
      <c r="AY27" s="70" t="s">
        <v>12054</v>
      </c>
      <c r="AZ27" s="68" t="s">
        <v>66</v>
      </c>
      <c r="BA27" s="68" t="s">
        <v>66</v>
      </c>
    </row>
    <row r="28" spans="2:53" x14ac:dyDescent="0.25">
      <c r="B28" s="68">
        <v>2024</v>
      </c>
      <c r="C28" s="68">
        <v>891780111</v>
      </c>
      <c r="D28" s="69" t="s">
        <v>64</v>
      </c>
      <c r="E28" s="74" t="s">
        <v>12053</v>
      </c>
      <c r="F28" s="70" t="s">
        <v>12052</v>
      </c>
      <c r="G28" s="314">
        <v>0</v>
      </c>
      <c r="H28" s="67" t="s">
        <v>72</v>
      </c>
      <c r="I28" s="69" t="s">
        <v>65</v>
      </c>
      <c r="J28" s="70" t="s">
        <v>12022</v>
      </c>
      <c r="K28" s="70">
        <v>2900000</v>
      </c>
      <c r="L28" s="68" t="s">
        <v>67</v>
      </c>
      <c r="M28" s="70" t="s">
        <v>12051</v>
      </c>
      <c r="N28" s="70">
        <v>84457565</v>
      </c>
      <c r="O28" s="75">
        <v>13</v>
      </c>
      <c r="P28" s="158">
        <v>45302</v>
      </c>
      <c r="Q28" s="70">
        <v>4518689382</v>
      </c>
      <c r="R28" s="249">
        <v>45306</v>
      </c>
      <c r="S28" s="70">
        <v>2900000</v>
      </c>
      <c r="T28" s="67" t="s">
        <v>66</v>
      </c>
      <c r="U28" s="70">
        <v>41947381</v>
      </c>
      <c r="V28" s="70" t="s">
        <v>7502</v>
      </c>
      <c r="W28" s="249">
        <v>45306</v>
      </c>
      <c r="X28" s="249">
        <v>45306</v>
      </c>
      <c r="Y28" s="78" t="s">
        <v>74</v>
      </c>
      <c r="Z28" s="249">
        <v>45318</v>
      </c>
      <c r="AA28" s="71">
        <f t="shared" si="0"/>
        <v>12</v>
      </c>
      <c r="AB28" s="71">
        <v>0</v>
      </c>
      <c r="AC28" s="299">
        <v>0</v>
      </c>
      <c r="AD28" s="71">
        <v>0</v>
      </c>
      <c r="AE28" s="158" t="s">
        <v>74</v>
      </c>
      <c r="AF28" s="71">
        <f t="shared" si="1"/>
        <v>0</v>
      </c>
      <c r="AG28" s="70">
        <v>0</v>
      </c>
      <c r="AH28" s="300">
        <v>0</v>
      </c>
      <c r="AI28" s="158" t="s">
        <v>74</v>
      </c>
      <c r="AJ28" s="67">
        <v>0</v>
      </c>
      <c r="AK28" s="76" t="s">
        <v>74</v>
      </c>
      <c r="AL28" s="76" t="s">
        <v>74</v>
      </c>
      <c r="AM28" s="71">
        <f t="shared" si="2"/>
        <v>0</v>
      </c>
      <c r="AN28" s="305">
        <f>+K28+AC28-AH28</f>
        <v>2900000</v>
      </c>
      <c r="AO28" s="67" t="s">
        <v>66</v>
      </c>
      <c r="AP28" s="70">
        <v>2900000</v>
      </c>
      <c r="AQ28" s="67" t="s">
        <v>94</v>
      </c>
      <c r="AR28" s="70">
        <v>0</v>
      </c>
      <c r="AS28" s="80" t="s">
        <v>74</v>
      </c>
      <c r="AT28" s="301">
        <v>2900000</v>
      </c>
      <c r="AU28" s="203">
        <f t="shared" si="3"/>
        <v>0</v>
      </c>
      <c r="AV28" s="83">
        <f t="shared" si="4"/>
        <v>1</v>
      </c>
      <c r="AW28" s="158" t="s">
        <v>74</v>
      </c>
      <c r="AX28" s="67" t="s">
        <v>80</v>
      </c>
      <c r="AY28" s="70" t="s">
        <v>12050</v>
      </c>
      <c r="AZ28" s="68" t="s">
        <v>66</v>
      </c>
      <c r="BA28" s="68" t="s">
        <v>66</v>
      </c>
    </row>
    <row r="29" spans="2:53" x14ac:dyDescent="0.25">
      <c r="B29" s="68">
        <v>2024</v>
      </c>
      <c r="C29" s="68">
        <v>891780111</v>
      </c>
      <c r="D29" s="69" t="s">
        <v>64</v>
      </c>
      <c r="E29" s="74" t="s">
        <v>12049</v>
      </c>
      <c r="F29" s="70" t="s">
        <v>12048</v>
      </c>
      <c r="G29" s="314">
        <v>0</v>
      </c>
      <c r="H29" s="67" t="s">
        <v>72</v>
      </c>
      <c r="I29" s="69" t="s">
        <v>65</v>
      </c>
      <c r="J29" s="70" t="s">
        <v>12022</v>
      </c>
      <c r="K29" s="70">
        <v>2900000</v>
      </c>
      <c r="L29" s="68" t="s">
        <v>67</v>
      </c>
      <c r="M29" s="70" t="s">
        <v>12047</v>
      </c>
      <c r="N29" s="70">
        <v>79575432</v>
      </c>
      <c r="O29" s="75">
        <v>13</v>
      </c>
      <c r="P29" s="158">
        <v>45302</v>
      </c>
      <c r="Q29" s="70">
        <v>4518689382</v>
      </c>
      <c r="R29" s="249">
        <v>45306</v>
      </c>
      <c r="S29" s="70">
        <v>2900000</v>
      </c>
      <c r="T29" s="67" t="s">
        <v>66</v>
      </c>
      <c r="U29" s="70">
        <v>41947381</v>
      </c>
      <c r="V29" s="70" t="s">
        <v>7502</v>
      </c>
      <c r="W29" s="249">
        <v>45306</v>
      </c>
      <c r="X29" s="249">
        <v>45306</v>
      </c>
      <c r="Y29" s="78" t="s">
        <v>74</v>
      </c>
      <c r="Z29" s="249">
        <v>45318</v>
      </c>
      <c r="AA29" s="71">
        <f t="shared" si="0"/>
        <v>12</v>
      </c>
      <c r="AB29" s="71">
        <v>0</v>
      </c>
      <c r="AC29" s="299">
        <v>0</v>
      </c>
      <c r="AD29" s="71">
        <v>0</v>
      </c>
      <c r="AE29" s="158" t="s">
        <v>74</v>
      </c>
      <c r="AF29" s="71">
        <f t="shared" si="1"/>
        <v>0</v>
      </c>
      <c r="AG29" s="70">
        <v>0</v>
      </c>
      <c r="AH29" s="300">
        <v>0</v>
      </c>
      <c r="AI29" s="158" t="s">
        <v>74</v>
      </c>
      <c r="AJ29" s="67">
        <v>0</v>
      </c>
      <c r="AK29" s="76" t="s">
        <v>74</v>
      </c>
      <c r="AL29" s="76" t="s">
        <v>74</v>
      </c>
      <c r="AM29" s="71">
        <f t="shared" si="2"/>
        <v>0</v>
      </c>
      <c r="AN29" s="305">
        <f>+K29+AC29-AH29</f>
        <v>2900000</v>
      </c>
      <c r="AO29" s="67" t="s">
        <v>66</v>
      </c>
      <c r="AP29" s="70">
        <v>2900000</v>
      </c>
      <c r="AQ29" s="67" t="s">
        <v>94</v>
      </c>
      <c r="AR29" s="70">
        <v>0</v>
      </c>
      <c r="AS29" s="80" t="s">
        <v>74</v>
      </c>
      <c r="AT29" s="301">
        <v>2900000</v>
      </c>
      <c r="AU29" s="203">
        <f t="shared" si="3"/>
        <v>0</v>
      </c>
      <c r="AV29" s="83">
        <f t="shared" si="4"/>
        <v>1</v>
      </c>
      <c r="AW29" s="158" t="s">
        <v>74</v>
      </c>
      <c r="AX29" s="67" t="s">
        <v>80</v>
      </c>
      <c r="AY29" s="70" t="s">
        <v>12046</v>
      </c>
      <c r="AZ29" s="68" t="s">
        <v>66</v>
      </c>
      <c r="BA29" s="68" t="s">
        <v>66</v>
      </c>
    </row>
    <row r="30" spans="2:53" x14ac:dyDescent="0.25">
      <c r="B30" s="68">
        <v>2024</v>
      </c>
      <c r="C30" s="68">
        <v>891780111</v>
      </c>
      <c r="D30" s="69" t="s">
        <v>64</v>
      </c>
      <c r="E30" s="74" t="s">
        <v>12045</v>
      </c>
      <c r="F30" s="70" t="s">
        <v>12044</v>
      </c>
      <c r="G30" s="314">
        <v>0</v>
      </c>
      <c r="H30" s="67" t="s">
        <v>72</v>
      </c>
      <c r="I30" s="69" t="s">
        <v>65</v>
      </c>
      <c r="J30" s="70" t="s">
        <v>12022</v>
      </c>
      <c r="K30" s="70">
        <v>2900000</v>
      </c>
      <c r="L30" s="68" t="s">
        <v>67</v>
      </c>
      <c r="M30" s="70" t="s">
        <v>12043</v>
      </c>
      <c r="N30" s="70">
        <v>1082963429</v>
      </c>
      <c r="O30" s="75">
        <v>13</v>
      </c>
      <c r="P30" s="158">
        <v>45302</v>
      </c>
      <c r="Q30" s="70">
        <v>4518689382</v>
      </c>
      <c r="R30" s="249">
        <v>45306</v>
      </c>
      <c r="S30" s="70">
        <v>2900000</v>
      </c>
      <c r="T30" s="67" t="s">
        <v>66</v>
      </c>
      <c r="U30" s="70">
        <v>41947381</v>
      </c>
      <c r="V30" s="70" t="s">
        <v>7502</v>
      </c>
      <c r="W30" s="249">
        <v>45306</v>
      </c>
      <c r="X30" s="249">
        <v>45306</v>
      </c>
      <c r="Y30" s="78" t="s">
        <v>74</v>
      </c>
      <c r="Z30" s="249">
        <v>45318</v>
      </c>
      <c r="AA30" s="71">
        <f t="shared" si="0"/>
        <v>12</v>
      </c>
      <c r="AB30" s="71">
        <v>0</v>
      </c>
      <c r="AC30" s="299">
        <v>0</v>
      </c>
      <c r="AD30" s="71">
        <v>0</v>
      </c>
      <c r="AE30" s="158" t="s">
        <v>74</v>
      </c>
      <c r="AF30" s="71">
        <f t="shared" si="1"/>
        <v>0</v>
      </c>
      <c r="AG30" s="70">
        <v>0</v>
      </c>
      <c r="AH30" s="300">
        <v>0</v>
      </c>
      <c r="AI30" s="158" t="s">
        <v>74</v>
      </c>
      <c r="AJ30" s="67">
        <v>0</v>
      </c>
      <c r="AK30" s="76" t="s">
        <v>74</v>
      </c>
      <c r="AL30" s="76" t="s">
        <v>74</v>
      </c>
      <c r="AM30" s="71">
        <f t="shared" si="2"/>
        <v>0</v>
      </c>
      <c r="AN30" s="305">
        <f>+K30+AC30-AH30</f>
        <v>2900000</v>
      </c>
      <c r="AO30" s="67" t="s">
        <v>66</v>
      </c>
      <c r="AP30" s="70">
        <v>2900000</v>
      </c>
      <c r="AQ30" s="67" t="s">
        <v>94</v>
      </c>
      <c r="AR30" s="70">
        <v>0</v>
      </c>
      <c r="AS30" s="80" t="s">
        <v>74</v>
      </c>
      <c r="AT30" s="301">
        <v>2900000</v>
      </c>
      <c r="AU30" s="203">
        <f t="shared" si="3"/>
        <v>0</v>
      </c>
      <c r="AV30" s="83">
        <f t="shared" si="4"/>
        <v>1</v>
      </c>
      <c r="AW30" s="158" t="s">
        <v>74</v>
      </c>
      <c r="AX30" s="67" t="s">
        <v>80</v>
      </c>
      <c r="AY30" s="70" t="s">
        <v>12042</v>
      </c>
      <c r="AZ30" s="68" t="s">
        <v>66</v>
      </c>
      <c r="BA30" s="68" t="s">
        <v>66</v>
      </c>
    </row>
    <row r="31" spans="2:53" x14ac:dyDescent="0.25">
      <c r="B31" s="68">
        <v>2024</v>
      </c>
      <c r="C31" s="68">
        <v>891780111</v>
      </c>
      <c r="D31" s="69" t="s">
        <v>64</v>
      </c>
      <c r="E31" s="74" t="s">
        <v>12041</v>
      </c>
      <c r="F31" s="70" t="s">
        <v>12040</v>
      </c>
      <c r="G31" s="314">
        <v>0</v>
      </c>
      <c r="H31" s="67" t="s">
        <v>72</v>
      </c>
      <c r="I31" s="69" t="s">
        <v>65</v>
      </c>
      <c r="J31" s="70" t="s">
        <v>12010</v>
      </c>
      <c r="K31" s="70">
        <v>3900000</v>
      </c>
      <c r="L31" s="68" t="s">
        <v>67</v>
      </c>
      <c r="M31" s="70" t="s">
        <v>7293</v>
      </c>
      <c r="N31" s="70">
        <v>1083003580</v>
      </c>
      <c r="O31" s="75">
        <v>13</v>
      </c>
      <c r="P31" s="158">
        <v>45302</v>
      </c>
      <c r="Q31" s="70">
        <v>4518689382</v>
      </c>
      <c r="R31" s="249">
        <v>45306</v>
      </c>
      <c r="S31" s="70">
        <v>3900000</v>
      </c>
      <c r="T31" s="67" t="s">
        <v>66</v>
      </c>
      <c r="U31" s="70">
        <v>41947381</v>
      </c>
      <c r="V31" s="70" t="s">
        <v>7502</v>
      </c>
      <c r="W31" s="249">
        <v>45306</v>
      </c>
      <c r="X31" s="249">
        <v>45306</v>
      </c>
      <c r="Y31" s="78" t="s">
        <v>74</v>
      </c>
      <c r="Z31" s="249">
        <v>45322</v>
      </c>
      <c r="AA31" s="71">
        <f t="shared" si="0"/>
        <v>16</v>
      </c>
      <c r="AB31" s="71">
        <v>0</v>
      </c>
      <c r="AC31" s="299">
        <v>0</v>
      </c>
      <c r="AD31" s="71">
        <v>0</v>
      </c>
      <c r="AE31" s="158" t="s">
        <v>74</v>
      </c>
      <c r="AF31" s="71">
        <f t="shared" si="1"/>
        <v>0</v>
      </c>
      <c r="AG31" s="70">
        <v>0</v>
      </c>
      <c r="AH31" s="300">
        <v>0</v>
      </c>
      <c r="AI31" s="158" t="s">
        <v>74</v>
      </c>
      <c r="AJ31" s="67">
        <v>0</v>
      </c>
      <c r="AK31" s="76" t="s">
        <v>74</v>
      </c>
      <c r="AL31" s="76" t="s">
        <v>74</v>
      </c>
      <c r="AM31" s="71">
        <f t="shared" si="2"/>
        <v>0</v>
      </c>
      <c r="AN31" s="305">
        <f>+K31+AC31-AH31</f>
        <v>3900000</v>
      </c>
      <c r="AO31" s="67" t="s">
        <v>66</v>
      </c>
      <c r="AP31" s="70">
        <v>3900000</v>
      </c>
      <c r="AQ31" s="67" t="s">
        <v>94</v>
      </c>
      <c r="AR31" s="70">
        <v>0</v>
      </c>
      <c r="AS31" s="80" t="s">
        <v>74</v>
      </c>
      <c r="AT31" s="301">
        <v>3900000</v>
      </c>
      <c r="AU31" s="203">
        <f t="shared" si="3"/>
        <v>0</v>
      </c>
      <c r="AV31" s="83">
        <f t="shared" si="4"/>
        <v>1</v>
      </c>
      <c r="AW31" s="158" t="s">
        <v>74</v>
      </c>
      <c r="AX31" s="67" t="s">
        <v>80</v>
      </c>
      <c r="AY31" s="70" t="s">
        <v>12039</v>
      </c>
      <c r="AZ31" s="68" t="s">
        <v>66</v>
      </c>
      <c r="BA31" s="68" t="s">
        <v>66</v>
      </c>
    </row>
    <row r="32" spans="2:53" x14ac:dyDescent="0.25">
      <c r="B32" s="68">
        <v>2024</v>
      </c>
      <c r="C32" s="68">
        <v>891780111</v>
      </c>
      <c r="D32" s="69" t="s">
        <v>64</v>
      </c>
      <c r="E32" s="74" t="s">
        <v>12038</v>
      </c>
      <c r="F32" s="70" t="s">
        <v>12037</v>
      </c>
      <c r="G32" s="314">
        <v>0</v>
      </c>
      <c r="H32" s="67" t="s">
        <v>72</v>
      </c>
      <c r="I32" s="69" t="s">
        <v>65</v>
      </c>
      <c r="J32" s="70" t="s">
        <v>12022</v>
      </c>
      <c r="K32" s="70">
        <v>2900000</v>
      </c>
      <c r="L32" s="68" t="s">
        <v>67</v>
      </c>
      <c r="M32" s="70" t="s">
        <v>8171</v>
      </c>
      <c r="N32" s="70">
        <v>1083567101</v>
      </c>
      <c r="O32" s="75">
        <v>13</v>
      </c>
      <c r="P32" s="158">
        <v>45302</v>
      </c>
      <c r="Q32" s="70">
        <v>4518689382</v>
      </c>
      <c r="R32" s="249">
        <v>45306</v>
      </c>
      <c r="S32" s="70">
        <v>2900000</v>
      </c>
      <c r="T32" s="67" t="s">
        <v>66</v>
      </c>
      <c r="U32" s="70">
        <v>41947381</v>
      </c>
      <c r="V32" s="70" t="s">
        <v>7502</v>
      </c>
      <c r="W32" s="249">
        <v>45306</v>
      </c>
      <c r="X32" s="249">
        <v>45306</v>
      </c>
      <c r="Y32" s="78" t="s">
        <v>74</v>
      </c>
      <c r="Z32" s="249">
        <v>45318</v>
      </c>
      <c r="AA32" s="71">
        <f t="shared" si="0"/>
        <v>12</v>
      </c>
      <c r="AB32" s="71">
        <v>0</v>
      </c>
      <c r="AC32" s="299">
        <v>0</v>
      </c>
      <c r="AD32" s="71">
        <v>0</v>
      </c>
      <c r="AE32" s="158" t="s">
        <v>74</v>
      </c>
      <c r="AF32" s="71">
        <f t="shared" si="1"/>
        <v>0</v>
      </c>
      <c r="AG32" s="70">
        <v>0</v>
      </c>
      <c r="AH32" s="300">
        <v>0</v>
      </c>
      <c r="AI32" s="158" t="s">
        <v>74</v>
      </c>
      <c r="AJ32" s="67">
        <v>0</v>
      </c>
      <c r="AK32" s="76" t="s">
        <v>74</v>
      </c>
      <c r="AL32" s="76" t="s">
        <v>74</v>
      </c>
      <c r="AM32" s="71">
        <f t="shared" si="2"/>
        <v>0</v>
      </c>
      <c r="AN32" s="305">
        <f>+K32+AC32-AH32</f>
        <v>2900000</v>
      </c>
      <c r="AO32" s="67" t="s">
        <v>66</v>
      </c>
      <c r="AP32" s="70">
        <v>2900000</v>
      </c>
      <c r="AQ32" s="67" t="s">
        <v>94</v>
      </c>
      <c r="AR32" s="70">
        <v>0</v>
      </c>
      <c r="AS32" s="80" t="s">
        <v>74</v>
      </c>
      <c r="AT32" s="301">
        <v>2900000</v>
      </c>
      <c r="AU32" s="203">
        <f t="shared" si="3"/>
        <v>0</v>
      </c>
      <c r="AV32" s="83">
        <f t="shared" si="4"/>
        <v>1</v>
      </c>
      <c r="AW32" s="158" t="s">
        <v>74</v>
      </c>
      <c r="AX32" s="67" t="s">
        <v>80</v>
      </c>
      <c r="AY32" s="70" t="s">
        <v>12036</v>
      </c>
      <c r="AZ32" s="68" t="s">
        <v>66</v>
      </c>
      <c r="BA32" s="68" t="s">
        <v>66</v>
      </c>
    </row>
    <row r="33" spans="2:53" x14ac:dyDescent="0.25">
      <c r="B33" s="68">
        <v>2024</v>
      </c>
      <c r="C33" s="68">
        <v>891780111</v>
      </c>
      <c r="D33" s="69" t="s">
        <v>64</v>
      </c>
      <c r="E33" s="74" t="s">
        <v>12035</v>
      </c>
      <c r="F33" s="70" t="s">
        <v>12034</v>
      </c>
      <c r="G33" s="314">
        <v>0</v>
      </c>
      <c r="H33" s="67" t="s">
        <v>72</v>
      </c>
      <c r="I33" s="69" t="s">
        <v>65</v>
      </c>
      <c r="J33" s="70" t="s">
        <v>12022</v>
      </c>
      <c r="K33" s="70">
        <v>3900000</v>
      </c>
      <c r="L33" s="68" t="s">
        <v>67</v>
      </c>
      <c r="M33" s="70" t="s">
        <v>12033</v>
      </c>
      <c r="N33" s="70">
        <v>1082870484</v>
      </c>
      <c r="O33" s="75">
        <v>13</v>
      </c>
      <c r="P33" s="158">
        <v>45302</v>
      </c>
      <c r="Q33" s="70">
        <v>4518689382</v>
      </c>
      <c r="R33" s="249">
        <v>45306</v>
      </c>
      <c r="S33" s="70">
        <v>3900000</v>
      </c>
      <c r="T33" s="67" t="s">
        <v>66</v>
      </c>
      <c r="U33" s="70">
        <v>41947381</v>
      </c>
      <c r="V33" s="70" t="s">
        <v>7502</v>
      </c>
      <c r="W33" s="249">
        <v>45306</v>
      </c>
      <c r="X33" s="249">
        <v>45306</v>
      </c>
      <c r="Y33" s="78" t="s">
        <v>74</v>
      </c>
      <c r="Z33" s="249">
        <v>45322</v>
      </c>
      <c r="AA33" s="71">
        <f t="shared" si="0"/>
        <v>16</v>
      </c>
      <c r="AB33" s="71">
        <v>0</v>
      </c>
      <c r="AC33" s="299">
        <v>0</v>
      </c>
      <c r="AD33" s="71">
        <v>0</v>
      </c>
      <c r="AE33" s="158" t="s">
        <v>74</v>
      </c>
      <c r="AF33" s="71">
        <f t="shared" si="1"/>
        <v>0</v>
      </c>
      <c r="AG33" s="70">
        <v>0</v>
      </c>
      <c r="AH33" s="300">
        <v>0</v>
      </c>
      <c r="AI33" s="158" t="s">
        <v>74</v>
      </c>
      <c r="AJ33" s="67">
        <v>0</v>
      </c>
      <c r="AK33" s="76" t="s">
        <v>74</v>
      </c>
      <c r="AL33" s="76" t="s">
        <v>74</v>
      </c>
      <c r="AM33" s="71">
        <f t="shared" si="2"/>
        <v>0</v>
      </c>
      <c r="AN33" s="305">
        <f>+K33+AC33-AH33</f>
        <v>3900000</v>
      </c>
      <c r="AO33" s="67" t="s">
        <v>66</v>
      </c>
      <c r="AP33" s="70">
        <v>3900000</v>
      </c>
      <c r="AQ33" s="67" t="s">
        <v>94</v>
      </c>
      <c r="AR33" s="70">
        <v>0</v>
      </c>
      <c r="AS33" s="80" t="s">
        <v>74</v>
      </c>
      <c r="AT33" s="301">
        <v>3900000</v>
      </c>
      <c r="AU33" s="203">
        <f t="shared" si="3"/>
        <v>0</v>
      </c>
      <c r="AV33" s="83">
        <f t="shared" si="4"/>
        <v>1</v>
      </c>
      <c r="AW33" s="158" t="s">
        <v>74</v>
      </c>
      <c r="AX33" s="67" t="s">
        <v>80</v>
      </c>
      <c r="AY33" s="70" t="s">
        <v>12032</v>
      </c>
      <c r="AZ33" s="68" t="s">
        <v>66</v>
      </c>
      <c r="BA33" s="68" t="s">
        <v>66</v>
      </c>
    </row>
    <row r="34" spans="2:53" x14ac:dyDescent="0.25">
      <c r="B34" s="68">
        <v>2024</v>
      </c>
      <c r="C34" s="68">
        <v>891780111</v>
      </c>
      <c r="D34" s="69" t="s">
        <v>64</v>
      </c>
      <c r="E34" s="74" t="s">
        <v>12031</v>
      </c>
      <c r="F34" s="70" t="s">
        <v>12030</v>
      </c>
      <c r="G34" s="314">
        <v>0</v>
      </c>
      <c r="H34" s="67" t="s">
        <v>72</v>
      </c>
      <c r="I34" s="69" t="s">
        <v>65</v>
      </c>
      <c r="J34" s="70" t="s">
        <v>12022</v>
      </c>
      <c r="K34" s="70">
        <v>2900000</v>
      </c>
      <c r="L34" s="68" t="s">
        <v>67</v>
      </c>
      <c r="M34" s="70" t="s">
        <v>12029</v>
      </c>
      <c r="N34" s="70">
        <v>1065654840</v>
      </c>
      <c r="O34" s="75">
        <v>13</v>
      </c>
      <c r="P34" s="158">
        <v>45302</v>
      </c>
      <c r="Q34" s="70">
        <v>4518689382</v>
      </c>
      <c r="R34" s="249">
        <v>45306</v>
      </c>
      <c r="S34" s="70">
        <v>2900000</v>
      </c>
      <c r="T34" s="67" t="s">
        <v>66</v>
      </c>
      <c r="U34" s="70">
        <v>41947381</v>
      </c>
      <c r="V34" s="70" t="s">
        <v>7502</v>
      </c>
      <c r="W34" s="249">
        <v>45306</v>
      </c>
      <c r="X34" s="249">
        <v>45306</v>
      </c>
      <c r="Y34" s="78" t="s">
        <v>74</v>
      </c>
      <c r="Z34" s="249">
        <v>45318</v>
      </c>
      <c r="AA34" s="71">
        <f t="shared" si="0"/>
        <v>12</v>
      </c>
      <c r="AB34" s="71">
        <v>0</v>
      </c>
      <c r="AC34" s="299">
        <v>0</v>
      </c>
      <c r="AD34" s="71">
        <v>0</v>
      </c>
      <c r="AE34" s="158" t="s">
        <v>74</v>
      </c>
      <c r="AF34" s="71">
        <f t="shared" si="1"/>
        <v>0</v>
      </c>
      <c r="AG34" s="70">
        <v>0</v>
      </c>
      <c r="AH34" s="300">
        <v>0</v>
      </c>
      <c r="AI34" s="158" t="s">
        <v>74</v>
      </c>
      <c r="AJ34" s="67">
        <v>0</v>
      </c>
      <c r="AK34" s="76" t="s">
        <v>74</v>
      </c>
      <c r="AL34" s="76" t="s">
        <v>74</v>
      </c>
      <c r="AM34" s="71">
        <f t="shared" si="2"/>
        <v>0</v>
      </c>
      <c r="AN34" s="305">
        <f>+K34+AC34-AH34</f>
        <v>2900000</v>
      </c>
      <c r="AO34" s="67" t="s">
        <v>66</v>
      </c>
      <c r="AP34" s="70">
        <v>2900000</v>
      </c>
      <c r="AQ34" s="67" t="s">
        <v>94</v>
      </c>
      <c r="AR34" s="70">
        <v>0</v>
      </c>
      <c r="AS34" s="80" t="s">
        <v>74</v>
      </c>
      <c r="AT34" s="301">
        <v>2900000</v>
      </c>
      <c r="AU34" s="203">
        <f t="shared" si="3"/>
        <v>0</v>
      </c>
      <c r="AV34" s="83">
        <f t="shared" si="4"/>
        <v>1</v>
      </c>
      <c r="AW34" s="158" t="s">
        <v>74</v>
      </c>
      <c r="AX34" s="67" t="s">
        <v>80</v>
      </c>
      <c r="AY34" s="70" t="s">
        <v>12028</v>
      </c>
      <c r="AZ34" s="68" t="s">
        <v>66</v>
      </c>
      <c r="BA34" s="68" t="s">
        <v>66</v>
      </c>
    </row>
    <row r="35" spans="2:53" x14ac:dyDescent="0.25">
      <c r="B35" s="68">
        <v>2024</v>
      </c>
      <c r="C35" s="68">
        <v>891780111</v>
      </c>
      <c r="D35" s="69" t="s">
        <v>64</v>
      </c>
      <c r="E35" s="74" t="s">
        <v>12027</v>
      </c>
      <c r="F35" s="70" t="s">
        <v>12026</v>
      </c>
      <c r="G35" s="314">
        <v>0</v>
      </c>
      <c r="H35" s="67" t="s">
        <v>72</v>
      </c>
      <c r="I35" s="69" t="s">
        <v>65</v>
      </c>
      <c r="J35" s="70" t="s">
        <v>12022</v>
      </c>
      <c r="K35" s="70">
        <v>2900000</v>
      </c>
      <c r="L35" s="68" t="s">
        <v>67</v>
      </c>
      <c r="M35" s="70" t="s">
        <v>8306</v>
      </c>
      <c r="N35" s="70">
        <v>7601477</v>
      </c>
      <c r="O35" s="75">
        <v>13</v>
      </c>
      <c r="P35" s="158">
        <v>45302</v>
      </c>
      <c r="Q35" s="70">
        <v>4518689382</v>
      </c>
      <c r="R35" s="249">
        <v>45306</v>
      </c>
      <c r="S35" s="70">
        <v>2900000</v>
      </c>
      <c r="T35" s="67" t="s">
        <v>66</v>
      </c>
      <c r="U35" s="70">
        <v>41947381</v>
      </c>
      <c r="V35" s="70" t="s">
        <v>7502</v>
      </c>
      <c r="W35" s="249">
        <v>45306</v>
      </c>
      <c r="X35" s="249">
        <v>45306</v>
      </c>
      <c r="Y35" s="78" t="s">
        <v>74</v>
      </c>
      <c r="Z35" s="249">
        <v>45318</v>
      </c>
      <c r="AA35" s="71">
        <f t="shared" si="0"/>
        <v>12</v>
      </c>
      <c r="AB35" s="71">
        <v>0</v>
      </c>
      <c r="AC35" s="299">
        <v>0</v>
      </c>
      <c r="AD35" s="71">
        <v>0</v>
      </c>
      <c r="AE35" s="158" t="s">
        <v>74</v>
      </c>
      <c r="AF35" s="71">
        <f t="shared" si="1"/>
        <v>0</v>
      </c>
      <c r="AG35" s="70">
        <v>0</v>
      </c>
      <c r="AH35" s="300">
        <v>0</v>
      </c>
      <c r="AI35" s="158" t="s">
        <v>74</v>
      </c>
      <c r="AJ35" s="67">
        <v>0</v>
      </c>
      <c r="AK35" s="76" t="s">
        <v>74</v>
      </c>
      <c r="AL35" s="76" t="s">
        <v>74</v>
      </c>
      <c r="AM35" s="71">
        <f t="shared" si="2"/>
        <v>0</v>
      </c>
      <c r="AN35" s="305">
        <f>+K35+AC35-AH35</f>
        <v>2900000</v>
      </c>
      <c r="AO35" s="67" t="s">
        <v>66</v>
      </c>
      <c r="AP35" s="70">
        <v>2900000</v>
      </c>
      <c r="AQ35" s="67" t="s">
        <v>94</v>
      </c>
      <c r="AR35" s="70">
        <v>0</v>
      </c>
      <c r="AS35" s="80" t="s">
        <v>74</v>
      </c>
      <c r="AT35" s="301">
        <v>2900000</v>
      </c>
      <c r="AU35" s="203">
        <f t="shared" si="3"/>
        <v>0</v>
      </c>
      <c r="AV35" s="83">
        <f t="shared" si="4"/>
        <v>1</v>
      </c>
      <c r="AW35" s="158" t="s">
        <v>74</v>
      </c>
      <c r="AX35" s="67" t="s">
        <v>80</v>
      </c>
      <c r="AY35" s="70" t="s">
        <v>12025</v>
      </c>
      <c r="AZ35" s="68" t="s">
        <v>66</v>
      </c>
      <c r="BA35" s="68" t="s">
        <v>66</v>
      </c>
    </row>
    <row r="36" spans="2:53" x14ac:dyDescent="0.25">
      <c r="B36" s="68">
        <v>2024</v>
      </c>
      <c r="C36" s="68">
        <v>891780111</v>
      </c>
      <c r="D36" s="69" t="s">
        <v>64</v>
      </c>
      <c r="E36" s="74" t="s">
        <v>12024</v>
      </c>
      <c r="F36" s="70" t="s">
        <v>12023</v>
      </c>
      <c r="G36" s="314">
        <v>0</v>
      </c>
      <c r="H36" s="67" t="s">
        <v>72</v>
      </c>
      <c r="I36" s="69" t="s">
        <v>65</v>
      </c>
      <c r="J36" s="70" t="s">
        <v>12022</v>
      </c>
      <c r="K36" s="70">
        <v>2900000</v>
      </c>
      <c r="L36" s="68" t="s">
        <v>67</v>
      </c>
      <c r="M36" s="70" t="s">
        <v>8219</v>
      </c>
      <c r="N36" s="70">
        <v>1082947495</v>
      </c>
      <c r="O36" s="75">
        <v>13</v>
      </c>
      <c r="P36" s="158">
        <v>45302</v>
      </c>
      <c r="Q36" s="70">
        <v>4518689382</v>
      </c>
      <c r="R36" s="249">
        <v>45306</v>
      </c>
      <c r="S36" s="70">
        <v>2900000</v>
      </c>
      <c r="T36" s="67" t="s">
        <v>66</v>
      </c>
      <c r="U36" s="70">
        <v>41947381</v>
      </c>
      <c r="V36" s="70" t="s">
        <v>7502</v>
      </c>
      <c r="W36" s="249">
        <v>45306</v>
      </c>
      <c r="X36" s="249">
        <v>45306</v>
      </c>
      <c r="Y36" s="78" t="s">
        <v>74</v>
      </c>
      <c r="Z36" s="249">
        <v>45318</v>
      </c>
      <c r="AA36" s="71">
        <f t="shared" si="0"/>
        <v>12</v>
      </c>
      <c r="AB36" s="71">
        <v>0</v>
      </c>
      <c r="AC36" s="299">
        <v>0</v>
      </c>
      <c r="AD36" s="71">
        <v>0</v>
      </c>
      <c r="AE36" s="158" t="s">
        <v>74</v>
      </c>
      <c r="AF36" s="71">
        <f t="shared" si="1"/>
        <v>0</v>
      </c>
      <c r="AG36" s="70">
        <v>0</v>
      </c>
      <c r="AH36" s="300">
        <v>0</v>
      </c>
      <c r="AI36" s="158" t="s">
        <v>74</v>
      </c>
      <c r="AJ36" s="67">
        <v>0</v>
      </c>
      <c r="AK36" s="76" t="s">
        <v>74</v>
      </c>
      <c r="AL36" s="76" t="s">
        <v>74</v>
      </c>
      <c r="AM36" s="71">
        <f t="shared" si="2"/>
        <v>0</v>
      </c>
      <c r="AN36" s="305">
        <f>+K36+AC36-AH36</f>
        <v>2900000</v>
      </c>
      <c r="AO36" s="67" t="s">
        <v>66</v>
      </c>
      <c r="AP36" s="70">
        <v>2900000</v>
      </c>
      <c r="AQ36" s="67" t="s">
        <v>94</v>
      </c>
      <c r="AR36" s="70">
        <v>0</v>
      </c>
      <c r="AS36" s="80" t="s">
        <v>74</v>
      </c>
      <c r="AT36" s="301">
        <v>2900000</v>
      </c>
      <c r="AU36" s="203">
        <f t="shared" si="3"/>
        <v>0</v>
      </c>
      <c r="AV36" s="83">
        <f t="shared" si="4"/>
        <v>1</v>
      </c>
      <c r="AW36" s="158" t="s">
        <v>74</v>
      </c>
      <c r="AX36" s="67" t="s">
        <v>80</v>
      </c>
      <c r="AY36" s="70" t="s">
        <v>12021</v>
      </c>
      <c r="AZ36" s="68" t="s">
        <v>66</v>
      </c>
      <c r="BA36" s="68" t="s">
        <v>66</v>
      </c>
    </row>
    <row r="37" spans="2:53" x14ac:dyDescent="0.25">
      <c r="B37" s="68">
        <v>2024</v>
      </c>
      <c r="C37" s="68">
        <v>891780111</v>
      </c>
      <c r="D37" s="69" t="s">
        <v>64</v>
      </c>
      <c r="E37" s="74" t="s">
        <v>12020</v>
      </c>
      <c r="F37" s="70" t="s">
        <v>12019</v>
      </c>
      <c r="G37" s="314">
        <v>0</v>
      </c>
      <c r="H37" s="67" t="s">
        <v>72</v>
      </c>
      <c r="I37" s="69" t="s">
        <v>65</v>
      </c>
      <c r="J37" s="70" t="s">
        <v>12010</v>
      </c>
      <c r="K37" s="70">
        <v>3900000</v>
      </c>
      <c r="L37" s="68" t="s">
        <v>67</v>
      </c>
      <c r="M37" s="70" t="s">
        <v>12018</v>
      </c>
      <c r="N37" s="70">
        <v>1128127123</v>
      </c>
      <c r="O37" s="75">
        <v>13</v>
      </c>
      <c r="P37" s="158">
        <v>45302</v>
      </c>
      <c r="Q37" s="70">
        <v>4518689382</v>
      </c>
      <c r="R37" s="249">
        <v>45306</v>
      </c>
      <c r="S37" s="70">
        <v>3900000</v>
      </c>
      <c r="T37" s="67" t="s">
        <v>66</v>
      </c>
      <c r="U37" s="70">
        <v>41947381</v>
      </c>
      <c r="V37" s="70" t="s">
        <v>7502</v>
      </c>
      <c r="W37" s="249">
        <v>45306</v>
      </c>
      <c r="X37" s="249">
        <v>45306</v>
      </c>
      <c r="Y37" s="78" t="s">
        <v>74</v>
      </c>
      <c r="Z37" s="249">
        <v>45324</v>
      </c>
      <c r="AA37" s="71">
        <f t="shared" si="0"/>
        <v>18</v>
      </c>
      <c r="AB37" s="71">
        <v>2</v>
      </c>
      <c r="AC37" s="299">
        <v>1100000</v>
      </c>
      <c r="AD37" s="71">
        <v>1</v>
      </c>
      <c r="AE37" s="158">
        <v>45331</v>
      </c>
      <c r="AF37" s="71">
        <f t="shared" si="1"/>
        <v>7</v>
      </c>
      <c r="AG37" s="70">
        <v>0</v>
      </c>
      <c r="AH37" s="300">
        <v>0</v>
      </c>
      <c r="AI37" s="158" t="s">
        <v>74</v>
      </c>
      <c r="AJ37" s="67">
        <v>0</v>
      </c>
      <c r="AK37" s="76" t="s">
        <v>74</v>
      </c>
      <c r="AL37" s="76" t="s">
        <v>74</v>
      </c>
      <c r="AM37" s="71">
        <f t="shared" si="2"/>
        <v>0</v>
      </c>
      <c r="AN37" s="305">
        <f>+K37+AC37-AH37</f>
        <v>5000000</v>
      </c>
      <c r="AO37" s="67" t="s">
        <v>66</v>
      </c>
      <c r="AP37" s="70">
        <v>3900000</v>
      </c>
      <c r="AQ37" s="67" t="s">
        <v>94</v>
      </c>
      <c r="AR37" s="70">
        <v>0</v>
      </c>
      <c r="AS37" s="80" t="s">
        <v>74</v>
      </c>
      <c r="AT37" s="301">
        <v>5000000</v>
      </c>
      <c r="AU37" s="203">
        <f t="shared" si="3"/>
        <v>0</v>
      </c>
      <c r="AV37" s="83">
        <f t="shared" si="4"/>
        <v>1</v>
      </c>
      <c r="AW37" s="158" t="s">
        <v>74</v>
      </c>
      <c r="AX37" s="67" t="s">
        <v>80</v>
      </c>
      <c r="AY37" s="70" t="s">
        <v>12017</v>
      </c>
      <c r="AZ37" s="68" t="s">
        <v>66</v>
      </c>
      <c r="BA37" s="68" t="s">
        <v>66</v>
      </c>
    </row>
    <row r="38" spans="2:53" x14ac:dyDescent="0.25">
      <c r="B38" s="68">
        <v>2024</v>
      </c>
      <c r="C38" s="68">
        <v>891780111</v>
      </c>
      <c r="D38" s="69" t="s">
        <v>64</v>
      </c>
      <c r="E38" s="74" t="s">
        <v>12016</v>
      </c>
      <c r="F38" s="70" t="s">
        <v>12015</v>
      </c>
      <c r="G38" s="314">
        <v>0</v>
      </c>
      <c r="H38" s="67" t="s">
        <v>72</v>
      </c>
      <c r="I38" s="69" t="s">
        <v>65</v>
      </c>
      <c r="J38" s="70" t="s">
        <v>12010</v>
      </c>
      <c r="K38" s="70">
        <v>3900000</v>
      </c>
      <c r="L38" s="68" t="s">
        <v>67</v>
      </c>
      <c r="M38" s="70" t="s">
        <v>12014</v>
      </c>
      <c r="N38" s="70">
        <v>36669052</v>
      </c>
      <c r="O38" s="75">
        <v>13</v>
      </c>
      <c r="P38" s="158">
        <v>45302</v>
      </c>
      <c r="Q38" s="70">
        <v>4518689382</v>
      </c>
      <c r="R38" s="249">
        <v>45306</v>
      </c>
      <c r="S38" s="70">
        <v>3900000</v>
      </c>
      <c r="T38" s="67" t="s">
        <v>66</v>
      </c>
      <c r="U38" s="70">
        <v>41947381</v>
      </c>
      <c r="V38" s="70" t="s">
        <v>7502</v>
      </c>
      <c r="W38" s="249">
        <v>45306</v>
      </c>
      <c r="X38" s="249">
        <v>45306</v>
      </c>
      <c r="Y38" s="78" t="s">
        <v>74</v>
      </c>
      <c r="Z38" s="249">
        <v>45324</v>
      </c>
      <c r="AA38" s="71">
        <f t="shared" si="0"/>
        <v>18</v>
      </c>
      <c r="AB38" s="71">
        <v>0</v>
      </c>
      <c r="AC38" s="299">
        <v>0</v>
      </c>
      <c r="AD38" s="316">
        <v>0</v>
      </c>
      <c r="AE38" s="158" t="s">
        <v>74</v>
      </c>
      <c r="AF38" s="71">
        <f t="shared" si="1"/>
        <v>0</v>
      </c>
      <c r="AG38" s="70">
        <v>0</v>
      </c>
      <c r="AH38" s="300">
        <v>0</v>
      </c>
      <c r="AI38" s="158" t="s">
        <v>74</v>
      </c>
      <c r="AJ38" s="67">
        <v>0</v>
      </c>
      <c r="AK38" s="76" t="s">
        <v>74</v>
      </c>
      <c r="AL38" s="76" t="s">
        <v>74</v>
      </c>
      <c r="AM38" s="71">
        <f t="shared" si="2"/>
        <v>0</v>
      </c>
      <c r="AN38" s="305">
        <f>+K38+AC38-AH38</f>
        <v>3900000</v>
      </c>
      <c r="AO38" s="67" t="s">
        <v>66</v>
      </c>
      <c r="AP38" s="70">
        <v>3900000</v>
      </c>
      <c r="AQ38" s="67" t="s">
        <v>94</v>
      </c>
      <c r="AR38" s="70">
        <v>0</v>
      </c>
      <c r="AS38" s="80" t="s">
        <v>74</v>
      </c>
      <c r="AT38" s="301">
        <v>3900000</v>
      </c>
      <c r="AU38" s="203">
        <f t="shared" si="3"/>
        <v>0</v>
      </c>
      <c r="AV38" s="83">
        <f t="shared" si="4"/>
        <v>1</v>
      </c>
      <c r="AW38" s="158" t="s">
        <v>74</v>
      </c>
      <c r="AX38" s="67" t="s">
        <v>80</v>
      </c>
      <c r="AY38" s="70" t="s">
        <v>12013</v>
      </c>
      <c r="AZ38" s="68" t="s">
        <v>66</v>
      </c>
      <c r="BA38" s="68" t="s">
        <v>66</v>
      </c>
    </row>
    <row r="39" spans="2:53" x14ac:dyDescent="0.25">
      <c r="B39" s="68">
        <v>2024</v>
      </c>
      <c r="C39" s="68">
        <v>891780111</v>
      </c>
      <c r="D39" s="69" t="s">
        <v>64</v>
      </c>
      <c r="E39" s="74" t="s">
        <v>12012</v>
      </c>
      <c r="F39" s="70" t="s">
        <v>12011</v>
      </c>
      <c r="G39" s="314">
        <v>0</v>
      </c>
      <c r="H39" s="67" t="s">
        <v>72</v>
      </c>
      <c r="I39" s="69" t="s">
        <v>65</v>
      </c>
      <c r="J39" s="70" t="s">
        <v>12010</v>
      </c>
      <c r="K39" s="70">
        <v>3900000</v>
      </c>
      <c r="L39" s="68" t="s">
        <v>67</v>
      </c>
      <c r="M39" s="70" t="s">
        <v>6681</v>
      </c>
      <c r="N39" s="70">
        <v>1221974278</v>
      </c>
      <c r="O39" s="75">
        <v>13</v>
      </c>
      <c r="P39" s="158">
        <v>45302</v>
      </c>
      <c r="Q39" s="70">
        <v>4518689382</v>
      </c>
      <c r="R39" s="249">
        <v>45306</v>
      </c>
      <c r="S39" s="70">
        <v>3900000</v>
      </c>
      <c r="T39" s="67" t="s">
        <v>66</v>
      </c>
      <c r="U39" s="70">
        <v>41947381</v>
      </c>
      <c r="V39" s="70" t="s">
        <v>7502</v>
      </c>
      <c r="W39" s="249">
        <v>45306</v>
      </c>
      <c r="X39" s="249">
        <v>45306</v>
      </c>
      <c r="Y39" s="78" t="s">
        <v>74</v>
      </c>
      <c r="Z39" s="249">
        <v>45324</v>
      </c>
      <c r="AA39" s="71">
        <f t="shared" si="0"/>
        <v>18</v>
      </c>
      <c r="AB39" s="71">
        <v>2</v>
      </c>
      <c r="AC39" s="299">
        <v>1100000</v>
      </c>
      <c r="AD39" s="71">
        <v>1</v>
      </c>
      <c r="AE39" s="158">
        <v>45331</v>
      </c>
      <c r="AF39" s="71">
        <f t="shared" si="1"/>
        <v>7</v>
      </c>
      <c r="AG39" s="70">
        <v>0</v>
      </c>
      <c r="AH39" s="300">
        <v>0</v>
      </c>
      <c r="AI39" s="158" t="s">
        <v>74</v>
      </c>
      <c r="AJ39" s="67">
        <v>0</v>
      </c>
      <c r="AK39" s="76" t="s">
        <v>74</v>
      </c>
      <c r="AL39" s="76" t="s">
        <v>74</v>
      </c>
      <c r="AM39" s="71">
        <f t="shared" si="2"/>
        <v>0</v>
      </c>
      <c r="AN39" s="305">
        <f>+K39+AC39-AH39</f>
        <v>5000000</v>
      </c>
      <c r="AO39" s="67" t="s">
        <v>66</v>
      </c>
      <c r="AP39" s="70">
        <v>3900000</v>
      </c>
      <c r="AQ39" s="67" t="s">
        <v>94</v>
      </c>
      <c r="AR39" s="70">
        <v>0</v>
      </c>
      <c r="AS39" s="80" t="s">
        <v>74</v>
      </c>
      <c r="AT39" s="301">
        <v>5000000</v>
      </c>
      <c r="AU39" s="203">
        <f t="shared" si="3"/>
        <v>0</v>
      </c>
      <c r="AV39" s="83">
        <f t="shared" si="4"/>
        <v>1</v>
      </c>
      <c r="AW39" s="158" t="s">
        <v>74</v>
      </c>
      <c r="AX39" s="67" t="s">
        <v>80</v>
      </c>
      <c r="AY39" s="70" t="s">
        <v>12009</v>
      </c>
      <c r="AZ39" s="68" t="s">
        <v>66</v>
      </c>
      <c r="BA39" s="68" t="s">
        <v>66</v>
      </c>
    </row>
    <row r="40" spans="2:53" x14ac:dyDescent="0.25">
      <c r="B40" s="68">
        <v>2024</v>
      </c>
      <c r="C40" s="68">
        <v>891780111</v>
      </c>
      <c r="D40" s="69" t="s">
        <v>64</v>
      </c>
      <c r="E40" s="74" t="s">
        <v>12008</v>
      </c>
      <c r="F40" s="70" t="s">
        <v>12007</v>
      </c>
      <c r="G40" s="314">
        <v>0</v>
      </c>
      <c r="H40" s="67" t="s">
        <v>72</v>
      </c>
      <c r="I40" s="69" t="s">
        <v>65</v>
      </c>
      <c r="J40" s="70" t="s">
        <v>12006</v>
      </c>
      <c r="K40" s="70">
        <v>13667000</v>
      </c>
      <c r="L40" s="68" t="s">
        <v>67</v>
      </c>
      <c r="M40" s="70" t="s">
        <v>9279</v>
      </c>
      <c r="N40" s="70">
        <v>1082941024</v>
      </c>
      <c r="O40" s="75">
        <v>14</v>
      </c>
      <c r="P40" s="249">
        <v>45302</v>
      </c>
      <c r="Q40" s="70">
        <v>2126349000</v>
      </c>
      <c r="R40" s="249">
        <v>45306</v>
      </c>
      <c r="S40" s="70">
        <v>13667000</v>
      </c>
      <c r="T40" s="67" t="s">
        <v>66</v>
      </c>
      <c r="U40" s="70">
        <v>12621405</v>
      </c>
      <c r="V40" s="70" t="s">
        <v>5391</v>
      </c>
      <c r="W40" s="249">
        <v>45306</v>
      </c>
      <c r="X40" s="249">
        <v>45306</v>
      </c>
      <c r="Y40" s="78" t="s">
        <v>74</v>
      </c>
      <c r="Z40" s="249">
        <v>45457</v>
      </c>
      <c r="AA40" s="71">
        <f t="shared" si="0"/>
        <v>151</v>
      </c>
      <c r="AB40" s="71">
        <v>2</v>
      </c>
      <c r="AC40" s="299">
        <v>1333000</v>
      </c>
      <c r="AD40" s="71">
        <v>1</v>
      </c>
      <c r="AE40" s="315">
        <v>45473</v>
      </c>
      <c r="AF40" s="71">
        <f t="shared" si="1"/>
        <v>16</v>
      </c>
      <c r="AG40" s="70">
        <v>0</v>
      </c>
      <c r="AH40" s="300">
        <v>0</v>
      </c>
      <c r="AI40" s="158" t="s">
        <v>74</v>
      </c>
      <c r="AJ40" s="67">
        <v>0</v>
      </c>
      <c r="AK40" s="76" t="s">
        <v>74</v>
      </c>
      <c r="AL40" s="76" t="s">
        <v>74</v>
      </c>
      <c r="AM40" s="71">
        <f t="shared" si="2"/>
        <v>0</v>
      </c>
      <c r="AN40" s="305">
        <f>+K40+AC40-AH40</f>
        <v>15000000</v>
      </c>
      <c r="AO40" s="67" t="s">
        <v>66</v>
      </c>
      <c r="AP40" s="70">
        <v>13667000</v>
      </c>
      <c r="AQ40" s="67" t="s">
        <v>94</v>
      </c>
      <c r="AR40" s="70">
        <v>0</v>
      </c>
      <c r="AS40" s="80" t="s">
        <v>74</v>
      </c>
      <c r="AT40" s="301">
        <v>15000000</v>
      </c>
      <c r="AU40" s="203">
        <f t="shared" si="3"/>
        <v>0</v>
      </c>
      <c r="AV40" s="83">
        <f t="shared" si="4"/>
        <v>1</v>
      </c>
      <c r="AW40" s="158" t="s">
        <v>74</v>
      </c>
      <c r="AX40" s="67" t="s">
        <v>80</v>
      </c>
      <c r="AY40" s="70" t="s">
        <v>12005</v>
      </c>
      <c r="AZ40" s="68" t="s">
        <v>66</v>
      </c>
      <c r="BA40" s="68" t="s">
        <v>66</v>
      </c>
    </row>
    <row r="41" spans="2:53" x14ac:dyDescent="0.25">
      <c r="B41" s="68">
        <v>2024</v>
      </c>
      <c r="C41" s="68">
        <v>891780111</v>
      </c>
      <c r="D41" s="69" t="s">
        <v>64</v>
      </c>
      <c r="E41" s="74" t="s">
        <v>12004</v>
      </c>
      <c r="F41" s="70" t="s">
        <v>12003</v>
      </c>
      <c r="G41" s="314">
        <v>0</v>
      </c>
      <c r="H41" s="67" t="s">
        <v>72</v>
      </c>
      <c r="I41" s="69" t="s">
        <v>65</v>
      </c>
      <c r="J41" s="70" t="s">
        <v>12002</v>
      </c>
      <c r="K41" s="70">
        <v>28233000</v>
      </c>
      <c r="L41" s="68" t="s">
        <v>67</v>
      </c>
      <c r="M41" s="70" t="s">
        <v>8730</v>
      </c>
      <c r="N41" s="70">
        <v>84457585</v>
      </c>
      <c r="O41" s="75">
        <v>13</v>
      </c>
      <c r="P41" s="158">
        <v>45302</v>
      </c>
      <c r="Q41" s="70">
        <v>4518689382</v>
      </c>
      <c r="R41" s="249">
        <v>45306</v>
      </c>
      <c r="S41" s="70">
        <v>28233000</v>
      </c>
      <c r="T41" s="67" t="s">
        <v>66</v>
      </c>
      <c r="U41" s="70">
        <v>85455983</v>
      </c>
      <c r="V41" s="70" t="s">
        <v>6253</v>
      </c>
      <c r="W41" s="249">
        <v>45306</v>
      </c>
      <c r="X41" s="249">
        <v>45306</v>
      </c>
      <c r="Y41" s="78" t="s">
        <v>74</v>
      </c>
      <c r="Z41" s="249">
        <v>45457</v>
      </c>
      <c r="AA41" s="71">
        <f t="shared" si="0"/>
        <v>151</v>
      </c>
      <c r="AB41" s="71">
        <v>2</v>
      </c>
      <c r="AC41" s="299">
        <v>2934000</v>
      </c>
      <c r="AD41" s="71">
        <v>1</v>
      </c>
      <c r="AE41" s="315">
        <v>45473</v>
      </c>
      <c r="AF41" s="71">
        <f t="shared" si="1"/>
        <v>16</v>
      </c>
      <c r="AG41" s="70">
        <v>0</v>
      </c>
      <c r="AH41" s="300">
        <v>0</v>
      </c>
      <c r="AI41" s="158" t="s">
        <v>74</v>
      </c>
      <c r="AJ41" s="67">
        <v>0</v>
      </c>
      <c r="AK41" s="76" t="s">
        <v>74</v>
      </c>
      <c r="AL41" s="76" t="s">
        <v>74</v>
      </c>
      <c r="AM41" s="71">
        <f t="shared" si="2"/>
        <v>0</v>
      </c>
      <c r="AN41" s="305">
        <f>+K41+AC41-AH41</f>
        <v>31167000</v>
      </c>
      <c r="AO41" s="67" t="s">
        <v>66</v>
      </c>
      <c r="AP41" s="70">
        <v>28233000</v>
      </c>
      <c r="AQ41" s="67" t="s">
        <v>94</v>
      </c>
      <c r="AR41" s="70">
        <v>0</v>
      </c>
      <c r="AS41" s="80" t="s">
        <v>74</v>
      </c>
      <c r="AT41" s="301">
        <v>31167000</v>
      </c>
      <c r="AU41" s="203">
        <f t="shared" si="3"/>
        <v>0</v>
      </c>
      <c r="AV41" s="83">
        <f t="shared" si="4"/>
        <v>1</v>
      </c>
      <c r="AW41" s="158" t="s">
        <v>74</v>
      </c>
      <c r="AX41" s="67" t="s">
        <v>80</v>
      </c>
      <c r="AY41" s="70" t="s">
        <v>12001</v>
      </c>
      <c r="AZ41" s="68" t="s">
        <v>66</v>
      </c>
      <c r="BA41" s="68" t="s">
        <v>66</v>
      </c>
    </row>
    <row r="42" spans="2:53" x14ac:dyDescent="0.25">
      <c r="B42" s="68">
        <v>2024</v>
      </c>
      <c r="C42" s="68">
        <v>891780111</v>
      </c>
      <c r="D42" s="69" t="s">
        <v>64</v>
      </c>
      <c r="E42" s="74" t="s">
        <v>12000</v>
      </c>
      <c r="F42" s="70" t="s">
        <v>11999</v>
      </c>
      <c r="G42" s="314">
        <v>0</v>
      </c>
      <c r="H42" s="67" t="s">
        <v>72</v>
      </c>
      <c r="I42" s="69" t="s">
        <v>65</v>
      </c>
      <c r="J42" s="70" t="s">
        <v>11995</v>
      </c>
      <c r="K42" s="70">
        <v>2900000</v>
      </c>
      <c r="L42" s="68" t="s">
        <v>67</v>
      </c>
      <c r="M42" s="70" t="s">
        <v>6632</v>
      </c>
      <c r="N42" s="70">
        <v>1082912086</v>
      </c>
      <c r="O42" s="75">
        <v>13</v>
      </c>
      <c r="P42" s="158">
        <v>45302</v>
      </c>
      <c r="Q42" s="70">
        <v>4518689382</v>
      </c>
      <c r="R42" s="249">
        <v>45307</v>
      </c>
      <c r="S42" s="70">
        <v>2900000</v>
      </c>
      <c r="T42" s="67" t="s">
        <v>66</v>
      </c>
      <c r="U42" s="70">
        <v>41947381</v>
      </c>
      <c r="V42" s="70" t="s">
        <v>7502</v>
      </c>
      <c r="W42" s="249">
        <v>45307</v>
      </c>
      <c r="X42" s="249">
        <v>45307</v>
      </c>
      <c r="Y42" s="78" t="s">
        <v>74</v>
      </c>
      <c r="Z42" s="249">
        <v>45318</v>
      </c>
      <c r="AA42" s="71">
        <f t="shared" si="0"/>
        <v>11</v>
      </c>
      <c r="AB42" s="71">
        <v>0</v>
      </c>
      <c r="AC42" s="299">
        <v>0</v>
      </c>
      <c r="AD42" s="71">
        <v>0</v>
      </c>
      <c r="AE42" s="158" t="s">
        <v>74</v>
      </c>
      <c r="AF42" s="71">
        <f t="shared" si="1"/>
        <v>0</v>
      </c>
      <c r="AG42" s="70">
        <v>0</v>
      </c>
      <c r="AH42" s="300">
        <v>0</v>
      </c>
      <c r="AI42" s="158" t="s">
        <v>74</v>
      </c>
      <c r="AJ42" s="67">
        <v>0</v>
      </c>
      <c r="AK42" s="76" t="s">
        <v>74</v>
      </c>
      <c r="AL42" s="76" t="s">
        <v>74</v>
      </c>
      <c r="AM42" s="71">
        <f t="shared" si="2"/>
        <v>0</v>
      </c>
      <c r="AN42" s="305">
        <f>+K42+AC42-AH42</f>
        <v>2900000</v>
      </c>
      <c r="AO42" s="67" t="s">
        <v>66</v>
      </c>
      <c r="AP42" s="70">
        <v>2900000</v>
      </c>
      <c r="AQ42" s="67" t="s">
        <v>94</v>
      </c>
      <c r="AR42" s="70">
        <v>0</v>
      </c>
      <c r="AS42" s="80" t="s">
        <v>74</v>
      </c>
      <c r="AT42" s="301">
        <v>2900000</v>
      </c>
      <c r="AU42" s="203">
        <f t="shared" si="3"/>
        <v>0</v>
      </c>
      <c r="AV42" s="83">
        <f t="shared" si="4"/>
        <v>1</v>
      </c>
      <c r="AW42" s="158" t="s">
        <v>74</v>
      </c>
      <c r="AX42" s="67" t="s">
        <v>80</v>
      </c>
      <c r="AY42" s="70" t="s">
        <v>11998</v>
      </c>
      <c r="AZ42" s="68" t="s">
        <v>66</v>
      </c>
      <c r="BA42" s="68" t="s">
        <v>66</v>
      </c>
    </row>
    <row r="43" spans="2:53" x14ac:dyDescent="0.25">
      <c r="B43" s="68">
        <v>2024</v>
      </c>
      <c r="C43" s="68">
        <v>891780111</v>
      </c>
      <c r="D43" s="69" t="s">
        <v>64</v>
      </c>
      <c r="E43" s="74" t="s">
        <v>11997</v>
      </c>
      <c r="F43" s="70" t="s">
        <v>11996</v>
      </c>
      <c r="G43" s="314">
        <v>0</v>
      </c>
      <c r="H43" s="67" t="s">
        <v>72</v>
      </c>
      <c r="I43" s="69" t="s">
        <v>65</v>
      </c>
      <c r="J43" s="70" t="s">
        <v>11995</v>
      </c>
      <c r="K43" s="70">
        <v>2900000</v>
      </c>
      <c r="L43" s="68" t="s">
        <v>67</v>
      </c>
      <c r="M43" s="70" t="s">
        <v>9392</v>
      </c>
      <c r="N43" s="70">
        <v>57466769</v>
      </c>
      <c r="O43" s="75">
        <v>13</v>
      </c>
      <c r="P43" s="158">
        <v>45302</v>
      </c>
      <c r="Q43" s="70">
        <v>4518689382</v>
      </c>
      <c r="R43" s="249">
        <v>45307</v>
      </c>
      <c r="S43" s="70">
        <v>2900000</v>
      </c>
      <c r="T43" s="67" t="s">
        <v>66</v>
      </c>
      <c r="U43" s="70">
        <v>41947381</v>
      </c>
      <c r="V43" s="70" t="s">
        <v>7502</v>
      </c>
      <c r="W43" s="249">
        <v>45307</v>
      </c>
      <c r="X43" s="249">
        <v>45307</v>
      </c>
      <c r="Y43" s="78" t="s">
        <v>74</v>
      </c>
      <c r="Z43" s="249">
        <v>45318</v>
      </c>
      <c r="AA43" s="71">
        <f t="shared" si="0"/>
        <v>11</v>
      </c>
      <c r="AB43" s="71">
        <v>0</v>
      </c>
      <c r="AC43" s="299">
        <v>0</v>
      </c>
      <c r="AD43" s="71">
        <v>0</v>
      </c>
      <c r="AE43" s="158" t="s">
        <v>74</v>
      </c>
      <c r="AF43" s="71">
        <f t="shared" si="1"/>
        <v>0</v>
      </c>
      <c r="AG43" s="70">
        <v>0</v>
      </c>
      <c r="AH43" s="300">
        <v>0</v>
      </c>
      <c r="AI43" s="158" t="s">
        <v>74</v>
      </c>
      <c r="AJ43" s="67">
        <v>0</v>
      </c>
      <c r="AK43" s="76" t="s">
        <v>74</v>
      </c>
      <c r="AL43" s="76" t="s">
        <v>74</v>
      </c>
      <c r="AM43" s="71">
        <f t="shared" si="2"/>
        <v>0</v>
      </c>
      <c r="AN43" s="305">
        <f>+K43+AC43-AH43</f>
        <v>2900000</v>
      </c>
      <c r="AO43" s="67" t="s">
        <v>66</v>
      </c>
      <c r="AP43" s="70">
        <v>2900000</v>
      </c>
      <c r="AQ43" s="67" t="s">
        <v>94</v>
      </c>
      <c r="AR43" s="70">
        <v>0</v>
      </c>
      <c r="AS43" s="80" t="s">
        <v>74</v>
      </c>
      <c r="AT43" s="301">
        <v>2900000</v>
      </c>
      <c r="AU43" s="203">
        <f t="shared" si="3"/>
        <v>0</v>
      </c>
      <c r="AV43" s="83">
        <f t="shared" si="4"/>
        <v>1</v>
      </c>
      <c r="AW43" s="158" t="s">
        <v>74</v>
      </c>
      <c r="AX43" s="67" t="s">
        <v>80</v>
      </c>
      <c r="AY43" s="70" t="s">
        <v>11994</v>
      </c>
      <c r="AZ43" s="68" t="s">
        <v>66</v>
      </c>
      <c r="BA43" s="68" t="s">
        <v>66</v>
      </c>
    </row>
    <row r="44" spans="2:53" x14ac:dyDescent="0.25">
      <c r="B44" s="68">
        <v>2024</v>
      </c>
      <c r="C44" s="68">
        <v>891780111</v>
      </c>
      <c r="D44" s="69" t="s">
        <v>64</v>
      </c>
      <c r="E44" s="74" t="s">
        <v>11993</v>
      </c>
      <c r="F44" s="70" t="s">
        <v>11992</v>
      </c>
      <c r="G44" s="314">
        <v>0</v>
      </c>
      <c r="H44" s="67" t="s">
        <v>72</v>
      </c>
      <c r="I44" s="69" t="s">
        <v>65</v>
      </c>
      <c r="J44" s="70" t="s">
        <v>11991</v>
      </c>
      <c r="K44" s="70">
        <v>15000000</v>
      </c>
      <c r="L44" s="68" t="s">
        <v>67</v>
      </c>
      <c r="M44" s="70" t="s">
        <v>7757</v>
      </c>
      <c r="N44" s="70">
        <v>57414091</v>
      </c>
      <c r="O44" s="75">
        <v>13</v>
      </c>
      <c r="P44" s="158">
        <v>45302</v>
      </c>
      <c r="Q44" s="70">
        <v>4518689382</v>
      </c>
      <c r="R44" s="249">
        <v>45307</v>
      </c>
      <c r="S44" s="70">
        <v>15000000</v>
      </c>
      <c r="T44" s="67" t="s">
        <v>66</v>
      </c>
      <c r="U44" s="70">
        <v>36557666</v>
      </c>
      <c r="V44" s="70" t="s">
        <v>5987</v>
      </c>
      <c r="W44" s="249">
        <v>45307</v>
      </c>
      <c r="X44" s="249">
        <v>45307</v>
      </c>
      <c r="Y44" s="78" t="s">
        <v>74</v>
      </c>
      <c r="Z44" s="249">
        <v>45457</v>
      </c>
      <c r="AA44" s="71">
        <f t="shared" si="0"/>
        <v>150</v>
      </c>
      <c r="AB44" s="71">
        <v>2</v>
      </c>
      <c r="AC44" s="299">
        <v>1600000</v>
      </c>
      <c r="AD44" s="71">
        <v>1</v>
      </c>
      <c r="AE44" s="315">
        <v>45473</v>
      </c>
      <c r="AF44" s="71">
        <f t="shared" si="1"/>
        <v>16</v>
      </c>
      <c r="AG44" s="70">
        <v>0</v>
      </c>
      <c r="AH44" s="300">
        <v>0</v>
      </c>
      <c r="AI44" s="158" t="s">
        <v>74</v>
      </c>
      <c r="AJ44" s="67">
        <v>0</v>
      </c>
      <c r="AK44" s="76" t="s">
        <v>74</v>
      </c>
      <c r="AL44" s="76" t="s">
        <v>74</v>
      </c>
      <c r="AM44" s="71">
        <f t="shared" si="2"/>
        <v>0</v>
      </c>
      <c r="AN44" s="305">
        <f>+K44+AC44-AH44</f>
        <v>16600000</v>
      </c>
      <c r="AO44" s="67" t="s">
        <v>66</v>
      </c>
      <c r="AP44" s="70">
        <v>15000000</v>
      </c>
      <c r="AQ44" s="67" t="s">
        <v>94</v>
      </c>
      <c r="AR44" s="70">
        <v>0</v>
      </c>
      <c r="AS44" s="80" t="s">
        <v>74</v>
      </c>
      <c r="AT44" s="301">
        <v>16600000</v>
      </c>
      <c r="AU44" s="203">
        <f t="shared" si="3"/>
        <v>0</v>
      </c>
      <c r="AV44" s="83">
        <f t="shared" si="4"/>
        <v>1</v>
      </c>
      <c r="AW44" s="158" t="s">
        <v>74</v>
      </c>
      <c r="AX44" s="67" t="s">
        <v>80</v>
      </c>
      <c r="AY44" s="70" t="s">
        <v>11990</v>
      </c>
      <c r="AZ44" s="68" t="s">
        <v>66</v>
      </c>
      <c r="BA44" s="68" t="s">
        <v>66</v>
      </c>
    </row>
    <row r="45" spans="2:53" x14ac:dyDescent="0.25">
      <c r="B45" s="68">
        <v>2024</v>
      </c>
      <c r="C45" s="68">
        <v>891780111</v>
      </c>
      <c r="D45" s="69" t="s">
        <v>64</v>
      </c>
      <c r="E45" s="74" t="s">
        <v>11989</v>
      </c>
      <c r="F45" s="70" t="s">
        <v>11988</v>
      </c>
      <c r="G45" s="314">
        <v>0</v>
      </c>
      <c r="H45" s="67" t="s">
        <v>72</v>
      </c>
      <c r="I45" s="69" t="s">
        <v>65</v>
      </c>
      <c r="J45" s="70" t="s">
        <v>11987</v>
      </c>
      <c r="K45" s="70">
        <v>18000000</v>
      </c>
      <c r="L45" s="68" t="s">
        <v>67</v>
      </c>
      <c r="M45" s="70" t="s">
        <v>8516</v>
      </c>
      <c r="N45" s="70">
        <v>39049050</v>
      </c>
      <c r="O45" s="75">
        <v>13</v>
      </c>
      <c r="P45" s="158">
        <v>45302</v>
      </c>
      <c r="Q45" s="70">
        <v>4518689382</v>
      </c>
      <c r="R45" s="249">
        <v>45307</v>
      </c>
      <c r="S45" s="70">
        <v>18000000</v>
      </c>
      <c r="T45" s="67" t="s">
        <v>66</v>
      </c>
      <c r="U45" s="70">
        <v>36557666</v>
      </c>
      <c r="V45" s="70" t="s">
        <v>5987</v>
      </c>
      <c r="W45" s="249">
        <v>45307</v>
      </c>
      <c r="X45" s="249">
        <v>45307</v>
      </c>
      <c r="Y45" s="78" t="s">
        <v>74</v>
      </c>
      <c r="Z45" s="249">
        <v>45457</v>
      </c>
      <c r="AA45" s="71">
        <f t="shared" si="0"/>
        <v>150</v>
      </c>
      <c r="AB45" s="71">
        <v>3</v>
      </c>
      <c r="AC45" s="299">
        <v>2350000</v>
      </c>
      <c r="AD45" s="71">
        <v>1</v>
      </c>
      <c r="AE45" s="315">
        <v>45473</v>
      </c>
      <c r="AF45" s="71">
        <f t="shared" si="1"/>
        <v>16</v>
      </c>
      <c r="AG45" s="70">
        <v>0</v>
      </c>
      <c r="AH45" s="300">
        <v>0</v>
      </c>
      <c r="AI45" s="158" t="s">
        <v>74</v>
      </c>
      <c r="AJ45" s="67">
        <v>0</v>
      </c>
      <c r="AK45" s="76" t="s">
        <v>74</v>
      </c>
      <c r="AL45" s="76" t="s">
        <v>74</v>
      </c>
      <c r="AM45" s="71">
        <f t="shared" si="2"/>
        <v>0</v>
      </c>
      <c r="AN45" s="305">
        <f>+K45+AC45-AH45</f>
        <v>20350000</v>
      </c>
      <c r="AO45" s="67" t="s">
        <v>66</v>
      </c>
      <c r="AP45" s="70">
        <v>18000000</v>
      </c>
      <c r="AQ45" s="67" t="s">
        <v>94</v>
      </c>
      <c r="AR45" s="70">
        <v>0</v>
      </c>
      <c r="AS45" s="80" t="s">
        <v>74</v>
      </c>
      <c r="AT45" s="301">
        <v>20350000</v>
      </c>
      <c r="AU45" s="203">
        <f t="shared" si="3"/>
        <v>0</v>
      </c>
      <c r="AV45" s="83">
        <f t="shared" si="4"/>
        <v>1</v>
      </c>
      <c r="AW45" s="158" t="s">
        <v>74</v>
      </c>
      <c r="AX45" s="67" t="s">
        <v>80</v>
      </c>
      <c r="AY45" s="70" t="s">
        <v>11986</v>
      </c>
      <c r="AZ45" s="68" t="s">
        <v>66</v>
      </c>
      <c r="BA45" s="68" t="s">
        <v>66</v>
      </c>
    </row>
    <row r="46" spans="2:53" x14ac:dyDescent="0.25">
      <c r="B46" s="68">
        <v>2024</v>
      </c>
      <c r="C46" s="68">
        <v>891780111</v>
      </c>
      <c r="D46" s="69" t="s">
        <v>64</v>
      </c>
      <c r="E46" s="74" t="s">
        <v>11985</v>
      </c>
      <c r="F46" s="70" t="s">
        <v>11984</v>
      </c>
      <c r="G46" s="314">
        <v>0</v>
      </c>
      <c r="H46" s="67" t="s">
        <v>72</v>
      </c>
      <c r="I46" s="69" t="s">
        <v>65</v>
      </c>
      <c r="J46" s="70" t="s">
        <v>11983</v>
      </c>
      <c r="K46" s="70">
        <v>12833000</v>
      </c>
      <c r="L46" s="68" t="s">
        <v>67</v>
      </c>
      <c r="M46" s="70" t="s">
        <v>8595</v>
      </c>
      <c r="N46" s="70">
        <v>1082880869</v>
      </c>
      <c r="O46" s="75">
        <v>14</v>
      </c>
      <c r="P46" s="249">
        <v>45302</v>
      </c>
      <c r="Q46" s="70">
        <v>2126349000</v>
      </c>
      <c r="R46" s="249">
        <v>45307</v>
      </c>
      <c r="S46" s="70">
        <v>12833000</v>
      </c>
      <c r="T46" s="67" t="s">
        <v>66</v>
      </c>
      <c r="U46" s="70">
        <v>57444673</v>
      </c>
      <c r="V46" s="70" t="s">
        <v>4366</v>
      </c>
      <c r="W46" s="249">
        <v>45307</v>
      </c>
      <c r="X46" s="249">
        <v>45307</v>
      </c>
      <c r="Y46" s="78" t="s">
        <v>74</v>
      </c>
      <c r="Z46" s="249">
        <v>45457</v>
      </c>
      <c r="AA46" s="71">
        <f t="shared" si="0"/>
        <v>150</v>
      </c>
      <c r="AB46" s="71">
        <v>2</v>
      </c>
      <c r="AC46" s="299">
        <v>1334000</v>
      </c>
      <c r="AD46" s="71">
        <v>1</v>
      </c>
      <c r="AE46" s="315">
        <v>45473</v>
      </c>
      <c r="AF46" s="71">
        <f t="shared" si="1"/>
        <v>16</v>
      </c>
      <c r="AG46" s="70">
        <v>0</v>
      </c>
      <c r="AH46" s="300">
        <v>0</v>
      </c>
      <c r="AI46" s="158" t="s">
        <v>74</v>
      </c>
      <c r="AJ46" s="67">
        <v>0</v>
      </c>
      <c r="AK46" s="76" t="s">
        <v>74</v>
      </c>
      <c r="AL46" s="76" t="s">
        <v>74</v>
      </c>
      <c r="AM46" s="71">
        <f t="shared" si="2"/>
        <v>0</v>
      </c>
      <c r="AN46" s="305">
        <f>+K46+AC46-AH46</f>
        <v>14167000</v>
      </c>
      <c r="AO46" s="67" t="s">
        <v>66</v>
      </c>
      <c r="AP46" s="70">
        <v>12833000</v>
      </c>
      <c r="AQ46" s="67" t="s">
        <v>94</v>
      </c>
      <c r="AR46" s="70">
        <v>0</v>
      </c>
      <c r="AS46" s="80" t="s">
        <v>74</v>
      </c>
      <c r="AT46" s="301">
        <v>14167000</v>
      </c>
      <c r="AU46" s="203">
        <f t="shared" si="3"/>
        <v>0</v>
      </c>
      <c r="AV46" s="83">
        <f t="shared" si="4"/>
        <v>1</v>
      </c>
      <c r="AW46" s="158" t="s">
        <v>74</v>
      </c>
      <c r="AX46" s="67" t="s">
        <v>80</v>
      </c>
      <c r="AY46" s="70" t="s">
        <v>11982</v>
      </c>
      <c r="AZ46" s="68" t="s">
        <v>66</v>
      </c>
      <c r="BA46" s="68" t="s">
        <v>66</v>
      </c>
    </row>
    <row r="47" spans="2:53" x14ac:dyDescent="0.25">
      <c r="B47" s="68">
        <v>2024</v>
      </c>
      <c r="C47" s="68">
        <v>891780111</v>
      </c>
      <c r="D47" s="69" t="s">
        <v>64</v>
      </c>
      <c r="E47" s="74" t="s">
        <v>11981</v>
      </c>
      <c r="F47" s="70" t="s">
        <v>11980</v>
      </c>
      <c r="G47" s="314">
        <v>0</v>
      </c>
      <c r="H47" s="67" t="s">
        <v>72</v>
      </c>
      <c r="I47" s="69" t="s">
        <v>65</v>
      </c>
      <c r="J47" s="70" t="s">
        <v>11979</v>
      </c>
      <c r="K47" s="70">
        <v>10780000</v>
      </c>
      <c r="L47" s="68" t="s">
        <v>67</v>
      </c>
      <c r="M47" s="70" t="s">
        <v>8857</v>
      </c>
      <c r="N47" s="70">
        <v>1082915041</v>
      </c>
      <c r="O47" s="75">
        <v>14</v>
      </c>
      <c r="P47" s="249">
        <v>45302</v>
      </c>
      <c r="Q47" s="70">
        <v>2126349000</v>
      </c>
      <c r="R47" s="249">
        <v>45307</v>
      </c>
      <c r="S47" s="70">
        <v>10780000</v>
      </c>
      <c r="T47" s="67" t="s">
        <v>66</v>
      </c>
      <c r="U47" s="70">
        <v>57444673</v>
      </c>
      <c r="V47" s="70" t="s">
        <v>4366</v>
      </c>
      <c r="W47" s="249">
        <v>45307</v>
      </c>
      <c r="X47" s="249">
        <v>45307</v>
      </c>
      <c r="Y47" s="78" t="s">
        <v>74</v>
      </c>
      <c r="Z47" s="249">
        <v>45457</v>
      </c>
      <c r="AA47" s="71">
        <f t="shared" si="0"/>
        <v>150</v>
      </c>
      <c r="AB47" s="71">
        <v>2</v>
      </c>
      <c r="AC47" s="299">
        <v>1120000</v>
      </c>
      <c r="AD47" s="71">
        <v>1</v>
      </c>
      <c r="AE47" s="315">
        <v>45473</v>
      </c>
      <c r="AF47" s="71">
        <f t="shared" si="1"/>
        <v>16</v>
      </c>
      <c r="AG47" s="70">
        <v>0</v>
      </c>
      <c r="AH47" s="300">
        <v>0</v>
      </c>
      <c r="AI47" s="158" t="s">
        <v>74</v>
      </c>
      <c r="AJ47" s="67">
        <v>0</v>
      </c>
      <c r="AK47" s="76" t="s">
        <v>74</v>
      </c>
      <c r="AL47" s="76" t="s">
        <v>74</v>
      </c>
      <c r="AM47" s="71">
        <f t="shared" si="2"/>
        <v>0</v>
      </c>
      <c r="AN47" s="305">
        <f>+K47+AC47-AH47</f>
        <v>11900000</v>
      </c>
      <c r="AO47" s="67" t="s">
        <v>66</v>
      </c>
      <c r="AP47" s="70">
        <v>10780000</v>
      </c>
      <c r="AQ47" s="67" t="s">
        <v>94</v>
      </c>
      <c r="AR47" s="70">
        <v>0</v>
      </c>
      <c r="AS47" s="80" t="s">
        <v>74</v>
      </c>
      <c r="AT47" s="301">
        <v>11900000</v>
      </c>
      <c r="AU47" s="203">
        <f t="shared" si="3"/>
        <v>0</v>
      </c>
      <c r="AV47" s="83">
        <f t="shared" si="4"/>
        <v>1</v>
      </c>
      <c r="AW47" s="158" t="s">
        <v>74</v>
      </c>
      <c r="AX47" s="67" t="s">
        <v>80</v>
      </c>
      <c r="AY47" s="70" t="s">
        <v>11978</v>
      </c>
      <c r="AZ47" s="68" t="s">
        <v>66</v>
      </c>
      <c r="BA47" s="68" t="s">
        <v>66</v>
      </c>
    </row>
    <row r="48" spans="2:53" x14ac:dyDescent="0.25">
      <c r="B48" s="68">
        <v>2024</v>
      </c>
      <c r="C48" s="68">
        <v>891780111</v>
      </c>
      <c r="D48" s="69" t="s">
        <v>64</v>
      </c>
      <c r="E48" s="74" t="s">
        <v>11977</v>
      </c>
      <c r="F48" s="70" t="s">
        <v>11976</v>
      </c>
      <c r="G48" s="314">
        <v>0</v>
      </c>
      <c r="H48" s="67" t="s">
        <v>72</v>
      </c>
      <c r="I48" s="69" t="s">
        <v>65</v>
      </c>
      <c r="J48" s="70" t="s">
        <v>11975</v>
      </c>
      <c r="K48" s="70">
        <v>16500000</v>
      </c>
      <c r="L48" s="68" t="s">
        <v>67</v>
      </c>
      <c r="M48" s="70" t="s">
        <v>8885</v>
      </c>
      <c r="N48" s="70">
        <v>26671855</v>
      </c>
      <c r="O48" s="75">
        <v>13</v>
      </c>
      <c r="P48" s="158">
        <v>45302</v>
      </c>
      <c r="Q48" s="70">
        <v>4518689382</v>
      </c>
      <c r="R48" s="249">
        <v>45307</v>
      </c>
      <c r="S48" s="70">
        <v>16500000</v>
      </c>
      <c r="T48" s="67" t="s">
        <v>66</v>
      </c>
      <c r="U48" s="70">
        <v>39058006</v>
      </c>
      <c r="V48" s="70" t="s">
        <v>8534</v>
      </c>
      <c r="W48" s="249">
        <v>45307</v>
      </c>
      <c r="X48" s="249">
        <v>45307</v>
      </c>
      <c r="Y48" s="78" t="s">
        <v>74</v>
      </c>
      <c r="Z48" s="249">
        <v>45457</v>
      </c>
      <c r="AA48" s="71">
        <f t="shared" si="0"/>
        <v>150</v>
      </c>
      <c r="AB48" s="71">
        <v>0</v>
      </c>
      <c r="AC48" s="299">
        <v>0</v>
      </c>
      <c r="AD48" s="71">
        <v>0</v>
      </c>
      <c r="AE48" s="158" t="s">
        <v>74</v>
      </c>
      <c r="AF48" s="71">
        <f t="shared" si="1"/>
        <v>0</v>
      </c>
      <c r="AG48" s="70">
        <v>0</v>
      </c>
      <c r="AH48" s="300">
        <v>0</v>
      </c>
      <c r="AI48" s="158" t="s">
        <v>74</v>
      </c>
      <c r="AJ48" s="67">
        <v>0</v>
      </c>
      <c r="AK48" s="76" t="s">
        <v>74</v>
      </c>
      <c r="AL48" s="76" t="s">
        <v>74</v>
      </c>
      <c r="AM48" s="71">
        <f t="shared" si="2"/>
        <v>0</v>
      </c>
      <c r="AN48" s="305">
        <f>+K48+AC48-AH48</f>
        <v>16500000</v>
      </c>
      <c r="AO48" s="67" t="s">
        <v>66</v>
      </c>
      <c r="AP48" s="70">
        <v>16500000</v>
      </c>
      <c r="AQ48" s="67" t="s">
        <v>94</v>
      </c>
      <c r="AR48" s="70">
        <v>0</v>
      </c>
      <c r="AS48" s="80" t="s">
        <v>74</v>
      </c>
      <c r="AT48" s="301">
        <v>16500000</v>
      </c>
      <c r="AU48" s="203">
        <f t="shared" si="3"/>
        <v>0</v>
      </c>
      <c r="AV48" s="83">
        <f t="shared" si="4"/>
        <v>1</v>
      </c>
      <c r="AW48" s="158" t="s">
        <v>74</v>
      </c>
      <c r="AX48" s="67" t="s">
        <v>80</v>
      </c>
      <c r="AY48" s="70" t="s">
        <v>11974</v>
      </c>
      <c r="AZ48" s="68" t="s">
        <v>66</v>
      </c>
      <c r="BA48" s="68" t="s">
        <v>66</v>
      </c>
    </row>
    <row r="49" spans="2:53" x14ac:dyDescent="0.25">
      <c r="B49" s="68">
        <v>2024</v>
      </c>
      <c r="C49" s="68">
        <v>891780111</v>
      </c>
      <c r="D49" s="69" t="s">
        <v>64</v>
      </c>
      <c r="E49" s="74" t="s">
        <v>11973</v>
      </c>
      <c r="F49" s="70" t="s">
        <v>11972</v>
      </c>
      <c r="G49" s="314">
        <v>0</v>
      </c>
      <c r="H49" s="67" t="s">
        <v>72</v>
      </c>
      <c r="I49" s="69" t="s">
        <v>65</v>
      </c>
      <c r="J49" s="70" t="s">
        <v>11971</v>
      </c>
      <c r="K49" s="70">
        <v>16400000</v>
      </c>
      <c r="L49" s="68" t="s">
        <v>67</v>
      </c>
      <c r="M49" s="70" t="s">
        <v>8243</v>
      </c>
      <c r="N49" s="70">
        <v>1082999140</v>
      </c>
      <c r="O49" s="75">
        <v>13</v>
      </c>
      <c r="P49" s="158">
        <v>45302</v>
      </c>
      <c r="Q49" s="70">
        <v>4518689382</v>
      </c>
      <c r="R49" s="249">
        <v>45307</v>
      </c>
      <c r="S49" s="70">
        <v>16400000</v>
      </c>
      <c r="T49" s="67" t="s">
        <v>66</v>
      </c>
      <c r="U49" s="70">
        <v>15443332</v>
      </c>
      <c r="V49" s="70" t="s">
        <v>4286</v>
      </c>
      <c r="W49" s="249">
        <v>45307</v>
      </c>
      <c r="X49" s="249">
        <v>45307</v>
      </c>
      <c r="Y49" s="78" t="s">
        <v>74</v>
      </c>
      <c r="Z49" s="249">
        <v>45457</v>
      </c>
      <c r="AA49" s="71">
        <f t="shared" si="0"/>
        <v>150</v>
      </c>
      <c r="AB49" s="71">
        <v>2</v>
      </c>
      <c r="AC49" s="299">
        <v>1600000</v>
      </c>
      <c r="AD49" s="71">
        <v>1</v>
      </c>
      <c r="AE49" s="315">
        <v>45473</v>
      </c>
      <c r="AF49" s="71">
        <f t="shared" si="1"/>
        <v>16</v>
      </c>
      <c r="AG49" s="70">
        <v>0</v>
      </c>
      <c r="AH49" s="300">
        <v>0</v>
      </c>
      <c r="AI49" s="158" t="s">
        <v>74</v>
      </c>
      <c r="AJ49" s="67">
        <v>0</v>
      </c>
      <c r="AK49" s="76" t="s">
        <v>74</v>
      </c>
      <c r="AL49" s="76" t="s">
        <v>74</v>
      </c>
      <c r="AM49" s="71">
        <f t="shared" si="2"/>
        <v>0</v>
      </c>
      <c r="AN49" s="305">
        <f>+K49+AC49-AH49</f>
        <v>18000000</v>
      </c>
      <c r="AO49" s="67" t="s">
        <v>66</v>
      </c>
      <c r="AP49" s="70">
        <v>16400000</v>
      </c>
      <c r="AQ49" s="67" t="s">
        <v>94</v>
      </c>
      <c r="AR49" s="70">
        <v>0</v>
      </c>
      <c r="AS49" s="80" t="s">
        <v>74</v>
      </c>
      <c r="AT49" s="301">
        <v>18000000</v>
      </c>
      <c r="AU49" s="203">
        <f t="shared" si="3"/>
        <v>0</v>
      </c>
      <c r="AV49" s="83">
        <f t="shared" si="4"/>
        <v>1</v>
      </c>
      <c r="AW49" s="158" t="s">
        <v>74</v>
      </c>
      <c r="AX49" s="67" t="s">
        <v>80</v>
      </c>
      <c r="AY49" s="70" t="s">
        <v>11970</v>
      </c>
      <c r="AZ49" s="68" t="s">
        <v>66</v>
      </c>
      <c r="BA49" s="68" t="s">
        <v>66</v>
      </c>
    </row>
    <row r="50" spans="2:53" x14ac:dyDescent="0.25">
      <c r="B50" s="68">
        <v>2024</v>
      </c>
      <c r="C50" s="68">
        <v>891780111</v>
      </c>
      <c r="D50" s="69" t="s">
        <v>64</v>
      </c>
      <c r="E50" s="74" t="s">
        <v>11969</v>
      </c>
      <c r="F50" s="70" t="s">
        <v>11968</v>
      </c>
      <c r="G50" s="314">
        <v>0</v>
      </c>
      <c r="H50" s="67" t="s">
        <v>72</v>
      </c>
      <c r="I50" s="69" t="s">
        <v>65</v>
      </c>
      <c r="J50" s="70" t="s">
        <v>11967</v>
      </c>
      <c r="K50" s="70">
        <v>10500000</v>
      </c>
      <c r="L50" s="68" t="s">
        <v>67</v>
      </c>
      <c r="M50" s="70" t="s">
        <v>9098</v>
      </c>
      <c r="N50" s="70">
        <v>1081925361</v>
      </c>
      <c r="O50" s="75">
        <v>14</v>
      </c>
      <c r="P50" s="249">
        <v>45302</v>
      </c>
      <c r="Q50" s="70">
        <v>2126349000</v>
      </c>
      <c r="R50" s="249">
        <v>45307</v>
      </c>
      <c r="S50" s="70">
        <v>10500000</v>
      </c>
      <c r="T50" s="67" t="s">
        <v>66</v>
      </c>
      <c r="U50" s="70">
        <v>57444673</v>
      </c>
      <c r="V50" s="70" t="s">
        <v>4366</v>
      </c>
      <c r="W50" s="249">
        <v>45307</v>
      </c>
      <c r="X50" s="249">
        <v>45307</v>
      </c>
      <c r="Y50" s="78" t="s">
        <v>74</v>
      </c>
      <c r="Z50" s="249">
        <v>45457</v>
      </c>
      <c r="AA50" s="71">
        <f t="shared" si="0"/>
        <v>150</v>
      </c>
      <c r="AB50" s="71">
        <v>2</v>
      </c>
      <c r="AC50" s="299">
        <v>1120000</v>
      </c>
      <c r="AD50" s="71">
        <v>1</v>
      </c>
      <c r="AE50" s="315">
        <v>45473</v>
      </c>
      <c r="AF50" s="71">
        <f t="shared" si="1"/>
        <v>16</v>
      </c>
      <c r="AG50" s="70">
        <v>0</v>
      </c>
      <c r="AH50" s="300">
        <v>0</v>
      </c>
      <c r="AI50" s="158" t="s">
        <v>74</v>
      </c>
      <c r="AJ50" s="67">
        <v>0</v>
      </c>
      <c r="AK50" s="76" t="s">
        <v>74</v>
      </c>
      <c r="AL50" s="76" t="s">
        <v>74</v>
      </c>
      <c r="AM50" s="71">
        <f t="shared" si="2"/>
        <v>0</v>
      </c>
      <c r="AN50" s="305">
        <f>+K50+AC50-AH50</f>
        <v>11620000</v>
      </c>
      <c r="AO50" s="67" t="s">
        <v>66</v>
      </c>
      <c r="AP50" s="70">
        <v>10500000</v>
      </c>
      <c r="AQ50" s="67" t="s">
        <v>94</v>
      </c>
      <c r="AR50" s="70">
        <v>0</v>
      </c>
      <c r="AS50" s="80" t="s">
        <v>74</v>
      </c>
      <c r="AT50" s="301">
        <v>11620000</v>
      </c>
      <c r="AU50" s="203">
        <f t="shared" si="3"/>
        <v>0</v>
      </c>
      <c r="AV50" s="83">
        <f t="shared" si="4"/>
        <v>1</v>
      </c>
      <c r="AW50" s="158" t="s">
        <v>74</v>
      </c>
      <c r="AX50" s="67" t="s">
        <v>80</v>
      </c>
      <c r="AY50" s="70" t="s">
        <v>11966</v>
      </c>
      <c r="AZ50" s="68" t="s">
        <v>66</v>
      </c>
      <c r="BA50" s="68" t="s">
        <v>66</v>
      </c>
    </row>
    <row r="51" spans="2:53" x14ac:dyDescent="0.25">
      <c r="B51" s="68">
        <v>2024</v>
      </c>
      <c r="C51" s="68">
        <v>891780111</v>
      </c>
      <c r="D51" s="69" t="s">
        <v>64</v>
      </c>
      <c r="E51" s="74" t="s">
        <v>11965</v>
      </c>
      <c r="F51" s="70" t="s">
        <v>11964</v>
      </c>
      <c r="G51" s="314">
        <v>0</v>
      </c>
      <c r="H51" s="67" t="s">
        <v>72</v>
      </c>
      <c r="I51" s="69" t="s">
        <v>65</v>
      </c>
      <c r="J51" s="70" t="s">
        <v>11963</v>
      </c>
      <c r="K51" s="70">
        <v>30500000</v>
      </c>
      <c r="L51" s="68" t="s">
        <v>67</v>
      </c>
      <c r="M51" s="70" t="s">
        <v>8053</v>
      </c>
      <c r="N51" s="70">
        <v>36724902</v>
      </c>
      <c r="O51" s="75">
        <v>13</v>
      </c>
      <c r="P51" s="158">
        <v>45302</v>
      </c>
      <c r="Q51" s="70">
        <v>4518689382</v>
      </c>
      <c r="R51" s="249">
        <v>45307</v>
      </c>
      <c r="S51" s="70">
        <v>30500000</v>
      </c>
      <c r="T51" s="67" t="s">
        <v>66</v>
      </c>
      <c r="U51" s="70">
        <v>12621405</v>
      </c>
      <c r="V51" s="70" t="s">
        <v>5391</v>
      </c>
      <c r="W51" s="249">
        <v>45307</v>
      </c>
      <c r="X51" s="249">
        <v>45307</v>
      </c>
      <c r="Y51" s="78" t="s">
        <v>74</v>
      </c>
      <c r="Z51" s="249">
        <v>45457</v>
      </c>
      <c r="AA51" s="71">
        <f t="shared" si="0"/>
        <v>150</v>
      </c>
      <c r="AB51" s="71">
        <v>2</v>
      </c>
      <c r="AC51" s="299">
        <v>3050000</v>
      </c>
      <c r="AD51" s="71">
        <v>1</v>
      </c>
      <c r="AE51" s="315">
        <v>45473</v>
      </c>
      <c r="AF51" s="71">
        <f t="shared" si="1"/>
        <v>16</v>
      </c>
      <c r="AG51" s="70">
        <v>0</v>
      </c>
      <c r="AH51" s="300">
        <v>0</v>
      </c>
      <c r="AI51" s="158" t="s">
        <v>74</v>
      </c>
      <c r="AJ51" s="67">
        <v>0</v>
      </c>
      <c r="AK51" s="76" t="s">
        <v>74</v>
      </c>
      <c r="AL51" s="76" t="s">
        <v>74</v>
      </c>
      <c r="AM51" s="71">
        <f t="shared" si="2"/>
        <v>0</v>
      </c>
      <c r="AN51" s="305">
        <f>+K51+AC51-AH51</f>
        <v>33550000</v>
      </c>
      <c r="AO51" s="67" t="s">
        <v>66</v>
      </c>
      <c r="AP51" s="70">
        <v>30500000</v>
      </c>
      <c r="AQ51" s="67" t="s">
        <v>94</v>
      </c>
      <c r="AR51" s="70">
        <v>0</v>
      </c>
      <c r="AS51" s="80" t="s">
        <v>74</v>
      </c>
      <c r="AT51" s="301">
        <v>33550000</v>
      </c>
      <c r="AU51" s="203">
        <f t="shared" si="3"/>
        <v>0</v>
      </c>
      <c r="AV51" s="83">
        <f t="shared" si="4"/>
        <v>1</v>
      </c>
      <c r="AW51" s="158" t="s">
        <v>74</v>
      </c>
      <c r="AX51" s="67" t="s">
        <v>80</v>
      </c>
      <c r="AY51" s="70" t="s">
        <v>11962</v>
      </c>
      <c r="AZ51" s="68" t="s">
        <v>66</v>
      </c>
      <c r="BA51" s="68" t="s">
        <v>66</v>
      </c>
    </row>
    <row r="52" spans="2:53" x14ac:dyDescent="0.25">
      <c r="B52" s="68">
        <v>2024</v>
      </c>
      <c r="C52" s="68">
        <v>891780111</v>
      </c>
      <c r="D52" s="69" t="s">
        <v>64</v>
      </c>
      <c r="E52" s="74" t="s">
        <v>11961</v>
      </c>
      <c r="F52" s="70" t="s">
        <v>11960</v>
      </c>
      <c r="G52" s="314">
        <v>0</v>
      </c>
      <c r="H52" s="67" t="s">
        <v>72</v>
      </c>
      <c r="I52" s="69" t="s">
        <v>65</v>
      </c>
      <c r="J52" s="70" t="s">
        <v>11959</v>
      </c>
      <c r="K52" s="70">
        <v>15000000</v>
      </c>
      <c r="L52" s="68" t="s">
        <v>67</v>
      </c>
      <c r="M52" s="70" t="s">
        <v>8875</v>
      </c>
      <c r="N52" s="70">
        <v>57461973</v>
      </c>
      <c r="O52" s="75">
        <v>13</v>
      </c>
      <c r="P52" s="158">
        <v>45302</v>
      </c>
      <c r="Q52" s="70">
        <v>4518689382</v>
      </c>
      <c r="R52" s="249">
        <v>45307</v>
      </c>
      <c r="S52" s="70">
        <v>15000000</v>
      </c>
      <c r="T52" s="67" t="s">
        <v>66</v>
      </c>
      <c r="U52" s="70">
        <v>85460625</v>
      </c>
      <c r="V52" s="70" t="s">
        <v>7712</v>
      </c>
      <c r="W52" s="249">
        <v>45307</v>
      </c>
      <c r="X52" s="249">
        <v>45307</v>
      </c>
      <c r="Y52" s="78" t="s">
        <v>74</v>
      </c>
      <c r="Z52" s="249">
        <v>45457</v>
      </c>
      <c r="AA52" s="71">
        <f t="shared" si="0"/>
        <v>150</v>
      </c>
      <c r="AB52" s="71">
        <v>2</v>
      </c>
      <c r="AC52" s="299">
        <v>1600000</v>
      </c>
      <c r="AD52" s="71">
        <v>1</v>
      </c>
      <c r="AE52" s="315">
        <v>45473</v>
      </c>
      <c r="AF52" s="71">
        <f t="shared" si="1"/>
        <v>16</v>
      </c>
      <c r="AG52" s="70">
        <v>0</v>
      </c>
      <c r="AH52" s="300">
        <v>0</v>
      </c>
      <c r="AI52" s="158" t="s">
        <v>74</v>
      </c>
      <c r="AJ52" s="67">
        <v>0</v>
      </c>
      <c r="AK52" s="76" t="s">
        <v>74</v>
      </c>
      <c r="AL52" s="76" t="s">
        <v>74</v>
      </c>
      <c r="AM52" s="71">
        <f t="shared" si="2"/>
        <v>0</v>
      </c>
      <c r="AN52" s="305">
        <f>+K52+AC52-AH52</f>
        <v>16600000</v>
      </c>
      <c r="AO52" s="67" t="s">
        <v>66</v>
      </c>
      <c r="AP52" s="70">
        <v>15000000</v>
      </c>
      <c r="AQ52" s="67" t="s">
        <v>94</v>
      </c>
      <c r="AR52" s="70">
        <v>0</v>
      </c>
      <c r="AS52" s="80" t="s">
        <v>74</v>
      </c>
      <c r="AT52" s="301">
        <v>16600000</v>
      </c>
      <c r="AU52" s="203">
        <f t="shared" si="3"/>
        <v>0</v>
      </c>
      <c r="AV52" s="83">
        <f t="shared" si="4"/>
        <v>1</v>
      </c>
      <c r="AW52" s="158" t="s">
        <v>74</v>
      </c>
      <c r="AX52" s="67" t="s">
        <v>80</v>
      </c>
      <c r="AY52" s="70" t="s">
        <v>11958</v>
      </c>
      <c r="AZ52" s="68" t="s">
        <v>66</v>
      </c>
      <c r="BA52" s="68" t="s">
        <v>66</v>
      </c>
    </row>
    <row r="53" spans="2:53" x14ac:dyDescent="0.25">
      <c r="B53" s="68">
        <v>2024</v>
      </c>
      <c r="C53" s="68">
        <v>891780111</v>
      </c>
      <c r="D53" s="69" t="s">
        <v>64</v>
      </c>
      <c r="E53" s="74" t="s">
        <v>11957</v>
      </c>
      <c r="F53" s="70" t="s">
        <v>11956</v>
      </c>
      <c r="G53" s="314">
        <v>0</v>
      </c>
      <c r="H53" s="67" t="s">
        <v>72</v>
      </c>
      <c r="I53" s="69" t="s">
        <v>65</v>
      </c>
      <c r="J53" s="70" t="s">
        <v>11955</v>
      </c>
      <c r="K53" s="70">
        <v>16500000</v>
      </c>
      <c r="L53" s="68" t="s">
        <v>67</v>
      </c>
      <c r="M53" s="70" t="s">
        <v>7595</v>
      </c>
      <c r="N53" s="70">
        <v>1084739561</v>
      </c>
      <c r="O53" s="75">
        <v>13</v>
      </c>
      <c r="P53" s="158">
        <v>45302</v>
      </c>
      <c r="Q53" s="70">
        <v>4518689382</v>
      </c>
      <c r="R53" s="249">
        <v>45307</v>
      </c>
      <c r="S53" s="70">
        <v>16500000</v>
      </c>
      <c r="T53" s="67" t="s">
        <v>66</v>
      </c>
      <c r="U53" s="70">
        <v>1192791759</v>
      </c>
      <c r="V53" s="70" t="s">
        <v>2571</v>
      </c>
      <c r="W53" s="249">
        <v>45307</v>
      </c>
      <c r="X53" s="249">
        <v>45307</v>
      </c>
      <c r="Y53" s="78" t="s">
        <v>74</v>
      </c>
      <c r="Z53" s="249">
        <v>45457</v>
      </c>
      <c r="AA53" s="71">
        <f t="shared" si="0"/>
        <v>150</v>
      </c>
      <c r="AB53" s="71">
        <v>0</v>
      </c>
      <c r="AC53" s="299">
        <v>0</v>
      </c>
      <c r="AD53" s="71">
        <v>0</v>
      </c>
      <c r="AE53" s="158" t="s">
        <v>74</v>
      </c>
      <c r="AF53" s="71">
        <f t="shared" si="1"/>
        <v>0</v>
      </c>
      <c r="AG53" s="70">
        <v>0</v>
      </c>
      <c r="AH53" s="300">
        <v>0</v>
      </c>
      <c r="AI53" s="158" t="s">
        <v>74</v>
      </c>
      <c r="AJ53" s="67">
        <v>0</v>
      </c>
      <c r="AK53" s="76" t="s">
        <v>74</v>
      </c>
      <c r="AL53" s="76" t="s">
        <v>74</v>
      </c>
      <c r="AM53" s="71">
        <f t="shared" si="2"/>
        <v>0</v>
      </c>
      <c r="AN53" s="305">
        <f>+K53+AC53-AH53</f>
        <v>16500000</v>
      </c>
      <c r="AO53" s="67" t="s">
        <v>66</v>
      </c>
      <c r="AP53" s="70">
        <v>16500000</v>
      </c>
      <c r="AQ53" s="67" t="s">
        <v>94</v>
      </c>
      <c r="AR53" s="70">
        <v>0</v>
      </c>
      <c r="AS53" s="80" t="s">
        <v>74</v>
      </c>
      <c r="AT53" s="301">
        <v>16500000</v>
      </c>
      <c r="AU53" s="203">
        <f t="shared" si="3"/>
        <v>0</v>
      </c>
      <c r="AV53" s="83">
        <f t="shared" si="4"/>
        <v>1</v>
      </c>
      <c r="AW53" s="158" t="s">
        <v>74</v>
      </c>
      <c r="AX53" s="67" t="s">
        <v>80</v>
      </c>
      <c r="AY53" s="70" t="s">
        <v>11954</v>
      </c>
      <c r="AZ53" s="68" t="s">
        <v>66</v>
      </c>
      <c r="BA53" s="68" t="s">
        <v>66</v>
      </c>
    </row>
    <row r="54" spans="2:53" x14ac:dyDescent="0.25">
      <c r="B54" s="68">
        <v>2024</v>
      </c>
      <c r="C54" s="68">
        <v>891780111</v>
      </c>
      <c r="D54" s="69" t="s">
        <v>64</v>
      </c>
      <c r="E54" s="74" t="s">
        <v>11953</v>
      </c>
      <c r="F54" s="70" t="s">
        <v>11952</v>
      </c>
      <c r="G54" s="314">
        <v>0</v>
      </c>
      <c r="H54" s="67" t="s">
        <v>72</v>
      </c>
      <c r="I54" s="69" t="s">
        <v>65</v>
      </c>
      <c r="J54" s="70" t="s">
        <v>11951</v>
      </c>
      <c r="K54" s="70">
        <v>15000000</v>
      </c>
      <c r="L54" s="68" t="s">
        <v>67</v>
      </c>
      <c r="M54" s="70" t="s">
        <v>8775</v>
      </c>
      <c r="N54" s="70">
        <v>1082881245</v>
      </c>
      <c r="O54" s="75">
        <v>13</v>
      </c>
      <c r="P54" s="158">
        <v>45302</v>
      </c>
      <c r="Q54" s="70">
        <v>4518689382</v>
      </c>
      <c r="R54" s="249">
        <v>45307</v>
      </c>
      <c r="S54" s="70">
        <v>15000000</v>
      </c>
      <c r="T54" s="67" t="s">
        <v>66</v>
      </c>
      <c r="U54" s="70">
        <v>36557666</v>
      </c>
      <c r="V54" s="70" t="s">
        <v>5987</v>
      </c>
      <c r="W54" s="249">
        <v>45307</v>
      </c>
      <c r="X54" s="249">
        <v>45307</v>
      </c>
      <c r="Y54" s="78" t="s">
        <v>74</v>
      </c>
      <c r="Z54" s="249">
        <v>45457</v>
      </c>
      <c r="AA54" s="71">
        <f t="shared" si="0"/>
        <v>150</v>
      </c>
      <c r="AB54" s="71">
        <v>0</v>
      </c>
      <c r="AC54" s="299">
        <v>0</v>
      </c>
      <c r="AD54" s="71">
        <v>0</v>
      </c>
      <c r="AE54" s="158" t="s">
        <v>74</v>
      </c>
      <c r="AF54" s="71">
        <f t="shared" si="1"/>
        <v>0</v>
      </c>
      <c r="AG54" s="70">
        <v>0</v>
      </c>
      <c r="AH54" s="300">
        <v>0</v>
      </c>
      <c r="AI54" s="158" t="s">
        <v>74</v>
      </c>
      <c r="AJ54" s="67">
        <v>0</v>
      </c>
      <c r="AK54" s="76" t="s">
        <v>74</v>
      </c>
      <c r="AL54" s="76" t="s">
        <v>74</v>
      </c>
      <c r="AM54" s="71">
        <f t="shared" si="2"/>
        <v>0</v>
      </c>
      <c r="AN54" s="305">
        <f>+K54+AC54-AH54</f>
        <v>15000000</v>
      </c>
      <c r="AO54" s="67" t="s">
        <v>66</v>
      </c>
      <c r="AP54" s="70">
        <v>15000000</v>
      </c>
      <c r="AQ54" s="67" t="s">
        <v>94</v>
      </c>
      <c r="AR54" s="70">
        <v>0</v>
      </c>
      <c r="AS54" s="80" t="s">
        <v>74</v>
      </c>
      <c r="AT54" s="301">
        <v>15000000</v>
      </c>
      <c r="AU54" s="203">
        <f t="shared" si="3"/>
        <v>0</v>
      </c>
      <c r="AV54" s="83">
        <f t="shared" si="4"/>
        <v>1</v>
      </c>
      <c r="AW54" s="158" t="s">
        <v>74</v>
      </c>
      <c r="AX54" s="67" t="s">
        <v>80</v>
      </c>
      <c r="AY54" s="70" t="s">
        <v>11950</v>
      </c>
      <c r="AZ54" s="68" t="s">
        <v>66</v>
      </c>
      <c r="BA54" s="68" t="s">
        <v>66</v>
      </c>
    </row>
    <row r="55" spans="2:53" x14ac:dyDescent="0.25">
      <c r="B55" s="68">
        <v>2024</v>
      </c>
      <c r="C55" s="68">
        <v>891780111</v>
      </c>
      <c r="D55" s="69" t="s">
        <v>64</v>
      </c>
      <c r="E55" s="74" t="s">
        <v>11949</v>
      </c>
      <c r="F55" s="70" t="s">
        <v>11948</v>
      </c>
      <c r="G55" s="314">
        <v>0</v>
      </c>
      <c r="H55" s="67" t="s">
        <v>72</v>
      </c>
      <c r="I55" s="69" t="s">
        <v>65</v>
      </c>
      <c r="J55" s="70" t="s">
        <v>11947</v>
      </c>
      <c r="K55" s="70">
        <v>15000000</v>
      </c>
      <c r="L55" s="68" t="s">
        <v>67</v>
      </c>
      <c r="M55" s="70" t="s">
        <v>8186</v>
      </c>
      <c r="N55" s="70">
        <v>57466453</v>
      </c>
      <c r="O55" s="75">
        <v>13</v>
      </c>
      <c r="P55" s="158">
        <v>45302</v>
      </c>
      <c r="Q55" s="70">
        <v>4518689382</v>
      </c>
      <c r="R55" s="249">
        <v>45307</v>
      </c>
      <c r="S55" s="70">
        <v>15000000</v>
      </c>
      <c r="T55" s="67" t="s">
        <v>66</v>
      </c>
      <c r="U55" s="70">
        <v>36557666</v>
      </c>
      <c r="V55" s="70" t="s">
        <v>5987</v>
      </c>
      <c r="W55" s="249">
        <v>45307</v>
      </c>
      <c r="X55" s="249">
        <v>45307</v>
      </c>
      <c r="Y55" s="78" t="s">
        <v>74</v>
      </c>
      <c r="Z55" s="249">
        <v>45457</v>
      </c>
      <c r="AA55" s="71">
        <f t="shared" si="0"/>
        <v>150</v>
      </c>
      <c r="AB55" s="71">
        <v>2</v>
      </c>
      <c r="AC55" s="299">
        <v>1600000</v>
      </c>
      <c r="AD55" s="71">
        <v>1</v>
      </c>
      <c r="AE55" s="315">
        <v>45473</v>
      </c>
      <c r="AF55" s="71">
        <f t="shared" si="1"/>
        <v>16</v>
      </c>
      <c r="AG55" s="70">
        <v>0</v>
      </c>
      <c r="AH55" s="300">
        <v>0</v>
      </c>
      <c r="AI55" s="158" t="s">
        <v>74</v>
      </c>
      <c r="AJ55" s="67">
        <v>0</v>
      </c>
      <c r="AK55" s="76" t="s">
        <v>74</v>
      </c>
      <c r="AL55" s="76" t="s">
        <v>74</v>
      </c>
      <c r="AM55" s="71">
        <f t="shared" si="2"/>
        <v>0</v>
      </c>
      <c r="AN55" s="305">
        <f>+K55+AC55-AH55</f>
        <v>16600000</v>
      </c>
      <c r="AO55" s="67" t="s">
        <v>66</v>
      </c>
      <c r="AP55" s="70">
        <v>15000000</v>
      </c>
      <c r="AQ55" s="67" t="s">
        <v>94</v>
      </c>
      <c r="AR55" s="70">
        <v>0</v>
      </c>
      <c r="AS55" s="80" t="s">
        <v>74</v>
      </c>
      <c r="AT55" s="301">
        <v>16600000</v>
      </c>
      <c r="AU55" s="203">
        <f t="shared" si="3"/>
        <v>0</v>
      </c>
      <c r="AV55" s="83">
        <f t="shared" si="4"/>
        <v>1</v>
      </c>
      <c r="AW55" s="158" t="s">
        <v>74</v>
      </c>
      <c r="AX55" s="67" t="s">
        <v>80</v>
      </c>
      <c r="AY55" s="70" t="s">
        <v>11946</v>
      </c>
      <c r="AZ55" s="68" t="s">
        <v>66</v>
      </c>
      <c r="BA55" s="68" t="s">
        <v>66</v>
      </c>
    </row>
    <row r="56" spans="2:53" x14ac:dyDescent="0.25">
      <c r="B56" s="68">
        <v>2024</v>
      </c>
      <c r="C56" s="68">
        <v>891780111</v>
      </c>
      <c r="D56" s="69" t="s">
        <v>64</v>
      </c>
      <c r="E56" s="74" t="s">
        <v>11945</v>
      </c>
      <c r="F56" s="70" t="s">
        <v>11944</v>
      </c>
      <c r="G56" s="314">
        <v>0</v>
      </c>
      <c r="H56" s="67" t="s">
        <v>72</v>
      </c>
      <c r="I56" s="69" t="s">
        <v>65</v>
      </c>
      <c r="J56" s="70" t="s">
        <v>11943</v>
      </c>
      <c r="K56" s="70">
        <v>16500000</v>
      </c>
      <c r="L56" s="68" t="s">
        <v>67</v>
      </c>
      <c r="M56" s="70" t="s">
        <v>7422</v>
      </c>
      <c r="N56" s="70">
        <v>36563913</v>
      </c>
      <c r="O56" s="75">
        <v>13</v>
      </c>
      <c r="P56" s="158">
        <v>45302</v>
      </c>
      <c r="Q56" s="70">
        <v>4518689382</v>
      </c>
      <c r="R56" s="249">
        <v>45308</v>
      </c>
      <c r="S56" s="70">
        <v>16500000</v>
      </c>
      <c r="T56" s="67" t="s">
        <v>66</v>
      </c>
      <c r="U56" s="70">
        <v>57461216</v>
      </c>
      <c r="V56" s="70" t="s">
        <v>4578</v>
      </c>
      <c r="W56" s="249">
        <v>45308</v>
      </c>
      <c r="X56" s="249">
        <v>45308</v>
      </c>
      <c r="Y56" s="78" t="s">
        <v>74</v>
      </c>
      <c r="Z56" s="249">
        <v>45457</v>
      </c>
      <c r="AA56" s="71">
        <f t="shared" si="0"/>
        <v>149</v>
      </c>
      <c r="AB56" s="71">
        <v>0</v>
      </c>
      <c r="AC56" s="299">
        <v>0</v>
      </c>
      <c r="AD56" s="71">
        <v>0</v>
      </c>
      <c r="AE56" s="158" t="s">
        <v>74</v>
      </c>
      <c r="AF56" s="71">
        <f t="shared" si="1"/>
        <v>0</v>
      </c>
      <c r="AG56" s="70">
        <v>0</v>
      </c>
      <c r="AH56" s="300">
        <v>0</v>
      </c>
      <c r="AI56" s="158" t="s">
        <v>74</v>
      </c>
      <c r="AJ56" s="67">
        <v>0</v>
      </c>
      <c r="AK56" s="76" t="s">
        <v>74</v>
      </c>
      <c r="AL56" s="76" t="s">
        <v>74</v>
      </c>
      <c r="AM56" s="71">
        <f t="shared" si="2"/>
        <v>0</v>
      </c>
      <c r="AN56" s="305">
        <f>+K56+AC56-AH56</f>
        <v>16500000</v>
      </c>
      <c r="AO56" s="67" t="s">
        <v>66</v>
      </c>
      <c r="AP56" s="70">
        <v>16500000</v>
      </c>
      <c r="AQ56" s="67" t="s">
        <v>94</v>
      </c>
      <c r="AR56" s="70">
        <v>0</v>
      </c>
      <c r="AS56" s="80" t="s">
        <v>74</v>
      </c>
      <c r="AT56" s="301">
        <v>16500000</v>
      </c>
      <c r="AU56" s="203">
        <f t="shared" si="3"/>
        <v>0</v>
      </c>
      <c r="AV56" s="83">
        <f t="shared" si="4"/>
        <v>1</v>
      </c>
      <c r="AW56" s="158" t="s">
        <v>74</v>
      </c>
      <c r="AX56" s="67" t="s">
        <v>80</v>
      </c>
      <c r="AY56" s="70" t="s">
        <v>11942</v>
      </c>
      <c r="AZ56" s="68" t="s">
        <v>66</v>
      </c>
      <c r="BA56" s="68" t="s">
        <v>66</v>
      </c>
    </row>
    <row r="57" spans="2:53" x14ac:dyDescent="0.25">
      <c r="B57" s="68">
        <v>2024</v>
      </c>
      <c r="C57" s="68">
        <v>891780111</v>
      </c>
      <c r="D57" s="69" t="s">
        <v>64</v>
      </c>
      <c r="E57" s="74" t="s">
        <v>11941</v>
      </c>
      <c r="F57" s="70" t="s">
        <v>11940</v>
      </c>
      <c r="G57" s="314">
        <v>0</v>
      </c>
      <c r="H57" s="67" t="s">
        <v>72</v>
      </c>
      <c r="I57" s="69" t="s">
        <v>65</v>
      </c>
      <c r="J57" s="70" t="s">
        <v>11939</v>
      </c>
      <c r="K57" s="70">
        <v>15000000</v>
      </c>
      <c r="L57" s="68" t="s">
        <v>67</v>
      </c>
      <c r="M57" s="70" t="s">
        <v>11938</v>
      </c>
      <c r="N57" s="70">
        <v>1235538780</v>
      </c>
      <c r="O57" s="75">
        <v>13</v>
      </c>
      <c r="P57" s="158">
        <v>45302</v>
      </c>
      <c r="Q57" s="70">
        <v>4518689382</v>
      </c>
      <c r="R57" s="249">
        <v>45308</v>
      </c>
      <c r="S57" s="70">
        <v>15000000</v>
      </c>
      <c r="T57" s="67" t="s">
        <v>66</v>
      </c>
      <c r="U57" s="70">
        <v>57461216</v>
      </c>
      <c r="V57" s="70" t="s">
        <v>4578</v>
      </c>
      <c r="W57" s="249">
        <v>45308</v>
      </c>
      <c r="X57" s="249">
        <v>45308</v>
      </c>
      <c r="Y57" s="78" t="s">
        <v>74</v>
      </c>
      <c r="Z57" s="249">
        <v>45457</v>
      </c>
      <c r="AA57" s="71">
        <f t="shared" si="0"/>
        <v>149</v>
      </c>
      <c r="AB57" s="71">
        <v>0</v>
      </c>
      <c r="AC57" s="299">
        <v>0</v>
      </c>
      <c r="AD57" s="71">
        <v>0</v>
      </c>
      <c r="AE57" s="158" t="s">
        <v>74</v>
      </c>
      <c r="AF57" s="71">
        <f t="shared" si="1"/>
        <v>0</v>
      </c>
      <c r="AG57" s="70">
        <v>0</v>
      </c>
      <c r="AH57" s="300">
        <v>0</v>
      </c>
      <c r="AI57" s="158" t="s">
        <v>74</v>
      </c>
      <c r="AJ57" s="67">
        <v>0</v>
      </c>
      <c r="AK57" s="76" t="s">
        <v>74</v>
      </c>
      <c r="AL57" s="76" t="s">
        <v>74</v>
      </c>
      <c r="AM57" s="71">
        <f t="shared" si="2"/>
        <v>0</v>
      </c>
      <c r="AN57" s="305">
        <f>+K57+AC57-AH57</f>
        <v>15000000</v>
      </c>
      <c r="AO57" s="67" t="s">
        <v>66</v>
      </c>
      <c r="AP57" s="70">
        <v>15000000</v>
      </c>
      <c r="AQ57" s="67" t="s">
        <v>94</v>
      </c>
      <c r="AR57" s="70">
        <v>0</v>
      </c>
      <c r="AS57" s="80" t="s">
        <v>74</v>
      </c>
      <c r="AT57" s="301">
        <v>15000000</v>
      </c>
      <c r="AU57" s="203">
        <f t="shared" si="3"/>
        <v>0</v>
      </c>
      <c r="AV57" s="83">
        <f t="shared" si="4"/>
        <v>1</v>
      </c>
      <c r="AW57" s="158" t="s">
        <v>74</v>
      </c>
      <c r="AX57" s="67" t="s">
        <v>80</v>
      </c>
      <c r="AY57" s="70" t="s">
        <v>11937</v>
      </c>
      <c r="AZ57" s="68" t="s">
        <v>66</v>
      </c>
      <c r="BA57" s="68" t="s">
        <v>66</v>
      </c>
    </row>
    <row r="58" spans="2:53" x14ac:dyDescent="0.25">
      <c r="B58" s="68">
        <v>2024</v>
      </c>
      <c r="C58" s="68">
        <v>891780111</v>
      </c>
      <c r="D58" s="69" t="s">
        <v>64</v>
      </c>
      <c r="E58" s="74" t="s">
        <v>11936</v>
      </c>
      <c r="F58" s="70" t="s">
        <v>11935</v>
      </c>
      <c r="G58" s="314">
        <v>0</v>
      </c>
      <c r="H58" s="67" t="s">
        <v>72</v>
      </c>
      <c r="I58" s="69" t="s">
        <v>65</v>
      </c>
      <c r="J58" s="70" t="s">
        <v>11934</v>
      </c>
      <c r="K58" s="70">
        <v>10780000</v>
      </c>
      <c r="L58" s="68" t="s">
        <v>67</v>
      </c>
      <c r="M58" s="70" t="s">
        <v>8570</v>
      </c>
      <c r="N58" s="70">
        <v>1082963378</v>
      </c>
      <c r="O58" s="75">
        <v>14</v>
      </c>
      <c r="P58" s="249">
        <v>45302</v>
      </c>
      <c r="Q58" s="70">
        <v>2126349000</v>
      </c>
      <c r="R58" s="249">
        <v>45308</v>
      </c>
      <c r="S58" s="70">
        <v>10780000</v>
      </c>
      <c r="T58" s="67" t="s">
        <v>66</v>
      </c>
      <c r="U58" s="70">
        <v>7631392</v>
      </c>
      <c r="V58" s="70" t="s">
        <v>7911</v>
      </c>
      <c r="W58" s="249">
        <v>45308</v>
      </c>
      <c r="X58" s="249">
        <v>45308</v>
      </c>
      <c r="Y58" s="78" t="s">
        <v>74</v>
      </c>
      <c r="Z58" s="249">
        <v>45457</v>
      </c>
      <c r="AA58" s="71">
        <f t="shared" si="0"/>
        <v>149</v>
      </c>
      <c r="AB58" s="71">
        <v>2</v>
      </c>
      <c r="AC58" s="299">
        <v>1120000</v>
      </c>
      <c r="AD58" s="71">
        <v>1</v>
      </c>
      <c r="AE58" s="315">
        <v>45473</v>
      </c>
      <c r="AF58" s="71">
        <f t="shared" si="1"/>
        <v>16</v>
      </c>
      <c r="AG58" s="70">
        <v>0</v>
      </c>
      <c r="AH58" s="300">
        <v>0</v>
      </c>
      <c r="AI58" s="158" t="s">
        <v>74</v>
      </c>
      <c r="AJ58" s="67">
        <v>0</v>
      </c>
      <c r="AK58" s="76" t="s">
        <v>74</v>
      </c>
      <c r="AL58" s="76" t="s">
        <v>74</v>
      </c>
      <c r="AM58" s="71">
        <f t="shared" si="2"/>
        <v>0</v>
      </c>
      <c r="AN58" s="305">
        <f>+K58+AC58-AH58</f>
        <v>11900000</v>
      </c>
      <c r="AO58" s="67" t="s">
        <v>66</v>
      </c>
      <c r="AP58" s="70">
        <v>10780000</v>
      </c>
      <c r="AQ58" s="67" t="s">
        <v>94</v>
      </c>
      <c r="AR58" s="70">
        <v>0</v>
      </c>
      <c r="AS58" s="80" t="s">
        <v>74</v>
      </c>
      <c r="AT58" s="301">
        <v>11900000</v>
      </c>
      <c r="AU58" s="203">
        <f t="shared" si="3"/>
        <v>0</v>
      </c>
      <c r="AV58" s="83">
        <f t="shared" si="4"/>
        <v>1</v>
      </c>
      <c r="AW58" s="158" t="s">
        <v>74</v>
      </c>
      <c r="AX58" s="67" t="s">
        <v>80</v>
      </c>
      <c r="AY58" s="70" t="s">
        <v>11933</v>
      </c>
      <c r="AZ58" s="68" t="s">
        <v>66</v>
      </c>
      <c r="BA58" s="68" t="s">
        <v>66</v>
      </c>
    </row>
    <row r="59" spans="2:53" x14ac:dyDescent="0.25">
      <c r="B59" s="68">
        <v>2024</v>
      </c>
      <c r="C59" s="68">
        <v>891780111</v>
      </c>
      <c r="D59" s="69" t="s">
        <v>64</v>
      </c>
      <c r="E59" s="74" t="s">
        <v>11932</v>
      </c>
      <c r="F59" s="70" t="s">
        <v>11931</v>
      </c>
      <c r="G59" s="314">
        <v>0</v>
      </c>
      <c r="H59" s="67" t="s">
        <v>72</v>
      </c>
      <c r="I59" s="69" t="s">
        <v>65</v>
      </c>
      <c r="J59" s="70" t="s">
        <v>11930</v>
      </c>
      <c r="K59" s="70">
        <v>12833000</v>
      </c>
      <c r="L59" s="68" t="s">
        <v>67</v>
      </c>
      <c r="M59" s="70" t="s">
        <v>8818</v>
      </c>
      <c r="N59" s="70">
        <v>1004346785</v>
      </c>
      <c r="O59" s="75">
        <v>14</v>
      </c>
      <c r="P59" s="249">
        <v>45302</v>
      </c>
      <c r="Q59" s="70">
        <v>2126349000</v>
      </c>
      <c r="R59" s="249">
        <v>45308</v>
      </c>
      <c r="S59" s="70">
        <v>12833000</v>
      </c>
      <c r="T59" s="67" t="s">
        <v>66</v>
      </c>
      <c r="U59" s="70">
        <v>7631392</v>
      </c>
      <c r="V59" s="70" t="s">
        <v>7911</v>
      </c>
      <c r="W59" s="249">
        <v>45308</v>
      </c>
      <c r="X59" s="249">
        <v>45308</v>
      </c>
      <c r="Y59" s="78" t="s">
        <v>74</v>
      </c>
      <c r="Z59" s="249">
        <v>45457</v>
      </c>
      <c r="AA59" s="71">
        <f t="shared" si="0"/>
        <v>149</v>
      </c>
      <c r="AB59" s="71">
        <v>2</v>
      </c>
      <c r="AC59" s="299">
        <v>1334000</v>
      </c>
      <c r="AD59" s="71">
        <v>1</v>
      </c>
      <c r="AE59" s="315">
        <v>45473</v>
      </c>
      <c r="AF59" s="71">
        <f t="shared" si="1"/>
        <v>16</v>
      </c>
      <c r="AG59" s="70">
        <v>0</v>
      </c>
      <c r="AH59" s="300">
        <v>0</v>
      </c>
      <c r="AI59" s="158" t="s">
        <v>74</v>
      </c>
      <c r="AJ59" s="67">
        <v>0</v>
      </c>
      <c r="AK59" s="76" t="s">
        <v>74</v>
      </c>
      <c r="AL59" s="76" t="s">
        <v>74</v>
      </c>
      <c r="AM59" s="71">
        <f t="shared" si="2"/>
        <v>0</v>
      </c>
      <c r="AN59" s="305">
        <f>+K59+AC59-AH59</f>
        <v>14167000</v>
      </c>
      <c r="AO59" s="67" t="s">
        <v>66</v>
      </c>
      <c r="AP59" s="70">
        <v>12833000</v>
      </c>
      <c r="AQ59" s="67" t="s">
        <v>94</v>
      </c>
      <c r="AR59" s="70">
        <v>0</v>
      </c>
      <c r="AS59" s="80" t="s">
        <v>74</v>
      </c>
      <c r="AT59" s="301">
        <v>14167000</v>
      </c>
      <c r="AU59" s="203">
        <f t="shared" si="3"/>
        <v>0</v>
      </c>
      <c r="AV59" s="83">
        <f t="shared" si="4"/>
        <v>1</v>
      </c>
      <c r="AW59" s="158" t="s">
        <v>74</v>
      </c>
      <c r="AX59" s="67" t="s">
        <v>80</v>
      </c>
      <c r="AY59" s="70" t="s">
        <v>11929</v>
      </c>
      <c r="AZ59" s="68" t="s">
        <v>66</v>
      </c>
      <c r="BA59" s="68" t="s">
        <v>66</v>
      </c>
    </row>
    <row r="60" spans="2:53" x14ac:dyDescent="0.25">
      <c r="B60" s="68">
        <v>2024</v>
      </c>
      <c r="C60" s="68">
        <v>891780111</v>
      </c>
      <c r="D60" s="69" t="s">
        <v>64</v>
      </c>
      <c r="E60" s="74" t="s">
        <v>11928</v>
      </c>
      <c r="F60" s="70" t="s">
        <v>11927</v>
      </c>
      <c r="G60" s="314">
        <v>0</v>
      </c>
      <c r="H60" s="67" t="s">
        <v>72</v>
      </c>
      <c r="I60" s="69" t="s">
        <v>65</v>
      </c>
      <c r="J60" s="70" t="s">
        <v>11557</v>
      </c>
      <c r="K60" s="70">
        <v>10780000</v>
      </c>
      <c r="L60" s="68" t="s">
        <v>67</v>
      </c>
      <c r="M60" s="70" t="s">
        <v>8715</v>
      </c>
      <c r="N60" s="70">
        <v>39049110</v>
      </c>
      <c r="O60" s="75">
        <v>14</v>
      </c>
      <c r="P60" s="249">
        <v>45302</v>
      </c>
      <c r="Q60" s="70">
        <v>2126349000</v>
      </c>
      <c r="R60" s="249">
        <v>45308</v>
      </c>
      <c r="S60" s="70">
        <v>10780000</v>
      </c>
      <c r="T60" s="67" t="s">
        <v>66</v>
      </c>
      <c r="U60" s="70">
        <v>7631392</v>
      </c>
      <c r="V60" s="70" t="s">
        <v>7911</v>
      </c>
      <c r="W60" s="249">
        <v>45308</v>
      </c>
      <c r="X60" s="249">
        <v>45308</v>
      </c>
      <c r="Y60" s="78" t="s">
        <v>74</v>
      </c>
      <c r="Z60" s="249">
        <v>45457</v>
      </c>
      <c r="AA60" s="71">
        <f t="shared" si="0"/>
        <v>149</v>
      </c>
      <c r="AB60" s="71">
        <v>2</v>
      </c>
      <c r="AC60" s="299">
        <v>1120000</v>
      </c>
      <c r="AD60" s="71">
        <v>1</v>
      </c>
      <c r="AE60" s="315">
        <v>45473</v>
      </c>
      <c r="AF60" s="71">
        <f t="shared" si="1"/>
        <v>16</v>
      </c>
      <c r="AG60" s="70">
        <v>0</v>
      </c>
      <c r="AH60" s="300">
        <v>0</v>
      </c>
      <c r="AI60" s="158" t="s">
        <v>74</v>
      </c>
      <c r="AJ60" s="67">
        <v>0</v>
      </c>
      <c r="AK60" s="76" t="s">
        <v>74</v>
      </c>
      <c r="AL60" s="76" t="s">
        <v>74</v>
      </c>
      <c r="AM60" s="71">
        <f t="shared" si="2"/>
        <v>0</v>
      </c>
      <c r="AN60" s="305">
        <f>+K60+AC60-AH60</f>
        <v>11900000</v>
      </c>
      <c r="AO60" s="67" t="s">
        <v>66</v>
      </c>
      <c r="AP60" s="70">
        <v>10780000</v>
      </c>
      <c r="AQ60" s="67" t="s">
        <v>94</v>
      </c>
      <c r="AR60" s="70">
        <v>0</v>
      </c>
      <c r="AS60" s="80" t="s">
        <v>74</v>
      </c>
      <c r="AT60" s="301">
        <v>11900000</v>
      </c>
      <c r="AU60" s="203">
        <f t="shared" si="3"/>
        <v>0</v>
      </c>
      <c r="AV60" s="83">
        <f t="shared" si="4"/>
        <v>1</v>
      </c>
      <c r="AW60" s="158" t="s">
        <v>74</v>
      </c>
      <c r="AX60" s="67" t="s">
        <v>80</v>
      </c>
      <c r="AY60" s="70" t="s">
        <v>11926</v>
      </c>
      <c r="AZ60" s="68" t="s">
        <v>66</v>
      </c>
      <c r="BA60" s="68" t="s">
        <v>66</v>
      </c>
    </row>
    <row r="61" spans="2:53" x14ac:dyDescent="0.25">
      <c r="B61" s="68">
        <v>2024</v>
      </c>
      <c r="C61" s="68">
        <v>891780111</v>
      </c>
      <c r="D61" s="69" t="s">
        <v>64</v>
      </c>
      <c r="E61" s="74" t="s">
        <v>11925</v>
      </c>
      <c r="F61" s="70" t="s">
        <v>11924</v>
      </c>
      <c r="G61" s="314">
        <v>0</v>
      </c>
      <c r="H61" s="67" t="s">
        <v>72</v>
      </c>
      <c r="I61" s="69" t="s">
        <v>65</v>
      </c>
      <c r="J61" s="70" t="s">
        <v>11923</v>
      </c>
      <c r="K61" s="70">
        <v>16500000</v>
      </c>
      <c r="L61" s="68" t="s">
        <v>67</v>
      </c>
      <c r="M61" s="70" t="s">
        <v>8914</v>
      </c>
      <c r="N61" s="70">
        <v>7143181</v>
      </c>
      <c r="O61" s="75">
        <v>13</v>
      </c>
      <c r="P61" s="158">
        <v>45302</v>
      </c>
      <c r="Q61" s="70">
        <v>4518689382</v>
      </c>
      <c r="R61" s="249">
        <v>45308</v>
      </c>
      <c r="S61" s="70">
        <v>16500000</v>
      </c>
      <c r="T61" s="67" t="s">
        <v>66</v>
      </c>
      <c r="U61" s="70">
        <v>57461216</v>
      </c>
      <c r="V61" s="70" t="s">
        <v>4578</v>
      </c>
      <c r="W61" s="249">
        <v>45308</v>
      </c>
      <c r="X61" s="249">
        <v>45308</v>
      </c>
      <c r="Y61" s="78" t="s">
        <v>74</v>
      </c>
      <c r="Z61" s="249">
        <v>45457</v>
      </c>
      <c r="AA61" s="71">
        <f t="shared" si="0"/>
        <v>149</v>
      </c>
      <c r="AB61" s="71">
        <v>2</v>
      </c>
      <c r="AC61" s="299">
        <v>1760000</v>
      </c>
      <c r="AD61" s="71">
        <v>1</v>
      </c>
      <c r="AE61" s="315">
        <v>45473</v>
      </c>
      <c r="AF61" s="71">
        <f t="shared" si="1"/>
        <v>16</v>
      </c>
      <c r="AG61" s="70">
        <v>0</v>
      </c>
      <c r="AH61" s="300">
        <v>0</v>
      </c>
      <c r="AI61" s="158" t="s">
        <v>74</v>
      </c>
      <c r="AJ61" s="67">
        <v>0</v>
      </c>
      <c r="AK61" s="76" t="s">
        <v>74</v>
      </c>
      <c r="AL61" s="76" t="s">
        <v>74</v>
      </c>
      <c r="AM61" s="71">
        <f t="shared" si="2"/>
        <v>0</v>
      </c>
      <c r="AN61" s="305">
        <f>+K61+AC61-AH61</f>
        <v>18260000</v>
      </c>
      <c r="AO61" s="67" t="s">
        <v>66</v>
      </c>
      <c r="AP61" s="70">
        <v>16500000</v>
      </c>
      <c r="AQ61" s="67" t="s">
        <v>94</v>
      </c>
      <c r="AR61" s="70">
        <v>0</v>
      </c>
      <c r="AS61" s="80" t="s">
        <v>74</v>
      </c>
      <c r="AT61" s="301">
        <v>18260000</v>
      </c>
      <c r="AU61" s="203">
        <f t="shared" si="3"/>
        <v>0</v>
      </c>
      <c r="AV61" s="83">
        <f t="shared" si="4"/>
        <v>1</v>
      </c>
      <c r="AW61" s="158" t="s">
        <v>74</v>
      </c>
      <c r="AX61" s="67" t="s">
        <v>80</v>
      </c>
      <c r="AY61" s="70" t="s">
        <v>11922</v>
      </c>
      <c r="AZ61" s="68" t="s">
        <v>66</v>
      </c>
      <c r="BA61" s="68" t="s">
        <v>66</v>
      </c>
    </row>
    <row r="62" spans="2:53" x14ac:dyDescent="0.25">
      <c r="B62" s="68">
        <v>2024</v>
      </c>
      <c r="C62" s="68">
        <v>891780111</v>
      </c>
      <c r="D62" s="69" t="s">
        <v>64</v>
      </c>
      <c r="E62" s="74" t="s">
        <v>11921</v>
      </c>
      <c r="F62" s="70" t="s">
        <v>11920</v>
      </c>
      <c r="G62" s="314">
        <v>0</v>
      </c>
      <c r="H62" s="67" t="s">
        <v>72</v>
      </c>
      <c r="I62" s="69" t="s">
        <v>65</v>
      </c>
      <c r="J62" s="70" t="s">
        <v>11919</v>
      </c>
      <c r="K62" s="70">
        <v>10500000</v>
      </c>
      <c r="L62" s="68" t="s">
        <v>67</v>
      </c>
      <c r="M62" s="70" t="s">
        <v>7461</v>
      </c>
      <c r="N62" s="70">
        <v>36729283</v>
      </c>
      <c r="O62" s="75">
        <v>14</v>
      </c>
      <c r="P62" s="249">
        <v>45302</v>
      </c>
      <c r="Q62" s="70">
        <v>2126349000</v>
      </c>
      <c r="R62" s="249">
        <v>45308</v>
      </c>
      <c r="S62" s="70">
        <v>10500000</v>
      </c>
      <c r="T62" s="67" t="s">
        <v>66</v>
      </c>
      <c r="U62" s="70">
        <v>36718996</v>
      </c>
      <c r="V62" s="70" t="s">
        <v>7152</v>
      </c>
      <c r="W62" s="249">
        <v>45308</v>
      </c>
      <c r="X62" s="249">
        <v>45308</v>
      </c>
      <c r="Y62" s="78" t="s">
        <v>74</v>
      </c>
      <c r="Z62" s="249">
        <v>45457</v>
      </c>
      <c r="AA62" s="71">
        <f t="shared" si="0"/>
        <v>149</v>
      </c>
      <c r="AB62" s="71">
        <v>2</v>
      </c>
      <c r="AC62" s="299">
        <v>1120000</v>
      </c>
      <c r="AD62" s="71">
        <v>1</v>
      </c>
      <c r="AE62" s="315">
        <v>45473</v>
      </c>
      <c r="AF62" s="71">
        <f t="shared" si="1"/>
        <v>16</v>
      </c>
      <c r="AG62" s="70">
        <v>0</v>
      </c>
      <c r="AH62" s="300">
        <v>0</v>
      </c>
      <c r="AI62" s="158" t="s">
        <v>74</v>
      </c>
      <c r="AJ62" s="67">
        <v>0</v>
      </c>
      <c r="AK62" s="76" t="s">
        <v>74</v>
      </c>
      <c r="AL62" s="76" t="s">
        <v>74</v>
      </c>
      <c r="AM62" s="71">
        <f t="shared" si="2"/>
        <v>0</v>
      </c>
      <c r="AN62" s="305">
        <f>+K62+AC62-AH62</f>
        <v>11620000</v>
      </c>
      <c r="AO62" s="67" t="s">
        <v>66</v>
      </c>
      <c r="AP62" s="70">
        <v>10500000</v>
      </c>
      <c r="AQ62" s="67" t="s">
        <v>94</v>
      </c>
      <c r="AR62" s="70">
        <v>0</v>
      </c>
      <c r="AS62" s="80" t="s">
        <v>74</v>
      </c>
      <c r="AT62" s="301">
        <v>11620000</v>
      </c>
      <c r="AU62" s="203">
        <f t="shared" si="3"/>
        <v>0</v>
      </c>
      <c r="AV62" s="83">
        <f t="shared" si="4"/>
        <v>1</v>
      </c>
      <c r="AW62" s="158" t="s">
        <v>74</v>
      </c>
      <c r="AX62" s="67" t="s">
        <v>80</v>
      </c>
      <c r="AY62" s="70" t="s">
        <v>11918</v>
      </c>
      <c r="AZ62" s="68" t="s">
        <v>66</v>
      </c>
      <c r="BA62" s="68" t="s">
        <v>66</v>
      </c>
    </row>
    <row r="63" spans="2:53" x14ac:dyDescent="0.25">
      <c r="B63" s="68">
        <v>2024</v>
      </c>
      <c r="C63" s="68">
        <v>891780111</v>
      </c>
      <c r="D63" s="69" t="s">
        <v>64</v>
      </c>
      <c r="E63" s="74" t="s">
        <v>11917</v>
      </c>
      <c r="F63" s="70" t="s">
        <v>11916</v>
      </c>
      <c r="G63" s="314">
        <v>0</v>
      </c>
      <c r="H63" s="67" t="s">
        <v>72</v>
      </c>
      <c r="I63" s="69" t="s">
        <v>65</v>
      </c>
      <c r="J63" s="70" t="s">
        <v>11912</v>
      </c>
      <c r="K63" s="70">
        <v>3900000</v>
      </c>
      <c r="L63" s="68" t="s">
        <v>67</v>
      </c>
      <c r="M63" s="70" t="s">
        <v>8181</v>
      </c>
      <c r="N63" s="70">
        <v>63549864</v>
      </c>
      <c r="O63" s="75">
        <v>13</v>
      </c>
      <c r="P63" s="158">
        <v>45302</v>
      </c>
      <c r="Q63" s="70">
        <v>4518689382</v>
      </c>
      <c r="R63" s="249">
        <v>45308</v>
      </c>
      <c r="S63" s="70">
        <v>3900000</v>
      </c>
      <c r="T63" s="67" t="s">
        <v>66</v>
      </c>
      <c r="U63" s="70">
        <v>41947381</v>
      </c>
      <c r="V63" s="70" t="s">
        <v>7502</v>
      </c>
      <c r="W63" s="249">
        <v>45308</v>
      </c>
      <c r="X63" s="249">
        <v>45308</v>
      </c>
      <c r="Y63" s="78" t="s">
        <v>74</v>
      </c>
      <c r="Z63" s="249">
        <v>45324</v>
      </c>
      <c r="AA63" s="71">
        <f t="shared" si="0"/>
        <v>16</v>
      </c>
      <c r="AB63" s="71">
        <v>2</v>
      </c>
      <c r="AC63" s="299">
        <v>1100000</v>
      </c>
      <c r="AD63" s="71">
        <v>1</v>
      </c>
      <c r="AE63" s="158">
        <v>45331</v>
      </c>
      <c r="AF63" s="71">
        <f t="shared" si="1"/>
        <v>7</v>
      </c>
      <c r="AG63" s="70">
        <v>0</v>
      </c>
      <c r="AH63" s="300">
        <v>0</v>
      </c>
      <c r="AI63" s="158" t="s">
        <v>74</v>
      </c>
      <c r="AJ63" s="67">
        <v>0</v>
      </c>
      <c r="AK63" s="76" t="s">
        <v>74</v>
      </c>
      <c r="AL63" s="76" t="s">
        <v>74</v>
      </c>
      <c r="AM63" s="71">
        <f t="shared" si="2"/>
        <v>0</v>
      </c>
      <c r="AN63" s="305">
        <f>+K63+AC63-AH63</f>
        <v>5000000</v>
      </c>
      <c r="AO63" s="67" t="s">
        <v>66</v>
      </c>
      <c r="AP63" s="70">
        <v>3900000</v>
      </c>
      <c r="AQ63" s="67" t="s">
        <v>94</v>
      </c>
      <c r="AR63" s="70">
        <v>0</v>
      </c>
      <c r="AS63" s="80" t="s">
        <v>74</v>
      </c>
      <c r="AT63" s="301">
        <v>5000000</v>
      </c>
      <c r="AU63" s="203">
        <f t="shared" si="3"/>
        <v>0</v>
      </c>
      <c r="AV63" s="83">
        <f t="shared" si="4"/>
        <v>1</v>
      </c>
      <c r="AW63" s="158" t="s">
        <v>74</v>
      </c>
      <c r="AX63" s="67" t="s">
        <v>80</v>
      </c>
      <c r="AY63" s="70" t="s">
        <v>11915</v>
      </c>
      <c r="AZ63" s="68" t="s">
        <v>66</v>
      </c>
      <c r="BA63" s="68" t="s">
        <v>66</v>
      </c>
    </row>
    <row r="64" spans="2:53" x14ac:dyDescent="0.25">
      <c r="B64" s="68">
        <v>2024</v>
      </c>
      <c r="C64" s="68">
        <v>891780111</v>
      </c>
      <c r="D64" s="69" t="s">
        <v>64</v>
      </c>
      <c r="E64" s="74" t="s">
        <v>11914</v>
      </c>
      <c r="F64" s="70" t="s">
        <v>11913</v>
      </c>
      <c r="G64" s="314">
        <v>0</v>
      </c>
      <c r="H64" s="67" t="s">
        <v>72</v>
      </c>
      <c r="I64" s="69" t="s">
        <v>65</v>
      </c>
      <c r="J64" s="70" t="s">
        <v>11912</v>
      </c>
      <c r="K64" s="70">
        <v>3900000</v>
      </c>
      <c r="L64" s="68" t="s">
        <v>67</v>
      </c>
      <c r="M64" s="70" t="s">
        <v>11911</v>
      </c>
      <c r="N64" s="70">
        <v>57293236</v>
      </c>
      <c r="O64" s="75">
        <v>13</v>
      </c>
      <c r="P64" s="158">
        <v>45302</v>
      </c>
      <c r="Q64" s="70">
        <v>4518689382</v>
      </c>
      <c r="R64" s="249">
        <v>45308</v>
      </c>
      <c r="S64" s="70">
        <v>3900000</v>
      </c>
      <c r="T64" s="67" t="s">
        <v>66</v>
      </c>
      <c r="U64" s="70">
        <v>41947381</v>
      </c>
      <c r="V64" s="70" t="s">
        <v>7502</v>
      </c>
      <c r="W64" s="249">
        <v>45308</v>
      </c>
      <c r="X64" s="249">
        <v>45308</v>
      </c>
      <c r="Y64" s="78" t="s">
        <v>74</v>
      </c>
      <c r="Z64" s="249">
        <v>45324</v>
      </c>
      <c r="AA64" s="71">
        <f t="shared" si="0"/>
        <v>16</v>
      </c>
      <c r="AB64" s="71">
        <v>2</v>
      </c>
      <c r="AC64" s="299">
        <v>1100000</v>
      </c>
      <c r="AD64" s="71">
        <v>1</v>
      </c>
      <c r="AE64" s="158">
        <v>45331</v>
      </c>
      <c r="AF64" s="71">
        <f t="shared" si="1"/>
        <v>7</v>
      </c>
      <c r="AG64" s="70">
        <v>0</v>
      </c>
      <c r="AH64" s="300">
        <v>0</v>
      </c>
      <c r="AI64" s="158" t="s">
        <v>74</v>
      </c>
      <c r="AJ64" s="67">
        <v>0</v>
      </c>
      <c r="AK64" s="76" t="s">
        <v>74</v>
      </c>
      <c r="AL64" s="76" t="s">
        <v>74</v>
      </c>
      <c r="AM64" s="71">
        <f t="shared" si="2"/>
        <v>0</v>
      </c>
      <c r="AN64" s="305">
        <f>+K64+AC64-AH64</f>
        <v>5000000</v>
      </c>
      <c r="AO64" s="67" t="s">
        <v>66</v>
      </c>
      <c r="AP64" s="70">
        <v>3900000</v>
      </c>
      <c r="AQ64" s="67" t="s">
        <v>94</v>
      </c>
      <c r="AR64" s="70">
        <v>0</v>
      </c>
      <c r="AS64" s="80" t="s">
        <v>74</v>
      </c>
      <c r="AT64" s="301">
        <v>5000000</v>
      </c>
      <c r="AU64" s="203">
        <f t="shared" si="3"/>
        <v>0</v>
      </c>
      <c r="AV64" s="83">
        <f t="shared" si="4"/>
        <v>1</v>
      </c>
      <c r="AW64" s="158" t="s">
        <v>74</v>
      </c>
      <c r="AX64" s="67" t="s">
        <v>80</v>
      </c>
      <c r="AY64" s="70" t="s">
        <v>11910</v>
      </c>
      <c r="AZ64" s="68" t="s">
        <v>66</v>
      </c>
      <c r="BA64" s="68" t="s">
        <v>66</v>
      </c>
    </row>
    <row r="65" spans="2:53" x14ac:dyDescent="0.25">
      <c r="B65" s="68">
        <v>2024</v>
      </c>
      <c r="C65" s="68">
        <v>891780111</v>
      </c>
      <c r="D65" s="69" t="s">
        <v>64</v>
      </c>
      <c r="E65" s="74" t="s">
        <v>11909</v>
      </c>
      <c r="F65" s="70" t="s">
        <v>11908</v>
      </c>
      <c r="G65" s="314">
        <v>0</v>
      </c>
      <c r="H65" s="67" t="s">
        <v>72</v>
      </c>
      <c r="I65" s="69" t="s">
        <v>65</v>
      </c>
      <c r="J65" s="70" t="s">
        <v>11907</v>
      </c>
      <c r="K65" s="70">
        <v>2900000</v>
      </c>
      <c r="L65" s="68" t="s">
        <v>67</v>
      </c>
      <c r="M65" s="70" t="s">
        <v>8525</v>
      </c>
      <c r="N65" s="70">
        <v>1082983719</v>
      </c>
      <c r="O65" s="75">
        <v>13</v>
      </c>
      <c r="P65" s="158">
        <v>45302</v>
      </c>
      <c r="Q65" s="70">
        <v>4518689382</v>
      </c>
      <c r="R65" s="249">
        <v>45308</v>
      </c>
      <c r="S65" s="70">
        <v>2900000</v>
      </c>
      <c r="T65" s="67" t="s">
        <v>66</v>
      </c>
      <c r="U65" s="70">
        <v>41947381</v>
      </c>
      <c r="V65" s="70" t="s">
        <v>7502</v>
      </c>
      <c r="W65" s="249">
        <v>45308</v>
      </c>
      <c r="X65" s="249">
        <v>45308</v>
      </c>
      <c r="Y65" s="78" t="s">
        <v>74</v>
      </c>
      <c r="Z65" s="249">
        <v>45318</v>
      </c>
      <c r="AA65" s="71">
        <f t="shared" si="0"/>
        <v>10</v>
      </c>
      <c r="AB65" s="71">
        <v>0</v>
      </c>
      <c r="AC65" s="299">
        <v>0</v>
      </c>
      <c r="AD65" s="71">
        <v>0</v>
      </c>
      <c r="AE65" s="158" t="s">
        <v>74</v>
      </c>
      <c r="AF65" s="71">
        <f t="shared" si="1"/>
        <v>0</v>
      </c>
      <c r="AG65" s="70">
        <v>0</v>
      </c>
      <c r="AH65" s="300">
        <v>0</v>
      </c>
      <c r="AI65" s="158" t="s">
        <v>74</v>
      </c>
      <c r="AJ65" s="67">
        <v>0</v>
      </c>
      <c r="AK65" s="76" t="s">
        <v>74</v>
      </c>
      <c r="AL65" s="76" t="s">
        <v>74</v>
      </c>
      <c r="AM65" s="71">
        <f t="shared" si="2"/>
        <v>0</v>
      </c>
      <c r="AN65" s="305">
        <f>+K65+AC65-AH65</f>
        <v>2900000</v>
      </c>
      <c r="AO65" s="67" t="s">
        <v>66</v>
      </c>
      <c r="AP65" s="70">
        <v>2900000</v>
      </c>
      <c r="AQ65" s="67" t="s">
        <v>94</v>
      </c>
      <c r="AR65" s="70">
        <v>0</v>
      </c>
      <c r="AS65" s="80" t="s">
        <v>74</v>
      </c>
      <c r="AT65" s="301">
        <v>2900000</v>
      </c>
      <c r="AU65" s="203">
        <f t="shared" si="3"/>
        <v>0</v>
      </c>
      <c r="AV65" s="83">
        <f t="shared" si="4"/>
        <v>1</v>
      </c>
      <c r="AW65" s="158" t="s">
        <v>74</v>
      </c>
      <c r="AX65" s="67" t="s">
        <v>80</v>
      </c>
      <c r="AY65" s="70" t="s">
        <v>11906</v>
      </c>
      <c r="AZ65" s="68" t="s">
        <v>66</v>
      </c>
      <c r="BA65" s="68" t="s">
        <v>66</v>
      </c>
    </row>
    <row r="66" spans="2:53" x14ac:dyDescent="0.25">
      <c r="B66" s="68">
        <v>2024</v>
      </c>
      <c r="C66" s="68">
        <v>891780111</v>
      </c>
      <c r="D66" s="69" t="s">
        <v>64</v>
      </c>
      <c r="E66" s="74" t="s">
        <v>11905</v>
      </c>
      <c r="F66" s="70" t="s">
        <v>11904</v>
      </c>
      <c r="G66" s="314">
        <v>0</v>
      </c>
      <c r="H66" s="67" t="s">
        <v>72</v>
      </c>
      <c r="I66" s="69" t="s">
        <v>65</v>
      </c>
      <c r="J66" s="70" t="s">
        <v>11903</v>
      </c>
      <c r="K66" s="70">
        <v>10500000</v>
      </c>
      <c r="L66" s="68" t="s">
        <v>67</v>
      </c>
      <c r="M66" s="70" t="s">
        <v>8345</v>
      </c>
      <c r="N66" s="70">
        <v>1148701328</v>
      </c>
      <c r="O66" s="75">
        <v>14</v>
      </c>
      <c r="P66" s="249">
        <v>45302</v>
      </c>
      <c r="Q66" s="70">
        <v>2126349000</v>
      </c>
      <c r="R66" s="249">
        <v>45308</v>
      </c>
      <c r="S66" s="70">
        <v>10500000</v>
      </c>
      <c r="T66" s="67" t="s">
        <v>66</v>
      </c>
      <c r="U66" s="70">
        <v>57297693</v>
      </c>
      <c r="V66" s="70" t="s">
        <v>11150</v>
      </c>
      <c r="W66" s="249">
        <v>45308</v>
      </c>
      <c r="X66" s="249">
        <v>45308</v>
      </c>
      <c r="Y66" s="78" t="s">
        <v>74</v>
      </c>
      <c r="Z66" s="249">
        <v>45457</v>
      </c>
      <c r="AA66" s="71">
        <f t="shared" si="0"/>
        <v>149</v>
      </c>
      <c r="AB66" s="71">
        <v>2</v>
      </c>
      <c r="AC66" s="299">
        <v>1050000</v>
      </c>
      <c r="AD66" s="71">
        <v>1</v>
      </c>
      <c r="AE66" s="315">
        <v>45473</v>
      </c>
      <c r="AF66" s="71">
        <f t="shared" si="1"/>
        <v>16</v>
      </c>
      <c r="AG66" s="70">
        <v>0</v>
      </c>
      <c r="AH66" s="300">
        <v>0</v>
      </c>
      <c r="AI66" s="158" t="s">
        <v>74</v>
      </c>
      <c r="AJ66" s="67">
        <v>0</v>
      </c>
      <c r="AK66" s="76" t="s">
        <v>74</v>
      </c>
      <c r="AL66" s="76" t="s">
        <v>74</v>
      </c>
      <c r="AM66" s="71">
        <f t="shared" si="2"/>
        <v>0</v>
      </c>
      <c r="AN66" s="305">
        <f>+K66+AC66-AH66</f>
        <v>11550000</v>
      </c>
      <c r="AO66" s="67" t="s">
        <v>66</v>
      </c>
      <c r="AP66" s="70">
        <v>10500000</v>
      </c>
      <c r="AQ66" s="67" t="s">
        <v>94</v>
      </c>
      <c r="AR66" s="70">
        <v>0</v>
      </c>
      <c r="AS66" s="80" t="s">
        <v>74</v>
      </c>
      <c r="AT66" s="301">
        <v>11550000</v>
      </c>
      <c r="AU66" s="203">
        <f t="shared" si="3"/>
        <v>0</v>
      </c>
      <c r="AV66" s="83">
        <f t="shared" si="4"/>
        <v>1</v>
      </c>
      <c r="AW66" s="158" t="s">
        <v>74</v>
      </c>
      <c r="AX66" s="67" t="s">
        <v>80</v>
      </c>
      <c r="AY66" s="70" t="s">
        <v>11902</v>
      </c>
      <c r="AZ66" s="68" t="s">
        <v>66</v>
      </c>
      <c r="BA66" s="68" t="s">
        <v>66</v>
      </c>
    </row>
    <row r="67" spans="2:53" x14ac:dyDescent="0.25">
      <c r="B67" s="68">
        <v>2024</v>
      </c>
      <c r="C67" s="68">
        <v>891780111</v>
      </c>
      <c r="D67" s="69" t="s">
        <v>64</v>
      </c>
      <c r="E67" s="74" t="s">
        <v>11901</v>
      </c>
      <c r="F67" s="70" t="s">
        <v>11900</v>
      </c>
      <c r="G67" s="314">
        <v>0</v>
      </c>
      <c r="H67" s="67" t="s">
        <v>72</v>
      </c>
      <c r="I67" s="69" t="s">
        <v>65</v>
      </c>
      <c r="J67" s="70" t="s">
        <v>11899</v>
      </c>
      <c r="K67" s="70">
        <v>12500000</v>
      </c>
      <c r="L67" s="68" t="s">
        <v>67</v>
      </c>
      <c r="M67" s="70" t="s">
        <v>8127</v>
      </c>
      <c r="N67" s="70">
        <v>9091645</v>
      </c>
      <c r="O67" s="75">
        <v>13</v>
      </c>
      <c r="P67" s="158">
        <v>45302</v>
      </c>
      <c r="Q67" s="70">
        <v>4518689382</v>
      </c>
      <c r="R67" s="249">
        <v>45308</v>
      </c>
      <c r="S67" s="70">
        <v>12500000</v>
      </c>
      <c r="T67" s="67" t="s">
        <v>66</v>
      </c>
      <c r="U67" s="70">
        <v>36557666</v>
      </c>
      <c r="V67" s="70" t="s">
        <v>5987</v>
      </c>
      <c r="W67" s="249">
        <v>45308</v>
      </c>
      <c r="X67" s="249">
        <v>45308</v>
      </c>
      <c r="Y67" s="78" t="s">
        <v>74</v>
      </c>
      <c r="Z67" s="249">
        <v>45457</v>
      </c>
      <c r="AA67" s="71">
        <f t="shared" si="0"/>
        <v>149</v>
      </c>
      <c r="AB67" s="71">
        <v>2</v>
      </c>
      <c r="AC67" s="299">
        <v>1333000</v>
      </c>
      <c r="AD67" s="71">
        <v>1</v>
      </c>
      <c r="AE67" s="315">
        <v>45473</v>
      </c>
      <c r="AF67" s="71">
        <f t="shared" si="1"/>
        <v>16</v>
      </c>
      <c r="AG67" s="70">
        <v>0</v>
      </c>
      <c r="AH67" s="300">
        <v>0</v>
      </c>
      <c r="AI67" s="158" t="s">
        <v>74</v>
      </c>
      <c r="AJ67" s="67">
        <v>0</v>
      </c>
      <c r="AK67" s="76" t="s">
        <v>74</v>
      </c>
      <c r="AL67" s="76" t="s">
        <v>74</v>
      </c>
      <c r="AM67" s="71">
        <f t="shared" si="2"/>
        <v>0</v>
      </c>
      <c r="AN67" s="305">
        <f>+K67+AC67-AH67</f>
        <v>13833000</v>
      </c>
      <c r="AO67" s="67" t="s">
        <v>66</v>
      </c>
      <c r="AP67" s="70">
        <v>12500000</v>
      </c>
      <c r="AQ67" s="67" t="s">
        <v>94</v>
      </c>
      <c r="AR67" s="70">
        <v>0</v>
      </c>
      <c r="AS67" s="80" t="s">
        <v>74</v>
      </c>
      <c r="AT67" s="301">
        <v>13833000</v>
      </c>
      <c r="AU67" s="203">
        <f t="shared" si="3"/>
        <v>0</v>
      </c>
      <c r="AV67" s="83">
        <f t="shared" si="4"/>
        <v>1</v>
      </c>
      <c r="AW67" s="158" t="s">
        <v>74</v>
      </c>
      <c r="AX67" s="67" t="s">
        <v>80</v>
      </c>
      <c r="AY67" s="70" t="s">
        <v>11898</v>
      </c>
      <c r="AZ67" s="68" t="s">
        <v>66</v>
      </c>
      <c r="BA67" s="68" t="s">
        <v>66</v>
      </c>
    </row>
    <row r="68" spans="2:53" x14ac:dyDescent="0.25">
      <c r="B68" s="68">
        <v>2024</v>
      </c>
      <c r="C68" s="68">
        <v>891780111</v>
      </c>
      <c r="D68" s="69" t="s">
        <v>64</v>
      </c>
      <c r="E68" s="74" t="s">
        <v>11897</v>
      </c>
      <c r="F68" s="70" t="s">
        <v>11896</v>
      </c>
      <c r="G68" s="314">
        <v>0</v>
      </c>
      <c r="H68" s="67" t="s">
        <v>72</v>
      </c>
      <c r="I68" s="69" t="s">
        <v>65</v>
      </c>
      <c r="J68" s="70" t="s">
        <v>11895</v>
      </c>
      <c r="K68" s="70">
        <v>20500000</v>
      </c>
      <c r="L68" s="68" t="s">
        <v>67</v>
      </c>
      <c r="M68" s="70" t="s">
        <v>8310</v>
      </c>
      <c r="N68" s="70">
        <v>1082968283</v>
      </c>
      <c r="O68" s="75">
        <v>13</v>
      </c>
      <c r="P68" s="158">
        <v>45302</v>
      </c>
      <c r="Q68" s="70">
        <v>4518689382</v>
      </c>
      <c r="R68" s="249">
        <v>45308</v>
      </c>
      <c r="S68" s="70">
        <v>20500000</v>
      </c>
      <c r="T68" s="67" t="s">
        <v>66</v>
      </c>
      <c r="U68" s="70">
        <v>12621405</v>
      </c>
      <c r="V68" s="70" t="s">
        <v>5391</v>
      </c>
      <c r="W68" s="249">
        <v>45308</v>
      </c>
      <c r="X68" s="249">
        <v>45308</v>
      </c>
      <c r="Y68" s="78" t="s">
        <v>74</v>
      </c>
      <c r="Z68" s="249">
        <v>45457</v>
      </c>
      <c r="AA68" s="71">
        <f t="shared" si="0"/>
        <v>149</v>
      </c>
      <c r="AB68" s="71">
        <v>2</v>
      </c>
      <c r="AC68" s="299">
        <v>2187000</v>
      </c>
      <c r="AD68" s="71">
        <v>1</v>
      </c>
      <c r="AE68" s="315">
        <v>45473</v>
      </c>
      <c r="AF68" s="71">
        <f t="shared" si="1"/>
        <v>16</v>
      </c>
      <c r="AG68" s="70">
        <v>0</v>
      </c>
      <c r="AH68" s="300">
        <v>0</v>
      </c>
      <c r="AI68" s="158" t="s">
        <v>74</v>
      </c>
      <c r="AJ68" s="67">
        <v>0</v>
      </c>
      <c r="AK68" s="76" t="s">
        <v>74</v>
      </c>
      <c r="AL68" s="76" t="s">
        <v>74</v>
      </c>
      <c r="AM68" s="71">
        <f t="shared" si="2"/>
        <v>0</v>
      </c>
      <c r="AN68" s="305">
        <f>+K68+AC68-AH68</f>
        <v>22687000</v>
      </c>
      <c r="AO68" s="67" t="s">
        <v>66</v>
      </c>
      <c r="AP68" s="70">
        <v>20500000</v>
      </c>
      <c r="AQ68" s="67" t="s">
        <v>94</v>
      </c>
      <c r="AR68" s="70">
        <v>0</v>
      </c>
      <c r="AS68" s="80" t="s">
        <v>74</v>
      </c>
      <c r="AT68" s="301">
        <v>22687000</v>
      </c>
      <c r="AU68" s="203">
        <f t="shared" si="3"/>
        <v>0</v>
      </c>
      <c r="AV68" s="83">
        <f t="shared" si="4"/>
        <v>1</v>
      </c>
      <c r="AW68" s="158" t="s">
        <v>74</v>
      </c>
      <c r="AX68" s="67" t="s">
        <v>80</v>
      </c>
      <c r="AY68" s="70" t="s">
        <v>11894</v>
      </c>
      <c r="AZ68" s="68" t="s">
        <v>66</v>
      </c>
      <c r="BA68" s="68" t="s">
        <v>66</v>
      </c>
    </row>
    <row r="69" spans="2:53" x14ac:dyDescent="0.25">
      <c r="B69" s="68">
        <v>2024</v>
      </c>
      <c r="C69" s="68">
        <v>891780111</v>
      </c>
      <c r="D69" s="69" t="s">
        <v>64</v>
      </c>
      <c r="E69" s="74" t="s">
        <v>11893</v>
      </c>
      <c r="F69" s="70" t="s">
        <v>11892</v>
      </c>
      <c r="G69" s="314">
        <v>0</v>
      </c>
      <c r="H69" s="67" t="s">
        <v>72</v>
      </c>
      <c r="I69" s="69" t="s">
        <v>65</v>
      </c>
      <c r="J69" s="70" t="s">
        <v>11891</v>
      </c>
      <c r="K69" s="70">
        <v>12500000</v>
      </c>
      <c r="L69" s="68" t="s">
        <v>67</v>
      </c>
      <c r="M69" s="70" t="s">
        <v>8010</v>
      </c>
      <c r="N69" s="70">
        <v>39047351</v>
      </c>
      <c r="O69" s="75">
        <v>14</v>
      </c>
      <c r="P69" s="249">
        <v>45302</v>
      </c>
      <c r="Q69" s="70">
        <v>2126349000</v>
      </c>
      <c r="R69" s="249">
        <v>45308</v>
      </c>
      <c r="S69" s="70">
        <v>12500000</v>
      </c>
      <c r="T69" s="67" t="s">
        <v>66</v>
      </c>
      <c r="U69" s="70">
        <v>57441846</v>
      </c>
      <c r="V69" s="70" t="s">
        <v>7772</v>
      </c>
      <c r="W69" s="249">
        <v>45308</v>
      </c>
      <c r="X69" s="249">
        <v>45308</v>
      </c>
      <c r="Y69" s="78" t="s">
        <v>74</v>
      </c>
      <c r="Z69" s="249">
        <v>45457</v>
      </c>
      <c r="AA69" s="71">
        <f t="shared" si="0"/>
        <v>149</v>
      </c>
      <c r="AB69" s="71">
        <v>2</v>
      </c>
      <c r="AC69" s="299">
        <v>1333000</v>
      </c>
      <c r="AD69" s="71">
        <v>1</v>
      </c>
      <c r="AE69" s="315">
        <v>45473</v>
      </c>
      <c r="AF69" s="71">
        <f t="shared" si="1"/>
        <v>16</v>
      </c>
      <c r="AG69" s="70">
        <v>0</v>
      </c>
      <c r="AH69" s="300">
        <v>0</v>
      </c>
      <c r="AI69" s="158" t="s">
        <v>74</v>
      </c>
      <c r="AJ69" s="67">
        <v>0</v>
      </c>
      <c r="AK69" s="76" t="s">
        <v>74</v>
      </c>
      <c r="AL69" s="76" t="s">
        <v>74</v>
      </c>
      <c r="AM69" s="71">
        <f t="shared" si="2"/>
        <v>0</v>
      </c>
      <c r="AN69" s="305">
        <f>+K69+AC69-AH69</f>
        <v>13833000</v>
      </c>
      <c r="AO69" s="67" t="s">
        <v>66</v>
      </c>
      <c r="AP69" s="70">
        <v>12500000</v>
      </c>
      <c r="AQ69" s="67" t="s">
        <v>94</v>
      </c>
      <c r="AR69" s="70">
        <v>0</v>
      </c>
      <c r="AS69" s="80" t="s">
        <v>74</v>
      </c>
      <c r="AT69" s="301">
        <v>13833000</v>
      </c>
      <c r="AU69" s="203">
        <f t="shared" si="3"/>
        <v>0</v>
      </c>
      <c r="AV69" s="83">
        <f t="shared" si="4"/>
        <v>1</v>
      </c>
      <c r="AW69" s="158" t="s">
        <v>74</v>
      </c>
      <c r="AX69" s="67" t="s">
        <v>80</v>
      </c>
      <c r="AY69" s="70" t="s">
        <v>11890</v>
      </c>
      <c r="AZ69" s="68" t="s">
        <v>66</v>
      </c>
      <c r="BA69" s="68" t="s">
        <v>66</v>
      </c>
    </row>
    <row r="70" spans="2:53" x14ac:dyDescent="0.25">
      <c r="B70" s="68">
        <v>2024</v>
      </c>
      <c r="C70" s="68">
        <v>891780111</v>
      </c>
      <c r="D70" s="69" t="s">
        <v>64</v>
      </c>
      <c r="E70" s="74" t="s">
        <v>11889</v>
      </c>
      <c r="F70" s="70" t="s">
        <v>11888</v>
      </c>
      <c r="G70" s="314">
        <v>0</v>
      </c>
      <c r="H70" s="67" t="s">
        <v>72</v>
      </c>
      <c r="I70" s="69" t="s">
        <v>65</v>
      </c>
      <c r="J70" s="70" t="s">
        <v>11887</v>
      </c>
      <c r="K70" s="70">
        <v>12500000</v>
      </c>
      <c r="L70" s="68" t="s">
        <v>67</v>
      </c>
      <c r="M70" s="70" t="s">
        <v>8015</v>
      </c>
      <c r="N70" s="70">
        <v>36729451</v>
      </c>
      <c r="O70" s="75">
        <v>14</v>
      </c>
      <c r="P70" s="249">
        <v>45302</v>
      </c>
      <c r="Q70" s="70">
        <v>2126349000</v>
      </c>
      <c r="R70" s="249">
        <v>45308</v>
      </c>
      <c r="S70" s="70">
        <v>12500000</v>
      </c>
      <c r="T70" s="67" t="s">
        <v>66</v>
      </c>
      <c r="U70" s="70">
        <v>57441846</v>
      </c>
      <c r="V70" s="70" t="s">
        <v>7772</v>
      </c>
      <c r="W70" s="249">
        <v>45308</v>
      </c>
      <c r="X70" s="249">
        <v>45308</v>
      </c>
      <c r="Y70" s="78" t="s">
        <v>74</v>
      </c>
      <c r="Z70" s="249">
        <v>45457</v>
      </c>
      <c r="AA70" s="71">
        <f t="shared" si="0"/>
        <v>149</v>
      </c>
      <c r="AB70" s="71">
        <v>2</v>
      </c>
      <c r="AC70" s="299">
        <v>1333000</v>
      </c>
      <c r="AD70" s="71">
        <v>1</v>
      </c>
      <c r="AE70" s="315">
        <v>45473</v>
      </c>
      <c r="AF70" s="71">
        <f t="shared" si="1"/>
        <v>16</v>
      </c>
      <c r="AG70" s="70">
        <v>0</v>
      </c>
      <c r="AH70" s="300">
        <v>0</v>
      </c>
      <c r="AI70" s="158" t="s">
        <v>74</v>
      </c>
      <c r="AJ70" s="67">
        <v>0</v>
      </c>
      <c r="AK70" s="76" t="s">
        <v>74</v>
      </c>
      <c r="AL70" s="76" t="s">
        <v>74</v>
      </c>
      <c r="AM70" s="71">
        <f t="shared" si="2"/>
        <v>0</v>
      </c>
      <c r="AN70" s="305">
        <f>+K70+AC70-AH70</f>
        <v>13833000</v>
      </c>
      <c r="AO70" s="67" t="s">
        <v>66</v>
      </c>
      <c r="AP70" s="70">
        <v>12500000</v>
      </c>
      <c r="AQ70" s="67" t="s">
        <v>94</v>
      </c>
      <c r="AR70" s="70">
        <v>0</v>
      </c>
      <c r="AS70" s="80" t="s">
        <v>74</v>
      </c>
      <c r="AT70" s="301">
        <v>13833000</v>
      </c>
      <c r="AU70" s="203">
        <f t="shared" si="3"/>
        <v>0</v>
      </c>
      <c r="AV70" s="83">
        <f t="shared" si="4"/>
        <v>1</v>
      </c>
      <c r="AW70" s="158" t="s">
        <v>74</v>
      </c>
      <c r="AX70" s="67" t="s">
        <v>80</v>
      </c>
      <c r="AY70" s="70" t="s">
        <v>11886</v>
      </c>
      <c r="AZ70" s="68" t="s">
        <v>66</v>
      </c>
      <c r="BA70" s="68" t="s">
        <v>66</v>
      </c>
    </row>
    <row r="71" spans="2:53" x14ac:dyDescent="0.25">
      <c r="B71" s="68">
        <v>2024</v>
      </c>
      <c r="C71" s="68">
        <v>891780111</v>
      </c>
      <c r="D71" s="69" t="s">
        <v>64</v>
      </c>
      <c r="E71" s="74" t="s">
        <v>11885</v>
      </c>
      <c r="F71" s="70" t="s">
        <v>11884</v>
      </c>
      <c r="G71" s="314">
        <v>0</v>
      </c>
      <c r="H71" s="67" t="s">
        <v>72</v>
      </c>
      <c r="I71" s="69" t="s">
        <v>65</v>
      </c>
      <c r="J71" s="70" t="s">
        <v>11883</v>
      </c>
      <c r="K71" s="70">
        <v>17710000</v>
      </c>
      <c r="L71" s="68" t="s">
        <v>67</v>
      </c>
      <c r="M71" s="70" t="s">
        <v>8909</v>
      </c>
      <c r="N71" s="70">
        <v>7601915</v>
      </c>
      <c r="O71" s="75">
        <v>13</v>
      </c>
      <c r="P71" s="158">
        <v>45302</v>
      </c>
      <c r="Q71" s="70">
        <v>4518689382</v>
      </c>
      <c r="R71" s="249">
        <v>45308</v>
      </c>
      <c r="S71" s="70">
        <v>17710000</v>
      </c>
      <c r="T71" s="67" t="s">
        <v>66</v>
      </c>
      <c r="U71" s="70">
        <v>39058006</v>
      </c>
      <c r="V71" s="70" t="s">
        <v>8534</v>
      </c>
      <c r="W71" s="249">
        <v>45308</v>
      </c>
      <c r="X71" s="249">
        <v>45308</v>
      </c>
      <c r="Y71" s="78" t="s">
        <v>74</v>
      </c>
      <c r="Z71" s="249">
        <v>45457</v>
      </c>
      <c r="AA71" s="71">
        <f t="shared" si="0"/>
        <v>149</v>
      </c>
      <c r="AB71" s="71">
        <v>0</v>
      </c>
      <c r="AC71" s="299">
        <v>0</v>
      </c>
      <c r="AD71" s="71">
        <v>0</v>
      </c>
      <c r="AE71" s="158" t="s">
        <v>74</v>
      </c>
      <c r="AF71" s="71">
        <f t="shared" si="1"/>
        <v>0</v>
      </c>
      <c r="AG71" s="70">
        <v>0</v>
      </c>
      <c r="AH71" s="300">
        <v>0</v>
      </c>
      <c r="AI71" s="158" t="s">
        <v>74</v>
      </c>
      <c r="AJ71" s="67">
        <v>0</v>
      </c>
      <c r="AK71" s="76" t="s">
        <v>74</v>
      </c>
      <c r="AL71" s="76" t="s">
        <v>74</v>
      </c>
      <c r="AM71" s="71">
        <f t="shared" si="2"/>
        <v>0</v>
      </c>
      <c r="AN71" s="305">
        <f>+K71+AC71-AH71</f>
        <v>17710000</v>
      </c>
      <c r="AO71" s="67" t="s">
        <v>66</v>
      </c>
      <c r="AP71" s="70">
        <v>17710000</v>
      </c>
      <c r="AQ71" s="67" t="s">
        <v>94</v>
      </c>
      <c r="AR71" s="70">
        <v>0</v>
      </c>
      <c r="AS71" s="80" t="s">
        <v>74</v>
      </c>
      <c r="AT71" s="301">
        <v>17710000</v>
      </c>
      <c r="AU71" s="203">
        <f t="shared" si="3"/>
        <v>0</v>
      </c>
      <c r="AV71" s="83">
        <f t="shared" si="4"/>
        <v>1</v>
      </c>
      <c r="AW71" s="158" t="s">
        <v>74</v>
      </c>
      <c r="AX71" s="67" t="s">
        <v>80</v>
      </c>
      <c r="AY71" s="70" t="s">
        <v>11882</v>
      </c>
      <c r="AZ71" s="68" t="s">
        <v>66</v>
      </c>
      <c r="BA71" s="68" t="s">
        <v>66</v>
      </c>
    </row>
    <row r="72" spans="2:53" ht="17.25" customHeight="1" x14ac:dyDescent="0.25">
      <c r="B72" s="68">
        <v>2024</v>
      </c>
      <c r="C72" s="68">
        <v>891780111</v>
      </c>
      <c r="D72" s="69" t="s">
        <v>64</v>
      </c>
      <c r="E72" s="74" t="s">
        <v>11881</v>
      </c>
      <c r="F72" s="70" t="s">
        <v>11880</v>
      </c>
      <c r="G72" s="314">
        <v>0</v>
      </c>
      <c r="H72" s="67" t="s">
        <v>72</v>
      </c>
      <c r="I72" s="69" t="s">
        <v>65</v>
      </c>
      <c r="J72" s="70" t="s">
        <v>11879</v>
      </c>
      <c r="K72" s="70">
        <v>16500000</v>
      </c>
      <c r="L72" s="68" t="s">
        <v>67</v>
      </c>
      <c r="M72" s="70" t="s">
        <v>9309</v>
      </c>
      <c r="N72" s="70">
        <v>1082911157</v>
      </c>
      <c r="O72" s="75">
        <v>13</v>
      </c>
      <c r="P72" s="158">
        <v>45302</v>
      </c>
      <c r="Q72" s="70">
        <v>4518689382</v>
      </c>
      <c r="R72" s="249">
        <v>45308</v>
      </c>
      <c r="S72" s="70">
        <v>16500000</v>
      </c>
      <c r="T72" s="67" t="s">
        <v>66</v>
      </c>
      <c r="U72" s="70">
        <v>12621405</v>
      </c>
      <c r="V72" s="70" t="s">
        <v>5391</v>
      </c>
      <c r="W72" s="249">
        <v>45308</v>
      </c>
      <c r="X72" s="249">
        <v>45308</v>
      </c>
      <c r="Y72" s="78" t="s">
        <v>74</v>
      </c>
      <c r="Z72" s="249">
        <v>45457</v>
      </c>
      <c r="AA72" s="71">
        <f t="shared" ref="AA72:AA135" si="5">+IF(Y72="1800-01-01",Z72-X72,Z72-Y72)</f>
        <v>149</v>
      </c>
      <c r="AB72" s="71">
        <v>0</v>
      </c>
      <c r="AC72" s="299">
        <v>0</v>
      </c>
      <c r="AD72" s="71">
        <v>0</v>
      </c>
      <c r="AE72" s="158" t="s">
        <v>74</v>
      </c>
      <c r="AF72" s="71">
        <f t="shared" ref="AF72:AF135" si="6">+IF(AE72="1800-01-01",0,AE72-Z72)</f>
        <v>0</v>
      </c>
      <c r="AG72" s="70">
        <v>1</v>
      </c>
      <c r="AH72" s="300">
        <v>13090000</v>
      </c>
      <c r="AI72" s="158">
        <v>45336</v>
      </c>
      <c r="AJ72" s="67">
        <v>0</v>
      </c>
      <c r="AK72" s="76" t="s">
        <v>74</v>
      </c>
      <c r="AL72" s="76" t="s">
        <v>74</v>
      </c>
      <c r="AM72" s="71">
        <f t="shared" ref="AM72:AM135" si="7">+IF(AK72="1800-01-01",0,AL72-AK72)</f>
        <v>0</v>
      </c>
      <c r="AN72" s="305">
        <f>+K72+AC72-AH72</f>
        <v>3410000</v>
      </c>
      <c r="AO72" s="67" t="s">
        <v>66</v>
      </c>
      <c r="AP72" s="70">
        <v>16500000</v>
      </c>
      <c r="AQ72" s="67" t="s">
        <v>94</v>
      </c>
      <c r="AR72" s="70">
        <v>0</v>
      </c>
      <c r="AS72" s="80" t="s">
        <v>74</v>
      </c>
      <c r="AT72" s="301">
        <v>3410000</v>
      </c>
      <c r="AU72" s="203">
        <f t="shared" ref="AU72:AU135" si="8">AN72-AT72</f>
        <v>0</v>
      </c>
      <c r="AV72" s="83">
        <f t="shared" ref="AV72:AV135" si="9">+IFERROR(AT72/AN72,"_")</f>
        <v>1</v>
      </c>
      <c r="AW72" s="158">
        <v>45355</v>
      </c>
      <c r="AX72" s="67" t="s">
        <v>571</v>
      </c>
      <c r="AY72" s="70" t="s">
        <v>11878</v>
      </c>
      <c r="AZ72" s="68" t="s">
        <v>66</v>
      </c>
      <c r="BA72" s="68" t="s">
        <v>66</v>
      </c>
    </row>
    <row r="73" spans="2:53" x14ac:dyDescent="0.25">
      <c r="B73" s="68">
        <v>2024</v>
      </c>
      <c r="C73" s="68">
        <v>891780111</v>
      </c>
      <c r="D73" s="69" t="s">
        <v>64</v>
      </c>
      <c r="E73" s="74" t="s">
        <v>11877</v>
      </c>
      <c r="F73" s="70" t="s">
        <v>11876</v>
      </c>
      <c r="G73" s="314">
        <v>0</v>
      </c>
      <c r="H73" s="67" t="s">
        <v>72</v>
      </c>
      <c r="I73" s="69" t="s">
        <v>65</v>
      </c>
      <c r="J73" s="70" t="s">
        <v>11875</v>
      </c>
      <c r="K73" s="70">
        <v>15400000</v>
      </c>
      <c r="L73" s="68" t="s">
        <v>67</v>
      </c>
      <c r="M73" s="70" t="s">
        <v>8441</v>
      </c>
      <c r="N73" s="70">
        <v>1082927274</v>
      </c>
      <c r="O73" s="75">
        <v>13</v>
      </c>
      <c r="P73" s="158">
        <v>45302</v>
      </c>
      <c r="Q73" s="70">
        <v>4518689382</v>
      </c>
      <c r="R73" s="249">
        <v>45308</v>
      </c>
      <c r="S73" s="70">
        <v>15400000</v>
      </c>
      <c r="T73" s="67" t="s">
        <v>66</v>
      </c>
      <c r="U73" s="70">
        <v>57297693</v>
      </c>
      <c r="V73" s="70" t="s">
        <v>11150</v>
      </c>
      <c r="W73" s="249">
        <v>45308</v>
      </c>
      <c r="X73" s="249">
        <v>45308</v>
      </c>
      <c r="Y73" s="78" t="s">
        <v>74</v>
      </c>
      <c r="Z73" s="249">
        <v>45457</v>
      </c>
      <c r="AA73" s="71">
        <f t="shared" si="5"/>
        <v>149</v>
      </c>
      <c r="AB73" s="71">
        <v>2</v>
      </c>
      <c r="AC73" s="299">
        <v>1600000</v>
      </c>
      <c r="AD73" s="71">
        <v>1</v>
      </c>
      <c r="AE73" s="315">
        <v>45473</v>
      </c>
      <c r="AF73" s="71">
        <f t="shared" si="6"/>
        <v>16</v>
      </c>
      <c r="AG73" s="70">
        <v>0</v>
      </c>
      <c r="AH73" s="300">
        <v>0</v>
      </c>
      <c r="AI73" s="158" t="s">
        <v>74</v>
      </c>
      <c r="AJ73" s="67">
        <v>0</v>
      </c>
      <c r="AK73" s="76" t="s">
        <v>74</v>
      </c>
      <c r="AL73" s="76" t="s">
        <v>74</v>
      </c>
      <c r="AM73" s="71">
        <f t="shared" si="7"/>
        <v>0</v>
      </c>
      <c r="AN73" s="305">
        <f>+K73+AC73-AH73</f>
        <v>17000000</v>
      </c>
      <c r="AO73" s="67" t="s">
        <v>66</v>
      </c>
      <c r="AP73" s="70">
        <v>15400000</v>
      </c>
      <c r="AQ73" s="67" t="s">
        <v>94</v>
      </c>
      <c r="AR73" s="70">
        <v>0</v>
      </c>
      <c r="AS73" s="80" t="s">
        <v>74</v>
      </c>
      <c r="AT73" s="301">
        <v>17000000</v>
      </c>
      <c r="AU73" s="203">
        <f t="shared" si="8"/>
        <v>0</v>
      </c>
      <c r="AV73" s="83">
        <f t="shared" si="9"/>
        <v>1</v>
      </c>
      <c r="AW73" s="158" t="s">
        <v>74</v>
      </c>
      <c r="AX73" s="67" t="s">
        <v>80</v>
      </c>
      <c r="AY73" s="70" t="s">
        <v>11874</v>
      </c>
      <c r="AZ73" s="68" t="s">
        <v>66</v>
      </c>
      <c r="BA73" s="68" t="s">
        <v>66</v>
      </c>
    </row>
    <row r="74" spans="2:53" x14ac:dyDescent="0.25">
      <c r="B74" s="68">
        <v>2024</v>
      </c>
      <c r="C74" s="68">
        <v>891780111</v>
      </c>
      <c r="D74" s="69" t="s">
        <v>64</v>
      </c>
      <c r="E74" s="74" t="s">
        <v>11873</v>
      </c>
      <c r="F74" s="70" t="s">
        <v>11872</v>
      </c>
      <c r="G74" s="314">
        <v>0</v>
      </c>
      <c r="H74" s="67" t="s">
        <v>72</v>
      </c>
      <c r="I74" s="69" t="s">
        <v>65</v>
      </c>
      <c r="J74" s="70" t="s">
        <v>11871</v>
      </c>
      <c r="K74" s="70">
        <v>10780000</v>
      </c>
      <c r="L74" s="68" t="s">
        <v>67</v>
      </c>
      <c r="M74" s="70" t="s">
        <v>8832</v>
      </c>
      <c r="N74" s="70">
        <v>5492235</v>
      </c>
      <c r="O74" s="75">
        <v>14</v>
      </c>
      <c r="P74" s="249">
        <v>45302</v>
      </c>
      <c r="Q74" s="70">
        <v>2126349000</v>
      </c>
      <c r="R74" s="249">
        <v>45308</v>
      </c>
      <c r="S74" s="70">
        <v>10780000</v>
      </c>
      <c r="T74" s="67" t="s">
        <v>66</v>
      </c>
      <c r="U74" s="70">
        <v>57444673</v>
      </c>
      <c r="V74" s="70" t="s">
        <v>4366</v>
      </c>
      <c r="W74" s="249">
        <v>45308</v>
      </c>
      <c r="X74" s="249">
        <v>45308</v>
      </c>
      <c r="Y74" s="78" t="s">
        <v>74</v>
      </c>
      <c r="Z74" s="249">
        <v>45457</v>
      </c>
      <c r="AA74" s="71">
        <f t="shared" si="5"/>
        <v>149</v>
      </c>
      <c r="AB74" s="71">
        <v>2</v>
      </c>
      <c r="AC74" s="299">
        <v>1120000</v>
      </c>
      <c r="AD74" s="71">
        <v>1</v>
      </c>
      <c r="AE74" s="315">
        <v>45473</v>
      </c>
      <c r="AF74" s="71">
        <f t="shared" si="6"/>
        <v>16</v>
      </c>
      <c r="AG74" s="70">
        <v>0</v>
      </c>
      <c r="AH74" s="300">
        <v>0</v>
      </c>
      <c r="AI74" s="158" t="s">
        <v>74</v>
      </c>
      <c r="AJ74" s="67">
        <v>0</v>
      </c>
      <c r="AK74" s="76" t="s">
        <v>74</v>
      </c>
      <c r="AL74" s="76" t="s">
        <v>74</v>
      </c>
      <c r="AM74" s="71">
        <f t="shared" si="7"/>
        <v>0</v>
      </c>
      <c r="AN74" s="305">
        <f>+K74+AC74-AH74</f>
        <v>11900000</v>
      </c>
      <c r="AO74" s="67" t="s">
        <v>66</v>
      </c>
      <c r="AP74" s="70">
        <v>10780000</v>
      </c>
      <c r="AQ74" s="67" t="s">
        <v>94</v>
      </c>
      <c r="AR74" s="70">
        <v>0</v>
      </c>
      <c r="AS74" s="80" t="s">
        <v>74</v>
      </c>
      <c r="AT74" s="301">
        <v>11900000</v>
      </c>
      <c r="AU74" s="203">
        <f t="shared" si="8"/>
        <v>0</v>
      </c>
      <c r="AV74" s="83">
        <f t="shared" si="9"/>
        <v>1</v>
      </c>
      <c r="AW74" s="158" t="s">
        <v>74</v>
      </c>
      <c r="AX74" s="67" t="s">
        <v>80</v>
      </c>
      <c r="AY74" s="70" t="s">
        <v>11870</v>
      </c>
      <c r="AZ74" s="68" t="s">
        <v>66</v>
      </c>
      <c r="BA74" s="68" t="s">
        <v>66</v>
      </c>
    </row>
    <row r="75" spans="2:53" x14ac:dyDescent="0.25">
      <c r="B75" s="68">
        <v>2024</v>
      </c>
      <c r="C75" s="68">
        <v>891780111</v>
      </c>
      <c r="D75" s="69" t="s">
        <v>64</v>
      </c>
      <c r="E75" s="74" t="s">
        <v>11869</v>
      </c>
      <c r="F75" s="70" t="s">
        <v>11868</v>
      </c>
      <c r="G75" s="314">
        <v>0</v>
      </c>
      <c r="H75" s="67" t="s">
        <v>72</v>
      </c>
      <c r="I75" s="69" t="s">
        <v>65</v>
      </c>
      <c r="J75" s="70" t="s">
        <v>11867</v>
      </c>
      <c r="K75" s="70">
        <v>18000000</v>
      </c>
      <c r="L75" s="68" t="s">
        <v>67</v>
      </c>
      <c r="M75" s="70" t="s">
        <v>8195</v>
      </c>
      <c r="N75" s="70">
        <v>22854984</v>
      </c>
      <c r="O75" s="75">
        <v>13</v>
      </c>
      <c r="P75" s="158">
        <v>45302</v>
      </c>
      <c r="Q75" s="70">
        <v>4518689382</v>
      </c>
      <c r="R75" s="249">
        <v>45308</v>
      </c>
      <c r="S75" s="70">
        <v>18000000</v>
      </c>
      <c r="T75" s="67" t="s">
        <v>66</v>
      </c>
      <c r="U75" s="70">
        <v>12621405</v>
      </c>
      <c r="V75" s="70" t="s">
        <v>5391</v>
      </c>
      <c r="W75" s="249">
        <v>45308</v>
      </c>
      <c r="X75" s="249">
        <v>45308</v>
      </c>
      <c r="Y75" s="78" t="s">
        <v>74</v>
      </c>
      <c r="Z75" s="249">
        <v>45457</v>
      </c>
      <c r="AA75" s="71">
        <f t="shared" si="5"/>
        <v>149</v>
      </c>
      <c r="AB75" s="71">
        <v>2</v>
      </c>
      <c r="AC75" s="299">
        <v>1920000</v>
      </c>
      <c r="AD75" s="71">
        <v>1</v>
      </c>
      <c r="AE75" s="315">
        <v>45473</v>
      </c>
      <c r="AF75" s="71">
        <f t="shared" si="6"/>
        <v>16</v>
      </c>
      <c r="AG75" s="70">
        <v>0</v>
      </c>
      <c r="AH75" s="300">
        <v>0</v>
      </c>
      <c r="AI75" s="158" t="s">
        <v>74</v>
      </c>
      <c r="AJ75" s="67">
        <v>0</v>
      </c>
      <c r="AK75" s="76" t="s">
        <v>74</v>
      </c>
      <c r="AL75" s="76" t="s">
        <v>74</v>
      </c>
      <c r="AM75" s="71">
        <f t="shared" si="7"/>
        <v>0</v>
      </c>
      <c r="AN75" s="305">
        <f>+K75+AC75-AH75</f>
        <v>19920000</v>
      </c>
      <c r="AO75" s="67" t="s">
        <v>66</v>
      </c>
      <c r="AP75" s="70">
        <v>18000000</v>
      </c>
      <c r="AQ75" s="67" t="s">
        <v>94</v>
      </c>
      <c r="AR75" s="70">
        <v>0</v>
      </c>
      <c r="AS75" s="80" t="s">
        <v>74</v>
      </c>
      <c r="AT75" s="301">
        <v>19920000</v>
      </c>
      <c r="AU75" s="203">
        <f t="shared" si="8"/>
        <v>0</v>
      </c>
      <c r="AV75" s="83">
        <f t="shared" si="9"/>
        <v>1</v>
      </c>
      <c r="AW75" s="158" t="s">
        <v>74</v>
      </c>
      <c r="AX75" s="67" t="s">
        <v>80</v>
      </c>
      <c r="AY75" s="70" t="s">
        <v>11866</v>
      </c>
      <c r="AZ75" s="68" t="s">
        <v>66</v>
      </c>
      <c r="BA75" s="68" t="s">
        <v>66</v>
      </c>
    </row>
    <row r="76" spans="2:53" x14ac:dyDescent="0.25">
      <c r="B76" s="68">
        <v>2024</v>
      </c>
      <c r="C76" s="68">
        <v>891780111</v>
      </c>
      <c r="D76" s="69" t="s">
        <v>64</v>
      </c>
      <c r="E76" s="74" t="s">
        <v>11865</v>
      </c>
      <c r="F76" s="70" t="s">
        <v>11864</v>
      </c>
      <c r="G76" s="314">
        <v>0</v>
      </c>
      <c r="H76" s="67" t="s">
        <v>72</v>
      </c>
      <c r="I76" s="69" t="s">
        <v>65</v>
      </c>
      <c r="J76" s="70" t="s">
        <v>11863</v>
      </c>
      <c r="K76" s="70">
        <v>10290000</v>
      </c>
      <c r="L76" s="68" t="s">
        <v>67</v>
      </c>
      <c r="M76" s="70" t="s">
        <v>8092</v>
      </c>
      <c r="N76" s="70">
        <v>1082410646</v>
      </c>
      <c r="O76" s="75">
        <v>14</v>
      </c>
      <c r="P76" s="249">
        <v>45302</v>
      </c>
      <c r="Q76" s="70">
        <v>2126349000</v>
      </c>
      <c r="R76" s="249">
        <v>45309</v>
      </c>
      <c r="S76" s="70">
        <v>10290000</v>
      </c>
      <c r="T76" s="67" t="s">
        <v>66</v>
      </c>
      <c r="U76" s="70">
        <v>57297693</v>
      </c>
      <c r="V76" s="70" t="s">
        <v>11150</v>
      </c>
      <c r="W76" s="249">
        <v>45308</v>
      </c>
      <c r="X76" s="249">
        <v>45309</v>
      </c>
      <c r="Y76" s="78" t="s">
        <v>74</v>
      </c>
      <c r="Z76" s="249">
        <v>45457</v>
      </c>
      <c r="AA76" s="71">
        <f t="shared" si="5"/>
        <v>148</v>
      </c>
      <c r="AB76" s="71">
        <v>2</v>
      </c>
      <c r="AC76" s="299">
        <v>1120000</v>
      </c>
      <c r="AD76" s="71">
        <v>1</v>
      </c>
      <c r="AE76" s="315">
        <v>45473</v>
      </c>
      <c r="AF76" s="71">
        <f t="shared" si="6"/>
        <v>16</v>
      </c>
      <c r="AG76" s="70">
        <v>0</v>
      </c>
      <c r="AH76" s="300">
        <v>0</v>
      </c>
      <c r="AI76" s="158" t="s">
        <v>74</v>
      </c>
      <c r="AJ76" s="67">
        <v>0</v>
      </c>
      <c r="AK76" s="76" t="s">
        <v>74</v>
      </c>
      <c r="AL76" s="76" t="s">
        <v>74</v>
      </c>
      <c r="AM76" s="71">
        <f t="shared" si="7"/>
        <v>0</v>
      </c>
      <c r="AN76" s="305">
        <f>+K76+AC76-AH76</f>
        <v>11410000</v>
      </c>
      <c r="AO76" s="67" t="s">
        <v>66</v>
      </c>
      <c r="AP76" s="70">
        <v>10290000</v>
      </c>
      <c r="AQ76" s="67" t="s">
        <v>94</v>
      </c>
      <c r="AR76" s="70">
        <v>0</v>
      </c>
      <c r="AS76" s="80" t="s">
        <v>74</v>
      </c>
      <c r="AT76" s="301">
        <v>11410000</v>
      </c>
      <c r="AU76" s="203">
        <f t="shared" si="8"/>
        <v>0</v>
      </c>
      <c r="AV76" s="83">
        <f t="shared" si="9"/>
        <v>1</v>
      </c>
      <c r="AW76" s="158" t="s">
        <v>74</v>
      </c>
      <c r="AX76" s="67" t="s">
        <v>80</v>
      </c>
      <c r="AY76" s="70" t="s">
        <v>11862</v>
      </c>
      <c r="AZ76" s="68" t="s">
        <v>66</v>
      </c>
      <c r="BA76" s="68" t="s">
        <v>66</v>
      </c>
    </row>
    <row r="77" spans="2:53" ht="17.25" customHeight="1" x14ac:dyDescent="0.25">
      <c r="B77" s="68">
        <v>2024</v>
      </c>
      <c r="C77" s="68">
        <v>891780111</v>
      </c>
      <c r="D77" s="69" t="s">
        <v>64</v>
      </c>
      <c r="E77" s="74" t="s">
        <v>11861</v>
      </c>
      <c r="F77" s="70" t="s">
        <v>11860</v>
      </c>
      <c r="G77" s="314">
        <v>0</v>
      </c>
      <c r="H77" s="67" t="s">
        <v>72</v>
      </c>
      <c r="I77" s="69" t="s">
        <v>65</v>
      </c>
      <c r="J77" s="70" t="s">
        <v>11859</v>
      </c>
      <c r="K77" s="70">
        <v>15000000</v>
      </c>
      <c r="L77" s="68" t="s">
        <v>67</v>
      </c>
      <c r="M77" s="70" t="s">
        <v>11858</v>
      </c>
      <c r="N77" s="70">
        <v>1083465166</v>
      </c>
      <c r="O77" s="75">
        <v>13</v>
      </c>
      <c r="P77" s="158">
        <v>45302</v>
      </c>
      <c r="Q77" s="70">
        <v>4518689382</v>
      </c>
      <c r="R77" s="249">
        <v>45308</v>
      </c>
      <c r="S77" s="70">
        <v>15000000</v>
      </c>
      <c r="T77" s="67" t="s">
        <v>66</v>
      </c>
      <c r="U77" s="70">
        <v>57441846</v>
      </c>
      <c r="V77" s="70" t="s">
        <v>7772</v>
      </c>
      <c r="W77" s="249">
        <v>45308</v>
      </c>
      <c r="X77" s="249">
        <v>45308</v>
      </c>
      <c r="Y77" s="78" t="s">
        <v>74</v>
      </c>
      <c r="Z77" s="249">
        <v>45457</v>
      </c>
      <c r="AA77" s="71">
        <f t="shared" si="5"/>
        <v>149</v>
      </c>
      <c r="AB77" s="71">
        <v>0</v>
      </c>
      <c r="AC77" s="299">
        <v>0</v>
      </c>
      <c r="AD77" s="71">
        <v>0</v>
      </c>
      <c r="AE77" s="158" t="s">
        <v>74</v>
      </c>
      <c r="AF77" s="71">
        <f t="shared" si="6"/>
        <v>0</v>
      </c>
      <c r="AG77" s="70">
        <v>1</v>
      </c>
      <c r="AH77" s="300">
        <v>12900000</v>
      </c>
      <c r="AI77" s="158">
        <v>45327</v>
      </c>
      <c r="AJ77" s="67">
        <v>0</v>
      </c>
      <c r="AK77" s="76" t="s">
        <v>74</v>
      </c>
      <c r="AL77" s="76" t="s">
        <v>74</v>
      </c>
      <c r="AM77" s="71">
        <f t="shared" si="7"/>
        <v>0</v>
      </c>
      <c r="AN77" s="305">
        <f>+K77+AC77-AH77</f>
        <v>2100000</v>
      </c>
      <c r="AO77" s="67" t="s">
        <v>66</v>
      </c>
      <c r="AP77" s="70">
        <v>15000000</v>
      </c>
      <c r="AQ77" s="67" t="s">
        <v>94</v>
      </c>
      <c r="AR77" s="70">
        <v>0</v>
      </c>
      <c r="AS77" s="80" t="s">
        <v>74</v>
      </c>
      <c r="AT77" s="301">
        <v>2100000</v>
      </c>
      <c r="AU77" s="203">
        <f t="shared" si="8"/>
        <v>0</v>
      </c>
      <c r="AV77" s="83">
        <f t="shared" si="9"/>
        <v>1</v>
      </c>
      <c r="AW77" s="158">
        <v>45355</v>
      </c>
      <c r="AX77" s="67" t="s">
        <v>571</v>
      </c>
      <c r="AY77" s="70" t="s">
        <v>11857</v>
      </c>
      <c r="AZ77" s="68" t="s">
        <v>66</v>
      </c>
      <c r="BA77" s="68" t="s">
        <v>66</v>
      </c>
    </row>
    <row r="78" spans="2:53" x14ac:dyDescent="0.25">
      <c r="B78" s="68">
        <v>2024</v>
      </c>
      <c r="C78" s="68">
        <v>891780111</v>
      </c>
      <c r="D78" s="69" t="s">
        <v>64</v>
      </c>
      <c r="E78" s="74" t="s">
        <v>11856</v>
      </c>
      <c r="F78" s="70" t="s">
        <v>11855</v>
      </c>
      <c r="G78" s="314">
        <v>0</v>
      </c>
      <c r="H78" s="67" t="s">
        <v>72</v>
      </c>
      <c r="I78" s="69" t="s">
        <v>65</v>
      </c>
      <c r="J78" s="70" t="s">
        <v>11854</v>
      </c>
      <c r="K78" s="70">
        <v>19500000</v>
      </c>
      <c r="L78" s="68" t="s">
        <v>67</v>
      </c>
      <c r="M78" s="70" t="s">
        <v>8740</v>
      </c>
      <c r="N78" s="70">
        <v>1082889745</v>
      </c>
      <c r="O78" s="75">
        <v>13</v>
      </c>
      <c r="P78" s="158">
        <v>45302</v>
      </c>
      <c r="Q78" s="70">
        <v>4518689382</v>
      </c>
      <c r="R78" s="249">
        <v>45308</v>
      </c>
      <c r="S78" s="70">
        <v>19500000</v>
      </c>
      <c r="T78" s="67" t="s">
        <v>66</v>
      </c>
      <c r="U78" s="70">
        <v>36718996</v>
      </c>
      <c r="V78" s="70" t="s">
        <v>7152</v>
      </c>
      <c r="W78" s="249">
        <v>45308</v>
      </c>
      <c r="X78" s="249">
        <v>45308</v>
      </c>
      <c r="Y78" s="78" t="s">
        <v>74</v>
      </c>
      <c r="Z78" s="249">
        <v>45457</v>
      </c>
      <c r="AA78" s="71">
        <f t="shared" si="5"/>
        <v>149</v>
      </c>
      <c r="AB78" s="71">
        <v>0</v>
      </c>
      <c r="AC78" s="299">
        <v>0</v>
      </c>
      <c r="AD78" s="71">
        <v>0</v>
      </c>
      <c r="AE78" s="158" t="s">
        <v>74</v>
      </c>
      <c r="AF78" s="71">
        <f t="shared" si="6"/>
        <v>0</v>
      </c>
      <c r="AG78" s="70">
        <v>0</v>
      </c>
      <c r="AH78" s="300">
        <v>0</v>
      </c>
      <c r="AI78" s="158" t="s">
        <v>74</v>
      </c>
      <c r="AJ78" s="67">
        <v>0</v>
      </c>
      <c r="AK78" s="76" t="s">
        <v>74</v>
      </c>
      <c r="AL78" s="76" t="s">
        <v>74</v>
      </c>
      <c r="AM78" s="71">
        <f t="shared" si="7"/>
        <v>0</v>
      </c>
      <c r="AN78" s="305">
        <f>+K78+AC78-AH78</f>
        <v>19500000</v>
      </c>
      <c r="AO78" s="67" t="s">
        <v>66</v>
      </c>
      <c r="AP78" s="70">
        <v>19500000</v>
      </c>
      <c r="AQ78" s="67" t="s">
        <v>94</v>
      </c>
      <c r="AR78" s="70">
        <v>0</v>
      </c>
      <c r="AS78" s="80" t="s">
        <v>74</v>
      </c>
      <c r="AT78" s="301">
        <v>19500000</v>
      </c>
      <c r="AU78" s="203">
        <f t="shared" si="8"/>
        <v>0</v>
      </c>
      <c r="AV78" s="83">
        <f t="shared" si="9"/>
        <v>1</v>
      </c>
      <c r="AW78" s="158" t="s">
        <v>74</v>
      </c>
      <c r="AX78" s="67" t="s">
        <v>80</v>
      </c>
      <c r="AY78" s="70" t="s">
        <v>11853</v>
      </c>
      <c r="AZ78" s="68" t="s">
        <v>66</v>
      </c>
      <c r="BA78" s="68" t="s">
        <v>66</v>
      </c>
    </row>
    <row r="79" spans="2:53" x14ac:dyDescent="0.25">
      <c r="B79" s="68">
        <v>2024</v>
      </c>
      <c r="C79" s="68">
        <v>891780111</v>
      </c>
      <c r="D79" s="69" t="s">
        <v>64</v>
      </c>
      <c r="E79" s="74" t="s">
        <v>11852</v>
      </c>
      <c r="F79" s="70" t="s">
        <v>11851</v>
      </c>
      <c r="G79" s="314">
        <v>0</v>
      </c>
      <c r="H79" s="67" t="s">
        <v>72</v>
      </c>
      <c r="I79" s="69" t="s">
        <v>65</v>
      </c>
      <c r="J79" s="70" t="s">
        <v>11806</v>
      </c>
      <c r="K79" s="70">
        <v>10500000</v>
      </c>
      <c r="L79" s="68" t="s">
        <v>67</v>
      </c>
      <c r="M79" s="70" t="s">
        <v>6861</v>
      </c>
      <c r="N79" s="70">
        <v>1082889469</v>
      </c>
      <c r="O79" s="75">
        <v>14</v>
      </c>
      <c r="P79" s="249">
        <v>45302</v>
      </c>
      <c r="Q79" s="70">
        <v>2126349000</v>
      </c>
      <c r="R79" s="249">
        <v>45308</v>
      </c>
      <c r="S79" s="70">
        <v>10500000</v>
      </c>
      <c r="T79" s="67" t="s">
        <v>66</v>
      </c>
      <c r="U79" s="70">
        <v>7633817</v>
      </c>
      <c r="V79" s="70" t="s">
        <v>4500</v>
      </c>
      <c r="W79" s="249">
        <v>45308</v>
      </c>
      <c r="X79" s="249">
        <v>45308</v>
      </c>
      <c r="Y79" s="78" t="s">
        <v>74</v>
      </c>
      <c r="Z79" s="249">
        <v>45457</v>
      </c>
      <c r="AA79" s="71">
        <f t="shared" si="5"/>
        <v>149</v>
      </c>
      <c r="AB79" s="71">
        <v>2</v>
      </c>
      <c r="AC79" s="299">
        <v>1120000</v>
      </c>
      <c r="AD79" s="71">
        <v>1</v>
      </c>
      <c r="AE79" s="315">
        <v>45473</v>
      </c>
      <c r="AF79" s="71">
        <f t="shared" si="6"/>
        <v>16</v>
      </c>
      <c r="AG79" s="70">
        <v>0</v>
      </c>
      <c r="AH79" s="300">
        <v>0</v>
      </c>
      <c r="AI79" s="158" t="s">
        <v>74</v>
      </c>
      <c r="AJ79" s="67">
        <v>0</v>
      </c>
      <c r="AK79" s="76" t="s">
        <v>74</v>
      </c>
      <c r="AL79" s="76" t="s">
        <v>74</v>
      </c>
      <c r="AM79" s="71">
        <f t="shared" si="7"/>
        <v>0</v>
      </c>
      <c r="AN79" s="305">
        <f>+K79+AC79-AH79</f>
        <v>11620000</v>
      </c>
      <c r="AO79" s="67" t="s">
        <v>66</v>
      </c>
      <c r="AP79" s="70">
        <v>10500000</v>
      </c>
      <c r="AQ79" s="67" t="s">
        <v>94</v>
      </c>
      <c r="AR79" s="70">
        <v>0</v>
      </c>
      <c r="AS79" s="80" t="s">
        <v>74</v>
      </c>
      <c r="AT79" s="301">
        <v>11620000</v>
      </c>
      <c r="AU79" s="203">
        <f t="shared" si="8"/>
        <v>0</v>
      </c>
      <c r="AV79" s="83">
        <f t="shared" si="9"/>
        <v>1</v>
      </c>
      <c r="AW79" s="158" t="s">
        <v>74</v>
      </c>
      <c r="AX79" s="67" t="s">
        <v>80</v>
      </c>
      <c r="AY79" s="70" t="s">
        <v>11850</v>
      </c>
      <c r="AZ79" s="68" t="s">
        <v>66</v>
      </c>
      <c r="BA79" s="68" t="s">
        <v>66</v>
      </c>
    </row>
    <row r="80" spans="2:53" x14ac:dyDescent="0.25">
      <c r="B80" s="68">
        <v>2024</v>
      </c>
      <c r="C80" s="68">
        <v>891780111</v>
      </c>
      <c r="D80" s="69" t="s">
        <v>64</v>
      </c>
      <c r="E80" s="74" t="s">
        <v>11849</v>
      </c>
      <c r="F80" s="70" t="s">
        <v>11848</v>
      </c>
      <c r="G80" s="314">
        <v>0</v>
      </c>
      <c r="H80" s="67" t="s">
        <v>72</v>
      </c>
      <c r="I80" s="69" t="s">
        <v>65</v>
      </c>
      <c r="J80" s="70" t="s">
        <v>11847</v>
      </c>
      <c r="K80" s="70">
        <v>16500000</v>
      </c>
      <c r="L80" s="68" t="s">
        <v>67</v>
      </c>
      <c r="M80" s="70" t="s">
        <v>7983</v>
      </c>
      <c r="N80" s="70">
        <v>1216968632</v>
      </c>
      <c r="O80" s="75">
        <v>13</v>
      </c>
      <c r="P80" s="158">
        <v>45302</v>
      </c>
      <c r="Q80" s="70">
        <v>4518689382</v>
      </c>
      <c r="R80" s="249">
        <v>45308</v>
      </c>
      <c r="S80" s="70">
        <v>16500000</v>
      </c>
      <c r="T80" s="67" t="s">
        <v>66</v>
      </c>
      <c r="U80" s="70">
        <v>7633817</v>
      </c>
      <c r="V80" s="70" t="s">
        <v>4500</v>
      </c>
      <c r="W80" s="249">
        <v>45308</v>
      </c>
      <c r="X80" s="249">
        <v>45308</v>
      </c>
      <c r="Y80" s="78" t="s">
        <v>74</v>
      </c>
      <c r="Z80" s="249">
        <v>45457</v>
      </c>
      <c r="AA80" s="71">
        <f t="shared" si="5"/>
        <v>149</v>
      </c>
      <c r="AB80" s="71">
        <v>2</v>
      </c>
      <c r="AC80" s="299">
        <v>1760000</v>
      </c>
      <c r="AD80" s="71">
        <v>1</v>
      </c>
      <c r="AE80" s="315">
        <v>45473</v>
      </c>
      <c r="AF80" s="71">
        <f t="shared" si="6"/>
        <v>16</v>
      </c>
      <c r="AG80" s="70">
        <v>0</v>
      </c>
      <c r="AH80" s="300">
        <v>0</v>
      </c>
      <c r="AI80" s="158" t="s">
        <v>74</v>
      </c>
      <c r="AJ80" s="67">
        <v>0</v>
      </c>
      <c r="AK80" s="76" t="s">
        <v>74</v>
      </c>
      <c r="AL80" s="76" t="s">
        <v>74</v>
      </c>
      <c r="AM80" s="71">
        <f t="shared" si="7"/>
        <v>0</v>
      </c>
      <c r="AN80" s="305">
        <f>+K80+AC80-AH80</f>
        <v>18260000</v>
      </c>
      <c r="AO80" s="67" t="s">
        <v>66</v>
      </c>
      <c r="AP80" s="70">
        <v>16500000</v>
      </c>
      <c r="AQ80" s="67" t="s">
        <v>94</v>
      </c>
      <c r="AR80" s="70">
        <v>0</v>
      </c>
      <c r="AS80" s="80" t="s">
        <v>74</v>
      </c>
      <c r="AT80" s="301">
        <v>18260000</v>
      </c>
      <c r="AU80" s="203">
        <f t="shared" si="8"/>
        <v>0</v>
      </c>
      <c r="AV80" s="83">
        <f t="shared" si="9"/>
        <v>1</v>
      </c>
      <c r="AW80" s="158" t="s">
        <v>74</v>
      </c>
      <c r="AX80" s="67" t="s">
        <v>80</v>
      </c>
      <c r="AY80" s="70" t="s">
        <v>11846</v>
      </c>
      <c r="AZ80" s="68" t="s">
        <v>66</v>
      </c>
      <c r="BA80" s="68" t="s">
        <v>66</v>
      </c>
    </row>
    <row r="81" spans="2:53" x14ac:dyDescent="0.25">
      <c r="B81" s="68">
        <v>2024</v>
      </c>
      <c r="C81" s="68">
        <v>891780111</v>
      </c>
      <c r="D81" s="69" t="s">
        <v>64</v>
      </c>
      <c r="E81" s="74" t="s">
        <v>11845</v>
      </c>
      <c r="F81" s="70" t="s">
        <v>11844</v>
      </c>
      <c r="G81" s="314">
        <v>0</v>
      </c>
      <c r="H81" s="67" t="s">
        <v>72</v>
      </c>
      <c r="I81" s="69" t="s">
        <v>65</v>
      </c>
      <c r="J81" s="70" t="s">
        <v>11806</v>
      </c>
      <c r="K81" s="70">
        <v>10500000</v>
      </c>
      <c r="L81" s="68" t="s">
        <v>67</v>
      </c>
      <c r="M81" s="70" t="s">
        <v>7979</v>
      </c>
      <c r="N81" s="70">
        <v>36727735</v>
      </c>
      <c r="O81" s="75">
        <v>14</v>
      </c>
      <c r="P81" s="249">
        <v>45302</v>
      </c>
      <c r="Q81" s="70">
        <v>2126349000</v>
      </c>
      <c r="R81" s="249">
        <v>45308</v>
      </c>
      <c r="S81" s="70">
        <v>10500000</v>
      </c>
      <c r="T81" s="67" t="s">
        <v>66</v>
      </c>
      <c r="U81" s="70">
        <v>7633817</v>
      </c>
      <c r="V81" s="70" t="s">
        <v>4500</v>
      </c>
      <c r="W81" s="249">
        <v>45308</v>
      </c>
      <c r="X81" s="249">
        <v>45308</v>
      </c>
      <c r="Y81" s="78" t="s">
        <v>74</v>
      </c>
      <c r="Z81" s="249">
        <v>45457</v>
      </c>
      <c r="AA81" s="71">
        <f t="shared" si="5"/>
        <v>149</v>
      </c>
      <c r="AB81" s="71">
        <v>2</v>
      </c>
      <c r="AC81" s="299">
        <v>1120000</v>
      </c>
      <c r="AD81" s="71">
        <v>1</v>
      </c>
      <c r="AE81" s="315">
        <v>45473</v>
      </c>
      <c r="AF81" s="71">
        <f t="shared" si="6"/>
        <v>16</v>
      </c>
      <c r="AG81" s="70">
        <v>0</v>
      </c>
      <c r="AH81" s="300">
        <v>0</v>
      </c>
      <c r="AI81" s="158" t="s">
        <v>74</v>
      </c>
      <c r="AJ81" s="67">
        <v>0</v>
      </c>
      <c r="AK81" s="76" t="s">
        <v>74</v>
      </c>
      <c r="AL81" s="76" t="s">
        <v>74</v>
      </c>
      <c r="AM81" s="71">
        <f t="shared" si="7"/>
        <v>0</v>
      </c>
      <c r="AN81" s="305">
        <f>+K81+AC81-AH81</f>
        <v>11620000</v>
      </c>
      <c r="AO81" s="67" t="s">
        <v>66</v>
      </c>
      <c r="AP81" s="70">
        <v>10500000</v>
      </c>
      <c r="AQ81" s="67" t="s">
        <v>94</v>
      </c>
      <c r="AR81" s="70">
        <v>0</v>
      </c>
      <c r="AS81" s="80" t="s">
        <v>74</v>
      </c>
      <c r="AT81" s="301">
        <v>11620000</v>
      </c>
      <c r="AU81" s="203">
        <f t="shared" si="8"/>
        <v>0</v>
      </c>
      <c r="AV81" s="83">
        <f t="shared" si="9"/>
        <v>1</v>
      </c>
      <c r="AW81" s="158" t="s">
        <v>74</v>
      </c>
      <c r="AX81" s="67" t="s">
        <v>80</v>
      </c>
      <c r="AY81" s="70" t="s">
        <v>11843</v>
      </c>
      <c r="AZ81" s="68" t="s">
        <v>66</v>
      </c>
      <c r="BA81" s="68" t="s">
        <v>66</v>
      </c>
    </row>
    <row r="82" spans="2:53" x14ac:dyDescent="0.25">
      <c r="B82" s="68">
        <v>2024</v>
      </c>
      <c r="C82" s="68">
        <v>891780111</v>
      </c>
      <c r="D82" s="69" t="s">
        <v>64</v>
      </c>
      <c r="E82" s="74" t="s">
        <v>11842</v>
      </c>
      <c r="F82" s="70" t="s">
        <v>11841</v>
      </c>
      <c r="G82" s="314">
        <v>0</v>
      </c>
      <c r="H82" s="67" t="s">
        <v>72</v>
      </c>
      <c r="I82" s="69" t="s">
        <v>65</v>
      </c>
      <c r="J82" s="70" t="s">
        <v>11840</v>
      </c>
      <c r="K82" s="70">
        <v>12500000</v>
      </c>
      <c r="L82" s="68" t="s">
        <v>67</v>
      </c>
      <c r="M82" s="70" t="s">
        <v>8005</v>
      </c>
      <c r="N82" s="70">
        <v>84455851</v>
      </c>
      <c r="O82" s="75">
        <v>14</v>
      </c>
      <c r="P82" s="249">
        <v>45302</v>
      </c>
      <c r="Q82" s="70">
        <v>2126349000</v>
      </c>
      <c r="R82" s="249">
        <v>45308</v>
      </c>
      <c r="S82" s="70">
        <v>12500000</v>
      </c>
      <c r="T82" s="67" t="s">
        <v>66</v>
      </c>
      <c r="U82" s="70">
        <v>57441846</v>
      </c>
      <c r="V82" s="70" t="s">
        <v>7772</v>
      </c>
      <c r="W82" s="249">
        <v>45308</v>
      </c>
      <c r="X82" s="249">
        <v>45308</v>
      </c>
      <c r="Y82" s="78" t="s">
        <v>74</v>
      </c>
      <c r="Z82" s="249">
        <v>45457</v>
      </c>
      <c r="AA82" s="71">
        <f t="shared" si="5"/>
        <v>149</v>
      </c>
      <c r="AB82" s="71">
        <v>2</v>
      </c>
      <c r="AC82" s="299">
        <v>1333000</v>
      </c>
      <c r="AD82" s="71">
        <v>1</v>
      </c>
      <c r="AE82" s="315">
        <v>45473</v>
      </c>
      <c r="AF82" s="71">
        <f t="shared" si="6"/>
        <v>16</v>
      </c>
      <c r="AG82" s="70">
        <v>0</v>
      </c>
      <c r="AH82" s="300">
        <v>0</v>
      </c>
      <c r="AI82" s="158" t="s">
        <v>74</v>
      </c>
      <c r="AJ82" s="67">
        <v>0</v>
      </c>
      <c r="AK82" s="76" t="s">
        <v>74</v>
      </c>
      <c r="AL82" s="76" t="s">
        <v>74</v>
      </c>
      <c r="AM82" s="71">
        <f t="shared" si="7"/>
        <v>0</v>
      </c>
      <c r="AN82" s="305">
        <f>+K82+AC82-AH82</f>
        <v>13833000</v>
      </c>
      <c r="AO82" s="67" t="s">
        <v>66</v>
      </c>
      <c r="AP82" s="70">
        <v>12500000</v>
      </c>
      <c r="AQ82" s="67" t="s">
        <v>94</v>
      </c>
      <c r="AR82" s="70">
        <v>0</v>
      </c>
      <c r="AS82" s="80" t="s">
        <v>74</v>
      </c>
      <c r="AT82" s="301">
        <v>13833000</v>
      </c>
      <c r="AU82" s="203">
        <f t="shared" si="8"/>
        <v>0</v>
      </c>
      <c r="AV82" s="83">
        <f t="shared" si="9"/>
        <v>1</v>
      </c>
      <c r="AW82" s="158" t="s">
        <v>74</v>
      </c>
      <c r="AX82" s="67" t="s">
        <v>80</v>
      </c>
      <c r="AY82" s="70" t="s">
        <v>11839</v>
      </c>
      <c r="AZ82" s="68" t="s">
        <v>66</v>
      </c>
      <c r="BA82" s="68" t="s">
        <v>66</v>
      </c>
    </row>
    <row r="83" spans="2:53" x14ac:dyDescent="0.25">
      <c r="B83" s="68">
        <v>2024</v>
      </c>
      <c r="C83" s="68">
        <v>891780111</v>
      </c>
      <c r="D83" s="69" t="s">
        <v>64</v>
      </c>
      <c r="E83" s="74" t="s">
        <v>11838</v>
      </c>
      <c r="F83" s="70" t="s">
        <v>11837</v>
      </c>
      <c r="G83" s="314">
        <v>0</v>
      </c>
      <c r="H83" s="67" t="s">
        <v>72</v>
      </c>
      <c r="I83" s="69" t="s">
        <v>65</v>
      </c>
      <c r="J83" s="70" t="s">
        <v>11806</v>
      </c>
      <c r="K83" s="70">
        <v>10500000</v>
      </c>
      <c r="L83" s="68" t="s">
        <v>67</v>
      </c>
      <c r="M83" s="70" t="s">
        <v>7996</v>
      </c>
      <c r="N83" s="70">
        <v>85155288</v>
      </c>
      <c r="O83" s="75">
        <v>14</v>
      </c>
      <c r="P83" s="249">
        <v>45302</v>
      </c>
      <c r="Q83" s="70">
        <v>2126349000</v>
      </c>
      <c r="R83" s="249">
        <v>45308</v>
      </c>
      <c r="S83" s="70">
        <v>10500000</v>
      </c>
      <c r="T83" s="67" t="s">
        <v>66</v>
      </c>
      <c r="U83" s="70">
        <v>7633817</v>
      </c>
      <c r="V83" s="70" t="s">
        <v>4500</v>
      </c>
      <c r="W83" s="249">
        <v>45308</v>
      </c>
      <c r="X83" s="249">
        <v>45308</v>
      </c>
      <c r="Y83" s="78" t="s">
        <v>74</v>
      </c>
      <c r="Z83" s="249">
        <v>45457</v>
      </c>
      <c r="AA83" s="71">
        <f t="shared" si="5"/>
        <v>149</v>
      </c>
      <c r="AB83" s="71">
        <v>2</v>
      </c>
      <c r="AC83" s="299">
        <v>1120000</v>
      </c>
      <c r="AD83" s="71">
        <v>1</v>
      </c>
      <c r="AE83" s="315">
        <v>45473</v>
      </c>
      <c r="AF83" s="71">
        <f t="shared" si="6"/>
        <v>16</v>
      </c>
      <c r="AG83" s="70">
        <v>0</v>
      </c>
      <c r="AH83" s="300">
        <v>0</v>
      </c>
      <c r="AI83" s="158" t="s">
        <v>74</v>
      </c>
      <c r="AJ83" s="67">
        <v>0</v>
      </c>
      <c r="AK83" s="76" t="s">
        <v>74</v>
      </c>
      <c r="AL83" s="76" t="s">
        <v>74</v>
      </c>
      <c r="AM83" s="71">
        <f t="shared" si="7"/>
        <v>0</v>
      </c>
      <c r="AN83" s="305">
        <f>+K83+AC83-AH83</f>
        <v>11620000</v>
      </c>
      <c r="AO83" s="67" t="s">
        <v>66</v>
      </c>
      <c r="AP83" s="70">
        <v>10500000</v>
      </c>
      <c r="AQ83" s="67" t="s">
        <v>94</v>
      </c>
      <c r="AR83" s="70">
        <v>0</v>
      </c>
      <c r="AS83" s="80" t="s">
        <v>74</v>
      </c>
      <c r="AT83" s="301">
        <v>11620000</v>
      </c>
      <c r="AU83" s="203">
        <f t="shared" si="8"/>
        <v>0</v>
      </c>
      <c r="AV83" s="83">
        <f t="shared" si="9"/>
        <v>1</v>
      </c>
      <c r="AW83" s="158" t="s">
        <v>74</v>
      </c>
      <c r="AX83" s="67" t="s">
        <v>80</v>
      </c>
      <c r="AY83" s="70" t="s">
        <v>11836</v>
      </c>
      <c r="AZ83" s="68" t="s">
        <v>66</v>
      </c>
      <c r="BA83" s="68" t="s">
        <v>66</v>
      </c>
    </row>
    <row r="84" spans="2:53" x14ac:dyDescent="0.25">
      <c r="B84" s="68">
        <v>2024</v>
      </c>
      <c r="C84" s="68">
        <v>891780111</v>
      </c>
      <c r="D84" s="69" t="s">
        <v>64</v>
      </c>
      <c r="E84" s="74" t="s">
        <v>11835</v>
      </c>
      <c r="F84" s="70" t="s">
        <v>11834</v>
      </c>
      <c r="G84" s="314">
        <v>0</v>
      </c>
      <c r="H84" s="67" t="s">
        <v>72</v>
      </c>
      <c r="I84" s="69" t="s">
        <v>65</v>
      </c>
      <c r="J84" s="70" t="s">
        <v>11833</v>
      </c>
      <c r="K84" s="70">
        <v>21000000</v>
      </c>
      <c r="L84" s="68" t="s">
        <v>67</v>
      </c>
      <c r="M84" s="70" t="s">
        <v>11832</v>
      </c>
      <c r="N84" s="70">
        <v>1024505118</v>
      </c>
      <c r="O84" s="75">
        <v>13</v>
      </c>
      <c r="P84" s="158">
        <v>45302</v>
      </c>
      <c r="Q84" s="70">
        <v>4518689382</v>
      </c>
      <c r="R84" s="249">
        <v>45308</v>
      </c>
      <c r="S84" s="70">
        <v>21000000</v>
      </c>
      <c r="T84" s="67" t="s">
        <v>66</v>
      </c>
      <c r="U84" s="70">
        <v>7633817</v>
      </c>
      <c r="V84" s="70" t="s">
        <v>4500</v>
      </c>
      <c r="W84" s="249">
        <v>45308</v>
      </c>
      <c r="X84" s="249">
        <v>45308</v>
      </c>
      <c r="Y84" s="78" t="s">
        <v>74</v>
      </c>
      <c r="Z84" s="249">
        <v>45457</v>
      </c>
      <c r="AA84" s="71">
        <f t="shared" si="5"/>
        <v>149</v>
      </c>
      <c r="AB84" s="71">
        <v>0</v>
      </c>
      <c r="AC84" s="299">
        <v>0</v>
      </c>
      <c r="AD84" s="71">
        <v>0</v>
      </c>
      <c r="AE84" s="158" t="s">
        <v>74</v>
      </c>
      <c r="AF84" s="71">
        <f t="shared" si="6"/>
        <v>0</v>
      </c>
      <c r="AG84" s="70">
        <v>1</v>
      </c>
      <c r="AH84" s="300">
        <v>15120000</v>
      </c>
      <c r="AI84" s="158">
        <v>45348</v>
      </c>
      <c r="AJ84" s="67">
        <v>0</v>
      </c>
      <c r="AK84" s="76" t="s">
        <v>74</v>
      </c>
      <c r="AL84" s="76" t="s">
        <v>74</v>
      </c>
      <c r="AM84" s="71">
        <f t="shared" si="7"/>
        <v>0</v>
      </c>
      <c r="AN84" s="305">
        <f>+K84+AC84-AH84</f>
        <v>5880000</v>
      </c>
      <c r="AO84" s="67" t="s">
        <v>66</v>
      </c>
      <c r="AP84" s="70">
        <v>21000000</v>
      </c>
      <c r="AQ84" s="67" t="s">
        <v>94</v>
      </c>
      <c r="AR84" s="70">
        <v>0</v>
      </c>
      <c r="AS84" s="80" t="s">
        <v>74</v>
      </c>
      <c r="AT84" s="301">
        <v>5880000</v>
      </c>
      <c r="AU84" s="203">
        <f t="shared" si="8"/>
        <v>0</v>
      </c>
      <c r="AV84" s="83">
        <f t="shared" si="9"/>
        <v>1</v>
      </c>
      <c r="AW84" s="158">
        <v>45551</v>
      </c>
      <c r="AX84" s="67" t="s">
        <v>571</v>
      </c>
      <c r="AY84" s="70" t="s">
        <v>11831</v>
      </c>
      <c r="AZ84" s="68" t="s">
        <v>66</v>
      </c>
      <c r="BA84" s="68" t="s">
        <v>66</v>
      </c>
    </row>
    <row r="85" spans="2:53" x14ac:dyDescent="0.25">
      <c r="B85" s="68">
        <v>2024</v>
      </c>
      <c r="C85" s="68">
        <v>891780111</v>
      </c>
      <c r="D85" s="69" t="s">
        <v>64</v>
      </c>
      <c r="E85" s="74" t="s">
        <v>11830</v>
      </c>
      <c r="F85" s="70" t="s">
        <v>11829</v>
      </c>
      <c r="G85" s="314">
        <v>0</v>
      </c>
      <c r="H85" s="67" t="s">
        <v>72</v>
      </c>
      <c r="I85" s="69" t="s">
        <v>65</v>
      </c>
      <c r="J85" s="70" t="s">
        <v>11806</v>
      </c>
      <c r="K85" s="70">
        <v>10500000</v>
      </c>
      <c r="L85" s="68" t="s">
        <v>67</v>
      </c>
      <c r="M85" s="70" t="s">
        <v>7960</v>
      </c>
      <c r="N85" s="70">
        <v>1082478213</v>
      </c>
      <c r="O85" s="75">
        <v>14</v>
      </c>
      <c r="P85" s="249">
        <v>45302</v>
      </c>
      <c r="Q85" s="70">
        <v>2126349000</v>
      </c>
      <c r="R85" s="249">
        <v>45308</v>
      </c>
      <c r="S85" s="70">
        <v>10500000</v>
      </c>
      <c r="T85" s="67" t="s">
        <v>66</v>
      </c>
      <c r="U85" s="70">
        <v>7633817</v>
      </c>
      <c r="V85" s="70" t="s">
        <v>4500</v>
      </c>
      <c r="W85" s="249">
        <v>45308</v>
      </c>
      <c r="X85" s="249">
        <v>45308</v>
      </c>
      <c r="Y85" s="78" t="s">
        <v>74</v>
      </c>
      <c r="Z85" s="249">
        <v>45457</v>
      </c>
      <c r="AA85" s="71">
        <f t="shared" si="5"/>
        <v>149</v>
      </c>
      <c r="AB85" s="71">
        <v>2</v>
      </c>
      <c r="AC85" s="299">
        <v>1120000</v>
      </c>
      <c r="AD85" s="71">
        <v>1</v>
      </c>
      <c r="AE85" s="315">
        <v>45473</v>
      </c>
      <c r="AF85" s="71">
        <f t="shared" si="6"/>
        <v>16</v>
      </c>
      <c r="AG85" s="70">
        <v>0</v>
      </c>
      <c r="AH85" s="300">
        <v>0</v>
      </c>
      <c r="AI85" s="158" t="s">
        <v>74</v>
      </c>
      <c r="AJ85" s="67">
        <v>0</v>
      </c>
      <c r="AK85" s="76" t="s">
        <v>74</v>
      </c>
      <c r="AL85" s="76" t="s">
        <v>74</v>
      </c>
      <c r="AM85" s="71">
        <f t="shared" si="7"/>
        <v>0</v>
      </c>
      <c r="AN85" s="305">
        <f>+K85+AC85-AH85</f>
        <v>11620000</v>
      </c>
      <c r="AO85" s="67" t="s">
        <v>66</v>
      </c>
      <c r="AP85" s="70">
        <v>10500000</v>
      </c>
      <c r="AQ85" s="67" t="s">
        <v>94</v>
      </c>
      <c r="AR85" s="70">
        <v>0</v>
      </c>
      <c r="AS85" s="80" t="s">
        <v>74</v>
      </c>
      <c r="AT85" s="301">
        <v>11620000</v>
      </c>
      <c r="AU85" s="203">
        <f t="shared" si="8"/>
        <v>0</v>
      </c>
      <c r="AV85" s="83">
        <f t="shared" si="9"/>
        <v>1</v>
      </c>
      <c r="AW85" s="158" t="s">
        <v>74</v>
      </c>
      <c r="AX85" s="67" t="s">
        <v>80</v>
      </c>
      <c r="AY85" s="70" t="s">
        <v>11828</v>
      </c>
      <c r="AZ85" s="68" t="s">
        <v>66</v>
      </c>
      <c r="BA85" s="68" t="s">
        <v>66</v>
      </c>
    </row>
    <row r="86" spans="2:53" x14ac:dyDescent="0.25">
      <c r="B86" s="68">
        <v>2024</v>
      </c>
      <c r="C86" s="68">
        <v>891780111</v>
      </c>
      <c r="D86" s="69" t="s">
        <v>64</v>
      </c>
      <c r="E86" s="74" t="s">
        <v>11827</v>
      </c>
      <c r="F86" s="70" t="s">
        <v>11826</v>
      </c>
      <c r="G86" s="314">
        <v>0</v>
      </c>
      <c r="H86" s="67" t="s">
        <v>72</v>
      </c>
      <c r="I86" s="69" t="s">
        <v>65</v>
      </c>
      <c r="J86" s="70" t="s">
        <v>11654</v>
      </c>
      <c r="K86" s="70">
        <v>10780000</v>
      </c>
      <c r="L86" s="68" t="s">
        <v>67</v>
      </c>
      <c r="M86" s="70" t="s">
        <v>9044</v>
      </c>
      <c r="N86" s="70">
        <v>7631755</v>
      </c>
      <c r="O86" s="75">
        <v>14</v>
      </c>
      <c r="P86" s="249">
        <v>45302</v>
      </c>
      <c r="Q86" s="70">
        <v>2126349000</v>
      </c>
      <c r="R86" s="249">
        <v>45308</v>
      </c>
      <c r="S86" s="70">
        <v>10780000</v>
      </c>
      <c r="T86" s="67" t="s">
        <v>66</v>
      </c>
      <c r="U86" s="70">
        <v>85459497</v>
      </c>
      <c r="V86" s="70" t="s">
        <v>4616</v>
      </c>
      <c r="W86" s="249">
        <v>45308</v>
      </c>
      <c r="X86" s="249">
        <v>45308</v>
      </c>
      <c r="Y86" s="78" t="s">
        <v>74</v>
      </c>
      <c r="Z86" s="249">
        <v>45457</v>
      </c>
      <c r="AA86" s="71">
        <f t="shared" si="5"/>
        <v>149</v>
      </c>
      <c r="AB86" s="71">
        <v>2</v>
      </c>
      <c r="AC86" s="299">
        <v>1120000</v>
      </c>
      <c r="AD86" s="71">
        <v>1</v>
      </c>
      <c r="AE86" s="315">
        <v>45473</v>
      </c>
      <c r="AF86" s="71">
        <f t="shared" si="6"/>
        <v>16</v>
      </c>
      <c r="AG86" s="70">
        <v>0</v>
      </c>
      <c r="AH86" s="300">
        <v>0</v>
      </c>
      <c r="AI86" s="158" t="s">
        <v>74</v>
      </c>
      <c r="AJ86" s="67">
        <v>0</v>
      </c>
      <c r="AK86" s="76" t="s">
        <v>74</v>
      </c>
      <c r="AL86" s="76" t="s">
        <v>74</v>
      </c>
      <c r="AM86" s="71">
        <f t="shared" si="7"/>
        <v>0</v>
      </c>
      <c r="AN86" s="305">
        <f>+K86+AC86-AH86</f>
        <v>11900000</v>
      </c>
      <c r="AO86" s="67" t="s">
        <v>66</v>
      </c>
      <c r="AP86" s="70">
        <v>10780000</v>
      </c>
      <c r="AQ86" s="67" t="s">
        <v>94</v>
      </c>
      <c r="AR86" s="70">
        <v>0</v>
      </c>
      <c r="AS86" s="80" t="s">
        <v>74</v>
      </c>
      <c r="AT86" s="301">
        <v>11900000</v>
      </c>
      <c r="AU86" s="203">
        <f t="shared" si="8"/>
        <v>0</v>
      </c>
      <c r="AV86" s="83">
        <f t="shared" si="9"/>
        <v>1</v>
      </c>
      <c r="AW86" s="158" t="s">
        <v>74</v>
      </c>
      <c r="AX86" s="67" t="s">
        <v>80</v>
      </c>
      <c r="AY86" s="70" t="s">
        <v>11825</v>
      </c>
      <c r="AZ86" s="68" t="s">
        <v>66</v>
      </c>
      <c r="BA86" s="68" t="s">
        <v>66</v>
      </c>
    </row>
    <row r="87" spans="2:53" x14ac:dyDescent="0.25">
      <c r="B87" s="68">
        <v>2024</v>
      </c>
      <c r="C87" s="68">
        <v>891780111</v>
      </c>
      <c r="D87" s="69" t="s">
        <v>64</v>
      </c>
      <c r="E87" s="74" t="s">
        <v>11824</v>
      </c>
      <c r="F87" s="70" t="s">
        <v>11823</v>
      </c>
      <c r="G87" s="314">
        <v>0</v>
      </c>
      <c r="H87" s="67" t="s">
        <v>72</v>
      </c>
      <c r="I87" s="69" t="s">
        <v>65</v>
      </c>
      <c r="J87" s="70" t="s">
        <v>11822</v>
      </c>
      <c r="K87" s="70">
        <v>10500000</v>
      </c>
      <c r="L87" s="68" t="s">
        <v>67</v>
      </c>
      <c r="M87" s="70" t="s">
        <v>7992</v>
      </c>
      <c r="N87" s="70">
        <v>1082983512</v>
      </c>
      <c r="O87" s="75">
        <v>14</v>
      </c>
      <c r="P87" s="249">
        <v>45302</v>
      </c>
      <c r="Q87" s="70">
        <v>2126349000</v>
      </c>
      <c r="R87" s="249">
        <v>45308</v>
      </c>
      <c r="S87" s="70">
        <v>10500000</v>
      </c>
      <c r="T87" s="67" t="s">
        <v>66</v>
      </c>
      <c r="U87" s="70">
        <v>7633817</v>
      </c>
      <c r="V87" s="70" t="s">
        <v>4500</v>
      </c>
      <c r="W87" s="249">
        <v>45308</v>
      </c>
      <c r="X87" s="249">
        <v>45308</v>
      </c>
      <c r="Y87" s="78" t="s">
        <v>74</v>
      </c>
      <c r="Z87" s="249">
        <v>45457</v>
      </c>
      <c r="AA87" s="71">
        <f t="shared" si="5"/>
        <v>149</v>
      </c>
      <c r="AB87" s="71">
        <v>2</v>
      </c>
      <c r="AC87" s="299">
        <v>1120000</v>
      </c>
      <c r="AD87" s="71">
        <v>1</v>
      </c>
      <c r="AE87" s="315">
        <v>45473</v>
      </c>
      <c r="AF87" s="71">
        <f t="shared" si="6"/>
        <v>16</v>
      </c>
      <c r="AG87" s="70">
        <v>0</v>
      </c>
      <c r="AH87" s="300">
        <v>0</v>
      </c>
      <c r="AI87" s="158" t="s">
        <v>74</v>
      </c>
      <c r="AJ87" s="67">
        <v>0</v>
      </c>
      <c r="AK87" s="76" t="s">
        <v>74</v>
      </c>
      <c r="AL87" s="76" t="s">
        <v>74</v>
      </c>
      <c r="AM87" s="71">
        <f t="shared" si="7"/>
        <v>0</v>
      </c>
      <c r="AN87" s="305">
        <f>+K87+AC87-AH87</f>
        <v>11620000</v>
      </c>
      <c r="AO87" s="67" t="s">
        <v>66</v>
      </c>
      <c r="AP87" s="70">
        <v>10500000</v>
      </c>
      <c r="AQ87" s="67" t="s">
        <v>94</v>
      </c>
      <c r="AR87" s="70">
        <v>0</v>
      </c>
      <c r="AS87" s="80" t="s">
        <v>74</v>
      </c>
      <c r="AT87" s="301">
        <v>11620000</v>
      </c>
      <c r="AU87" s="203">
        <f t="shared" si="8"/>
        <v>0</v>
      </c>
      <c r="AV87" s="83">
        <f t="shared" si="9"/>
        <v>1</v>
      </c>
      <c r="AW87" s="158" t="s">
        <v>74</v>
      </c>
      <c r="AX87" s="67" t="s">
        <v>80</v>
      </c>
      <c r="AY87" s="70" t="s">
        <v>11821</v>
      </c>
      <c r="AZ87" s="68" t="s">
        <v>66</v>
      </c>
      <c r="BA87" s="68" t="s">
        <v>66</v>
      </c>
    </row>
    <row r="88" spans="2:53" x14ac:dyDescent="0.25">
      <c r="B88" s="68">
        <v>2024</v>
      </c>
      <c r="C88" s="68">
        <v>891780111</v>
      </c>
      <c r="D88" s="69" t="s">
        <v>64</v>
      </c>
      <c r="E88" s="74" t="s">
        <v>11820</v>
      </c>
      <c r="F88" s="70" t="s">
        <v>11819</v>
      </c>
      <c r="G88" s="314">
        <v>0</v>
      </c>
      <c r="H88" s="67" t="s">
        <v>72</v>
      </c>
      <c r="I88" s="69" t="s">
        <v>65</v>
      </c>
      <c r="J88" s="70" t="s">
        <v>11818</v>
      </c>
      <c r="K88" s="70">
        <v>10500000</v>
      </c>
      <c r="L88" s="68" t="s">
        <v>67</v>
      </c>
      <c r="M88" s="70" t="s">
        <v>7969</v>
      </c>
      <c r="N88" s="70">
        <v>57298171</v>
      </c>
      <c r="O88" s="75">
        <v>14</v>
      </c>
      <c r="P88" s="249">
        <v>45302</v>
      </c>
      <c r="Q88" s="70">
        <v>2126349000</v>
      </c>
      <c r="R88" s="249">
        <v>45308</v>
      </c>
      <c r="S88" s="70">
        <v>10500000</v>
      </c>
      <c r="T88" s="67" t="s">
        <v>66</v>
      </c>
      <c r="U88" s="70">
        <v>7633817</v>
      </c>
      <c r="V88" s="70" t="s">
        <v>4500</v>
      </c>
      <c r="W88" s="249">
        <v>45308</v>
      </c>
      <c r="X88" s="249">
        <v>45308</v>
      </c>
      <c r="Y88" s="78" t="s">
        <v>74</v>
      </c>
      <c r="Z88" s="249">
        <v>45457</v>
      </c>
      <c r="AA88" s="71">
        <f t="shared" si="5"/>
        <v>149</v>
      </c>
      <c r="AB88" s="71">
        <v>2</v>
      </c>
      <c r="AC88" s="299">
        <v>1120000</v>
      </c>
      <c r="AD88" s="71">
        <v>1</v>
      </c>
      <c r="AE88" s="315">
        <v>45473</v>
      </c>
      <c r="AF88" s="71">
        <f t="shared" si="6"/>
        <v>16</v>
      </c>
      <c r="AG88" s="70">
        <v>0</v>
      </c>
      <c r="AH88" s="300">
        <v>0</v>
      </c>
      <c r="AI88" s="158" t="s">
        <v>74</v>
      </c>
      <c r="AJ88" s="67">
        <v>0</v>
      </c>
      <c r="AK88" s="76" t="s">
        <v>74</v>
      </c>
      <c r="AL88" s="76" t="s">
        <v>74</v>
      </c>
      <c r="AM88" s="71">
        <f t="shared" si="7"/>
        <v>0</v>
      </c>
      <c r="AN88" s="305">
        <f>+K88+AC88-AH88</f>
        <v>11620000</v>
      </c>
      <c r="AO88" s="67" t="s">
        <v>66</v>
      </c>
      <c r="AP88" s="70">
        <v>10500000</v>
      </c>
      <c r="AQ88" s="67" t="s">
        <v>94</v>
      </c>
      <c r="AR88" s="70">
        <v>0</v>
      </c>
      <c r="AS88" s="80" t="s">
        <v>74</v>
      </c>
      <c r="AT88" s="301">
        <v>11620000</v>
      </c>
      <c r="AU88" s="203">
        <f t="shared" si="8"/>
        <v>0</v>
      </c>
      <c r="AV88" s="83">
        <f t="shared" si="9"/>
        <v>1</v>
      </c>
      <c r="AW88" s="158" t="s">
        <v>74</v>
      </c>
      <c r="AX88" s="67" t="s">
        <v>80</v>
      </c>
      <c r="AY88" s="70" t="s">
        <v>11817</v>
      </c>
      <c r="AZ88" s="68" t="s">
        <v>66</v>
      </c>
      <c r="BA88" s="68" t="s">
        <v>66</v>
      </c>
    </row>
    <row r="89" spans="2:53" x14ac:dyDescent="0.25">
      <c r="B89" s="68">
        <v>2024</v>
      </c>
      <c r="C89" s="68">
        <v>891780111</v>
      </c>
      <c r="D89" s="69" t="s">
        <v>64</v>
      </c>
      <c r="E89" s="74" t="s">
        <v>11816</v>
      </c>
      <c r="F89" s="70" t="s">
        <v>11815</v>
      </c>
      <c r="G89" s="314">
        <v>0</v>
      </c>
      <c r="H89" s="67" t="s">
        <v>72</v>
      </c>
      <c r="I89" s="69" t="s">
        <v>65</v>
      </c>
      <c r="J89" s="70" t="s">
        <v>11814</v>
      </c>
      <c r="K89" s="70">
        <v>10500000</v>
      </c>
      <c r="L89" s="68" t="s">
        <v>67</v>
      </c>
      <c r="M89" s="70" t="s">
        <v>8373</v>
      </c>
      <c r="N89" s="70">
        <v>1007558518</v>
      </c>
      <c r="O89" s="75">
        <v>14</v>
      </c>
      <c r="P89" s="249">
        <v>45302</v>
      </c>
      <c r="Q89" s="70">
        <v>2126349000</v>
      </c>
      <c r="R89" s="249">
        <v>45308</v>
      </c>
      <c r="S89" s="70">
        <v>10500000</v>
      </c>
      <c r="T89" s="67" t="s">
        <v>66</v>
      </c>
      <c r="U89" s="70">
        <v>57297693</v>
      </c>
      <c r="V89" s="70" t="s">
        <v>11150</v>
      </c>
      <c r="W89" s="249">
        <v>45308</v>
      </c>
      <c r="X89" s="249">
        <v>45308</v>
      </c>
      <c r="Y89" s="78" t="s">
        <v>74</v>
      </c>
      <c r="Z89" s="249">
        <v>45457</v>
      </c>
      <c r="AA89" s="71">
        <f t="shared" si="5"/>
        <v>149</v>
      </c>
      <c r="AB89" s="71">
        <v>3</v>
      </c>
      <c r="AC89" s="299">
        <v>2650000</v>
      </c>
      <c r="AD89" s="71">
        <v>1</v>
      </c>
      <c r="AE89" s="158">
        <v>45473</v>
      </c>
      <c r="AF89" s="71">
        <f t="shared" si="6"/>
        <v>16</v>
      </c>
      <c r="AG89" s="70">
        <v>0</v>
      </c>
      <c r="AH89" s="300">
        <v>0</v>
      </c>
      <c r="AI89" s="158" t="s">
        <v>74</v>
      </c>
      <c r="AJ89" s="67">
        <v>0</v>
      </c>
      <c r="AK89" s="76" t="s">
        <v>74</v>
      </c>
      <c r="AL89" s="76" t="s">
        <v>74</v>
      </c>
      <c r="AM89" s="71">
        <f t="shared" si="7"/>
        <v>0</v>
      </c>
      <c r="AN89" s="305">
        <f>+K89+AC89-AH89</f>
        <v>13150000</v>
      </c>
      <c r="AO89" s="67" t="s">
        <v>66</v>
      </c>
      <c r="AP89" s="70">
        <v>10500000</v>
      </c>
      <c r="AQ89" s="67" t="s">
        <v>94</v>
      </c>
      <c r="AR89" s="70">
        <v>0</v>
      </c>
      <c r="AS89" s="80" t="s">
        <v>74</v>
      </c>
      <c r="AT89" s="301">
        <v>13150000</v>
      </c>
      <c r="AU89" s="203">
        <f t="shared" si="8"/>
        <v>0</v>
      </c>
      <c r="AV89" s="83">
        <f t="shared" si="9"/>
        <v>1</v>
      </c>
      <c r="AW89" s="158" t="s">
        <v>74</v>
      </c>
      <c r="AX89" s="67" t="s">
        <v>80</v>
      </c>
      <c r="AY89" s="70" t="s">
        <v>11813</v>
      </c>
      <c r="AZ89" s="68" t="s">
        <v>66</v>
      </c>
      <c r="BA89" s="68" t="s">
        <v>66</v>
      </c>
    </row>
    <row r="90" spans="2:53" x14ac:dyDescent="0.25">
      <c r="B90" s="68">
        <v>2024</v>
      </c>
      <c r="C90" s="68">
        <v>891780111</v>
      </c>
      <c r="D90" s="69" t="s">
        <v>64</v>
      </c>
      <c r="E90" s="74" t="s">
        <v>11812</v>
      </c>
      <c r="F90" s="70" t="s">
        <v>11811</v>
      </c>
      <c r="G90" s="314">
        <v>0</v>
      </c>
      <c r="H90" s="67" t="s">
        <v>72</v>
      </c>
      <c r="I90" s="69" t="s">
        <v>65</v>
      </c>
      <c r="J90" s="70" t="s">
        <v>11806</v>
      </c>
      <c r="K90" s="70">
        <v>10500000</v>
      </c>
      <c r="L90" s="68" t="s">
        <v>67</v>
      </c>
      <c r="M90" s="70" t="s">
        <v>11810</v>
      </c>
      <c r="N90" s="70">
        <v>7634703</v>
      </c>
      <c r="O90" s="75">
        <v>14</v>
      </c>
      <c r="P90" s="249">
        <v>45302</v>
      </c>
      <c r="Q90" s="70">
        <v>2126349000</v>
      </c>
      <c r="R90" s="249">
        <v>45308</v>
      </c>
      <c r="S90" s="70">
        <v>10500000</v>
      </c>
      <c r="T90" s="67" t="s">
        <v>66</v>
      </c>
      <c r="U90" s="70">
        <v>7633817</v>
      </c>
      <c r="V90" s="70" t="s">
        <v>4500</v>
      </c>
      <c r="W90" s="249">
        <v>45308</v>
      </c>
      <c r="X90" s="249">
        <v>45308</v>
      </c>
      <c r="Y90" s="78" t="s">
        <v>74</v>
      </c>
      <c r="Z90" s="249">
        <v>45457</v>
      </c>
      <c r="AA90" s="71">
        <f t="shared" si="5"/>
        <v>149</v>
      </c>
      <c r="AB90" s="71">
        <v>0</v>
      </c>
      <c r="AC90" s="299">
        <v>0</v>
      </c>
      <c r="AD90" s="71">
        <v>0</v>
      </c>
      <c r="AE90" s="158" t="s">
        <v>74</v>
      </c>
      <c r="AF90" s="71">
        <f t="shared" si="6"/>
        <v>0</v>
      </c>
      <c r="AG90" s="70">
        <v>0</v>
      </c>
      <c r="AH90" s="300">
        <v>0</v>
      </c>
      <c r="AI90" s="158" t="s">
        <v>74</v>
      </c>
      <c r="AJ90" s="67">
        <v>0</v>
      </c>
      <c r="AK90" s="76" t="s">
        <v>74</v>
      </c>
      <c r="AL90" s="76" t="s">
        <v>74</v>
      </c>
      <c r="AM90" s="71">
        <f t="shared" si="7"/>
        <v>0</v>
      </c>
      <c r="AN90" s="305">
        <f>+K90+AC90-AH90</f>
        <v>10500000</v>
      </c>
      <c r="AO90" s="67" t="s">
        <v>66</v>
      </c>
      <c r="AP90" s="70">
        <v>10500000</v>
      </c>
      <c r="AQ90" s="67" t="s">
        <v>94</v>
      </c>
      <c r="AR90" s="70">
        <v>0</v>
      </c>
      <c r="AS90" s="80" t="s">
        <v>74</v>
      </c>
      <c r="AT90" s="301">
        <v>10500000</v>
      </c>
      <c r="AU90" s="203">
        <f t="shared" si="8"/>
        <v>0</v>
      </c>
      <c r="AV90" s="83">
        <f t="shared" si="9"/>
        <v>1</v>
      </c>
      <c r="AW90" s="158" t="s">
        <v>74</v>
      </c>
      <c r="AX90" s="67" t="s">
        <v>80</v>
      </c>
      <c r="AY90" s="70" t="s">
        <v>11809</v>
      </c>
      <c r="AZ90" s="68" t="s">
        <v>66</v>
      </c>
      <c r="BA90" s="68" t="s">
        <v>66</v>
      </c>
    </row>
    <row r="91" spans="2:53" x14ac:dyDescent="0.25">
      <c r="B91" s="68">
        <v>2024</v>
      </c>
      <c r="C91" s="68">
        <v>891780111</v>
      </c>
      <c r="D91" s="69" t="s">
        <v>64</v>
      </c>
      <c r="E91" s="74" t="s">
        <v>11808</v>
      </c>
      <c r="F91" s="70" t="s">
        <v>11807</v>
      </c>
      <c r="G91" s="314">
        <v>0</v>
      </c>
      <c r="H91" s="67" t="s">
        <v>72</v>
      </c>
      <c r="I91" s="69" t="s">
        <v>65</v>
      </c>
      <c r="J91" s="70" t="s">
        <v>11806</v>
      </c>
      <c r="K91" s="70">
        <v>10500000</v>
      </c>
      <c r="L91" s="68" t="s">
        <v>67</v>
      </c>
      <c r="M91" s="70" t="s">
        <v>7110</v>
      </c>
      <c r="N91" s="70">
        <v>84456714</v>
      </c>
      <c r="O91" s="75">
        <v>14</v>
      </c>
      <c r="P91" s="249">
        <v>45302</v>
      </c>
      <c r="Q91" s="70">
        <v>2126349000</v>
      </c>
      <c r="R91" s="249">
        <v>45308</v>
      </c>
      <c r="S91" s="70">
        <v>10500000</v>
      </c>
      <c r="T91" s="67" t="s">
        <v>66</v>
      </c>
      <c r="U91" s="70">
        <v>7633817</v>
      </c>
      <c r="V91" s="70" t="s">
        <v>4500</v>
      </c>
      <c r="W91" s="249">
        <v>45308</v>
      </c>
      <c r="X91" s="249">
        <v>45308</v>
      </c>
      <c r="Y91" s="78" t="s">
        <v>74</v>
      </c>
      <c r="Z91" s="249">
        <v>45457</v>
      </c>
      <c r="AA91" s="71">
        <f t="shared" si="5"/>
        <v>149</v>
      </c>
      <c r="AB91" s="71">
        <v>0</v>
      </c>
      <c r="AC91" s="299">
        <v>0</v>
      </c>
      <c r="AD91" s="71">
        <v>0</v>
      </c>
      <c r="AE91" s="158" t="s">
        <v>74</v>
      </c>
      <c r="AF91" s="71">
        <f t="shared" si="6"/>
        <v>0</v>
      </c>
      <c r="AG91" s="70">
        <v>0</v>
      </c>
      <c r="AH91" s="300">
        <v>0</v>
      </c>
      <c r="AI91" s="158" t="s">
        <v>74</v>
      </c>
      <c r="AJ91" s="67">
        <v>0</v>
      </c>
      <c r="AK91" s="76" t="s">
        <v>74</v>
      </c>
      <c r="AL91" s="76" t="s">
        <v>74</v>
      </c>
      <c r="AM91" s="71">
        <f t="shared" si="7"/>
        <v>0</v>
      </c>
      <c r="AN91" s="305">
        <f>+K91+AC91-AH91</f>
        <v>10500000</v>
      </c>
      <c r="AO91" s="67" t="s">
        <v>66</v>
      </c>
      <c r="AP91" s="70">
        <v>10500000</v>
      </c>
      <c r="AQ91" s="67" t="s">
        <v>94</v>
      </c>
      <c r="AR91" s="70">
        <v>0</v>
      </c>
      <c r="AS91" s="80" t="s">
        <v>74</v>
      </c>
      <c r="AT91" s="301">
        <v>10500000</v>
      </c>
      <c r="AU91" s="203">
        <f t="shared" si="8"/>
        <v>0</v>
      </c>
      <c r="AV91" s="83">
        <f t="shared" si="9"/>
        <v>1</v>
      </c>
      <c r="AW91" s="158" t="s">
        <v>74</v>
      </c>
      <c r="AX91" s="67" t="s">
        <v>80</v>
      </c>
      <c r="AY91" s="70" t="s">
        <v>11805</v>
      </c>
      <c r="AZ91" s="68" t="s">
        <v>66</v>
      </c>
      <c r="BA91" s="68" t="s">
        <v>66</v>
      </c>
    </row>
    <row r="92" spans="2:53" x14ac:dyDescent="0.25">
      <c r="B92" s="68">
        <v>2024</v>
      </c>
      <c r="C92" s="68">
        <v>891780111</v>
      </c>
      <c r="D92" s="69" t="s">
        <v>64</v>
      </c>
      <c r="E92" s="74" t="s">
        <v>11804</v>
      </c>
      <c r="F92" s="70" t="s">
        <v>11803</v>
      </c>
      <c r="G92" s="314">
        <v>0</v>
      </c>
      <c r="H92" s="67" t="s">
        <v>72</v>
      </c>
      <c r="I92" s="69" t="s">
        <v>65</v>
      </c>
      <c r="J92" s="70" t="s">
        <v>11802</v>
      </c>
      <c r="K92" s="70">
        <v>10780000</v>
      </c>
      <c r="L92" s="68" t="s">
        <v>67</v>
      </c>
      <c r="M92" s="70" t="s">
        <v>9196</v>
      </c>
      <c r="N92" s="70">
        <v>85476117</v>
      </c>
      <c r="O92" s="75">
        <v>14</v>
      </c>
      <c r="P92" s="249">
        <v>45302</v>
      </c>
      <c r="Q92" s="70">
        <v>2126349000</v>
      </c>
      <c r="R92" s="249">
        <v>45308</v>
      </c>
      <c r="S92" s="70">
        <v>10780000</v>
      </c>
      <c r="T92" s="67" t="s">
        <v>66</v>
      </c>
      <c r="U92" s="70">
        <v>85459497</v>
      </c>
      <c r="V92" s="70" t="s">
        <v>4616</v>
      </c>
      <c r="W92" s="249">
        <v>45308</v>
      </c>
      <c r="X92" s="249">
        <v>45308</v>
      </c>
      <c r="Y92" s="78" t="s">
        <v>74</v>
      </c>
      <c r="Z92" s="249">
        <v>45457</v>
      </c>
      <c r="AA92" s="71">
        <f t="shared" si="5"/>
        <v>149</v>
      </c>
      <c r="AB92" s="71">
        <v>2</v>
      </c>
      <c r="AC92" s="299">
        <v>1120000</v>
      </c>
      <c r="AD92" s="71">
        <v>1</v>
      </c>
      <c r="AE92" s="315">
        <v>45473</v>
      </c>
      <c r="AF92" s="71">
        <f t="shared" si="6"/>
        <v>16</v>
      </c>
      <c r="AG92" s="70">
        <v>0</v>
      </c>
      <c r="AH92" s="300">
        <v>0</v>
      </c>
      <c r="AI92" s="158" t="s">
        <v>74</v>
      </c>
      <c r="AJ92" s="67">
        <v>0</v>
      </c>
      <c r="AK92" s="76" t="s">
        <v>74</v>
      </c>
      <c r="AL92" s="76" t="s">
        <v>74</v>
      </c>
      <c r="AM92" s="71">
        <f t="shared" si="7"/>
        <v>0</v>
      </c>
      <c r="AN92" s="305">
        <f>+K92+AC92-AH92</f>
        <v>11900000</v>
      </c>
      <c r="AO92" s="67" t="s">
        <v>66</v>
      </c>
      <c r="AP92" s="70">
        <v>10780000</v>
      </c>
      <c r="AQ92" s="67" t="s">
        <v>94</v>
      </c>
      <c r="AR92" s="70">
        <v>0</v>
      </c>
      <c r="AS92" s="80" t="s">
        <v>74</v>
      </c>
      <c r="AT92" s="301">
        <v>11900000</v>
      </c>
      <c r="AU92" s="203">
        <f t="shared" si="8"/>
        <v>0</v>
      </c>
      <c r="AV92" s="83">
        <f t="shared" si="9"/>
        <v>1</v>
      </c>
      <c r="AW92" s="158" t="s">
        <v>74</v>
      </c>
      <c r="AX92" s="67" t="s">
        <v>80</v>
      </c>
      <c r="AY92" s="70" t="s">
        <v>11801</v>
      </c>
      <c r="AZ92" s="68" t="s">
        <v>66</v>
      </c>
      <c r="BA92" s="68" t="s">
        <v>66</v>
      </c>
    </row>
    <row r="93" spans="2:53" x14ac:dyDescent="0.25">
      <c r="B93" s="68">
        <v>2024</v>
      </c>
      <c r="C93" s="68">
        <v>891780111</v>
      </c>
      <c r="D93" s="69" t="s">
        <v>64</v>
      </c>
      <c r="E93" s="74" t="s">
        <v>11800</v>
      </c>
      <c r="F93" s="70" t="s">
        <v>11799</v>
      </c>
      <c r="G93" s="314">
        <v>0</v>
      </c>
      <c r="H93" s="67" t="s">
        <v>72</v>
      </c>
      <c r="I93" s="69" t="s">
        <v>65</v>
      </c>
      <c r="J93" s="70" t="s">
        <v>11658</v>
      </c>
      <c r="K93" s="70">
        <v>10780000</v>
      </c>
      <c r="L93" s="68" t="s">
        <v>67</v>
      </c>
      <c r="M93" s="70" t="s">
        <v>9254</v>
      </c>
      <c r="N93" s="70">
        <v>85455874</v>
      </c>
      <c r="O93" s="75">
        <v>14</v>
      </c>
      <c r="P93" s="249">
        <v>45302</v>
      </c>
      <c r="Q93" s="70">
        <v>2126349000</v>
      </c>
      <c r="R93" s="249">
        <v>45308</v>
      </c>
      <c r="S93" s="70">
        <v>10780000</v>
      </c>
      <c r="T93" s="67" t="s">
        <v>66</v>
      </c>
      <c r="U93" s="70">
        <v>85459497</v>
      </c>
      <c r="V93" s="70" t="s">
        <v>4616</v>
      </c>
      <c r="W93" s="249">
        <v>45308</v>
      </c>
      <c r="X93" s="249">
        <v>45308</v>
      </c>
      <c r="Y93" s="78" t="s">
        <v>74</v>
      </c>
      <c r="Z93" s="249">
        <v>45457</v>
      </c>
      <c r="AA93" s="71">
        <f t="shared" si="5"/>
        <v>149</v>
      </c>
      <c r="AB93" s="71">
        <v>2</v>
      </c>
      <c r="AC93" s="299">
        <v>1120000</v>
      </c>
      <c r="AD93" s="71">
        <v>1</v>
      </c>
      <c r="AE93" s="315">
        <v>45473</v>
      </c>
      <c r="AF93" s="71">
        <f t="shared" si="6"/>
        <v>16</v>
      </c>
      <c r="AG93" s="70">
        <v>0</v>
      </c>
      <c r="AH93" s="300">
        <v>0</v>
      </c>
      <c r="AI93" s="158" t="s">
        <v>74</v>
      </c>
      <c r="AJ93" s="67">
        <v>0</v>
      </c>
      <c r="AK93" s="76" t="s">
        <v>74</v>
      </c>
      <c r="AL93" s="76" t="s">
        <v>74</v>
      </c>
      <c r="AM93" s="71">
        <f t="shared" si="7"/>
        <v>0</v>
      </c>
      <c r="AN93" s="305">
        <f>+K93+AC93-AH93</f>
        <v>11900000</v>
      </c>
      <c r="AO93" s="67" t="s">
        <v>66</v>
      </c>
      <c r="AP93" s="70">
        <v>10780000</v>
      </c>
      <c r="AQ93" s="67" t="s">
        <v>94</v>
      </c>
      <c r="AR93" s="70">
        <v>0</v>
      </c>
      <c r="AS93" s="80" t="s">
        <v>74</v>
      </c>
      <c r="AT93" s="301">
        <v>11900000</v>
      </c>
      <c r="AU93" s="203">
        <f t="shared" si="8"/>
        <v>0</v>
      </c>
      <c r="AV93" s="83">
        <f t="shared" si="9"/>
        <v>1</v>
      </c>
      <c r="AW93" s="158" t="s">
        <v>74</v>
      </c>
      <c r="AX93" s="67" t="s">
        <v>80</v>
      </c>
      <c r="AY93" s="70" t="s">
        <v>11798</v>
      </c>
      <c r="AZ93" s="68" t="s">
        <v>66</v>
      </c>
      <c r="BA93" s="68" t="s">
        <v>66</v>
      </c>
    </row>
    <row r="94" spans="2:53" x14ac:dyDescent="0.25">
      <c r="B94" s="68">
        <v>2024</v>
      </c>
      <c r="C94" s="68">
        <v>891780111</v>
      </c>
      <c r="D94" s="69" t="s">
        <v>64</v>
      </c>
      <c r="E94" s="74" t="s">
        <v>11797</v>
      </c>
      <c r="F94" s="70" t="s">
        <v>11796</v>
      </c>
      <c r="G94" s="314">
        <v>0</v>
      </c>
      <c r="H94" s="67" t="s">
        <v>72</v>
      </c>
      <c r="I94" s="69" t="s">
        <v>65</v>
      </c>
      <c r="J94" s="70" t="s">
        <v>11795</v>
      </c>
      <c r="K94" s="70">
        <v>12833000</v>
      </c>
      <c r="L94" s="68" t="s">
        <v>67</v>
      </c>
      <c r="M94" s="70" t="s">
        <v>8555</v>
      </c>
      <c r="N94" s="70">
        <v>57466567</v>
      </c>
      <c r="O94" s="75">
        <v>14</v>
      </c>
      <c r="P94" s="249">
        <v>45302</v>
      </c>
      <c r="Q94" s="70">
        <v>2126349000</v>
      </c>
      <c r="R94" s="249">
        <v>45308</v>
      </c>
      <c r="S94" s="70">
        <v>12833000</v>
      </c>
      <c r="T94" s="67" t="s">
        <v>66</v>
      </c>
      <c r="U94" s="70">
        <v>57444673</v>
      </c>
      <c r="V94" s="70" t="s">
        <v>4366</v>
      </c>
      <c r="W94" s="249">
        <v>45308</v>
      </c>
      <c r="X94" s="249">
        <v>45308</v>
      </c>
      <c r="Y94" s="78" t="s">
        <v>74</v>
      </c>
      <c r="Z94" s="249">
        <v>45457</v>
      </c>
      <c r="AA94" s="71">
        <f t="shared" si="5"/>
        <v>149</v>
      </c>
      <c r="AB94" s="71">
        <v>2</v>
      </c>
      <c r="AC94" s="299">
        <v>1334000</v>
      </c>
      <c r="AD94" s="71">
        <v>1</v>
      </c>
      <c r="AE94" s="315">
        <v>45473</v>
      </c>
      <c r="AF94" s="71">
        <f t="shared" si="6"/>
        <v>16</v>
      </c>
      <c r="AG94" s="70">
        <v>0</v>
      </c>
      <c r="AH94" s="300">
        <v>0</v>
      </c>
      <c r="AI94" s="158" t="s">
        <v>74</v>
      </c>
      <c r="AJ94" s="67">
        <v>0</v>
      </c>
      <c r="AK94" s="76" t="s">
        <v>74</v>
      </c>
      <c r="AL94" s="76" t="s">
        <v>74</v>
      </c>
      <c r="AM94" s="71">
        <f t="shared" si="7"/>
        <v>0</v>
      </c>
      <c r="AN94" s="305">
        <f>+K94+AC94-AH94</f>
        <v>14167000</v>
      </c>
      <c r="AO94" s="67" t="s">
        <v>66</v>
      </c>
      <c r="AP94" s="70">
        <v>12833000</v>
      </c>
      <c r="AQ94" s="67" t="s">
        <v>94</v>
      </c>
      <c r="AR94" s="70">
        <v>0</v>
      </c>
      <c r="AS94" s="80" t="s">
        <v>74</v>
      </c>
      <c r="AT94" s="301">
        <v>14167000</v>
      </c>
      <c r="AU94" s="203">
        <f t="shared" si="8"/>
        <v>0</v>
      </c>
      <c r="AV94" s="83">
        <f t="shared" si="9"/>
        <v>1</v>
      </c>
      <c r="AW94" s="158" t="s">
        <v>74</v>
      </c>
      <c r="AX94" s="67" t="s">
        <v>80</v>
      </c>
      <c r="AY94" s="70" t="s">
        <v>11794</v>
      </c>
      <c r="AZ94" s="68" t="s">
        <v>66</v>
      </c>
      <c r="BA94" s="68" t="s">
        <v>66</v>
      </c>
    </row>
    <row r="95" spans="2:53" x14ac:dyDescent="0.25">
      <c r="B95" s="68">
        <v>2024</v>
      </c>
      <c r="C95" s="68">
        <v>891780111</v>
      </c>
      <c r="D95" s="69" t="s">
        <v>64</v>
      </c>
      <c r="E95" s="74" t="s">
        <v>11793</v>
      </c>
      <c r="F95" s="70" t="s">
        <v>11792</v>
      </c>
      <c r="G95" s="314">
        <v>0</v>
      </c>
      <c r="H95" s="67" t="s">
        <v>72</v>
      </c>
      <c r="I95" s="69" t="s">
        <v>65</v>
      </c>
      <c r="J95" s="70" t="s">
        <v>11791</v>
      </c>
      <c r="K95" s="70">
        <v>12500000</v>
      </c>
      <c r="L95" s="68" t="s">
        <v>67</v>
      </c>
      <c r="M95" s="70" t="s">
        <v>8292</v>
      </c>
      <c r="N95" s="70">
        <v>7144425</v>
      </c>
      <c r="O95" s="75">
        <v>14</v>
      </c>
      <c r="P95" s="249">
        <v>45302</v>
      </c>
      <c r="Q95" s="70">
        <v>2126349000</v>
      </c>
      <c r="R95" s="249">
        <v>45308</v>
      </c>
      <c r="S95" s="70">
        <v>12500000</v>
      </c>
      <c r="T95" s="67" t="s">
        <v>66</v>
      </c>
      <c r="U95" s="70">
        <v>57297693</v>
      </c>
      <c r="V95" s="70" t="s">
        <v>11150</v>
      </c>
      <c r="W95" s="249">
        <v>45308</v>
      </c>
      <c r="X95" s="249">
        <v>45308</v>
      </c>
      <c r="Y95" s="78" t="s">
        <v>74</v>
      </c>
      <c r="Z95" s="249">
        <v>45457</v>
      </c>
      <c r="AA95" s="71">
        <f t="shared" si="5"/>
        <v>149</v>
      </c>
      <c r="AB95" s="71">
        <v>3</v>
      </c>
      <c r="AC95" s="299">
        <v>2250000</v>
      </c>
      <c r="AD95" s="71">
        <v>1</v>
      </c>
      <c r="AE95" s="158">
        <v>45473</v>
      </c>
      <c r="AF95" s="71">
        <f t="shared" si="6"/>
        <v>16</v>
      </c>
      <c r="AG95" s="70">
        <v>0</v>
      </c>
      <c r="AH95" s="300">
        <v>0</v>
      </c>
      <c r="AI95" s="158" t="s">
        <v>74</v>
      </c>
      <c r="AJ95" s="67">
        <v>0</v>
      </c>
      <c r="AK95" s="76" t="s">
        <v>74</v>
      </c>
      <c r="AL95" s="76" t="s">
        <v>74</v>
      </c>
      <c r="AM95" s="71">
        <f t="shared" si="7"/>
        <v>0</v>
      </c>
      <c r="AN95" s="305">
        <f>+K95+AC95-AH95</f>
        <v>14750000</v>
      </c>
      <c r="AO95" s="67" t="s">
        <v>66</v>
      </c>
      <c r="AP95" s="70">
        <v>12500000</v>
      </c>
      <c r="AQ95" s="67" t="s">
        <v>94</v>
      </c>
      <c r="AR95" s="70">
        <v>0</v>
      </c>
      <c r="AS95" s="80" t="s">
        <v>74</v>
      </c>
      <c r="AT95" s="301">
        <v>14750000</v>
      </c>
      <c r="AU95" s="203">
        <f t="shared" si="8"/>
        <v>0</v>
      </c>
      <c r="AV95" s="83">
        <f t="shared" si="9"/>
        <v>1</v>
      </c>
      <c r="AW95" s="158" t="s">
        <v>74</v>
      </c>
      <c r="AX95" s="67" t="s">
        <v>80</v>
      </c>
      <c r="AY95" s="70" t="s">
        <v>11790</v>
      </c>
      <c r="AZ95" s="68" t="s">
        <v>66</v>
      </c>
      <c r="BA95" s="68" t="s">
        <v>66</v>
      </c>
    </row>
    <row r="96" spans="2:53" x14ac:dyDescent="0.25">
      <c r="B96" s="68">
        <v>2024</v>
      </c>
      <c r="C96" s="68">
        <v>891780111</v>
      </c>
      <c r="D96" s="69" t="s">
        <v>64</v>
      </c>
      <c r="E96" s="74" t="s">
        <v>11789</v>
      </c>
      <c r="F96" s="70" t="s">
        <v>11788</v>
      </c>
      <c r="G96" s="314">
        <v>0</v>
      </c>
      <c r="H96" s="67" t="s">
        <v>72</v>
      </c>
      <c r="I96" s="69" t="s">
        <v>65</v>
      </c>
      <c r="J96" s="70" t="s">
        <v>11787</v>
      </c>
      <c r="K96" s="70">
        <v>10780000</v>
      </c>
      <c r="L96" s="68" t="s">
        <v>67</v>
      </c>
      <c r="M96" s="70" t="s">
        <v>8426</v>
      </c>
      <c r="N96" s="70">
        <v>1119816783</v>
      </c>
      <c r="O96" s="75">
        <v>14</v>
      </c>
      <c r="P96" s="249">
        <v>45302</v>
      </c>
      <c r="Q96" s="70">
        <v>2126349000</v>
      </c>
      <c r="R96" s="249">
        <v>45308</v>
      </c>
      <c r="S96" s="70">
        <v>10780000</v>
      </c>
      <c r="T96" s="67" t="s">
        <v>66</v>
      </c>
      <c r="U96" s="70">
        <v>7631392</v>
      </c>
      <c r="V96" s="70" t="s">
        <v>7911</v>
      </c>
      <c r="W96" s="249">
        <v>45308</v>
      </c>
      <c r="X96" s="249">
        <v>45308</v>
      </c>
      <c r="Y96" s="78" t="s">
        <v>74</v>
      </c>
      <c r="Z96" s="249">
        <v>45457</v>
      </c>
      <c r="AA96" s="71">
        <f t="shared" si="5"/>
        <v>149</v>
      </c>
      <c r="AB96" s="71">
        <v>2</v>
      </c>
      <c r="AC96" s="299">
        <v>1120000</v>
      </c>
      <c r="AD96" s="71">
        <v>1</v>
      </c>
      <c r="AE96" s="315">
        <v>45473</v>
      </c>
      <c r="AF96" s="71">
        <f t="shared" si="6"/>
        <v>16</v>
      </c>
      <c r="AG96" s="70">
        <v>0</v>
      </c>
      <c r="AH96" s="300">
        <v>0</v>
      </c>
      <c r="AI96" s="158" t="s">
        <v>74</v>
      </c>
      <c r="AJ96" s="67">
        <v>0</v>
      </c>
      <c r="AK96" s="76" t="s">
        <v>74</v>
      </c>
      <c r="AL96" s="76" t="s">
        <v>74</v>
      </c>
      <c r="AM96" s="71">
        <f t="shared" si="7"/>
        <v>0</v>
      </c>
      <c r="AN96" s="305">
        <f>+K96+AC96-AH96</f>
        <v>11900000</v>
      </c>
      <c r="AO96" s="67" t="s">
        <v>66</v>
      </c>
      <c r="AP96" s="70">
        <v>10780000</v>
      </c>
      <c r="AQ96" s="67" t="s">
        <v>94</v>
      </c>
      <c r="AR96" s="70">
        <v>0</v>
      </c>
      <c r="AS96" s="80" t="s">
        <v>74</v>
      </c>
      <c r="AT96" s="301">
        <v>11900000</v>
      </c>
      <c r="AU96" s="203">
        <f t="shared" si="8"/>
        <v>0</v>
      </c>
      <c r="AV96" s="83">
        <f t="shared" si="9"/>
        <v>1</v>
      </c>
      <c r="AW96" s="158" t="s">
        <v>74</v>
      </c>
      <c r="AX96" s="67" t="s">
        <v>80</v>
      </c>
      <c r="AY96" s="70" t="s">
        <v>11786</v>
      </c>
      <c r="AZ96" s="68" t="s">
        <v>66</v>
      </c>
      <c r="BA96" s="68" t="s">
        <v>66</v>
      </c>
    </row>
    <row r="97" spans="2:53" x14ac:dyDescent="0.25">
      <c r="B97" s="68">
        <v>2024</v>
      </c>
      <c r="C97" s="68">
        <v>891780111</v>
      </c>
      <c r="D97" s="69" t="s">
        <v>64</v>
      </c>
      <c r="E97" s="74" t="s">
        <v>11785</v>
      </c>
      <c r="F97" s="70" t="s">
        <v>11784</v>
      </c>
      <c r="G97" s="314">
        <v>0</v>
      </c>
      <c r="H97" s="67" t="s">
        <v>72</v>
      </c>
      <c r="I97" s="69" t="s">
        <v>65</v>
      </c>
      <c r="J97" s="70" t="s">
        <v>11783</v>
      </c>
      <c r="K97" s="70">
        <v>18480000</v>
      </c>
      <c r="L97" s="68" t="s">
        <v>67</v>
      </c>
      <c r="M97" s="70" t="s">
        <v>9200</v>
      </c>
      <c r="N97" s="70">
        <v>43760150</v>
      </c>
      <c r="O97" s="75">
        <v>13</v>
      </c>
      <c r="P97" s="158">
        <v>45302</v>
      </c>
      <c r="Q97" s="70">
        <v>4518689382</v>
      </c>
      <c r="R97" s="249">
        <v>45308</v>
      </c>
      <c r="S97" s="70">
        <v>18480000</v>
      </c>
      <c r="T97" s="67" t="s">
        <v>66</v>
      </c>
      <c r="U97" s="70">
        <v>93400727</v>
      </c>
      <c r="V97" s="70" t="s">
        <v>6515</v>
      </c>
      <c r="W97" s="249">
        <v>45308</v>
      </c>
      <c r="X97" s="249">
        <v>45308</v>
      </c>
      <c r="Y97" s="78" t="s">
        <v>74</v>
      </c>
      <c r="Z97" s="249">
        <v>45457</v>
      </c>
      <c r="AA97" s="71">
        <f t="shared" si="5"/>
        <v>149</v>
      </c>
      <c r="AB97" s="71">
        <v>2</v>
      </c>
      <c r="AC97" s="299">
        <v>1920000</v>
      </c>
      <c r="AD97" s="71">
        <v>1</v>
      </c>
      <c r="AE97" s="315">
        <v>45473</v>
      </c>
      <c r="AF97" s="71">
        <f t="shared" si="6"/>
        <v>16</v>
      </c>
      <c r="AG97" s="70">
        <v>0</v>
      </c>
      <c r="AH97" s="300">
        <v>0</v>
      </c>
      <c r="AI97" s="158" t="s">
        <v>74</v>
      </c>
      <c r="AJ97" s="67">
        <v>0</v>
      </c>
      <c r="AK97" s="76" t="s">
        <v>74</v>
      </c>
      <c r="AL97" s="76" t="s">
        <v>74</v>
      </c>
      <c r="AM97" s="71">
        <f t="shared" si="7"/>
        <v>0</v>
      </c>
      <c r="AN97" s="305">
        <f>+K97+AC97-AH97</f>
        <v>20400000</v>
      </c>
      <c r="AO97" s="67" t="s">
        <v>66</v>
      </c>
      <c r="AP97" s="70">
        <v>18480000</v>
      </c>
      <c r="AQ97" s="67" t="s">
        <v>94</v>
      </c>
      <c r="AR97" s="70">
        <v>0</v>
      </c>
      <c r="AS97" s="80" t="s">
        <v>74</v>
      </c>
      <c r="AT97" s="301">
        <v>20400000</v>
      </c>
      <c r="AU97" s="203">
        <f t="shared" si="8"/>
        <v>0</v>
      </c>
      <c r="AV97" s="83">
        <f t="shared" si="9"/>
        <v>1</v>
      </c>
      <c r="AW97" s="158" t="s">
        <v>74</v>
      </c>
      <c r="AX97" s="67" t="s">
        <v>80</v>
      </c>
      <c r="AY97" s="70" t="s">
        <v>11782</v>
      </c>
      <c r="AZ97" s="68" t="s">
        <v>66</v>
      </c>
      <c r="BA97" s="68" t="s">
        <v>66</v>
      </c>
    </row>
    <row r="98" spans="2:53" x14ac:dyDescent="0.25">
      <c r="B98" s="68">
        <v>2024</v>
      </c>
      <c r="C98" s="68">
        <v>891780111</v>
      </c>
      <c r="D98" s="69" t="s">
        <v>64</v>
      </c>
      <c r="E98" s="74" t="s">
        <v>11781</v>
      </c>
      <c r="F98" s="70" t="s">
        <v>11780</v>
      </c>
      <c r="G98" s="314">
        <v>0</v>
      </c>
      <c r="H98" s="67" t="s">
        <v>72</v>
      </c>
      <c r="I98" s="69" t="s">
        <v>65</v>
      </c>
      <c r="J98" s="70" t="s">
        <v>11779</v>
      </c>
      <c r="K98" s="70">
        <v>20000000</v>
      </c>
      <c r="L98" s="68" t="s">
        <v>67</v>
      </c>
      <c r="M98" s="70" t="s">
        <v>5135</v>
      </c>
      <c r="N98" s="70">
        <v>85151294</v>
      </c>
      <c r="O98" s="75">
        <v>13</v>
      </c>
      <c r="P98" s="158">
        <v>45302</v>
      </c>
      <c r="Q98" s="70">
        <v>4518689382</v>
      </c>
      <c r="R98" s="249">
        <v>45308</v>
      </c>
      <c r="S98" s="70">
        <v>20000000</v>
      </c>
      <c r="T98" s="67" t="s">
        <v>66</v>
      </c>
      <c r="U98" s="70">
        <v>84452087</v>
      </c>
      <c r="V98" s="70" t="s">
        <v>6072</v>
      </c>
      <c r="W98" s="249">
        <v>45308</v>
      </c>
      <c r="X98" s="249">
        <v>45308</v>
      </c>
      <c r="Y98" s="78" t="s">
        <v>74</v>
      </c>
      <c r="Z98" s="249">
        <v>45457</v>
      </c>
      <c r="AA98" s="71">
        <f t="shared" si="5"/>
        <v>149</v>
      </c>
      <c r="AB98" s="71">
        <v>2</v>
      </c>
      <c r="AC98" s="299">
        <v>2133000</v>
      </c>
      <c r="AD98" s="71">
        <v>1</v>
      </c>
      <c r="AE98" s="315">
        <v>45473</v>
      </c>
      <c r="AF98" s="71">
        <f t="shared" si="6"/>
        <v>16</v>
      </c>
      <c r="AG98" s="70">
        <v>0</v>
      </c>
      <c r="AH98" s="300">
        <v>0</v>
      </c>
      <c r="AI98" s="158" t="s">
        <v>74</v>
      </c>
      <c r="AJ98" s="67">
        <v>0</v>
      </c>
      <c r="AK98" s="76" t="s">
        <v>74</v>
      </c>
      <c r="AL98" s="76" t="s">
        <v>74</v>
      </c>
      <c r="AM98" s="71">
        <f t="shared" si="7"/>
        <v>0</v>
      </c>
      <c r="AN98" s="305">
        <f>+K98+AC98-AH98</f>
        <v>22133000</v>
      </c>
      <c r="AO98" s="67" t="s">
        <v>66</v>
      </c>
      <c r="AP98" s="70">
        <v>20000000</v>
      </c>
      <c r="AQ98" s="67" t="s">
        <v>94</v>
      </c>
      <c r="AR98" s="70">
        <v>0</v>
      </c>
      <c r="AS98" s="80" t="s">
        <v>74</v>
      </c>
      <c r="AT98" s="301">
        <v>22133000</v>
      </c>
      <c r="AU98" s="203">
        <f t="shared" si="8"/>
        <v>0</v>
      </c>
      <c r="AV98" s="83">
        <f t="shared" si="9"/>
        <v>1</v>
      </c>
      <c r="AW98" s="158" t="s">
        <v>74</v>
      </c>
      <c r="AX98" s="67" t="s">
        <v>80</v>
      </c>
      <c r="AY98" s="70" t="s">
        <v>11778</v>
      </c>
      <c r="AZ98" s="68" t="s">
        <v>66</v>
      </c>
      <c r="BA98" s="68" t="s">
        <v>66</v>
      </c>
    </row>
    <row r="99" spans="2:53" x14ac:dyDescent="0.25">
      <c r="B99" s="68">
        <v>2024</v>
      </c>
      <c r="C99" s="68">
        <v>891780111</v>
      </c>
      <c r="D99" s="69" t="s">
        <v>64</v>
      </c>
      <c r="E99" s="74" t="s">
        <v>11777</v>
      </c>
      <c r="F99" s="70" t="s">
        <v>11776</v>
      </c>
      <c r="G99" s="314">
        <v>0</v>
      </c>
      <c r="H99" s="67" t="s">
        <v>72</v>
      </c>
      <c r="I99" s="69" t="s">
        <v>65</v>
      </c>
      <c r="J99" s="70" t="s">
        <v>11775</v>
      </c>
      <c r="K99" s="70">
        <v>15000000</v>
      </c>
      <c r="L99" s="68" t="s">
        <v>67</v>
      </c>
      <c r="M99" s="70" t="s">
        <v>9118</v>
      </c>
      <c r="N99" s="70">
        <v>36720698</v>
      </c>
      <c r="O99" s="75">
        <v>13</v>
      </c>
      <c r="P99" s="158">
        <v>45302</v>
      </c>
      <c r="Q99" s="70">
        <v>4518689382</v>
      </c>
      <c r="R99" s="249">
        <v>45308</v>
      </c>
      <c r="S99" s="70">
        <v>15000000</v>
      </c>
      <c r="T99" s="67" t="s">
        <v>66</v>
      </c>
      <c r="U99" s="70">
        <v>84452087</v>
      </c>
      <c r="V99" s="70" t="s">
        <v>6072</v>
      </c>
      <c r="W99" s="249">
        <v>45308</v>
      </c>
      <c r="X99" s="249">
        <v>45308</v>
      </c>
      <c r="Y99" s="78" t="s">
        <v>74</v>
      </c>
      <c r="Z99" s="249">
        <v>45457</v>
      </c>
      <c r="AA99" s="71">
        <f t="shared" si="5"/>
        <v>149</v>
      </c>
      <c r="AB99" s="71">
        <v>2</v>
      </c>
      <c r="AC99" s="299">
        <v>1600000</v>
      </c>
      <c r="AD99" s="71">
        <v>1</v>
      </c>
      <c r="AE99" s="315">
        <v>45473</v>
      </c>
      <c r="AF99" s="71">
        <f t="shared" si="6"/>
        <v>16</v>
      </c>
      <c r="AG99" s="70">
        <v>0</v>
      </c>
      <c r="AH99" s="300">
        <v>0</v>
      </c>
      <c r="AI99" s="158" t="s">
        <v>74</v>
      </c>
      <c r="AJ99" s="67">
        <v>0</v>
      </c>
      <c r="AK99" s="76" t="s">
        <v>74</v>
      </c>
      <c r="AL99" s="76" t="s">
        <v>74</v>
      </c>
      <c r="AM99" s="71">
        <f t="shared" si="7"/>
        <v>0</v>
      </c>
      <c r="AN99" s="305">
        <f>+K99+AC99-AH99</f>
        <v>16600000</v>
      </c>
      <c r="AO99" s="67" t="s">
        <v>66</v>
      </c>
      <c r="AP99" s="70">
        <v>15000000</v>
      </c>
      <c r="AQ99" s="67" t="s">
        <v>94</v>
      </c>
      <c r="AR99" s="70">
        <v>0</v>
      </c>
      <c r="AS99" s="80" t="s">
        <v>74</v>
      </c>
      <c r="AT99" s="301">
        <v>16600000</v>
      </c>
      <c r="AU99" s="203">
        <f t="shared" si="8"/>
        <v>0</v>
      </c>
      <c r="AV99" s="83">
        <f t="shared" si="9"/>
        <v>1</v>
      </c>
      <c r="AW99" s="158" t="s">
        <v>74</v>
      </c>
      <c r="AX99" s="67" t="s">
        <v>80</v>
      </c>
      <c r="AY99" s="70" t="s">
        <v>11774</v>
      </c>
      <c r="AZ99" s="68" t="s">
        <v>66</v>
      </c>
      <c r="BA99" s="68" t="s">
        <v>66</v>
      </c>
    </row>
    <row r="100" spans="2:53" x14ac:dyDescent="0.25">
      <c r="B100" s="68">
        <v>2024</v>
      </c>
      <c r="C100" s="68">
        <v>891780111</v>
      </c>
      <c r="D100" s="69" t="s">
        <v>64</v>
      </c>
      <c r="E100" s="74" t="s">
        <v>11773</v>
      </c>
      <c r="F100" s="70" t="s">
        <v>11772</v>
      </c>
      <c r="G100" s="314">
        <v>0</v>
      </c>
      <c r="H100" s="67" t="s">
        <v>72</v>
      </c>
      <c r="I100" s="69" t="s">
        <v>65</v>
      </c>
      <c r="J100" s="70" t="s">
        <v>11771</v>
      </c>
      <c r="K100" s="70">
        <v>13417000</v>
      </c>
      <c r="L100" s="68" t="s">
        <v>67</v>
      </c>
      <c r="M100" s="70" t="s">
        <v>9113</v>
      </c>
      <c r="N100" s="70">
        <v>1043020726</v>
      </c>
      <c r="O100" s="75">
        <v>14</v>
      </c>
      <c r="P100" s="249">
        <v>45302</v>
      </c>
      <c r="Q100" s="70">
        <v>2126349000</v>
      </c>
      <c r="R100" s="249">
        <v>45308</v>
      </c>
      <c r="S100" s="70">
        <v>13417000</v>
      </c>
      <c r="T100" s="67" t="s">
        <v>66</v>
      </c>
      <c r="U100" s="70">
        <v>84452087</v>
      </c>
      <c r="V100" s="70" t="s">
        <v>6072</v>
      </c>
      <c r="W100" s="249">
        <v>45308</v>
      </c>
      <c r="X100" s="249">
        <v>45308</v>
      </c>
      <c r="Y100" s="78" t="s">
        <v>74</v>
      </c>
      <c r="Z100" s="249">
        <v>45457</v>
      </c>
      <c r="AA100" s="71">
        <f t="shared" si="5"/>
        <v>149</v>
      </c>
      <c r="AB100" s="71">
        <v>2</v>
      </c>
      <c r="AC100" s="299">
        <v>1333000</v>
      </c>
      <c r="AD100" s="71">
        <v>1</v>
      </c>
      <c r="AE100" s="315">
        <v>45473</v>
      </c>
      <c r="AF100" s="71">
        <f t="shared" si="6"/>
        <v>16</v>
      </c>
      <c r="AG100" s="70">
        <v>0</v>
      </c>
      <c r="AH100" s="300">
        <v>0</v>
      </c>
      <c r="AI100" s="158" t="s">
        <v>74</v>
      </c>
      <c r="AJ100" s="67">
        <v>0</v>
      </c>
      <c r="AK100" s="76" t="s">
        <v>74</v>
      </c>
      <c r="AL100" s="76" t="s">
        <v>74</v>
      </c>
      <c r="AM100" s="71">
        <f t="shared" si="7"/>
        <v>0</v>
      </c>
      <c r="AN100" s="305">
        <f>+K100+AC100-AH100</f>
        <v>14750000</v>
      </c>
      <c r="AO100" s="67" t="s">
        <v>66</v>
      </c>
      <c r="AP100" s="70">
        <v>13417000</v>
      </c>
      <c r="AQ100" s="67" t="s">
        <v>94</v>
      </c>
      <c r="AR100" s="70">
        <v>0</v>
      </c>
      <c r="AS100" s="80" t="s">
        <v>74</v>
      </c>
      <c r="AT100" s="301">
        <v>14750000</v>
      </c>
      <c r="AU100" s="203">
        <f t="shared" si="8"/>
        <v>0</v>
      </c>
      <c r="AV100" s="83">
        <f t="shared" si="9"/>
        <v>1</v>
      </c>
      <c r="AW100" s="158" t="s">
        <v>74</v>
      </c>
      <c r="AX100" s="67" t="s">
        <v>80</v>
      </c>
      <c r="AY100" s="70" t="s">
        <v>11770</v>
      </c>
      <c r="AZ100" s="68" t="s">
        <v>66</v>
      </c>
      <c r="BA100" s="68" t="s">
        <v>66</v>
      </c>
    </row>
    <row r="101" spans="2:53" x14ac:dyDescent="0.25">
      <c r="B101" s="68">
        <v>2024</v>
      </c>
      <c r="C101" s="68">
        <v>891780111</v>
      </c>
      <c r="D101" s="69" t="s">
        <v>64</v>
      </c>
      <c r="E101" s="74" t="s">
        <v>11769</v>
      </c>
      <c r="F101" s="70" t="s">
        <v>11768</v>
      </c>
      <c r="G101" s="314">
        <v>0</v>
      </c>
      <c r="H101" s="67" t="s">
        <v>72</v>
      </c>
      <c r="I101" s="69" t="s">
        <v>65</v>
      </c>
      <c r="J101" s="70" t="s">
        <v>11767</v>
      </c>
      <c r="K101" s="70">
        <v>14490000</v>
      </c>
      <c r="L101" s="68" t="s">
        <v>67</v>
      </c>
      <c r="M101" s="70" t="s">
        <v>8780</v>
      </c>
      <c r="N101" s="70">
        <v>1083042613</v>
      </c>
      <c r="O101" s="75">
        <v>13</v>
      </c>
      <c r="P101" s="158">
        <v>45302</v>
      </c>
      <c r="Q101" s="70">
        <v>4518689382</v>
      </c>
      <c r="R101" s="249">
        <v>45308</v>
      </c>
      <c r="S101" s="70">
        <v>14490000</v>
      </c>
      <c r="T101" s="67" t="s">
        <v>66</v>
      </c>
      <c r="U101" s="70">
        <v>84452087</v>
      </c>
      <c r="V101" s="70" t="s">
        <v>6072</v>
      </c>
      <c r="W101" s="249">
        <v>45308</v>
      </c>
      <c r="X101" s="249">
        <v>45308</v>
      </c>
      <c r="Y101" s="78" t="s">
        <v>74</v>
      </c>
      <c r="Z101" s="249">
        <v>45457</v>
      </c>
      <c r="AA101" s="71">
        <f t="shared" si="5"/>
        <v>149</v>
      </c>
      <c r="AB101" s="71">
        <v>0</v>
      </c>
      <c r="AC101" s="299">
        <v>0</v>
      </c>
      <c r="AD101" s="71">
        <v>0</v>
      </c>
      <c r="AE101" s="158" t="s">
        <v>74</v>
      </c>
      <c r="AF101" s="71">
        <f t="shared" si="6"/>
        <v>0</v>
      </c>
      <c r="AG101" s="70">
        <v>0</v>
      </c>
      <c r="AH101" s="300">
        <v>0</v>
      </c>
      <c r="AI101" s="158" t="s">
        <v>74</v>
      </c>
      <c r="AJ101" s="67">
        <v>0</v>
      </c>
      <c r="AK101" s="76" t="s">
        <v>74</v>
      </c>
      <c r="AL101" s="76" t="s">
        <v>74</v>
      </c>
      <c r="AM101" s="71">
        <f t="shared" si="7"/>
        <v>0</v>
      </c>
      <c r="AN101" s="305">
        <f>+K101+AC101-AH101</f>
        <v>14490000</v>
      </c>
      <c r="AO101" s="67" t="s">
        <v>66</v>
      </c>
      <c r="AP101" s="70">
        <v>14490000</v>
      </c>
      <c r="AQ101" s="67" t="s">
        <v>94</v>
      </c>
      <c r="AR101" s="70">
        <v>0</v>
      </c>
      <c r="AS101" s="80" t="s">
        <v>74</v>
      </c>
      <c r="AT101" s="301">
        <v>14490000</v>
      </c>
      <c r="AU101" s="203">
        <f t="shared" si="8"/>
        <v>0</v>
      </c>
      <c r="AV101" s="83">
        <f t="shared" si="9"/>
        <v>1</v>
      </c>
      <c r="AW101" s="158" t="s">
        <v>74</v>
      </c>
      <c r="AX101" s="67" t="s">
        <v>80</v>
      </c>
      <c r="AY101" s="70" t="s">
        <v>11766</v>
      </c>
      <c r="AZ101" s="68" t="s">
        <v>66</v>
      </c>
      <c r="BA101" s="68" t="s">
        <v>66</v>
      </c>
    </row>
    <row r="102" spans="2:53" x14ac:dyDescent="0.25">
      <c r="B102" s="68">
        <v>2024</v>
      </c>
      <c r="C102" s="68">
        <v>891780111</v>
      </c>
      <c r="D102" s="69" t="s">
        <v>64</v>
      </c>
      <c r="E102" s="74" t="s">
        <v>11765</v>
      </c>
      <c r="F102" s="70" t="s">
        <v>11764</v>
      </c>
      <c r="G102" s="314">
        <v>0</v>
      </c>
      <c r="H102" s="67" t="s">
        <v>72</v>
      </c>
      <c r="I102" s="69" t="s">
        <v>65</v>
      </c>
      <c r="J102" s="70" t="s">
        <v>11763</v>
      </c>
      <c r="K102" s="70">
        <v>41067000</v>
      </c>
      <c r="L102" s="68" t="s">
        <v>67</v>
      </c>
      <c r="M102" s="70" t="s">
        <v>9304</v>
      </c>
      <c r="N102" s="70">
        <v>13542773</v>
      </c>
      <c r="O102" s="75">
        <v>13</v>
      </c>
      <c r="P102" s="158">
        <v>45302</v>
      </c>
      <c r="Q102" s="70">
        <v>4518689382</v>
      </c>
      <c r="R102" s="249">
        <v>45308</v>
      </c>
      <c r="S102" s="70">
        <v>41067000</v>
      </c>
      <c r="T102" s="67" t="s">
        <v>66</v>
      </c>
      <c r="U102" s="70">
        <v>85455983</v>
      </c>
      <c r="V102" s="70" t="s">
        <v>6253</v>
      </c>
      <c r="W102" s="249">
        <v>45308</v>
      </c>
      <c r="X102" s="249">
        <v>45308</v>
      </c>
      <c r="Y102" s="78" t="s">
        <v>74</v>
      </c>
      <c r="Z102" s="249">
        <v>45457</v>
      </c>
      <c r="AA102" s="71">
        <f t="shared" si="5"/>
        <v>149</v>
      </c>
      <c r="AB102" s="71">
        <v>2</v>
      </c>
      <c r="AC102" s="299">
        <v>4266000</v>
      </c>
      <c r="AD102" s="71">
        <v>1</v>
      </c>
      <c r="AE102" s="315">
        <v>45473</v>
      </c>
      <c r="AF102" s="71">
        <f t="shared" si="6"/>
        <v>16</v>
      </c>
      <c r="AG102" s="70">
        <v>0</v>
      </c>
      <c r="AH102" s="300">
        <v>0</v>
      </c>
      <c r="AI102" s="158" t="s">
        <v>74</v>
      </c>
      <c r="AJ102" s="67">
        <v>0</v>
      </c>
      <c r="AK102" s="76" t="s">
        <v>74</v>
      </c>
      <c r="AL102" s="76" t="s">
        <v>74</v>
      </c>
      <c r="AM102" s="71">
        <f t="shared" si="7"/>
        <v>0</v>
      </c>
      <c r="AN102" s="305">
        <f>+K102+AC102-AH102</f>
        <v>45333000</v>
      </c>
      <c r="AO102" s="67" t="s">
        <v>66</v>
      </c>
      <c r="AP102" s="70">
        <v>41067000</v>
      </c>
      <c r="AQ102" s="67" t="s">
        <v>94</v>
      </c>
      <c r="AR102" s="70">
        <v>0</v>
      </c>
      <c r="AS102" s="80" t="s">
        <v>74</v>
      </c>
      <c r="AT102" s="301">
        <v>45333000</v>
      </c>
      <c r="AU102" s="203">
        <f t="shared" si="8"/>
        <v>0</v>
      </c>
      <c r="AV102" s="83">
        <f t="shared" si="9"/>
        <v>1</v>
      </c>
      <c r="AW102" s="158" t="s">
        <v>74</v>
      </c>
      <c r="AX102" s="67" t="s">
        <v>80</v>
      </c>
      <c r="AY102" s="70" t="s">
        <v>11762</v>
      </c>
      <c r="AZ102" s="68" t="s">
        <v>66</v>
      </c>
      <c r="BA102" s="68" t="s">
        <v>66</v>
      </c>
    </row>
    <row r="103" spans="2:53" x14ac:dyDescent="0.25">
      <c r="B103" s="68">
        <v>2024</v>
      </c>
      <c r="C103" s="68">
        <v>891780111</v>
      </c>
      <c r="D103" s="69" t="s">
        <v>64</v>
      </c>
      <c r="E103" s="74" t="s">
        <v>11761</v>
      </c>
      <c r="F103" s="70" t="s">
        <v>11760</v>
      </c>
      <c r="G103" s="314">
        <v>0</v>
      </c>
      <c r="H103" s="67" t="s">
        <v>72</v>
      </c>
      <c r="I103" s="69" t="s">
        <v>65</v>
      </c>
      <c r="J103" s="70" t="s">
        <v>11759</v>
      </c>
      <c r="K103" s="70">
        <v>12500000</v>
      </c>
      <c r="L103" s="68" t="s">
        <v>67</v>
      </c>
      <c r="M103" s="70" t="s">
        <v>8452</v>
      </c>
      <c r="N103" s="70">
        <v>1026256729</v>
      </c>
      <c r="O103" s="75">
        <v>14</v>
      </c>
      <c r="P103" s="249">
        <v>45302</v>
      </c>
      <c r="Q103" s="70">
        <v>2126349000</v>
      </c>
      <c r="R103" s="249">
        <v>45308</v>
      </c>
      <c r="S103" s="70">
        <v>12500000</v>
      </c>
      <c r="T103" s="67" t="s">
        <v>66</v>
      </c>
      <c r="U103" s="70">
        <v>57297693</v>
      </c>
      <c r="V103" s="70" t="s">
        <v>11150</v>
      </c>
      <c r="W103" s="249">
        <v>45308</v>
      </c>
      <c r="X103" s="249">
        <v>45308</v>
      </c>
      <c r="Y103" s="78" t="s">
        <v>74</v>
      </c>
      <c r="Z103" s="249">
        <v>45457</v>
      </c>
      <c r="AA103" s="71">
        <f t="shared" si="5"/>
        <v>149</v>
      </c>
      <c r="AB103" s="71">
        <v>2</v>
      </c>
      <c r="AC103" s="299">
        <v>1250000</v>
      </c>
      <c r="AD103" s="71">
        <v>1</v>
      </c>
      <c r="AE103" s="315">
        <v>45473</v>
      </c>
      <c r="AF103" s="71">
        <f t="shared" si="6"/>
        <v>16</v>
      </c>
      <c r="AG103" s="70">
        <v>0</v>
      </c>
      <c r="AH103" s="300">
        <v>0</v>
      </c>
      <c r="AI103" s="158" t="s">
        <v>74</v>
      </c>
      <c r="AJ103" s="67">
        <v>0</v>
      </c>
      <c r="AK103" s="76" t="s">
        <v>74</v>
      </c>
      <c r="AL103" s="76" t="s">
        <v>74</v>
      </c>
      <c r="AM103" s="71">
        <f t="shared" si="7"/>
        <v>0</v>
      </c>
      <c r="AN103" s="305">
        <f>+K103+AC103-AH103</f>
        <v>13750000</v>
      </c>
      <c r="AO103" s="67" t="s">
        <v>66</v>
      </c>
      <c r="AP103" s="70">
        <v>12500000</v>
      </c>
      <c r="AQ103" s="67" t="s">
        <v>94</v>
      </c>
      <c r="AR103" s="70">
        <v>0</v>
      </c>
      <c r="AS103" s="80" t="s">
        <v>74</v>
      </c>
      <c r="AT103" s="301">
        <v>13750000</v>
      </c>
      <c r="AU103" s="203">
        <f t="shared" si="8"/>
        <v>0</v>
      </c>
      <c r="AV103" s="83">
        <f t="shared" si="9"/>
        <v>1</v>
      </c>
      <c r="AW103" s="158" t="s">
        <v>74</v>
      </c>
      <c r="AX103" s="67" t="s">
        <v>80</v>
      </c>
      <c r="AY103" s="70" t="s">
        <v>11758</v>
      </c>
      <c r="AZ103" s="68" t="s">
        <v>66</v>
      </c>
      <c r="BA103" s="68" t="s">
        <v>66</v>
      </c>
    </row>
    <row r="104" spans="2:53" x14ac:dyDescent="0.25">
      <c r="B104" s="68">
        <v>2024</v>
      </c>
      <c r="C104" s="68">
        <v>891780111</v>
      </c>
      <c r="D104" s="69" t="s">
        <v>64</v>
      </c>
      <c r="E104" s="74" t="s">
        <v>11757</v>
      </c>
      <c r="F104" s="70" t="s">
        <v>11756</v>
      </c>
      <c r="G104" s="314">
        <v>0</v>
      </c>
      <c r="H104" s="67" t="s">
        <v>72</v>
      </c>
      <c r="I104" s="69" t="s">
        <v>65</v>
      </c>
      <c r="J104" s="70" t="s">
        <v>11755</v>
      </c>
      <c r="K104" s="70">
        <v>10290000</v>
      </c>
      <c r="L104" s="68" t="s">
        <v>67</v>
      </c>
      <c r="M104" s="70" t="s">
        <v>8087</v>
      </c>
      <c r="N104" s="70">
        <v>1082903162</v>
      </c>
      <c r="O104" s="75">
        <v>14</v>
      </c>
      <c r="P104" s="249">
        <v>45302</v>
      </c>
      <c r="Q104" s="70">
        <v>2126349000</v>
      </c>
      <c r="R104" s="249">
        <v>45308</v>
      </c>
      <c r="S104" s="70">
        <v>10290000</v>
      </c>
      <c r="T104" s="67" t="s">
        <v>66</v>
      </c>
      <c r="U104" s="70">
        <v>57297693</v>
      </c>
      <c r="V104" s="70" t="s">
        <v>11150</v>
      </c>
      <c r="W104" s="249">
        <v>45308</v>
      </c>
      <c r="X104" s="249">
        <v>45308</v>
      </c>
      <c r="Y104" s="78" t="s">
        <v>74</v>
      </c>
      <c r="Z104" s="249">
        <v>45457</v>
      </c>
      <c r="AA104" s="71">
        <f t="shared" si="5"/>
        <v>149</v>
      </c>
      <c r="AB104" s="71">
        <v>2</v>
      </c>
      <c r="AC104" s="299">
        <v>1120000</v>
      </c>
      <c r="AD104" s="71">
        <v>1</v>
      </c>
      <c r="AE104" s="315">
        <v>45473</v>
      </c>
      <c r="AF104" s="71">
        <f t="shared" si="6"/>
        <v>16</v>
      </c>
      <c r="AG104" s="70">
        <v>0</v>
      </c>
      <c r="AH104" s="300">
        <v>0</v>
      </c>
      <c r="AI104" s="158" t="s">
        <v>74</v>
      </c>
      <c r="AJ104" s="67">
        <v>0</v>
      </c>
      <c r="AK104" s="76" t="s">
        <v>74</v>
      </c>
      <c r="AL104" s="76" t="s">
        <v>74</v>
      </c>
      <c r="AM104" s="71">
        <f t="shared" si="7"/>
        <v>0</v>
      </c>
      <c r="AN104" s="305">
        <f>+K104+AC104-AH104</f>
        <v>11410000</v>
      </c>
      <c r="AO104" s="67" t="s">
        <v>66</v>
      </c>
      <c r="AP104" s="70">
        <v>10290000</v>
      </c>
      <c r="AQ104" s="67" t="s">
        <v>94</v>
      </c>
      <c r="AR104" s="70">
        <v>0</v>
      </c>
      <c r="AS104" s="80" t="s">
        <v>74</v>
      </c>
      <c r="AT104" s="301">
        <v>11410000</v>
      </c>
      <c r="AU104" s="203">
        <f t="shared" si="8"/>
        <v>0</v>
      </c>
      <c r="AV104" s="83">
        <f t="shared" si="9"/>
        <v>1</v>
      </c>
      <c r="AW104" s="158" t="s">
        <v>74</v>
      </c>
      <c r="AX104" s="67" t="s">
        <v>80</v>
      </c>
      <c r="AY104" s="70" t="s">
        <v>11754</v>
      </c>
      <c r="AZ104" s="68" t="s">
        <v>66</v>
      </c>
      <c r="BA104" s="68" t="s">
        <v>66</v>
      </c>
    </row>
    <row r="105" spans="2:53" x14ac:dyDescent="0.25">
      <c r="B105" s="68">
        <v>2024</v>
      </c>
      <c r="C105" s="68">
        <v>891780111</v>
      </c>
      <c r="D105" s="69" t="s">
        <v>64</v>
      </c>
      <c r="E105" s="74" t="s">
        <v>11753</v>
      </c>
      <c r="F105" s="70" t="s">
        <v>11752</v>
      </c>
      <c r="G105" s="314">
        <v>0</v>
      </c>
      <c r="H105" s="67" t="s">
        <v>72</v>
      </c>
      <c r="I105" s="69" t="s">
        <v>65</v>
      </c>
      <c r="J105" s="70" t="s">
        <v>11658</v>
      </c>
      <c r="K105" s="70">
        <v>10780000</v>
      </c>
      <c r="L105" s="68" t="s">
        <v>67</v>
      </c>
      <c r="M105" s="70" t="s">
        <v>9048</v>
      </c>
      <c r="N105" s="70">
        <v>7144181</v>
      </c>
      <c r="O105" s="75">
        <v>14</v>
      </c>
      <c r="P105" s="249">
        <v>45302</v>
      </c>
      <c r="Q105" s="70">
        <v>2126349000</v>
      </c>
      <c r="R105" s="249">
        <v>45308</v>
      </c>
      <c r="S105" s="70">
        <v>10780000</v>
      </c>
      <c r="T105" s="67" t="s">
        <v>66</v>
      </c>
      <c r="U105" s="70">
        <v>85459497</v>
      </c>
      <c r="V105" s="70" t="s">
        <v>4616</v>
      </c>
      <c r="W105" s="249">
        <v>45308</v>
      </c>
      <c r="X105" s="249">
        <v>45308</v>
      </c>
      <c r="Y105" s="78" t="s">
        <v>74</v>
      </c>
      <c r="Z105" s="249">
        <v>45457</v>
      </c>
      <c r="AA105" s="71">
        <f t="shared" si="5"/>
        <v>149</v>
      </c>
      <c r="AB105" s="71">
        <v>2</v>
      </c>
      <c r="AC105" s="299">
        <v>1120000</v>
      </c>
      <c r="AD105" s="71">
        <v>1</v>
      </c>
      <c r="AE105" s="315">
        <v>45473</v>
      </c>
      <c r="AF105" s="71">
        <f t="shared" si="6"/>
        <v>16</v>
      </c>
      <c r="AG105" s="70">
        <v>0</v>
      </c>
      <c r="AH105" s="300">
        <v>0</v>
      </c>
      <c r="AI105" s="158" t="s">
        <v>74</v>
      </c>
      <c r="AJ105" s="67">
        <v>0</v>
      </c>
      <c r="AK105" s="76" t="s">
        <v>74</v>
      </c>
      <c r="AL105" s="76" t="s">
        <v>74</v>
      </c>
      <c r="AM105" s="71">
        <f t="shared" si="7"/>
        <v>0</v>
      </c>
      <c r="AN105" s="305">
        <f>+K105+AC105-AH105</f>
        <v>11900000</v>
      </c>
      <c r="AO105" s="67" t="s">
        <v>66</v>
      </c>
      <c r="AP105" s="70">
        <v>10780000</v>
      </c>
      <c r="AQ105" s="67" t="s">
        <v>94</v>
      </c>
      <c r="AR105" s="70">
        <v>0</v>
      </c>
      <c r="AS105" s="80" t="s">
        <v>74</v>
      </c>
      <c r="AT105" s="301">
        <v>11900000</v>
      </c>
      <c r="AU105" s="203">
        <f t="shared" si="8"/>
        <v>0</v>
      </c>
      <c r="AV105" s="83">
        <f t="shared" si="9"/>
        <v>1</v>
      </c>
      <c r="AW105" s="158" t="s">
        <v>74</v>
      </c>
      <c r="AX105" s="67" t="s">
        <v>80</v>
      </c>
      <c r="AY105" s="70" t="s">
        <v>11751</v>
      </c>
      <c r="AZ105" s="68" t="s">
        <v>66</v>
      </c>
      <c r="BA105" s="68" t="s">
        <v>66</v>
      </c>
    </row>
    <row r="106" spans="2:53" x14ac:dyDescent="0.25">
      <c r="B106" s="68">
        <v>2024</v>
      </c>
      <c r="C106" s="68">
        <v>891780111</v>
      </c>
      <c r="D106" s="69" t="s">
        <v>64</v>
      </c>
      <c r="E106" s="74" t="s">
        <v>11750</v>
      </c>
      <c r="F106" s="70" t="s">
        <v>11749</v>
      </c>
      <c r="G106" s="314">
        <v>0</v>
      </c>
      <c r="H106" s="67" t="s">
        <v>72</v>
      </c>
      <c r="I106" s="69" t="s">
        <v>65</v>
      </c>
      <c r="J106" s="70" t="s">
        <v>11658</v>
      </c>
      <c r="K106" s="70">
        <v>10780000</v>
      </c>
      <c r="L106" s="68" t="s">
        <v>67</v>
      </c>
      <c r="M106" s="70" t="s">
        <v>7387</v>
      </c>
      <c r="N106" s="70">
        <v>85466757</v>
      </c>
      <c r="O106" s="75">
        <v>14</v>
      </c>
      <c r="P106" s="249">
        <v>45302</v>
      </c>
      <c r="Q106" s="70">
        <v>2126349000</v>
      </c>
      <c r="R106" s="249">
        <v>45308</v>
      </c>
      <c r="S106" s="70">
        <v>10780000</v>
      </c>
      <c r="T106" s="67" t="s">
        <v>66</v>
      </c>
      <c r="U106" s="70">
        <v>85459497</v>
      </c>
      <c r="V106" s="70" t="s">
        <v>4616</v>
      </c>
      <c r="W106" s="249">
        <v>45308</v>
      </c>
      <c r="X106" s="249">
        <v>45308</v>
      </c>
      <c r="Y106" s="78" t="s">
        <v>74</v>
      </c>
      <c r="Z106" s="249">
        <v>45457</v>
      </c>
      <c r="AA106" s="71">
        <f t="shared" si="5"/>
        <v>149</v>
      </c>
      <c r="AB106" s="71">
        <v>2</v>
      </c>
      <c r="AC106" s="299">
        <v>1120000</v>
      </c>
      <c r="AD106" s="71">
        <v>1</v>
      </c>
      <c r="AE106" s="315">
        <v>45473</v>
      </c>
      <c r="AF106" s="71">
        <f t="shared" si="6"/>
        <v>16</v>
      </c>
      <c r="AG106" s="70">
        <v>0</v>
      </c>
      <c r="AH106" s="300">
        <v>0</v>
      </c>
      <c r="AI106" s="158" t="s">
        <v>74</v>
      </c>
      <c r="AJ106" s="67">
        <v>0</v>
      </c>
      <c r="AK106" s="76" t="s">
        <v>74</v>
      </c>
      <c r="AL106" s="76" t="s">
        <v>74</v>
      </c>
      <c r="AM106" s="71">
        <f t="shared" si="7"/>
        <v>0</v>
      </c>
      <c r="AN106" s="305">
        <f>+K106+AC106-AH106</f>
        <v>11900000</v>
      </c>
      <c r="AO106" s="67" t="s">
        <v>66</v>
      </c>
      <c r="AP106" s="70">
        <v>10780000</v>
      </c>
      <c r="AQ106" s="67" t="s">
        <v>94</v>
      </c>
      <c r="AR106" s="70">
        <v>0</v>
      </c>
      <c r="AS106" s="80" t="s">
        <v>74</v>
      </c>
      <c r="AT106" s="301">
        <v>11900000</v>
      </c>
      <c r="AU106" s="203">
        <f t="shared" si="8"/>
        <v>0</v>
      </c>
      <c r="AV106" s="83">
        <f t="shared" si="9"/>
        <v>1</v>
      </c>
      <c r="AW106" s="158" t="s">
        <v>74</v>
      </c>
      <c r="AX106" s="67" t="s">
        <v>80</v>
      </c>
      <c r="AY106" s="70" t="s">
        <v>11748</v>
      </c>
      <c r="AZ106" s="68" t="s">
        <v>66</v>
      </c>
      <c r="BA106" s="68" t="s">
        <v>66</v>
      </c>
    </row>
    <row r="107" spans="2:53" x14ac:dyDescent="0.25">
      <c r="B107" s="68">
        <v>2024</v>
      </c>
      <c r="C107" s="68">
        <v>891780111</v>
      </c>
      <c r="D107" s="69" t="s">
        <v>64</v>
      </c>
      <c r="E107" s="74" t="s">
        <v>11747</v>
      </c>
      <c r="F107" s="70" t="s">
        <v>11746</v>
      </c>
      <c r="G107" s="314">
        <v>0</v>
      </c>
      <c r="H107" s="67" t="s">
        <v>72</v>
      </c>
      <c r="I107" s="69" t="s">
        <v>65</v>
      </c>
      <c r="J107" s="70" t="s">
        <v>11745</v>
      </c>
      <c r="K107" s="70">
        <v>16500000</v>
      </c>
      <c r="L107" s="68" t="s">
        <v>67</v>
      </c>
      <c r="M107" s="70" t="s">
        <v>9039</v>
      </c>
      <c r="N107" s="70">
        <v>84453261</v>
      </c>
      <c r="O107" s="75">
        <v>13</v>
      </c>
      <c r="P107" s="158">
        <v>45302</v>
      </c>
      <c r="Q107" s="70">
        <v>4518689382</v>
      </c>
      <c r="R107" s="249">
        <v>45308</v>
      </c>
      <c r="S107" s="70">
        <v>16500000</v>
      </c>
      <c r="T107" s="67" t="s">
        <v>66</v>
      </c>
      <c r="U107" s="70">
        <v>85459497</v>
      </c>
      <c r="V107" s="70" t="s">
        <v>4616</v>
      </c>
      <c r="W107" s="249">
        <v>45308</v>
      </c>
      <c r="X107" s="249">
        <v>45308</v>
      </c>
      <c r="Y107" s="78" t="s">
        <v>74</v>
      </c>
      <c r="Z107" s="249">
        <v>45457</v>
      </c>
      <c r="AA107" s="71">
        <f t="shared" si="5"/>
        <v>149</v>
      </c>
      <c r="AB107" s="71">
        <v>2</v>
      </c>
      <c r="AC107" s="299">
        <v>1760000</v>
      </c>
      <c r="AD107" s="71">
        <v>1</v>
      </c>
      <c r="AE107" s="315">
        <v>45473</v>
      </c>
      <c r="AF107" s="71">
        <f t="shared" si="6"/>
        <v>16</v>
      </c>
      <c r="AG107" s="70">
        <v>0</v>
      </c>
      <c r="AH107" s="300">
        <v>0</v>
      </c>
      <c r="AI107" s="158" t="s">
        <v>74</v>
      </c>
      <c r="AJ107" s="67">
        <v>0</v>
      </c>
      <c r="AK107" s="76" t="s">
        <v>74</v>
      </c>
      <c r="AL107" s="76" t="s">
        <v>74</v>
      </c>
      <c r="AM107" s="71">
        <f t="shared" si="7"/>
        <v>0</v>
      </c>
      <c r="AN107" s="305">
        <f>+K107+AC107-AH107</f>
        <v>18260000</v>
      </c>
      <c r="AO107" s="67" t="s">
        <v>66</v>
      </c>
      <c r="AP107" s="70">
        <v>16500000</v>
      </c>
      <c r="AQ107" s="67" t="s">
        <v>94</v>
      </c>
      <c r="AR107" s="70">
        <v>0</v>
      </c>
      <c r="AS107" s="80" t="s">
        <v>74</v>
      </c>
      <c r="AT107" s="301">
        <v>18260000</v>
      </c>
      <c r="AU107" s="203">
        <f t="shared" si="8"/>
        <v>0</v>
      </c>
      <c r="AV107" s="83">
        <f t="shared" si="9"/>
        <v>1</v>
      </c>
      <c r="AW107" s="158" t="s">
        <v>74</v>
      </c>
      <c r="AX107" s="67" t="s">
        <v>80</v>
      </c>
      <c r="AY107" s="70" t="s">
        <v>11744</v>
      </c>
      <c r="AZ107" s="68" t="s">
        <v>66</v>
      </c>
      <c r="BA107" s="68" t="s">
        <v>66</v>
      </c>
    </row>
    <row r="108" spans="2:53" x14ac:dyDescent="0.25">
      <c r="B108" s="68">
        <v>2024</v>
      </c>
      <c r="C108" s="68">
        <v>891780111</v>
      </c>
      <c r="D108" s="69" t="s">
        <v>64</v>
      </c>
      <c r="E108" s="74" t="s">
        <v>11743</v>
      </c>
      <c r="F108" s="70" t="s">
        <v>11742</v>
      </c>
      <c r="G108" s="314">
        <v>0</v>
      </c>
      <c r="H108" s="67" t="s">
        <v>72</v>
      </c>
      <c r="I108" s="69" t="s">
        <v>65</v>
      </c>
      <c r="J108" s="70" t="s">
        <v>11741</v>
      </c>
      <c r="K108" s="70">
        <v>12500000</v>
      </c>
      <c r="L108" s="68" t="s">
        <v>67</v>
      </c>
      <c r="M108" s="70" t="s">
        <v>8485</v>
      </c>
      <c r="N108" s="70">
        <v>57427809</v>
      </c>
      <c r="O108" s="75">
        <v>14</v>
      </c>
      <c r="P108" s="249">
        <v>45302</v>
      </c>
      <c r="Q108" s="70">
        <v>2126349000</v>
      </c>
      <c r="R108" s="249">
        <v>45308</v>
      </c>
      <c r="S108" s="70">
        <v>12500000</v>
      </c>
      <c r="T108" s="67" t="s">
        <v>66</v>
      </c>
      <c r="U108" s="70">
        <v>36557666</v>
      </c>
      <c r="V108" s="70" t="s">
        <v>5987</v>
      </c>
      <c r="W108" s="249">
        <v>45308</v>
      </c>
      <c r="X108" s="249">
        <v>45308</v>
      </c>
      <c r="Y108" s="78" t="s">
        <v>74</v>
      </c>
      <c r="Z108" s="249">
        <v>45457</v>
      </c>
      <c r="AA108" s="71">
        <f t="shared" si="5"/>
        <v>149</v>
      </c>
      <c r="AB108" s="71">
        <v>2</v>
      </c>
      <c r="AC108" s="299">
        <v>1333000</v>
      </c>
      <c r="AD108" s="71">
        <v>1</v>
      </c>
      <c r="AE108" s="315">
        <v>45473</v>
      </c>
      <c r="AF108" s="71">
        <f t="shared" si="6"/>
        <v>16</v>
      </c>
      <c r="AG108" s="70">
        <v>0</v>
      </c>
      <c r="AH108" s="300">
        <v>0</v>
      </c>
      <c r="AI108" s="158" t="s">
        <v>74</v>
      </c>
      <c r="AJ108" s="67">
        <v>0</v>
      </c>
      <c r="AK108" s="76" t="s">
        <v>74</v>
      </c>
      <c r="AL108" s="76" t="s">
        <v>74</v>
      </c>
      <c r="AM108" s="71">
        <f t="shared" si="7"/>
        <v>0</v>
      </c>
      <c r="AN108" s="305">
        <f>+K108+AC108-AH108</f>
        <v>13833000</v>
      </c>
      <c r="AO108" s="67" t="s">
        <v>66</v>
      </c>
      <c r="AP108" s="70">
        <v>12500000</v>
      </c>
      <c r="AQ108" s="67" t="s">
        <v>94</v>
      </c>
      <c r="AR108" s="70">
        <v>0</v>
      </c>
      <c r="AS108" s="80" t="s">
        <v>74</v>
      </c>
      <c r="AT108" s="301">
        <v>13833000</v>
      </c>
      <c r="AU108" s="203">
        <f t="shared" si="8"/>
        <v>0</v>
      </c>
      <c r="AV108" s="83">
        <f t="shared" si="9"/>
        <v>1</v>
      </c>
      <c r="AW108" s="158" t="s">
        <v>74</v>
      </c>
      <c r="AX108" s="67" t="s">
        <v>80</v>
      </c>
      <c r="AY108" s="70" t="s">
        <v>11740</v>
      </c>
      <c r="AZ108" s="68" t="s">
        <v>66</v>
      </c>
      <c r="BA108" s="68" t="s">
        <v>66</v>
      </c>
    </row>
    <row r="109" spans="2:53" x14ac:dyDescent="0.25">
      <c r="B109" s="68">
        <v>2024</v>
      </c>
      <c r="C109" s="68">
        <v>891780111</v>
      </c>
      <c r="D109" s="69" t="s">
        <v>64</v>
      </c>
      <c r="E109" s="74" t="s">
        <v>11739</v>
      </c>
      <c r="F109" s="70" t="s">
        <v>11738</v>
      </c>
      <c r="G109" s="314">
        <v>0</v>
      </c>
      <c r="H109" s="67" t="s">
        <v>72</v>
      </c>
      <c r="I109" s="69" t="s">
        <v>65</v>
      </c>
      <c r="J109" s="70" t="s">
        <v>11737</v>
      </c>
      <c r="K109" s="70">
        <v>15000000</v>
      </c>
      <c r="L109" s="68" t="s">
        <v>67</v>
      </c>
      <c r="M109" s="70" t="s">
        <v>9128</v>
      </c>
      <c r="N109" s="70">
        <v>1020750597</v>
      </c>
      <c r="O109" s="75">
        <v>13</v>
      </c>
      <c r="P109" s="158">
        <v>45302</v>
      </c>
      <c r="Q109" s="70">
        <v>4518689382</v>
      </c>
      <c r="R109" s="249">
        <v>45308</v>
      </c>
      <c r="S109" s="70">
        <v>15000000</v>
      </c>
      <c r="T109" s="67" t="s">
        <v>66</v>
      </c>
      <c r="U109" s="70">
        <v>57461216</v>
      </c>
      <c r="V109" s="70" t="s">
        <v>4578</v>
      </c>
      <c r="W109" s="249">
        <v>45308</v>
      </c>
      <c r="X109" s="249">
        <v>45308</v>
      </c>
      <c r="Y109" s="78" t="s">
        <v>74</v>
      </c>
      <c r="Z109" s="249">
        <v>45457</v>
      </c>
      <c r="AA109" s="71">
        <f t="shared" si="5"/>
        <v>149</v>
      </c>
      <c r="AB109" s="71">
        <v>2</v>
      </c>
      <c r="AC109" s="299">
        <v>1600000</v>
      </c>
      <c r="AD109" s="71">
        <v>1</v>
      </c>
      <c r="AE109" s="315">
        <v>45473</v>
      </c>
      <c r="AF109" s="71">
        <f t="shared" si="6"/>
        <v>16</v>
      </c>
      <c r="AG109" s="70">
        <v>0</v>
      </c>
      <c r="AH109" s="300">
        <v>0</v>
      </c>
      <c r="AI109" s="158" t="s">
        <v>74</v>
      </c>
      <c r="AJ109" s="67">
        <v>0</v>
      </c>
      <c r="AK109" s="76" t="s">
        <v>74</v>
      </c>
      <c r="AL109" s="76" t="s">
        <v>74</v>
      </c>
      <c r="AM109" s="71">
        <f t="shared" si="7"/>
        <v>0</v>
      </c>
      <c r="AN109" s="305">
        <f>+K109+AC109-AH109</f>
        <v>16600000</v>
      </c>
      <c r="AO109" s="67" t="s">
        <v>66</v>
      </c>
      <c r="AP109" s="70">
        <v>15000000</v>
      </c>
      <c r="AQ109" s="67" t="s">
        <v>94</v>
      </c>
      <c r="AR109" s="70">
        <v>0</v>
      </c>
      <c r="AS109" s="80" t="s">
        <v>74</v>
      </c>
      <c r="AT109" s="301">
        <v>16600000</v>
      </c>
      <c r="AU109" s="203">
        <f t="shared" si="8"/>
        <v>0</v>
      </c>
      <c r="AV109" s="83">
        <f t="shared" si="9"/>
        <v>1</v>
      </c>
      <c r="AW109" s="158" t="s">
        <v>74</v>
      </c>
      <c r="AX109" s="67" t="s">
        <v>80</v>
      </c>
      <c r="AY109" s="70" t="s">
        <v>11736</v>
      </c>
      <c r="AZ109" s="68" t="s">
        <v>66</v>
      </c>
      <c r="BA109" s="68" t="s">
        <v>66</v>
      </c>
    </row>
    <row r="110" spans="2:53" x14ac:dyDescent="0.25">
      <c r="B110" s="68">
        <v>2024</v>
      </c>
      <c r="C110" s="68">
        <v>891780111</v>
      </c>
      <c r="D110" s="69" t="s">
        <v>64</v>
      </c>
      <c r="E110" s="74" t="s">
        <v>11735</v>
      </c>
      <c r="F110" s="70" t="s">
        <v>11734</v>
      </c>
      <c r="G110" s="314">
        <v>0</v>
      </c>
      <c r="H110" s="67" t="s">
        <v>72</v>
      </c>
      <c r="I110" s="69" t="s">
        <v>65</v>
      </c>
      <c r="J110" s="70" t="s">
        <v>11733</v>
      </c>
      <c r="K110" s="70">
        <v>14760000</v>
      </c>
      <c r="L110" s="68" t="s">
        <v>67</v>
      </c>
      <c r="M110" s="70" t="s">
        <v>8880</v>
      </c>
      <c r="N110" s="70">
        <v>1148702081</v>
      </c>
      <c r="O110" s="75">
        <v>13</v>
      </c>
      <c r="P110" s="158">
        <v>45302</v>
      </c>
      <c r="Q110" s="70">
        <v>4518689382</v>
      </c>
      <c r="R110" s="249">
        <v>45308</v>
      </c>
      <c r="S110" s="70">
        <v>14760000</v>
      </c>
      <c r="T110" s="67" t="s">
        <v>66</v>
      </c>
      <c r="U110" s="70">
        <v>85449357</v>
      </c>
      <c r="V110" s="70" t="s">
        <v>6038</v>
      </c>
      <c r="W110" s="249">
        <v>45308</v>
      </c>
      <c r="X110" s="249">
        <v>45308</v>
      </c>
      <c r="Y110" s="78" t="s">
        <v>74</v>
      </c>
      <c r="Z110" s="249">
        <v>45457</v>
      </c>
      <c r="AA110" s="71">
        <f t="shared" si="5"/>
        <v>149</v>
      </c>
      <c r="AB110" s="71">
        <v>2</v>
      </c>
      <c r="AC110" s="299">
        <v>1440000</v>
      </c>
      <c r="AD110" s="71">
        <v>1</v>
      </c>
      <c r="AE110" s="315">
        <v>45473</v>
      </c>
      <c r="AF110" s="71">
        <f t="shared" si="6"/>
        <v>16</v>
      </c>
      <c r="AG110" s="70">
        <v>0</v>
      </c>
      <c r="AH110" s="300">
        <v>0</v>
      </c>
      <c r="AI110" s="158" t="s">
        <v>74</v>
      </c>
      <c r="AJ110" s="67">
        <v>0</v>
      </c>
      <c r="AK110" s="76" t="s">
        <v>74</v>
      </c>
      <c r="AL110" s="76" t="s">
        <v>74</v>
      </c>
      <c r="AM110" s="71">
        <f t="shared" si="7"/>
        <v>0</v>
      </c>
      <c r="AN110" s="305">
        <f>+K110+AC110-AH110</f>
        <v>16200000</v>
      </c>
      <c r="AO110" s="67" t="s">
        <v>66</v>
      </c>
      <c r="AP110" s="70">
        <v>14760000</v>
      </c>
      <c r="AQ110" s="67" t="s">
        <v>94</v>
      </c>
      <c r="AR110" s="70">
        <v>0</v>
      </c>
      <c r="AS110" s="80" t="s">
        <v>74</v>
      </c>
      <c r="AT110" s="301">
        <v>16200000</v>
      </c>
      <c r="AU110" s="203">
        <f t="shared" si="8"/>
        <v>0</v>
      </c>
      <c r="AV110" s="83">
        <f t="shared" si="9"/>
        <v>1</v>
      </c>
      <c r="AW110" s="158" t="s">
        <v>74</v>
      </c>
      <c r="AX110" s="67" t="s">
        <v>80</v>
      </c>
      <c r="AY110" s="70" t="s">
        <v>11732</v>
      </c>
      <c r="AZ110" s="68" t="s">
        <v>66</v>
      </c>
      <c r="BA110" s="68" t="s">
        <v>66</v>
      </c>
    </row>
    <row r="111" spans="2:53" x14ac:dyDescent="0.25">
      <c r="B111" s="68">
        <v>2024</v>
      </c>
      <c r="C111" s="68">
        <v>891780111</v>
      </c>
      <c r="D111" s="69" t="s">
        <v>64</v>
      </c>
      <c r="E111" s="74" t="s">
        <v>11731</v>
      </c>
      <c r="F111" s="70" t="s">
        <v>11730</v>
      </c>
      <c r="G111" s="314">
        <v>0</v>
      </c>
      <c r="H111" s="67" t="s">
        <v>72</v>
      </c>
      <c r="I111" s="69" t="s">
        <v>65</v>
      </c>
      <c r="J111" s="70" t="s">
        <v>11729</v>
      </c>
      <c r="K111" s="70">
        <v>16500000</v>
      </c>
      <c r="L111" s="68" t="s">
        <v>67</v>
      </c>
      <c r="M111" s="70" t="s">
        <v>8813</v>
      </c>
      <c r="N111" s="70">
        <v>85472799</v>
      </c>
      <c r="O111" s="75">
        <v>13</v>
      </c>
      <c r="P111" s="158">
        <v>45302</v>
      </c>
      <c r="Q111" s="70">
        <v>4518689382</v>
      </c>
      <c r="R111" s="249">
        <v>45308</v>
      </c>
      <c r="S111" s="70">
        <v>16500000</v>
      </c>
      <c r="T111" s="67" t="s">
        <v>66</v>
      </c>
      <c r="U111" s="70">
        <v>12621405</v>
      </c>
      <c r="V111" s="70" t="s">
        <v>5391</v>
      </c>
      <c r="W111" s="249">
        <v>45308</v>
      </c>
      <c r="X111" s="249">
        <v>45308</v>
      </c>
      <c r="Y111" s="78" t="s">
        <v>74</v>
      </c>
      <c r="Z111" s="249">
        <v>45457</v>
      </c>
      <c r="AA111" s="71">
        <f t="shared" si="5"/>
        <v>149</v>
      </c>
      <c r="AB111" s="71">
        <v>2</v>
      </c>
      <c r="AC111" s="299">
        <v>1760000</v>
      </c>
      <c r="AD111" s="71">
        <v>1</v>
      </c>
      <c r="AE111" s="315">
        <v>45473</v>
      </c>
      <c r="AF111" s="71">
        <f t="shared" si="6"/>
        <v>16</v>
      </c>
      <c r="AG111" s="70">
        <v>0</v>
      </c>
      <c r="AH111" s="300">
        <v>0</v>
      </c>
      <c r="AI111" s="158" t="s">
        <v>74</v>
      </c>
      <c r="AJ111" s="67">
        <v>0</v>
      </c>
      <c r="AK111" s="76" t="s">
        <v>74</v>
      </c>
      <c r="AL111" s="76" t="s">
        <v>74</v>
      </c>
      <c r="AM111" s="71">
        <f t="shared" si="7"/>
        <v>0</v>
      </c>
      <c r="AN111" s="305">
        <f>+K111+AC111-AH111</f>
        <v>18260000</v>
      </c>
      <c r="AO111" s="67" t="s">
        <v>66</v>
      </c>
      <c r="AP111" s="70">
        <v>16500000</v>
      </c>
      <c r="AQ111" s="67" t="s">
        <v>94</v>
      </c>
      <c r="AR111" s="70">
        <v>0</v>
      </c>
      <c r="AS111" s="80" t="s">
        <v>74</v>
      </c>
      <c r="AT111" s="301">
        <v>18260000</v>
      </c>
      <c r="AU111" s="203">
        <f t="shared" si="8"/>
        <v>0</v>
      </c>
      <c r="AV111" s="83">
        <f t="shared" si="9"/>
        <v>1</v>
      </c>
      <c r="AW111" s="158" t="s">
        <v>74</v>
      </c>
      <c r="AX111" s="67" t="s">
        <v>80</v>
      </c>
      <c r="AY111" s="70" t="s">
        <v>11728</v>
      </c>
      <c r="AZ111" s="68" t="s">
        <v>66</v>
      </c>
      <c r="BA111" s="68" t="s">
        <v>66</v>
      </c>
    </row>
    <row r="112" spans="2:53" x14ac:dyDescent="0.25">
      <c r="B112" s="68">
        <v>2024</v>
      </c>
      <c r="C112" s="68">
        <v>891780111</v>
      </c>
      <c r="D112" s="69" t="s">
        <v>64</v>
      </c>
      <c r="E112" s="74" t="s">
        <v>11727</v>
      </c>
      <c r="F112" s="70" t="s">
        <v>11726</v>
      </c>
      <c r="G112" s="314">
        <v>0</v>
      </c>
      <c r="H112" s="67" t="s">
        <v>72</v>
      </c>
      <c r="I112" s="69" t="s">
        <v>65</v>
      </c>
      <c r="J112" s="70" t="s">
        <v>11725</v>
      </c>
      <c r="K112" s="70">
        <v>20500000</v>
      </c>
      <c r="L112" s="68" t="s">
        <v>67</v>
      </c>
      <c r="M112" s="70" t="s">
        <v>8325</v>
      </c>
      <c r="N112" s="70">
        <v>1083009761</v>
      </c>
      <c r="O112" s="75">
        <v>13</v>
      </c>
      <c r="P112" s="158">
        <v>45302</v>
      </c>
      <c r="Q112" s="70">
        <v>4518689382</v>
      </c>
      <c r="R112" s="249">
        <v>45308</v>
      </c>
      <c r="S112" s="70">
        <v>20500000</v>
      </c>
      <c r="T112" s="67" t="s">
        <v>66</v>
      </c>
      <c r="U112" s="70">
        <v>12621405</v>
      </c>
      <c r="V112" s="70" t="s">
        <v>5391</v>
      </c>
      <c r="W112" s="249">
        <v>45308</v>
      </c>
      <c r="X112" s="249">
        <v>45308</v>
      </c>
      <c r="Y112" s="78" t="s">
        <v>74</v>
      </c>
      <c r="Z112" s="249">
        <v>45457</v>
      </c>
      <c r="AA112" s="71">
        <f t="shared" si="5"/>
        <v>149</v>
      </c>
      <c r="AB112" s="71">
        <v>2</v>
      </c>
      <c r="AC112" s="299">
        <v>2187000</v>
      </c>
      <c r="AD112" s="71">
        <v>1</v>
      </c>
      <c r="AE112" s="315">
        <v>45473</v>
      </c>
      <c r="AF112" s="71">
        <f t="shared" si="6"/>
        <v>16</v>
      </c>
      <c r="AG112" s="70">
        <v>0</v>
      </c>
      <c r="AH112" s="300">
        <v>0</v>
      </c>
      <c r="AI112" s="158" t="s">
        <v>74</v>
      </c>
      <c r="AJ112" s="67">
        <v>0</v>
      </c>
      <c r="AK112" s="76" t="s">
        <v>74</v>
      </c>
      <c r="AL112" s="76" t="s">
        <v>74</v>
      </c>
      <c r="AM112" s="71">
        <f t="shared" si="7"/>
        <v>0</v>
      </c>
      <c r="AN112" s="305">
        <f>+K112+AC112-AH112</f>
        <v>22687000</v>
      </c>
      <c r="AO112" s="67" t="s">
        <v>66</v>
      </c>
      <c r="AP112" s="70">
        <v>20500000</v>
      </c>
      <c r="AQ112" s="67" t="s">
        <v>94</v>
      </c>
      <c r="AR112" s="70">
        <v>0</v>
      </c>
      <c r="AS112" s="80" t="s">
        <v>74</v>
      </c>
      <c r="AT112" s="301">
        <v>22687000</v>
      </c>
      <c r="AU112" s="203">
        <f t="shared" si="8"/>
        <v>0</v>
      </c>
      <c r="AV112" s="83">
        <f t="shared" si="9"/>
        <v>1</v>
      </c>
      <c r="AW112" s="158" t="s">
        <v>74</v>
      </c>
      <c r="AX112" s="67" t="s">
        <v>80</v>
      </c>
      <c r="AY112" s="70" t="s">
        <v>11724</v>
      </c>
      <c r="AZ112" s="68" t="s">
        <v>66</v>
      </c>
      <c r="BA112" s="68" t="s">
        <v>66</v>
      </c>
    </row>
    <row r="113" spans="2:53" x14ac:dyDescent="0.25">
      <c r="B113" s="68">
        <v>2024</v>
      </c>
      <c r="C113" s="68">
        <v>891780111</v>
      </c>
      <c r="D113" s="69" t="s">
        <v>64</v>
      </c>
      <c r="E113" s="74" t="s">
        <v>11723</v>
      </c>
      <c r="F113" s="70" t="s">
        <v>11722</v>
      </c>
      <c r="G113" s="314">
        <v>0</v>
      </c>
      <c r="H113" s="67" t="s">
        <v>72</v>
      </c>
      <c r="I113" s="69" t="s">
        <v>65</v>
      </c>
      <c r="J113" s="70" t="s">
        <v>11721</v>
      </c>
      <c r="K113" s="70">
        <v>23500000</v>
      </c>
      <c r="L113" s="68" t="s">
        <v>67</v>
      </c>
      <c r="M113" s="70" t="s">
        <v>8151</v>
      </c>
      <c r="N113" s="70">
        <v>1082961349</v>
      </c>
      <c r="O113" s="75">
        <v>13</v>
      </c>
      <c r="P113" s="158">
        <v>45302</v>
      </c>
      <c r="Q113" s="70">
        <v>4518689382</v>
      </c>
      <c r="R113" s="249">
        <v>45308</v>
      </c>
      <c r="S113" s="70">
        <v>23500000</v>
      </c>
      <c r="T113" s="67" t="s">
        <v>66</v>
      </c>
      <c r="U113" s="70">
        <v>12621405</v>
      </c>
      <c r="V113" s="70" t="s">
        <v>5391</v>
      </c>
      <c r="W113" s="249">
        <v>45308</v>
      </c>
      <c r="X113" s="249">
        <v>45308</v>
      </c>
      <c r="Y113" s="78" t="s">
        <v>74</v>
      </c>
      <c r="Z113" s="249">
        <v>45457</v>
      </c>
      <c r="AA113" s="71">
        <f t="shared" si="5"/>
        <v>149</v>
      </c>
      <c r="AB113" s="71">
        <v>2</v>
      </c>
      <c r="AC113" s="299">
        <v>2507000</v>
      </c>
      <c r="AD113" s="71">
        <v>1</v>
      </c>
      <c r="AE113" s="315">
        <v>45473</v>
      </c>
      <c r="AF113" s="71">
        <f t="shared" si="6"/>
        <v>16</v>
      </c>
      <c r="AG113" s="70">
        <v>0</v>
      </c>
      <c r="AH113" s="300">
        <v>0</v>
      </c>
      <c r="AI113" s="158" t="s">
        <v>74</v>
      </c>
      <c r="AJ113" s="67">
        <v>0</v>
      </c>
      <c r="AK113" s="76" t="s">
        <v>74</v>
      </c>
      <c r="AL113" s="76" t="s">
        <v>74</v>
      </c>
      <c r="AM113" s="71">
        <f t="shared" si="7"/>
        <v>0</v>
      </c>
      <c r="AN113" s="305">
        <f>+K113+AC113-AH113</f>
        <v>26007000</v>
      </c>
      <c r="AO113" s="67" t="s">
        <v>66</v>
      </c>
      <c r="AP113" s="70">
        <v>23500000</v>
      </c>
      <c r="AQ113" s="67" t="s">
        <v>94</v>
      </c>
      <c r="AR113" s="70">
        <v>0</v>
      </c>
      <c r="AS113" s="80" t="s">
        <v>74</v>
      </c>
      <c r="AT113" s="301">
        <v>26007000</v>
      </c>
      <c r="AU113" s="203">
        <f t="shared" si="8"/>
        <v>0</v>
      </c>
      <c r="AV113" s="83">
        <f t="shared" si="9"/>
        <v>1</v>
      </c>
      <c r="AW113" s="158" t="s">
        <v>74</v>
      </c>
      <c r="AX113" s="67" t="s">
        <v>80</v>
      </c>
      <c r="AY113" s="70" t="s">
        <v>11720</v>
      </c>
      <c r="AZ113" s="68" t="s">
        <v>66</v>
      </c>
      <c r="BA113" s="68" t="s">
        <v>66</v>
      </c>
    </row>
    <row r="114" spans="2:53" x14ac:dyDescent="0.25">
      <c r="B114" s="68">
        <v>2024</v>
      </c>
      <c r="C114" s="68">
        <v>891780111</v>
      </c>
      <c r="D114" s="69" t="s">
        <v>64</v>
      </c>
      <c r="E114" s="74" t="s">
        <v>11719</v>
      </c>
      <c r="F114" s="70" t="s">
        <v>11718</v>
      </c>
      <c r="G114" s="314">
        <v>0</v>
      </c>
      <c r="H114" s="67" t="s">
        <v>72</v>
      </c>
      <c r="I114" s="69" t="s">
        <v>65</v>
      </c>
      <c r="J114" s="70" t="s">
        <v>11717</v>
      </c>
      <c r="K114" s="70">
        <v>15000000</v>
      </c>
      <c r="L114" s="68" t="s">
        <v>67</v>
      </c>
      <c r="M114" s="70" t="s">
        <v>9137</v>
      </c>
      <c r="N114" s="70">
        <v>1083033427</v>
      </c>
      <c r="O114" s="75">
        <v>13</v>
      </c>
      <c r="P114" s="158">
        <v>45302</v>
      </c>
      <c r="Q114" s="70">
        <v>4518689382</v>
      </c>
      <c r="R114" s="249">
        <v>45308</v>
      </c>
      <c r="S114" s="70">
        <v>15000000</v>
      </c>
      <c r="T114" s="67" t="s">
        <v>66</v>
      </c>
      <c r="U114" s="70">
        <v>36564011</v>
      </c>
      <c r="V114" s="70" t="s">
        <v>7436</v>
      </c>
      <c r="W114" s="249">
        <v>45308</v>
      </c>
      <c r="X114" s="249">
        <v>45308</v>
      </c>
      <c r="Y114" s="78" t="s">
        <v>74</v>
      </c>
      <c r="Z114" s="249">
        <v>45457</v>
      </c>
      <c r="AA114" s="71">
        <f t="shared" si="5"/>
        <v>149</v>
      </c>
      <c r="AB114" s="71">
        <v>2</v>
      </c>
      <c r="AC114" s="299">
        <v>1600000</v>
      </c>
      <c r="AD114" s="71">
        <v>1</v>
      </c>
      <c r="AE114" s="315">
        <v>45473</v>
      </c>
      <c r="AF114" s="71">
        <f t="shared" si="6"/>
        <v>16</v>
      </c>
      <c r="AG114" s="70">
        <v>0</v>
      </c>
      <c r="AH114" s="300">
        <v>0</v>
      </c>
      <c r="AI114" s="158" t="s">
        <v>74</v>
      </c>
      <c r="AJ114" s="67">
        <v>0</v>
      </c>
      <c r="AK114" s="76" t="s">
        <v>74</v>
      </c>
      <c r="AL114" s="76" t="s">
        <v>74</v>
      </c>
      <c r="AM114" s="71">
        <f t="shared" si="7"/>
        <v>0</v>
      </c>
      <c r="AN114" s="305">
        <f>+K114+AC114-AH114</f>
        <v>16600000</v>
      </c>
      <c r="AO114" s="67" t="s">
        <v>66</v>
      </c>
      <c r="AP114" s="70">
        <v>15000000</v>
      </c>
      <c r="AQ114" s="67" t="s">
        <v>94</v>
      </c>
      <c r="AR114" s="70">
        <v>0</v>
      </c>
      <c r="AS114" s="80" t="s">
        <v>74</v>
      </c>
      <c r="AT114" s="301">
        <v>16600000</v>
      </c>
      <c r="AU114" s="203">
        <f t="shared" si="8"/>
        <v>0</v>
      </c>
      <c r="AV114" s="83">
        <f t="shared" si="9"/>
        <v>1</v>
      </c>
      <c r="AW114" s="158" t="s">
        <v>74</v>
      </c>
      <c r="AX114" s="67" t="s">
        <v>80</v>
      </c>
      <c r="AY114" s="70" t="s">
        <v>11716</v>
      </c>
      <c r="AZ114" s="68" t="s">
        <v>66</v>
      </c>
      <c r="BA114" s="68" t="s">
        <v>66</v>
      </c>
    </row>
    <row r="115" spans="2:53" x14ac:dyDescent="0.25">
      <c r="B115" s="68">
        <v>2024</v>
      </c>
      <c r="C115" s="68">
        <v>891780111</v>
      </c>
      <c r="D115" s="69" t="s">
        <v>64</v>
      </c>
      <c r="E115" s="74" t="s">
        <v>11715</v>
      </c>
      <c r="F115" s="70" t="s">
        <v>11714</v>
      </c>
      <c r="G115" s="314">
        <v>0</v>
      </c>
      <c r="H115" s="67" t="s">
        <v>72</v>
      </c>
      <c r="I115" s="69" t="s">
        <v>65</v>
      </c>
      <c r="J115" s="70" t="s">
        <v>11713</v>
      </c>
      <c r="K115" s="70">
        <v>16500000</v>
      </c>
      <c r="L115" s="68" t="s">
        <v>67</v>
      </c>
      <c r="M115" s="70" t="s">
        <v>7684</v>
      </c>
      <c r="N115" s="70">
        <v>1143142377</v>
      </c>
      <c r="O115" s="75">
        <v>13</v>
      </c>
      <c r="P115" s="158">
        <v>45302</v>
      </c>
      <c r="Q115" s="70">
        <v>4518689382</v>
      </c>
      <c r="R115" s="249">
        <v>45308</v>
      </c>
      <c r="S115" s="70">
        <v>16500000</v>
      </c>
      <c r="T115" s="67" t="s">
        <v>66</v>
      </c>
      <c r="U115" s="70">
        <v>1192791759</v>
      </c>
      <c r="V115" s="70" t="s">
        <v>2571</v>
      </c>
      <c r="W115" s="249">
        <v>45308</v>
      </c>
      <c r="X115" s="249">
        <v>45308</v>
      </c>
      <c r="Y115" s="78" t="s">
        <v>74</v>
      </c>
      <c r="Z115" s="249">
        <v>45457</v>
      </c>
      <c r="AA115" s="71">
        <f t="shared" si="5"/>
        <v>149</v>
      </c>
      <c r="AB115" s="71">
        <v>2</v>
      </c>
      <c r="AC115" s="299">
        <v>1760000</v>
      </c>
      <c r="AD115" s="71">
        <v>1</v>
      </c>
      <c r="AE115" s="315">
        <v>45473</v>
      </c>
      <c r="AF115" s="71">
        <f t="shared" si="6"/>
        <v>16</v>
      </c>
      <c r="AG115" s="70">
        <v>0</v>
      </c>
      <c r="AH115" s="300">
        <v>0</v>
      </c>
      <c r="AI115" s="158" t="s">
        <v>74</v>
      </c>
      <c r="AJ115" s="67">
        <v>0</v>
      </c>
      <c r="AK115" s="76" t="s">
        <v>74</v>
      </c>
      <c r="AL115" s="76" t="s">
        <v>74</v>
      </c>
      <c r="AM115" s="71">
        <f t="shared" si="7"/>
        <v>0</v>
      </c>
      <c r="AN115" s="305">
        <f>+K115+AC115-AH115</f>
        <v>18260000</v>
      </c>
      <c r="AO115" s="67" t="s">
        <v>66</v>
      </c>
      <c r="AP115" s="70">
        <v>16500000</v>
      </c>
      <c r="AQ115" s="67" t="s">
        <v>94</v>
      </c>
      <c r="AR115" s="70">
        <v>0</v>
      </c>
      <c r="AS115" s="80" t="s">
        <v>74</v>
      </c>
      <c r="AT115" s="301">
        <v>18260000</v>
      </c>
      <c r="AU115" s="203">
        <f t="shared" si="8"/>
        <v>0</v>
      </c>
      <c r="AV115" s="83">
        <f t="shared" si="9"/>
        <v>1</v>
      </c>
      <c r="AW115" s="158" t="s">
        <v>74</v>
      </c>
      <c r="AX115" s="67" t="s">
        <v>80</v>
      </c>
      <c r="AY115" s="70" t="s">
        <v>11712</v>
      </c>
      <c r="AZ115" s="68" t="s">
        <v>66</v>
      </c>
      <c r="BA115" s="68" t="s">
        <v>66</v>
      </c>
    </row>
    <row r="116" spans="2:53" x14ac:dyDescent="0.25">
      <c r="B116" s="68">
        <v>2024</v>
      </c>
      <c r="C116" s="68">
        <v>891780111</v>
      </c>
      <c r="D116" s="69" t="s">
        <v>64</v>
      </c>
      <c r="E116" s="74" t="s">
        <v>11711</v>
      </c>
      <c r="F116" s="70" t="s">
        <v>11710</v>
      </c>
      <c r="G116" s="314">
        <v>0</v>
      </c>
      <c r="H116" s="67" t="s">
        <v>72</v>
      </c>
      <c r="I116" s="69" t="s">
        <v>65</v>
      </c>
      <c r="J116" s="70" t="s">
        <v>11709</v>
      </c>
      <c r="K116" s="70">
        <v>12500000</v>
      </c>
      <c r="L116" s="68" t="s">
        <v>67</v>
      </c>
      <c r="M116" s="70" t="s">
        <v>8020</v>
      </c>
      <c r="N116" s="70">
        <v>32801897</v>
      </c>
      <c r="O116" s="75">
        <v>14</v>
      </c>
      <c r="P116" s="249">
        <v>45302</v>
      </c>
      <c r="Q116" s="70">
        <v>2126349000</v>
      </c>
      <c r="R116" s="249">
        <v>45309</v>
      </c>
      <c r="S116" s="70">
        <v>12500000</v>
      </c>
      <c r="T116" s="67" t="s">
        <v>66</v>
      </c>
      <c r="U116" s="70">
        <v>57441846</v>
      </c>
      <c r="V116" s="70" t="s">
        <v>7772</v>
      </c>
      <c r="W116" s="249">
        <v>45309</v>
      </c>
      <c r="X116" s="249">
        <v>45309</v>
      </c>
      <c r="Y116" s="78" t="s">
        <v>74</v>
      </c>
      <c r="Z116" s="249">
        <v>45457</v>
      </c>
      <c r="AA116" s="71">
        <f t="shared" si="5"/>
        <v>148</v>
      </c>
      <c r="AB116" s="71">
        <v>2</v>
      </c>
      <c r="AC116" s="299">
        <v>1333000</v>
      </c>
      <c r="AD116" s="71">
        <v>1</v>
      </c>
      <c r="AE116" s="315">
        <v>45473</v>
      </c>
      <c r="AF116" s="71">
        <f t="shared" si="6"/>
        <v>16</v>
      </c>
      <c r="AG116" s="70">
        <v>0</v>
      </c>
      <c r="AH116" s="300">
        <v>0</v>
      </c>
      <c r="AI116" s="158" t="s">
        <v>74</v>
      </c>
      <c r="AJ116" s="67">
        <v>0</v>
      </c>
      <c r="AK116" s="76" t="s">
        <v>74</v>
      </c>
      <c r="AL116" s="76" t="s">
        <v>74</v>
      </c>
      <c r="AM116" s="71">
        <f t="shared" si="7"/>
        <v>0</v>
      </c>
      <c r="AN116" s="305">
        <f>+K116+AC116-AH116</f>
        <v>13833000</v>
      </c>
      <c r="AO116" s="67" t="s">
        <v>66</v>
      </c>
      <c r="AP116" s="70">
        <v>12500000</v>
      </c>
      <c r="AQ116" s="67" t="s">
        <v>94</v>
      </c>
      <c r="AR116" s="70">
        <v>0</v>
      </c>
      <c r="AS116" s="80" t="s">
        <v>74</v>
      </c>
      <c r="AT116" s="301">
        <v>13833000</v>
      </c>
      <c r="AU116" s="203">
        <f t="shared" si="8"/>
        <v>0</v>
      </c>
      <c r="AV116" s="83">
        <f t="shared" si="9"/>
        <v>1</v>
      </c>
      <c r="AW116" s="158" t="s">
        <v>74</v>
      </c>
      <c r="AX116" s="67" t="s">
        <v>80</v>
      </c>
      <c r="AY116" s="70" t="s">
        <v>11708</v>
      </c>
      <c r="AZ116" s="68" t="s">
        <v>66</v>
      </c>
      <c r="BA116" s="68" t="s">
        <v>66</v>
      </c>
    </row>
    <row r="117" spans="2:53" x14ac:dyDescent="0.25">
      <c r="B117" s="68">
        <v>2024</v>
      </c>
      <c r="C117" s="68">
        <v>891780111</v>
      </c>
      <c r="D117" s="69" t="s">
        <v>64</v>
      </c>
      <c r="E117" s="74" t="s">
        <v>11707</v>
      </c>
      <c r="F117" s="70" t="s">
        <v>11706</v>
      </c>
      <c r="G117" s="314">
        <v>0</v>
      </c>
      <c r="H117" s="67" t="s">
        <v>72</v>
      </c>
      <c r="I117" s="69" t="s">
        <v>65</v>
      </c>
      <c r="J117" s="70" t="s">
        <v>11705</v>
      </c>
      <c r="K117" s="70">
        <v>15400000</v>
      </c>
      <c r="L117" s="68" t="s">
        <v>67</v>
      </c>
      <c r="M117" s="70" t="s">
        <v>8335</v>
      </c>
      <c r="N117" s="70">
        <v>7602221</v>
      </c>
      <c r="O117" s="75">
        <v>13</v>
      </c>
      <c r="P117" s="158">
        <v>45302</v>
      </c>
      <c r="Q117" s="70">
        <v>4518689382</v>
      </c>
      <c r="R117" s="249">
        <v>45309</v>
      </c>
      <c r="S117" s="70">
        <v>15400000</v>
      </c>
      <c r="T117" s="67" t="s">
        <v>66</v>
      </c>
      <c r="U117" s="70">
        <v>57297693</v>
      </c>
      <c r="V117" s="70" t="s">
        <v>11150</v>
      </c>
      <c r="W117" s="249">
        <v>45309</v>
      </c>
      <c r="X117" s="249">
        <v>45309</v>
      </c>
      <c r="Y117" s="78" t="s">
        <v>74</v>
      </c>
      <c r="Z117" s="249">
        <v>45457</v>
      </c>
      <c r="AA117" s="71">
        <f t="shared" si="5"/>
        <v>148</v>
      </c>
      <c r="AB117" s="71">
        <v>2</v>
      </c>
      <c r="AC117" s="299">
        <v>1600000</v>
      </c>
      <c r="AD117" s="71">
        <v>1</v>
      </c>
      <c r="AE117" s="315">
        <v>45473</v>
      </c>
      <c r="AF117" s="71">
        <f t="shared" si="6"/>
        <v>16</v>
      </c>
      <c r="AG117" s="70">
        <v>0</v>
      </c>
      <c r="AH117" s="300">
        <v>0</v>
      </c>
      <c r="AI117" s="158" t="s">
        <v>74</v>
      </c>
      <c r="AJ117" s="67">
        <v>0</v>
      </c>
      <c r="AK117" s="76" t="s">
        <v>74</v>
      </c>
      <c r="AL117" s="76" t="s">
        <v>74</v>
      </c>
      <c r="AM117" s="71">
        <f t="shared" si="7"/>
        <v>0</v>
      </c>
      <c r="AN117" s="305">
        <f>+K117+AC117-AH117</f>
        <v>17000000</v>
      </c>
      <c r="AO117" s="67" t="s">
        <v>66</v>
      </c>
      <c r="AP117" s="70">
        <v>15400000</v>
      </c>
      <c r="AQ117" s="67" t="s">
        <v>94</v>
      </c>
      <c r="AR117" s="70">
        <v>0</v>
      </c>
      <c r="AS117" s="80" t="s">
        <v>74</v>
      </c>
      <c r="AT117" s="301">
        <v>17000000</v>
      </c>
      <c r="AU117" s="203">
        <f t="shared" si="8"/>
        <v>0</v>
      </c>
      <c r="AV117" s="83">
        <f t="shared" si="9"/>
        <v>1</v>
      </c>
      <c r="AW117" s="158" t="s">
        <v>74</v>
      </c>
      <c r="AX117" s="67" t="s">
        <v>80</v>
      </c>
      <c r="AY117" s="70" t="s">
        <v>11704</v>
      </c>
      <c r="AZ117" s="68" t="s">
        <v>66</v>
      </c>
      <c r="BA117" s="68" t="s">
        <v>66</v>
      </c>
    </row>
    <row r="118" spans="2:53" x14ac:dyDescent="0.25">
      <c r="B118" s="68">
        <v>2024</v>
      </c>
      <c r="C118" s="68">
        <v>891780111</v>
      </c>
      <c r="D118" s="69" t="s">
        <v>64</v>
      </c>
      <c r="E118" s="74" t="s">
        <v>11703</v>
      </c>
      <c r="F118" s="70" t="s">
        <v>11702</v>
      </c>
      <c r="G118" s="314">
        <v>0</v>
      </c>
      <c r="H118" s="67" t="s">
        <v>72</v>
      </c>
      <c r="I118" s="69" t="s">
        <v>65</v>
      </c>
      <c r="J118" s="70" t="s">
        <v>11701</v>
      </c>
      <c r="K118" s="70">
        <v>16500000</v>
      </c>
      <c r="L118" s="68" t="s">
        <v>67</v>
      </c>
      <c r="M118" s="70" t="s">
        <v>9176</v>
      </c>
      <c r="N118" s="70">
        <v>7634651</v>
      </c>
      <c r="O118" s="75">
        <v>13</v>
      </c>
      <c r="P118" s="158">
        <v>45302</v>
      </c>
      <c r="Q118" s="70">
        <v>4518689382</v>
      </c>
      <c r="R118" s="249">
        <v>45309</v>
      </c>
      <c r="S118" s="70">
        <v>16500000</v>
      </c>
      <c r="T118" s="67" t="s">
        <v>66</v>
      </c>
      <c r="U118" s="70">
        <v>85459497</v>
      </c>
      <c r="V118" s="70" t="s">
        <v>4616</v>
      </c>
      <c r="W118" s="249">
        <v>45309</v>
      </c>
      <c r="X118" s="249">
        <v>45309</v>
      </c>
      <c r="Y118" s="78" t="s">
        <v>74</v>
      </c>
      <c r="Z118" s="249">
        <v>45457</v>
      </c>
      <c r="AA118" s="71">
        <f t="shared" si="5"/>
        <v>148</v>
      </c>
      <c r="AB118" s="71">
        <v>2</v>
      </c>
      <c r="AC118" s="299">
        <v>1760000</v>
      </c>
      <c r="AD118" s="71">
        <v>1</v>
      </c>
      <c r="AE118" s="315">
        <v>45473</v>
      </c>
      <c r="AF118" s="71">
        <f t="shared" si="6"/>
        <v>16</v>
      </c>
      <c r="AG118" s="70">
        <v>0</v>
      </c>
      <c r="AH118" s="300">
        <v>0</v>
      </c>
      <c r="AI118" s="158" t="s">
        <v>74</v>
      </c>
      <c r="AJ118" s="67">
        <v>0</v>
      </c>
      <c r="AK118" s="76" t="s">
        <v>74</v>
      </c>
      <c r="AL118" s="76" t="s">
        <v>74</v>
      </c>
      <c r="AM118" s="71">
        <f t="shared" si="7"/>
        <v>0</v>
      </c>
      <c r="AN118" s="305">
        <f>+K118+AC118-AH118</f>
        <v>18260000</v>
      </c>
      <c r="AO118" s="67" t="s">
        <v>66</v>
      </c>
      <c r="AP118" s="70">
        <v>16500000</v>
      </c>
      <c r="AQ118" s="67" t="s">
        <v>94</v>
      </c>
      <c r="AR118" s="70">
        <v>0</v>
      </c>
      <c r="AS118" s="80" t="s">
        <v>74</v>
      </c>
      <c r="AT118" s="301">
        <v>18260000</v>
      </c>
      <c r="AU118" s="203">
        <f t="shared" si="8"/>
        <v>0</v>
      </c>
      <c r="AV118" s="83">
        <f t="shared" si="9"/>
        <v>1</v>
      </c>
      <c r="AW118" s="158" t="s">
        <v>74</v>
      </c>
      <c r="AX118" s="67" t="s">
        <v>80</v>
      </c>
      <c r="AY118" s="70" t="s">
        <v>11700</v>
      </c>
      <c r="AZ118" s="68" t="s">
        <v>66</v>
      </c>
      <c r="BA118" s="68" t="s">
        <v>66</v>
      </c>
    </row>
    <row r="119" spans="2:53" x14ac:dyDescent="0.25">
      <c r="B119" s="68">
        <v>2024</v>
      </c>
      <c r="C119" s="68">
        <v>891780111</v>
      </c>
      <c r="D119" s="69" t="s">
        <v>64</v>
      </c>
      <c r="E119" s="74" t="s">
        <v>11699</v>
      </c>
      <c r="F119" s="70" t="s">
        <v>11698</v>
      </c>
      <c r="G119" s="314">
        <v>0</v>
      </c>
      <c r="H119" s="67" t="s">
        <v>72</v>
      </c>
      <c r="I119" s="69" t="s">
        <v>65</v>
      </c>
      <c r="J119" s="70" t="s">
        <v>11654</v>
      </c>
      <c r="K119" s="70">
        <v>10780000</v>
      </c>
      <c r="L119" s="68" t="s">
        <v>67</v>
      </c>
      <c r="M119" s="70" t="s">
        <v>8959</v>
      </c>
      <c r="N119" s="70">
        <v>84459314</v>
      </c>
      <c r="O119" s="75">
        <v>14</v>
      </c>
      <c r="P119" s="249">
        <v>45302</v>
      </c>
      <c r="Q119" s="70">
        <v>2126349000</v>
      </c>
      <c r="R119" s="249">
        <v>45309</v>
      </c>
      <c r="S119" s="70">
        <v>10780000</v>
      </c>
      <c r="T119" s="67" t="s">
        <v>66</v>
      </c>
      <c r="U119" s="70">
        <v>85459497</v>
      </c>
      <c r="V119" s="70" t="s">
        <v>4616</v>
      </c>
      <c r="W119" s="249">
        <v>45309</v>
      </c>
      <c r="X119" s="249">
        <v>45309</v>
      </c>
      <c r="Y119" s="78" t="s">
        <v>74</v>
      </c>
      <c r="Z119" s="249">
        <v>45457</v>
      </c>
      <c r="AA119" s="71">
        <f t="shared" si="5"/>
        <v>148</v>
      </c>
      <c r="AB119" s="71">
        <v>2</v>
      </c>
      <c r="AC119" s="299">
        <v>1120000</v>
      </c>
      <c r="AD119" s="71">
        <v>1</v>
      </c>
      <c r="AE119" s="315">
        <v>45473</v>
      </c>
      <c r="AF119" s="71">
        <f t="shared" si="6"/>
        <v>16</v>
      </c>
      <c r="AG119" s="70">
        <v>0</v>
      </c>
      <c r="AH119" s="300">
        <v>0</v>
      </c>
      <c r="AI119" s="158" t="s">
        <v>74</v>
      </c>
      <c r="AJ119" s="67">
        <v>0</v>
      </c>
      <c r="AK119" s="76" t="s">
        <v>74</v>
      </c>
      <c r="AL119" s="76" t="s">
        <v>74</v>
      </c>
      <c r="AM119" s="71">
        <f t="shared" si="7"/>
        <v>0</v>
      </c>
      <c r="AN119" s="305">
        <f>+K119+AC119-AH119</f>
        <v>11900000</v>
      </c>
      <c r="AO119" s="67" t="s">
        <v>66</v>
      </c>
      <c r="AP119" s="70">
        <v>10780000</v>
      </c>
      <c r="AQ119" s="67" t="s">
        <v>94</v>
      </c>
      <c r="AR119" s="70">
        <v>0</v>
      </c>
      <c r="AS119" s="80" t="s">
        <v>74</v>
      </c>
      <c r="AT119" s="301">
        <v>11900000</v>
      </c>
      <c r="AU119" s="203">
        <f t="shared" si="8"/>
        <v>0</v>
      </c>
      <c r="AV119" s="83">
        <f t="shared" si="9"/>
        <v>1</v>
      </c>
      <c r="AW119" s="158" t="s">
        <v>74</v>
      </c>
      <c r="AX119" s="67" t="s">
        <v>80</v>
      </c>
      <c r="AY119" s="70" t="s">
        <v>11697</v>
      </c>
      <c r="AZ119" s="68" t="s">
        <v>66</v>
      </c>
      <c r="BA119" s="68" t="s">
        <v>66</v>
      </c>
    </row>
    <row r="120" spans="2:53" x14ac:dyDescent="0.25">
      <c r="B120" s="68">
        <v>2024</v>
      </c>
      <c r="C120" s="68">
        <v>891780111</v>
      </c>
      <c r="D120" s="69" t="s">
        <v>64</v>
      </c>
      <c r="E120" s="74" t="s">
        <v>11696</v>
      </c>
      <c r="F120" s="70" t="s">
        <v>11695</v>
      </c>
      <c r="G120" s="314">
        <v>0</v>
      </c>
      <c r="H120" s="67" t="s">
        <v>72</v>
      </c>
      <c r="I120" s="69" t="s">
        <v>65</v>
      </c>
      <c r="J120" s="70" t="s">
        <v>11694</v>
      </c>
      <c r="K120" s="70">
        <v>16500000</v>
      </c>
      <c r="L120" s="68" t="s">
        <v>67</v>
      </c>
      <c r="M120" s="70" t="s">
        <v>9034</v>
      </c>
      <c r="N120" s="70">
        <v>1082990998</v>
      </c>
      <c r="O120" s="75">
        <v>13</v>
      </c>
      <c r="P120" s="158">
        <v>45302</v>
      </c>
      <c r="Q120" s="70">
        <v>4518689382</v>
      </c>
      <c r="R120" s="249">
        <v>45309</v>
      </c>
      <c r="S120" s="70">
        <v>16500000</v>
      </c>
      <c r="T120" s="67" t="s">
        <v>66</v>
      </c>
      <c r="U120" s="70">
        <v>57461216</v>
      </c>
      <c r="V120" s="70" t="s">
        <v>4578</v>
      </c>
      <c r="W120" s="249">
        <v>45309</v>
      </c>
      <c r="X120" s="249">
        <v>45309</v>
      </c>
      <c r="Y120" s="78" t="s">
        <v>74</v>
      </c>
      <c r="Z120" s="249">
        <v>45457</v>
      </c>
      <c r="AA120" s="71">
        <f t="shared" si="5"/>
        <v>148</v>
      </c>
      <c r="AB120" s="71">
        <v>3</v>
      </c>
      <c r="AC120" s="299">
        <v>7760000</v>
      </c>
      <c r="AD120" s="71">
        <v>1</v>
      </c>
      <c r="AE120" s="158">
        <v>45473</v>
      </c>
      <c r="AF120" s="71">
        <f t="shared" si="6"/>
        <v>16</v>
      </c>
      <c r="AG120" s="70">
        <v>0</v>
      </c>
      <c r="AH120" s="300">
        <v>0</v>
      </c>
      <c r="AI120" s="158" t="s">
        <v>74</v>
      </c>
      <c r="AJ120" s="67">
        <v>0</v>
      </c>
      <c r="AK120" s="76" t="s">
        <v>74</v>
      </c>
      <c r="AL120" s="76" t="s">
        <v>74</v>
      </c>
      <c r="AM120" s="71">
        <f t="shared" si="7"/>
        <v>0</v>
      </c>
      <c r="AN120" s="305">
        <f>+K120+AC120-AH120</f>
        <v>24260000</v>
      </c>
      <c r="AO120" s="67" t="s">
        <v>66</v>
      </c>
      <c r="AP120" s="70">
        <v>16500000</v>
      </c>
      <c r="AQ120" s="67" t="s">
        <v>94</v>
      </c>
      <c r="AR120" s="70">
        <v>0</v>
      </c>
      <c r="AS120" s="80" t="s">
        <v>74</v>
      </c>
      <c r="AT120" s="301">
        <v>24260000</v>
      </c>
      <c r="AU120" s="203">
        <f t="shared" si="8"/>
        <v>0</v>
      </c>
      <c r="AV120" s="83">
        <f t="shared" si="9"/>
        <v>1</v>
      </c>
      <c r="AW120" s="158" t="s">
        <v>74</v>
      </c>
      <c r="AX120" s="67" t="s">
        <v>80</v>
      </c>
      <c r="AY120" s="70" t="s">
        <v>11693</v>
      </c>
      <c r="AZ120" s="68" t="s">
        <v>66</v>
      </c>
      <c r="BA120" s="68" t="s">
        <v>66</v>
      </c>
    </row>
    <row r="121" spans="2:53" x14ac:dyDescent="0.25">
      <c r="B121" s="68">
        <v>2024</v>
      </c>
      <c r="C121" s="68">
        <v>891780111</v>
      </c>
      <c r="D121" s="69" t="s">
        <v>64</v>
      </c>
      <c r="E121" s="74" t="s">
        <v>11692</v>
      </c>
      <c r="F121" s="70" t="s">
        <v>11691</v>
      </c>
      <c r="G121" s="314">
        <v>0</v>
      </c>
      <c r="H121" s="67" t="s">
        <v>72</v>
      </c>
      <c r="I121" s="69" t="s">
        <v>65</v>
      </c>
      <c r="J121" s="70" t="s">
        <v>11690</v>
      </c>
      <c r="K121" s="70">
        <v>15000000</v>
      </c>
      <c r="L121" s="68" t="s">
        <v>67</v>
      </c>
      <c r="M121" s="70" t="s">
        <v>7798</v>
      </c>
      <c r="N121" s="70">
        <v>1065836973</v>
      </c>
      <c r="O121" s="75">
        <v>13</v>
      </c>
      <c r="P121" s="158">
        <v>45302</v>
      </c>
      <c r="Q121" s="70">
        <v>4518689382</v>
      </c>
      <c r="R121" s="249">
        <v>45309</v>
      </c>
      <c r="S121" s="70">
        <v>15000000</v>
      </c>
      <c r="T121" s="67" t="s">
        <v>66</v>
      </c>
      <c r="U121" s="70">
        <v>57461216</v>
      </c>
      <c r="V121" s="70" t="s">
        <v>4578</v>
      </c>
      <c r="W121" s="249">
        <v>45309</v>
      </c>
      <c r="X121" s="249">
        <v>45309</v>
      </c>
      <c r="Y121" s="78" t="s">
        <v>74</v>
      </c>
      <c r="Z121" s="249">
        <v>45457</v>
      </c>
      <c r="AA121" s="71">
        <f t="shared" si="5"/>
        <v>148</v>
      </c>
      <c r="AB121" s="71">
        <v>2</v>
      </c>
      <c r="AC121" s="299">
        <v>1600000</v>
      </c>
      <c r="AD121" s="71">
        <v>1</v>
      </c>
      <c r="AE121" s="315">
        <v>45473</v>
      </c>
      <c r="AF121" s="71">
        <f t="shared" si="6"/>
        <v>16</v>
      </c>
      <c r="AG121" s="70">
        <v>0</v>
      </c>
      <c r="AH121" s="300">
        <v>0</v>
      </c>
      <c r="AI121" s="158" t="s">
        <v>74</v>
      </c>
      <c r="AJ121" s="67">
        <v>0</v>
      </c>
      <c r="AK121" s="76" t="s">
        <v>74</v>
      </c>
      <c r="AL121" s="76" t="s">
        <v>74</v>
      </c>
      <c r="AM121" s="71">
        <f t="shared" si="7"/>
        <v>0</v>
      </c>
      <c r="AN121" s="305">
        <f>+K121+AC121-AH121</f>
        <v>16600000</v>
      </c>
      <c r="AO121" s="67" t="s">
        <v>66</v>
      </c>
      <c r="AP121" s="70">
        <v>15000000</v>
      </c>
      <c r="AQ121" s="67" t="s">
        <v>94</v>
      </c>
      <c r="AR121" s="70">
        <v>0</v>
      </c>
      <c r="AS121" s="80" t="s">
        <v>74</v>
      </c>
      <c r="AT121" s="301">
        <v>16600000</v>
      </c>
      <c r="AU121" s="203">
        <f t="shared" si="8"/>
        <v>0</v>
      </c>
      <c r="AV121" s="83">
        <f t="shared" si="9"/>
        <v>1</v>
      </c>
      <c r="AW121" s="158" t="s">
        <v>74</v>
      </c>
      <c r="AX121" s="67" t="s">
        <v>80</v>
      </c>
      <c r="AY121" s="70" t="s">
        <v>11689</v>
      </c>
      <c r="AZ121" s="68" t="s">
        <v>66</v>
      </c>
      <c r="BA121" s="68" t="s">
        <v>66</v>
      </c>
    </row>
    <row r="122" spans="2:53" x14ac:dyDescent="0.25">
      <c r="B122" s="68">
        <v>2024</v>
      </c>
      <c r="C122" s="68">
        <v>891780111</v>
      </c>
      <c r="D122" s="69" t="s">
        <v>64</v>
      </c>
      <c r="E122" s="74" t="s">
        <v>11688</v>
      </c>
      <c r="F122" s="70" t="s">
        <v>11687</v>
      </c>
      <c r="G122" s="314">
        <v>0</v>
      </c>
      <c r="H122" s="67" t="s">
        <v>72</v>
      </c>
      <c r="I122" s="69" t="s">
        <v>65</v>
      </c>
      <c r="J122" s="70" t="s">
        <v>11686</v>
      </c>
      <c r="K122" s="70">
        <v>14760000</v>
      </c>
      <c r="L122" s="68" t="s">
        <v>67</v>
      </c>
      <c r="M122" s="70" t="s">
        <v>8847</v>
      </c>
      <c r="N122" s="70">
        <v>1083029737</v>
      </c>
      <c r="O122" s="75">
        <v>13</v>
      </c>
      <c r="P122" s="158">
        <v>45302</v>
      </c>
      <c r="Q122" s="70">
        <v>4518689382</v>
      </c>
      <c r="R122" s="249">
        <v>45309</v>
      </c>
      <c r="S122" s="70">
        <v>14760000</v>
      </c>
      <c r="T122" s="67" t="s">
        <v>66</v>
      </c>
      <c r="U122" s="70">
        <v>7631392</v>
      </c>
      <c r="V122" s="70" t="s">
        <v>7911</v>
      </c>
      <c r="W122" s="249">
        <v>45309</v>
      </c>
      <c r="X122" s="249">
        <v>45309</v>
      </c>
      <c r="Y122" s="78" t="s">
        <v>74</v>
      </c>
      <c r="Z122" s="249">
        <v>45457</v>
      </c>
      <c r="AA122" s="71">
        <f t="shared" si="5"/>
        <v>148</v>
      </c>
      <c r="AB122" s="71">
        <v>2</v>
      </c>
      <c r="AC122" s="299">
        <v>1440000</v>
      </c>
      <c r="AD122" s="71">
        <v>1</v>
      </c>
      <c r="AE122" s="315">
        <v>45473</v>
      </c>
      <c r="AF122" s="71">
        <f t="shared" si="6"/>
        <v>16</v>
      </c>
      <c r="AG122" s="70">
        <v>0</v>
      </c>
      <c r="AH122" s="300">
        <v>0</v>
      </c>
      <c r="AI122" s="158" t="s">
        <v>74</v>
      </c>
      <c r="AJ122" s="67">
        <v>0</v>
      </c>
      <c r="AK122" s="76" t="s">
        <v>74</v>
      </c>
      <c r="AL122" s="76" t="s">
        <v>74</v>
      </c>
      <c r="AM122" s="71">
        <f t="shared" si="7"/>
        <v>0</v>
      </c>
      <c r="AN122" s="305">
        <f>+K122+AC122-AH122</f>
        <v>16200000</v>
      </c>
      <c r="AO122" s="67" t="s">
        <v>66</v>
      </c>
      <c r="AP122" s="70">
        <v>14760000</v>
      </c>
      <c r="AQ122" s="67" t="s">
        <v>94</v>
      </c>
      <c r="AR122" s="70">
        <v>0</v>
      </c>
      <c r="AS122" s="80" t="s">
        <v>74</v>
      </c>
      <c r="AT122" s="301">
        <v>16200000</v>
      </c>
      <c r="AU122" s="203">
        <f t="shared" si="8"/>
        <v>0</v>
      </c>
      <c r="AV122" s="83">
        <f t="shared" si="9"/>
        <v>1</v>
      </c>
      <c r="AW122" s="158" t="s">
        <v>74</v>
      </c>
      <c r="AX122" s="67" t="s">
        <v>80</v>
      </c>
      <c r="AY122" s="70" t="s">
        <v>11685</v>
      </c>
      <c r="AZ122" s="68" t="s">
        <v>66</v>
      </c>
      <c r="BA122" s="68" t="s">
        <v>66</v>
      </c>
    </row>
    <row r="123" spans="2:53" x14ac:dyDescent="0.25">
      <c r="B123" s="68">
        <v>2024</v>
      </c>
      <c r="C123" s="68">
        <v>891780111</v>
      </c>
      <c r="D123" s="69" t="s">
        <v>64</v>
      </c>
      <c r="E123" s="74" t="s">
        <v>11684</v>
      </c>
      <c r="F123" s="70" t="s">
        <v>11683</v>
      </c>
      <c r="G123" s="314">
        <v>0</v>
      </c>
      <c r="H123" s="67" t="s">
        <v>72</v>
      </c>
      <c r="I123" s="69" t="s">
        <v>65</v>
      </c>
      <c r="J123" s="70" t="s">
        <v>11682</v>
      </c>
      <c r="K123" s="70">
        <v>13860000</v>
      </c>
      <c r="L123" s="68" t="s">
        <v>67</v>
      </c>
      <c r="M123" s="70" t="s">
        <v>8837</v>
      </c>
      <c r="N123" s="70">
        <v>1083020916</v>
      </c>
      <c r="O123" s="75">
        <v>13</v>
      </c>
      <c r="P123" s="158">
        <v>45302</v>
      </c>
      <c r="Q123" s="70">
        <v>4518689382</v>
      </c>
      <c r="R123" s="249">
        <v>45309</v>
      </c>
      <c r="S123" s="70">
        <v>13860000</v>
      </c>
      <c r="T123" s="67" t="s">
        <v>66</v>
      </c>
      <c r="U123" s="70">
        <v>7631392</v>
      </c>
      <c r="V123" s="70" t="s">
        <v>7911</v>
      </c>
      <c r="W123" s="249">
        <v>45309</v>
      </c>
      <c r="X123" s="249">
        <v>45309</v>
      </c>
      <c r="Y123" s="78" t="s">
        <v>74</v>
      </c>
      <c r="Z123" s="249">
        <v>45457</v>
      </c>
      <c r="AA123" s="71">
        <f t="shared" si="5"/>
        <v>148</v>
      </c>
      <c r="AB123" s="71">
        <v>2</v>
      </c>
      <c r="AC123" s="299">
        <v>1440000</v>
      </c>
      <c r="AD123" s="71">
        <v>1</v>
      </c>
      <c r="AE123" s="315">
        <v>45473</v>
      </c>
      <c r="AF123" s="71">
        <f t="shared" si="6"/>
        <v>16</v>
      </c>
      <c r="AG123" s="70">
        <v>0</v>
      </c>
      <c r="AH123" s="300">
        <v>0</v>
      </c>
      <c r="AI123" s="158" t="s">
        <v>74</v>
      </c>
      <c r="AJ123" s="67">
        <v>0</v>
      </c>
      <c r="AK123" s="76" t="s">
        <v>74</v>
      </c>
      <c r="AL123" s="76" t="s">
        <v>74</v>
      </c>
      <c r="AM123" s="71">
        <f t="shared" si="7"/>
        <v>0</v>
      </c>
      <c r="AN123" s="305">
        <f>+K123+AC123-AH123</f>
        <v>15300000</v>
      </c>
      <c r="AO123" s="67" t="s">
        <v>66</v>
      </c>
      <c r="AP123" s="70">
        <v>13860000</v>
      </c>
      <c r="AQ123" s="67" t="s">
        <v>94</v>
      </c>
      <c r="AR123" s="70">
        <v>0</v>
      </c>
      <c r="AS123" s="80" t="s">
        <v>74</v>
      </c>
      <c r="AT123" s="301">
        <v>15300000</v>
      </c>
      <c r="AU123" s="203">
        <f t="shared" si="8"/>
        <v>0</v>
      </c>
      <c r="AV123" s="83">
        <f t="shared" si="9"/>
        <v>1</v>
      </c>
      <c r="AW123" s="158" t="s">
        <v>74</v>
      </c>
      <c r="AX123" s="67" t="s">
        <v>80</v>
      </c>
      <c r="AY123" s="70" t="s">
        <v>11681</v>
      </c>
      <c r="AZ123" s="68" t="s">
        <v>66</v>
      </c>
      <c r="BA123" s="68" t="s">
        <v>66</v>
      </c>
    </row>
    <row r="124" spans="2:53" x14ac:dyDescent="0.25">
      <c r="B124" s="68">
        <v>2024</v>
      </c>
      <c r="C124" s="68">
        <v>891780111</v>
      </c>
      <c r="D124" s="69" t="s">
        <v>64</v>
      </c>
      <c r="E124" s="74" t="s">
        <v>11680</v>
      </c>
      <c r="F124" s="70" t="s">
        <v>11679</v>
      </c>
      <c r="G124" s="314">
        <v>0</v>
      </c>
      <c r="H124" s="67" t="s">
        <v>72</v>
      </c>
      <c r="I124" s="69" t="s">
        <v>65</v>
      </c>
      <c r="J124" s="70" t="s">
        <v>11678</v>
      </c>
      <c r="K124" s="70">
        <v>17760000</v>
      </c>
      <c r="L124" s="68" t="s">
        <v>67</v>
      </c>
      <c r="M124" s="70" t="s">
        <v>8263</v>
      </c>
      <c r="N124" s="70">
        <v>1082926372</v>
      </c>
      <c r="O124" s="75">
        <v>13</v>
      </c>
      <c r="P124" s="158">
        <v>45302</v>
      </c>
      <c r="Q124" s="70">
        <v>4518689382</v>
      </c>
      <c r="R124" s="249">
        <v>45309</v>
      </c>
      <c r="S124" s="70">
        <v>17760000</v>
      </c>
      <c r="T124" s="67" t="s">
        <v>66</v>
      </c>
      <c r="U124" s="70">
        <v>12621405</v>
      </c>
      <c r="V124" s="70" t="s">
        <v>5391</v>
      </c>
      <c r="W124" s="249">
        <v>45309</v>
      </c>
      <c r="X124" s="249">
        <v>45309</v>
      </c>
      <c r="Y124" s="78" t="s">
        <v>74</v>
      </c>
      <c r="Z124" s="249">
        <v>45457</v>
      </c>
      <c r="AA124" s="71">
        <f t="shared" si="5"/>
        <v>148</v>
      </c>
      <c r="AB124" s="71">
        <v>2</v>
      </c>
      <c r="AC124" s="299">
        <v>1920000</v>
      </c>
      <c r="AD124" s="71">
        <v>1</v>
      </c>
      <c r="AE124" s="315">
        <v>45473</v>
      </c>
      <c r="AF124" s="71">
        <f t="shared" si="6"/>
        <v>16</v>
      </c>
      <c r="AG124" s="70">
        <v>0</v>
      </c>
      <c r="AH124" s="300">
        <v>0</v>
      </c>
      <c r="AI124" s="158" t="s">
        <v>74</v>
      </c>
      <c r="AJ124" s="67">
        <v>0</v>
      </c>
      <c r="AK124" s="76" t="s">
        <v>74</v>
      </c>
      <c r="AL124" s="76" t="s">
        <v>74</v>
      </c>
      <c r="AM124" s="71">
        <f t="shared" si="7"/>
        <v>0</v>
      </c>
      <c r="AN124" s="305">
        <f>+K124+AC124-AH124</f>
        <v>19680000</v>
      </c>
      <c r="AO124" s="67" t="s">
        <v>66</v>
      </c>
      <c r="AP124" s="70">
        <v>17760000</v>
      </c>
      <c r="AQ124" s="67" t="s">
        <v>94</v>
      </c>
      <c r="AR124" s="70">
        <v>0</v>
      </c>
      <c r="AS124" s="80" t="s">
        <v>74</v>
      </c>
      <c r="AT124" s="301">
        <v>19680000</v>
      </c>
      <c r="AU124" s="203">
        <f t="shared" si="8"/>
        <v>0</v>
      </c>
      <c r="AV124" s="83">
        <f t="shared" si="9"/>
        <v>1</v>
      </c>
      <c r="AW124" s="158" t="s">
        <v>74</v>
      </c>
      <c r="AX124" s="67" t="s">
        <v>80</v>
      </c>
      <c r="AY124" s="70" t="s">
        <v>11677</v>
      </c>
      <c r="AZ124" s="68" t="s">
        <v>66</v>
      </c>
      <c r="BA124" s="68" t="s">
        <v>66</v>
      </c>
    </row>
    <row r="125" spans="2:53" x14ac:dyDescent="0.25">
      <c r="B125" s="68">
        <v>2024</v>
      </c>
      <c r="C125" s="68">
        <v>891780111</v>
      </c>
      <c r="D125" s="69" t="s">
        <v>64</v>
      </c>
      <c r="E125" s="74" t="s">
        <v>11676</v>
      </c>
      <c r="F125" s="70" t="s">
        <v>11675</v>
      </c>
      <c r="G125" s="314">
        <v>0</v>
      </c>
      <c r="H125" s="67" t="s">
        <v>72</v>
      </c>
      <c r="I125" s="69" t="s">
        <v>65</v>
      </c>
      <c r="J125" s="70" t="s">
        <v>11674</v>
      </c>
      <c r="K125" s="70">
        <v>23187000</v>
      </c>
      <c r="L125" s="68" t="s">
        <v>67</v>
      </c>
      <c r="M125" s="70" t="s">
        <v>8315</v>
      </c>
      <c r="N125" s="70">
        <v>18491956</v>
      </c>
      <c r="O125" s="75">
        <v>13</v>
      </c>
      <c r="P125" s="158">
        <v>45302</v>
      </c>
      <c r="Q125" s="70">
        <v>4518689382</v>
      </c>
      <c r="R125" s="249">
        <v>45309</v>
      </c>
      <c r="S125" s="70">
        <v>23187000</v>
      </c>
      <c r="T125" s="67" t="s">
        <v>66</v>
      </c>
      <c r="U125" s="70">
        <v>12621405</v>
      </c>
      <c r="V125" s="70" t="s">
        <v>5391</v>
      </c>
      <c r="W125" s="249">
        <v>45309</v>
      </c>
      <c r="X125" s="249">
        <v>45309</v>
      </c>
      <c r="Y125" s="78" t="s">
        <v>74</v>
      </c>
      <c r="Z125" s="249">
        <v>45457</v>
      </c>
      <c r="AA125" s="71">
        <f t="shared" si="5"/>
        <v>148</v>
      </c>
      <c r="AB125" s="71">
        <v>2</v>
      </c>
      <c r="AC125" s="299">
        <v>2506000</v>
      </c>
      <c r="AD125" s="71">
        <v>1</v>
      </c>
      <c r="AE125" s="315">
        <v>45473</v>
      </c>
      <c r="AF125" s="71">
        <f t="shared" si="6"/>
        <v>16</v>
      </c>
      <c r="AG125" s="70">
        <v>0</v>
      </c>
      <c r="AH125" s="300">
        <v>0</v>
      </c>
      <c r="AI125" s="158" t="s">
        <v>74</v>
      </c>
      <c r="AJ125" s="67">
        <v>0</v>
      </c>
      <c r="AK125" s="76" t="s">
        <v>74</v>
      </c>
      <c r="AL125" s="76" t="s">
        <v>74</v>
      </c>
      <c r="AM125" s="71">
        <f t="shared" si="7"/>
        <v>0</v>
      </c>
      <c r="AN125" s="305">
        <f>+K125+AC125-AH125</f>
        <v>25693000</v>
      </c>
      <c r="AO125" s="67" t="s">
        <v>66</v>
      </c>
      <c r="AP125" s="70">
        <v>23187000</v>
      </c>
      <c r="AQ125" s="67" t="s">
        <v>94</v>
      </c>
      <c r="AR125" s="70">
        <v>0</v>
      </c>
      <c r="AS125" s="80" t="s">
        <v>74</v>
      </c>
      <c r="AT125" s="301">
        <v>25693000</v>
      </c>
      <c r="AU125" s="203">
        <f t="shared" si="8"/>
        <v>0</v>
      </c>
      <c r="AV125" s="83">
        <f t="shared" si="9"/>
        <v>1</v>
      </c>
      <c r="AW125" s="158" t="s">
        <v>74</v>
      </c>
      <c r="AX125" s="67" t="s">
        <v>80</v>
      </c>
      <c r="AY125" s="70" t="s">
        <v>11673</v>
      </c>
      <c r="AZ125" s="68" t="s">
        <v>66</v>
      </c>
      <c r="BA125" s="68" t="s">
        <v>66</v>
      </c>
    </row>
    <row r="126" spans="2:53" x14ac:dyDescent="0.25">
      <c r="B126" s="68">
        <v>2024</v>
      </c>
      <c r="C126" s="68">
        <v>891780111</v>
      </c>
      <c r="D126" s="69" t="s">
        <v>64</v>
      </c>
      <c r="E126" s="74" t="s">
        <v>11672</v>
      </c>
      <c r="F126" s="70" t="s">
        <v>11671</v>
      </c>
      <c r="G126" s="314">
        <v>0</v>
      </c>
      <c r="H126" s="67" t="s">
        <v>72</v>
      </c>
      <c r="I126" s="69" t="s">
        <v>65</v>
      </c>
      <c r="J126" s="70" t="s">
        <v>11670</v>
      </c>
      <c r="K126" s="70">
        <v>18500000</v>
      </c>
      <c r="L126" s="68" t="s">
        <v>67</v>
      </c>
      <c r="M126" s="70" t="s">
        <v>7783</v>
      </c>
      <c r="N126" s="70">
        <v>57427903</v>
      </c>
      <c r="O126" s="75">
        <v>13</v>
      </c>
      <c r="P126" s="158">
        <v>45302</v>
      </c>
      <c r="Q126" s="70">
        <v>4518689382</v>
      </c>
      <c r="R126" s="249">
        <v>45309</v>
      </c>
      <c r="S126" s="70">
        <v>18500000</v>
      </c>
      <c r="T126" s="67" t="s">
        <v>66</v>
      </c>
      <c r="U126" s="70">
        <v>57441846</v>
      </c>
      <c r="V126" s="70" t="s">
        <v>7772</v>
      </c>
      <c r="W126" s="249">
        <v>45309</v>
      </c>
      <c r="X126" s="249">
        <v>45309</v>
      </c>
      <c r="Y126" s="78" t="s">
        <v>74</v>
      </c>
      <c r="Z126" s="249">
        <v>45457</v>
      </c>
      <c r="AA126" s="71">
        <f t="shared" si="5"/>
        <v>148</v>
      </c>
      <c r="AB126" s="71">
        <v>2</v>
      </c>
      <c r="AC126" s="299">
        <v>1973000</v>
      </c>
      <c r="AD126" s="71">
        <v>1</v>
      </c>
      <c r="AE126" s="315">
        <v>45473</v>
      </c>
      <c r="AF126" s="71">
        <f t="shared" si="6"/>
        <v>16</v>
      </c>
      <c r="AG126" s="70">
        <v>0</v>
      </c>
      <c r="AH126" s="300">
        <v>0</v>
      </c>
      <c r="AI126" s="158" t="s">
        <v>74</v>
      </c>
      <c r="AJ126" s="67">
        <v>0</v>
      </c>
      <c r="AK126" s="76" t="s">
        <v>74</v>
      </c>
      <c r="AL126" s="76" t="s">
        <v>74</v>
      </c>
      <c r="AM126" s="71">
        <f t="shared" si="7"/>
        <v>0</v>
      </c>
      <c r="AN126" s="305">
        <f>+K126+AC126-AH126</f>
        <v>20473000</v>
      </c>
      <c r="AO126" s="67" t="s">
        <v>66</v>
      </c>
      <c r="AP126" s="70">
        <v>18500000</v>
      </c>
      <c r="AQ126" s="67" t="s">
        <v>94</v>
      </c>
      <c r="AR126" s="70">
        <v>0</v>
      </c>
      <c r="AS126" s="80" t="s">
        <v>74</v>
      </c>
      <c r="AT126" s="301">
        <v>20473000</v>
      </c>
      <c r="AU126" s="203">
        <f t="shared" si="8"/>
        <v>0</v>
      </c>
      <c r="AV126" s="83">
        <f t="shared" si="9"/>
        <v>1</v>
      </c>
      <c r="AW126" s="158" t="s">
        <v>74</v>
      </c>
      <c r="AX126" s="67" t="s">
        <v>80</v>
      </c>
      <c r="AY126" s="70" t="s">
        <v>11669</v>
      </c>
      <c r="AZ126" s="68" t="s">
        <v>66</v>
      </c>
      <c r="BA126" s="68" t="s">
        <v>66</v>
      </c>
    </row>
    <row r="127" spans="2:53" x14ac:dyDescent="0.25">
      <c r="B127" s="68">
        <v>2024</v>
      </c>
      <c r="C127" s="68">
        <v>891780111</v>
      </c>
      <c r="D127" s="69" t="s">
        <v>64</v>
      </c>
      <c r="E127" s="74" t="s">
        <v>11668</v>
      </c>
      <c r="F127" s="70" t="s">
        <v>11667</v>
      </c>
      <c r="G127" s="314">
        <v>0</v>
      </c>
      <c r="H127" s="67" t="s">
        <v>72</v>
      </c>
      <c r="I127" s="69" t="s">
        <v>65</v>
      </c>
      <c r="J127" s="70" t="s">
        <v>11533</v>
      </c>
      <c r="K127" s="70">
        <v>4200000</v>
      </c>
      <c r="L127" s="68" t="s">
        <v>67</v>
      </c>
      <c r="M127" s="70" t="s">
        <v>11666</v>
      </c>
      <c r="N127" s="70">
        <v>1007900189</v>
      </c>
      <c r="O127" s="75">
        <v>14</v>
      </c>
      <c r="P127" s="249">
        <v>45302</v>
      </c>
      <c r="Q127" s="70">
        <v>2126349000</v>
      </c>
      <c r="R127" s="249">
        <v>45309</v>
      </c>
      <c r="S127" s="70">
        <v>4200000</v>
      </c>
      <c r="T127" s="67" t="s">
        <v>66</v>
      </c>
      <c r="U127" s="70">
        <v>7631392</v>
      </c>
      <c r="V127" s="70" t="s">
        <v>7911</v>
      </c>
      <c r="W127" s="249">
        <v>45309</v>
      </c>
      <c r="X127" s="249">
        <v>45309</v>
      </c>
      <c r="Y127" s="78" t="s">
        <v>74</v>
      </c>
      <c r="Z127" s="249">
        <v>45362</v>
      </c>
      <c r="AA127" s="71">
        <f t="shared" si="5"/>
        <v>53</v>
      </c>
      <c r="AB127" s="71">
        <v>2</v>
      </c>
      <c r="AC127" s="299">
        <v>1330000</v>
      </c>
      <c r="AD127" s="71">
        <v>1</v>
      </c>
      <c r="AE127" s="315">
        <v>45383</v>
      </c>
      <c r="AF127" s="71">
        <f t="shared" si="6"/>
        <v>21</v>
      </c>
      <c r="AG127" s="70">
        <v>0</v>
      </c>
      <c r="AH127" s="300">
        <v>0</v>
      </c>
      <c r="AI127" s="158" t="s">
        <v>74</v>
      </c>
      <c r="AJ127" s="67">
        <v>0</v>
      </c>
      <c r="AK127" s="76" t="s">
        <v>74</v>
      </c>
      <c r="AL127" s="76" t="s">
        <v>74</v>
      </c>
      <c r="AM127" s="71">
        <f t="shared" si="7"/>
        <v>0</v>
      </c>
      <c r="AN127" s="305">
        <f>+K127+AC127-AH127</f>
        <v>5530000</v>
      </c>
      <c r="AO127" s="67" t="s">
        <v>66</v>
      </c>
      <c r="AP127" s="70">
        <v>4200000</v>
      </c>
      <c r="AQ127" s="67" t="s">
        <v>94</v>
      </c>
      <c r="AR127" s="70">
        <v>0</v>
      </c>
      <c r="AS127" s="80" t="s">
        <v>74</v>
      </c>
      <c r="AT127" s="301">
        <v>5530000</v>
      </c>
      <c r="AU127" s="203">
        <f t="shared" si="8"/>
        <v>0</v>
      </c>
      <c r="AV127" s="83">
        <f t="shared" si="9"/>
        <v>1</v>
      </c>
      <c r="AW127" s="158" t="s">
        <v>74</v>
      </c>
      <c r="AX127" s="67" t="s">
        <v>80</v>
      </c>
      <c r="AY127" s="70" t="s">
        <v>11665</v>
      </c>
      <c r="AZ127" s="68" t="s">
        <v>66</v>
      </c>
      <c r="BA127" s="68" t="s">
        <v>66</v>
      </c>
    </row>
    <row r="128" spans="2:53" x14ac:dyDescent="0.25">
      <c r="B128" s="68">
        <v>2024</v>
      </c>
      <c r="C128" s="68">
        <v>891780111</v>
      </c>
      <c r="D128" s="69" t="s">
        <v>64</v>
      </c>
      <c r="E128" s="74" t="s">
        <v>11664</v>
      </c>
      <c r="F128" s="70" t="s">
        <v>11663</v>
      </c>
      <c r="G128" s="314">
        <v>0</v>
      </c>
      <c r="H128" s="67" t="s">
        <v>72</v>
      </c>
      <c r="I128" s="69" t="s">
        <v>65</v>
      </c>
      <c r="J128" s="70" t="s">
        <v>11662</v>
      </c>
      <c r="K128" s="70">
        <v>16940000</v>
      </c>
      <c r="L128" s="68" t="s">
        <v>67</v>
      </c>
      <c r="M128" s="70" t="s">
        <v>7882</v>
      </c>
      <c r="N128" s="70">
        <v>1083015178</v>
      </c>
      <c r="O128" s="75">
        <v>13</v>
      </c>
      <c r="P128" s="158">
        <v>45302</v>
      </c>
      <c r="Q128" s="70">
        <v>4518689382</v>
      </c>
      <c r="R128" s="249">
        <v>45309</v>
      </c>
      <c r="S128" s="70">
        <v>16940000</v>
      </c>
      <c r="T128" s="67" t="s">
        <v>66</v>
      </c>
      <c r="U128" s="70">
        <v>85468582</v>
      </c>
      <c r="V128" s="70" t="s">
        <v>6422</v>
      </c>
      <c r="W128" s="249">
        <v>45309</v>
      </c>
      <c r="X128" s="249">
        <v>45309</v>
      </c>
      <c r="Y128" s="78" t="s">
        <v>74</v>
      </c>
      <c r="Z128" s="249">
        <v>45457</v>
      </c>
      <c r="AA128" s="71">
        <f t="shared" si="5"/>
        <v>148</v>
      </c>
      <c r="AB128" s="71">
        <v>2</v>
      </c>
      <c r="AC128" s="299">
        <v>1760000</v>
      </c>
      <c r="AD128" s="71">
        <v>1</v>
      </c>
      <c r="AE128" s="315">
        <v>45473</v>
      </c>
      <c r="AF128" s="71">
        <f t="shared" si="6"/>
        <v>16</v>
      </c>
      <c r="AG128" s="70">
        <v>0</v>
      </c>
      <c r="AH128" s="300">
        <v>0</v>
      </c>
      <c r="AI128" s="158" t="s">
        <v>74</v>
      </c>
      <c r="AJ128" s="67">
        <v>0</v>
      </c>
      <c r="AK128" s="76" t="s">
        <v>74</v>
      </c>
      <c r="AL128" s="76" t="s">
        <v>74</v>
      </c>
      <c r="AM128" s="71">
        <f t="shared" si="7"/>
        <v>0</v>
      </c>
      <c r="AN128" s="305">
        <f>+K128+AC128-AH128</f>
        <v>18700000</v>
      </c>
      <c r="AO128" s="67" t="s">
        <v>66</v>
      </c>
      <c r="AP128" s="70">
        <v>16940000</v>
      </c>
      <c r="AQ128" s="67" t="s">
        <v>94</v>
      </c>
      <c r="AR128" s="70">
        <v>0</v>
      </c>
      <c r="AS128" s="80" t="s">
        <v>74</v>
      </c>
      <c r="AT128" s="301">
        <v>18700000</v>
      </c>
      <c r="AU128" s="203">
        <f t="shared" si="8"/>
        <v>0</v>
      </c>
      <c r="AV128" s="83">
        <f t="shared" si="9"/>
        <v>1</v>
      </c>
      <c r="AW128" s="158" t="s">
        <v>74</v>
      </c>
      <c r="AX128" s="67" t="s">
        <v>80</v>
      </c>
      <c r="AY128" s="70" t="s">
        <v>11661</v>
      </c>
      <c r="AZ128" s="68" t="s">
        <v>66</v>
      </c>
      <c r="BA128" s="68" t="s">
        <v>66</v>
      </c>
    </row>
    <row r="129" spans="2:53" x14ac:dyDescent="0.25">
      <c r="B129" s="68">
        <v>2024</v>
      </c>
      <c r="C129" s="68">
        <v>891780111</v>
      </c>
      <c r="D129" s="69" t="s">
        <v>64</v>
      </c>
      <c r="E129" s="74" t="s">
        <v>11660</v>
      </c>
      <c r="F129" s="70" t="s">
        <v>11659</v>
      </c>
      <c r="G129" s="314">
        <v>0</v>
      </c>
      <c r="H129" s="67" t="s">
        <v>72</v>
      </c>
      <c r="I129" s="69" t="s">
        <v>65</v>
      </c>
      <c r="J129" s="70" t="s">
        <v>11658</v>
      </c>
      <c r="K129" s="70">
        <v>10780000</v>
      </c>
      <c r="L129" s="68" t="s">
        <v>67</v>
      </c>
      <c r="M129" s="70" t="s">
        <v>8964</v>
      </c>
      <c r="N129" s="70">
        <v>12637472</v>
      </c>
      <c r="O129" s="75">
        <v>14</v>
      </c>
      <c r="P129" s="249">
        <v>45302</v>
      </c>
      <c r="Q129" s="70">
        <v>2126349000</v>
      </c>
      <c r="R129" s="249">
        <v>45309</v>
      </c>
      <c r="S129" s="70">
        <v>10780000</v>
      </c>
      <c r="T129" s="67" t="s">
        <v>66</v>
      </c>
      <c r="U129" s="70">
        <v>85459497</v>
      </c>
      <c r="V129" s="70" t="s">
        <v>4616</v>
      </c>
      <c r="W129" s="249">
        <v>45309</v>
      </c>
      <c r="X129" s="249">
        <v>45309</v>
      </c>
      <c r="Y129" s="78" t="s">
        <v>74</v>
      </c>
      <c r="Z129" s="249">
        <v>45457</v>
      </c>
      <c r="AA129" s="71">
        <f t="shared" si="5"/>
        <v>148</v>
      </c>
      <c r="AB129" s="71">
        <v>2</v>
      </c>
      <c r="AC129" s="299">
        <v>1120000</v>
      </c>
      <c r="AD129" s="71">
        <v>1</v>
      </c>
      <c r="AE129" s="315">
        <v>45473</v>
      </c>
      <c r="AF129" s="71">
        <f t="shared" si="6"/>
        <v>16</v>
      </c>
      <c r="AG129" s="70">
        <v>0</v>
      </c>
      <c r="AH129" s="300">
        <v>0</v>
      </c>
      <c r="AI129" s="158" t="s">
        <v>74</v>
      </c>
      <c r="AJ129" s="67">
        <v>0</v>
      </c>
      <c r="AK129" s="76" t="s">
        <v>74</v>
      </c>
      <c r="AL129" s="76" t="s">
        <v>74</v>
      </c>
      <c r="AM129" s="71">
        <f t="shared" si="7"/>
        <v>0</v>
      </c>
      <c r="AN129" s="305">
        <f>+K129+AC129-AH129</f>
        <v>11900000</v>
      </c>
      <c r="AO129" s="67" t="s">
        <v>66</v>
      </c>
      <c r="AP129" s="70">
        <v>10780000</v>
      </c>
      <c r="AQ129" s="67" t="s">
        <v>94</v>
      </c>
      <c r="AR129" s="70">
        <v>0</v>
      </c>
      <c r="AS129" s="80" t="s">
        <v>74</v>
      </c>
      <c r="AT129" s="301">
        <v>11900000</v>
      </c>
      <c r="AU129" s="203">
        <f t="shared" si="8"/>
        <v>0</v>
      </c>
      <c r="AV129" s="83">
        <f t="shared" si="9"/>
        <v>1</v>
      </c>
      <c r="AW129" s="158" t="s">
        <v>74</v>
      </c>
      <c r="AX129" s="67" t="s">
        <v>80</v>
      </c>
      <c r="AY129" s="70" t="s">
        <v>11657</v>
      </c>
      <c r="AZ129" s="68" t="s">
        <v>66</v>
      </c>
      <c r="BA129" s="68" t="s">
        <v>66</v>
      </c>
    </row>
    <row r="130" spans="2:53" x14ac:dyDescent="0.25">
      <c r="B130" s="68">
        <v>2024</v>
      </c>
      <c r="C130" s="68">
        <v>891780111</v>
      </c>
      <c r="D130" s="69" t="s">
        <v>64</v>
      </c>
      <c r="E130" s="74" t="s">
        <v>11656</v>
      </c>
      <c r="F130" s="70" t="s">
        <v>11655</v>
      </c>
      <c r="G130" s="314">
        <v>0</v>
      </c>
      <c r="H130" s="67" t="s">
        <v>72</v>
      </c>
      <c r="I130" s="69" t="s">
        <v>65</v>
      </c>
      <c r="J130" s="70" t="s">
        <v>11654</v>
      </c>
      <c r="K130" s="70">
        <v>10500000</v>
      </c>
      <c r="L130" s="68" t="s">
        <v>67</v>
      </c>
      <c r="M130" s="70" t="s">
        <v>7378</v>
      </c>
      <c r="N130" s="70">
        <v>84455698</v>
      </c>
      <c r="O130" s="75">
        <v>14</v>
      </c>
      <c r="P130" s="249">
        <v>45302</v>
      </c>
      <c r="Q130" s="70">
        <v>2126349000</v>
      </c>
      <c r="R130" s="249">
        <v>45309</v>
      </c>
      <c r="S130" s="70">
        <v>10500000</v>
      </c>
      <c r="T130" s="67" t="s">
        <v>66</v>
      </c>
      <c r="U130" s="70">
        <v>85459497</v>
      </c>
      <c r="V130" s="70" t="s">
        <v>4616</v>
      </c>
      <c r="W130" s="249">
        <v>45309</v>
      </c>
      <c r="X130" s="249">
        <v>45309</v>
      </c>
      <c r="Y130" s="78" t="s">
        <v>74</v>
      </c>
      <c r="Z130" s="249">
        <v>45457</v>
      </c>
      <c r="AA130" s="71">
        <f t="shared" si="5"/>
        <v>148</v>
      </c>
      <c r="AB130" s="71">
        <v>0</v>
      </c>
      <c r="AC130" s="299">
        <v>0</v>
      </c>
      <c r="AD130" s="71">
        <v>0</v>
      </c>
      <c r="AE130" s="158" t="s">
        <v>74</v>
      </c>
      <c r="AF130" s="71">
        <f t="shared" si="6"/>
        <v>0</v>
      </c>
      <c r="AG130" s="70">
        <v>0</v>
      </c>
      <c r="AH130" s="300">
        <v>0</v>
      </c>
      <c r="AI130" s="158" t="s">
        <v>74</v>
      </c>
      <c r="AJ130" s="67">
        <v>0</v>
      </c>
      <c r="AK130" s="76" t="s">
        <v>74</v>
      </c>
      <c r="AL130" s="76" t="s">
        <v>74</v>
      </c>
      <c r="AM130" s="71">
        <f t="shared" si="7"/>
        <v>0</v>
      </c>
      <c r="AN130" s="305">
        <f>+K130+AC130-AH130</f>
        <v>10500000</v>
      </c>
      <c r="AO130" s="67" t="s">
        <v>66</v>
      </c>
      <c r="AP130" s="70">
        <v>10500000</v>
      </c>
      <c r="AQ130" s="67" t="s">
        <v>94</v>
      </c>
      <c r="AR130" s="70">
        <v>0</v>
      </c>
      <c r="AS130" s="80" t="s">
        <v>74</v>
      </c>
      <c r="AT130" s="301">
        <v>10500000</v>
      </c>
      <c r="AU130" s="203">
        <f t="shared" si="8"/>
        <v>0</v>
      </c>
      <c r="AV130" s="83">
        <f t="shared" si="9"/>
        <v>1</v>
      </c>
      <c r="AW130" s="158" t="s">
        <v>74</v>
      </c>
      <c r="AX130" s="67" t="s">
        <v>80</v>
      </c>
      <c r="AY130" s="70" t="s">
        <v>11653</v>
      </c>
      <c r="AZ130" s="68" t="s">
        <v>66</v>
      </c>
      <c r="BA130" s="68" t="s">
        <v>66</v>
      </c>
    </row>
    <row r="131" spans="2:53" x14ac:dyDescent="0.25">
      <c r="B131" s="68">
        <v>2024</v>
      </c>
      <c r="C131" s="68">
        <v>891780111</v>
      </c>
      <c r="D131" s="69" t="s">
        <v>64</v>
      </c>
      <c r="E131" s="74" t="s">
        <v>11652</v>
      </c>
      <c r="F131" s="70" t="s">
        <v>11651</v>
      </c>
      <c r="G131" s="314">
        <v>0</v>
      </c>
      <c r="H131" s="67" t="s">
        <v>72</v>
      </c>
      <c r="I131" s="69" t="s">
        <v>65</v>
      </c>
      <c r="J131" s="70" t="s">
        <v>11650</v>
      </c>
      <c r="K131" s="70">
        <v>12500000</v>
      </c>
      <c r="L131" s="68" t="s">
        <v>67</v>
      </c>
      <c r="M131" s="70" t="s">
        <v>9166</v>
      </c>
      <c r="N131" s="70">
        <v>57438355</v>
      </c>
      <c r="O131" s="75">
        <v>14</v>
      </c>
      <c r="P131" s="249">
        <v>45302</v>
      </c>
      <c r="Q131" s="70">
        <v>2126349000</v>
      </c>
      <c r="R131" s="249">
        <v>45309</v>
      </c>
      <c r="S131" s="70">
        <v>12500000</v>
      </c>
      <c r="T131" s="67" t="s">
        <v>66</v>
      </c>
      <c r="U131" s="70">
        <v>85459497</v>
      </c>
      <c r="V131" s="70" t="s">
        <v>4616</v>
      </c>
      <c r="W131" s="249">
        <v>45309</v>
      </c>
      <c r="X131" s="249">
        <v>45309</v>
      </c>
      <c r="Y131" s="78" t="s">
        <v>74</v>
      </c>
      <c r="Z131" s="249">
        <v>45457</v>
      </c>
      <c r="AA131" s="71">
        <f t="shared" si="5"/>
        <v>148</v>
      </c>
      <c r="AB131" s="71">
        <v>2</v>
      </c>
      <c r="AC131" s="299">
        <v>1333000</v>
      </c>
      <c r="AD131" s="71">
        <v>1</v>
      </c>
      <c r="AE131" s="315">
        <v>45473</v>
      </c>
      <c r="AF131" s="71">
        <f t="shared" si="6"/>
        <v>16</v>
      </c>
      <c r="AG131" s="70">
        <v>0</v>
      </c>
      <c r="AH131" s="300">
        <v>0</v>
      </c>
      <c r="AI131" s="158" t="s">
        <v>74</v>
      </c>
      <c r="AJ131" s="67">
        <v>0</v>
      </c>
      <c r="AK131" s="76" t="s">
        <v>74</v>
      </c>
      <c r="AL131" s="76" t="s">
        <v>74</v>
      </c>
      <c r="AM131" s="71">
        <f t="shared" si="7"/>
        <v>0</v>
      </c>
      <c r="AN131" s="305">
        <f>+K131+AC131-AH131</f>
        <v>13833000</v>
      </c>
      <c r="AO131" s="67" t="s">
        <v>66</v>
      </c>
      <c r="AP131" s="70">
        <v>12500000</v>
      </c>
      <c r="AQ131" s="67" t="s">
        <v>94</v>
      </c>
      <c r="AR131" s="70">
        <v>0</v>
      </c>
      <c r="AS131" s="80" t="s">
        <v>74</v>
      </c>
      <c r="AT131" s="301">
        <v>13833000</v>
      </c>
      <c r="AU131" s="203">
        <f t="shared" si="8"/>
        <v>0</v>
      </c>
      <c r="AV131" s="83">
        <f t="shared" si="9"/>
        <v>1</v>
      </c>
      <c r="AW131" s="158" t="s">
        <v>74</v>
      </c>
      <c r="AX131" s="67" t="s">
        <v>80</v>
      </c>
      <c r="AY131" s="70" t="s">
        <v>11649</v>
      </c>
      <c r="AZ131" s="68" t="s">
        <v>66</v>
      </c>
      <c r="BA131" s="68" t="s">
        <v>66</v>
      </c>
    </row>
    <row r="132" spans="2:53" x14ac:dyDescent="0.25">
      <c r="B132" s="68">
        <v>2024</v>
      </c>
      <c r="C132" s="68">
        <v>891780111</v>
      </c>
      <c r="D132" s="69" t="s">
        <v>64</v>
      </c>
      <c r="E132" s="74" t="s">
        <v>11648</v>
      </c>
      <c r="F132" s="70" t="s">
        <v>11647</v>
      </c>
      <c r="G132" s="314">
        <v>0</v>
      </c>
      <c r="H132" s="67" t="s">
        <v>72</v>
      </c>
      <c r="I132" s="69" t="s">
        <v>65</v>
      </c>
      <c r="J132" s="70" t="s">
        <v>11646</v>
      </c>
      <c r="K132" s="70">
        <v>16500000</v>
      </c>
      <c r="L132" s="68" t="s">
        <v>67</v>
      </c>
      <c r="M132" s="70" t="s">
        <v>8132</v>
      </c>
      <c r="N132" s="70">
        <v>75035405</v>
      </c>
      <c r="O132" s="75">
        <v>13</v>
      </c>
      <c r="P132" s="158">
        <v>45302</v>
      </c>
      <c r="Q132" s="70">
        <v>4518689382</v>
      </c>
      <c r="R132" s="249">
        <v>45309</v>
      </c>
      <c r="S132" s="70">
        <v>16500000</v>
      </c>
      <c r="T132" s="67" t="s">
        <v>66</v>
      </c>
      <c r="U132" s="70">
        <v>85152695</v>
      </c>
      <c r="V132" s="70" t="s">
        <v>6527</v>
      </c>
      <c r="W132" s="249">
        <v>45309</v>
      </c>
      <c r="X132" s="249">
        <v>45309</v>
      </c>
      <c r="Y132" s="78" t="s">
        <v>74</v>
      </c>
      <c r="Z132" s="249">
        <v>45457</v>
      </c>
      <c r="AA132" s="71">
        <f t="shared" si="5"/>
        <v>148</v>
      </c>
      <c r="AB132" s="71">
        <v>2</v>
      </c>
      <c r="AC132" s="299">
        <v>1760000</v>
      </c>
      <c r="AD132" s="71">
        <v>1</v>
      </c>
      <c r="AE132" s="315">
        <v>45473</v>
      </c>
      <c r="AF132" s="71">
        <f t="shared" si="6"/>
        <v>16</v>
      </c>
      <c r="AG132" s="70">
        <v>0</v>
      </c>
      <c r="AH132" s="300">
        <v>0</v>
      </c>
      <c r="AI132" s="158" t="s">
        <v>74</v>
      </c>
      <c r="AJ132" s="67">
        <v>0</v>
      </c>
      <c r="AK132" s="76" t="s">
        <v>74</v>
      </c>
      <c r="AL132" s="76" t="s">
        <v>74</v>
      </c>
      <c r="AM132" s="71">
        <f t="shared" si="7"/>
        <v>0</v>
      </c>
      <c r="AN132" s="305">
        <f>+K132+AC132-AH132</f>
        <v>18260000</v>
      </c>
      <c r="AO132" s="67" t="s">
        <v>66</v>
      </c>
      <c r="AP132" s="70">
        <v>16500000</v>
      </c>
      <c r="AQ132" s="67" t="s">
        <v>94</v>
      </c>
      <c r="AR132" s="70">
        <v>0</v>
      </c>
      <c r="AS132" s="80" t="s">
        <v>74</v>
      </c>
      <c r="AT132" s="301">
        <v>18260000</v>
      </c>
      <c r="AU132" s="203">
        <f t="shared" si="8"/>
        <v>0</v>
      </c>
      <c r="AV132" s="83">
        <f t="shared" si="9"/>
        <v>1</v>
      </c>
      <c r="AW132" s="158" t="s">
        <v>74</v>
      </c>
      <c r="AX132" s="67" t="s">
        <v>80</v>
      </c>
      <c r="AY132" s="70" t="s">
        <v>11645</v>
      </c>
      <c r="AZ132" s="68" t="s">
        <v>66</v>
      </c>
      <c r="BA132" s="68" t="s">
        <v>66</v>
      </c>
    </row>
    <row r="133" spans="2:53" x14ac:dyDescent="0.25">
      <c r="B133" s="68">
        <v>2024</v>
      </c>
      <c r="C133" s="68">
        <v>891780111</v>
      </c>
      <c r="D133" s="69" t="s">
        <v>64</v>
      </c>
      <c r="E133" s="74" t="s">
        <v>11644</v>
      </c>
      <c r="F133" s="70" t="s">
        <v>11643</v>
      </c>
      <c r="G133" s="314">
        <v>0</v>
      </c>
      <c r="H133" s="67" t="s">
        <v>72</v>
      </c>
      <c r="I133" s="69" t="s">
        <v>65</v>
      </c>
      <c r="J133" s="70" t="s">
        <v>11642</v>
      </c>
      <c r="K133" s="70">
        <v>10500000</v>
      </c>
      <c r="L133" s="68" t="s">
        <v>67</v>
      </c>
      <c r="M133" s="70" t="s">
        <v>8248</v>
      </c>
      <c r="N133" s="70">
        <v>19517646</v>
      </c>
      <c r="O133" s="75">
        <v>14</v>
      </c>
      <c r="P133" s="249">
        <v>45302</v>
      </c>
      <c r="Q133" s="70">
        <v>2126349000</v>
      </c>
      <c r="R133" s="249">
        <v>45309</v>
      </c>
      <c r="S133" s="70">
        <v>10500000</v>
      </c>
      <c r="T133" s="67" t="s">
        <v>66</v>
      </c>
      <c r="U133" s="70">
        <v>85152695</v>
      </c>
      <c r="V133" s="70" t="s">
        <v>6527</v>
      </c>
      <c r="W133" s="249">
        <v>45309</v>
      </c>
      <c r="X133" s="249">
        <v>45309</v>
      </c>
      <c r="Y133" s="78" t="s">
        <v>74</v>
      </c>
      <c r="Z133" s="249">
        <v>45457</v>
      </c>
      <c r="AA133" s="71">
        <f t="shared" si="5"/>
        <v>148</v>
      </c>
      <c r="AB133" s="71">
        <v>2</v>
      </c>
      <c r="AC133" s="299">
        <v>1120000</v>
      </c>
      <c r="AD133" s="71">
        <v>1</v>
      </c>
      <c r="AE133" s="315">
        <v>45473</v>
      </c>
      <c r="AF133" s="71">
        <f t="shared" si="6"/>
        <v>16</v>
      </c>
      <c r="AG133" s="70">
        <v>0</v>
      </c>
      <c r="AH133" s="300">
        <v>0</v>
      </c>
      <c r="AI133" s="158" t="s">
        <v>74</v>
      </c>
      <c r="AJ133" s="67">
        <v>0</v>
      </c>
      <c r="AK133" s="76" t="s">
        <v>74</v>
      </c>
      <c r="AL133" s="76" t="s">
        <v>74</v>
      </c>
      <c r="AM133" s="71">
        <f t="shared" si="7"/>
        <v>0</v>
      </c>
      <c r="AN133" s="305">
        <f>+K133+AC133-AH133</f>
        <v>11620000</v>
      </c>
      <c r="AO133" s="67" t="s">
        <v>66</v>
      </c>
      <c r="AP133" s="70">
        <v>10500000</v>
      </c>
      <c r="AQ133" s="67" t="s">
        <v>94</v>
      </c>
      <c r="AR133" s="70">
        <v>0</v>
      </c>
      <c r="AS133" s="80" t="s">
        <v>74</v>
      </c>
      <c r="AT133" s="301">
        <v>11620000</v>
      </c>
      <c r="AU133" s="203">
        <f t="shared" si="8"/>
        <v>0</v>
      </c>
      <c r="AV133" s="83">
        <f t="shared" si="9"/>
        <v>1</v>
      </c>
      <c r="AW133" s="158" t="s">
        <v>74</v>
      </c>
      <c r="AX133" s="67" t="s">
        <v>80</v>
      </c>
      <c r="AY133" s="70" t="s">
        <v>11641</v>
      </c>
      <c r="AZ133" s="68" t="s">
        <v>66</v>
      </c>
      <c r="BA133" s="68" t="s">
        <v>66</v>
      </c>
    </row>
    <row r="134" spans="2:53" x14ac:dyDescent="0.25">
      <c r="B134" s="68">
        <v>2024</v>
      </c>
      <c r="C134" s="68">
        <v>891780111</v>
      </c>
      <c r="D134" s="69" t="s">
        <v>64</v>
      </c>
      <c r="E134" s="74" t="s">
        <v>11640</v>
      </c>
      <c r="F134" s="70" t="s">
        <v>11639</v>
      </c>
      <c r="G134" s="314">
        <v>0</v>
      </c>
      <c r="H134" s="67" t="s">
        <v>72</v>
      </c>
      <c r="I134" s="69" t="s">
        <v>65</v>
      </c>
      <c r="J134" s="70" t="s">
        <v>11638</v>
      </c>
      <c r="K134" s="70">
        <v>18000000</v>
      </c>
      <c r="L134" s="68" t="s">
        <v>67</v>
      </c>
      <c r="M134" s="70" t="s">
        <v>8770</v>
      </c>
      <c r="N134" s="70">
        <v>1082964829</v>
      </c>
      <c r="O134" s="75">
        <v>13</v>
      </c>
      <c r="P134" s="158">
        <v>45302</v>
      </c>
      <c r="Q134" s="70">
        <v>4518689382</v>
      </c>
      <c r="R134" s="249">
        <v>45309</v>
      </c>
      <c r="S134" s="70">
        <v>18000000</v>
      </c>
      <c r="T134" s="67" t="s">
        <v>66</v>
      </c>
      <c r="U134" s="70">
        <v>85152695</v>
      </c>
      <c r="V134" s="70" t="s">
        <v>6527</v>
      </c>
      <c r="W134" s="249">
        <v>45309</v>
      </c>
      <c r="X134" s="249">
        <v>45309</v>
      </c>
      <c r="Y134" s="78" t="s">
        <v>74</v>
      </c>
      <c r="Z134" s="249">
        <v>45457</v>
      </c>
      <c r="AA134" s="71">
        <f t="shared" si="5"/>
        <v>148</v>
      </c>
      <c r="AB134" s="71">
        <v>2</v>
      </c>
      <c r="AC134" s="299">
        <v>1920000</v>
      </c>
      <c r="AD134" s="71">
        <v>1</v>
      </c>
      <c r="AE134" s="315">
        <v>45473</v>
      </c>
      <c r="AF134" s="71">
        <f t="shared" si="6"/>
        <v>16</v>
      </c>
      <c r="AG134" s="70">
        <v>0</v>
      </c>
      <c r="AH134" s="300">
        <v>0</v>
      </c>
      <c r="AI134" s="158" t="s">
        <v>74</v>
      </c>
      <c r="AJ134" s="67">
        <v>0</v>
      </c>
      <c r="AK134" s="76" t="s">
        <v>74</v>
      </c>
      <c r="AL134" s="76" t="s">
        <v>74</v>
      </c>
      <c r="AM134" s="71">
        <f t="shared" si="7"/>
        <v>0</v>
      </c>
      <c r="AN134" s="305">
        <f>+K134+AC134-AH134</f>
        <v>19920000</v>
      </c>
      <c r="AO134" s="67" t="s">
        <v>66</v>
      </c>
      <c r="AP134" s="70">
        <v>18000000</v>
      </c>
      <c r="AQ134" s="67" t="s">
        <v>94</v>
      </c>
      <c r="AR134" s="70">
        <v>0</v>
      </c>
      <c r="AS134" s="80" t="s">
        <v>74</v>
      </c>
      <c r="AT134" s="301">
        <v>19920000</v>
      </c>
      <c r="AU134" s="203">
        <f t="shared" si="8"/>
        <v>0</v>
      </c>
      <c r="AV134" s="83">
        <f t="shared" si="9"/>
        <v>1</v>
      </c>
      <c r="AW134" s="158" t="s">
        <v>74</v>
      </c>
      <c r="AX134" s="67" t="s">
        <v>80</v>
      </c>
      <c r="AY134" s="70" t="s">
        <v>11637</v>
      </c>
      <c r="AZ134" s="68" t="s">
        <v>66</v>
      </c>
      <c r="BA134" s="68" t="s">
        <v>66</v>
      </c>
    </row>
    <row r="135" spans="2:53" x14ac:dyDescent="0.25">
      <c r="B135" s="68">
        <v>2024</v>
      </c>
      <c r="C135" s="68">
        <v>891780111</v>
      </c>
      <c r="D135" s="69" t="s">
        <v>64</v>
      </c>
      <c r="E135" s="74" t="s">
        <v>11636</v>
      </c>
      <c r="F135" s="70" t="s">
        <v>11635</v>
      </c>
      <c r="G135" s="314">
        <v>0</v>
      </c>
      <c r="H135" s="67" t="s">
        <v>72</v>
      </c>
      <c r="I135" s="69" t="s">
        <v>65</v>
      </c>
      <c r="J135" s="70" t="s">
        <v>9832</v>
      </c>
      <c r="K135" s="70">
        <v>16500000</v>
      </c>
      <c r="L135" s="68" t="s">
        <v>67</v>
      </c>
      <c r="M135" s="70" t="s">
        <v>11634</v>
      </c>
      <c r="N135" s="70">
        <v>1082948279</v>
      </c>
      <c r="O135" s="75">
        <v>13</v>
      </c>
      <c r="P135" s="158">
        <v>45302</v>
      </c>
      <c r="Q135" s="70">
        <v>4518689382</v>
      </c>
      <c r="R135" s="249">
        <v>45309</v>
      </c>
      <c r="S135" s="70">
        <v>16500000</v>
      </c>
      <c r="T135" s="67" t="s">
        <v>66</v>
      </c>
      <c r="U135" s="70">
        <v>36557666</v>
      </c>
      <c r="V135" s="70" t="s">
        <v>5987</v>
      </c>
      <c r="W135" s="249">
        <v>45309</v>
      </c>
      <c r="X135" s="249">
        <v>45309</v>
      </c>
      <c r="Y135" s="78" t="s">
        <v>74</v>
      </c>
      <c r="Z135" s="249">
        <v>45457</v>
      </c>
      <c r="AA135" s="71">
        <f t="shared" si="5"/>
        <v>148</v>
      </c>
      <c r="AB135" s="71">
        <v>0</v>
      </c>
      <c r="AC135" s="299">
        <v>0</v>
      </c>
      <c r="AD135" s="71">
        <v>0</v>
      </c>
      <c r="AE135" s="158" t="s">
        <v>74</v>
      </c>
      <c r="AF135" s="71">
        <f t="shared" si="6"/>
        <v>0</v>
      </c>
      <c r="AG135" s="70">
        <v>1</v>
      </c>
      <c r="AH135" s="300">
        <v>11440000</v>
      </c>
      <c r="AI135" s="158">
        <v>45351</v>
      </c>
      <c r="AJ135" s="67">
        <v>0</v>
      </c>
      <c r="AK135" s="76" t="s">
        <v>74</v>
      </c>
      <c r="AL135" s="76" t="s">
        <v>74</v>
      </c>
      <c r="AM135" s="71">
        <f t="shared" si="7"/>
        <v>0</v>
      </c>
      <c r="AN135" s="305">
        <f>+K135+AC135-AH135</f>
        <v>5060000</v>
      </c>
      <c r="AO135" s="67" t="s">
        <v>66</v>
      </c>
      <c r="AP135" s="70">
        <v>16500000</v>
      </c>
      <c r="AQ135" s="67" t="s">
        <v>94</v>
      </c>
      <c r="AR135" s="70">
        <v>0</v>
      </c>
      <c r="AS135" s="80" t="s">
        <v>74</v>
      </c>
      <c r="AT135" s="301">
        <v>5060000</v>
      </c>
      <c r="AU135" s="203">
        <f t="shared" si="8"/>
        <v>0</v>
      </c>
      <c r="AV135" s="83">
        <f t="shared" si="9"/>
        <v>1</v>
      </c>
      <c r="AW135" s="158" t="s">
        <v>74</v>
      </c>
      <c r="AX135" s="67" t="s">
        <v>571</v>
      </c>
      <c r="AY135" s="70" t="s">
        <v>11633</v>
      </c>
      <c r="AZ135" s="68" t="s">
        <v>66</v>
      </c>
      <c r="BA135" s="68" t="s">
        <v>66</v>
      </c>
    </row>
    <row r="136" spans="2:53" x14ac:dyDescent="0.25">
      <c r="B136" s="68">
        <v>2024</v>
      </c>
      <c r="C136" s="68">
        <v>891780111</v>
      </c>
      <c r="D136" s="69" t="s">
        <v>64</v>
      </c>
      <c r="E136" s="74" t="s">
        <v>11632</v>
      </c>
      <c r="F136" s="70" t="s">
        <v>11631</v>
      </c>
      <c r="G136" s="314">
        <v>0</v>
      </c>
      <c r="H136" s="67" t="s">
        <v>72</v>
      </c>
      <c r="I136" s="69" t="s">
        <v>65</v>
      </c>
      <c r="J136" s="70" t="s">
        <v>11630</v>
      </c>
      <c r="K136" s="70">
        <v>15000000</v>
      </c>
      <c r="L136" s="68" t="s">
        <v>67</v>
      </c>
      <c r="M136" s="70" t="s">
        <v>7638</v>
      </c>
      <c r="N136" s="70">
        <v>7634587</v>
      </c>
      <c r="O136" s="75">
        <v>13</v>
      </c>
      <c r="P136" s="158">
        <v>45302</v>
      </c>
      <c r="Q136" s="70">
        <v>4518689382</v>
      </c>
      <c r="R136" s="249">
        <v>45309</v>
      </c>
      <c r="S136" s="70">
        <v>15000000</v>
      </c>
      <c r="T136" s="67" t="s">
        <v>66</v>
      </c>
      <c r="U136" s="70">
        <v>85152695</v>
      </c>
      <c r="V136" s="70" t="s">
        <v>6527</v>
      </c>
      <c r="W136" s="249">
        <v>45309</v>
      </c>
      <c r="X136" s="249">
        <v>45309</v>
      </c>
      <c r="Y136" s="78" t="s">
        <v>74</v>
      </c>
      <c r="Z136" s="249">
        <v>45457</v>
      </c>
      <c r="AA136" s="71">
        <f t="shared" ref="AA136:AA199" si="10">+IF(Y136="1800-01-01",Z136-X136,Z136-Y136)</f>
        <v>148</v>
      </c>
      <c r="AB136" s="71">
        <v>2</v>
      </c>
      <c r="AC136" s="299">
        <v>1600000</v>
      </c>
      <c r="AD136" s="71">
        <v>1</v>
      </c>
      <c r="AE136" s="315">
        <v>45473</v>
      </c>
      <c r="AF136" s="71">
        <f t="shared" ref="AF136:AF199" si="11">+IF(AE136="1800-01-01",0,AE136-Z136)</f>
        <v>16</v>
      </c>
      <c r="AG136" s="70">
        <v>0</v>
      </c>
      <c r="AH136" s="300">
        <v>0</v>
      </c>
      <c r="AI136" s="158" t="s">
        <v>74</v>
      </c>
      <c r="AJ136" s="67">
        <v>0</v>
      </c>
      <c r="AK136" s="76" t="s">
        <v>74</v>
      </c>
      <c r="AL136" s="76" t="s">
        <v>74</v>
      </c>
      <c r="AM136" s="71">
        <f t="shared" ref="AM136:AM199" si="12">+IF(AK136="1800-01-01",0,AL136-AK136)</f>
        <v>0</v>
      </c>
      <c r="AN136" s="305">
        <f>+K136+AC136-AH136</f>
        <v>16600000</v>
      </c>
      <c r="AO136" s="67" t="s">
        <v>66</v>
      </c>
      <c r="AP136" s="70">
        <v>15000000</v>
      </c>
      <c r="AQ136" s="67" t="s">
        <v>94</v>
      </c>
      <c r="AR136" s="70">
        <v>0</v>
      </c>
      <c r="AS136" s="80" t="s">
        <v>74</v>
      </c>
      <c r="AT136" s="301">
        <v>16600000</v>
      </c>
      <c r="AU136" s="203">
        <f t="shared" ref="AU136:AU199" si="13">AN136-AT136</f>
        <v>0</v>
      </c>
      <c r="AV136" s="83">
        <f t="shared" ref="AV136:AV199" si="14">+IFERROR(AT136/AN136,"_")</f>
        <v>1</v>
      </c>
      <c r="AW136" s="158" t="s">
        <v>74</v>
      </c>
      <c r="AX136" s="67" t="s">
        <v>80</v>
      </c>
      <c r="AY136" s="70" t="s">
        <v>11629</v>
      </c>
      <c r="AZ136" s="68" t="s">
        <v>66</v>
      </c>
      <c r="BA136" s="68" t="s">
        <v>66</v>
      </c>
    </row>
    <row r="137" spans="2:53" x14ac:dyDescent="0.25">
      <c r="B137" s="68">
        <v>2024</v>
      </c>
      <c r="C137" s="68">
        <v>891780111</v>
      </c>
      <c r="D137" s="69" t="s">
        <v>64</v>
      </c>
      <c r="E137" s="74" t="s">
        <v>11628</v>
      </c>
      <c r="F137" s="70" t="s">
        <v>11627</v>
      </c>
      <c r="G137" s="314">
        <v>0</v>
      </c>
      <c r="H137" s="67" t="s">
        <v>72</v>
      </c>
      <c r="I137" s="69" t="s">
        <v>65</v>
      </c>
      <c r="J137" s="70" t="s">
        <v>11626</v>
      </c>
      <c r="K137" s="70">
        <v>12833000</v>
      </c>
      <c r="L137" s="68" t="s">
        <v>67</v>
      </c>
      <c r="M137" s="70" t="s">
        <v>8458</v>
      </c>
      <c r="N137" s="70">
        <v>57428933</v>
      </c>
      <c r="O137" s="75">
        <v>14</v>
      </c>
      <c r="P137" s="249">
        <v>45302</v>
      </c>
      <c r="Q137" s="70">
        <v>2126349000</v>
      </c>
      <c r="R137" s="249">
        <v>45309</v>
      </c>
      <c r="S137" s="70">
        <v>12833000</v>
      </c>
      <c r="T137" s="67" t="s">
        <v>66</v>
      </c>
      <c r="U137" s="70">
        <v>57435262</v>
      </c>
      <c r="V137" s="70" t="s">
        <v>8457</v>
      </c>
      <c r="W137" s="249">
        <v>45309</v>
      </c>
      <c r="X137" s="249">
        <v>45309</v>
      </c>
      <c r="Y137" s="78" t="s">
        <v>74</v>
      </c>
      <c r="Z137" s="249">
        <v>45457</v>
      </c>
      <c r="AA137" s="71">
        <f t="shared" si="10"/>
        <v>148</v>
      </c>
      <c r="AB137" s="71">
        <v>0</v>
      </c>
      <c r="AC137" s="299">
        <v>0</v>
      </c>
      <c r="AD137" s="71">
        <v>0</v>
      </c>
      <c r="AE137" s="158" t="s">
        <v>74</v>
      </c>
      <c r="AF137" s="71">
        <f t="shared" si="11"/>
        <v>0</v>
      </c>
      <c r="AG137" s="70">
        <v>1</v>
      </c>
      <c r="AH137" s="300">
        <v>8666000</v>
      </c>
      <c r="AI137" s="158">
        <v>45352</v>
      </c>
      <c r="AJ137" s="67">
        <v>0</v>
      </c>
      <c r="AK137" s="76" t="s">
        <v>74</v>
      </c>
      <c r="AL137" s="76" t="s">
        <v>74</v>
      </c>
      <c r="AM137" s="71">
        <f t="shared" si="12"/>
        <v>0</v>
      </c>
      <c r="AN137" s="305">
        <f>+K137+AC137-AH137</f>
        <v>4167000</v>
      </c>
      <c r="AO137" s="67" t="s">
        <v>66</v>
      </c>
      <c r="AP137" s="70">
        <v>12833000</v>
      </c>
      <c r="AQ137" s="67" t="s">
        <v>94</v>
      </c>
      <c r="AR137" s="70">
        <v>0</v>
      </c>
      <c r="AS137" s="80" t="s">
        <v>74</v>
      </c>
      <c r="AT137" s="301">
        <v>4167000</v>
      </c>
      <c r="AU137" s="203">
        <f t="shared" si="13"/>
        <v>0</v>
      </c>
      <c r="AV137" s="83">
        <f t="shared" si="14"/>
        <v>1</v>
      </c>
      <c r="AW137" s="158">
        <v>45399</v>
      </c>
      <c r="AX137" s="67" t="s">
        <v>571</v>
      </c>
      <c r="AY137" s="70" t="s">
        <v>11625</v>
      </c>
      <c r="AZ137" s="68" t="s">
        <v>66</v>
      </c>
      <c r="BA137" s="68" t="s">
        <v>66</v>
      </c>
    </row>
    <row r="138" spans="2:53" x14ac:dyDescent="0.25">
      <c r="B138" s="68">
        <v>2024</v>
      </c>
      <c r="C138" s="68">
        <v>891780111</v>
      </c>
      <c r="D138" s="69" t="s">
        <v>64</v>
      </c>
      <c r="E138" s="74" t="s">
        <v>11624</v>
      </c>
      <c r="F138" s="70" t="s">
        <v>11623</v>
      </c>
      <c r="G138" s="314">
        <v>0</v>
      </c>
      <c r="H138" s="67" t="s">
        <v>72</v>
      </c>
      <c r="I138" s="69" t="s">
        <v>65</v>
      </c>
      <c r="J138" s="70" t="s">
        <v>11622</v>
      </c>
      <c r="K138" s="70">
        <v>13500000</v>
      </c>
      <c r="L138" s="68" t="s">
        <v>67</v>
      </c>
      <c r="M138" s="70" t="s">
        <v>8610</v>
      </c>
      <c r="N138" s="70">
        <v>1082969436</v>
      </c>
      <c r="O138" s="75">
        <v>13</v>
      </c>
      <c r="P138" s="158">
        <v>45302</v>
      </c>
      <c r="Q138" s="70">
        <v>4518689382</v>
      </c>
      <c r="R138" s="249">
        <v>45309</v>
      </c>
      <c r="S138" s="70">
        <v>13500000</v>
      </c>
      <c r="T138" s="67" t="s">
        <v>66</v>
      </c>
      <c r="U138" s="70">
        <v>36564011</v>
      </c>
      <c r="V138" s="70" t="s">
        <v>7436</v>
      </c>
      <c r="W138" s="249">
        <v>45309</v>
      </c>
      <c r="X138" s="249">
        <v>45309</v>
      </c>
      <c r="Y138" s="78" t="s">
        <v>74</v>
      </c>
      <c r="Z138" s="249">
        <v>45457</v>
      </c>
      <c r="AA138" s="71">
        <f t="shared" si="10"/>
        <v>148</v>
      </c>
      <c r="AB138" s="71">
        <v>0</v>
      </c>
      <c r="AC138" s="299">
        <v>0</v>
      </c>
      <c r="AD138" s="71">
        <v>0</v>
      </c>
      <c r="AE138" s="158" t="s">
        <v>74</v>
      </c>
      <c r="AF138" s="71">
        <f t="shared" si="11"/>
        <v>0</v>
      </c>
      <c r="AG138" s="70">
        <v>0</v>
      </c>
      <c r="AH138" s="300">
        <v>0</v>
      </c>
      <c r="AI138" s="158" t="s">
        <v>74</v>
      </c>
      <c r="AJ138" s="67">
        <v>0</v>
      </c>
      <c r="AK138" s="76" t="s">
        <v>74</v>
      </c>
      <c r="AL138" s="76" t="s">
        <v>74</v>
      </c>
      <c r="AM138" s="71">
        <f t="shared" si="12"/>
        <v>0</v>
      </c>
      <c r="AN138" s="305">
        <f>+K138+AC138-AH138</f>
        <v>13500000</v>
      </c>
      <c r="AO138" s="67" t="s">
        <v>66</v>
      </c>
      <c r="AP138" s="70">
        <v>13500000</v>
      </c>
      <c r="AQ138" s="67" t="s">
        <v>94</v>
      </c>
      <c r="AR138" s="70">
        <v>0</v>
      </c>
      <c r="AS138" s="80" t="s">
        <v>74</v>
      </c>
      <c r="AT138" s="301">
        <v>13500000</v>
      </c>
      <c r="AU138" s="203">
        <f t="shared" si="13"/>
        <v>0</v>
      </c>
      <c r="AV138" s="83">
        <f t="shared" si="14"/>
        <v>1</v>
      </c>
      <c r="AW138" s="158" t="s">
        <v>74</v>
      </c>
      <c r="AX138" s="67" t="s">
        <v>80</v>
      </c>
      <c r="AY138" s="70" t="s">
        <v>11621</v>
      </c>
      <c r="AZ138" s="68" t="s">
        <v>66</v>
      </c>
      <c r="BA138" s="68" t="s">
        <v>66</v>
      </c>
    </row>
    <row r="139" spans="2:53" x14ac:dyDescent="0.25">
      <c r="B139" s="68">
        <v>2024</v>
      </c>
      <c r="C139" s="68">
        <v>891780111</v>
      </c>
      <c r="D139" s="69" t="s">
        <v>64</v>
      </c>
      <c r="E139" s="74" t="s">
        <v>11620</v>
      </c>
      <c r="F139" s="70" t="s">
        <v>11619</v>
      </c>
      <c r="G139" s="314">
        <v>0</v>
      </c>
      <c r="H139" s="67" t="s">
        <v>72</v>
      </c>
      <c r="I139" s="69" t="s">
        <v>65</v>
      </c>
      <c r="J139" s="70" t="s">
        <v>11618</v>
      </c>
      <c r="K139" s="70">
        <v>32067000</v>
      </c>
      <c r="L139" s="68" t="s">
        <v>67</v>
      </c>
      <c r="M139" s="70" t="s">
        <v>8161</v>
      </c>
      <c r="N139" s="70">
        <v>12564024</v>
      </c>
      <c r="O139" s="75">
        <v>13</v>
      </c>
      <c r="P139" s="158">
        <v>45302</v>
      </c>
      <c r="Q139" s="70">
        <v>4518689382</v>
      </c>
      <c r="R139" s="249">
        <v>45309</v>
      </c>
      <c r="S139" s="70">
        <v>32067000</v>
      </c>
      <c r="T139" s="67" t="s">
        <v>66</v>
      </c>
      <c r="U139" s="70">
        <v>12621405</v>
      </c>
      <c r="V139" s="70" t="s">
        <v>5391</v>
      </c>
      <c r="W139" s="249">
        <v>45309</v>
      </c>
      <c r="X139" s="249">
        <v>45309</v>
      </c>
      <c r="Y139" s="78" t="s">
        <v>74</v>
      </c>
      <c r="Z139" s="249">
        <v>45457</v>
      </c>
      <c r="AA139" s="71">
        <f t="shared" si="10"/>
        <v>148</v>
      </c>
      <c r="AB139" s="71">
        <v>2</v>
      </c>
      <c r="AC139" s="299">
        <v>3466000</v>
      </c>
      <c r="AD139" s="71">
        <v>1</v>
      </c>
      <c r="AE139" s="315">
        <v>45473</v>
      </c>
      <c r="AF139" s="71">
        <f t="shared" si="11"/>
        <v>16</v>
      </c>
      <c r="AG139" s="70">
        <v>0</v>
      </c>
      <c r="AH139" s="300">
        <v>0</v>
      </c>
      <c r="AI139" s="158" t="s">
        <v>74</v>
      </c>
      <c r="AJ139" s="67">
        <v>0</v>
      </c>
      <c r="AK139" s="76" t="s">
        <v>74</v>
      </c>
      <c r="AL139" s="76" t="s">
        <v>74</v>
      </c>
      <c r="AM139" s="71">
        <f t="shared" si="12"/>
        <v>0</v>
      </c>
      <c r="AN139" s="305">
        <f>+K139+AC139-AH139</f>
        <v>35533000</v>
      </c>
      <c r="AO139" s="67" t="s">
        <v>66</v>
      </c>
      <c r="AP139" s="70">
        <v>32067000</v>
      </c>
      <c r="AQ139" s="67" t="s">
        <v>94</v>
      </c>
      <c r="AR139" s="70">
        <v>0</v>
      </c>
      <c r="AS139" s="80" t="s">
        <v>74</v>
      </c>
      <c r="AT139" s="301">
        <v>35533000</v>
      </c>
      <c r="AU139" s="203">
        <f t="shared" si="13"/>
        <v>0</v>
      </c>
      <c r="AV139" s="83">
        <f t="shared" si="14"/>
        <v>1</v>
      </c>
      <c r="AW139" s="158" t="s">
        <v>74</v>
      </c>
      <c r="AX139" s="67" t="s">
        <v>80</v>
      </c>
      <c r="AY139" s="70" t="s">
        <v>11617</v>
      </c>
      <c r="AZ139" s="68" t="s">
        <v>66</v>
      </c>
      <c r="BA139" s="68" t="s">
        <v>66</v>
      </c>
    </row>
    <row r="140" spans="2:53" x14ac:dyDescent="0.25">
      <c r="B140" s="68">
        <v>2024</v>
      </c>
      <c r="C140" s="68">
        <v>891780111</v>
      </c>
      <c r="D140" s="69" t="s">
        <v>64</v>
      </c>
      <c r="E140" s="74" t="s">
        <v>11616</v>
      </c>
      <c r="F140" s="70" t="s">
        <v>11615</v>
      </c>
      <c r="G140" s="314">
        <v>0</v>
      </c>
      <c r="H140" s="67" t="s">
        <v>72</v>
      </c>
      <c r="I140" s="69" t="s">
        <v>65</v>
      </c>
      <c r="J140" s="70" t="s">
        <v>11614</v>
      </c>
      <c r="K140" s="70">
        <v>10500000</v>
      </c>
      <c r="L140" s="68" t="s">
        <v>67</v>
      </c>
      <c r="M140" s="70" t="s">
        <v>9080</v>
      </c>
      <c r="N140" s="70">
        <v>1083040669</v>
      </c>
      <c r="O140" s="75">
        <v>14</v>
      </c>
      <c r="P140" s="249">
        <v>45302</v>
      </c>
      <c r="Q140" s="70">
        <v>2126349000</v>
      </c>
      <c r="R140" s="249">
        <v>45309</v>
      </c>
      <c r="S140" s="70">
        <v>10500000</v>
      </c>
      <c r="T140" s="67" t="s">
        <v>66</v>
      </c>
      <c r="U140" s="70">
        <v>36718996</v>
      </c>
      <c r="V140" s="70" t="s">
        <v>7152</v>
      </c>
      <c r="W140" s="249">
        <v>45309</v>
      </c>
      <c r="X140" s="249">
        <v>45309</v>
      </c>
      <c r="Y140" s="78" t="s">
        <v>74</v>
      </c>
      <c r="Z140" s="249">
        <v>45457</v>
      </c>
      <c r="AA140" s="71">
        <f t="shared" si="10"/>
        <v>148</v>
      </c>
      <c r="AB140" s="71">
        <v>2</v>
      </c>
      <c r="AC140" s="299">
        <v>1120000</v>
      </c>
      <c r="AD140" s="71">
        <v>1</v>
      </c>
      <c r="AE140" s="315">
        <v>45473</v>
      </c>
      <c r="AF140" s="71">
        <f t="shared" si="11"/>
        <v>16</v>
      </c>
      <c r="AG140" s="70">
        <v>0</v>
      </c>
      <c r="AH140" s="300">
        <v>0</v>
      </c>
      <c r="AI140" s="158" t="s">
        <v>74</v>
      </c>
      <c r="AJ140" s="67">
        <v>0</v>
      </c>
      <c r="AK140" s="76" t="s">
        <v>74</v>
      </c>
      <c r="AL140" s="76" t="s">
        <v>74</v>
      </c>
      <c r="AM140" s="71">
        <f t="shared" si="12"/>
        <v>0</v>
      </c>
      <c r="AN140" s="305">
        <f>+K140+AC140-AH140</f>
        <v>11620000</v>
      </c>
      <c r="AO140" s="67" t="s">
        <v>66</v>
      </c>
      <c r="AP140" s="70">
        <v>10500000</v>
      </c>
      <c r="AQ140" s="67" t="s">
        <v>94</v>
      </c>
      <c r="AR140" s="70">
        <v>0</v>
      </c>
      <c r="AS140" s="80" t="s">
        <v>74</v>
      </c>
      <c r="AT140" s="301">
        <v>11620000</v>
      </c>
      <c r="AU140" s="203">
        <f t="shared" si="13"/>
        <v>0</v>
      </c>
      <c r="AV140" s="83">
        <f t="shared" si="14"/>
        <v>1</v>
      </c>
      <c r="AW140" s="158" t="s">
        <v>74</v>
      </c>
      <c r="AX140" s="67" t="s">
        <v>80</v>
      </c>
      <c r="AY140" s="70" t="s">
        <v>11613</v>
      </c>
      <c r="AZ140" s="68" t="s">
        <v>66</v>
      </c>
      <c r="BA140" s="68" t="s">
        <v>66</v>
      </c>
    </row>
    <row r="141" spans="2:53" x14ac:dyDescent="0.25">
      <c r="B141" s="68">
        <v>2024</v>
      </c>
      <c r="C141" s="68">
        <v>891780111</v>
      </c>
      <c r="D141" s="69" t="s">
        <v>64</v>
      </c>
      <c r="E141" s="74" t="s">
        <v>11612</v>
      </c>
      <c r="F141" s="70" t="s">
        <v>11611</v>
      </c>
      <c r="G141" s="314">
        <v>0</v>
      </c>
      <c r="H141" s="67" t="s">
        <v>72</v>
      </c>
      <c r="I141" s="69" t="s">
        <v>65</v>
      </c>
      <c r="J141" s="70" t="s">
        <v>11610</v>
      </c>
      <c r="K141" s="70">
        <v>15000000</v>
      </c>
      <c r="L141" s="68" t="s">
        <v>67</v>
      </c>
      <c r="M141" s="70" t="s">
        <v>11609</v>
      </c>
      <c r="N141" s="70">
        <v>1082984161</v>
      </c>
      <c r="O141" s="75">
        <v>13</v>
      </c>
      <c r="P141" s="158">
        <v>45302</v>
      </c>
      <c r="Q141" s="70">
        <v>4518689382</v>
      </c>
      <c r="R141" s="249">
        <v>45309</v>
      </c>
      <c r="S141" s="70">
        <v>15000000</v>
      </c>
      <c r="T141" s="67" t="s">
        <v>66</v>
      </c>
      <c r="U141" s="70">
        <v>36718996</v>
      </c>
      <c r="V141" s="70" t="s">
        <v>7152</v>
      </c>
      <c r="W141" s="249">
        <v>45309</v>
      </c>
      <c r="X141" s="249">
        <v>45309</v>
      </c>
      <c r="Y141" s="78" t="s">
        <v>74</v>
      </c>
      <c r="Z141" s="249">
        <v>45457</v>
      </c>
      <c r="AA141" s="71">
        <f t="shared" si="10"/>
        <v>148</v>
      </c>
      <c r="AB141" s="71">
        <v>0</v>
      </c>
      <c r="AC141" s="299">
        <v>0</v>
      </c>
      <c r="AD141" s="71">
        <v>0</v>
      </c>
      <c r="AE141" s="158" t="s">
        <v>74</v>
      </c>
      <c r="AF141" s="71">
        <f t="shared" si="11"/>
        <v>0</v>
      </c>
      <c r="AG141" s="70">
        <v>0</v>
      </c>
      <c r="AH141" s="300">
        <v>0</v>
      </c>
      <c r="AI141" s="158" t="s">
        <v>74</v>
      </c>
      <c r="AJ141" s="67">
        <v>0</v>
      </c>
      <c r="AK141" s="76" t="s">
        <v>74</v>
      </c>
      <c r="AL141" s="76" t="s">
        <v>74</v>
      </c>
      <c r="AM141" s="71">
        <f t="shared" si="12"/>
        <v>0</v>
      </c>
      <c r="AN141" s="305">
        <f>+K141+AC141-AH141</f>
        <v>15000000</v>
      </c>
      <c r="AO141" s="67" t="s">
        <v>66</v>
      </c>
      <c r="AP141" s="70">
        <v>15000000</v>
      </c>
      <c r="AQ141" s="67" t="s">
        <v>94</v>
      </c>
      <c r="AR141" s="70">
        <v>0</v>
      </c>
      <c r="AS141" s="80" t="s">
        <v>74</v>
      </c>
      <c r="AT141" s="301">
        <v>15000000</v>
      </c>
      <c r="AU141" s="203">
        <f t="shared" si="13"/>
        <v>0</v>
      </c>
      <c r="AV141" s="83">
        <f t="shared" si="14"/>
        <v>1</v>
      </c>
      <c r="AW141" s="158" t="s">
        <v>74</v>
      </c>
      <c r="AX141" s="67" t="s">
        <v>80</v>
      </c>
      <c r="AY141" s="70" t="s">
        <v>11608</v>
      </c>
      <c r="AZ141" s="68" t="s">
        <v>66</v>
      </c>
      <c r="BA141" s="68" t="s">
        <v>66</v>
      </c>
    </row>
    <row r="142" spans="2:53" x14ac:dyDescent="0.25">
      <c r="B142" s="68">
        <v>2024</v>
      </c>
      <c r="C142" s="68">
        <v>891780111</v>
      </c>
      <c r="D142" s="69" t="s">
        <v>64</v>
      </c>
      <c r="E142" s="74" t="s">
        <v>11607</v>
      </c>
      <c r="F142" s="70" t="s">
        <v>11606</v>
      </c>
      <c r="G142" s="314">
        <v>0</v>
      </c>
      <c r="H142" s="67" t="s">
        <v>72</v>
      </c>
      <c r="I142" s="69" t="s">
        <v>65</v>
      </c>
      <c r="J142" s="70" t="s">
        <v>11605</v>
      </c>
      <c r="K142" s="70">
        <v>14760000</v>
      </c>
      <c r="L142" s="68" t="s">
        <v>67</v>
      </c>
      <c r="M142" s="70" t="s">
        <v>2805</v>
      </c>
      <c r="N142" s="70">
        <v>1084789302</v>
      </c>
      <c r="O142" s="75">
        <v>13</v>
      </c>
      <c r="P142" s="158">
        <v>45302</v>
      </c>
      <c r="Q142" s="70">
        <v>4518689382</v>
      </c>
      <c r="R142" s="249">
        <v>45309</v>
      </c>
      <c r="S142" s="70">
        <v>14760000</v>
      </c>
      <c r="T142" s="67" t="s">
        <v>66</v>
      </c>
      <c r="U142" s="70">
        <v>72004252</v>
      </c>
      <c r="V142" s="70" t="s">
        <v>8510</v>
      </c>
      <c r="W142" s="249">
        <v>45309</v>
      </c>
      <c r="X142" s="249">
        <v>45309</v>
      </c>
      <c r="Y142" s="78" t="s">
        <v>74</v>
      </c>
      <c r="Z142" s="249">
        <v>45457</v>
      </c>
      <c r="AA142" s="71">
        <f t="shared" si="10"/>
        <v>148</v>
      </c>
      <c r="AB142" s="71">
        <v>3</v>
      </c>
      <c r="AC142" s="299">
        <v>4440000</v>
      </c>
      <c r="AD142" s="71">
        <v>1</v>
      </c>
      <c r="AE142" s="158">
        <v>45473</v>
      </c>
      <c r="AF142" s="71">
        <f t="shared" si="11"/>
        <v>16</v>
      </c>
      <c r="AG142" s="70">
        <v>0</v>
      </c>
      <c r="AH142" s="300">
        <v>0</v>
      </c>
      <c r="AI142" s="158" t="s">
        <v>74</v>
      </c>
      <c r="AJ142" s="67">
        <v>0</v>
      </c>
      <c r="AK142" s="76" t="s">
        <v>74</v>
      </c>
      <c r="AL142" s="76" t="s">
        <v>74</v>
      </c>
      <c r="AM142" s="71">
        <f t="shared" si="12"/>
        <v>0</v>
      </c>
      <c r="AN142" s="305">
        <f>+K142+AC142-AH142</f>
        <v>19200000</v>
      </c>
      <c r="AO142" s="67" t="s">
        <v>66</v>
      </c>
      <c r="AP142" s="70">
        <v>14760000</v>
      </c>
      <c r="AQ142" s="67" t="s">
        <v>94</v>
      </c>
      <c r="AR142" s="70">
        <v>0</v>
      </c>
      <c r="AS142" s="80" t="s">
        <v>74</v>
      </c>
      <c r="AT142" s="301">
        <v>19200000</v>
      </c>
      <c r="AU142" s="203">
        <f t="shared" si="13"/>
        <v>0</v>
      </c>
      <c r="AV142" s="83">
        <f t="shared" si="14"/>
        <v>1</v>
      </c>
      <c r="AW142" s="158" t="s">
        <v>74</v>
      </c>
      <c r="AX142" s="67" t="s">
        <v>80</v>
      </c>
      <c r="AY142" s="70" t="s">
        <v>11604</v>
      </c>
      <c r="AZ142" s="68" t="s">
        <v>66</v>
      </c>
      <c r="BA142" s="68" t="s">
        <v>66</v>
      </c>
    </row>
    <row r="143" spans="2:53" x14ac:dyDescent="0.25">
      <c r="B143" s="68">
        <v>2024</v>
      </c>
      <c r="C143" s="68">
        <v>891780111</v>
      </c>
      <c r="D143" s="69" t="s">
        <v>64</v>
      </c>
      <c r="E143" s="74" t="s">
        <v>11603</v>
      </c>
      <c r="F143" s="70" t="s">
        <v>11602</v>
      </c>
      <c r="G143" s="314">
        <v>0</v>
      </c>
      <c r="H143" s="67" t="s">
        <v>72</v>
      </c>
      <c r="I143" s="69" t="s">
        <v>65</v>
      </c>
      <c r="J143" s="70" t="s">
        <v>11601</v>
      </c>
      <c r="K143" s="70">
        <v>18000000</v>
      </c>
      <c r="L143" s="68" t="s">
        <v>67</v>
      </c>
      <c r="M143" s="70" t="s">
        <v>9065</v>
      </c>
      <c r="N143" s="70">
        <v>57295586</v>
      </c>
      <c r="O143" s="75">
        <v>13</v>
      </c>
      <c r="P143" s="158">
        <v>45302</v>
      </c>
      <c r="Q143" s="70">
        <v>4518689382</v>
      </c>
      <c r="R143" s="249">
        <v>45309</v>
      </c>
      <c r="S143" s="70">
        <v>18000000</v>
      </c>
      <c r="T143" s="67" t="s">
        <v>66</v>
      </c>
      <c r="U143" s="70">
        <v>1082889541</v>
      </c>
      <c r="V143" s="70" t="s">
        <v>5053</v>
      </c>
      <c r="W143" s="249">
        <v>45309</v>
      </c>
      <c r="X143" s="249">
        <v>45309</v>
      </c>
      <c r="Y143" s="78" t="s">
        <v>74</v>
      </c>
      <c r="Z143" s="249">
        <v>45457</v>
      </c>
      <c r="AA143" s="71">
        <f t="shared" si="10"/>
        <v>148</v>
      </c>
      <c r="AB143" s="71">
        <v>2</v>
      </c>
      <c r="AC143" s="299">
        <v>1920000</v>
      </c>
      <c r="AD143" s="71">
        <v>1</v>
      </c>
      <c r="AE143" s="315">
        <v>45473</v>
      </c>
      <c r="AF143" s="71">
        <f t="shared" si="11"/>
        <v>16</v>
      </c>
      <c r="AG143" s="70">
        <v>0</v>
      </c>
      <c r="AH143" s="300">
        <v>0</v>
      </c>
      <c r="AI143" s="158" t="s">
        <v>74</v>
      </c>
      <c r="AJ143" s="67">
        <v>0</v>
      </c>
      <c r="AK143" s="76" t="s">
        <v>74</v>
      </c>
      <c r="AL143" s="76" t="s">
        <v>74</v>
      </c>
      <c r="AM143" s="71">
        <f t="shared" si="12"/>
        <v>0</v>
      </c>
      <c r="AN143" s="305">
        <f>+K143+AC143-AH143</f>
        <v>19920000</v>
      </c>
      <c r="AO143" s="67" t="s">
        <v>66</v>
      </c>
      <c r="AP143" s="70">
        <v>18000000</v>
      </c>
      <c r="AQ143" s="67" t="s">
        <v>94</v>
      </c>
      <c r="AR143" s="70">
        <v>0</v>
      </c>
      <c r="AS143" s="80" t="s">
        <v>74</v>
      </c>
      <c r="AT143" s="301">
        <v>19920000</v>
      </c>
      <c r="AU143" s="203">
        <f t="shared" si="13"/>
        <v>0</v>
      </c>
      <c r="AV143" s="83">
        <f t="shared" si="14"/>
        <v>1</v>
      </c>
      <c r="AW143" s="158" t="s">
        <v>74</v>
      </c>
      <c r="AX143" s="67" t="s">
        <v>80</v>
      </c>
      <c r="AY143" s="70" t="s">
        <v>11600</v>
      </c>
      <c r="AZ143" s="68" t="s">
        <v>66</v>
      </c>
      <c r="BA143" s="68" t="s">
        <v>66</v>
      </c>
    </row>
    <row r="144" spans="2:53" x14ac:dyDescent="0.25">
      <c r="B144" s="68">
        <v>2024</v>
      </c>
      <c r="C144" s="68">
        <v>891780111</v>
      </c>
      <c r="D144" s="69" t="s">
        <v>64</v>
      </c>
      <c r="E144" s="74" t="s">
        <v>11599</v>
      </c>
      <c r="F144" s="70" t="s">
        <v>11598</v>
      </c>
      <c r="G144" s="314">
        <v>0</v>
      </c>
      <c r="H144" s="67" t="s">
        <v>72</v>
      </c>
      <c r="I144" s="69" t="s">
        <v>65</v>
      </c>
      <c r="J144" s="70" t="s">
        <v>11597</v>
      </c>
      <c r="K144" s="70">
        <v>23500000</v>
      </c>
      <c r="L144" s="68" t="s">
        <v>67</v>
      </c>
      <c r="M144" s="70" t="s">
        <v>8421</v>
      </c>
      <c r="N144" s="70">
        <v>1082977841</v>
      </c>
      <c r="O144" s="75">
        <v>13</v>
      </c>
      <c r="P144" s="158">
        <v>45302</v>
      </c>
      <c r="Q144" s="70">
        <v>4518689382</v>
      </c>
      <c r="R144" s="249">
        <v>45309</v>
      </c>
      <c r="S144" s="70">
        <v>23500000</v>
      </c>
      <c r="T144" s="67" t="s">
        <v>66</v>
      </c>
      <c r="U144" s="70">
        <v>85460304</v>
      </c>
      <c r="V144" s="70" t="s">
        <v>8420</v>
      </c>
      <c r="W144" s="249">
        <v>45309</v>
      </c>
      <c r="X144" s="249">
        <v>45309</v>
      </c>
      <c r="Y144" s="78" t="s">
        <v>74</v>
      </c>
      <c r="Z144" s="249">
        <v>45457</v>
      </c>
      <c r="AA144" s="71">
        <f t="shared" si="10"/>
        <v>148</v>
      </c>
      <c r="AB144" s="71">
        <v>2</v>
      </c>
      <c r="AC144" s="299">
        <v>2507000</v>
      </c>
      <c r="AD144" s="71">
        <v>1</v>
      </c>
      <c r="AE144" s="315">
        <v>45473</v>
      </c>
      <c r="AF144" s="71">
        <f t="shared" si="11"/>
        <v>16</v>
      </c>
      <c r="AG144" s="70">
        <v>0</v>
      </c>
      <c r="AH144" s="300">
        <v>0</v>
      </c>
      <c r="AI144" s="158" t="s">
        <v>74</v>
      </c>
      <c r="AJ144" s="67">
        <v>0</v>
      </c>
      <c r="AK144" s="76" t="s">
        <v>74</v>
      </c>
      <c r="AL144" s="76" t="s">
        <v>74</v>
      </c>
      <c r="AM144" s="71">
        <f t="shared" si="12"/>
        <v>0</v>
      </c>
      <c r="AN144" s="305">
        <f>+K144+AC144-AH144</f>
        <v>26007000</v>
      </c>
      <c r="AO144" s="67" t="s">
        <v>66</v>
      </c>
      <c r="AP144" s="70">
        <v>23500000</v>
      </c>
      <c r="AQ144" s="67" t="s">
        <v>94</v>
      </c>
      <c r="AR144" s="70">
        <v>0</v>
      </c>
      <c r="AS144" s="80" t="s">
        <v>74</v>
      </c>
      <c r="AT144" s="301">
        <v>26007000</v>
      </c>
      <c r="AU144" s="203">
        <f t="shared" si="13"/>
        <v>0</v>
      </c>
      <c r="AV144" s="83">
        <f t="shared" si="14"/>
        <v>1</v>
      </c>
      <c r="AW144" s="158" t="s">
        <v>74</v>
      </c>
      <c r="AX144" s="67" t="s">
        <v>80</v>
      </c>
      <c r="AY144" s="70" t="s">
        <v>11596</v>
      </c>
      <c r="AZ144" s="68" t="s">
        <v>66</v>
      </c>
      <c r="BA144" s="68" t="s">
        <v>66</v>
      </c>
    </row>
    <row r="145" spans="2:53" x14ac:dyDescent="0.25">
      <c r="B145" s="68">
        <v>2024</v>
      </c>
      <c r="C145" s="68">
        <v>891780111</v>
      </c>
      <c r="D145" s="69" t="s">
        <v>64</v>
      </c>
      <c r="E145" s="74" t="s">
        <v>11595</v>
      </c>
      <c r="F145" s="70" t="s">
        <v>11594</v>
      </c>
      <c r="G145" s="314">
        <v>0</v>
      </c>
      <c r="H145" s="67" t="s">
        <v>72</v>
      </c>
      <c r="I145" s="69" t="s">
        <v>65</v>
      </c>
      <c r="J145" s="70" t="s">
        <v>11593</v>
      </c>
      <c r="K145" s="70">
        <v>16170000</v>
      </c>
      <c r="L145" s="68" t="s">
        <v>67</v>
      </c>
      <c r="M145" s="70" t="s">
        <v>9284</v>
      </c>
      <c r="N145" s="70">
        <v>1083025029</v>
      </c>
      <c r="O145" s="75">
        <v>13</v>
      </c>
      <c r="P145" s="158">
        <v>45302</v>
      </c>
      <c r="Q145" s="70">
        <v>4518689382</v>
      </c>
      <c r="R145" s="249">
        <v>45309</v>
      </c>
      <c r="S145" s="70">
        <v>16170000</v>
      </c>
      <c r="T145" s="67" t="s">
        <v>66</v>
      </c>
      <c r="U145" s="70">
        <v>21400608</v>
      </c>
      <c r="V145" s="70" t="s">
        <v>9258</v>
      </c>
      <c r="W145" s="249">
        <v>45309</v>
      </c>
      <c r="X145" s="249">
        <v>45309</v>
      </c>
      <c r="Y145" s="78" t="s">
        <v>74</v>
      </c>
      <c r="Z145" s="249">
        <v>45457</v>
      </c>
      <c r="AA145" s="71">
        <f t="shared" si="10"/>
        <v>148</v>
      </c>
      <c r="AB145" s="71">
        <v>2</v>
      </c>
      <c r="AC145" s="299">
        <v>3760000</v>
      </c>
      <c r="AD145" s="71">
        <v>1</v>
      </c>
      <c r="AE145" s="315">
        <v>45473</v>
      </c>
      <c r="AF145" s="71">
        <f t="shared" si="11"/>
        <v>16</v>
      </c>
      <c r="AG145" s="70">
        <v>0</v>
      </c>
      <c r="AH145" s="300">
        <v>0</v>
      </c>
      <c r="AI145" s="158" t="s">
        <v>74</v>
      </c>
      <c r="AJ145" s="67">
        <v>0</v>
      </c>
      <c r="AK145" s="76" t="s">
        <v>74</v>
      </c>
      <c r="AL145" s="76" t="s">
        <v>74</v>
      </c>
      <c r="AM145" s="71">
        <f t="shared" si="12"/>
        <v>0</v>
      </c>
      <c r="AN145" s="305">
        <f>+K145+AC145-AH145</f>
        <v>19930000</v>
      </c>
      <c r="AO145" s="67" t="s">
        <v>66</v>
      </c>
      <c r="AP145" s="70">
        <v>16170000</v>
      </c>
      <c r="AQ145" s="67" t="s">
        <v>94</v>
      </c>
      <c r="AR145" s="70">
        <v>0</v>
      </c>
      <c r="AS145" s="80" t="s">
        <v>74</v>
      </c>
      <c r="AT145" s="301">
        <v>19930000</v>
      </c>
      <c r="AU145" s="203">
        <f t="shared" si="13"/>
        <v>0</v>
      </c>
      <c r="AV145" s="83">
        <f t="shared" si="14"/>
        <v>1</v>
      </c>
      <c r="AW145" s="158" t="s">
        <v>74</v>
      </c>
      <c r="AX145" s="67" t="s">
        <v>80</v>
      </c>
      <c r="AY145" s="70" t="s">
        <v>11592</v>
      </c>
      <c r="AZ145" s="68" t="s">
        <v>66</v>
      </c>
      <c r="BA145" s="68" t="s">
        <v>66</v>
      </c>
    </row>
    <row r="146" spans="2:53" x14ac:dyDescent="0.25">
      <c r="B146" s="68">
        <v>2024</v>
      </c>
      <c r="C146" s="68">
        <v>891780111</v>
      </c>
      <c r="D146" s="69" t="s">
        <v>64</v>
      </c>
      <c r="E146" s="74" t="s">
        <v>11591</v>
      </c>
      <c r="F146" s="70" t="s">
        <v>11590</v>
      </c>
      <c r="G146" s="314">
        <v>0</v>
      </c>
      <c r="H146" s="67" t="s">
        <v>72</v>
      </c>
      <c r="I146" s="69" t="s">
        <v>65</v>
      </c>
      <c r="J146" s="70" t="s">
        <v>11589</v>
      </c>
      <c r="K146" s="70">
        <v>15000000</v>
      </c>
      <c r="L146" s="68" t="s">
        <v>67</v>
      </c>
      <c r="M146" s="70" t="s">
        <v>9029</v>
      </c>
      <c r="N146" s="70">
        <v>1082916060</v>
      </c>
      <c r="O146" s="75">
        <v>13</v>
      </c>
      <c r="P146" s="158">
        <v>45302</v>
      </c>
      <c r="Q146" s="70">
        <v>4518689382</v>
      </c>
      <c r="R146" s="249">
        <v>45309</v>
      </c>
      <c r="S146" s="70">
        <v>15000000</v>
      </c>
      <c r="T146" s="67" t="s">
        <v>66</v>
      </c>
      <c r="U146" s="70">
        <v>85449357</v>
      </c>
      <c r="V146" s="70" t="s">
        <v>6038</v>
      </c>
      <c r="W146" s="249">
        <v>45309</v>
      </c>
      <c r="X146" s="249">
        <v>45309</v>
      </c>
      <c r="Y146" s="78" t="s">
        <v>74</v>
      </c>
      <c r="Z146" s="249">
        <v>45457</v>
      </c>
      <c r="AA146" s="71">
        <f t="shared" si="10"/>
        <v>148</v>
      </c>
      <c r="AB146" s="71">
        <v>3</v>
      </c>
      <c r="AC146" s="299">
        <v>3100000</v>
      </c>
      <c r="AD146" s="71">
        <v>1</v>
      </c>
      <c r="AE146" s="158">
        <v>45473</v>
      </c>
      <c r="AF146" s="71">
        <f t="shared" si="11"/>
        <v>16</v>
      </c>
      <c r="AG146" s="70">
        <v>0</v>
      </c>
      <c r="AH146" s="300">
        <v>0</v>
      </c>
      <c r="AI146" s="158" t="s">
        <v>74</v>
      </c>
      <c r="AJ146" s="67">
        <v>0</v>
      </c>
      <c r="AK146" s="76" t="s">
        <v>74</v>
      </c>
      <c r="AL146" s="76" t="s">
        <v>74</v>
      </c>
      <c r="AM146" s="71">
        <f t="shared" si="12"/>
        <v>0</v>
      </c>
      <c r="AN146" s="305">
        <f>+K146+AC146-AH146</f>
        <v>18100000</v>
      </c>
      <c r="AO146" s="67" t="s">
        <v>66</v>
      </c>
      <c r="AP146" s="70">
        <v>15000000</v>
      </c>
      <c r="AQ146" s="67" t="s">
        <v>94</v>
      </c>
      <c r="AR146" s="70">
        <v>0</v>
      </c>
      <c r="AS146" s="80" t="s">
        <v>74</v>
      </c>
      <c r="AT146" s="301">
        <v>18100000</v>
      </c>
      <c r="AU146" s="203">
        <f t="shared" si="13"/>
        <v>0</v>
      </c>
      <c r="AV146" s="83">
        <f t="shared" si="14"/>
        <v>1</v>
      </c>
      <c r="AW146" s="158" t="s">
        <v>74</v>
      </c>
      <c r="AX146" s="67" t="s">
        <v>80</v>
      </c>
      <c r="AY146" s="70" t="s">
        <v>11588</v>
      </c>
      <c r="AZ146" s="68" t="s">
        <v>66</v>
      </c>
      <c r="BA146" s="68" t="s">
        <v>66</v>
      </c>
    </row>
    <row r="147" spans="2:53" x14ac:dyDescent="0.25">
      <c r="B147" s="68">
        <v>2024</v>
      </c>
      <c r="C147" s="68">
        <v>891780111</v>
      </c>
      <c r="D147" s="69" t="s">
        <v>64</v>
      </c>
      <c r="E147" s="74" t="s">
        <v>11587</v>
      </c>
      <c r="F147" s="70" t="s">
        <v>11586</v>
      </c>
      <c r="G147" s="314">
        <v>0</v>
      </c>
      <c r="H147" s="67" t="s">
        <v>72</v>
      </c>
      <c r="I147" s="69" t="s">
        <v>65</v>
      </c>
      <c r="J147" s="70" t="s">
        <v>11585</v>
      </c>
      <c r="K147" s="70">
        <v>14800000</v>
      </c>
      <c r="L147" s="68" t="s">
        <v>67</v>
      </c>
      <c r="M147" s="70" t="s">
        <v>7472</v>
      </c>
      <c r="N147" s="70">
        <v>1083553499</v>
      </c>
      <c r="O147" s="75">
        <v>13</v>
      </c>
      <c r="P147" s="158">
        <v>45302</v>
      </c>
      <c r="Q147" s="70">
        <v>4518689382</v>
      </c>
      <c r="R147" s="249">
        <v>45309</v>
      </c>
      <c r="S147" s="70">
        <v>14800000</v>
      </c>
      <c r="T147" s="67" t="s">
        <v>66</v>
      </c>
      <c r="U147" s="70">
        <v>7144495</v>
      </c>
      <c r="V147" s="70" t="s">
        <v>7471</v>
      </c>
      <c r="W147" s="249">
        <v>45309</v>
      </c>
      <c r="X147" s="249">
        <v>45309</v>
      </c>
      <c r="Y147" s="78" t="s">
        <v>74</v>
      </c>
      <c r="Z147" s="249">
        <v>45457</v>
      </c>
      <c r="AA147" s="71">
        <f t="shared" si="10"/>
        <v>148</v>
      </c>
      <c r="AB147" s="71">
        <v>2</v>
      </c>
      <c r="AC147" s="299">
        <v>1500000</v>
      </c>
      <c r="AD147" s="71">
        <v>1</v>
      </c>
      <c r="AE147" s="315">
        <v>45473</v>
      </c>
      <c r="AF147" s="71">
        <f t="shared" si="11"/>
        <v>16</v>
      </c>
      <c r="AG147" s="70">
        <v>0</v>
      </c>
      <c r="AH147" s="300">
        <v>0</v>
      </c>
      <c r="AI147" s="158" t="s">
        <v>74</v>
      </c>
      <c r="AJ147" s="67">
        <v>0</v>
      </c>
      <c r="AK147" s="76" t="s">
        <v>74</v>
      </c>
      <c r="AL147" s="76" t="s">
        <v>74</v>
      </c>
      <c r="AM147" s="71">
        <f t="shared" si="12"/>
        <v>0</v>
      </c>
      <c r="AN147" s="305">
        <f>+K147+AC147-AH147</f>
        <v>16300000</v>
      </c>
      <c r="AO147" s="67" t="s">
        <v>66</v>
      </c>
      <c r="AP147" s="70">
        <v>14800000</v>
      </c>
      <c r="AQ147" s="67" t="s">
        <v>94</v>
      </c>
      <c r="AR147" s="70">
        <v>0</v>
      </c>
      <c r="AS147" s="80" t="s">
        <v>74</v>
      </c>
      <c r="AT147" s="301">
        <v>16300000</v>
      </c>
      <c r="AU147" s="203">
        <f t="shared" si="13"/>
        <v>0</v>
      </c>
      <c r="AV147" s="83">
        <f t="shared" si="14"/>
        <v>1</v>
      </c>
      <c r="AW147" s="158" t="s">
        <v>74</v>
      </c>
      <c r="AX147" s="67" t="s">
        <v>80</v>
      </c>
      <c r="AY147" s="70" t="s">
        <v>11584</v>
      </c>
      <c r="AZ147" s="68" t="s">
        <v>66</v>
      </c>
      <c r="BA147" s="68" t="s">
        <v>66</v>
      </c>
    </row>
    <row r="148" spans="2:53" x14ac:dyDescent="0.25">
      <c r="B148" s="68">
        <v>2024</v>
      </c>
      <c r="C148" s="68">
        <v>891780111</v>
      </c>
      <c r="D148" s="69" t="s">
        <v>64</v>
      </c>
      <c r="E148" s="74" t="s">
        <v>11583</v>
      </c>
      <c r="F148" s="70" t="s">
        <v>11582</v>
      </c>
      <c r="G148" s="314">
        <v>0</v>
      </c>
      <c r="H148" s="67" t="s">
        <v>72</v>
      </c>
      <c r="I148" s="69" t="s">
        <v>65</v>
      </c>
      <c r="J148" s="70" t="s">
        <v>11581</v>
      </c>
      <c r="K148" s="70">
        <v>16500000</v>
      </c>
      <c r="L148" s="68" t="s">
        <v>67</v>
      </c>
      <c r="M148" s="70" t="s">
        <v>8808</v>
      </c>
      <c r="N148" s="70">
        <v>7602309</v>
      </c>
      <c r="O148" s="75">
        <v>13</v>
      </c>
      <c r="P148" s="158">
        <v>45302</v>
      </c>
      <c r="Q148" s="70">
        <v>4518689382</v>
      </c>
      <c r="R148" s="249">
        <v>45309</v>
      </c>
      <c r="S148" s="70">
        <v>16500000</v>
      </c>
      <c r="T148" s="67" t="s">
        <v>66</v>
      </c>
      <c r="U148" s="70">
        <v>39058006</v>
      </c>
      <c r="V148" s="70" t="s">
        <v>8534</v>
      </c>
      <c r="W148" s="249">
        <v>45309</v>
      </c>
      <c r="X148" s="249">
        <v>45309</v>
      </c>
      <c r="Y148" s="78" t="s">
        <v>74</v>
      </c>
      <c r="Z148" s="249">
        <v>45457</v>
      </c>
      <c r="AA148" s="71">
        <f t="shared" si="10"/>
        <v>148</v>
      </c>
      <c r="AB148" s="71">
        <v>0</v>
      </c>
      <c r="AC148" s="299">
        <v>0</v>
      </c>
      <c r="AD148" s="71">
        <v>0</v>
      </c>
      <c r="AE148" s="158" t="s">
        <v>74</v>
      </c>
      <c r="AF148" s="71">
        <f t="shared" si="11"/>
        <v>0</v>
      </c>
      <c r="AG148" s="70">
        <v>0</v>
      </c>
      <c r="AH148" s="300">
        <v>0</v>
      </c>
      <c r="AI148" s="158" t="s">
        <v>74</v>
      </c>
      <c r="AJ148" s="67">
        <v>0</v>
      </c>
      <c r="AK148" s="76" t="s">
        <v>74</v>
      </c>
      <c r="AL148" s="76" t="s">
        <v>74</v>
      </c>
      <c r="AM148" s="71">
        <f t="shared" si="12"/>
        <v>0</v>
      </c>
      <c r="AN148" s="305">
        <f>+K148+AC148-AH148</f>
        <v>16500000</v>
      </c>
      <c r="AO148" s="67" t="s">
        <v>66</v>
      </c>
      <c r="AP148" s="70">
        <v>16500000</v>
      </c>
      <c r="AQ148" s="67" t="s">
        <v>94</v>
      </c>
      <c r="AR148" s="70">
        <v>0</v>
      </c>
      <c r="AS148" s="80" t="s">
        <v>74</v>
      </c>
      <c r="AT148" s="301">
        <v>16500000</v>
      </c>
      <c r="AU148" s="203">
        <f t="shared" si="13"/>
        <v>0</v>
      </c>
      <c r="AV148" s="83">
        <f t="shared" si="14"/>
        <v>1</v>
      </c>
      <c r="AW148" s="158" t="s">
        <v>74</v>
      </c>
      <c r="AX148" s="67" t="s">
        <v>80</v>
      </c>
      <c r="AY148" s="70" t="s">
        <v>11580</v>
      </c>
      <c r="AZ148" s="68" t="s">
        <v>66</v>
      </c>
      <c r="BA148" s="68" t="s">
        <v>66</v>
      </c>
    </row>
    <row r="149" spans="2:53" x14ac:dyDescent="0.25">
      <c r="B149" s="68">
        <v>2024</v>
      </c>
      <c r="C149" s="68">
        <v>891780111</v>
      </c>
      <c r="D149" s="69" t="s">
        <v>64</v>
      </c>
      <c r="E149" s="74" t="s">
        <v>11579</v>
      </c>
      <c r="F149" s="70" t="s">
        <v>11578</v>
      </c>
      <c r="G149" s="314">
        <v>0</v>
      </c>
      <c r="H149" s="67" t="s">
        <v>72</v>
      </c>
      <c r="I149" s="69" t="s">
        <v>65</v>
      </c>
      <c r="J149" s="70" t="s">
        <v>11577</v>
      </c>
      <c r="K149" s="70">
        <v>16500000</v>
      </c>
      <c r="L149" s="68" t="s">
        <v>67</v>
      </c>
      <c r="M149" s="70" t="s">
        <v>8166</v>
      </c>
      <c r="N149" s="70">
        <v>84450965</v>
      </c>
      <c r="O149" s="75">
        <v>13</v>
      </c>
      <c r="P149" s="158">
        <v>45302</v>
      </c>
      <c r="Q149" s="70">
        <v>4518689382</v>
      </c>
      <c r="R149" s="249">
        <v>45309</v>
      </c>
      <c r="S149" s="70">
        <v>16500000</v>
      </c>
      <c r="T149" s="67" t="s">
        <v>66</v>
      </c>
      <c r="U149" s="70">
        <v>36694483</v>
      </c>
      <c r="V149" s="70" t="s">
        <v>7599</v>
      </c>
      <c r="W149" s="249">
        <v>45309</v>
      </c>
      <c r="X149" s="249">
        <v>45309</v>
      </c>
      <c r="Y149" s="78" t="s">
        <v>74</v>
      </c>
      <c r="Z149" s="249">
        <v>45457</v>
      </c>
      <c r="AA149" s="71">
        <f t="shared" si="10"/>
        <v>148</v>
      </c>
      <c r="AB149" s="71">
        <v>2</v>
      </c>
      <c r="AC149" s="299">
        <v>1760000</v>
      </c>
      <c r="AD149" s="71">
        <v>1</v>
      </c>
      <c r="AE149" s="315">
        <v>45473</v>
      </c>
      <c r="AF149" s="71">
        <f t="shared" si="11"/>
        <v>16</v>
      </c>
      <c r="AG149" s="70">
        <v>0</v>
      </c>
      <c r="AH149" s="300">
        <v>0</v>
      </c>
      <c r="AI149" s="158" t="s">
        <v>74</v>
      </c>
      <c r="AJ149" s="67">
        <v>0</v>
      </c>
      <c r="AK149" s="76" t="s">
        <v>74</v>
      </c>
      <c r="AL149" s="76" t="s">
        <v>74</v>
      </c>
      <c r="AM149" s="71">
        <f t="shared" si="12"/>
        <v>0</v>
      </c>
      <c r="AN149" s="305">
        <f>+K149+AC149-AH149</f>
        <v>18260000</v>
      </c>
      <c r="AO149" s="67" t="s">
        <v>66</v>
      </c>
      <c r="AP149" s="70">
        <v>16500000</v>
      </c>
      <c r="AQ149" s="67" t="s">
        <v>94</v>
      </c>
      <c r="AR149" s="70">
        <v>0</v>
      </c>
      <c r="AS149" s="80" t="s">
        <v>74</v>
      </c>
      <c r="AT149" s="301">
        <v>18260000</v>
      </c>
      <c r="AU149" s="203">
        <f t="shared" si="13"/>
        <v>0</v>
      </c>
      <c r="AV149" s="83">
        <f t="shared" si="14"/>
        <v>1</v>
      </c>
      <c r="AW149" s="158" t="s">
        <v>74</v>
      </c>
      <c r="AX149" s="67" t="s">
        <v>80</v>
      </c>
      <c r="AY149" s="70" t="s">
        <v>11576</v>
      </c>
      <c r="AZ149" s="68" t="s">
        <v>66</v>
      </c>
      <c r="BA149" s="68" t="s">
        <v>66</v>
      </c>
    </row>
    <row r="150" spans="2:53" x14ac:dyDescent="0.25">
      <c r="B150" s="68">
        <v>2024</v>
      </c>
      <c r="C150" s="68">
        <v>891780111</v>
      </c>
      <c r="D150" s="69" t="s">
        <v>64</v>
      </c>
      <c r="E150" s="74" t="s">
        <v>11575</v>
      </c>
      <c r="F150" s="70" t="s">
        <v>11574</v>
      </c>
      <c r="G150" s="314">
        <v>0</v>
      </c>
      <c r="H150" s="67" t="s">
        <v>72</v>
      </c>
      <c r="I150" s="69" t="s">
        <v>65</v>
      </c>
      <c r="J150" s="70" t="s">
        <v>11573</v>
      </c>
      <c r="K150" s="70">
        <v>36000000</v>
      </c>
      <c r="L150" s="68" t="s">
        <v>67</v>
      </c>
      <c r="M150" s="70" t="s">
        <v>8490</v>
      </c>
      <c r="N150" s="70">
        <v>51937854</v>
      </c>
      <c r="O150" s="75">
        <v>14</v>
      </c>
      <c r="P150" s="249">
        <v>45302</v>
      </c>
      <c r="Q150" s="70">
        <v>2126349000</v>
      </c>
      <c r="R150" s="249">
        <v>45309</v>
      </c>
      <c r="S150" s="70">
        <v>36000000</v>
      </c>
      <c r="T150" s="67" t="s">
        <v>66</v>
      </c>
      <c r="U150" s="70">
        <v>72175281</v>
      </c>
      <c r="V150" s="70" t="s">
        <v>4905</v>
      </c>
      <c r="W150" s="249">
        <v>45309</v>
      </c>
      <c r="X150" s="249">
        <v>45309</v>
      </c>
      <c r="Y150" s="78" t="s">
        <v>74</v>
      </c>
      <c r="Z150" s="249">
        <v>45457</v>
      </c>
      <c r="AA150" s="71">
        <f t="shared" si="10"/>
        <v>148</v>
      </c>
      <c r="AB150" s="71">
        <v>2</v>
      </c>
      <c r="AC150" s="299">
        <v>3840000</v>
      </c>
      <c r="AD150" s="71">
        <v>1</v>
      </c>
      <c r="AE150" s="315">
        <v>45473</v>
      </c>
      <c r="AF150" s="71">
        <f t="shared" si="11"/>
        <v>16</v>
      </c>
      <c r="AG150" s="70">
        <v>0</v>
      </c>
      <c r="AH150" s="300">
        <v>0</v>
      </c>
      <c r="AI150" s="158" t="s">
        <v>74</v>
      </c>
      <c r="AJ150" s="67">
        <v>0</v>
      </c>
      <c r="AK150" s="76" t="s">
        <v>74</v>
      </c>
      <c r="AL150" s="76" t="s">
        <v>74</v>
      </c>
      <c r="AM150" s="71">
        <f t="shared" si="12"/>
        <v>0</v>
      </c>
      <c r="AN150" s="305">
        <f>+K150+AC150-AH150</f>
        <v>39840000</v>
      </c>
      <c r="AO150" s="67" t="s">
        <v>66</v>
      </c>
      <c r="AP150" s="70">
        <v>36000000</v>
      </c>
      <c r="AQ150" s="67" t="s">
        <v>94</v>
      </c>
      <c r="AR150" s="70">
        <v>0</v>
      </c>
      <c r="AS150" s="80" t="s">
        <v>74</v>
      </c>
      <c r="AT150" s="301">
        <v>39840000</v>
      </c>
      <c r="AU150" s="203">
        <f t="shared" si="13"/>
        <v>0</v>
      </c>
      <c r="AV150" s="83">
        <f t="shared" si="14"/>
        <v>1</v>
      </c>
      <c r="AW150" s="158" t="s">
        <v>74</v>
      </c>
      <c r="AX150" s="67" t="s">
        <v>80</v>
      </c>
      <c r="AY150" s="70" t="s">
        <v>11572</v>
      </c>
      <c r="AZ150" s="68" t="s">
        <v>66</v>
      </c>
      <c r="BA150" s="68" t="s">
        <v>66</v>
      </c>
    </row>
    <row r="151" spans="2:53" x14ac:dyDescent="0.25">
      <c r="B151" s="68">
        <v>2024</v>
      </c>
      <c r="C151" s="68">
        <v>891780111</v>
      </c>
      <c r="D151" s="69" t="s">
        <v>64</v>
      </c>
      <c r="E151" s="74" t="s">
        <v>11571</v>
      </c>
      <c r="F151" s="70" t="s">
        <v>11570</v>
      </c>
      <c r="G151" s="314">
        <v>0</v>
      </c>
      <c r="H151" s="67" t="s">
        <v>72</v>
      </c>
      <c r="I151" s="69" t="s">
        <v>65</v>
      </c>
      <c r="J151" s="70" t="s">
        <v>11569</v>
      </c>
      <c r="K151" s="70">
        <v>16500000</v>
      </c>
      <c r="L151" s="68" t="s">
        <v>67</v>
      </c>
      <c r="M151" s="70" t="s">
        <v>8320</v>
      </c>
      <c r="N151" s="70">
        <v>1082934684</v>
      </c>
      <c r="O151" s="75">
        <v>13</v>
      </c>
      <c r="P151" s="158">
        <v>45302</v>
      </c>
      <c r="Q151" s="70">
        <v>4518689382</v>
      </c>
      <c r="R151" s="249">
        <v>45309</v>
      </c>
      <c r="S151" s="70">
        <v>16500000</v>
      </c>
      <c r="T151" s="67" t="s">
        <v>66</v>
      </c>
      <c r="U151" s="70">
        <v>72175281</v>
      </c>
      <c r="V151" s="70" t="s">
        <v>4905</v>
      </c>
      <c r="W151" s="249">
        <v>45309</v>
      </c>
      <c r="X151" s="249">
        <v>45309</v>
      </c>
      <c r="Y151" s="78" t="s">
        <v>74</v>
      </c>
      <c r="Z151" s="249">
        <v>45457</v>
      </c>
      <c r="AA151" s="71">
        <f t="shared" si="10"/>
        <v>148</v>
      </c>
      <c r="AB151" s="71">
        <v>2</v>
      </c>
      <c r="AC151" s="299">
        <v>1760000</v>
      </c>
      <c r="AD151" s="71">
        <v>1</v>
      </c>
      <c r="AE151" s="315">
        <v>45473</v>
      </c>
      <c r="AF151" s="71">
        <f t="shared" si="11"/>
        <v>16</v>
      </c>
      <c r="AG151" s="70">
        <v>0</v>
      </c>
      <c r="AH151" s="300">
        <v>0</v>
      </c>
      <c r="AI151" s="158" t="s">
        <v>74</v>
      </c>
      <c r="AJ151" s="67">
        <v>0</v>
      </c>
      <c r="AK151" s="76" t="s">
        <v>74</v>
      </c>
      <c r="AL151" s="76" t="s">
        <v>74</v>
      </c>
      <c r="AM151" s="71">
        <f t="shared" si="12"/>
        <v>0</v>
      </c>
      <c r="AN151" s="305">
        <f>+K151+AC151-AH151</f>
        <v>18260000</v>
      </c>
      <c r="AO151" s="67" t="s">
        <v>66</v>
      </c>
      <c r="AP151" s="70">
        <v>16500000</v>
      </c>
      <c r="AQ151" s="67" t="s">
        <v>94</v>
      </c>
      <c r="AR151" s="70">
        <v>0</v>
      </c>
      <c r="AS151" s="80" t="s">
        <v>74</v>
      </c>
      <c r="AT151" s="301">
        <v>18260000</v>
      </c>
      <c r="AU151" s="203">
        <f t="shared" si="13"/>
        <v>0</v>
      </c>
      <c r="AV151" s="83">
        <f t="shared" si="14"/>
        <v>1</v>
      </c>
      <c r="AW151" s="158" t="s">
        <v>74</v>
      </c>
      <c r="AX151" s="67" t="s">
        <v>80</v>
      </c>
      <c r="AY151" s="70" t="s">
        <v>11568</v>
      </c>
      <c r="AZ151" s="68" t="s">
        <v>66</v>
      </c>
      <c r="BA151" s="68" t="s">
        <v>66</v>
      </c>
    </row>
    <row r="152" spans="2:53" x14ac:dyDescent="0.25">
      <c r="B152" s="68">
        <v>2024</v>
      </c>
      <c r="C152" s="68">
        <v>891780111</v>
      </c>
      <c r="D152" s="69" t="s">
        <v>64</v>
      </c>
      <c r="E152" s="74" t="s">
        <v>11567</v>
      </c>
      <c r="F152" s="70" t="s">
        <v>11566</v>
      </c>
      <c r="G152" s="314">
        <v>0</v>
      </c>
      <c r="H152" s="67" t="s">
        <v>72</v>
      </c>
      <c r="I152" s="69" t="s">
        <v>65</v>
      </c>
      <c r="J152" s="70" t="s">
        <v>11565</v>
      </c>
      <c r="K152" s="70">
        <v>15000000</v>
      </c>
      <c r="L152" s="68" t="s">
        <v>67</v>
      </c>
      <c r="M152" s="70" t="s">
        <v>8268</v>
      </c>
      <c r="N152" s="70">
        <v>57427768</v>
      </c>
      <c r="O152" s="75">
        <v>13</v>
      </c>
      <c r="P152" s="158">
        <v>45302</v>
      </c>
      <c r="Q152" s="70">
        <v>4518689382</v>
      </c>
      <c r="R152" s="249">
        <v>45309</v>
      </c>
      <c r="S152" s="70">
        <v>15000000</v>
      </c>
      <c r="T152" s="67" t="s">
        <v>66</v>
      </c>
      <c r="U152" s="70">
        <v>36557666</v>
      </c>
      <c r="V152" s="70" t="s">
        <v>5987</v>
      </c>
      <c r="W152" s="249">
        <v>45309</v>
      </c>
      <c r="X152" s="249">
        <v>45309</v>
      </c>
      <c r="Y152" s="78" t="s">
        <v>74</v>
      </c>
      <c r="Z152" s="249">
        <v>45457</v>
      </c>
      <c r="AA152" s="71">
        <f t="shared" si="10"/>
        <v>148</v>
      </c>
      <c r="AB152" s="71">
        <v>2</v>
      </c>
      <c r="AC152" s="299">
        <v>1600000</v>
      </c>
      <c r="AD152" s="71">
        <v>1</v>
      </c>
      <c r="AE152" s="315">
        <v>45473</v>
      </c>
      <c r="AF152" s="71">
        <f t="shared" si="11"/>
        <v>16</v>
      </c>
      <c r="AG152" s="70">
        <v>0</v>
      </c>
      <c r="AH152" s="300">
        <v>0</v>
      </c>
      <c r="AI152" s="158" t="s">
        <v>74</v>
      </c>
      <c r="AJ152" s="67">
        <v>0</v>
      </c>
      <c r="AK152" s="76" t="s">
        <v>74</v>
      </c>
      <c r="AL152" s="76" t="s">
        <v>74</v>
      </c>
      <c r="AM152" s="71">
        <f t="shared" si="12"/>
        <v>0</v>
      </c>
      <c r="AN152" s="305">
        <f>+K152+AC152-AH152</f>
        <v>16600000</v>
      </c>
      <c r="AO152" s="67" t="s">
        <v>66</v>
      </c>
      <c r="AP152" s="70">
        <v>15000000</v>
      </c>
      <c r="AQ152" s="67" t="s">
        <v>94</v>
      </c>
      <c r="AR152" s="70">
        <v>0</v>
      </c>
      <c r="AS152" s="80" t="s">
        <v>74</v>
      </c>
      <c r="AT152" s="301">
        <v>16600000</v>
      </c>
      <c r="AU152" s="203">
        <f t="shared" si="13"/>
        <v>0</v>
      </c>
      <c r="AV152" s="83">
        <f t="shared" si="14"/>
        <v>1</v>
      </c>
      <c r="AW152" s="158" t="s">
        <v>74</v>
      </c>
      <c r="AX152" s="67" t="s">
        <v>80</v>
      </c>
      <c r="AY152" s="70" t="s">
        <v>11564</v>
      </c>
      <c r="AZ152" s="68" t="s">
        <v>66</v>
      </c>
      <c r="BA152" s="68" t="s">
        <v>66</v>
      </c>
    </row>
    <row r="153" spans="2:53" x14ac:dyDescent="0.25">
      <c r="B153" s="68">
        <v>2024</v>
      </c>
      <c r="C153" s="68">
        <v>891780111</v>
      </c>
      <c r="D153" s="69" t="s">
        <v>64</v>
      </c>
      <c r="E153" s="74" t="s">
        <v>11563</v>
      </c>
      <c r="F153" s="70" t="s">
        <v>11562</v>
      </c>
      <c r="G153" s="314">
        <v>0</v>
      </c>
      <c r="H153" s="67" t="s">
        <v>72</v>
      </c>
      <c r="I153" s="69" t="s">
        <v>65</v>
      </c>
      <c r="J153" s="70" t="s">
        <v>11561</v>
      </c>
      <c r="K153" s="70">
        <v>16500000</v>
      </c>
      <c r="L153" s="68" t="s">
        <v>67</v>
      </c>
      <c r="M153" s="70" t="s">
        <v>8585</v>
      </c>
      <c r="N153" s="70">
        <v>1082902423</v>
      </c>
      <c r="O153" s="75">
        <v>13</v>
      </c>
      <c r="P153" s="158">
        <v>45302</v>
      </c>
      <c r="Q153" s="70">
        <v>4518689382</v>
      </c>
      <c r="R153" s="249">
        <v>45309</v>
      </c>
      <c r="S153" s="70">
        <v>16500000</v>
      </c>
      <c r="T153" s="67" t="s">
        <v>66</v>
      </c>
      <c r="U153" s="70">
        <v>57461216</v>
      </c>
      <c r="V153" s="70" t="s">
        <v>4578</v>
      </c>
      <c r="W153" s="249">
        <v>45309</v>
      </c>
      <c r="X153" s="249">
        <v>45309</v>
      </c>
      <c r="Y153" s="78" t="s">
        <v>74</v>
      </c>
      <c r="Z153" s="249">
        <v>45457</v>
      </c>
      <c r="AA153" s="71">
        <f t="shared" si="10"/>
        <v>148</v>
      </c>
      <c r="AB153" s="71">
        <v>2</v>
      </c>
      <c r="AC153" s="299">
        <v>1760000</v>
      </c>
      <c r="AD153" s="71">
        <v>1</v>
      </c>
      <c r="AE153" s="315">
        <v>45473</v>
      </c>
      <c r="AF153" s="71">
        <f t="shared" si="11"/>
        <v>16</v>
      </c>
      <c r="AG153" s="70">
        <v>0</v>
      </c>
      <c r="AH153" s="300">
        <v>0</v>
      </c>
      <c r="AI153" s="158" t="s">
        <v>74</v>
      </c>
      <c r="AJ153" s="67">
        <v>0</v>
      </c>
      <c r="AK153" s="76" t="s">
        <v>74</v>
      </c>
      <c r="AL153" s="76" t="s">
        <v>74</v>
      </c>
      <c r="AM153" s="71">
        <f t="shared" si="12"/>
        <v>0</v>
      </c>
      <c r="AN153" s="305">
        <f>+K153+AC153-AH153</f>
        <v>18260000</v>
      </c>
      <c r="AO153" s="67" t="s">
        <v>66</v>
      </c>
      <c r="AP153" s="70">
        <v>16500000</v>
      </c>
      <c r="AQ153" s="67" t="s">
        <v>94</v>
      </c>
      <c r="AR153" s="70">
        <v>0</v>
      </c>
      <c r="AS153" s="80" t="s">
        <v>74</v>
      </c>
      <c r="AT153" s="301">
        <v>18260000</v>
      </c>
      <c r="AU153" s="203">
        <f t="shared" si="13"/>
        <v>0</v>
      </c>
      <c r="AV153" s="83">
        <f t="shared" si="14"/>
        <v>1</v>
      </c>
      <c r="AW153" s="158" t="s">
        <v>74</v>
      </c>
      <c r="AX153" s="67" t="s">
        <v>80</v>
      </c>
      <c r="AY153" s="70" t="s">
        <v>11560</v>
      </c>
      <c r="AZ153" s="68" t="s">
        <v>66</v>
      </c>
      <c r="BA153" s="68" t="s">
        <v>66</v>
      </c>
    </row>
    <row r="154" spans="2:53" x14ac:dyDescent="0.25">
      <c r="B154" s="68">
        <v>2024</v>
      </c>
      <c r="C154" s="68">
        <v>891780111</v>
      </c>
      <c r="D154" s="69" t="s">
        <v>64</v>
      </c>
      <c r="E154" s="74" t="s">
        <v>11559</v>
      </c>
      <c r="F154" s="70" t="s">
        <v>11558</v>
      </c>
      <c r="G154" s="314">
        <v>0</v>
      </c>
      <c r="H154" s="67" t="s">
        <v>72</v>
      </c>
      <c r="I154" s="69" t="s">
        <v>65</v>
      </c>
      <c r="J154" s="70" t="s">
        <v>11557</v>
      </c>
      <c r="K154" s="70">
        <v>10780000</v>
      </c>
      <c r="L154" s="68" t="s">
        <v>67</v>
      </c>
      <c r="M154" s="70" t="s">
        <v>8823</v>
      </c>
      <c r="N154" s="70">
        <v>1082900551</v>
      </c>
      <c r="O154" s="75">
        <v>14</v>
      </c>
      <c r="P154" s="249">
        <v>45302</v>
      </c>
      <c r="Q154" s="70">
        <v>2126349000</v>
      </c>
      <c r="R154" s="249">
        <v>45309</v>
      </c>
      <c r="S154" s="70">
        <v>10780000</v>
      </c>
      <c r="T154" s="67" t="s">
        <v>66</v>
      </c>
      <c r="U154" s="70">
        <v>7631392</v>
      </c>
      <c r="V154" s="70" t="s">
        <v>7911</v>
      </c>
      <c r="W154" s="249">
        <v>45309</v>
      </c>
      <c r="X154" s="249">
        <v>45309</v>
      </c>
      <c r="Y154" s="78" t="s">
        <v>74</v>
      </c>
      <c r="Z154" s="249">
        <v>45457</v>
      </c>
      <c r="AA154" s="71">
        <f t="shared" si="10"/>
        <v>148</v>
      </c>
      <c r="AB154" s="71">
        <v>2</v>
      </c>
      <c r="AC154" s="299">
        <v>1120000</v>
      </c>
      <c r="AD154" s="71">
        <v>1</v>
      </c>
      <c r="AE154" s="315">
        <v>45473</v>
      </c>
      <c r="AF154" s="71">
        <f t="shared" si="11"/>
        <v>16</v>
      </c>
      <c r="AG154" s="70">
        <v>0</v>
      </c>
      <c r="AH154" s="300">
        <v>0</v>
      </c>
      <c r="AI154" s="158" t="s">
        <v>74</v>
      </c>
      <c r="AJ154" s="67">
        <v>0</v>
      </c>
      <c r="AK154" s="76" t="s">
        <v>74</v>
      </c>
      <c r="AL154" s="76" t="s">
        <v>74</v>
      </c>
      <c r="AM154" s="71">
        <f t="shared" si="12"/>
        <v>0</v>
      </c>
      <c r="AN154" s="305">
        <f>+K154+AC154-AH154</f>
        <v>11900000</v>
      </c>
      <c r="AO154" s="67" t="s">
        <v>66</v>
      </c>
      <c r="AP154" s="70">
        <v>10780000</v>
      </c>
      <c r="AQ154" s="67" t="s">
        <v>94</v>
      </c>
      <c r="AR154" s="70">
        <v>0</v>
      </c>
      <c r="AS154" s="80" t="s">
        <v>74</v>
      </c>
      <c r="AT154" s="301">
        <v>11900000</v>
      </c>
      <c r="AU154" s="203">
        <f t="shared" si="13"/>
        <v>0</v>
      </c>
      <c r="AV154" s="83">
        <f t="shared" si="14"/>
        <v>1</v>
      </c>
      <c r="AW154" s="158" t="s">
        <v>74</v>
      </c>
      <c r="AX154" s="67" t="s">
        <v>80</v>
      </c>
      <c r="AY154" s="70" t="s">
        <v>11556</v>
      </c>
      <c r="AZ154" s="68" t="s">
        <v>66</v>
      </c>
      <c r="BA154" s="68" t="s">
        <v>66</v>
      </c>
    </row>
    <row r="155" spans="2:53" x14ac:dyDescent="0.25">
      <c r="B155" s="68">
        <v>2024</v>
      </c>
      <c r="C155" s="68">
        <v>891780111</v>
      </c>
      <c r="D155" s="69" t="s">
        <v>64</v>
      </c>
      <c r="E155" s="74" t="s">
        <v>11555</v>
      </c>
      <c r="F155" s="70" t="s">
        <v>11554</v>
      </c>
      <c r="G155" s="314">
        <v>0</v>
      </c>
      <c r="H155" s="67" t="s">
        <v>72</v>
      </c>
      <c r="I155" s="69" t="s">
        <v>65</v>
      </c>
      <c r="J155" s="70" t="s">
        <v>11553</v>
      </c>
      <c r="K155" s="70">
        <v>15000000</v>
      </c>
      <c r="L155" s="68" t="s">
        <v>67</v>
      </c>
      <c r="M155" s="70" t="s">
        <v>8978</v>
      </c>
      <c r="N155" s="70">
        <v>1081928917</v>
      </c>
      <c r="O155" s="75">
        <v>13</v>
      </c>
      <c r="P155" s="158">
        <v>45302</v>
      </c>
      <c r="Q155" s="70">
        <v>4518689382</v>
      </c>
      <c r="R155" s="249">
        <v>45309</v>
      </c>
      <c r="S155" s="70">
        <v>15000000</v>
      </c>
      <c r="T155" s="67" t="s">
        <v>66</v>
      </c>
      <c r="U155" s="70">
        <v>36718996</v>
      </c>
      <c r="V155" s="70" t="s">
        <v>7152</v>
      </c>
      <c r="W155" s="249">
        <v>45309</v>
      </c>
      <c r="X155" s="249">
        <v>45309</v>
      </c>
      <c r="Y155" s="78" t="s">
        <v>74</v>
      </c>
      <c r="Z155" s="249">
        <v>45457</v>
      </c>
      <c r="AA155" s="71">
        <f t="shared" si="10"/>
        <v>148</v>
      </c>
      <c r="AB155" s="71">
        <v>0</v>
      </c>
      <c r="AC155" s="299">
        <v>0</v>
      </c>
      <c r="AD155" s="71">
        <v>0</v>
      </c>
      <c r="AE155" s="158" t="s">
        <v>74</v>
      </c>
      <c r="AF155" s="71">
        <f t="shared" si="11"/>
        <v>0</v>
      </c>
      <c r="AG155" s="70">
        <v>0</v>
      </c>
      <c r="AH155" s="300">
        <v>0</v>
      </c>
      <c r="AI155" s="158" t="s">
        <v>74</v>
      </c>
      <c r="AJ155" s="67">
        <v>0</v>
      </c>
      <c r="AK155" s="76" t="s">
        <v>74</v>
      </c>
      <c r="AL155" s="76" t="s">
        <v>74</v>
      </c>
      <c r="AM155" s="71">
        <f t="shared" si="12"/>
        <v>0</v>
      </c>
      <c r="AN155" s="305">
        <f>+K155+AC155-AH155</f>
        <v>15000000</v>
      </c>
      <c r="AO155" s="67" t="s">
        <v>66</v>
      </c>
      <c r="AP155" s="70">
        <v>15000000</v>
      </c>
      <c r="AQ155" s="67" t="s">
        <v>94</v>
      </c>
      <c r="AR155" s="70">
        <v>0</v>
      </c>
      <c r="AS155" s="80" t="s">
        <v>74</v>
      </c>
      <c r="AT155" s="301">
        <v>15000000</v>
      </c>
      <c r="AU155" s="203">
        <f t="shared" si="13"/>
        <v>0</v>
      </c>
      <c r="AV155" s="83">
        <f t="shared" si="14"/>
        <v>1</v>
      </c>
      <c r="AW155" s="158" t="s">
        <v>74</v>
      </c>
      <c r="AX155" s="67" t="s">
        <v>80</v>
      </c>
      <c r="AY155" s="70" t="s">
        <v>11552</v>
      </c>
      <c r="AZ155" s="68" t="s">
        <v>66</v>
      </c>
      <c r="BA155" s="68" t="s">
        <v>66</v>
      </c>
    </row>
    <row r="156" spans="2:53" x14ac:dyDescent="0.25">
      <c r="B156" s="68">
        <v>2024</v>
      </c>
      <c r="C156" s="68">
        <v>891780111</v>
      </c>
      <c r="D156" s="69" t="s">
        <v>64</v>
      </c>
      <c r="E156" s="74" t="s">
        <v>11551</v>
      </c>
      <c r="F156" s="70" t="s">
        <v>11550</v>
      </c>
      <c r="G156" s="314">
        <v>0</v>
      </c>
      <c r="H156" s="67" t="s">
        <v>72</v>
      </c>
      <c r="I156" s="69" t="s">
        <v>65</v>
      </c>
      <c r="J156" s="70" t="s">
        <v>11549</v>
      </c>
      <c r="K156" s="70">
        <v>15000000</v>
      </c>
      <c r="L156" s="68" t="s">
        <v>67</v>
      </c>
      <c r="M156" s="70" t="s">
        <v>8156</v>
      </c>
      <c r="N156" s="70">
        <v>1083041507</v>
      </c>
      <c r="O156" s="75">
        <v>13</v>
      </c>
      <c r="P156" s="158">
        <v>45302</v>
      </c>
      <c r="Q156" s="70">
        <v>4518689382</v>
      </c>
      <c r="R156" s="249">
        <v>45309</v>
      </c>
      <c r="S156" s="70">
        <v>15000000</v>
      </c>
      <c r="T156" s="67" t="s">
        <v>66</v>
      </c>
      <c r="U156" s="70">
        <v>57461216</v>
      </c>
      <c r="V156" s="70" t="s">
        <v>4578</v>
      </c>
      <c r="W156" s="249">
        <v>45309</v>
      </c>
      <c r="X156" s="249">
        <v>45309</v>
      </c>
      <c r="Y156" s="78" t="s">
        <v>74</v>
      </c>
      <c r="Z156" s="249">
        <v>45457</v>
      </c>
      <c r="AA156" s="71">
        <f t="shared" si="10"/>
        <v>148</v>
      </c>
      <c r="AB156" s="71">
        <v>2</v>
      </c>
      <c r="AC156" s="299">
        <v>1600000</v>
      </c>
      <c r="AD156" s="71">
        <v>1</v>
      </c>
      <c r="AE156" s="315">
        <v>45473</v>
      </c>
      <c r="AF156" s="71">
        <f t="shared" si="11"/>
        <v>16</v>
      </c>
      <c r="AG156" s="70">
        <v>0</v>
      </c>
      <c r="AH156" s="300">
        <v>0</v>
      </c>
      <c r="AI156" s="158" t="s">
        <v>74</v>
      </c>
      <c r="AJ156" s="67">
        <v>0</v>
      </c>
      <c r="AK156" s="76" t="s">
        <v>74</v>
      </c>
      <c r="AL156" s="76" t="s">
        <v>74</v>
      </c>
      <c r="AM156" s="71">
        <f t="shared" si="12"/>
        <v>0</v>
      </c>
      <c r="AN156" s="305">
        <f>+K156+AC156-AH156</f>
        <v>16600000</v>
      </c>
      <c r="AO156" s="67" t="s">
        <v>66</v>
      </c>
      <c r="AP156" s="70">
        <v>15000000</v>
      </c>
      <c r="AQ156" s="67" t="s">
        <v>94</v>
      </c>
      <c r="AR156" s="70">
        <v>0</v>
      </c>
      <c r="AS156" s="80" t="s">
        <v>74</v>
      </c>
      <c r="AT156" s="301">
        <v>16600000</v>
      </c>
      <c r="AU156" s="203">
        <f t="shared" si="13"/>
        <v>0</v>
      </c>
      <c r="AV156" s="83">
        <f t="shared" si="14"/>
        <v>1</v>
      </c>
      <c r="AW156" s="158" t="s">
        <v>74</v>
      </c>
      <c r="AX156" s="67" t="s">
        <v>80</v>
      </c>
      <c r="AY156" s="70" t="s">
        <v>11548</v>
      </c>
      <c r="AZ156" s="68" t="s">
        <v>66</v>
      </c>
      <c r="BA156" s="68" t="s">
        <v>66</v>
      </c>
    </row>
    <row r="157" spans="2:53" x14ac:dyDescent="0.25">
      <c r="B157" s="68">
        <v>2024</v>
      </c>
      <c r="C157" s="68">
        <v>891780111</v>
      </c>
      <c r="D157" s="69" t="s">
        <v>64</v>
      </c>
      <c r="E157" s="74" t="s">
        <v>11547</v>
      </c>
      <c r="F157" s="70" t="s">
        <v>11546</v>
      </c>
      <c r="G157" s="314">
        <v>0</v>
      </c>
      <c r="H157" s="67" t="s">
        <v>72</v>
      </c>
      <c r="I157" s="69" t="s">
        <v>65</v>
      </c>
      <c r="J157" s="70" t="s">
        <v>11533</v>
      </c>
      <c r="K157" s="70">
        <v>4200000</v>
      </c>
      <c r="L157" s="68" t="s">
        <v>67</v>
      </c>
      <c r="M157" s="70" t="s">
        <v>11545</v>
      </c>
      <c r="N157" s="70">
        <v>1085325414</v>
      </c>
      <c r="O157" s="75">
        <v>14</v>
      </c>
      <c r="P157" s="249">
        <v>45302</v>
      </c>
      <c r="Q157" s="70">
        <v>2126349000</v>
      </c>
      <c r="R157" s="249">
        <v>45309</v>
      </c>
      <c r="S157" s="70">
        <v>4200000</v>
      </c>
      <c r="T157" s="67" t="s">
        <v>66</v>
      </c>
      <c r="U157" s="70">
        <v>7631392</v>
      </c>
      <c r="V157" s="70" t="s">
        <v>7911</v>
      </c>
      <c r="W157" s="249">
        <v>45309</v>
      </c>
      <c r="X157" s="249">
        <v>45309</v>
      </c>
      <c r="Y157" s="78" t="s">
        <v>74</v>
      </c>
      <c r="Z157" s="249">
        <v>45362</v>
      </c>
      <c r="AA157" s="71">
        <f t="shared" si="10"/>
        <v>53</v>
      </c>
      <c r="AB157" s="71">
        <v>2</v>
      </c>
      <c r="AC157" s="299">
        <v>1330000</v>
      </c>
      <c r="AD157" s="71">
        <v>1</v>
      </c>
      <c r="AE157" s="158">
        <v>45383</v>
      </c>
      <c r="AF157" s="71">
        <f t="shared" si="11"/>
        <v>21</v>
      </c>
      <c r="AG157" s="70">
        <v>0</v>
      </c>
      <c r="AH157" s="300">
        <v>0</v>
      </c>
      <c r="AI157" s="158" t="s">
        <v>74</v>
      </c>
      <c r="AJ157" s="67">
        <v>0</v>
      </c>
      <c r="AK157" s="76" t="s">
        <v>74</v>
      </c>
      <c r="AL157" s="76" t="s">
        <v>74</v>
      </c>
      <c r="AM157" s="71">
        <f t="shared" si="12"/>
        <v>0</v>
      </c>
      <c r="AN157" s="305">
        <f>+K157+AC157-AH157</f>
        <v>5530000</v>
      </c>
      <c r="AO157" s="67" t="s">
        <v>66</v>
      </c>
      <c r="AP157" s="70">
        <v>4200000</v>
      </c>
      <c r="AQ157" s="67" t="s">
        <v>94</v>
      </c>
      <c r="AR157" s="70">
        <v>0</v>
      </c>
      <c r="AS157" s="80" t="s">
        <v>74</v>
      </c>
      <c r="AT157" s="301">
        <v>5530000</v>
      </c>
      <c r="AU157" s="203">
        <f t="shared" si="13"/>
        <v>0</v>
      </c>
      <c r="AV157" s="83">
        <f t="shared" si="14"/>
        <v>1</v>
      </c>
      <c r="AW157" s="158" t="s">
        <v>74</v>
      </c>
      <c r="AX157" s="67" t="s">
        <v>80</v>
      </c>
      <c r="AY157" s="70" t="s">
        <v>11544</v>
      </c>
      <c r="AZ157" s="68" t="s">
        <v>66</v>
      </c>
      <c r="BA157" s="68" t="s">
        <v>66</v>
      </c>
    </row>
    <row r="158" spans="2:53" x14ac:dyDescent="0.25">
      <c r="B158" s="68">
        <v>2024</v>
      </c>
      <c r="C158" s="68">
        <v>891780111</v>
      </c>
      <c r="D158" s="69" t="s">
        <v>64</v>
      </c>
      <c r="E158" s="74" t="s">
        <v>11543</v>
      </c>
      <c r="F158" s="70" t="s">
        <v>11542</v>
      </c>
      <c r="G158" s="314">
        <v>0</v>
      </c>
      <c r="H158" s="67" t="s">
        <v>72</v>
      </c>
      <c r="I158" s="69" t="s">
        <v>65</v>
      </c>
      <c r="J158" s="70" t="s">
        <v>11541</v>
      </c>
      <c r="K158" s="70">
        <v>12500000</v>
      </c>
      <c r="L158" s="68" t="s">
        <v>67</v>
      </c>
      <c r="M158" s="70" t="s">
        <v>6985</v>
      </c>
      <c r="N158" s="70">
        <v>1045743528</v>
      </c>
      <c r="O158" s="75">
        <v>14</v>
      </c>
      <c r="P158" s="249">
        <v>45302</v>
      </c>
      <c r="Q158" s="70">
        <v>2126349000</v>
      </c>
      <c r="R158" s="249">
        <v>45309</v>
      </c>
      <c r="S158" s="70">
        <v>12500000</v>
      </c>
      <c r="T158" s="67" t="s">
        <v>66</v>
      </c>
      <c r="U158" s="70">
        <v>85449357</v>
      </c>
      <c r="V158" s="70" t="s">
        <v>6038</v>
      </c>
      <c r="W158" s="249">
        <v>45309</v>
      </c>
      <c r="X158" s="249">
        <v>45309</v>
      </c>
      <c r="Y158" s="78" t="s">
        <v>74</v>
      </c>
      <c r="Z158" s="249">
        <v>45457</v>
      </c>
      <c r="AA158" s="71">
        <f t="shared" si="10"/>
        <v>148</v>
      </c>
      <c r="AB158" s="71">
        <v>2</v>
      </c>
      <c r="AC158" s="299">
        <v>1333000</v>
      </c>
      <c r="AD158" s="71">
        <v>1</v>
      </c>
      <c r="AE158" s="315">
        <v>45473</v>
      </c>
      <c r="AF158" s="71">
        <f t="shared" si="11"/>
        <v>16</v>
      </c>
      <c r="AG158" s="70">
        <v>0</v>
      </c>
      <c r="AH158" s="300">
        <v>0</v>
      </c>
      <c r="AI158" s="158" t="s">
        <v>74</v>
      </c>
      <c r="AJ158" s="67">
        <v>0</v>
      </c>
      <c r="AK158" s="76" t="s">
        <v>74</v>
      </c>
      <c r="AL158" s="76" t="s">
        <v>74</v>
      </c>
      <c r="AM158" s="71">
        <f t="shared" si="12"/>
        <v>0</v>
      </c>
      <c r="AN158" s="305">
        <f>+K158+AC158-AH158</f>
        <v>13833000</v>
      </c>
      <c r="AO158" s="67" t="s">
        <v>66</v>
      </c>
      <c r="AP158" s="70">
        <v>12500000</v>
      </c>
      <c r="AQ158" s="67" t="s">
        <v>94</v>
      </c>
      <c r="AR158" s="70">
        <v>0</v>
      </c>
      <c r="AS158" s="80" t="s">
        <v>74</v>
      </c>
      <c r="AT158" s="301">
        <v>13833000</v>
      </c>
      <c r="AU158" s="203">
        <f t="shared" si="13"/>
        <v>0</v>
      </c>
      <c r="AV158" s="83">
        <f t="shared" si="14"/>
        <v>1</v>
      </c>
      <c r="AW158" s="158" t="s">
        <v>74</v>
      </c>
      <c r="AX158" s="67" t="s">
        <v>80</v>
      </c>
      <c r="AY158" s="70" t="s">
        <v>11540</v>
      </c>
      <c r="AZ158" s="68" t="s">
        <v>66</v>
      </c>
      <c r="BA158" s="68" t="s">
        <v>66</v>
      </c>
    </row>
    <row r="159" spans="2:53" x14ac:dyDescent="0.25">
      <c r="B159" s="68">
        <v>2024</v>
      </c>
      <c r="C159" s="68">
        <v>891780111</v>
      </c>
      <c r="D159" s="69" t="s">
        <v>64</v>
      </c>
      <c r="E159" s="74" t="s">
        <v>11539</v>
      </c>
      <c r="F159" s="70" t="s">
        <v>11538</v>
      </c>
      <c r="G159" s="314">
        <v>0</v>
      </c>
      <c r="H159" s="67" t="s">
        <v>72</v>
      </c>
      <c r="I159" s="69" t="s">
        <v>65</v>
      </c>
      <c r="J159" s="70" t="s">
        <v>11537</v>
      </c>
      <c r="K159" s="70">
        <v>16400000</v>
      </c>
      <c r="L159" s="68" t="s">
        <v>67</v>
      </c>
      <c r="M159" s="70" t="s">
        <v>8890</v>
      </c>
      <c r="N159" s="70">
        <v>1082941397</v>
      </c>
      <c r="O159" s="75">
        <v>13</v>
      </c>
      <c r="P159" s="158">
        <v>45302</v>
      </c>
      <c r="Q159" s="70">
        <v>4518689382</v>
      </c>
      <c r="R159" s="249">
        <v>45309</v>
      </c>
      <c r="S159" s="70">
        <v>16400000</v>
      </c>
      <c r="T159" s="67" t="s">
        <v>66</v>
      </c>
      <c r="U159" s="70">
        <v>57435262</v>
      </c>
      <c r="V159" s="70" t="s">
        <v>8457</v>
      </c>
      <c r="W159" s="249">
        <v>45309</v>
      </c>
      <c r="X159" s="249">
        <v>45309</v>
      </c>
      <c r="Y159" s="78" t="s">
        <v>74</v>
      </c>
      <c r="Z159" s="249">
        <v>45457</v>
      </c>
      <c r="AA159" s="71">
        <f t="shared" si="10"/>
        <v>148</v>
      </c>
      <c r="AB159" s="71">
        <v>3</v>
      </c>
      <c r="AC159" s="299">
        <v>3100000</v>
      </c>
      <c r="AD159" s="71">
        <v>1</v>
      </c>
      <c r="AE159" s="158">
        <v>45473</v>
      </c>
      <c r="AF159" s="71">
        <f t="shared" si="11"/>
        <v>16</v>
      </c>
      <c r="AG159" s="70">
        <v>0</v>
      </c>
      <c r="AH159" s="300">
        <v>0</v>
      </c>
      <c r="AI159" s="158" t="s">
        <v>74</v>
      </c>
      <c r="AJ159" s="67">
        <v>0</v>
      </c>
      <c r="AK159" s="76" t="s">
        <v>74</v>
      </c>
      <c r="AL159" s="76" t="s">
        <v>74</v>
      </c>
      <c r="AM159" s="71">
        <f t="shared" si="12"/>
        <v>0</v>
      </c>
      <c r="AN159" s="305">
        <f>+K159+AC159-AH159</f>
        <v>19500000</v>
      </c>
      <c r="AO159" s="67" t="s">
        <v>66</v>
      </c>
      <c r="AP159" s="70">
        <v>16400000</v>
      </c>
      <c r="AQ159" s="67" t="s">
        <v>94</v>
      </c>
      <c r="AR159" s="70">
        <v>0</v>
      </c>
      <c r="AS159" s="80" t="s">
        <v>74</v>
      </c>
      <c r="AT159" s="301">
        <v>19500000</v>
      </c>
      <c r="AU159" s="203">
        <f t="shared" si="13"/>
        <v>0</v>
      </c>
      <c r="AV159" s="83">
        <f t="shared" si="14"/>
        <v>1</v>
      </c>
      <c r="AW159" s="158" t="s">
        <v>74</v>
      </c>
      <c r="AX159" s="67" t="s">
        <v>80</v>
      </c>
      <c r="AY159" s="70" t="s">
        <v>11536</v>
      </c>
      <c r="AZ159" s="68" t="s">
        <v>66</v>
      </c>
      <c r="BA159" s="68" t="s">
        <v>66</v>
      </c>
    </row>
    <row r="160" spans="2:53" x14ac:dyDescent="0.25">
      <c r="B160" s="68">
        <v>2024</v>
      </c>
      <c r="C160" s="68">
        <v>891780111</v>
      </c>
      <c r="D160" s="69" t="s">
        <v>64</v>
      </c>
      <c r="E160" s="74" t="s">
        <v>11535</v>
      </c>
      <c r="F160" s="70" t="s">
        <v>11534</v>
      </c>
      <c r="G160" s="314">
        <v>0</v>
      </c>
      <c r="H160" s="67" t="s">
        <v>72</v>
      </c>
      <c r="I160" s="69" t="s">
        <v>65</v>
      </c>
      <c r="J160" s="70" t="s">
        <v>11533</v>
      </c>
      <c r="K160" s="70">
        <v>4200000</v>
      </c>
      <c r="L160" s="68" t="s">
        <v>67</v>
      </c>
      <c r="M160" s="70" t="s">
        <v>11532</v>
      </c>
      <c r="N160" s="70">
        <v>1082950584</v>
      </c>
      <c r="O160" s="75">
        <v>14</v>
      </c>
      <c r="P160" s="249">
        <v>45302</v>
      </c>
      <c r="Q160" s="70">
        <v>2126349000</v>
      </c>
      <c r="R160" s="249">
        <v>45309</v>
      </c>
      <c r="S160" s="70">
        <v>4200000</v>
      </c>
      <c r="T160" s="67" t="s">
        <v>66</v>
      </c>
      <c r="U160" s="70">
        <v>7631392</v>
      </c>
      <c r="V160" s="70" t="s">
        <v>7911</v>
      </c>
      <c r="W160" s="249">
        <v>45309</v>
      </c>
      <c r="X160" s="249">
        <v>45309</v>
      </c>
      <c r="Y160" s="78" t="s">
        <v>74</v>
      </c>
      <c r="Z160" s="249">
        <v>45362</v>
      </c>
      <c r="AA160" s="71">
        <f t="shared" si="10"/>
        <v>53</v>
      </c>
      <c r="AB160" s="71">
        <v>2</v>
      </c>
      <c r="AC160" s="299">
        <v>1330000</v>
      </c>
      <c r="AD160" s="71">
        <v>1</v>
      </c>
      <c r="AE160" s="158">
        <v>45383</v>
      </c>
      <c r="AF160" s="71">
        <f t="shared" si="11"/>
        <v>21</v>
      </c>
      <c r="AG160" s="70">
        <v>0</v>
      </c>
      <c r="AH160" s="300">
        <v>0</v>
      </c>
      <c r="AI160" s="158" t="s">
        <v>74</v>
      </c>
      <c r="AJ160" s="67">
        <v>0</v>
      </c>
      <c r="AK160" s="76" t="s">
        <v>74</v>
      </c>
      <c r="AL160" s="76" t="s">
        <v>74</v>
      </c>
      <c r="AM160" s="71">
        <f t="shared" si="12"/>
        <v>0</v>
      </c>
      <c r="AN160" s="305">
        <f>+K160+AC160-AH160</f>
        <v>5530000</v>
      </c>
      <c r="AO160" s="67" t="s">
        <v>66</v>
      </c>
      <c r="AP160" s="70">
        <v>4200000</v>
      </c>
      <c r="AQ160" s="67" t="s">
        <v>94</v>
      </c>
      <c r="AR160" s="70">
        <v>0</v>
      </c>
      <c r="AS160" s="80" t="s">
        <v>74</v>
      </c>
      <c r="AT160" s="301">
        <v>5530000</v>
      </c>
      <c r="AU160" s="203">
        <f t="shared" si="13"/>
        <v>0</v>
      </c>
      <c r="AV160" s="83">
        <f t="shared" si="14"/>
        <v>1</v>
      </c>
      <c r="AW160" s="158" t="s">
        <v>74</v>
      </c>
      <c r="AX160" s="67" t="s">
        <v>80</v>
      </c>
      <c r="AY160" s="70" t="s">
        <v>11531</v>
      </c>
      <c r="AZ160" s="68" t="s">
        <v>66</v>
      </c>
      <c r="BA160" s="68" t="s">
        <v>66</v>
      </c>
    </row>
    <row r="161" spans="2:53" x14ac:dyDescent="0.25">
      <c r="B161" s="68">
        <v>2024</v>
      </c>
      <c r="C161" s="68">
        <v>891780111</v>
      </c>
      <c r="D161" s="69" t="s">
        <v>64</v>
      </c>
      <c r="E161" s="74" t="s">
        <v>11530</v>
      </c>
      <c r="F161" s="70" t="s">
        <v>11529</v>
      </c>
      <c r="G161" s="314">
        <v>0</v>
      </c>
      <c r="H161" s="67" t="s">
        <v>72</v>
      </c>
      <c r="I161" s="69" t="s">
        <v>65</v>
      </c>
      <c r="J161" s="70" t="s">
        <v>11528</v>
      </c>
      <c r="K161" s="70">
        <v>30500000</v>
      </c>
      <c r="L161" s="68" t="s">
        <v>67</v>
      </c>
      <c r="M161" s="70" t="s">
        <v>8560</v>
      </c>
      <c r="N161" s="70">
        <v>39029599</v>
      </c>
      <c r="O161" s="75">
        <v>13</v>
      </c>
      <c r="P161" s="158">
        <v>45302</v>
      </c>
      <c r="Q161" s="70">
        <v>4518689382</v>
      </c>
      <c r="R161" s="249">
        <v>45310</v>
      </c>
      <c r="S161" s="70">
        <v>30500000</v>
      </c>
      <c r="T161" s="67" t="s">
        <v>66</v>
      </c>
      <c r="U161" s="70">
        <v>36694483</v>
      </c>
      <c r="V161" s="70" t="s">
        <v>7599</v>
      </c>
      <c r="W161" s="249">
        <v>45310</v>
      </c>
      <c r="X161" s="249">
        <v>45310</v>
      </c>
      <c r="Y161" s="78" t="s">
        <v>74</v>
      </c>
      <c r="Z161" s="249">
        <v>45457</v>
      </c>
      <c r="AA161" s="71">
        <f t="shared" si="10"/>
        <v>147</v>
      </c>
      <c r="AB161" s="71">
        <v>2</v>
      </c>
      <c r="AC161" s="299">
        <v>3253000</v>
      </c>
      <c r="AD161" s="71">
        <v>1</v>
      </c>
      <c r="AE161" s="315">
        <v>45473</v>
      </c>
      <c r="AF161" s="71">
        <f t="shared" si="11"/>
        <v>16</v>
      </c>
      <c r="AG161" s="70">
        <v>0</v>
      </c>
      <c r="AH161" s="300">
        <v>0</v>
      </c>
      <c r="AI161" s="158" t="s">
        <v>74</v>
      </c>
      <c r="AJ161" s="67">
        <v>0</v>
      </c>
      <c r="AK161" s="76" t="s">
        <v>74</v>
      </c>
      <c r="AL161" s="76" t="s">
        <v>74</v>
      </c>
      <c r="AM161" s="71">
        <f t="shared" si="12"/>
        <v>0</v>
      </c>
      <c r="AN161" s="305">
        <f>+K161+AC161-AH161</f>
        <v>33753000</v>
      </c>
      <c r="AO161" s="67" t="s">
        <v>66</v>
      </c>
      <c r="AP161" s="70">
        <v>30500000</v>
      </c>
      <c r="AQ161" s="67" t="s">
        <v>94</v>
      </c>
      <c r="AR161" s="70">
        <v>0</v>
      </c>
      <c r="AS161" s="80" t="s">
        <v>74</v>
      </c>
      <c r="AT161" s="301">
        <v>33753000</v>
      </c>
      <c r="AU161" s="203">
        <f t="shared" si="13"/>
        <v>0</v>
      </c>
      <c r="AV161" s="83">
        <f t="shared" si="14"/>
        <v>1</v>
      </c>
      <c r="AW161" s="158" t="s">
        <v>74</v>
      </c>
      <c r="AX161" s="67" t="s">
        <v>80</v>
      </c>
      <c r="AY161" s="70" t="s">
        <v>11527</v>
      </c>
      <c r="AZ161" s="68" t="s">
        <v>66</v>
      </c>
      <c r="BA161" s="68" t="s">
        <v>66</v>
      </c>
    </row>
    <row r="162" spans="2:53" x14ac:dyDescent="0.25">
      <c r="B162" s="68">
        <v>2024</v>
      </c>
      <c r="C162" s="68">
        <v>891780111</v>
      </c>
      <c r="D162" s="69" t="s">
        <v>64</v>
      </c>
      <c r="E162" s="74" t="s">
        <v>11526</v>
      </c>
      <c r="F162" s="70" t="s">
        <v>11525</v>
      </c>
      <c r="G162" s="314">
        <v>0</v>
      </c>
      <c r="H162" s="67" t="s">
        <v>72</v>
      </c>
      <c r="I162" s="69" t="s">
        <v>65</v>
      </c>
      <c r="J162" s="70" t="s">
        <v>11524</v>
      </c>
      <c r="K162" s="70">
        <v>16500000</v>
      </c>
      <c r="L162" s="68" t="s">
        <v>67</v>
      </c>
      <c r="M162" s="70" t="s">
        <v>9123</v>
      </c>
      <c r="N162" s="70">
        <v>1082966872</v>
      </c>
      <c r="O162" s="75">
        <v>13</v>
      </c>
      <c r="P162" s="158">
        <v>45302</v>
      </c>
      <c r="Q162" s="70">
        <v>4518689382</v>
      </c>
      <c r="R162" s="249">
        <v>45310</v>
      </c>
      <c r="S162" s="70">
        <v>16500000</v>
      </c>
      <c r="T162" s="67" t="s">
        <v>66</v>
      </c>
      <c r="U162" s="70">
        <v>1192791759</v>
      </c>
      <c r="V162" s="70" t="s">
        <v>2571</v>
      </c>
      <c r="W162" s="249">
        <v>45310</v>
      </c>
      <c r="X162" s="249">
        <v>45310</v>
      </c>
      <c r="Y162" s="78" t="s">
        <v>74</v>
      </c>
      <c r="Z162" s="249">
        <v>45457</v>
      </c>
      <c r="AA162" s="71">
        <f t="shared" si="10"/>
        <v>147</v>
      </c>
      <c r="AB162" s="71">
        <v>2</v>
      </c>
      <c r="AC162" s="299">
        <v>1760000</v>
      </c>
      <c r="AD162" s="71">
        <v>1</v>
      </c>
      <c r="AE162" s="315">
        <v>45473</v>
      </c>
      <c r="AF162" s="71">
        <f t="shared" si="11"/>
        <v>16</v>
      </c>
      <c r="AG162" s="70">
        <v>0</v>
      </c>
      <c r="AH162" s="300">
        <v>0</v>
      </c>
      <c r="AI162" s="158" t="s">
        <v>74</v>
      </c>
      <c r="AJ162" s="67">
        <v>0</v>
      </c>
      <c r="AK162" s="76" t="s">
        <v>74</v>
      </c>
      <c r="AL162" s="76" t="s">
        <v>74</v>
      </c>
      <c r="AM162" s="71">
        <f t="shared" si="12"/>
        <v>0</v>
      </c>
      <c r="AN162" s="305">
        <f>+K162+AC162-AH162</f>
        <v>18260000</v>
      </c>
      <c r="AO162" s="67" t="s">
        <v>66</v>
      </c>
      <c r="AP162" s="70">
        <v>16500000</v>
      </c>
      <c r="AQ162" s="67" t="s">
        <v>94</v>
      </c>
      <c r="AR162" s="70">
        <v>0</v>
      </c>
      <c r="AS162" s="80" t="s">
        <v>74</v>
      </c>
      <c r="AT162" s="301">
        <v>18260000</v>
      </c>
      <c r="AU162" s="203">
        <f t="shared" si="13"/>
        <v>0</v>
      </c>
      <c r="AV162" s="83">
        <f t="shared" si="14"/>
        <v>1</v>
      </c>
      <c r="AW162" s="158" t="s">
        <v>74</v>
      </c>
      <c r="AX162" s="67" t="s">
        <v>80</v>
      </c>
      <c r="AY162" s="70" t="s">
        <v>11523</v>
      </c>
      <c r="AZ162" s="68" t="s">
        <v>66</v>
      </c>
      <c r="BA162" s="68" t="s">
        <v>66</v>
      </c>
    </row>
    <row r="163" spans="2:53" x14ac:dyDescent="0.25">
      <c r="B163" s="68">
        <v>2024</v>
      </c>
      <c r="C163" s="68">
        <v>891780111</v>
      </c>
      <c r="D163" s="69" t="s">
        <v>64</v>
      </c>
      <c r="E163" s="74" t="s">
        <v>11522</v>
      </c>
      <c r="F163" s="70" t="s">
        <v>11521</v>
      </c>
      <c r="G163" s="314">
        <v>0</v>
      </c>
      <c r="H163" s="67" t="s">
        <v>72</v>
      </c>
      <c r="I163" s="69" t="s">
        <v>65</v>
      </c>
      <c r="J163" s="70" t="s">
        <v>11520</v>
      </c>
      <c r="K163" s="70">
        <v>18000000</v>
      </c>
      <c r="L163" s="68" t="s">
        <v>67</v>
      </c>
      <c r="M163" s="70" t="s">
        <v>7537</v>
      </c>
      <c r="N163" s="70">
        <v>1216966715</v>
      </c>
      <c r="O163" s="75">
        <v>13</v>
      </c>
      <c r="P163" s="158">
        <v>45302</v>
      </c>
      <c r="Q163" s="70">
        <v>4518689382</v>
      </c>
      <c r="R163" s="249">
        <v>45310</v>
      </c>
      <c r="S163" s="70">
        <v>18000000</v>
      </c>
      <c r="T163" s="67" t="s">
        <v>66</v>
      </c>
      <c r="U163" s="70">
        <v>1082889541</v>
      </c>
      <c r="V163" s="70" t="s">
        <v>5053</v>
      </c>
      <c r="W163" s="249">
        <v>45310</v>
      </c>
      <c r="X163" s="249">
        <v>45310</v>
      </c>
      <c r="Y163" s="78" t="s">
        <v>74</v>
      </c>
      <c r="Z163" s="249">
        <v>45457</v>
      </c>
      <c r="AA163" s="71">
        <f t="shared" si="10"/>
        <v>147</v>
      </c>
      <c r="AB163" s="71">
        <v>0</v>
      </c>
      <c r="AC163" s="299">
        <v>0</v>
      </c>
      <c r="AD163" s="71">
        <v>0</v>
      </c>
      <c r="AE163" s="158" t="s">
        <v>74</v>
      </c>
      <c r="AF163" s="71">
        <f t="shared" si="11"/>
        <v>0</v>
      </c>
      <c r="AG163" s="70">
        <v>0</v>
      </c>
      <c r="AH163" s="300">
        <v>0</v>
      </c>
      <c r="AI163" s="158" t="s">
        <v>74</v>
      </c>
      <c r="AJ163" s="67">
        <v>0</v>
      </c>
      <c r="AK163" s="76" t="s">
        <v>74</v>
      </c>
      <c r="AL163" s="76" t="s">
        <v>74</v>
      </c>
      <c r="AM163" s="71">
        <f t="shared" si="12"/>
        <v>0</v>
      </c>
      <c r="AN163" s="305">
        <f>+K163+AC163-AH163</f>
        <v>18000000</v>
      </c>
      <c r="AO163" s="67" t="s">
        <v>66</v>
      </c>
      <c r="AP163" s="70">
        <v>18000000</v>
      </c>
      <c r="AQ163" s="67" t="s">
        <v>94</v>
      </c>
      <c r="AR163" s="70">
        <v>0</v>
      </c>
      <c r="AS163" s="80" t="s">
        <v>74</v>
      </c>
      <c r="AT163" s="301">
        <v>18000000</v>
      </c>
      <c r="AU163" s="203">
        <f t="shared" si="13"/>
        <v>0</v>
      </c>
      <c r="AV163" s="83">
        <f t="shared" si="14"/>
        <v>1</v>
      </c>
      <c r="AW163" s="158" t="s">
        <v>74</v>
      </c>
      <c r="AX163" s="67" t="s">
        <v>80</v>
      </c>
      <c r="AY163" s="70" t="s">
        <v>11519</v>
      </c>
      <c r="AZ163" s="68" t="s">
        <v>66</v>
      </c>
      <c r="BA163" s="68" t="s">
        <v>66</v>
      </c>
    </row>
    <row r="164" spans="2:53" x14ac:dyDescent="0.25">
      <c r="B164" s="68">
        <v>2024</v>
      </c>
      <c r="C164" s="68">
        <v>891780111</v>
      </c>
      <c r="D164" s="69" t="s">
        <v>64</v>
      </c>
      <c r="E164" s="74" t="s">
        <v>11518</v>
      </c>
      <c r="F164" s="70" t="s">
        <v>11517</v>
      </c>
      <c r="G164" s="314">
        <v>0</v>
      </c>
      <c r="H164" s="67" t="s">
        <v>72</v>
      </c>
      <c r="I164" s="69" t="s">
        <v>65</v>
      </c>
      <c r="J164" s="70" t="s">
        <v>11516</v>
      </c>
      <c r="K164" s="70">
        <v>15000000</v>
      </c>
      <c r="L164" s="68" t="s">
        <v>67</v>
      </c>
      <c r="M164" s="70" t="s">
        <v>9085</v>
      </c>
      <c r="N164" s="70">
        <v>1082992753</v>
      </c>
      <c r="O164" s="75">
        <v>13</v>
      </c>
      <c r="P164" s="158">
        <v>45302</v>
      </c>
      <c r="Q164" s="70">
        <v>4518689382</v>
      </c>
      <c r="R164" s="249">
        <v>45310</v>
      </c>
      <c r="S164" s="70">
        <v>15000000</v>
      </c>
      <c r="T164" s="67" t="s">
        <v>66</v>
      </c>
      <c r="U164" s="70">
        <v>36718996</v>
      </c>
      <c r="V164" s="70" t="s">
        <v>7152</v>
      </c>
      <c r="W164" s="249">
        <v>45310</v>
      </c>
      <c r="X164" s="249">
        <v>45310</v>
      </c>
      <c r="Y164" s="78" t="s">
        <v>74</v>
      </c>
      <c r="Z164" s="249">
        <v>45457</v>
      </c>
      <c r="AA164" s="71">
        <f t="shared" si="10"/>
        <v>147</v>
      </c>
      <c r="AB164" s="71">
        <v>2</v>
      </c>
      <c r="AC164" s="299">
        <v>1600000</v>
      </c>
      <c r="AD164" s="71">
        <v>1</v>
      </c>
      <c r="AE164" s="315">
        <v>45473</v>
      </c>
      <c r="AF164" s="71">
        <f t="shared" si="11"/>
        <v>16</v>
      </c>
      <c r="AG164" s="70">
        <v>0</v>
      </c>
      <c r="AH164" s="300">
        <v>0</v>
      </c>
      <c r="AI164" s="158" t="s">
        <v>74</v>
      </c>
      <c r="AJ164" s="67">
        <v>0</v>
      </c>
      <c r="AK164" s="76" t="s">
        <v>74</v>
      </c>
      <c r="AL164" s="76" t="s">
        <v>74</v>
      </c>
      <c r="AM164" s="71">
        <f t="shared" si="12"/>
        <v>0</v>
      </c>
      <c r="AN164" s="305">
        <f>+K164+AC164-AH164</f>
        <v>16600000</v>
      </c>
      <c r="AO164" s="67" t="s">
        <v>66</v>
      </c>
      <c r="AP164" s="70">
        <v>15000000</v>
      </c>
      <c r="AQ164" s="67" t="s">
        <v>94</v>
      </c>
      <c r="AR164" s="70">
        <v>0</v>
      </c>
      <c r="AS164" s="80" t="s">
        <v>74</v>
      </c>
      <c r="AT164" s="301">
        <v>16600000</v>
      </c>
      <c r="AU164" s="203">
        <f t="shared" si="13"/>
        <v>0</v>
      </c>
      <c r="AV164" s="83">
        <f t="shared" si="14"/>
        <v>1</v>
      </c>
      <c r="AW164" s="158" t="s">
        <v>74</v>
      </c>
      <c r="AX164" s="67" t="s">
        <v>80</v>
      </c>
      <c r="AY164" s="70" t="s">
        <v>11515</v>
      </c>
      <c r="AZ164" s="68" t="s">
        <v>66</v>
      </c>
      <c r="BA164" s="68" t="s">
        <v>66</v>
      </c>
    </row>
    <row r="165" spans="2:53" x14ac:dyDescent="0.25">
      <c r="B165" s="68">
        <v>2024</v>
      </c>
      <c r="C165" s="68">
        <v>891780111</v>
      </c>
      <c r="D165" s="69" t="s">
        <v>64</v>
      </c>
      <c r="E165" s="74" t="s">
        <v>11514</v>
      </c>
      <c r="F165" s="70" t="s">
        <v>11513</v>
      </c>
      <c r="G165" s="314">
        <v>0</v>
      </c>
      <c r="H165" s="67" t="s">
        <v>72</v>
      </c>
      <c r="I165" s="69" t="s">
        <v>65</v>
      </c>
      <c r="J165" s="70" t="s">
        <v>11512</v>
      </c>
      <c r="K165" s="70">
        <v>22403000</v>
      </c>
      <c r="L165" s="68" t="s">
        <v>67</v>
      </c>
      <c r="M165" s="70" t="s">
        <v>8431</v>
      </c>
      <c r="N165" s="70">
        <v>1004370372</v>
      </c>
      <c r="O165" s="75">
        <v>13</v>
      </c>
      <c r="P165" s="158">
        <v>45302</v>
      </c>
      <c r="Q165" s="70">
        <v>4518689382</v>
      </c>
      <c r="R165" s="249">
        <v>45313</v>
      </c>
      <c r="S165" s="70">
        <v>22403000</v>
      </c>
      <c r="T165" s="67" t="s">
        <v>66</v>
      </c>
      <c r="U165" s="70">
        <v>85460304</v>
      </c>
      <c r="V165" s="70" t="s">
        <v>8420</v>
      </c>
      <c r="W165" s="249">
        <v>45310</v>
      </c>
      <c r="X165" s="249">
        <v>45313</v>
      </c>
      <c r="Y165" s="78" t="s">
        <v>74</v>
      </c>
      <c r="Z165" s="249">
        <v>45457</v>
      </c>
      <c r="AA165" s="71">
        <f t="shared" si="10"/>
        <v>144</v>
      </c>
      <c r="AB165" s="71">
        <v>2</v>
      </c>
      <c r="AC165" s="299">
        <v>2507000</v>
      </c>
      <c r="AD165" s="71">
        <v>1</v>
      </c>
      <c r="AE165" s="315">
        <v>45473</v>
      </c>
      <c r="AF165" s="71">
        <f t="shared" si="11"/>
        <v>16</v>
      </c>
      <c r="AG165" s="70">
        <v>0</v>
      </c>
      <c r="AH165" s="300">
        <v>0</v>
      </c>
      <c r="AI165" s="158" t="s">
        <v>74</v>
      </c>
      <c r="AJ165" s="67">
        <v>0</v>
      </c>
      <c r="AK165" s="76" t="s">
        <v>74</v>
      </c>
      <c r="AL165" s="76" t="s">
        <v>74</v>
      </c>
      <c r="AM165" s="71">
        <f t="shared" si="12"/>
        <v>0</v>
      </c>
      <c r="AN165" s="305">
        <f>+K165+AC165-AH165</f>
        <v>24910000</v>
      </c>
      <c r="AO165" s="67" t="s">
        <v>66</v>
      </c>
      <c r="AP165" s="70">
        <v>22403000</v>
      </c>
      <c r="AQ165" s="67" t="s">
        <v>94</v>
      </c>
      <c r="AR165" s="70">
        <v>0</v>
      </c>
      <c r="AS165" s="80" t="s">
        <v>74</v>
      </c>
      <c r="AT165" s="301">
        <v>24910000</v>
      </c>
      <c r="AU165" s="203">
        <f t="shared" si="13"/>
        <v>0</v>
      </c>
      <c r="AV165" s="83">
        <f t="shared" si="14"/>
        <v>1</v>
      </c>
      <c r="AW165" s="158" t="s">
        <v>74</v>
      </c>
      <c r="AX165" s="67" t="s">
        <v>80</v>
      </c>
      <c r="AY165" s="70" t="s">
        <v>11511</v>
      </c>
      <c r="AZ165" s="68" t="s">
        <v>66</v>
      </c>
      <c r="BA165" s="68" t="s">
        <v>66</v>
      </c>
    </row>
    <row r="166" spans="2:53" x14ac:dyDescent="0.25">
      <c r="B166" s="68">
        <v>2024</v>
      </c>
      <c r="C166" s="68">
        <v>891780111</v>
      </c>
      <c r="D166" s="69" t="s">
        <v>64</v>
      </c>
      <c r="E166" s="74" t="s">
        <v>11510</v>
      </c>
      <c r="F166" s="70" t="s">
        <v>11509</v>
      </c>
      <c r="G166" s="314">
        <v>0</v>
      </c>
      <c r="H166" s="67" t="s">
        <v>72</v>
      </c>
      <c r="I166" s="69" t="s">
        <v>65</v>
      </c>
      <c r="J166" s="70" t="s">
        <v>11508</v>
      </c>
      <c r="K166" s="70">
        <v>15000000</v>
      </c>
      <c r="L166" s="68" t="s">
        <v>67</v>
      </c>
      <c r="M166" s="70" t="s">
        <v>7887</v>
      </c>
      <c r="N166" s="70">
        <v>1082840247</v>
      </c>
      <c r="O166" s="75">
        <v>13</v>
      </c>
      <c r="P166" s="158">
        <v>45302</v>
      </c>
      <c r="Q166" s="70">
        <v>4518689382</v>
      </c>
      <c r="R166" s="249">
        <v>45310</v>
      </c>
      <c r="S166" s="70">
        <v>15000000</v>
      </c>
      <c r="T166" s="67" t="s">
        <v>66</v>
      </c>
      <c r="U166" s="70">
        <v>1082889541</v>
      </c>
      <c r="V166" s="70" t="s">
        <v>5053</v>
      </c>
      <c r="W166" s="249">
        <v>45310</v>
      </c>
      <c r="X166" s="249">
        <v>45310</v>
      </c>
      <c r="Y166" s="78" t="s">
        <v>74</v>
      </c>
      <c r="Z166" s="249">
        <v>45457</v>
      </c>
      <c r="AA166" s="71">
        <f t="shared" si="10"/>
        <v>147</v>
      </c>
      <c r="AB166" s="71">
        <v>2</v>
      </c>
      <c r="AC166" s="299">
        <v>1600000</v>
      </c>
      <c r="AD166" s="71">
        <v>1</v>
      </c>
      <c r="AE166" s="315">
        <v>45473</v>
      </c>
      <c r="AF166" s="71">
        <f t="shared" si="11"/>
        <v>16</v>
      </c>
      <c r="AG166" s="70">
        <v>0</v>
      </c>
      <c r="AH166" s="300">
        <v>0</v>
      </c>
      <c r="AI166" s="158" t="s">
        <v>74</v>
      </c>
      <c r="AJ166" s="67">
        <v>0</v>
      </c>
      <c r="AK166" s="76" t="s">
        <v>74</v>
      </c>
      <c r="AL166" s="76" t="s">
        <v>74</v>
      </c>
      <c r="AM166" s="71">
        <f t="shared" si="12"/>
        <v>0</v>
      </c>
      <c r="AN166" s="305">
        <f>+K166+AC166-AH166</f>
        <v>16600000</v>
      </c>
      <c r="AO166" s="67" t="s">
        <v>66</v>
      </c>
      <c r="AP166" s="70">
        <v>15000000</v>
      </c>
      <c r="AQ166" s="67" t="s">
        <v>94</v>
      </c>
      <c r="AR166" s="70">
        <v>0</v>
      </c>
      <c r="AS166" s="80" t="s">
        <v>74</v>
      </c>
      <c r="AT166" s="301">
        <v>16600000</v>
      </c>
      <c r="AU166" s="203">
        <f t="shared" si="13"/>
        <v>0</v>
      </c>
      <c r="AV166" s="83">
        <f t="shared" si="14"/>
        <v>1</v>
      </c>
      <c r="AW166" s="158" t="s">
        <v>74</v>
      </c>
      <c r="AX166" s="67" t="s">
        <v>80</v>
      </c>
      <c r="AY166" s="70" t="s">
        <v>11507</v>
      </c>
      <c r="AZ166" s="68" t="s">
        <v>66</v>
      </c>
      <c r="BA166" s="68" t="s">
        <v>66</v>
      </c>
    </row>
    <row r="167" spans="2:53" x14ac:dyDescent="0.25">
      <c r="B167" s="68">
        <v>2024</v>
      </c>
      <c r="C167" s="68">
        <v>891780111</v>
      </c>
      <c r="D167" s="69" t="s">
        <v>64</v>
      </c>
      <c r="E167" s="74" t="s">
        <v>11506</v>
      </c>
      <c r="F167" s="70" t="s">
        <v>11505</v>
      </c>
      <c r="G167" s="314">
        <v>0</v>
      </c>
      <c r="H167" s="67" t="s">
        <v>72</v>
      </c>
      <c r="I167" s="69" t="s">
        <v>65</v>
      </c>
      <c r="J167" s="70" t="s">
        <v>11504</v>
      </c>
      <c r="K167" s="70">
        <v>30500000</v>
      </c>
      <c r="L167" s="68" t="s">
        <v>67</v>
      </c>
      <c r="M167" s="70" t="s">
        <v>7407</v>
      </c>
      <c r="N167" s="70">
        <v>85450384</v>
      </c>
      <c r="O167" s="75">
        <v>13</v>
      </c>
      <c r="P167" s="158">
        <v>45302</v>
      </c>
      <c r="Q167" s="70">
        <v>4518689382</v>
      </c>
      <c r="R167" s="249">
        <v>45310</v>
      </c>
      <c r="S167" s="70">
        <v>30500000</v>
      </c>
      <c r="T167" s="67" t="s">
        <v>66</v>
      </c>
      <c r="U167" s="70">
        <v>85455983</v>
      </c>
      <c r="V167" s="70" t="s">
        <v>6253</v>
      </c>
      <c r="W167" s="249">
        <v>45310</v>
      </c>
      <c r="X167" s="249">
        <v>45310</v>
      </c>
      <c r="Y167" s="78" t="s">
        <v>74</v>
      </c>
      <c r="Z167" s="249">
        <v>45457</v>
      </c>
      <c r="AA167" s="71">
        <f t="shared" si="10"/>
        <v>147</v>
      </c>
      <c r="AB167" s="71">
        <v>2</v>
      </c>
      <c r="AC167" s="299">
        <v>3253000</v>
      </c>
      <c r="AD167" s="71">
        <v>1</v>
      </c>
      <c r="AE167" s="315">
        <v>45473</v>
      </c>
      <c r="AF167" s="71">
        <f t="shared" si="11"/>
        <v>16</v>
      </c>
      <c r="AG167" s="70">
        <v>0</v>
      </c>
      <c r="AH167" s="300">
        <v>0</v>
      </c>
      <c r="AI167" s="158" t="s">
        <v>74</v>
      </c>
      <c r="AJ167" s="67">
        <v>0</v>
      </c>
      <c r="AK167" s="76" t="s">
        <v>74</v>
      </c>
      <c r="AL167" s="76" t="s">
        <v>74</v>
      </c>
      <c r="AM167" s="71">
        <f t="shared" si="12"/>
        <v>0</v>
      </c>
      <c r="AN167" s="305">
        <f>+K167+AC167-AH167</f>
        <v>33753000</v>
      </c>
      <c r="AO167" s="67" t="s">
        <v>66</v>
      </c>
      <c r="AP167" s="70">
        <v>30500000</v>
      </c>
      <c r="AQ167" s="67" t="s">
        <v>94</v>
      </c>
      <c r="AR167" s="70">
        <v>0</v>
      </c>
      <c r="AS167" s="80" t="s">
        <v>74</v>
      </c>
      <c r="AT167" s="301">
        <v>33753000</v>
      </c>
      <c r="AU167" s="203">
        <f t="shared" si="13"/>
        <v>0</v>
      </c>
      <c r="AV167" s="83">
        <f t="shared" si="14"/>
        <v>1</v>
      </c>
      <c r="AW167" s="158" t="s">
        <v>74</v>
      </c>
      <c r="AX167" s="67" t="s">
        <v>80</v>
      </c>
      <c r="AY167" s="70" t="s">
        <v>11503</v>
      </c>
      <c r="AZ167" s="68" t="s">
        <v>66</v>
      </c>
      <c r="BA167" s="68" t="s">
        <v>66</v>
      </c>
    </row>
    <row r="168" spans="2:53" x14ac:dyDescent="0.25">
      <c r="B168" s="68">
        <v>2024</v>
      </c>
      <c r="C168" s="68">
        <v>891780111</v>
      </c>
      <c r="D168" s="69" t="s">
        <v>64</v>
      </c>
      <c r="E168" s="74" t="s">
        <v>11502</v>
      </c>
      <c r="F168" s="70" t="s">
        <v>11501</v>
      </c>
      <c r="G168" s="314">
        <v>0</v>
      </c>
      <c r="H168" s="67" t="s">
        <v>72</v>
      </c>
      <c r="I168" s="69" t="s">
        <v>65</v>
      </c>
      <c r="J168" s="70" t="s">
        <v>11500</v>
      </c>
      <c r="K168" s="70">
        <v>16400000</v>
      </c>
      <c r="L168" s="68" t="s">
        <v>67</v>
      </c>
      <c r="M168" s="70" t="s">
        <v>7737</v>
      </c>
      <c r="N168" s="70">
        <v>1082981735</v>
      </c>
      <c r="O168" s="75">
        <v>13</v>
      </c>
      <c r="P168" s="158">
        <v>45302</v>
      </c>
      <c r="Q168" s="70">
        <v>4518689382</v>
      </c>
      <c r="R168" s="249">
        <v>45310</v>
      </c>
      <c r="S168" s="70">
        <v>16400000</v>
      </c>
      <c r="T168" s="67" t="s">
        <v>66</v>
      </c>
      <c r="U168" s="70">
        <v>36694483</v>
      </c>
      <c r="V168" s="70" t="s">
        <v>7599</v>
      </c>
      <c r="W168" s="249">
        <v>45310</v>
      </c>
      <c r="X168" s="249">
        <v>45310</v>
      </c>
      <c r="Y168" s="78" t="s">
        <v>74</v>
      </c>
      <c r="Z168" s="249">
        <v>45457</v>
      </c>
      <c r="AA168" s="71">
        <f t="shared" si="10"/>
        <v>147</v>
      </c>
      <c r="AB168" s="71">
        <v>0</v>
      </c>
      <c r="AC168" s="299">
        <v>0</v>
      </c>
      <c r="AD168" s="71">
        <v>0</v>
      </c>
      <c r="AE168" s="158" t="s">
        <v>74</v>
      </c>
      <c r="AF168" s="71">
        <f t="shared" si="11"/>
        <v>0</v>
      </c>
      <c r="AG168" s="70">
        <v>0</v>
      </c>
      <c r="AH168" s="300">
        <v>0</v>
      </c>
      <c r="AI168" s="158" t="s">
        <v>74</v>
      </c>
      <c r="AJ168" s="67">
        <v>0</v>
      </c>
      <c r="AK168" s="76" t="s">
        <v>74</v>
      </c>
      <c r="AL168" s="76" t="s">
        <v>74</v>
      </c>
      <c r="AM168" s="71">
        <f t="shared" si="12"/>
        <v>0</v>
      </c>
      <c r="AN168" s="305">
        <f>+K168+AC168-AH168</f>
        <v>16400000</v>
      </c>
      <c r="AO168" s="67" t="s">
        <v>66</v>
      </c>
      <c r="AP168" s="70">
        <v>16400000</v>
      </c>
      <c r="AQ168" s="67" t="s">
        <v>94</v>
      </c>
      <c r="AR168" s="70">
        <v>0</v>
      </c>
      <c r="AS168" s="80" t="s">
        <v>74</v>
      </c>
      <c r="AT168" s="301">
        <v>16400000</v>
      </c>
      <c r="AU168" s="203">
        <f t="shared" si="13"/>
        <v>0</v>
      </c>
      <c r="AV168" s="83">
        <f t="shared" si="14"/>
        <v>1</v>
      </c>
      <c r="AW168" s="158" t="s">
        <v>74</v>
      </c>
      <c r="AX168" s="67" t="s">
        <v>80</v>
      </c>
      <c r="AY168" s="70" t="s">
        <v>11499</v>
      </c>
      <c r="AZ168" s="68" t="s">
        <v>66</v>
      </c>
      <c r="BA168" s="68" t="s">
        <v>66</v>
      </c>
    </row>
    <row r="169" spans="2:53" x14ac:dyDescent="0.25">
      <c r="B169" s="68">
        <v>2024</v>
      </c>
      <c r="C169" s="68">
        <v>891780111</v>
      </c>
      <c r="D169" s="69" t="s">
        <v>64</v>
      </c>
      <c r="E169" s="74" t="s">
        <v>11498</v>
      </c>
      <c r="F169" s="70" t="s">
        <v>11497</v>
      </c>
      <c r="G169" s="314">
        <v>0</v>
      </c>
      <c r="H169" s="67" t="s">
        <v>72</v>
      </c>
      <c r="I169" s="69" t="s">
        <v>65</v>
      </c>
      <c r="J169" s="70" t="s">
        <v>11496</v>
      </c>
      <c r="K169" s="70">
        <v>18000000</v>
      </c>
      <c r="L169" s="68" t="s">
        <v>67</v>
      </c>
      <c r="M169" s="70" t="s">
        <v>11495</v>
      </c>
      <c r="N169" s="70">
        <v>1082908015</v>
      </c>
      <c r="O169" s="75">
        <v>13</v>
      </c>
      <c r="P169" s="158">
        <v>45302</v>
      </c>
      <c r="Q169" s="70">
        <v>4518689382</v>
      </c>
      <c r="R169" s="249">
        <v>45310</v>
      </c>
      <c r="S169" s="70">
        <v>18000000</v>
      </c>
      <c r="T169" s="67" t="s">
        <v>66</v>
      </c>
      <c r="U169" s="70">
        <v>57464638</v>
      </c>
      <c r="V169" s="70" t="s">
        <v>6066</v>
      </c>
      <c r="W169" s="249">
        <v>45310</v>
      </c>
      <c r="X169" s="249">
        <v>45310</v>
      </c>
      <c r="Y169" s="78" t="s">
        <v>74</v>
      </c>
      <c r="Z169" s="249">
        <v>45457</v>
      </c>
      <c r="AA169" s="71">
        <f t="shared" si="10"/>
        <v>147</v>
      </c>
      <c r="AB169" s="71">
        <v>0</v>
      </c>
      <c r="AC169" s="299">
        <v>0</v>
      </c>
      <c r="AD169" s="71">
        <v>0</v>
      </c>
      <c r="AE169" s="158" t="s">
        <v>74</v>
      </c>
      <c r="AF169" s="71">
        <f t="shared" si="11"/>
        <v>0</v>
      </c>
      <c r="AG169" s="70">
        <v>1</v>
      </c>
      <c r="AH169" s="300">
        <v>11160000</v>
      </c>
      <c r="AI169" s="158">
        <v>45362</v>
      </c>
      <c r="AJ169" s="67">
        <v>0</v>
      </c>
      <c r="AK169" s="76" t="s">
        <v>74</v>
      </c>
      <c r="AL169" s="76" t="s">
        <v>74</v>
      </c>
      <c r="AM169" s="71">
        <f t="shared" si="12"/>
        <v>0</v>
      </c>
      <c r="AN169" s="305">
        <f>+K169+AC169-AH169</f>
        <v>6840000</v>
      </c>
      <c r="AO169" s="67" t="s">
        <v>66</v>
      </c>
      <c r="AP169" s="70">
        <v>18000000</v>
      </c>
      <c r="AQ169" s="67" t="s">
        <v>94</v>
      </c>
      <c r="AR169" s="70">
        <v>0</v>
      </c>
      <c r="AS169" s="80" t="s">
        <v>74</v>
      </c>
      <c r="AT169" s="301">
        <v>6840000</v>
      </c>
      <c r="AU169" s="203">
        <f t="shared" si="13"/>
        <v>0</v>
      </c>
      <c r="AV169" s="83">
        <f t="shared" si="14"/>
        <v>1</v>
      </c>
      <c r="AW169" s="158">
        <v>45411</v>
      </c>
      <c r="AX169" s="67" t="s">
        <v>571</v>
      </c>
      <c r="AY169" s="70" t="s">
        <v>11494</v>
      </c>
      <c r="AZ169" s="68" t="s">
        <v>66</v>
      </c>
      <c r="BA169" s="68" t="s">
        <v>66</v>
      </c>
    </row>
    <row r="170" spans="2:53" x14ac:dyDescent="0.25">
      <c r="B170" s="68">
        <v>2024</v>
      </c>
      <c r="C170" s="68">
        <v>891780111</v>
      </c>
      <c r="D170" s="69" t="s">
        <v>64</v>
      </c>
      <c r="E170" s="74" t="s">
        <v>11493</v>
      </c>
      <c r="F170" s="70" t="s">
        <v>11492</v>
      </c>
      <c r="G170" s="314">
        <v>0</v>
      </c>
      <c r="H170" s="67" t="s">
        <v>72</v>
      </c>
      <c r="I170" s="69" t="s">
        <v>65</v>
      </c>
      <c r="J170" s="70" t="s">
        <v>11491</v>
      </c>
      <c r="K170" s="70">
        <v>15000000</v>
      </c>
      <c r="L170" s="68" t="s">
        <v>67</v>
      </c>
      <c r="M170" s="70" t="s">
        <v>8625</v>
      </c>
      <c r="N170" s="70">
        <v>1082946247</v>
      </c>
      <c r="O170" s="75">
        <v>13</v>
      </c>
      <c r="P170" s="158">
        <v>45302</v>
      </c>
      <c r="Q170" s="70">
        <v>4518689382</v>
      </c>
      <c r="R170" s="249">
        <v>45310</v>
      </c>
      <c r="S170" s="70">
        <v>15000000</v>
      </c>
      <c r="T170" s="67" t="s">
        <v>66</v>
      </c>
      <c r="U170" s="70">
        <v>85152695</v>
      </c>
      <c r="V170" s="70" t="s">
        <v>6527</v>
      </c>
      <c r="W170" s="249">
        <v>45310</v>
      </c>
      <c r="X170" s="249">
        <v>45310</v>
      </c>
      <c r="Y170" s="78" t="s">
        <v>74</v>
      </c>
      <c r="Z170" s="249">
        <v>45457</v>
      </c>
      <c r="AA170" s="71">
        <f t="shared" si="10"/>
        <v>147</v>
      </c>
      <c r="AB170" s="71">
        <v>2</v>
      </c>
      <c r="AC170" s="299">
        <v>1600000</v>
      </c>
      <c r="AD170" s="71">
        <v>1</v>
      </c>
      <c r="AE170" s="158">
        <v>45473</v>
      </c>
      <c r="AF170" s="71">
        <f t="shared" si="11"/>
        <v>16</v>
      </c>
      <c r="AG170" s="70">
        <v>0</v>
      </c>
      <c r="AH170" s="300">
        <v>0</v>
      </c>
      <c r="AI170" s="158" t="s">
        <v>74</v>
      </c>
      <c r="AJ170" s="67">
        <v>0</v>
      </c>
      <c r="AK170" s="76" t="s">
        <v>74</v>
      </c>
      <c r="AL170" s="76" t="s">
        <v>74</v>
      </c>
      <c r="AM170" s="71">
        <f t="shared" si="12"/>
        <v>0</v>
      </c>
      <c r="AN170" s="305">
        <f>+K170+AC170-AH170</f>
        <v>16600000</v>
      </c>
      <c r="AO170" s="67" t="s">
        <v>66</v>
      </c>
      <c r="AP170" s="70">
        <v>15000000</v>
      </c>
      <c r="AQ170" s="67" t="s">
        <v>94</v>
      </c>
      <c r="AR170" s="70">
        <v>0</v>
      </c>
      <c r="AS170" s="80" t="s">
        <v>74</v>
      </c>
      <c r="AT170" s="301">
        <v>16600000</v>
      </c>
      <c r="AU170" s="203">
        <f t="shared" si="13"/>
        <v>0</v>
      </c>
      <c r="AV170" s="83">
        <f t="shared" si="14"/>
        <v>1</v>
      </c>
      <c r="AW170" s="158" t="s">
        <v>74</v>
      </c>
      <c r="AX170" s="67" t="s">
        <v>80</v>
      </c>
      <c r="AY170" s="70" t="s">
        <v>11490</v>
      </c>
      <c r="AZ170" s="68" t="s">
        <v>66</v>
      </c>
      <c r="BA170" s="68" t="s">
        <v>66</v>
      </c>
    </row>
    <row r="171" spans="2:53" x14ac:dyDescent="0.25">
      <c r="B171" s="68">
        <v>2024</v>
      </c>
      <c r="C171" s="68">
        <v>891780111</v>
      </c>
      <c r="D171" s="69" t="s">
        <v>64</v>
      </c>
      <c r="E171" s="74" t="s">
        <v>11489</v>
      </c>
      <c r="F171" s="70" t="s">
        <v>11488</v>
      </c>
      <c r="G171" s="314">
        <v>0</v>
      </c>
      <c r="H171" s="67" t="s">
        <v>72</v>
      </c>
      <c r="I171" s="69" t="s">
        <v>65</v>
      </c>
      <c r="J171" s="70" t="s">
        <v>11487</v>
      </c>
      <c r="K171" s="70">
        <v>30000000</v>
      </c>
      <c r="L171" s="68" t="s">
        <v>67</v>
      </c>
      <c r="M171" s="70" t="s">
        <v>9215</v>
      </c>
      <c r="N171" s="70">
        <v>19601307</v>
      </c>
      <c r="O171" s="75">
        <v>13</v>
      </c>
      <c r="P171" s="158">
        <v>45302</v>
      </c>
      <c r="Q171" s="70">
        <v>4518689382</v>
      </c>
      <c r="R171" s="249">
        <v>45310</v>
      </c>
      <c r="S171" s="70">
        <v>30000000</v>
      </c>
      <c r="T171" s="67" t="s">
        <v>66</v>
      </c>
      <c r="U171" s="70">
        <v>84457182</v>
      </c>
      <c r="V171" s="70" t="s">
        <v>11091</v>
      </c>
      <c r="W171" s="249">
        <v>45310</v>
      </c>
      <c r="X171" s="249">
        <v>45310</v>
      </c>
      <c r="Y171" s="78" t="s">
        <v>74</v>
      </c>
      <c r="Z171" s="249">
        <v>45457</v>
      </c>
      <c r="AA171" s="71">
        <f t="shared" si="10"/>
        <v>147</v>
      </c>
      <c r="AB171" s="71">
        <v>2</v>
      </c>
      <c r="AC171" s="299">
        <v>3200000</v>
      </c>
      <c r="AD171" s="71">
        <v>1</v>
      </c>
      <c r="AE171" s="158">
        <v>45473</v>
      </c>
      <c r="AF171" s="71">
        <f t="shared" si="11"/>
        <v>16</v>
      </c>
      <c r="AG171" s="70">
        <v>0</v>
      </c>
      <c r="AH171" s="300">
        <v>0</v>
      </c>
      <c r="AI171" s="158" t="s">
        <v>74</v>
      </c>
      <c r="AJ171" s="67">
        <v>0</v>
      </c>
      <c r="AK171" s="76" t="s">
        <v>74</v>
      </c>
      <c r="AL171" s="76" t="s">
        <v>74</v>
      </c>
      <c r="AM171" s="71">
        <f t="shared" si="12"/>
        <v>0</v>
      </c>
      <c r="AN171" s="305">
        <f>+K171+AC171-AH171</f>
        <v>33200000</v>
      </c>
      <c r="AO171" s="67" t="s">
        <v>66</v>
      </c>
      <c r="AP171" s="70">
        <v>30000000</v>
      </c>
      <c r="AQ171" s="67" t="s">
        <v>94</v>
      </c>
      <c r="AR171" s="70">
        <v>0</v>
      </c>
      <c r="AS171" s="80" t="s">
        <v>74</v>
      </c>
      <c r="AT171" s="301">
        <v>33200000</v>
      </c>
      <c r="AU171" s="203">
        <f t="shared" si="13"/>
        <v>0</v>
      </c>
      <c r="AV171" s="83">
        <f t="shared" si="14"/>
        <v>1</v>
      </c>
      <c r="AW171" s="158" t="s">
        <v>74</v>
      </c>
      <c r="AX171" s="67" t="s">
        <v>80</v>
      </c>
      <c r="AY171" s="70" t="s">
        <v>11486</v>
      </c>
      <c r="AZ171" s="68" t="s">
        <v>66</v>
      </c>
      <c r="BA171" s="68" t="s">
        <v>66</v>
      </c>
    </row>
    <row r="172" spans="2:53" x14ac:dyDescent="0.25">
      <c r="B172" s="68">
        <v>2024</v>
      </c>
      <c r="C172" s="68">
        <v>891780111</v>
      </c>
      <c r="D172" s="69" t="s">
        <v>64</v>
      </c>
      <c r="E172" s="74" t="s">
        <v>11485</v>
      </c>
      <c r="F172" s="70" t="s">
        <v>11484</v>
      </c>
      <c r="G172" s="314">
        <v>0</v>
      </c>
      <c r="H172" s="67" t="s">
        <v>72</v>
      </c>
      <c r="I172" s="69" t="s">
        <v>65</v>
      </c>
      <c r="J172" s="70" t="s">
        <v>11483</v>
      </c>
      <c r="K172" s="70">
        <v>13860000</v>
      </c>
      <c r="L172" s="68" t="s">
        <v>67</v>
      </c>
      <c r="M172" s="70" t="s">
        <v>8600</v>
      </c>
      <c r="N172" s="70">
        <v>85462989</v>
      </c>
      <c r="O172" s="75">
        <v>13</v>
      </c>
      <c r="P172" s="158">
        <v>45302</v>
      </c>
      <c r="Q172" s="70">
        <v>4518689382</v>
      </c>
      <c r="R172" s="249">
        <v>45310</v>
      </c>
      <c r="S172" s="70">
        <v>13860000</v>
      </c>
      <c r="T172" s="67" t="s">
        <v>66</v>
      </c>
      <c r="U172" s="70">
        <v>36665858</v>
      </c>
      <c r="V172" s="70" t="s">
        <v>4422</v>
      </c>
      <c r="W172" s="249">
        <v>45310</v>
      </c>
      <c r="X172" s="249">
        <v>45310</v>
      </c>
      <c r="Y172" s="78" t="s">
        <v>74</v>
      </c>
      <c r="Z172" s="249">
        <v>45457</v>
      </c>
      <c r="AA172" s="71">
        <f t="shared" si="10"/>
        <v>147</v>
      </c>
      <c r="AB172" s="71">
        <v>2</v>
      </c>
      <c r="AC172" s="299">
        <v>1440000</v>
      </c>
      <c r="AD172" s="71">
        <v>1</v>
      </c>
      <c r="AE172" s="158">
        <v>45473</v>
      </c>
      <c r="AF172" s="71">
        <f t="shared" si="11"/>
        <v>16</v>
      </c>
      <c r="AG172" s="70">
        <v>0</v>
      </c>
      <c r="AH172" s="300">
        <v>0</v>
      </c>
      <c r="AI172" s="158" t="s">
        <v>74</v>
      </c>
      <c r="AJ172" s="67">
        <v>0</v>
      </c>
      <c r="AK172" s="76" t="s">
        <v>74</v>
      </c>
      <c r="AL172" s="76" t="s">
        <v>74</v>
      </c>
      <c r="AM172" s="71">
        <f t="shared" si="12"/>
        <v>0</v>
      </c>
      <c r="AN172" s="305">
        <f>+K172+AC172-AH172</f>
        <v>15300000</v>
      </c>
      <c r="AO172" s="67" t="s">
        <v>66</v>
      </c>
      <c r="AP172" s="70">
        <v>13860000</v>
      </c>
      <c r="AQ172" s="67" t="s">
        <v>94</v>
      </c>
      <c r="AR172" s="70">
        <v>0</v>
      </c>
      <c r="AS172" s="80" t="s">
        <v>74</v>
      </c>
      <c r="AT172" s="301">
        <v>15300000</v>
      </c>
      <c r="AU172" s="203">
        <f t="shared" si="13"/>
        <v>0</v>
      </c>
      <c r="AV172" s="83">
        <f t="shared" si="14"/>
        <v>1</v>
      </c>
      <c r="AW172" s="158" t="s">
        <v>74</v>
      </c>
      <c r="AX172" s="67" t="s">
        <v>80</v>
      </c>
      <c r="AY172" s="70" t="s">
        <v>11482</v>
      </c>
      <c r="AZ172" s="68" t="s">
        <v>66</v>
      </c>
      <c r="BA172" s="68" t="s">
        <v>66</v>
      </c>
    </row>
    <row r="173" spans="2:53" x14ac:dyDescent="0.25">
      <c r="B173" s="68">
        <v>2024</v>
      </c>
      <c r="C173" s="68">
        <v>891780111</v>
      </c>
      <c r="D173" s="69" t="s">
        <v>64</v>
      </c>
      <c r="E173" s="74" t="s">
        <v>11481</v>
      </c>
      <c r="F173" s="70" t="s">
        <v>11480</v>
      </c>
      <c r="G173" s="314">
        <v>0</v>
      </c>
      <c r="H173" s="67" t="s">
        <v>72</v>
      </c>
      <c r="I173" s="69" t="s">
        <v>65</v>
      </c>
      <c r="J173" s="70" t="s">
        <v>11479</v>
      </c>
      <c r="K173" s="70">
        <v>14800000</v>
      </c>
      <c r="L173" s="68" t="s">
        <v>67</v>
      </c>
      <c r="M173" s="70" t="s">
        <v>6975</v>
      </c>
      <c r="N173" s="70">
        <v>1083045649</v>
      </c>
      <c r="O173" s="75">
        <v>13</v>
      </c>
      <c r="P173" s="158">
        <v>45302</v>
      </c>
      <c r="Q173" s="70">
        <v>4518689382</v>
      </c>
      <c r="R173" s="249">
        <v>45310</v>
      </c>
      <c r="S173" s="70">
        <v>14800000</v>
      </c>
      <c r="T173" s="67" t="s">
        <v>66</v>
      </c>
      <c r="U173" s="70">
        <v>1082868728</v>
      </c>
      <c r="V173" s="70" t="s">
        <v>4354</v>
      </c>
      <c r="W173" s="249">
        <v>45310</v>
      </c>
      <c r="X173" s="249">
        <v>45310</v>
      </c>
      <c r="Y173" s="78" t="s">
        <v>74</v>
      </c>
      <c r="Z173" s="249">
        <v>45457</v>
      </c>
      <c r="AA173" s="71">
        <f t="shared" si="10"/>
        <v>147</v>
      </c>
      <c r="AB173" s="71">
        <v>2</v>
      </c>
      <c r="AC173" s="299">
        <v>1500000</v>
      </c>
      <c r="AD173" s="71">
        <v>1</v>
      </c>
      <c r="AE173" s="158">
        <v>45473</v>
      </c>
      <c r="AF173" s="71">
        <f t="shared" si="11"/>
        <v>16</v>
      </c>
      <c r="AG173" s="70">
        <v>0</v>
      </c>
      <c r="AH173" s="300">
        <v>0</v>
      </c>
      <c r="AI173" s="158" t="s">
        <v>74</v>
      </c>
      <c r="AJ173" s="67">
        <v>0</v>
      </c>
      <c r="AK173" s="76" t="s">
        <v>74</v>
      </c>
      <c r="AL173" s="76" t="s">
        <v>74</v>
      </c>
      <c r="AM173" s="71">
        <f t="shared" si="12"/>
        <v>0</v>
      </c>
      <c r="AN173" s="305">
        <f>+K173+AC173-AH173</f>
        <v>16300000</v>
      </c>
      <c r="AO173" s="67" t="s">
        <v>66</v>
      </c>
      <c r="AP173" s="70">
        <v>14800000</v>
      </c>
      <c r="AQ173" s="67" t="s">
        <v>94</v>
      </c>
      <c r="AR173" s="70">
        <v>0</v>
      </c>
      <c r="AS173" s="80" t="s">
        <v>74</v>
      </c>
      <c r="AT173" s="301">
        <v>16300000</v>
      </c>
      <c r="AU173" s="203">
        <f t="shared" si="13"/>
        <v>0</v>
      </c>
      <c r="AV173" s="83">
        <f t="shared" si="14"/>
        <v>1</v>
      </c>
      <c r="AW173" s="158" t="s">
        <v>74</v>
      </c>
      <c r="AX173" s="67" t="s">
        <v>80</v>
      </c>
      <c r="AY173" s="70" t="s">
        <v>11478</v>
      </c>
      <c r="AZ173" s="68" t="s">
        <v>66</v>
      </c>
      <c r="BA173" s="68" t="s">
        <v>66</v>
      </c>
    </row>
    <row r="174" spans="2:53" x14ac:dyDescent="0.25">
      <c r="B174" s="68">
        <v>2024</v>
      </c>
      <c r="C174" s="68">
        <v>891780111</v>
      </c>
      <c r="D174" s="69" t="s">
        <v>64</v>
      </c>
      <c r="E174" s="74" t="s">
        <v>11477</v>
      </c>
      <c r="F174" s="70" t="s">
        <v>11476</v>
      </c>
      <c r="G174" s="314">
        <v>0</v>
      </c>
      <c r="H174" s="67" t="s">
        <v>72</v>
      </c>
      <c r="I174" s="69" t="s">
        <v>65</v>
      </c>
      <c r="J174" s="70" t="s">
        <v>11475</v>
      </c>
      <c r="K174" s="70">
        <v>16100000</v>
      </c>
      <c r="L174" s="68" t="s">
        <v>67</v>
      </c>
      <c r="M174" s="70" t="s">
        <v>9264</v>
      </c>
      <c r="N174" s="70">
        <v>1083567834</v>
      </c>
      <c r="O174" s="75">
        <v>13</v>
      </c>
      <c r="P174" s="158">
        <v>45302</v>
      </c>
      <c r="Q174" s="70">
        <v>4518689382</v>
      </c>
      <c r="R174" s="249">
        <v>45310</v>
      </c>
      <c r="S174" s="70">
        <v>16100000</v>
      </c>
      <c r="T174" s="67" t="s">
        <v>66</v>
      </c>
      <c r="U174" s="70">
        <v>84457182</v>
      </c>
      <c r="V174" s="70" t="s">
        <v>11091</v>
      </c>
      <c r="W174" s="249">
        <v>45310</v>
      </c>
      <c r="X174" s="249">
        <v>45310</v>
      </c>
      <c r="Y174" s="78" t="s">
        <v>74</v>
      </c>
      <c r="Z174" s="249">
        <v>45457</v>
      </c>
      <c r="AA174" s="71">
        <f t="shared" si="10"/>
        <v>147</v>
      </c>
      <c r="AB174" s="71">
        <v>2</v>
      </c>
      <c r="AC174" s="299">
        <v>1600000</v>
      </c>
      <c r="AD174" s="71">
        <v>1</v>
      </c>
      <c r="AE174" s="158">
        <v>45473</v>
      </c>
      <c r="AF174" s="71">
        <f t="shared" si="11"/>
        <v>16</v>
      </c>
      <c r="AG174" s="70">
        <v>0</v>
      </c>
      <c r="AH174" s="300">
        <v>0</v>
      </c>
      <c r="AI174" s="158" t="s">
        <v>74</v>
      </c>
      <c r="AJ174" s="67">
        <v>0</v>
      </c>
      <c r="AK174" s="76" t="s">
        <v>74</v>
      </c>
      <c r="AL174" s="76" t="s">
        <v>74</v>
      </c>
      <c r="AM174" s="71">
        <f t="shared" si="12"/>
        <v>0</v>
      </c>
      <c r="AN174" s="305">
        <f>+K174+AC174-AH174</f>
        <v>17700000</v>
      </c>
      <c r="AO174" s="67" t="s">
        <v>66</v>
      </c>
      <c r="AP174" s="70">
        <v>16100000</v>
      </c>
      <c r="AQ174" s="67" t="s">
        <v>94</v>
      </c>
      <c r="AR174" s="70">
        <v>0</v>
      </c>
      <c r="AS174" s="80" t="s">
        <v>74</v>
      </c>
      <c r="AT174" s="301">
        <v>17700000</v>
      </c>
      <c r="AU174" s="203">
        <f t="shared" si="13"/>
        <v>0</v>
      </c>
      <c r="AV174" s="83">
        <f t="shared" si="14"/>
        <v>1</v>
      </c>
      <c r="AW174" s="158" t="s">
        <v>74</v>
      </c>
      <c r="AX174" s="67" t="s">
        <v>80</v>
      </c>
      <c r="AY174" s="70" t="s">
        <v>11474</v>
      </c>
      <c r="AZ174" s="68" t="s">
        <v>66</v>
      </c>
      <c r="BA174" s="68" t="s">
        <v>66</v>
      </c>
    </row>
    <row r="175" spans="2:53" x14ac:dyDescent="0.25">
      <c r="B175" s="68">
        <v>2024</v>
      </c>
      <c r="C175" s="68">
        <v>891780111</v>
      </c>
      <c r="D175" s="69" t="s">
        <v>64</v>
      </c>
      <c r="E175" s="74" t="s">
        <v>11473</v>
      </c>
      <c r="F175" s="70" t="s">
        <v>11472</v>
      </c>
      <c r="G175" s="314">
        <v>0</v>
      </c>
      <c r="H175" s="67" t="s">
        <v>72</v>
      </c>
      <c r="I175" s="69" t="s">
        <v>65</v>
      </c>
      <c r="J175" s="70" t="s">
        <v>11471</v>
      </c>
      <c r="K175" s="70">
        <v>10500000</v>
      </c>
      <c r="L175" s="68" t="s">
        <v>67</v>
      </c>
      <c r="M175" s="70" t="s">
        <v>7600</v>
      </c>
      <c r="N175" s="70">
        <v>1079916249</v>
      </c>
      <c r="O175" s="75">
        <v>14</v>
      </c>
      <c r="P175" s="249">
        <v>45302</v>
      </c>
      <c r="Q175" s="70">
        <v>2126349000</v>
      </c>
      <c r="R175" s="249">
        <v>45310</v>
      </c>
      <c r="S175" s="70">
        <v>10500000</v>
      </c>
      <c r="T175" s="67" t="s">
        <v>66</v>
      </c>
      <c r="U175" s="70">
        <v>36694483</v>
      </c>
      <c r="V175" s="70" t="s">
        <v>7599</v>
      </c>
      <c r="W175" s="249">
        <v>45310</v>
      </c>
      <c r="X175" s="249">
        <v>45310</v>
      </c>
      <c r="Y175" s="78" t="s">
        <v>74</v>
      </c>
      <c r="Z175" s="249">
        <v>45457</v>
      </c>
      <c r="AA175" s="71">
        <f t="shared" si="10"/>
        <v>147</v>
      </c>
      <c r="AB175" s="71">
        <v>3</v>
      </c>
      <c r="AC175" s="299">
        <v>1120000</v>
      </c>
      <c r="AD175" s="71">
        <v>2</v>
      </c>
      <c r="AE175" s="158">
        <v>45475</v>
      </c>
      <c r="AF175" s="71">
        <f t="shared" si="11"/>
        <v>18</v>
      </c>
      <c r="AG175" s="70">
        <v>0</v>
      </c>
      <c r="AH175" s="300">
        <v>0</v>
      </c>
      <c r="AI175" s="158" t="s">
        <v>74</v>
      </c>
      <c r="AJ175" s="67">
        <v>0</v>
      </c>
      <c r="AK175" s="76" t="s">
        <v>74</v>
      </c>
      <c r="AL175" s="76" t="s">
        <v>74</v>
      </c>
      <c r="AM175" s="71">
        <f t="shared" si="12"/>
        <v>0</v>
      </c>
      <c r="AN175" s="305">
        <f>+K175+AC175-AH175</f>
        <v>11620000</v>
      </c>
      <c r="AO175" s="67" t="s">
        <v>66</v>
      </c>
      <c r="AP175" s="70">
        <v>10500000</v>
      </c>
      <c r="AQ175" s="67" t="s">
        <v>94</v>
      </c>
      <c r="AR175" s="70">
        <v>0</v>
      </c>
      <c r="AS175" s="80" t="s">
        <v>74</v>
      </c>
      <c r="AT175" s="301">
        <v>11620000</v>
      </c>
      <c r="AU175" s="203">
        <f t="shared" si="13"/>
        <v>0</v>
      </c>
      <c r="AV175" s="83">
        <f t="shared" si="14"/>
        <v>1</v>
      </c>
      <c r="AW175" s="158" t="s">
        <v>74</v>
      </c>
      <c r="AX175" s="67" t="s">
        <v>80</v>
      </c>
      <c r="AY175" s="70" t="s">
        <v>11470</v>
      </c>
      <c r="AZ175" s="68" t="s">
        <v>66</v>
      </c>
      <c r="BA175" s="68" t="s">
        <v>66</v>
      </c>
    </row>
    <row r="176" spans="2:53" x14ac:dyDescent="0.25">
      <c r="B176" s="68">
        <v>2024</v>
      </c>
      <c r="C176" s="68">
        <v>891780111</v>
      </c>
      <c r="D176" s="69" t="s">
        <v>64</v>
      </c>
      <c r="E176" s="74" t="s">
        <v>11469</v>
      </c>
      <c r="F176" s="70" t="s">
        <v>11468</v>
      </c>
      <c r="G176" s="314">
        <v>0</v>
      </c>
      <c r="H176" s="67" t="s">
        <v>72</v>
      </c>
      <c r="I176" s="69" t="s">
        <v>65</v>
      </c>
      <c r="J176" s="70" t="s">
        <v>11092</v>
      </c>
      <c r="K176" s="70">
        <v>12833000</v>
      </c>
      <c r="L176" s="68" t="s">
        <v>67</v>
      </c>
      <c r="M176" s="70" t="s">
        <v>8745</v>
      </c>
      <c r="N176" s="70">
        <v>84451148</v>
      </c>
      <c r="O176" s="75">
        <v>14</v>
      </c>
      <c r="P176" s="249">
        <v>45302</v>
      </c>
      <c r="Q176" s="70">
        <v>2126349000</v>
      </c>
      <c r="R176" s="249">
        <v>45310</v>
      </c>
      <c r="S176" s="70">
        <v>12833000</v>
      </c>
      <c r="T176" s="67" t="s">
        <v>66</v>
      </c>
      <c r="U176" s="70">
        <v>84457182</v>
      </c>
      <c r="V176" s="70" t="s">
        <v>11091</v>
      </c>
      <c r="W176" s="249">
        <v>45310</v>
      </c>
      <c r="X176" s="249">
        <v>45310</v>
      </c>
      <c r="Y176" s="78" t="s">
        <v>74</v>
      </c>
      <c r="Z176" s="249">
        <v>45457</v>
      </c>
      <c r="AA176" s="71">
        <f t="shared" si="10"/>
        <v>147</v>
      </c>
      <c r="AB176" s="71">
        <v>2</v>
      </c>
      <c r="AC176" s="299">
        <v>1334000</v>
      </c>
      <c r="AD176" s="71">
        <v>1</v>
      </c>
      <c r="AE176" s="158">
        <v>45473</v>
      </c>
      <c r="AF176" s="71">
        <f t="shared" si="11"/>
        <v>16</v>
      </c>
      <c r="AG176" s="70">
        <v>0</v>
      </c>
      <c r="AH176" s="300">
        <v>0</v>
      </c>
      <c r="AI176" s="158" t="s">
        <v>74</v>
      </c>
      <c r="AJ176" s="67">
        <v>0</v>
      </c>
      <c r="AK176" s="76" t="s">
        <v>74</v>
      </c>
      <c r="AL176" s="76" t="s">
        <v>74</v>
      </c>
      <c r="AM176" s="71">
        <f t="shared" si="12"/>
        <v>0</v>
      </c>
      <c r="AN176" s="305">
        <f>+K176+AC176-AH176</f>
        <v>14167000</v>
      </c>
      <c r="AO176" s="67" t="s">
        <v>66</v>
      </c>
      <c r="AP176" s="70">
        <v>12833000</v>
      </c>
      <c r="AQ176" s="67" t="s">
        <v>94</v>
      </c>
      <c r="AR176" s="70">
        <v>0</v>
      </c>
      <c r="AS176" s="80" t="s">
        <v>74</v>
      </c>
      <c r="AT176" s="301">
        <v>14167000</v>
      </c>
      <c r="AU176" s="203">
        <f t="shared" si="13"/>
        <v>0</v>
      </c>
      <c r="AV176" s="83">
        <f t="shared" si="14"/>
        <v>1</v>
      </c>
      <c r="AW176" s="158" t="s">
        <v>74</v>
      </c>
      <c r="AX176" s="67" t="s">
        <v>80</v>
      </c>
      <c r="AY176" s="70" t="s">
        <v>11467</v>
      </c>
      <c r="AZ176" s="68" t="s">
        <v>66</v>
      </c>
      <c r="BA176" s="68" t="s">
        <v>66</v>
      </c>
    </row>
    <row r="177" spans="2:53" x14ac:dyDescent="0.25">
      <c r="B177" s="68">
        <v>2024</v>
      </c>
      <c r="C177" s="68">
        <v>891780111</v>
      </c>
      <c r="D177" s="69" t="s">
        <v>64</v>
      </c>
      <c r="E177" s="74" t="s">
        <v>11466</v>
      </c>
      <c r="F177" s="70" t="s">
        <v>11465</v>
      </c>
      <c r="G177" s="314">
        <v>0</v>
      </c>
      <c r="H177" s="67" t="s">
        <v>72</v>
      </c>
      <c r="I177" s="69" t="s">
        <v>65</v>
      </c>
      <c r="J177" s="70" t="s">
        <v>9607</v>
      </c>
      <c r="K177" s="70">
        <v>10500000</v>
      </c>
      <c r="L177" s="68" t="s">
        <v>67</v>
      </c>
      <c r="M177" s="70" t="s">
        <v>11464</v>
      </c>
      <c r="N177" s="70">
        <v>1082954479</v>
      </c>
      <c r="O177" s="75">
        <v>14</v>
      </c>
      <c r="P177" s="249">
        <v>45302</v>
      </c>
      <c r="Q177" s="70">
        <v>2126349000</v>
      </c>
      <c r="R177" s="249">
        <v>45310</v>
      </c>
      <c r="S177" s="70">
        <v>10500000</v>
      </c>
      <c r="T177" s="67" t="s">
        <v>66</v>
      </c>
      <c r="U177" s="70">
        <v>36694483</v>
      </c>
      <c r="V177" s="70" t="s">
        <v>7599</v>
      </c>
      <c r="W177" s="249">
        <v>45310</v>
      </c>
      <c r="X177" s="249">
        <v>45310</v>
      </c>
      <c r="Y177" s="78" t="s">
        <v>74</v>
      </c>
      <c r="Z177" s="249">
        <v>45457</v>
      </c>
      <c r="AA177" s="71">
        <f t="shared" si="10"/>
        <v>147</v>
      </c>
      <c r="AB177" s="71">
        <v>2</v>
      </c>
      <c r="AC177" s="299">
        <v>1120000</v>
      </c>
      <c r="AD177" s="71">
        <v>1</v>
      </c>
      <c r="AE177" s="158">
        <v>45473</v>
      </c>
      <c r="AF177" s="71">
        <f t="shared" si="11"/>
        <v>16</v>
      </c>
      <c r="AG177" s="70">
        <v>0</v>
      </c>
      <c r="AH177" s="300">
        <v>0</v>
      </c>
      <c r="AI177" s="158" t="s">
        <v>74</v>
      </c>
      <c r="AJ177" s="67">
        <v>0</v>
      </c>
      <c r="AK177" s="76" t="s">
        <v>74</v>
      </c>
      <c r="AL177" s="76" t="s">
        <v>74</v>
      </c>
      <c r="AM177" s="71">
        <f t="shared" si="12"/>
        <v>0</v>
      </c>
      <c r="AN177" s="305">
        <f>+K177+AC177-AH177</f>
        <v>11620000</v>
      </c>
      <c r="AO177" s="67" t="s">
        <v>66</v>
      </c>
      <c r="AP177" s="70">
        <v>10500000</v>
      </c>
      <c r="AQ177" s="67" t="s">
        <v>94</v>
      </c>
      <c r="AR177" s="70">
        <v>0</v>
      </c>
      <c r="AS177" s="80" t="s">
        <v>74</v>
      </c>
      <c r="AT177" s="301">
        <v>11620000</v>
      </c>
      <c r="AU177" s="203">
        <f t="shared" si="13"/>
        <v>0</v>
      </c>
      <c r="AV177" s="83">
        <f t="shared" si="14"/>
        <v>1</v>
      </c>
      <c r="AW177" s="158" t="s">
        <v>74</v>
      </c>
      <c r="AX177" s="67" t="s">
        <v>80</v>
      </c>
      <c r="AY177" s="70" t="s">
        <v>11463</v>
      </c>
      <c r="AZ177" s="68" t="s">
        <v>66</v>
      </c>
      <c r="BA177" s="68" t="s">
        <v>66</v>
      </c>
    </row>
    <row r="178" spans="2:53" x14ac:dyDescent="0.25">
      <c r="B178" s="68">
        <v>2024</v>
      </c>
      <c r="C178" s="68">
        <v>891780111</v>
      </c>
      <c r="D178" s="69" t="s">
        <v>64</v>
      </c>
      <c r="E178" s="74" t="s">
        <v>11462</v>
      </c>
      <c r="F178" s="70" t="s">
        <v>11461</v>
      </c>
      <c r="G178" s="314">
        <v>0</v>
      </c>
      <c r="H178" s="67" t="s">
        <v>72</v>
      </c>
      <c r="I178" s="69" t="s">
        <v>65</v>
      </c>
      <c r="J178" s="70" t="s">
        <v>11460</v>
      </c>
      <c r="K178" s="70">
        <v>13500000</v>
      </c>
      <c r="L178" s="68" t="s">
        <v>67</v>
      </c>
      <c r="M178" s="70" t="s">
        <v>7580</v>
      </c>
      <c r="N178" s="70">
        <v>85449538</v>
      </c>
      <c r="O178" s="75">
        <v>13</v>
      </c>
      <c r="P178" s="158">
        <v>45302</v>
      </c>
      <c r="Q178" s="70">
        <v>4518689382</v>
      </c>
      <c r="R178" s="249">
        <v>45310</v>
      </c>
      <c r="S178" s="70">
        <v>13500000</v>
      </c>
      <c r="T178" s="67" t="s">
        <v>66</v>
      </c>
      <c r="U178" s="70">
        <v>36557666</v>
      </c>
      <c r="V178" s="70" t="s">
        <v>5987</v>
      </c>
      <c r="W178" s="249">
        <v>45310</v>
      </c>
      <c r="X178" s="249">
        <v>45310</v>
      </c>
      <c r="Y178" s="78" t="s">
        <v>74</v>
      </c>
      <c r="Z178" s="249">
        <v>45457</v>
      </c>
      <c r="AA178" s="71">
        <f t="shared" si="10"/>
        <v>147</v>
      </c>
      <c r="AB178" s="71">
        <v>2</v>
      </c>
      <c r="AC178" s="299">
        <v>1440000</v>
      </c>
      <c r="AD178" s="71">
        <v>1</v>
      </c>
      <c r="AE178" s="158">
        <v>45473</v>
      </c>
      <c r="AF178" s="71">
        <f t="shared" si="11"/>
        <v>16</v>
      </c>
      <c r="AG178" s="70">
        <v>0</v>
      </c>
      <c r="AH178" s="300">
        <v>0</v>
      </c>
      <c r="AI178" s="158" t="s">
        <v>74</v>
      </c>
      <c r="AJ178" s="67">
        <v>0</v>
      </c>
      <c r="AK178" s="76" t="s">
        <v>74</v>
      </c>
      <c r="AL178" s="76" t="s">
        <v>74</v>
      </c>
      <c r="AM178" s="71">
        <f t="shared" si="12"/>
        <v>0</v>
      </c>
      <c r="AN178" s="305">
        <f>+K178+AC178-AH178</f>
        <v>14940000</v>
      </c>
      <c r="AO178" s="67" t="s">
        <v>66</v>
      </c>
      <c r="AP178" s="70">
        <v>13500000</v>
      </c>
      <c r="AQ178" s="67" t="s">
        <v>94</v>
      </c>
      <c r="AR178" s="70">
        <v>0</v>
      </c>
      <c r="AS178" s="80" t="s">
        <v>74</v>
      </c>
      <c r="AT178" s="301">
        <v>14940000</v>
      </c>
      <c r="AU178" s="203">
        <f t="shared" si="13"/>
        <v>0</v>
      </c>
      <c r="AV178" s="83">
        <f t="shared" si="14"/>
        <v>1</v>
      </c>
      <c r="AW178" s="158" t="s">
        <v>74</v>
      </c>
      <c r="AX178" s="67" t="s">
        <v>80</v>
      </c>
      <c r="AY178" s="70" t="s">
        <v>11459</v>
      </c>
      <c r="AZ178" s="68" t="s">
        <v>66</v>
      </c>
      <c r="BA178" s="68" t="s">
        <v>66</v>
      </c>
    </row>
    <row r="179" spans="2:53" x14ac:dyDescent="0.25">
      <c r="B179" s="68">
        <v>2024</v>
      </c>
      <c r="C179" s="68">
        <v>891780111</v>
      </c>
      <c r="D179" s="69" t="s">
        <v>64</v>
      </c>
      <c r="E179" s="74" t="s">
        <v>11458</v>
      </c>
      <c r="F179" s="70" t="s">
        <v>11457</v>
      </c>
      <c r="G179" s="314">
        <v>0</v>
      </c>
      <c r="H179" s="67" t="s">
        <v>72</v>
      </c>
      <c r="I179" s="69" t="s">
        <v>65</v>
      </c>
      <c r="J179" s="70" t="s">
        <v>11456</v>
      </c>
      <c r="K179" s="70">
        <v>12500000</v>
      </c>
      <c r="L179" s="68" t="s">
        <v>67</v>
      </c>
      <c r="M179" s="70" t="s">
        <v>7742</v>
      </c>
      <c r="N179" s="70">
        <v>57434959</v>
      </c>
      <c r="O179" s="75">
        <v>14</v>
      </c>
      <c r="P179" s="249">
        <v>45302</v>
      </c>
      <c r="Q179" s="70">
        <v>2126349000</v>
      </c>
      <c r="R179" s="249">
        <v>45310</v>
      </c>
      <c r="S179" s="70">
        <v>12500000</v>
      </c>
      <c r="T179" s="67" t="s">
        <v>66</v>
      </c>
      <c r="U179" s="70">
        <v>36694483</v>
      </c>
      <c r="V179" s="70" t="s">
        <v>7599</v>
      </c>
      <c r="W179" s="249">
        <v>45310</v>
      </c>
      <c r="X179" s="249">
        <v>45310</v>
      </c>
      <c r="Y179" s="78" t="s">
        <v>74</v>
      </c>
      <c r="Z179" s="249">
        <v>45457</v>
      </c>
      <c r="AA179" s="71">
        <f t="shared" si="10"/>
        <v>147</v>
      </c>
      <c r="AB179" s="71">
        <v>0</v>
      </c>
      <c r="AC179" s="299">
        <v>0</v>
      </c>
      <c r="AD179" s="71">
        <v>0</v>
      </c>
      <c r="AE179" s="158" t="s">
        <v>74</v>
      </c>
      <c r="AF179" s="71">
        <f t="shared" si="11"/>
        <v>0</v>
      </c>
      <c r="AG179" s="70">
        <v>0</v>
      </c>
      <c r="AH179" s="300">
        <v>0</v>
      </c>
      <c r="AI179" s="158" t="s">
        <v>74</v>
      </c>
      <c r="AJ179" s="67">
        <v>0</v>
      </c>
      <c r="AK179" s="76" t="s">
        <v>74</v>
      </c>
      <c r="AL179" s="76" t="s">
        <v>74</v>
      </c>
      <c r="AM179" s="71">
        <f t="shared" si="12"/>
        <v>0</v>
      </c>
      <c r="AN179" s="305">
        <f>+K179+AC179-AH179</f>
        <v>12500000</v>
      </c>
      <c r="AO179" s="67" t="s">
        <v>66</v>
      </c>
      <c r="AP179" s="70">
        <v>12500000</v>
      </c>
      <c r="AQ179" s="67" t="s">
        <v>94</v>
      </c>
      <c r="AR179" s="70">
        <v>0</v>
      </c>
      <c r="AS179" s="80" t="s">
        <v>74</v>
      </c>
      <c r="AT179" s="301">
        <v>12500000</v>
      </c>
      <c r="AU179" s="203">
        <f t="shared" si="13"/>
        <v>0</v>
      </c>
      <c r="AV179" s="83">
        <f t="shared" si="14"/>
        <v>1</v>
      </c>
      <c r="AW179" s="158" t="s">
        <v>74</v>
      </c>
      <c r="AX179" s="67" t="s">
        <v>80</v>
      </c>
      <c r="AY179" s="70" t="s">
        <v>11455</v>
      </c>
      <c r="AZ179" s="68" t="s">
        <v>66</v>
      </c>
      <c r="BA179" s="68" t="s">
        <v>66</v>
      </c>
    </row>
    <row r="180" spans="2:53" x14ac:dyDescent="0.25">
      <c r="B180" s="68">
        <v>2024</v>
      </c>
      <c r="C180" s="68">
        <v>891780111</v>
      </c>
      <c r="D180" s="69" t="s">
        <v>64</v>
      </c>
      <c r="E180" s="74" t="s">
        <v>11454</v>
      </c>
      <c r="F180" s="70" t="s">
        <v>11453</v>
      </c>
      <c r="G180" s="314">
        <v>0</v>
      </c>
      <c r="H180" s="67" t="s">
        <v>72</v>
      </c>
      <c r="I180" s="69" t="s">
        <v>65</v>
      </c>
      <c r="J180" s="70" t="s">
        <v>11452</v>
      </c>
      <c r="K180" s="70">
        <v>12500000</v>
      </c>
      <c r="L180" s="68" t="s">
        <v>67</v>
      </c>
      <c r="M180" s="70" t="s">
        <v>11451</v>
      </c>
      <c r="N180" s="70">
        <v>1082250050</v>
      </c>
      <c r="O180" s="75">
        <v>14</v>
      </c>
      <c r="P180" s="249">
        <v>45302</v>
      </c>
      <c r="Q180" s="70">
        <v>2126349000</v>
      </c>
      <c r="R180" s="249">
        <v>45310</v>
      </c>
      <c r="S180" s="70">
        <v>12500000</v>
      </c>
      <c r="T180" s="67" t="s">
        <v>66</v>
      </c>
      <c r="U180" s="70">
        <v>85449357</v>
      </c>
      <c r="V180" s="70" t="s">
        <v>6038</v>
      </c>
      <c r="W180" s="249">
        <v>45310</v>
      </c>
      <c r="X180" s="249">
        <v>45310</v>
      </c>
      <c r="Y180" s="78" t="s">
        <v>74</v>
      </c>
      <c r="Z180" s="249">
        <v>45457</v>
      </c>
      <c r="AA180" s="71">
        <f t="shared" si="10"/>
        <v>147</v>
      </c>
      <c r="AB180" s="71">
        <v>2</v>
      </c>
      <c r="AC180" s="299">
        <v>1333000</v>
      </c>
      <c r="AD180" s="71">
        <v>1</v>
      </c>
      <c r="AE180" s="315">
        <v>45473</v>
      </c>
      <c r="AF180" s="71">
        <f t="shared" si="11"/>
        <v>16</v>
      </c>
      <c r="AG180" s="70">
        <v>0</v>
      </c>
      <c r="AH180" s="300">
        <v>0</v>
      </c>
      <c r="AI180" s="158" t="s">
        <v>74</v>
      </c>
      <c r="AJ180" s="67">
        <v>0</v>
      </c>
      <c r="AK180" s="76" t="s">
        <v>74</v>
      </c>
      <c r="AL180" s="76" t="s">
        <v>74</v>
      </c>
      <c r="AM180" s="71">
        <f t="shared" si="12"/>
        <v>0</v>
      </c>
      <c r="AN180" s="305">
        <f>+K180+AC180-AH180</f>
        <v>13833000</v>
      </c>
      <c r="AO180" s="67" t="s">
        <v>66</v>
      </c>
      <c r="AP180" s="70">
        <v>12500000</v>
      </c>
      <c r="AQ180" s="67" t="s">
        <v>94</v>
      </c>
      <c r="AR180" s="70">
        <v>0</v>
      </c>
      <c r="AS180" s="80" t="s">
        <v>74</v>
      </c>
      <c r="AT180" s="301">
        <v>13833000</v>
      </c>
      <c r="AU180" s="203">
        <f t="shared" si="13"/>
        <v>0</v>
      </c>
      <c r="AV180" s="83">
        <f t="shared" si="14"/>
        <v>1</v>
      </c>
      <c r="AW180" s="158" t="s">
        <v>74</v>
      </c>
      <c r="AX180" s="67" t="s">
        <v>80</v>
      </c>
      <c r="AY180" s="70" t="s">
        <v>11450</v>
      </c>
      <c r="AZ180" s="68" t="s">
        <v>66</v>
      </c>
      <c r="BA180" s="68" t="s">
        <v>66</v>
      </c>
    </row>
    <row r="181" spans="2:53" x14ac:dyDescent="0.25">
      <c r="B181" s="68">
        <v>2024</v>
      </c>
      <c r="C181" s="68">
        <v>891780111</v>
      </c>
      <c r="D181" s="69" t="s">
        <v>64</v>
      </c>
      <c r="E181" s="74" t="s">
        <v>11449</v>
      </c>
      <c r="F181" s="70" t="s">
        <v>11448</v>
      </c>
      <c r="G181" s="314">
        <v>0</v>
      </c>
      <c r="H181" s="67" t="s">
        <v>72</v>
      </c>
      <c r="I181" s="69" t="s">
        <v>65</v>
      </c>
      <c r="J181" s="70" t="s">
        <v>9432</v>
      </c>
      <c r="K181" s="70">
        <v>16500000</v>
      </c>
      <c r="L181" s="68" t="s">
        <v>67</v>
      </c>
      <c r="M181" s="70" t="s">
        <v>8142</v>
      </c>
      <c r="N181" s="70">
        <v>1082941715</v>
      </c>
      <c r="O181" s="75">
        <v>13</v>
      </c>
      <c r="P181" s="158">
        <v>45302</v>
      </c>
      <c r="Q181" s="70">
        <v>4518689382</v>
      </c>
      <c r="R181" s="249">
        <v>45310</v>
      </c>
      <c r="S181" s="70">
        <v>16500000</v>
      </c>
      <c r="T181" s="67" t="s">
        <v>66</v>
      </c>
      <c r="U181" s="70">
        <v>84457182</v>
      </c>
      <c r="V181" s="70" t="s">
        <v>11091</v>
      </c>
      <c r="W181" s="249">
        <v>45310</v>
      </c>
      <c r="X181" s="249">
        <v>45310</v>
      </c>
      <c r="Y181" s="78" t="s">
        <v>74</v>
      </c>
      <c r="Z181" s="249">
        <v>45457</v>
      </c>
      <c r="AA181" s="71">
        <f t="shared" si="10"/>
        <v>147</v>
      </c>
      <c r="AB181" s="71">
        <v>2</v>
      </c>
      <c r="AC181" s="299">
        <v>1760000</v>
      </c>
      <c r="AD181" s="71">
        <v>1</v>
      </c>
      <c r="AE181" s="315">
        <v>45473</v>
      </c>
      <c r="AF181" s="71">
        <f t="shared" si="11"/>
        <v>16</v>
      </c>
      <c r="AG181" s="70">
        <v>0</v>
      </c>
      <c r="AH181" s="300">
        <v>0</v>
      </c>
      <c r="AI181" s="158" t="s">
        <v>74</v>
      </c>
      <c r="AJ181" s="67">
        <v>0</v>
      </c>
      <c r="AK181" s="76" t="s">
        <v>74</v>
      </c>
      <c r="AL181" s="76" t="s">
        <v>74</v>
      </c>
      <c r="AM181" s="71">
        <f t="shared" si="12"/>
        <v>0</v>
      </c>
      <c r="AN181" s="305">
        <f>+K181+AC181-AH181</f>
        <v>18260000</v>
      </c>
      <c r="AO181" s="67" t="s">
        <v>66</v>
      </c>
      <c r="AP181" s="70">
        <v>16500000</v>
      </c>
      <c r="AQ181" s="67" t="s">
        <v>94</v>
      </c>
      <c r="AR181" s="70">
        <v>0</v>
      </c>
      <c r="AS181" s="80" t="s">
        <v>74</v>
      </c>
      <c r="AT181" s="301">
        <v>18260000</v>
      </c>
      <c r="AU181" s="203">
        <f t="shared" si="13"/>
        <v>0</v>
      </c>
      <c r="AV181" s="83">
        <f t="shared" si="14"/>
        <v>1</v>
      </c>
      <c r="AW181" s="158" t="s">
        <v>74</v>
      </c>
      <c r="AX181" s="67" t="s">
        <v>80</v>
      </c>
      <c r="AY181" s="70" t="s">
        <v>11447</v>
      </c>
      <c r="AZ181" s="68" t="s">
        <v>66</v>
      </c>
      <c r="BA181" s="68" t="s">
        <v>66</v>
      </c>
    </row>
    <row r="182" spans="2:53" x14ac:dyDescent="0.25">
      <c r="B182" s="68">
        <v>2024</v>
      </c>
      <c r="C182" s="68">
        <v>891780111</v>
      </c>
      <c r="D182" s="69" t="s">
        <v>64</v>
      </c>
      <c r="E182" s="74" t="s">
        <v>11446</v>
      </c>
      <c r="F182" s="70" t="s">
        <v>11445</v>
      </c>
      <c r="G182" s="314">
        <v>0</v>
      </c>
      <c r="H182" s="67" t="s">
        <v>72</v>
      </c>
      <c r="I182" s="69" t="s">
        <v>65</v>
      </c>
      <c r="J182" s="70" t="s">
        <v>11444</v>
      </c>
      <c r="K182" s="70">
        <v>12833000</v>
      </c>
      <c r="L182" s="68" t="s">
        <v>67</v>
      </c>
      <c r="M182" s="70" t="s">
        <v>7187</v>
      </c>
      <c r="N182" s="70">
        <v>36548858</v>
      </c>
      <c r="O182" s="75">
        <v>14</v>
      </c>
      <c r="P182" s="249">
        <v>45302</v>
      </c>
      <c r="Q182" s="70">
        <v>2126349000</v>
      </c>
      <c r="R182" s="249">
        <v>45310</v>
      </c>
      <c r="S182" s="70">
        <v>12833000</v>
      </c>
      <c r="T182" s="67" t="s">
        <v>66</v>
      </c>
      <c r="U182" s="70">
        <v>84457182</v>
      </c>
      <c r="V182" s="70" t="s">
        <v>11091</v>
      </c>
      <c r="W182" s="249">
        <v>45310</v>
      </c>
      <c r="X182" s="249">
        <v>45310</v>
      </c>
      <c r="Y182" s="78" t="s">
        <v>74</v>
      </c>
      <c r="Z182" s="249">
        <v>45457</v>
      </c>
      <c r="AA182" s="71">
        <f t="shared" si="10"/>
        <v>147</v>
      </c>
      <c r="AB182" s="71">
        <v>0</v>
      </c>
      <c r="AC182" s="299">
        <v>0</v>
      </c>
      <c r="AD182" s="71">
        <v>0</v>
      </c>
      <c r="AE182" s="158" t="s">
        <v>74</v>
      </c>
      <c r="AF182" s="71">
        <f t="shared" si="11"/>
        <v>0</v>
      </c>
      <c r="AG182" s="70">
        <v>0</v>
      </c>
      <c r="AH182" s="300">
        <v>0</v>
      </c>
      <c r="AI182" s="158" t="s">
        <v>74</v>
      </c>
      <c r="AJ182" s="67">
        <v>0</v>
      </c>
      <c r="AK182" s="76" t="s">
        <v>74</v>
      </c>
      <c r="AL182" s="76" t="s">
        <v>74</v>
      </c>
      <c r="AM182" s="71">
        <f t="shared" si="12"/>
        <v>0</v>
      </c>
      <c r="AN182" s="305">
        <f>+K182+AC182-AH182</f>
        <v>12833000</v>
      </c>
      <c r="AO182" s="67" t="s">
        <v>66</v>
      </c>
      <c r="AP182" s="70">
        <v>12833000</v>
      </c>
      <c r="AQ182" s="67" t="s">
        <v>94</v>
      </c>
      <c r="AR182" s="70">
        <v>0</v>
      </c>
      <c r="AS182" s="80" t="s">
        <v>74</v>
      </c>
      <c r="AT182" s="301">
        <v>12833000</v>
      </c>
      <c r="AU182" s="203">
        <f t="shared" si="13"/>
        <v>0</v>
      </c>
      <c r="AV182" s="83">
        <f t="shared" si="14"/>
        <v>1</v>
      </c>
      <c r="AW182" s="158" t="s">
        <v>74</v>
      </c>
      <c r="AX182" s="67" t="s">
        <v>80</v>
      </c>
      <c r="AY182" s="70" t="s">
        <v>11443</v>
      </c>
      <c r="AZ182" s="68" t="s">
        <v>66</v>
      </c>
      <c r="BA182" s="68" t="s">
        <v>66</v>
      </c>
    </row>
    <row r="183" spans="2:53" x14ac:dyDescent="0.25">
      <c r="B183" s="68">
        <v>2024</v>
      </c>
      <c r="C183" s="68">
        <v>891780111</v>
      </c>
      <c r="D183" s="69" t="s">
        <v>64</v>
      </c>
      <c r="E183" s="74" t="s">
        <v>11442</v>
      </c>
      <c r="F183" s="70" t="s">
        <v>11441</v>
      </c>
      <c r="G183" s="314">
        <v>0</v>
      </c>
      <c r="H183" s="67" t="s">
        <v>72</v>
      </c>
      <c r="I183" s="69" t="s">
        <v>65</v>
      </c>
      <c r="J183" s="70" t="s">
        <v>11260</v>
      </c>
      <c r="K183" s="70">
        <v>16500000</v>
      </c>
      <c r="L183" s="68" t="s">
        <v>67</v>
      </c>
      <c r="M183" s="70" t="s">
        <v>8983</v>
      </c>
      <c r="N183" s="70">
        <v>85472349</v>
      </c>
      <c r="O183" s="75">
        <v>13</v>
      </c>
      <c r="P183" s="158">
        <v>45302</v>
      </c>
      <c r="Q183" s="70">
        <v>4518689382</v>
      </c>
      <c r="R183" s="249">
        <v>45310</v>
      </c>
      <c r="S183" s="70">
        <v>16500000</v>
      </c>
      <c r="T183" s="67" t="s">
        <v>66</v>
      </c>
      <c r="U183" s="70">
        <v>85449357</v>
      </c>
      <c r="V183" s="70" t="s">
        <v>6038</v>
      </c>
      <c r="W183" s="249">
        <v>45310</v>
      </c>
      <c r="X183" s="249">
        <v>45310</v>
      </c>
      <c r="Y183" s="78" t="s">
        <v>74</v>
      </c>
      <c r="Z183" s="249">
        <v>45457</v>
      </c>
      <c r="AA183" s="71">
        <f t="shared" si="10"/>
        <v>147</v>
      </c>
      <c r="AB183" s="71">
        <v>2</v>
      </c>
      <c r="AC183" s="299">
        <v>1760000</v>
      </c>
      <c r="AD183" s="71">
        <v>1</v>
      </c>
      <c r="AE183" s="315">
        <v>45473</v>
      </c>
      <c r="AF183" s="71">
        <f t="shared" si="11"/>
        <v>16</v>
      </c>
      <c r="AG183" s="70">
        <v>0</v>
      </c>
      <c r="AH183" s="300">
        <v>0</v>
      </c>
      <c r="AI183" s="158" t="s">
        <v>74</v>
      </c>
      <c r="AJ183" s="67">
        <v>0</v>
      </c>
      <c r="AK183" s="76" t="s">
        <v>74</v>
      </c>
      <c r="AL183" s="76" t="s">
        <v>74</v>
      </c>
      <c r="AM183" s="71">
        <f t="shared" si="12"/>
        <v>0</v>
      </c>
      <c r="AN183" s="305">
        <f>+K183+AC183-AH183</f>
        <v>18260000</v>
      </c>
      <c r="AO183" s="67" t="s">
        <v>66</v>
      </c>
      <c r="AP183" s="70">
        <v>16500000</v>
      </c>
      <c r="AQ183" s="67" t="s">
        <v>94</v>
      </c>
      <c r="AR183" s="70">
        <v>0</v>
      </c>
      <c r="AS183" s="80" t="s">
        <v>74</v>
      </c>
      <c r="AT183" s="301">
        <v>18260000</v>
      </c>
      <c r="AU183" s="203">
        <f t="shared" si="13"/>
        <v>0</v>
      </c>
      <c r="AV183" s="83">
        <f t="shared" si="14"/>
        <v>1</v>
      </c>
      <c r="AW183" s="158" t="s">
        <v>74</v>
      </c>
      <c r="AX183" s="67" t="s">
        <v>80</v>
      </c>
      <c r="AY183" s="70" t="s">
        <v>11440</v>
      </c>
      <c r="AZ183" s="68" t="s">
        <v>66</v>
      </c>
      <c r="BA183" s="68" t="s">
        <v>66</v>
      </c>
    </row>
    <row r="184" spans="2:53" x14ac:dyDescent="0.25">
      <c r="B184" s="68">
        <v>2024</v>
      </c>
      <c r="C184" s="68">
        <v>891780111</v>
      </c>
      <c r="D184" s="69" t="s">
        <v>64</v>
      </c>
      <c r="E184" s="74" t="s">
        <v>11439</v>
      </c>
      <c r="F184" s="70" t="s">
        <v>11438</v>
      </c>
      <c r="G184" s="314">
        <v>0</v>
      </c>
      <c r="H184" s="67" t="s">
        <v>72</v>
      </c>
      <c r="I184" s="69" t="s">
        <v>65</v>
      </c>
      <c r="J184" s="70" t="s">
        <v>11437</v>
      </c>
      <c r="K184" s="70">
        <v>15400000</v>
      </c>
      <c r="L184" s="68" t="s">
        <v>67</v>
      </c>
      <c r="M184" s="70" t="s">
        <v>8750</v>
      </c>
      <c r="N184" s="70">
        <v>1082872335</v>
      </c>
      <c r="O184" s="75">
        <v>13</v>
      </c>
      <c r="P184" s="158">
        <v>45302</v>
      </c>
      <c r="Q184" s="70">
        <v>4518689382</v>
      </c>
      <c r="R184" s="249">
        <v>45310</v>
      </c>
      <c r="S184" s="70">
        <v>15400000</v>
      </c>
      <c r="T184" s="67" t="s">
        <v>66</v>
      </c>
      <c r="U184" s="70">
        <v>84457182</v>
      </c>
      <c r="V184" s="70" t="s">
        <v>11091</v>
      </c>
      <c r="W184" s="249">
        <v>45310</v>
      </c>
      <c r="X184" s="249">
        <v>45310</v>
      </c>
      <c r="Y184" s="78" t="s">
        <v>74</v>
      </c>
      <c r="Z184" s="249">
        <v>45457</v>
      </c>
      <c r="AA184" s="71">
        <f t="shared" si="10"/>
        <v>147</v>
      </c>
      <c r="AB184" s="71">
        <v>2</v>
      </c>
      <c r="AC184" s="299">
        <v>1600000</v>
      </c>
      <c r="AD184" s="71">
        <v>1</v>
      </c>
      <c r="AE184" s="315">
        <v>45473</v>
      </c>
      <c r="AF184" s="71">
        <f t="shared" si="11"/>
        <v>16</v>
      </c>
      <c r="AG184" s="70">
        <v>0</v>
      </c>
      <c r="AH184" s="300">
        <v>0</v>
      </c>
      <c r="AI184" s="158" t="s">
        <v>74</v>
      </c>
      <c r="AJ184" s="67">
        <v>0</v>
      </c>
      <c r="AK184" s="76" t="s">
        <v>74</v>
      </c>
      <c r="AL184" s="76" t="s">
        <v>74</v>
      </c>
      <c r="AM184" s="71">
        <f t="shared" si="12"/>
        <v>0</v>
      </c>
      <c r="AN184" s="305">
        <f>+K184+AC184-AH184</f>
        <v>17000000</v>
      </c>
      <c r="AO184" s="67" t="s">
        <v>66</v>
      </c>
      <c r="AP184" s="70">
        <v>15400000</v>
      </c>
      <c r="AQ184" s="67" t="s">
        <v>94</v>
      </c>
      <c r="AR184" s="70">
        <v>0</v>
      </c>
      <c r="AS184" s="80" t="s">
        <v>74</v>
      </c>
      <c r="AT184" s="301">
        <v>17000000</v>
      </c>
      <c r="AU184" s="203">
        <f t="shared" si="13"/>
        <v>0</v>
      </c>
      <c r="AV184" s="83">
        <f t="shared" si="14"/>
        <v>1</v>
      </c>
      <c r="AW184" s="158" t="s">
        <v>74</v>
      </c>
      <c r="AX184" s="67" t="s">
        <v>80</v>
      </c>
      <c r="AY184" s="70" t="s">
        <v>11436</v>
      </c>
      <c r="AZ184" s="68" t="s">
        <v>66</v>
      </c>
      <c r="BA184" s="68" t="s">
        <v>66</v>
      </c>
    </row>
    <row r="185" spans="2:53" x14ac:dyDescent="0.25">
      <c r="B185" s="68">
        <v>2024</v>
      </c>
      <c r="C185" s="68">
        <v>891780111</v>
      </c>
      <c r="D185" s="69" t="s">
        <v>64</v>
      </c>
      <c r="E185" s="74" t="s">
        <v>11435</v>
      </c>
      <c r="F185" s="70" t="s">
        <v>11434</v>
      </c>
      <c r="G185" s="314">
        <v>0</v>
      </c>
      <c r="H185" s="67" t="s">
        <v>72</v>
      </c>
      <c r="I185" s="69" t="s">
        <v>65</v>
      </c>
      <c r="J185" s="70" t="s">
        <v>11433</v>
      </c>
      <c r="K185" s="70">
        <v>14800000</v>
      </c>
      <c r="L185" s="68" t="s">
        <v>67</v>
      </c>
      <c r="M185" s="70" t="s">
        <v>8575</v>
      </c>
      <c r="N185" s="70">
        <v>1083039682</v>
      </c>
      <c r="O185" s="75">
        <v>13</v>
      </c>
      <c r="P185" s="158">
        <v>45302</v>
      </c>
      <c r="Q185" s="70">
        <v>4518689382</v>
      </c>
      <c r="R185" s="249">
        <v>45310</v>
      </c>
      <c r="S185" s="70">
        <v>14800000</v>
      </c>
      <c r="T185" s="67" t="s">
        <v>66</v>
      </c>
      <c r="U185" s="70">
        <v>93400727</v>
      </c>
      <c r="V185" s="70" t="s">
        <v>6515</v>
      </c>
      <c r="W185" s="249">
        <v>45310</v>
      </c>
      <c r="X185" s="249">
        <v>45310</v>
      </c>
      <c r="Y185" s="78" t="s">
        <v>74</v>
      </c>
      <c r="Z185" s="249">
        <v>45457</v>
      </c>
      <c r="AA185" s="71">
        <f t="shared" si="10"/>
        <v>147</v>
      </c>
      <c r="AB185" s="71">
        <v>2</v>
      </c>
      <c r="AC185" s="299">
        <v>1600000</v>
      </c>
      <c r="AD185" s="71">
        <v>1</v>
      </c>
      <c r="AE185" s="315">
        <v>45473</v>
      </c>
      <c r="AF185" s="71">
        <f t="shared" si="11"/>
        <v>16</v>
      </c>
      <c r="AG185" s="70">
        <v>0</v>
      </c>
      <c r="AH185" s="300">
        <v>0</v>
      </c>
      <c r="AI185" s="158" t="s">
        <v>74</v>
      </c>
      <c r="AJ185" s="67">
        <v>0</v>
      </c>
      <c r="AK185" s="76" t="s">
        <v>74</v>
      </c>
      <c r="AL185" s="76" t="s">
        <v>74</v>
      </c>
      <c r="AM185" s="71">
        <f t="shared" si="12"/>
        <v>0</v>
      </c>
      <c r="AN185" s="305">
        <f>+K185+AC185-AH185</f>
        <v>16400000</v>
      </c>
      <c r="AO185" s="67" t="s">
        <v>66</v>
      </c>
      <c r="AP185" s="70">
        <v>14800000</v>
      </c>
      <c r="AQ185" s="67" t="s">
        <v>94</v>
      </c>
      <c r="AR185" s="70">
        <v>0</v>
      </c>
      <c r="AS185" s="80" t="s">
        <v>74</v>
      </c>
      <c r="AT185" s="301">
        <v>16400000</v>
      </c>
      <c r="AU185" s="203">
        <f t="shared" si="13"/>
        <v>0</v>
      </c>
      <c r="AV185" s="83">
        <f t="shared" si="14"/>
        <v>1</v>
      </c>
      <c r="AW185" s="158" t="s">
        <v>74</v>
      </c>
      <c r="AX185" s="67" t="s">
        <v>80</v>
      </c>
      <c r="AY185" s="70" t="s">
        <v>11432</v>
      </c>
      <c r="AZ185" s="68" t="s">
        <v>66</v>
      </c>
      <c r="BA185" s="68" t="s">
        <v>66</v>
      </c>
    </row>
    <row r="186" spans="2:53" x14ac:dyDescent="0.25">
      <c r="B186" s="68">
        <v>2024</v>
      </c>
      <c r="C186" s="68">
        <v>891780111</v>
      </c>
      <c r="D186" s="69" t="s">
        <v>64</v>
      </c>
      <c r="E186" s="74" t="s">
        <v>11431</v>
      </c>
      <c r="F186" s="70" t="s">
        <v>11430</v>
      </c>
      <c r="G186" s="314">
        <v>0</v>
      </c>
      <c r="H186" s="67" t="s">
        <v>72</v>
      </c>
      <c r="I186" s="69" t="s">
        <v>65</v>
      </c>
      <c r="J186" s="70" t="s">
        <v>11429</v>
      </c>
      <c r="K186" s="70">
        <v>15000000</v>
      </c>
      <c r="L186" s="68" t="s">
        <v>67</v>
      </c>
      <c r="M186" s="70" t="s">
        <v>8620</v>
      </c>
      <c r="N186" s="70">
        <v>1082921709</v>
      </c>
      <c r="O186" s="75">
        <v>13</v>
      </c>
      <c r="P186" s="158">
        <v>45302</v>
      </c>
      <c r="Q186" s="70">
        <v>4518689382</v>
      </c>
      <c r="R186" s="249">
        <v>45310</v>
      </c>
      <c r="S186" s="70">
        <v>15000000</v>
      </c>
      <c r="T186" s="67" t="s">
        <v>66</v>
      </c>
      <c r="U186" s="70">
        <v>72175281</v>
      </c>
      <c r="V186" s="70" t="s">
        <v>4905</v>
      </c>
      <c r="W186" s="249">
        <v>45310</v>
      </c>
      <c r="X186" s="249">
        <v>45310</v>
      </c>
      <c r="Y186" s="78" t="s">
        <v>74</v>
      </c>
      <c r="Z186" s="249">
        <v>45457</v>
      </c>
      <c r="AA186" s="71">
        <f t="shared" si="10"/>
        <v>147</v>
      </c>
      <c r="AB186" s="71">
        <v>2</v>
      </c>
      <c r="AC186" s="299">
        <v>1600000</v>
      </c>
      <c r="AD186" s="71">
        <v>1</v>
      </c>
      <c r="AE186" s="315">
        <v>45473</v>
      </c>
      <c r="AF186" s="71">
        <f t="shared" si="11"/>
        <v>16</v>
      </c>
      <c r="AG186" s="70">
        <v>0</v>
      </c>
      <c r="AH186" s="300">
        <v>0</v>
      </c>
      <c r="AI186" s="158" t="s">
        <v>74</v>
      </c>
      <c r="AJ186" s="67">
        <v>0</v>
      </c>
      <c r="AK186" s="76" t="s">
        <v>74</v>
      </c>
      <c r="AL186" s="76" t="s">
        <v>74</v>
      </c>
      <c r="AM186" s="71">
        <f t="shared" si="12"/>
        <v>0</v>
      </c>
      <c r="AN186" s="305">
        <f>+K186+AC186-AH186</f>
        <v>16600000</v>
      </c>
      <c r="AO186" s="67" t="s">
        <v>66</v>
      </c>
      <c r="AP186" s="70">
        <v>15000000</v>
      </c>
      <c r="AQ186" s="67" t="s">
        <v>94</v>
      </c>
      <c r="AR186" s="70">
        <v>0</v>
      </c>
      <c r="AS186" s="80" t="s">
        <v>74</v>
      </c>
      <c r="AT186" s="301">
        <v>16600000</v>
      </c>
      <c r="AU186" s="203">
        <f t="shared" si="13"/>
        <v>0</v>
      </c>
      <c r="AV186" s="83">
        <f t="shared" si="14"/>
        <v>1</v>
      </c>
      <c r="AW186" s="158" t="s">
        <v>74</v>
      </c>
      <c r="AX186" s="67" t="s">
        <v>80</v>
      </c>
      <c r="AY186" s="70" t="s">
        <v>11428</v>
      </c>
      <c r="AZ186" s="68" t="s">
        <v>66</v>
      </c>
      <c r="BA186" s="68" t="s">
        <v>66</v>
      </c>
    </row>
    <row r="187" spans="2:53" x14ac:dyDescent="0.25">
      <c r="B187" s="68">
        <v>2024</v>
      </c>
      <c r="C187" s="68">
        <v>891780111</v>
      </c>
      <c r="D187" s="69" t="s">
        <v>64</v>
      </c>
      <c r="E187" s="74" t="s">
        <v>11427</v>
      </c>
      <c r="F187" s="70" t="s">
        <v>11426</v>
      </c>
      <c r="G187" s="314">
        <v>0</v>
      </c>
      <c r="H187" s="67" t="s">
        <v>72</v>
      </c>
      <c r="I187" s="69" t="s">
        <v>65</v>
      </c>
      <c r="J187" s="70" t="s">
        <v>11425</v>
      </c>
      <c r="K187" s="70">
        <v>15000000</v>
      </c>
      <c r="L187" s="68" t="s">
        <v>67</v>
      </c>
      <c r="M187" s="70" t="s">
        <v>11424</v>
      </c>
      <c r="N187" s="70">
        <v>1082949085</v>
      </c>
      <c r="O187" s="75">
        <v>13</v>
      </c>
      <c r="P187" s="158">
        <v>45302</v>
      </c>
      <c r="Q187" s="70">
        <v>4518689382</v>
      </c>
      <c r="R187" s="249">
        <v>45310</v>
      </c>
      <c r="S187" s="70">
        <v>15000000</v>
      </c>
      <c r="T187" s="67" t="s">
        <v>66</v>
      </c>
      <c r="U187" s="70">
        <v>72175281</v>
      </c>
      <c r="V187" s="70" t="s">
        <v>4905</v>
      </c>
      <c r="W187" s="249">
        <v>45310</v>
      </c>
      <c r="X187" s="249">
        <v>45310</v>
      </c>
      <c r="Y187" s="78" t="s">
        <v>74</v>
      </c>
      <c r="Z187" s="249">
        <v>45457</v>
      </c>
      <c r="AA187" s="71">
        <f t="shared" si="10"/>
        <v>147</v>
      </c>
      <c r="AB187" s="71">
        <v>0</v>
      </c>
      <c r="AC187" s="299">
        <v>0</v>
      </c>
      <c r="AD187" s="71">
        <v>0</v>
      </c>
      <c r="AE187" s="158" t="s">
        <v>74</v>
      </c>
      <c r="AF187" s="71">
        <f t="shared" si="11"/>
        <v>0</v>
      </c>
      <c r="AG187" s="70">
        <v>0</v>
      </c>
      <c r="AH187" s="300">
        <v>0</v>
      </c>
      <c r="AI187" s="158" t="s">
        <v>74</v>
      </c>
      <c r="AJ187" s="67">
        <v>0</v>
      </c>
      <c r="AK187" s="76" t="s">
        <v>74</v>
      </c>
      <c r="AL187" s="76" t="s">
        <v>74</v>
      </c>
      <c r="AM187" s="71">
        <f t="shared" si="12"/>
        <v>0</v>
      </c>
      <c r="AN187" s="305">
        <f>+K187+AC187-AH187</f>
        <v>15000000</v>
      </c>
      <c r="AO187" s="67" t="s">
        <v>66</v>
      </c>
      <c r="AP187" s="70">
        <v>15000000</v>
      </c>
      <c r="AQ187" s="67" t="s">
        <v>94</v>
      </c>
      <c r="AR187" s="70">
        <v>0</v>
      </c>
      <c r="AS187" s="80" t="s">
        <v>74</v>
      </c>
      <c r="AT187" s="301">
        <v>15000000</v>
      </c>
      <c r="AU187" s="203">
        <f t="shared" si="13"/>
        <v>0</v>
      </c>
      <c r="AV187" s="83">
        <f t="shared" si="14"/>
        <v>1</v>
      </c>
      <c r="AW187" s="158" t="s">
        <v>74</v>
      </c>
      <c r="AX187" s="67" t="s">
        <v>80</v>
      </c>
      <c r="AY187" s="70" t="s">
        <v>11423</v>
      </c>
      <c r="AZ187" s="68" t="s">
        <v>66</v>
      </c>
      <c r="BA187" s="68" t="s">
        <v>66</v>
      </c>
    </row>
    <row r="188" spans="2:53" x14ac:dyDescent="0.25">
      <c r="B188" s="68">
        <v>2024</v>
      </c>
      <c r="C188" s="68">
        <v>891780111</v>
      </c>
      <c r="D188" s="69" t="s">
        <v>64</v>
      </c>
      <c r="E188" s="74" t="s">
        <v>11422</v>
      </c>
      <c r="F188" s="70" t="s">
        <v>11421</v>
      </c>
      <c r="G188" s="314">
        <v>0</v>
      </c>
      <c r="H188" s="67" t="s">
        <v>72</v>
      </c>
      <c r="I188" s="69" t="s">
        <v>65</v>
      </c>
      <c r="J188" s="70" t="s">
        <v>11420</v>
      </c>
      <c r="K188" s="70">
        <v>15000000</v>
      </c>
      <c r="L188" s="68" t="s">
        <v>67</v>
      </c>
      <c r="M188" s="70" t="s">
        <v>8755</v>
      </c>
      <c r="N188" s="70">
        <v>1082952176</v>
      </c>
      <c r="O188" s="75">
        <v>13</v>
      </c>
      <c r="P188" s="158">
        <v>45302</v>
      </c>
      <c r="Q188" s="70">
        <v>4518689382</v>
      </c>
      <c r="R188" s="249">
        <v>45310</v>
      </c>
      <c r="S188" s="70">
        <v>15000000</v>
      </c>
      <c r="T188" s="67" t="s">
        <v>66</v>
      </c>
      <c r="U188" s="70">
        <v>85449357</v>
      </c>
      <c r="V188" s="70" t="s">
        <v>6038</v>
      </c>
      <c r="W188" s="249">
        <v>45310</v>
      </c>
      <c r="X188" s="249">
        <v>45310</v>
      </c>
      <c r="Y188" s="78" t="s">
        <v>74</v>
      </c>
      <c r="Z188" s="249">
        <v>45457</v>
      </c>
      <c r="AA188" s="71">
        <f t="shared" si="10"/>
        <v>147</v>
      </c>
      <c r="AB188" s="71">
        <v>3</v>
      </c>
      <c r="AC188" s="299">
        <v>3100000</v>
      </c>
      <c r="AD188" s="71">
        <v>1</v>
      </c>
      <c r="AE188" s="158">
        <v>45473</v>
      </c>
      <c r="AF188" s="71">
        <f t="shared" si="11"/>
        <v>16</v>
      </c>
      <c r="AG188" s="70">
        <v>0</v>
      </c>
      <c r="AH188" s="300">
        <v>0</v>
      </c>
      <c r="AI188" s="158" t="s">
        <v>74</v>
      </c>
      <c r="AJ188" s="67">
        <v>0</v>
      </c>
      <c r="AK188" s="76" t="s">
        <v>74</v>
      </c>
      <c r="AL188" s="76" t="s">
        <v>74</v>
      </c>
      <c r="AM188" s="71">
        <f t="shared" si="12"/>
        <v>0</v>
      </c>
      <c r="AN188" s="305">
        <f>+K188+AC188-AH188</f>
        <v>18100000</v>
      </c>
      <c r="AO188" s="67" t="s">
        <v>66</v>
      </c>
      <c r="AP188" s="70">
        <v>15000000</v>
      </c>
      <c r="AQ188" s="67" t="s">
        <v>94</v>
      </c>
      <c r="AR188" s="70">
        <v>0</v>
      </c>
      <c r="AS188" s="80" t="s">
        <v>74</v>
      </c>
      <c r="AT188" s="301">
        <v>18100000</v>
      </c>
      <c r="AU188" s="203">
        <f t="shared" si="13"/>
        <v>0</v>
      </c>
      <c r="AV188" s="83">
        <f t="shared" si="14"/>
        <v>1</v>
      </c>
      <c r="AW188" s="158" t="s">
        <v>74</v>
      </c>
      <c r="AX188" s="67" t="s">
        <v>80</v>
      </c>
      <c r="AY188" s="70" t="s">
        <v>11419</v>
      </c>
      <c r="AZ188" s="68" t="s">
        <v>66</v>
      </c>
      <c r="BA188" s="68" t="s">
        <v>66</v>
      </c>
    </row>
    <row r="189" spans="2:53" x14ac:dyDescent="0.25">
      <c r="B189" s="68">
        <v>2024</v>
      </c>
      <c r="C189" s="68">
        <v>891780111</v>
      </c>
      <c r="D189" s="69" t="s">
        <v>64</v>
      </c>
      <c r="E189" s="74" t="s">
        <v>11418</v>
      </c>
      <c r="F189" s="70" t="s">
        <v>11417</v>
      </c>
      <c r="G189" s="314">
        <v>0</v>
      </c>
      <c r="H189" s="67" t="s">
        <v>72</v>
      </c>
      <c r="I189" s="69" t="s">
        <v>65</v>
      </c>
      <c r="J189" s="70" t="s">
        <v>11416</v>
      </c>
      <c r="K189" s="70">
        <v>13417000</v>
      </c>
      <c r="L189" s="68" t="s">
        <v>67</v>
      </c>
      <c r="M189" s="70" t="s">
        <v>8605</v>
      </c>
      <c r="N189" s="70">
        <v>1082925612</v>
      </c>
      <c r="O189" s="75">
        <v>14</v>
      </c>
      <c r="P189" s="249">
        <v>45302</v>
      </c>
      <c r="Q189" s="70">
        <v>2126349000</v>
      </c>
      <c r="R189" s="249">
        <v>45310</v>
      </c>
      <c r="S189" s="70">
        <v>13417000</v>
      </c>
      <c r="T189" s="67" t="s">
        <v>66</v>
      </c>
      <c r="U189" s="70">
        <v>84457182</v>
      </c>
      <c r="V189" s="70" t="s">
        <v>11091</v>
      </c>
      <c r="W189" s="249">
        <v>45310</v>
      </c>
      <c r="X189" s="249">
        <v>45310</v>
      </c>
      <c r="Y189" s="78" t="s">
        <v>74</v>
      </c>
      <c r="Z189" s="249">
        <v>45457</v>
      </c>
      <c r="AA189" s="71">
        <f t="shared" si="10"/>
        <v>147</v>
      </c>
      <c r="AB189" s="71">
        <v>3</v>
      </c>
      <c r="AC189" s="299">
        <v>2333000</v>
      </c>
      <c r="AD189" s="71">
        <v>1</v>
      </c>
      <c r="AE189" s="158">
        <v>45473</v>
      </c>
      <c r="AF189" s="71">
        <f t="shared" si="11"/>
        <v>16</v>
      </c>
      <c r="AG189" s="70">
        <v>0</v>
      </c>
      <c r="AH189" s="300">
        <v>0</v>
      </c>
      <c r="AI189" s="158" t="s">
        <v>74</v>
      </c>
      <c r="AJ189" s="67">
        <v>0</v>
      </c>
      <c r="AK189" s="76" t="s">
        <v>74</v>
      </c>
      <c r="AL189" s="76" t="s">
        <v>74</v>
      </c>
      <c r="AM189" s="71">
        <f t="shared" si="12"/>
        <v>0</v>
      </c>
      <c r="AN189" s="305">
        <f>+K189+AC189-AH189</f>
        <v>15750000</v>
      </c>
      <c r="AO189" s="67" t="s">
        <v>66</v>
      </c>
      <c r="AP189" s="70">
        <v>13417000</v>
      </c>
      <c r="AQ189" s="67" t="s">
        <v>94</v>
      </c>
      <c r="AR189" s="70">
        <v>0</v>
      </c>
      <c r="AS189" s="80" t="s">
        <v>74</v>
      </c>
      <c r="AT189" s="301">
        <v>15750000</v>
      </c>
      <c r="AU189" s="203">
        <f t="shared" si="13"/>
        <v>0</v>
      </c>
      <c r="AV189" s="83">
        <f t="shared" si="14"/>
        <v>1</v>
      </c>
      <c r="AW189" s="158" t="s">
        <v>74</v>
      </c>
      <c r="AX189" s="67" t="s">
        <v>80</v>
      </c>
      <c r="AY189" s="70" t="s">
        <v>11415</v>
      </c>
      <c r="AZ189" s="68" t="s">
        <v>66</v>
      </c>
      <c r="BA189" s="68" t="s">
        <v>66</v>
      </c>
    </row>
    <row r="190" spans="2:53" x14ac:dyDescent="0.25">
      <c r="B190" s="68">
        <v>2024</v>
      </c>
      <c r="C190" s="68">
        <v>891780111</v>
      </c>
      <c r="D190" s="69" t="s">
        <v>64</v>
      </c>
      <c r="E190" s="74" t="s">
        <v>11414</v>
      </c>
      <c r="F190" s="70" t="s">
        <v>11413</v>
      </c>
      <c r="G190" s="314">
        <v>0</v>
      </c>
      <c r="H190" s="67" t="s">
        <v>72</v>
      </c>
      <c r="I190" s="69" t="s">
        <v>65</v>
      </c>
      <c r="J190" s="70" t="s">
        <v>11412</v>
      </c>
      <c r="K190" s="70">
        <v>16400000</v>
      </c>
      <c r="L190" s="68" t="s">
        <v>67</v>
      </c>
      <c r="M190" s="70" t="s">
        <v>11411</v>
      </c>
      <c r="N190" s="70">
        <v>1143451176</v>
      </c>
      <c r="O190" s="75">
        <v>13</v>
      </c>
      <c r="P190" s="158">
        <v>45302</v>
      </c>
      <c r="Q190" s="70">
        <v>4518689382</v>
      </c>
      <c r="R190" s="249">
        <v>45310</v>
      </c>
      <c r="S190" s="70">
        <v>16400000</v>
      </c>
      <c r="T190" s="67" t="s">
        <v>66</v>
      </c>
      <c r="U190" s="70">
        <v>41947381</v>
      </c>
      <c r="V190" s="70" t="s">
        <v>7502</v>
      </c>
      <c r="W190" s="249">
        <v>45310</v>
      </c>
      <c r="X190" s="249">
        <v>45310</v>
      </c>
      <c r="Y190" s="78" t="s">
        <v>74</v>
      </c>
      <c r="Z190" s="249">
        <v>45457</v>
      </c>
      <c r="AA190" s="71">
        <f t="shared" si="10"/>
        <v>147</v>
      </c>
      <c r="AB190" s="71">
        <v>0</v>
      </c>
      <c r="AC190" s="299">
        <v>0</v>
      </c>
      <c r="AD190" s="71">
        <v>0</v>
      </c>
      <c r="AE190" s="158">
        <v>45590</v>
      </c>
      <c r="AF190" s="71">
        <f t="shared" si="11"/>
        <v>133</v>
      </c>
      <c r="AG190" s="70">
        <v>0</v>
      </c>
      <c r="AH190" s="300">
        <v>0</v>
      </c>
      <c r="AI190" s="158" t="s">
        <v>74</v>
      </c>
      <c r="AJ190" s="67">
        <v>1</v>
      </c>
      <c r="AK190" s="76">
        <v>45334</v>
      </c>
      <c r="AL190" s="76">
        <v>45467</v>
      </c>
      <c r="AM190" s="71">
        <f t="shared" si="12"/>
        <v>133</v>
      </c>
      <c r="AN190" s="305">
        <f>+K190+AC190-AH190</f>
        <v>16400000</v>
      </c>
      <c r="AO190" s="67" t="s">
        <v>66</v>
      </c>
      <c r="AP190" s="70">
        <v>16400000</v>
      </c>
      <c r="AQ190" s="67" t="s">
        <v>94</v>
      </c>
      <c r="AR190" s="70">
        <v>0</v>
      </c>
      <c r="AS190" s="80" t="s">
        <v>74</v>
      </c>
      <c r="AT190" s="301">
        <v>13900000</v>
      </c>
      <c r="AU190" s="203">
        <f t="shared" si="13"/>
        <v>2500000</v>
      </c>
      <c r="AV190" s="83">
        <f t="shared" si="14"/>
        <v>0.84756097560975607</v>
      </c>
      <c r="AW190" s="158" t="s">
        <v>74</v>
      </c>
      <c r="AX190" s="67" t="s">
        <v>95</v>
      </c>
      <c r="AY190" s="70" t="s">
        <v>11410</v>
      </c>
      <c r="AZ190" s="68" t="s">
        <v>66</v>
      </c>
      <c r="BA190" s="68" t="s">
        <v>66</v>
      </c>
    </row>
    <row r="191" spans="2:53" x14ac:dyDescent="0.25">
      <c r="B191" s="68">
        <v>2024</v>
      </c>
      <c r="C191" s="68">
        <v>891780111</v>
      </c>
      <c r="D191" s="69" t="s">
        <v>64</v>
      </c>
      <c r="E191" s="74" t="s">
        <v>11409</v>
      </c>
      <c r="F191" s="70" t="s">
        <v>11408</v>
      </c>
      <c r="G191" s="314">
        <v>0</v>
      </c>
      <c r="H191" s="67" t="s">
        <v>72</v>
      </c>
      <c r="I191" s="69" t="s">
        <v>65</v>
      </c>
      <c r="J191" s="70" t="s">
        <v>9432</v>
      </c>
      <c r="K191" s="70">
        <v>16280000</v>
      </c>
      <c r="L191" s="68" t="s">
        <v>67</v>
      </c>
      <c r="M191" s="70" t="s">
        <v>7896</v>
      </c>
      <c r="N191" s="70">
        <v>85155379</v>
      </c>
      <c r="O191" s="75">
        <v>13</v>
      </c>
      <c r="P191" s="158">
        <v>45302</v>
      </c>
      <c r="Q191" s="70">
        <v>4518689382</v>
      </c>
      <c r="R191" s="249">
        <v>45310</v>
      </c>
      <c r="S191" s="70">
        <v>16280000</v>
      </c>
      <c r="T191" s="67" t="s">
        <v>66</v>
      </c>
      <c r="U191" s="70">
        <v>84457182</v>
      </c>
      <c r="V191" s="70" t="s">
        <v>11091</v>
      </c>
      <c r="W191" s="249">
        <v>45310</v>
      </c>
      <c r="X191" s="249">
        <v>45310</v>
      </c>
      <c r="Y191" s="78" t="s">
        <v>74</v>
      </c>
      <c r="Z191" s="249">
        <v>45457</v>
      </c>
      <c r="AA191" s="71">
        <f t="shared" si="10"/>
        <v>147</v>
      </c>
      <c r="AB191" s="71">
        <v>2</v>
      </c>
      <c r="AC191" s="299">
        <v>1760000</v>
      </c>
      <c r="AD191" s="71">
        <v>1</v>
      </c>
      <c r="AE191" s="315">
        <v>45473</v>
      </c>
      <c r="AF191" s="71">
        <f t="shared" si="11"/>
        <v>16</v>
      </c>
      <c r="AG191" s="70">
        <v>0</v>
      </c>
      <c r="AH191" s="300">
        <v>0</v>
      </c>
      <c r="AI191" s="158" t="s">
        <v>74</v>
      </c>
      <c r="AJ191" s="67">
        <v>0</v>
      </c>
      <c r="AK191" s="76" t="s">
        <v>74</v>
      </c>
      <c r="AL191" s="76" t="s">
        <v>74</v>
      </c>
      <c r="AM191" s="71">
        <f t="shared" si="12"/>
        <v>0</v>
      </c>
      <c r="AN191" s="305">
        <f>+K191+AC191-AH191</f>
        <v>18040000</v>
      </c>
      <c r="AO191" s="67" t="s">
        <v>66</v>
      </c>
      <c r="AP191" s="70">
        <v>16280000</v>
      </c>
      <c r="AQ191" s="67" t="s">
        <v>94</v>
      </c>
      <c r="AR191" s="70">
        <v>0</v>
      </c>
      <c r="AS191" s="80" t="s">
        <v>74</v>
      </c>
      <c r="AT191" s="301">
        <v>18040000</v>
      </c>
      <c r="AU191" s="203">
        <f t="shared" si="13"/>
        <v>0</v>
      </c>
      <c r="AV191" s="83">
        <f t="shared" si="14"/>
        <v>1</v>
      </c>
      <c r="AW191" s="158" t="s">
        <v>74</v>
      </c>
      <c r="AX191" s="67" t="s">
        <v>80</v>
      </c>
      <c r="AY191" s="70" t="s">
        <v>11407</v>
      </c>
      <c r="AZ191" s="68" t="s">
        <v>66</v>
      </c>
      <c r="BA191" s="68" t="s">
        <v>66</v>
      </c>
    </row>
    <row r="192" spans="2:53" x14ac:dyDescent="0.25">
      <c r="B192" s="68">
        <v>2024</v>
      </c>
      <c r="C192" s="68">
        <v>891780111</v>
      </c>
      <c r="D192" s="69" t="s">
        <v>64</v>
      </c>
      <c r="E192" s="74" t="s">
        <v>11406</v>
      </c>
      <c r="F192" s="70" t="s">
        <v>11405</v>
      </c>
      <c r="G192" s="314">
        <v>0</v>
      </c>
      <c r="H192" s="67" t="s">
        <v>72</v>
      </c>
      <c r="I192" s="69" t="s">
        <v>65</v>
      </c>
      <c r="J192" s="70" t="s">
        <v>11404</v>
      </c>
      <c r="K192" s="70">
        <v>15000000</v>
      </c>
      <c r="L192" s="68" t="s">
        <v>67</v>
      </c>
      <c r="M192" s="70" t="s">
        <v>8987</v>
      </c>
      <c r="N192" s="70">
        <v>1082908421</v>
      </c>
      <c r="O192" s="75">
        <v>13</v>
      </c>
      <c r="P192" s="158">
        <v>45302</v>
      </c>
      <c r="Q192" s="70">
        <v>4518689382</v>
      </c>
      <c r="R192" s="249">
        <v>45310</v>
      </c>
      <c r="S192" s="70">
        <v>15000000</v>
      </c>
      <c r="T192" s="67" t="s">
        <v>66</v>
      </c>
      <c r="U192" s="70">
        <v>85449357</v>
      </c>
      <c r="V192" s="70" t="s">
        <v>6038</v>
      </c>
      <c r="W192" s="249">
        <v>45310</v>
      </c>
      <c r="X192" s="249">
        <v>45310</v>
      </c>
      <c r="Y192" s="78" t="s">
        <v>74</v>
      </c>
      <c r="Z192" s="249">
        <v>45457</v>
      </c>
      <c r="AA192" s="71">
        <f t="shared" si="10"/>
        <v>147</v>
      </c>
      <c r="AB192" s="71">
        <v>3</v>
      </c>
      <c r="AC192" s="299">
        <v>3100000</v>
      </c>
      <c r="AD192" s="71">
        <v>1</v>
      </c>
      <c r="AE192" s="158">
        <v>45473</v>
      </c>
      <c r="AF192" s="71">
        <f t="shared" si="11"/>
        <v>16</v>
      </c>
      <c r="AG192" s="70">
        <v>0</v>
      </c>
      <c r="AH192" s="300">
        <v>0</v>
      </c>
      <c r="AI192" s="158" t="s">
        <v>74</v>
      </c>
      <c r="AJ192" s="67">
        <v>0</v>
      </c>
      <c r="AK192" s="76" t="s">
        <v>74</v>
      </c>
      <c r="AL192" s="76" t="s">
        <v>74</v>
      </c>
      <c r="AM192" s="71">
        <f t="shared" si="12"/>
        <v>0</v>
      </c>
      <c r="AN192" s="305">
        <f>+K192+AC192-AH192</f>
        <v>18100000</v>
      </c>
      <c r="AO192" s="67" t="s">
        <v>66</v>
      </c>
      <c r="AP192" s="70">
        <v>15000000</v>
      </c>
      <c r="AQ192" s="67" t="s">
        <v>94</v>
      </c>
      <c r="AR192" s="70">
        <v>0</v>
      </c>
      <c r="AS192" s="80" t="s">
        <v>74</v>
      </c>
      <c r="AT192" s="301">
        <v>18100000</v>
      </c>
      <c r="AU192" s="203">
        <f t="shared" si="13"/>
        <v>0</v>
      </c>
      <c r="AV192" s="83">
        <f t="shared" si="14"/>
        <v>1</v>
      </c>
      <c r="AW192" s="158" t="s">
        <v>74</v>
      </c>
      <c r="AX192" s="67" t="s">
        <v>80</v>
      </c>
      <c r="AY192" s="70" t="s">
        <v>11403</v>
      </c>
      <c r="AZ192" s="68" t="s">
        <v>66</v>
      </c>
      <c r="BA192" s="68" t="s">
        <v>66</v>
      </c>
    </row>
    <row r="193" spans="2:53" x14ac:dyDescent="0.25">
      <c r="B193" s="68">
        <v>2024</v>
      </c>
      <c r="C193" s="68">
        <v>891780111</v>
      </c>
      <c r="D193" s="69" t="s">
        <v>64</v>
      </c>
      <c r="E193" s="74" t="s">
        <v>11402</v>
      </c>
      <c r="F193" s="70" t="s">
        <v>11401</v>
      </c>
      <c r="G193" s="314">
        <v>0</v>
      </c>
      <c r="H193" s="67" t="s">
        <v>72</v>
      </c>
      <c r="I193" s="69" t="s">
        <v>65</v>
      </c>
      <c r="J193" s="70" t="s">
        <v>11400</v>
      </c>
      <c r="K193" s="70">
        <v>16500000</v>
      </c>
      <c r="L193" s="68" t="s">
        <v>67</v>
      </c>
      <c r="M193" s="70" t="s">
        <v>8615</v>
      </c>
      <c r="N193" s="70">
        <v>1082925821</v>
      </c>
      <c r="O193" s="75">
        <v>13</v>
      </c>
      <c r="P193" s="158">
        <v>45302</v>
      </c>
      <c r="Q193" s="70">
        <v>4518689382</v>
      </c>
      <c r="R193" s="249">
        <v>45310</v>
      </c>
      <c r="S193" s="70">
        <v>16500000</v>
      </c>
      <c r="T193" s="67" t="s">
        <v>66</v>
      </c>
      <c r="U193" s="70">
        <v>72175281</v>
      </c>
      <c r="V193" s="70" t="s">
        <v>4905</v>
      </c>
      <c r="W193" s="249">
        <v>45310</v>
      </c>
      <c r="X193" s="249">
        <v>45310</v>
      </c>
      <c r="Y193" s="78" t="s">
        <v>74</v>
      </c>
      <c r="Z193" s="249">
        <v>45457</v>
      </c>
      <c r="AA193" s="71">
        <f t="shared" si="10"/>
        <v>147</v>
      </c>
      <c r="AB193" s="71">
        <v>0</v>
      </c>
      <c r="AC193" s="299">
        <v>0</v>
      </c>
      <c r="AD193" s="71">
        <v>0</v>
      </c>
      <c r="AE193" s="158" t="s">
        <v>74</v>
      </c>
      <c r="AF193" s="71">
        <f t="shared" si="11"/>
        <v>0</v>
      </c>
      <c r="AG193" s="70">
        <v>0</v>
      </c>
      <c r="AH193" s="300">
        <v>0</v>
      </c>
      <c r="AI193" s="158" t="s">
        <v>74</v>
      </c>
      <c r="AJ193" s="67">
        <v>0</v>
      </c>
      <c r="AK193" s="76" t="s">
        <v>74</v>
      </c>
      <c r="AL193" s="76" t="s">
        <v>74</v>
      </c>
      <c r="AM193" s="71">
        <f t="shared" si="12"/>
        <v>0</v>
      </c>
      <c r="AN193" s="305">
        <f>+K193+AC193-AH193</f>
        <v>16500000</v>
      </c>
      <c r="AO193" s="67" t="s">
        <v>66</v>
      </c>
      <c r="AP193" s="70">
        <v>16500000</v>
      </c>
      <c r="AQ193" s="67" t="s">
        <v>94</v>
      </c>
      <c r="AR193" s="70">
        <v>0</v>
      </c>
      <c r="AS193" s="80" t="s">
        <v>74</v>
      </c>
      <c r="AT193" s="301">
        <v>16500000</v>
      </c>
      <c r="AU193" s="203">
        <f t="shared" si="13"/>
        <v>0</v>
      </c>
      <c r="AV193" s="83">
        <f t="shared" si="14"/>
        <v>1</v>
      </c>
      <c r="AW193" s="158" t="s">
        <v>74</v>
      </c>
      <c r="AX193" s="67" t="s">
        <v>80</v>
      </c>
      <c r="AY193" s="70" t="s">
        <v>11399</v>
      </c>
      <c r="AZ193" s="68" t="s">
        <v>66</v>
      </c>
      <c r="BA193" s="68" t="s">
        <v>66</v>
      </c>
    </row>
    <row r="194" spans="2:53" x14ac:dyDescent="0.25">
      <c r="B194" s="68">
        <v>2024</v>
      </c>
      <c r="C194" s="68">
        <v>891780111</v>
      </c>
      <c r="D194" s="69" t="s">
        <v>64</v>
      </c>
      <c r="E194" s="74" t="s">
        <v>11398</v>
      </c>
      <c r="F194" s="70" t="s">
        <v>11397</v>
      </c>
      <c r="G194" s="314">
        <v>0</v>
      </c>
      <c r="H194" s="67" t="s">
        <v>72</v>
      </c>
      <c r="I194" s="69" t="s">
        <v>65</v>
      </c>
      <c r="J194" s="70" t="s">
        <v>11396</v>
      </c>
      <c r="K194" s="70">
        <v>13500000</v>
      </c>
      <c r="L194" s="68" t="s">
        <v>67</v>
      </c>
      <c r="M194" s="70" t="s">
        <v>7702</v>
      </c>
      <c r="N194" s="70">
        <v>57462117</v>
      </c>
      <c r="O194" s="75">
        <v>13</v>
      </c>
      <c r="P194" s="158">
        <v>45302</v>
      </c>
      <c r="Q194" s="70">
        <v>4518689382</v>
      </c>
      <c r="R194" s="249">
        <v>45310</v>
      </c>
      <c r="S194" s="70">
        <v>13500000</v>
      </c>
      <c r="T194" s="67" t="s">
        <v>66</v>
      </c>
      <c r="U194" s="70">
        <v>36694483</v>
      </c>
      <c r="V194" s="70" t="s">
        <v>7599</v>
      </c>
      <c r="W194" s="249">
        <v>45310</v>
      </c>
      <c r="X194" s="249">
        <v>45310</v>
      </c>
      <c r="Y194" s="78" t="s">
        <v>74</v>
      </c>
      <c r="Z194" s="249">
        <v>45457</v>
      </c>
      <c r="AA194" s="71">
        <f t="shared" si="10"/>
        <v>147</v>
      </c>
      <c r="AB194" s="71">
        <v>0</v>
      </c>
      <c r="AC194" s="299">
        <v>0</v>
      </c>
      <c r="AD194" s="71">
        <v>0</v>
      </c>
      <c r="AE194" s="158" t="s">
        <v>74</v>
      </c>
      <c r="AF194" s="71">
        <f t="shared" si="11"/>
        <v>0</v>
      </c>
      <c r="AG194" s="70">
        <v>0</v>
      </c>
      <c r="AH194" s="300">
        <v>0</v>
      </c>
      <c r="AI194" s="158" t="s">
        <v>74</v>
      </c>
      <c r="AJ194" s="67">
        <v>0</v>
      </c>
      <c r="AK194" s="76" t="s">
        <v>74</v>
      </c>
      <c r="AL194" s="76" t="s">
        <v>74</v>
      </c>
      <c r="AM194" s="71">
        <f t="shared" si="12"/>
        <v>0</v>
      </c>
      <c r="AN194" s="305">
        <f>+K194+AC194-AH194</f>
        <v>13500000</v>
      </c>
      <c r="AO194" s="67" t="s">
        <v>66</v>
      </c>
      <c r="AP194" s="70">
        <v>13500000</v>
      </c>
      <c r="AQ194" s="67" t="s">
        <v>94</v>
      </c>
      <c r="AR194" s="70">
        <v>0</v>
      </c>
      <c r="AS194" s="80" t="s">
        <v>74</v>
      </c>
      <c r="AT194" s="301">
        <v>13500000</v>
      </c>
      <c r="AU194" s="203">
        <f t="shared" si="13"/>
        <v>0</v>
      </c>
      <c r="AV194" s="83">
        <f t="shared" si="14"/>
        <v>1</v>
      </c>
      <c r="AW194" s="158" t="s">
        <v>74</v>
      </c>
      <c r="AX194" s="67" t="s">
        <v>80</v>
      </c>
      <c r="AY194" s="70" t="s">
        <v>11395</v>
      </c>
      <c r="AZ194" s="68" t="s">
        <v>66</v>
      </c>
      <c r="BA194" s="68" t="s">
        <v>66</v>
      </c>
    </row>
    <row r="195" spans="2:53" x14ac:dyDescent="0.25">
      <c r="B195" s="68">
        <v>2024</v>
      </c>
      <c r="C195" s="68">
        <v>891780111</v>
      </c>
      <c r="D195" s="69" t="s">
        <v>64</v>
      </c>
      <c r="E195" s="74" t="s">
        <v>11394</v>
      </c>
      <c r="F195" s="70" t="s">
        <v>11393</v>
      </c>
      <c r="G195" s="314">
        <v>0</v>
      </c>
      <c r="H195" s="67" t="s">
        <v>72</v>
      </c>
      <c r="I195" s="69" t="s">
        <v>65</v>
      </c>
      <c r="J195" s="70" t="s">
        <v>11392</v>
      </c>
      <c r="K195" s="70">
        <v>19500000</v>
      </c>
      <c r="L195" s="68" t="s">
        <v>67</v>
      </c>
      <c r="M195" s="70" t="s">
        <v>8674</v>
      </c>
      <c r="N195" s="70">
        <v>1018414715</v>
      </c>
      <c r="O195" s="75">
        <v>13</v>
      </c>
      <c r="P195" s="158">
        <v>45302</v>
      </c>
      <c r="Q195" s="70">
        <v>4518689382</v>
      </c>
      <c r="R195" s="249">
        <v>45310</v>
      </c>
      <c r="S195" s="70">
        <v>19500000</v>
      </c>
      <c r="T195" s="67" t="s">
        <v>66</v>
      </c>
      <c r="U195" s="70">
        <v>72175281</v>
      </c>
      <c r="V195" s="70" t="s">
        <v>4905</v>
      </c>
      <c r="W195" s="249">
        <v>45310</v>
      </c>
      <c r="X195" s="249">
        <v>45310</v>
      </c>
      <c r="Y195" s="78" t="s">
        <v>74</v>
      </c>
      <c r="Z195" s="249">
        <v>45457</v>
      </c>
      <c r="AA195" s="71">
        <f t="shared" si="10"/>
        <v>147</v>
      </c>
      <c r="AB195" s="71">
        <v>2</v>
      </c>
      <c r="AC195" s="299">
        <v>2080000</v>
      </c>
      <c r="AD195" s="71">
        <v>1</v>
      </c>
      <c r="AE195" s="315">
        <v>45473</v>
      </c>
      <c r="AF195" s="71">
        <f t="shared" si="11"/>
        <v>16</v>
      </c>
      <c r="AG195" s="70">
        <v>0</v>
      </c>
      <c r="AH195" s="300">
        <v>0</v>
      </c>
      <c r="AI195" s="158" t="s">
        <v>74</v>
      </c>
      <c r="AJ195" s="67">
        <v>0</v>
      </c>
      <c r="AK195" s="76" t="s">
        <v>74</v>
      </c>
      <c r="AL195" s="76" t="s">
        <v>74</v>
      </c>
      <c r="AM195" s="71">
        <f t="shared" si="12"/>
        <v>0</v>
      </c>
      <c r="AN195" s="305">
        <f>+K195+AC195-AH195</f>
        <v>21580000</v>
      </c>
      <c r="AO195" s="67" t="s">
        <v>66</v>
      </c>
      <c r="AP195" s="70">
        <v>19500000</v>
      </c>
      <c r="AQ195" s="67" t="s">
        <v>94</v>
      </c>
      <c r="AR195" s="70">
        <v>0</v>
      </c>
      <c r="AS195" s="80" t="s">
        <v>74</v>
      </c>
      <c r="AT195" s="301">
        <v>21580000</v>
      </c>
      <c r="AU195" s="203">
        <f t="shared" si="13"/>
        <v>0</v>
      </c>
      <c r="AV195" s="83">
        <f t="shared" si="14"/>
        <v>1</v>
      </c>
      <c r="AW195" s="158" t="s">
        <v>74</v>
      </c>
      <c r="AX195" s="67" t="s">
        <v>80</v>
      </c>
      <c r="AY195" s="70" t="s">
        <v>11391</v>
      </c>
      <c r="AZ195" s="68" t="s">
        <v>66</v>
      </c>
      <c r="BA195" s="68" t="s">
        <v>66</v>
      </c>
    </row>
    <row r="196" spans="2:53" x14ac:dyDescent="0.25">
      <c r="B196" s="68">
        <v>2024</v>
      </c>
      <c r="C196" s="68">
        <v>891780111</v>
      </c>
      <c r="D196" s="69" t="s">
        <v>64</v>
      </c>
      <c r="E196" s="74" t="s">
        <v>11390</v>
      </c>
      <c r="F196" s="70" t="s">
        <v>11389</v>
      </c>
      <c r="G196" s="314">
        <v>0</v>
      </c>
      <c r="H196" s="67" t="s">
        <v>72</v>
      </c>
      <c r="I196" s="69" t="s">
        <v>65</v>
      </c>
      <c r="J196" s="70" t="s">
        <v>11388</v>
      </c>
      <c r="K196" s="70">
        <v>11480000</v>
      </c>
      <c r="L196" s="68" t="s">
        <v>67</v>
      </c>
      <c r="M196" s="70" t="s">
        <v>9181</v>
      </c>
      <c r="N196" s="70">
        <v>1007934124</v>
      </c>
      <c r="O196" s="75">
        <v>14</v>
      </c>
      <c r="P196" s="249">
        <v>45302</v>
      </c>
      <c r="Q196" s="70">
        <v>2126349000</v>
      </c>
      <c r="R196" s="249">
        <v>45310</v>
      </c>
      <c r="S196" s="70">
        <v>11480000</v>
      </c>
      <c r="T196" s="67" t="s">
        <v>66</v>
      </c>
      <c r="U196" s="70">
        <v>85459497</v>
      </c>
      <c r="V196" s="70" t="s">
        <v>4616</v>
      </c>
      <c r="W196" s="249">
        <v>45310</v>
      </c>
      <c r="X196" s="249">
        <v>45310</v>
      </c>
      <c r="Y196" s="78" t="s">
        <v>74</v>
      </c>
      <c r="Z196" s="249">
        <v>45457</v>
      </c>
      <c r="AA196" s="71">
        <f t="shared" si="10"/>
        <v>147</v>
      </c>
      <c r="AB196" s="71">
        <v>2</v>
      </c>
      <c r="AC196" s="299">
        <v>1120000</v>
      </c>
      <c r="AD196" s="71">
        <v>1</v>
      </c>
      <c r="AE196" s="315">
        <v>45473</v>
      </c>
      <c r="AF196" s="71">
        <f t="shared" si="11"/>
        <v>16</v>
      </c>
      <c r="AG196" s="70">
        <v>0</v>
      </c>
      <c r="AH196" s="300">
        <v>0</v>
      </c>
      <c r="AI196" s="158" t="s">
        <v>74</v>
      </c>
      <c r="AJ196" s="67">
        <v>0</v>
      </c>
      <c r="AK196" s="76" t="s">
        <v>74</v>
      </c>
      <c r="AL196" s="76" t="s">
        <v>74</v>
      </c>
      <c r="AM196" s="71">
        <f t="shared" si="12"/>
        <v>0</v>
      </c>
      <c r="AN196" s="305">
        <f>+K196+AC196-AH196</f>
        <v>12600000</v>
      </c>
      <c r="AO196" s="67" t="s">
        <v>66</v>
      </c>
      <c r="AP196" s="70">
        <v>11480000</v>
      </c>
      <c r="AQ196" s="67" t="s">
        <v>94</v>
      </c>
      <c r="AR196" s="70">
        <v>0</v>
      </c>
      <c r="AS196" s="80" t="s">
        <v>74</v>
      </c>
      <c r="AT196" s="301">
        <v>12600000</v>
      </c>
      <c r="AU196" s="203">
        <f t="shared" si="13"/>
        <v>0</v>
      </c>
      <c r="AV196" s="83">
        <f t="shared" si="14"/>
        <v>1</v>
      </c>
      <c r="AW196" s="158" t="s">
        <v>74</v>
      </c>
      <c r="AX196" s="67" t="s">
        <v>80</v>
      </c>
      <c r="AY196" s="70" t="s">
        <v>11387</v>
      </c>
      <c r="AZ196" s="68" t="s">
        <v>66</v>
      </c>
      <c r="BA196" s="68" t="s">
        <v>66</v>
      </c>
    </row>
    <row r="197" spans="2:53" x14ac:dyDescent="0.25">
      <c r="B197" s="68">
        <v>2024</v>
      </c>
      <c r="C197" s="68">
        <v>891780111</v>
      </c>
      <c r="D197" s="69" t="s">
        <v>64</v>
      </c>
      <c r="E197" s="74" t="s">
        <v>11386</v>
      </c>
      <c r="F197" s="70" t="s">
        <v>11385</v>
      </c>
      <c r="G197" s="314">
        <v>0</v>
      </c>
      <c r="H197" s="67" t="s">
        <v>72</v>
      </c>
      <c r="I197" s="69" t="s">
        <v>65</v>
      </c>
      <c r="J197" s="70" t="s">
        <v>11384</v>
      </c>
      <c r="K197" s="70">
        <v>16500000</v>
      </c>
      <c r="L197" s="68" t="s">
        <v>67</v>
      </c>
      <c r="M197" s="70" t="s">
        <v>8630</v>
      </c>
      <c r="N197" s="70">
        <v>85468611</v>
      </c>
      <c r="O197" s="75">
        <v>13</v>
      </c>
      <c r="P197" s="158">
        <v>45302</v>
      </c>
      <c r="Q197" s="70">
        <v>4518689382</v>
      </c>
      <c r="R197" s="249">
        <v>45313</v>
      </c>
      <c r="S197" s="70">
        <v>16500000</v>
      </c>
      <c r="T197" s="67" t="s">
        <v>66</v>
      </c>
      <c r="U197" s="70">
        <v>72175281</v>
      </c>
      <c r="V197" s="70" t="s">
        <v>4905</v>
      </c>
      <c r="W197" s="249">
        <v>45313</v>
      </c>
      <c r="X197" s="249">
        <v>45313</v>
      </c>
      <c r="Y197" s="78" t="s">
        <v>74</v>
      </c>
      <c r="Z197" s="249">
        <v>45457</v>
      </c>
      <c r="AA197" s="71">
        <f t="shared" si="10"/>
        <v>144</v>
      </c>
      <c r="AB197" s="71">
        <v>2</v>
      </c>
      <c r="AC197" s="299">
        <v>1760000</v>
      </c>
      <c r="AD197" s="71">
        <v>1</v>
      </c>
      <c r="AE197" s="315">
        <v>45473</v>
      </c>
      <c r="AF197" s="71">
        <f t="shared" si="11"/>
        <v>16</v>
      </c>
      <c r="AG197" s="70">
        <v>0</v>
      </c>
      <c r="AH197" s="300">
        <v>0</v>
      </c>
      <c r="AI197" s="158" t="s">
        <v>74</v>
      </c>
      <c r="AJ197" s="67">
        <v>0</v>
      </c>
      <c r="AK197" s="76" t="s">
        <v>74</v>
      </c>
      <c r="AL197" s="76" t="s">
        <v>74</v>
      </c>
      <c r="AM197" s="71">
        <f t="shared" si="12"/>
        <v>0</v>
      </c>
      <c r="AN197" s="305">
        <f>+K197+AC197-AH197</f>
        <v>18260000</v>
      </c>
      <c r="AO197" s="67" t="s">
        <v>66</v>
      </c>
      <c r="AP197" s="70">
        <v>16500000</v>
      </c>
      <c r="AQ197" s="67" t="s">
        <v>94</v>
      </c>
      <c r="AR197" s="70">
        <v>0</v>
      </c>
      <c r="AS197" s="80" t="s">
        <v>74</v>
      </c>
      <c r="AT197" s="301">
        <v>18260000</v>
      </c>
      <c r="AU197" s="203">
        <f t="shared" si="13"/>
        <v>0</v>
      </c>
      <c r="AV197" s="83">
        <f t="shared" si="14"/>
        <v>1</v>
      </c>
      <c r="AW197" s="158" t="s">
        <v>74</v>
      </c>
      <c r="AX197" s="67" t="s">
        <v>80</v>
      </c>
      <c r="AY197" s="70" t="s">
        <v>11383</v>
      </c>
      <c r="AZ197" s="68" t="s">
        <v>66</v>
      </c>
      <c r="BA197" s="68" t="s">
        <v>66</v>
      </c>
    </row>
    <row r="198" spans="2:53" x14ac:dyDescent="0.25">
      <c r="B198" s="68">
        <v>2024</v>
      </c>
      <c r="C198" s="68">
        <v>891780111</v>
      </c>
      <c r="D198" s="69" t="s">
        <v>64</v>
      </c>
      <c r="E198" s="74" t="s">
        <v>11382</v>
      </c>
      <c r="F198" s="70" t="s">
        <v>11381</v>
      </c>
      <c r="G198" s="314">
        <v>0</v>
      </c>
      <c r="H198" s="67" t="s">
        <v>72</v>
      </c>
      <c r="I198" s="69" t="s">
        <v>65</v>
      </c>
      <c r="J198" s="70" t="s">
        <v>11380</v>
      </c>
      <c r="K198" s="70">
        <v>6800000</v>
      </c>
      <c r="L198" s="68" t="s">
        <v>67</v>
      </c>
      <c r="M198" s="70" t="s">
        <v>9664</v>
      </c>
      <c r="N198" s="70">
        <v>1114816077</v>
      </c>
      <c r="O198" s="70">
        <v>50</v>
      </c>
      <c r="P198" s="249">
        <v>45306</v>
      </c>
      <c r="Q198" s="70">
        <v>318249309.38</v>
      </c>
      <c r="R198" s="249">
        <v>45313</v>
      </c>
      <c r="S198" s="70">
        <v>6800000</v>
      </c>
      <c r="T198" s="67" t="s">
        <v>66</v>
      </c>
      <c r="U198" s="70">
        <v>1082870070</v>
      </c>
      <c r="V198" s="70" t="s">
        <v>6187</v>
      </c>
      <c r="W198" s="249">
        <v>45313</v>
      </c>
      <c r="X198" s="249">
        <v>45313</v>
      </c>
      <c r="Y198" s="78" t="s">
        <v>74</v>
      </c>
      <c r="Z198" s="249">
        <v>45351</v>
      </c>
      <c r="AA198" s="71">
        <f t="shared" si="10"/>
        <v>38</v>
      </c>
      <c r="AB198" s="71">
        <v>0</v>
      </c>
      <c r="AC198" s="299">
        <v>0</v>
      </c>
      <c r="AD198" s="71">
        <v>0</v>
      </c>
      <c r="AE198" s="158" t="s">
        <v>74</v>
      </c>
      <c r="AF198" s="71">
        <f t="shared" si="11"/>
        <v>0</v>
      </c>
      <c r="AG198" s="70">
        <v>0</v>
      </c>
      <c r="AH198" s="300">
        <v>0</v>
      </c>
      <c r="AI198" s="158" t="s">
        <v>74</v>
      </c>
      <c r="AJ198" s="67">
        <v>0</v>
      </c>
      <c r="AK198" s="76" t="s">
        <v>74</v>
      </c>
      <c r="AL198" s="76" t="s">
        <v>74</v>
      </c>
      <c r="AM198" s="71">
        <f t="shared" si="12"/>
        <v>0</v>
      </c>
      <c r="AN198" s="305">
        <f>+K198+AC198-AH198</f>
        <v>6800000</v>
      </c>
      <c r="AO198" s="67" t="s">
        <v>66</v>
      </c>
      <c r="AP198" s="70">
        <v>6800000</v>
      </c>
      <c r="AQ198" s="67" t="s">
        <v>94</v>
      </c>
      <c r="AR198" s="70">
        <v>0</v>
      </c>
      <c r="AS198" s="80" t="s">
        <v>74</v>
      </c>
      <c r="AT198" s="301">
        <v>6800000</v>
      </c>
      <c r="AU198" s="203">
        <f t="shared" si="13"/>
        <v>0</v>
      </c>
      <c r="AV198" s="83">
        <f t="shared" si="14"/>
        <v>1</v>
      </c>
      <c r="AW198" s="158" t="s">
        <v>74</v>
      </c>
      <c r="AX198" s="67" t="s">
        <v>80</v>
      </c>
      <c r="AY198" s="70" t="s">
        <v>11379</v>
      </c>
      <c r="AZ198" s="68" t="s">
        <v>66</v>
      </c>
      <c r="BA198" s="68" t="s">
        <v>66</v>
      </c>
    </row>
    <row r="199" spans="2:53" x14ac:dyDescent="0.25">
      <c r="B199" s="68">
        <v>2024</v>
      </c>
      <c r="C199" s="68">
        <v>891780111</v>
      </c>
      <c r="D199" s="69" t="s">
        <v>64</v>
      </c>
      <c r="E199" s="74" t="s">
        <v>11378</v>
      </c>
      <c r="F199" s="70" t="s">
        <v>11377</v>
      </c>
      <c r="G199" s="314">
        <v>0</v>
      </c>
      <c r="H199" s="67" t="s">
        <v>72</v>
      </c>
      <c r="I199" s="69" t="s">
        <v>65</v>
      </c>
      <c r="J199" s="70" t="s">
        <v>11376</v>
      </c>
      <c r="K199" s="70">
        <v>5750000</v>
      </c>
      <c r="L199" s="68" t="s">
        <v>67</v>
      </c>
      <c r="M199" s="70" t="s">
        <v>6234</v>
      </c>
      <c r="N199" s="70">
        <v>1083014411</v>
      </c>
      <c r="O199" s="70">
        <v>50</v>
      </c>
      <c r="P199" s="249">
        <v>45306</v>
      </c>
      <c r="Q199" s="70">
        <v>318249309.38</v>
      </c>
      <c r="R199" s="249">
        <v>45313</v>
      </c>
      <c r="S199" s="70">
        <v>5750000</v>
      </c>
      <c r="T199" s="67" t="s">
        <v>66</v>
      </c>
      <c r="U199" s="70">
        <v>1082870070</v>
      </c>
      <c r="V199" s="70" t="s">
        <v>6187</v>
      </c>
      <c r="W199" s="249">
        <v>45313</v>
      </c>
      <c r="X199" s="249">
        <v>45313</v>
      </c>
      <c r="Y199" s="78" t="s">
        <v>74</v>
      </c>
      <c r="Z199" s="249">
        <v>45351</v>
      </c>
      <c r="AA199" s="71">
        <f t="shared" si="10"/>
        <v>38</v>
      </c>
      <c r="AB199" s="71">
        <v>0</v>
      </c>
      <c r="AC199" s="299">
        <v>0</v>
      </c>
      <c r="AD199" s="71">
        <v>0</v>
      </c>
      <c r="AE199" s="158" t="s">
        <v>74</v>
      </c>
      <c r="AF199" s="71">
        <f t="shared" si="11"/>
        <v>0</v>
      </c>
      <c r="AG199" s="70">
        <v>0</v>
      </c>
      <c r="AH199" s="300">
        <v>0</v>
      </c>
      <c r="AI199" s="158" t="s">
        <v>74</v>
      </c>
      <c r="AJ199" s="67">
        <v>0</v>
      </c>
      <c r="AK199" s="76" t="s">
        <v>74</v>
      </c>
      <c r="AL199" s="76" t="s">
        <v>74</v>
      </c>
      <c r="AM199" s="71">
        <f t="shared" si="12"/>
        <v>0</v>
      </c>
      <c r="AN199" s="305">
        <f>+K199+AC199-AH199</f>
        <v>5750000</v>
      </c>
      <c r="AO199" s="67" t="s">
        <v>66</v>
      </c>
      <c r="AP199" s="70">
        <v>5750000</v>
      </c>
      <c r="AQ199" s="67" t="s">
        <v>94</v>
      </c>
      <c r="AR199" s="70">
        <v>0</v>
      </c>
      <c r="AS199" s="80" t="s">
        <v>74</v>
      </c>
      <c r="AT199" s="301">
        <v>5750000</v>
      </c>
      <c r="AU199" s="203">
        <f t="shared" si="13"/>
        <v>0</v>
      </c>
      <c r="AV199" s="83">
        <f t="shared" si="14"/>
        <v>1</v>
      </c>
      <c r="AW199" s="158" t="s">
        <v>74</v>
      </c>
      <c r="AX199" s="67" t="s">
        <v>80</v>
      </c>
      <c r="AY199" s="70" t="s">
        <v>11375</v>
      </c>
      <c r="AZ199" s="68" t="s">
        <v>66</v>
      </c>
      <c r="BA199" s="68" t="s">
        <v>66</v>
      </c>
    </row>
    <row r="200" spans="2:53" x14ac:dyDescent="0.25">
      <c r="B200" s="68">
        <v>2024</v>
      </c>
      <c r="C200" s="68">
        <v>891780111</v>
      </c>
      <c r="D200" s="69" t="s">
        <v>64</v>
      </c>
      <c r="E200" s="74" t="s">
        <v>11374</v>
      </c>
      <c r="F200" s="70" t="s">
        <v>11373</v>
      </c>
      <c r="G200" s="314">
        <v>0</v>
      </c>
      <c r="H200" s="67" t="s">
        <v>72</v>
      </c>
      <c r="I200" s="69" t="s">
        <v>65</v>
      </c>
      <c r="J200" s="70" t="s">
        <v>11372</v>
      </c>
      <c r="K200" s="70">
        <v>7000000</v>
      </c>
      <c r="L200" s="68" t="s">
        <v>67</v>
      </c>
      <c r="M200" s="70" t="s">
        <v>6239</v>
      </c>
      <c r="N200" s="70">
        <v>1143224044</v>
      </c>
      <c r="O200" s="70">
        <v>50</v>
      </c>
      <c r="P200" s="249">
        <v>45306</v>
      </c>
      <c r="Q200" s="70">
        <v>318249309.38</v>
      </c>
      <c r="R200" s="249">
        <v>45313</v>
      </c>
      <c r="S200" s="70">
        <v>7000000</v>
      </c>
      <c r="T200" s="67" t="s">
        <v>66</v>
      </c>
      <c r="U200" s="70">
        <v>1082870070</v>
      </c>
      <c r="V200" s="70" t="s">
        <v>6187</v>
      </c>
      <c r="W200" s="249">
        <v>45313</v>
      </c>
      <c r="X200" s="249">
        <v>45313</v>
      </c>
      <c r="Y200" s="78" t="s">
        <v>74</v>
      </c>
      <c r="Z200" s="249">
        <v>45351</v>
      </c>
      <c r="AA200" s="71">
        <f t="shared" ref="AA200:AA263" si="15">+IF(Y200="1800-01-01",Z200-X200,Z200-Y200)</f>
        <v>38</v>
      </c>
      <c r="AB200" s="71">
        <v>0</v>
      </c>
      <c r="AC200" s="299">
        <v>0</v>
      </c>
      <c r="AD200" s="71">
        <v>0</v>
      </c>
      <c r="AE200" s="158" t="s">
        <v>74</v>
      </c>
      <c r="AF200" s="71">
        <f t="shared" ref="AF200:AF263" si="16">+IF(AE200="1800-01-01",0,AE200-Z200)</f>
        <v>0</v>
      </c>
      <c r="AG200" s="70">
        <v>0</v>
      </c>
      <c r="AH200" s="300">
        <v>0</v>
      </c>
      <c r="AI200" s="158" t="s">
        <v>74</v>
      </c>
      <c r="AJ200" s="67">
        <v>0</v>
      </c>
      <c r="AK200" s="76" t="s">
        <v>74</v>
      </c>
      <c r="AL200" s="76" t="s">
        <v>74</v>
      </c>
      <c r="AM200" s="71">
        <f t="shared" ref="AM200:AM263" si="17">+IF(AK200="1800-01-01",0,AL200-AK200)</f>
        <v>0</v>
      </c>
      <c r="AN200" s="305">
        <f>+K200+AC200-AH200</f>
        <v>7000000</v>
      </c>
      <c r="AO200" s="67" t="s">
        <v>66</v>
      </c>
      <c r="AP200" s="70">
        <v>7000000</v>
      </c>
      <c r="AQ200" s="67" t="s">
        <v>94</v>
      </c>
      <c r="AR200" s="70">
        <v>0</v>
      </c>
      <c r="AS200" s="80" t="s">
        <v>74</v>
      </c>
      <c r="AT200" s="301">
        <v>7000000</v>
      </c>
      <c r="AU200" s="203">
        <f t="shared" ref="AU200:AU263" si="18">AN200-AT200</f>
        <v>0</v>
      </c>
      <c r="AV200" s="83">
        <f t="shared" ref="AV200:AV263" si="19">+IFERROR(AT200/AN200,"_")</f>
        <v>1</v>
      </c>
      <c r="AW200" s="158" t="s">
        <v>74</v>
      </c>
      <c r="AX200" s="67" t="s">
        <v>80</v>
      </c>
      <c r="AY200" s="70" t="s">
        <v>11371</v>
      </c>
      <c r="AZ200" s="68" t="s">
        <v>66</v>
      </c>
      <c r="BA200" s="68" t="s">
        <v>66</v>
      </c>
    </row>
    <row r="201" spans="2:53" x14ac:dyDescent="0.25">
      <c r="B201" s="68">
        <v>2024</v>
      </c>
      <c r="C201" s="68">
        <v>891780111</v>
      </c>
      <c r="D201" s="69" t="s">
        <v>64</v>
      </c>
      <c r="E201" s="74" t="s">
        <v>11370</v>
      </c>
      <c r="F201" s="70" t="s">
        <v>11369</v>
      </c>
      <c r="G201" s="314">
        <v>0</v>
      </c>
      <c r="H201" s="67" t="s">
        <v>72</v>
      </c>
      <c r="I201" s="69" t="s">
        <v>65</v>
      </c>
      <c r="J201" s="70" t="s">
        <v>9642</v>
      </c>
      <c r="K201" s="70">
        <v>6800000</v>
      </c>
      <c r="L201" s="68" t="s">
        <v>67</v>
      </c>
      <c r="M201" s="70" t="s">
        <v>9641</v>
      </c>
      <c r="N201" s="70">
        <v>1082909211</v>
      </c>
      <c r="O201" s="70">
        <v>50</v>
      </c>
      <c r="P201" s="249">
        <v>45306</v>
      </c>
      <c r="Q201" s="70">
        <v>318249309.38</v>
      </c>
      <c r="R201" s="249">
        <v>45313</v>
      </c>
      <c r="S201" s="70">
        <v>6800000</v>
      </c>
      <c r="T201" s="67" t="s">
        <v>66</v>
      </c>
      <c r="U201" s="70">
        <v>1082870070</v>
      </c>
      <c r="V201" s="70" t="s">
        <v>6187</v>
      </c>
      <c r="W201" s="249">
        <v>45313</v>
      </c>
      <c r="X201" s="249">
        <v>45313</v>
      </c>
      <c r="Y201" s="78" t="s">
        <v>74</v>
      </c>
      <c r="Z201" s="249">
        <v>45351</v>
      </c>
      <c r="AA201" s="71">
        <f t="shared" si="15"/>
        <v>38</v>
      </c>
      <c r="AB201" s="71">
        <v>0</v>
      </c>
      <c r="AC201" s="299">
        <v>0</v>
      </c>
      <c r="AD201" s="71">
        <v>0</v>
      </c>
      <c r="AE201" s="158" t="s">
        <v>74</v>
      </c>
      <c r="AF201" s="71">
        <f t="shared" si="16"/>
        <v>0</v>
      </c>
      <c r="AG201" s="70">
        <v>0</v>
      </c>
      <c r="AH201" s="300">
        <v>0</v>
      </c>
      <c r="AI201" s="158" t="s">
        <v>74</v>
      </c>
      <c r="AJ201" s="67">
        <v>0</v>
      </c>
      <c r="AK201" s="76" t="s">
        <v>74</v>
      </c>
      <c r="AL201" s="76" t="s">
        <v>74</v>
      </c>
      <c r="AM201" s="71">
        <f t="shared" si="17"/>
        <v>0</v>
      </c>
      <c r="AN201" s="305">
        <f>+K201+AC201-AH201</f>
        <v>6800000</v>
      </c>
      <c r="AO201" s="67" t="s">
        <v>66</v>
      </c>
      <c r="AP201" s="70">
        <v>6800000</v>
      </c>
      <c r="AQ201" s="67" t="s">
        <v>94</v>
      </c>
      <c r="AR201" s="70">
        <v>0</v>
      </c>
      <c r="AS201" s="80" t="s">
        <v>74</v>
      </c>
      <c r="AT201" s="301">
        <v>6800000</v>
      </c>
      <c r="AU201" s="203">
        <f t="shared" si="18"/>
        <v>0</v>
      </c>
      <c r="AV201" s="83">
        <f t="shared" si="19"/>
        <v>1</v>
      </c>
      <c r="AW201" s="158" t="s">
        <v>74</v>
      </c>
      <c r="AX201" s="67" t="s">
        <v>80</v>
      </c>
      <c r="AY201" s="70" t="s">
        <v>11368</v>
      </c>
      <c r="AZ201" s="68" t="s">
        <v>66</v>
      </c>
      <c r="BA201" s="68" t="s">
        <v>66</v>
      </c>
    </row>
    <row r="202" spans="2:53" x14ac:dyDescent="0.25">
      <c r="B202" s="68">
        <v>2024</v>
      </c>
      <c r="C202" s="68">
        <v>891780111</v>
      </c>
      <c r="D202" s="69" t="s">
        <v>64</v>
      </c>
      <c r="E202" s="74" t="s">
        <v>11367</v>
      </c>
      <c r="F202" s="70" t="s">
        <v>11366</v>
      </c>
      <c r="G202" s="314">
        <v>0</v>
      </c>
      <c r="H202" s="67" t="s">
        <v>72</v>
      </c>
      <c r="I202" s="69" t="s">
        <v>65</v>
      </c>
      <c r="J202" s="70" t="s">
        <v>9678</v>
      </c>
      <c r="K202" s="70">
        <v>5000000</v>
      </c>
      <c r="L202" s="68" t="s">
        <v>67</v>
      </c>
      <c r="M202" s="70" t="s">
        <v>6278</v>
      </c>
      <c r="N202" s="70">
        <v>1052983008</v>
      </c>
      <c r="O202" s="70">
        <v>50</v>
      </c>
      <c r="P202" s="249">
        <v>45306</v>
      </c>
      <c r="Q202" s="70">
        <v>318249309.38</v>
      </c>
      <c r="R202" s="249">
        <v>45313</v>
      </c>
      <c r="S202" s="70">
        <v>5000000</v>
      </c>
      <c r="T202" s="67" t="s">
        <v>66</v>
      </c>
      <c r="U202" s="70">
        <v>1082870070</v>
      </c>
      <c r="V202" s="70" t="s">
        <v>6187</v>
      </c>
      <c r="W202" s="249">
        <v>45313</v>
      </c>
      <c r="X202" s="249">
        <v>45313</v>
      </c>
      <c r="Y202" s="78" t="s">
        <v>74</v>
      </c>
      <c r="Z202" s="249">
        <v>45351</v>
      </c>
      <c r="AA202" s="71">
        <f t="shared" si="15"/>
        <v>38</v>
      </c>
      <c r="AB202" s="71">
        <v>0</v>
      </c>
      <c r="AC202" s="299">
        <v>0</v>
      </c>
      <c r="AD202" s="71">
        <v>0</v>
      </c>
      <c r="AE202" s="158" t="s">
        <v>74</v>
      </c>
      <c r="AF202" s="71">
        <f t="shared" si="16"/>
        <v>0</v>
      </c>
      <c r="AG202" s="70">
        <v>0</v>
      </c>
      <c r="AH202" s="300">
        <v>0</v>
      </c>
      <c r="AI202" s="158" t="s">
        <v>74</v>
      </c>
      <c r="AJ202" s="67">
        <v>0</v>
      </c>
      <c r="AK202" s="76" t="s">
        <v>74</v>
      </c>
      <c r="AL202" s="76" t="s">
        <v>74</v>
      </c>
      <c r="AM202" s="71">
        <f t="shared" si="17"/>
        <v>0</v>
      </c>
      <c r="AN202" s="305">
        <f>+K202+AC202-AH202</f>
        <v>5000000</v>
      </c>
      <c r="AO202" s="67" t="s">
        <v>66</v>
      </c>
      <c r="AP202" s="70">
        <v>5000000</v>
      </c>
      <c r="AQ202" s="67" t="s">
        <v>94</v>
      </c>
      <c r="AR202" s="70">
        <v>0</v>
      </c>
      <c r="AS202" s="80" t="s">
        <v>74</v>
      </c>
      <c r="AT202" s="301">
        <v>5000000</v>
      </c>
      <c r="AU202" s="203">
        <f t="shared" si="18"/>
        <v>0</v>
      </c>
      <c r="AV202" s="83">
        <f t="shared" si="19"/>
        <v>1</v>
      </c>
      <c r="AW202" s="158" t="s">
        <v>74</v>
      </c>
      <c r="AX202" s="67" t="s">
        <v>80</v>
      </c>
      <c r="AY202" s="70" t="s">
        <v>11365</v>
      </c>
      <c r="AZ202" s="68" t="s">
        <v>66</v>
      </c>
      <c r="BA202" s="68" t="s">
        <v>66</v>
      </c>
    </row>
    <row r="203" spans="2:53" x14ac:dyDescent="0.25">
      <c r="B203" s="68">
        <v>2024</v>
      </c>
      <c r="C203" s="68">
        <v>891780111</v>
      </c>
      <c r="D203" s="69" t="s">
        <v>64</v>
      </c>
      <c r="E203" s="74" t="s">
        <v>11364</v>
      </c>
      <c r="F203" s="70" t="s">
        <v>11363</v>
      </c>
      <c r="G203" s="314">
        <v>0</v>
      </c>
      <c r="H203" s="67" t="s">
        <v>72</v>
      </c>
      <c r="I203" s="69" t="s">
        <v>65</v>
      </c>
      <c r="J203" s="70" t="s">
        <v>9658</v>
      </c>
      <c r="K203" s="70">
        <v>4800000</v>
      </c>
      <c r="L203" s="68" t="s">
        <v>67</v>
      </c>
      <c r="M203" s="70" t="s">
        <v>2355</v>
      </c>
      <c r="N203" s="70">
        <v>33224219</v>
      </c>
      <c r="O203" s="70">
        <v>50</v>
      </c>
      <c r="P203" s="249">
        <v>45306</v>
      </c>
      <c r="Q203" s="70">
        <v>318249309.38</v>
      </c>
      <c r="R203" s="249">
        <v>45313</v>
      </c>
      <c r="S203" s="70">
        <v>4800000</v>
      </c>
      <c r="T203" s="67" t="s">
        <v>66</v>
      </c>
      <c r="U203" s="70">
        <v>1082870070</v>
      </c>
      <c r="V203" s="70" t="s">
        <v>6187</v>
      </c>
      <c r="W203" s="249">
        <v>45313</v>
      </c>
      <c r="X203" s="249">
        <v>45313</v>
      </c>
      <c r="Y203" s="78" t="s">
        <v>74</v>
      </c>
      <c r="Z203" s="249">
        <v>45351</v>
      </c>
      <c r="AA203" s="71">
        <f t="shared" si="15"/>
        <v>38</v>
      </c>
      <c r="AB203" s="71">
        <v>0</v>
      </c>
      <c r="AC203" s="299">
        <v>0</v>
      </c>
      <c r="AD203" s="71">
        <v>0</v>
      </c>
      <c r="AE203" s="158" t="s">
        <v>74</v>
      </c>
      <c r="AF203" s="71">
        <f t="shared" si="16"/>
        <v>0</v>
      </c>
      <c r="AG203" s="70">
        <v>0</v>
      </c>
      <c r="AH203" s="300">
        <v>0</v>
      </c>
      <c r="AI203" s="158" t="s">
        <v>74</v>
      </c>
      <c r="AJ203" s="67">
        <v>0</v>
      </c>
      <c r="AK203" s="76" t="s">
        <v>74</v>
      </c>
      <c r="AL203" s="76" t="s">
        <v>74</v>
      </c>
      <c r="AM203" s="71">
        <f t="shared" si="17"/>
        <v>0</v>
      </c>
      <c r="AN203" s="305">
        <f>+K203+AC203-AH203</f>
        <v>4800000</v>
      </c>
      <c r="AO203" s="67" t="s">
        <v>66</v>
      </c>
      <c r="AP203" s="70">
        <v>4800000</v>
      </c>
      <c r="AQ203" s="67" t="s">
        <v>94</v>
      </c>
      <c r="AR203" s="70">
        <v>0</v>
      </c>
      <c r="AS203" s="80" t="s">
        <v>74</v>
      </c>
      <c r="AT203" s="301">
        <v>4800000</v>
      </c>
      <c r="AU203" s="203">
        <f t="shared" si="18"/>
        <v>0</v>
      </c>
      <c r="AV203" s="83">
        <f t="shared" si="19"/>
        <v>1</v>
      </c>
      <c r="AW203" s="158" t="s">
        <v>74</v>
      </c>
      <c r="AX203" s="67" t="s">
        <v>80</v>
      </c>
      <c r="AY203" s="70" t="s">
        <v>11362</v>
      </c>
      <c r="AZ203" s="68" t="s">
        <v>66</v>
      </c>
      <c r="BA203" s="68" t="s">
        <v>66</v>
      </c>
    </row>
    <row r="204" spans="2:53" x14ac:dyDescent="0.25">
      <c r="B204" s="68">
        <v>2024</v>
      </c>
      <c r="C204" s="68">
        <v>891780111</v>
      </c>
      <c r="D204" s="69" t="s">
        <v>64</v>
      </c>
      <c r="E204" s="74" t="s">
        <v>11361</v>
      </c>
      <c r="F204" s="70" t="s">
        <v>11360</v>
      </c>
      <c r="G204" s="314">
        <v>0</v>
      </c>
      <c r="H204" s="67" t="s">
        <v>72</v>
      </c>
      <c r="I204" s="69" t="s">
        <v>65</v>
      </c>
      <c r="J204" s="70" t="s">
        <v>11359</v>
      </c>
      <c r="K204" s="70">
        <v>18000000</v>
      </c>
      <c r="L204" s="68" t="s">
        <v>67</v>
      </c>
      <c r="M204" s="70" t="s">
        <v>9108</v>
      </c>
      <c r="N204" s="70">
        <v>85154107</v>
      </c>
      <c r="O204" s="75">
        <v>13</v>
      </c>
      <c r="P204" s="158">
        <v>45302</v>
      </c>
      <c r="Q204" s="70">
        <v>4518689382</v>
      </c>
      <c r="R204" s="249">
        <v>45313</v>
      </c>
      <c r="S204" s="70">
        <v>18000000</v>
      </c>
      <c r="T204" s="67" t="s">
        <v>66</v>
      </c>
      <c r="U204" s="70">
        <v>84452087</v>
      </c>
      <c r="V204" s="70" t="s">
        <v>6072</v>
      </c>
      <c r="W204" s="249">
        <v>45313</v>
      </c>
      <c r="X204" s="249">
        <v>45313</v>
      </c>
      <c r="Y204" s="78" t="s">
        <v>74</v>
      </c>
      <c r="Z204" s="249">
        <v>45457</v>
      </c>
      <c r="AA204" s="71">
        <f t="shared" si="15"/>
        <v>144</v>
      </c>
      <c r="AB204" s="71">
        <v>2</v>
      </c>
      <c r="AC204" s="299">
        <v>1920000</v>
      </c>
      <c r="AD204" s="71">
        <v>1</v>
      </c>
      <c r="AE204" s="315">
        <v>45473</v>
      </c>
      <c r="AF204" s="71">
        <f t="shared" si="16"/>
        <v>16</v>
      </c>
      <c r="AG204" s="70">
        <v>0</v>
      </c>
      <c r="AH204" s="300">
        <v>0</v>
      </c>
      <c r="AI204" s="158" t="s">
        <v>74</v>
      </c>
      <c r="AJ204" s="67">
        <v>0</v>
      </c>
      <c r="AK204" s="76" t="s">
        <v>74</v>
      </c>
      <c r="AL204" s="76" t="s">
        <v>74</v>
      </c>
      <c r="AM204" s="71">
        <f t="shared" si="17"/>
        <v>0</v>
      </c>
      <c r="AN204" s="305">
        <f>+K204+AC204-AH204</f>
        <v>19920000</v>
      </c>
      <c r="AO204" s="67" t="s">
        <v>66</v>
      </c>
      <c r="AP204" s="70">
        <v>18000000</v>
      </c>
      <c r="AQ204" s="67" t="s">
        <v>94</v>
      </c>
      <c r="AR204" s="70">
        <v>0</v>
      </c>
      <c r="AS204" s="80" t="s">
        <v>74</v>
      </c>
      <c r="AT204" s="301">
        <v>19920000</v>
      </c>
      <c r="AU204" s="203">
        <f t="shared" si="18"/>
        <v>0</v>
      </c>
      <c r="AV204" s="83">
        <f t="shared" si="19"/>
        <v>1</v>
      </c>
      <c r="AW204" s="158" t="s">
        <v>74</v>
      </c>
      <c r="AX204" s="67" t="s">
        <v>80</v>
      </c>
      <c r="AY204" s="70" t="s">
        <v>11358</v>
      </c>
      <c r="AZ204" s="68" t="s">
        <v>66</v>
      </c>
      <c r="BA204" s="68" t="s">
        <v>66</v>
      </c>
    </row>
    <row r="205" spans="2:53" x14ac:dyDescent="0.25">
      <c r="B205" s="68">
        <v>2024</v>
      </c>
      <c r="C205" s="68">
        <v>891780111</v>
      </c>
      <c r="D205" s="69" t="s">
        <v>64</v>
      </c>
      <c r="E205" s="74" t="s">
        <v>11357</v>
      </c>
      <c r="F205" s="70" t="s">
        <v>11356</v>
      </c>
      <c r="G205" s="314">
        <v>0</v>
      </c>
      <c r="H205" s="67" t="s">
        <v>72</v>
      </c>
      <c r="I205" s="69" t="s">
        <v>1521</v>
      </c>
      <c r="J205" s="70" t="s">
        <v>11355</v>
      </c>
      <c r="K205" s="70">
        <v>14300000</v>
      </c>
      <c r="L205" s="68" t="s">
        <v>67</v>
      </c>
      <c r="M205" s="70" t="s">
        <v>7196</v>
      </c>
      <c r="N205" s="70">
        <v>1085045367</v>
      </c>
      <c r="O205" s="70">
        <v>93</v>
      </c>
      <c r="P205" s="249">
        <v>45309</v>
      </c>
      <c r="Q205" s="70">
        <v>14300000</v>
      </c>
      <c r="R205" s="249">
        <v>45313</v>
      </c>
      <c r="S205" s="70">
        <v>14300000</v>
      </c>
      <c r="T205" s="67" t="s">
        <v>66</v>
      </c>
      <c r="U205" s="70">
        <v>57461216</v>
      </c>
      <c r="V205" s="70" t="s">
        <v>4578</v>
      </c>
      <c r="W205" s="249">
        <v>45313</v>
      </c>
      <c r="X205" s="249">
        <v>45313</v>
      </c>
      <c r="Y205" s="78" t="s">
        <v>74</v>
      </c>
      <c r="Z205" s="249">
        <v>45457</v>
      </c>
      <c r="AA205" s="71">
        <f t="shared" si="15"/>
        <v>144</v>
      </c>
      <c r="AB205" s="71">
        <v>2</v>
      </c>
      <c r="AC205" s="299">
        <v>1525000</v>
      </c>
      <c r="AD205" s="71">
        <v>1</v>
      </c>
      <c r="AE205" s="315">
        <v>45473</v>
      </c>
      <c r="AF205" s="71">
        <f t="shared" si="16"/>
        <v>16</v>
      </c>
      <c r="AG205" s="70">
        <v>0</v>
      </c>
      <c r="AH205" s="300">
        <v>0</v>
      </c>
      <c r="AI205" s="158" t="s">
        <v>74</v>
      </c>
      <c r="AJ205" s="67">
        <v>0</v>
      </c>
      <c r="AK205" s="76" t="s">
        <v>74</v>
      </c>
      <c r="AL205" s="76" t="s">
        <v>74</v>
      </c>
      <c r="AM205" s="71">
        <f t="shared" si="17"/>
        <v>0</v>
      </c>
      <c r="AN205" s="305">
        <f>+K205+AC205-AH205</f>
        <v>15825000</v>
      </c>
      <c r="AO205" s="67" t="s">
        <v>66</v>
      </c>
      <c r="AP205" s="70">
        <v>14300000</v>
      </c>
      <c r="AQ205" s="67" t="s">
        <v>94</v>
      </c>
      <c r="AR205" s="70">
        <v>0</v>
      </c>
      <c r="AS205" s="80" t="s">
        <v>74</v>
      </c>
      <c r="AT205" s="301">
        <v>15825000</v>
      </c>
      <c r="AU205" s="203">
        <f t="shared" si="18"/>
        <v>0</v>
      </c>
      <c r="AV205" s="83">
        <f t="shared" si="19"/>
        <v>1</v>
      </c>
      <c r="AW205" s="158" t="s">
        <v>74</v>
      </c>
      <c r="AX205" s="67" t="s">
        <v>80</v>
      </c>
      <c r="AY205" s="70" t="s">
        <v>11354</v>
      </c>
      <c r="AZ205" s="68" t="s">
        <v>66</v>
      </c>
      <c r="BA205" s="68" t="s">
        <v>66</v>
      </c>
    </row>
    <row r="206" spans="2:53" x14ac:dyDescent="0.25">
      <c r="B206" s="68">
        <v>2024</v>
      </c>
      <c r="C206" s="68">
        <v>891780111</v>
      </c>
      <c r="D206" s="69" t="s">
        <v>64</v>
      </c>
      <c r="E206" s="74" t="s">
        <v>11353</v>
      </c>
      <c r="F206" s="70" t="s">
        <v>11352</v>
      </c>
      <c r="G206" s="314">
        <v>0</v>
      </c>
      <c r="H206" s="67" t="s">
        <v>72</v>
      </c>
      <c r="I206" s="69" t="s">
        <v>65</v>
      </c>
      <c r="J206" s="70" t="s">
        <v>11351</v>
      </c>
      <c r="K206" s="70">
        <v>14490000</v>
      </c>
      <c r="L206" s="68" t="s">
        <v>67</v>
      </c>
      <c r="M206" s="70" t="s">
        <v>8944</v>
      </c>
      <c r="N206" s="70">
        <v>1082852952</v>
      </c>
      <c r="O206" s="75">
        <v>13</v>
      </c>
      <c r="P206" s="158">
        <v>45302</v>
      </c>
      <c r="Q206" s="70">
        <v>4518689382</v>
      </c>
      <c r="R206" s="249">
        <v>45313</v>
      </c>
      <c r="S206" s="70">
        <v>14490000</v>
      </c>
      <c r="T206" s="67" t="s">
        <v>66</v>
      </c>
      <c r="U206" s="70">
        <v>84457182</v>
      </c>
      <c r="V206" s="70" t="s">
        <v>11091</v>
      </c>
      <c r="W206" s="249">
        <v>45313</v>
      </c>
      <c r="X206" s="249">
        <v>45313</v>
      </c>
      <c r="Y206" s="78" t="s">
        <v>74</v>
      </c>
      <c r="Z206" s="249">
        <v>45457</v>
      </c>
      <c r="AA206" s="71">
        <f t="shared" si="15"/>
        <v>144</v>
      </c>
      <c r="AB206" s="71">
        <v>2</v>
      </c>
      <c r="AC206" s="299">
        <v>1440000</v>
      </c>
      <c r="AD206" s="71">
        <v>1</v>
      </c>
      <c r="AE206" s="315">
        <v>45473</v>
      </c>
      <c r="AF206" s="71">
        <f t="shared" si="16"/>
        <v>16</v>
      </c>
      <c r="AG206" s="70">
        <v>0</v>
      </c>
      <c r="AH206" s="300">
        <v>0</v>
      </c>
      <c r="AI206" s="158" t="s">
        <v>74</v>
      </c>
      <c r="AJ206" s="67">
        <v>0</v>
      </c>
      <c r="AK206" s="76" t="s">
        <v>74</v>
      </c>
      <c r="AL206" s="76" t="s">
        <v>74</v>
      </c>
      <c r="AM206" s="71">
        <f t="shared" si="17"/>
        <v>0</v>
      </c>
      <c r="AN206" s="305">
        <f>+K206+AC206-AH206</f>
        <v>15930000</v>
      </c>
      <c r="AO206" s="67" t="s">
        <v>66</v>
      </c>
      <c r="AP206" s="70">
        <v>14490000</v>
      </c>
      <c r="AQ206" s="67" t="s">
        <v>94</v>
      </c>
      <c r="AR206" s="70">
        <v>0</v>
      </c>
      <c r="AS206" s="80" t="s">
        <v>74</v>
      </c>
      <c r="AT206" s="301">
        <v>15930000</v>
      </c>
      <c r="AU206" s="203">
        <f t="shared" si="18"/>
        <v>0</v>
      </c>
      <c r="AV206" s="83">
        <f t="shared" si="19"/>
        <v>1</v>
      </c>
      <c r="AW206" s="158" t="s">
        <v>74</v>
      </c>
      <c r="AX206" s="67" t="s">
        <v>80</v>
      </c>
      <c r="AY206" s="70" t="s">
        <v>11350</v>
      </c>
      <c r="AZ206" s="68" t="s">
        <v>66</v>
      </c>
      <c r="BA206" s="68" t="s">
        <v>66</v>
      </c>
    </row>
    <row r="207" spans="2:53" x14ac:dyDescent="0.25">
      <c r="B207" s="68">
        <v>2024</v>
      </c>
      <c r="C207" s="68">
        <v>891780111</v>
      </c>
      <c r="D207" s="69" t="s">
        <v>64</v>
      </c>
      <c r="E207" s="74" t="s">
        <v>11349</v>
      </c>
      <c r="F207" s="70" t="s">
        <v>11348</v>
      </c>
      <c r="G207" s="314">
        <v>0</v>
      </c>
      <c r="H207" s="67" t="s">
        <v>72</v>
      </c>
      <c r="I207" s="69" t="s">
        <v>65</v>
      </c>
      <c r="J207" s="70" t="s">
        <v>11347</v>
      </c>
      <c r="K207" s="70">
        <v>21320000</v>
      </c>
      <c r="L207" s="68" t="s">
        <v>67</v>
      </c>
      <c r="M207" s="70" t="s">
        <v>8680</v>
      </c>
      <c r="N207" s="70">
        <v>7601763</v>
      </c>
      <c r="O207" s="75">
        <v>13</v>
      </c>
      <c r="P207" s="158">
        <v>45302</v>
      </c>
      <c r="Q207" s="70">
        <v>4518689382</v>
      </c>
      <c r="R207" s="249">
        <v>45313</v>
      </c>
      <c r="S207" s="70">
        <v>21320000</v>
      </c>
      <c r="T207" s="67" t="s">
        <v>66</v>
      </c>
      <c r="U207" s="70">
        <v>26671578</v>
      </c>
      <c r="V207" s="70" t="s">
        <v>8679</v>
      </c>
      <c r="W207" s="249">
        <v>45313</v>
      </c>
      <c r="X207" s="249">
        <v>45313</v>
      </c>
      <c r="Y207" s="78" t="s">
        <v>74</v>
      </c>
      <c r="Z207" s="249">
        <v>45457</v>
      </c>
      <c r="AA207" s="71">
        <f t="shared" si="15"/>
        <v>144</v>
      </c>
      <c r="AB207" s="71">
        <v>2</v>
      </c>
      <c r="AC207" s="299">
        <v>2080000</v>
      </c>
      <c r="AD207" s="71">
        <v>1</v>
      </c>
      <c r="AE207" s="315">
        <v>45473</v>
      </c>
      <c r="AF207" s="71">
        <f t="shared" si="16"/>
        <v>16</v>
      </c>
      <c r="AG207" s="70">
        <v>0</v>
      </c>
      <c r="AH207" s="300">
        <v>0</v>
      </c>
      <c r="AI207" s="158" t="s">
        <v>74</v>
      </c>
      <c r="AJ207" s="67">
        <v>0</v>
      </c>
      <c r="AK207" s="76" t="s">
        <v>74</v>
      </c>
      <c r="AL207" s="76" t="s">
        <v>74</v>
      </c>
      <c r="AM207" s="71">
        <f t="shared" si="17"/>
        <v>0</v>
      </c>
      <c r="AN207" s="305">
        <f>+K207+AC207-AH207</f>
        <v>23400000</v>
      </c>
      <c r="AO207" s="67" t="s">
        <v>66</v>
      </c>
      <c r="AP207" s="70">
        <v>21320000</v>
      </c>
      <c r="AQ207" s="67" t="s">
        <v>94</v>
      </c>
      <c r="AR207" s="70">
        <v>0</v>
      </c>
      <c r="AS207" s="80" t="s">
        <v>74</v>
      </c>
      <c r="AT207" s="301">
        <v>23400000</v>
      </c>
      <c r="AU207" s="203">
        <f t="shared" si="18"/>
        <v>0</v>
      </c>
      <c r="AV207" s="83">
        <f t="shared" si="19"/>
        <v>1</v>
      </c>
      <c r="AW207" s="158" t="s">
        <v>74</v>
      </c>
      <c r="AX207" s="67" t="s">
        <v>80</v>
      </c>
      <c r="AY207" s="70" t="s">
        <v>11346</v>
      </c>
      <c r="AZ207" s="68" t="s">
        <v>66</v>
      </c>
      <c r="BA207" s="68" t="s">
        <v>66</v>
      </c>
    </row>
    <row r="208" spans="2:53" x14ac:dyDescent="0.25">
      <c r="B208" s="68">
        <v>2024</v>
      </c>
      <c r="C208" s="68">
        <v>891780111</v>
      </c>
      <c r="D208" s="69" t="s">
        <v>64</v>
      </c>
      <c r="E208" s="74" t="s">
        <v>11345</v>
      </c>
      <c r="F208" s="70" t="s">
        <v>11344</v>
      </c>
      <c r="G208" s="314">
        <v>0</v>
      </c>
      <c r="H208" s="67" t="s">
        <v>72</v>
      </c>
      <c r="I208" s="69" t="s">
        <v>65</v>
      </c>
      <c r="J208" s="70" t="s">
        <v>11343</v>
      </c>
      <c r="K208" s="70">
        <v>10500000</v>
      </c>
      <c r="L208" s="68" t="s">
        <v>67</v>
      </c>
      <c r="M208" s="70" t="s">
        <v>9103</v>
      </c>
      <c r="N208" s="70">
        <v>36555376</v>
      </c>
      <c r="O208" s="75">
        <v>14</v>
      </c>
      <c r="P208" s="249">
        <v>45302</v>
      </c>
      <c r="Q208" s="70">
        <v>2126349000</v>
      </c>
      <c r="R208" s="249">
        <v>45313</v>
      </c>
      <c r="S208" s="70">
        <v>10500000</v>
      </c>
      <c r="T208" s="67" t="s">
        <v>66</v>
      </c>
      <c r="U208" s="70">
        <v>36564011</v>
      </c>
      <c r="V208" s="70" t="s">
        <v>7436</v>
      </c>
      <c r="W208" s="249">
        <v>45313</v>
      </c>
      <c r="X208" s="249">
        <v>45313</v>
      </c>
      <c r="Y208" s="78" t="s">
        <v>74</v>
      </c>
      <c r="Z208" s="249">
        <v>45457</v>
      </c>
      <c r="AA208" s="71">
        <f t="shared" si="15"/>
        <v>144</v>
      </c>
      <c r="AB208" s="71">
        <v>0</v>
      </c>
      <c r="AC208" s="299">
        <v>0</v>
      </c>
      <c r="AD208" s="71">
        <v>0</v>
      </c>
      <c r="AE208" s="158" t="s">
        <v>74</v>
      </c>
      <c r="AF208" s="71">
        <f t="shared" si="16"/>
        <v>0</v>
      </c>
      <c r="AG208" s="70">
        <v>0</v>
      </c>
      <c r="AH208" s="300">
        <v>0</v>
      </c>
      <c r="AI208" s="158" t="s">
        <v>74</v>
      </c>
      <c r="AJ208" s="67">
        <v>0</v>
      </c>
      <c r="AK208" s="76" t="s">
        <v>74</v>
      </c>
      <c r="AL208" s="76" t="s">
        <v>74</v>
      </c>
      <c r="AM208" s="71">
        <f t="shared" si="17"/>
        <v>0</v>
      </c>
      <c r="AN208" s="305">
        <f>+K208+AC208-AH208</f>
        <v>10500000</v>
      </c>
      <c r="AO208" s="67" t="s">
        <v>66</v>
      </c>
      <c r="AP208" s="70">
        <v>10500000</v>
      </c>
      <c r="AQ208" s="67" t="s">
        <v>94</v>
      </c>
      <c r="AR208" s="70">
        <v>0</v>
      </c>
      <c r="AS208" s="80" t="s">
        <v>74</v>
      </c>
      <c r="AT208" s="301">
        <v>10500000</v>
      </c>
      <c r="AU208" s="203">
        <f t="shared" si="18"/>
        <v>0</v>
      </c>
      <c r="AV208" s="83">
        <f t="shared" si="19"/>
        <v>1</v>
      </c>
      <c r="AW208" s="158" t="s">
        <v>74</v>
      </c>
      <c r="AX208" s="67" t="s">
        <v>80</v>
      </c>
      <c r="AY208" s="70" t="s">
        <v>11342</v>
      </c>
      <c r="AZ208" s="68" t="s">
        <v>66</v>
      </c>
      <c r="BA208" s="68" t="s">
        <v>66</v>
      </c>
    </row>
    <row r="209" spans="2:53" x14ac:dyDescent="0.25">
      <c r="B209" s="68">
        <v>2024</v>
      </c>
      <c r="C209" s="68">
        <v>891780111</v>
      </c>
      <c r="D209" s="69" t="s">
        <v>64</v>
      </c>
      <c r="E209" s="74" t="s">
        <v>11341</v>
      </c>
      <c r="F209" s="70" t="s">
        <v>11340</v>
      </c>
      <c r="G209" s="317">
        <v>2020000100417</v>
      </c>
      <c r="H209" s="67" t="s">
        <v>72</v>
      </c>
      <c r="I209" s="69" t="s">
        <v>1521</v>
      </c>
      <c r="J209" s="70" t="s">
        <v>11339</v>
      </c>
      <c r="K209" s="70">
        <v>13750000</v>
      </c>
      <c r="L209" s="68" t="s">
        <v>67</v>
      </c>
      <c r="M209" s="70" t="s">
        <v>8794</v>
      </c>
      <c r="N209" s="70">
        <v>4979940</v>
      </c>
      <c r="O209" s="70">
        <v>52</v>
      </c>
      <c r="P209" s="249">
        <v>45306</v>
      </c>
      <c r="Q209" s="70">
        <v>27500000</v>
      </c>
      <c r="R209" s="249">
        <v>45313</v>
      </c>
      <c r="S209" s="70">
        <v>13750000</v>
      </c>
      <c r="T209" s="67" t="s">
        <v>66</v>
      </c>
      <c r="U209" s="70">
        <v>36722626</v>
      </c>
      <c r="V209" s="70" t="s">
        <v>7345</v>
      </c>
      <c r="W209" s="249">
        <v>45313</v>
      </c>
      <c r="X209" s="249">
        <v>45313</v>
      </c>
      <c r="Y209" s="78" t="s">
        <v>74</v>
      </c>
      <c r="Z209" s="249">
        <v>45473</v>
      </c>
      <c r="AA209" s="71">
        <f t="shared" si="15"/>
        <v>160</v>
      </c>
      <c r="AB209" s="71">
        <v>0</v>
      </c>
      <c r="AC209" s="299">
        <v>0</v>
      </c>
      <c r="AD209" s="71">
        <v>0</v>
      </c>
      <c r="AE209" s="158" t="s">
        <v>74</v>
      </c>
      <c r="AF209" s="71">
        <f t="shared" si="16"/>
        <v>0</v>
      </c>
      <c r="AG209" s="70">
        <v>0</v>
      </c>
      <c r="AH209" s="300">
        <v>0</v>
      </c>
      <c r="AI209" s="158" t="s">
        <v>74</v>
      </c>
      <c r="AJ209" s="67">
        <v>0</v>
      </c>
      <c r="AK209" s="76" t="s">
        <v>74</v>
      </c>
      <c r="AL209" s="76" t="s">
        <v>74</v>
      </c>
      <c r="AM209" s="71">
        <f t="shared" si="17"/>
        <v>0</v>
      </c>
      <c r="AN209" s="305">
        <f>+K209+AC209-AH209</f>
        <v>13750000</v>
      </c>
      <c r="AO209" s="67" t="s">
        <v>94</v>
      </c>
      <c r="AP209" s="70">
        <v>0</v>
      </c>
      <c r="AQ209" s="67" t="s">
        <v>94</v>
      </c>
      <c r="AR209" s="70">
        <v>0</v>
      </c>
      <c r="AS209" s="80" t="s">
        <v>74</v>
      </c>
      <c r="AT209" s="301">
        <v>13750000</v>
      </c>
      <c r="AU209" s="203">
        <f t="shared" si="18"/>
        <v>0</v>
      </c>
      <c r="AV209" s="83">
        <f t="shared" si="19"/>
        <v>1</v>
      </c>
      <c r="AW209" s="158" t="s">
        <v>74</v>
      </c>
      <c r="AX209" s="67" t="s">
        <v>80</v>
      </c>
      <c r="AY209" s="70" t="s">
        <v>11338</v>
      </c>
      <c r="AZ209" s="68" t="s">
        <v>66</v>
      </c>
      <c r="BA209" s="68" t="s">
        <v>66</v>
      </c>
    </row>
    <row r="210" spans="2:53" x14ac:dyDescent="0.25">
      <c r="B210" s="68">
        <v>2024</v>
      </c>
      <c r="C210" s="68">
        <v>891780111</v>
      </c>
      <c r="D210" s="69" t="s">
        <v>64</v>
      </c>
      <c r="E210" s="74" t="s">
        <v>11337</v>
      </c>
      <c r="F210" s="70" t="s">
        <v>11336</v>
      </c>
      <c r="G210" s="314">
        <v>2020000100417</v>
      </c>
      <c r="H210" s="67" t="s">
        <v>72</v>
      </c>
      <c r="I210" s="69" t="s">
        <v>1521</v>
      </c>
      <c r="J210" s="70" t="s">
        <v>11335</v>
      </c>
      <c r="K210" s="70">
        <v>13750000</v>
      </c>
      <c r="L210" s="68" t="s">
        <v>67</v>
      </c>
      <c r="M210" s="70" t="s">
        <v>9147</v>
      </c>
      <c r="N210" s="70">
        <v>1221976238</v>
      </c>
      <c r="O210" s="70">
        <v>52</v>
      </c>
      <c r="P210" s="249">
        <v>45306</v>
      </c>
      <c r="Q210" s="70">
        <v>27500000</v>
      </c>
      <c r="R210" s="249">
        <v>45313</v>
      </c>
      <c r="S210" s="70">
        <v>13750000</v>
      </c>
      <c r="T210" s="67" t="s">
        <v>66</v>
      </c>
      <c r="U210" s="70">
        <v>36722626</v>
      </c>
      <c r="V210" s="70" t="s">
        <v>7345</v>
      </c>
      <c r="W210" s="249">
        <v>45313</v>
      </c>
      <c r="X210" s="249">
        <v>45313</v>
      </c>
      <c r="Y210" s="78" t="s">
        <v>74</v>
      </c>
      <c r="Z210" s="249">
        <v>45473</v>
      </c>
      <c r="AA210" s="71">
        <f t="shared" si="15"/>
        <v>160</v>
      </c>
      <c r="AB210" s="71">
        <v>1</v>
      </c>
      <c r="AC210" s="299">
        <v>800000</v>
      </c>
      <c r="AD210" s="71">
        <v>0</v>
      </c>
      <c r="AE210" s="158" t="s">
        <v>74</v>
      </c>
      <c r="AF210" s="71">
        <f t="shared" si="16"/>
        <v>0</v>
      </c>
      <c r="AG210" s="70">
        <v>0</v>
      </c>
      <c r="AH210" s="300">
        <v>0</v>
      </c>
      <c r="AI210" s="158" t="s">
        <v>74</v>
      </c>
      <c r="AJ210" s="67">
        <v>0</v>
      </c>
      <c r="AK210" s="76" t="s">
        <v>74</v>
      </c>
      <c r="AL210" s="76" t="s">
        <v>74</v>
      </c>
      <c r="AM210" s="71">
        <f t="shared" si="17"/>
        <v>0</v>
      </c>
      <c r="AN210" s="305">
        <f>+K210+AC210-AH210</f>
        <v>14550000</v>
      </c>
      <c r="AO210" s="67" t="s">
        <v>94</v>
      </c>
      <c r="AP210" s="70">
        <v>0</v>
      </c>
      <c r="AQ210" s="67" t="s">
        <v>94</v>
      </c>
      <c r="AR210" s="70">
        <v>0</v>
      </c>
      <c r="AS210" s="80" t="s">
        <v>74</v>
      </c>
      <c r="AT210" s="301">
        <v>14550000</v>
      </c>
      <c r="AU210" s="203">
        <f t="shared" si="18"/>
        <v>0</v>
      </c>
      <c r="AV210" s="83">
        <f t="shared" si="19"/>
        <v>1</v>
      </c>
      <c r="AW210" s="158" t="s">
        <v>74</v>
      </c>
      <c r="AX210" s="67" t="s">
        <v>80</v>
      </c>
      <c r="AY210" s="70" t="s">
        <v>11334</v>
      </c>
      <c r="AZ210" s="68" t="s">
        <v>66</v>
      </c>
      <c r="BA210" s="68" t="s">
        <v>66</v>
      </c>
    </row>
    <row r="211" spans="2:53" x14ac:dyDescent="0.25">
      <c r="B211" s="68">
        <v>2024</v>
      </c>
      <c r="C211" s="68">
        <v>891780111</v>
      </c>
      <c r="D211" s="69" t="s">
        <v>64</v>
      </c>
      <c r="E211" s="74" t="s">
        <v>11333</v>
      </c>
      <c r="F211" s="70" t="s">
        <v>11332</v>
      </c>
      <c r="G211" s="314">
        <v>0</v>
      </c>
      <c r="H211" s="67" t="s">
        <v>72</v>
      </c>
      <c r="I211" s="69" t="s">
        <v>1521</v>
      </c>
      <c r="J211" s="70" t="s">
        <v>11331</v>
      </c>
      <c r="K211" s="70">
        <v>11250000</v>
      </c>
      <c r="L211" s="68" t="s">
        <v>67</v>
      </c>
      <c r="M211" s="70" t="s">
        <v>8866</v>
      </c>
      <c r="N211" s="70">
        <v>1082982258</v>
      </c>
      <c r="O211" s="70">
        <v>104</v>
      </c>
      <c r="P211" s="249">
        <v>45310</v>
      </c>
      <c r="Q211" s="70">
        <v>77400000</v>
      </c>
      <c r="R211" s="249">
        <v>45313</v>
      </c>
      <c r="S211" s="70">
        <v>11250000</v>
      </c>
      <c r="T211" s="67" t="s">
        <v>66</v>
      </c>
      <c r="U211" s="70">
        <v>1192791759</v>
      </c>
      <c r="V211" s="70" t="s">
        <v>2571</v>
      </c>
      <c r="W211" s="249">
        <v>45313</v>
      </c>
      <c r="X211" s="249">
        <v>45313</v>
      </c>
      <c r="Y211" s="78" t="s">
        <v>74</v>
      </c>
      <c r="Z211" s="249">
        <v>45382</v>
      </c>
      <c r="AA211" s="71">
        <f t="shared" si="15"/>
        <v>69</v>
      </c>
      <c r="AB211" s="71">
        <v>0</v>
      </c>
      <c r="AC211" s="299">
        <v>0</v>
      </c>
      <c r="AD211" s="71">
        <v>0</v>
      </c>
      <c r="AE211" s="158" t="s">
        <v>74</v>
      </c>
      <c r="AF211" s="71">
        <f t="shared" si="16"/>
        <v>0</v>
      </c>
      <c r="AG211" s="70">
        <v>0</v>
      </c>
      <c r="AH211" s="300">
        <v>0</v>
      </c>
      <c r="AI211" s="158" t="s">
        <v>74</v>
      </c>
      <c r="AJ211" s="67">
        <v>0</v>
      </c>
      <c r="AK211" s="76" t="s">
        <v>74</v>
      </c>
      <c r="AL211" s="76" t="s">
        <v>74</v>
      </c>
      <c r="AM211" s="71">
        <f t="shared" si="17"/>
        <v>0</v>
      </c>
      <c r="AN211" s="305">
        <f>+K211+AC211-AH211</f>
        <v>11250000</v>
      </c>
      <c r="AO211" s="67" t="s">
        <v>66</v>
      </c>
      <c r="AP211" s="70">
        <v>11250000</v>
      </c>
      <c r="AQ211" s="67" t="s">
        <v>94</v>
      </c>
      <c r="AR211" s="70">
        <v>0</v>
      </c>
      <c r="AS211" s="80" t="s">
        <v>74</v>
      </c>
      <c r="AT211" s="301">
        <v>11250000</v>
      </c>
      <c r="AU211" s="203">
        <f t="shared" si="18"/>
        <v>0</v>
      </c>
      <c r="AV211" s="83">
        <f t="shared" si="19"/>
        <v>1</v>
      </c>
      <c r="AW211" s="158" t="s">
        <v>74</v>
      </c>
      <c r="AX211" s="67" t="s">
        <v>80</v>
      </c>
      <c r="AY211" s="70" t="s">
        <v>11330</v>
      </c>
      <c r="AZ211" s="68" t="s">
        <v>66</v>
      </c>
      <c r="BA211" s="68" t="s">
        <v>66</v>
      </c>
    </row>
    <row r="212" spans="2:53" x14ac:dyDescent="0.25">
      <c r="B212" s="68">
        <v>2024</v>
      </c>
      <c r="C212" s="68">
        <v>891780111</v>
      </c>
      <c r="D212" s="69" t="s">
        <v>64</v>
      </c>
      <c r="E212" s="74" t="s">
        <v>11329</v>
      </c>
      <c r="F212" s="70" t="s">
        <v>11328</v>
      </c>
      <c r="G212" s="314">
        <v>0</v>
      </c>
      <c r="H212" s="67" t="s">
        <v>72</v>
      </c>
      <c r="I212" s="69" t="s">
        <v>1521</v>
      </c>
      <c r="J212" s="70" t="s">
        <v>9571</v>
      </c>
      <c r="K212" s="70">
        <v>9000000</v>
      </c>
      <c r="L212" s="68" t="s">
        <v>67</v>
      </c>
      <c r="M212" s="70" t="s">
        <v>8725</v>
      </c>
      <c r="N212" s="70">
        <v>1081823159</v>
      </c>
      <c r="O212" s="70">
        <v>104</v>
      </c>
      <c r="P212" s="249">
        <v>45310</v>
      </c>
      <c r="Q212" s="70">
        <v>77400000</v>
      </c>
      <c r="R212" s="249">
        <v>45313</v>
      </c>
      <c r="S212" s="70">
        <v>9000000</v>
      </c>
      <c r="T212" s="67" t="s">
        <v>66</v>
      </c>
      <c r="U212" s="70">
        <v>1192791759</v>
      </c>
      <c r="V212" s="70" t="s">
        <v>2571</v>
      </c>
      <c r="W212" s="249">
        <v>45313</v>
      </c>
      <c r="X212" s="249">
        <v>45313</v>
      </c>
      <c r="Y212" s="78" t="s">
        <v>74</v>
      </c>
      <c r="Z212" s="249">
        <v>45382</v>
      </c>
      <c r="AA212" s="71">
        <f t="shared" si="15"/>
        <v>69</v>
      </c>
      <c r="AB212" s="71">
        <v>0</v>
      </c>
      <c r="AC212" s="299">
        <v>0</v>
      </c>
      <c r="AD212" s="71">
        <v>0</v>
      </c>
      <c r="AE212" s="158" t="s">
        <v>74</v>
      </c>
      <c r="AF212" s="71">
        <f t="shared" si="16"/>
        <v>0</v>
      </c>
      <c r="AG212" s="70">
        <v>0</v>
      </c>
      <c r="AH212" s="300">
        <v>0</v>
      </c>
      <c r="AI212" s="158" t="s">
        <v>74</v>
      </c>
      <c r="AJ212" s="67">
        <v>0</v>
      </c>
      <c r="AK212" s="76" t="s">
        <v>74</v>
      </c>
      <c r="AL212" s="76" t="s">
        <v>74</v>
      </c>
      <c r="AM212" s="71">
        <f t="shared" si="17"/>
        <v>0</v>
      </c>
      <c r="AN212" s="305">
        <f>+K212+AC212-AH212</f>
        <v>9000000</v>
      </c>
      <c r="AO212" s="67" t="s">
        <v>66</v>
      </c>
      <c r="AP212" s="70">
        <v>9000000</v>
      </c>
      <c r="AQ212" s="67" t="s">
        <v>94</v>
      </c>
      <c r="AR212" s="70">
        <v>0</v>
      </c>
      <c r="AS212" s="80" t="s">
        <v>74</v>
      </c>
      <c r="AT212" s="301">
        <v>9000000</v>
      </c>
      <c r="AU212" s="203">
        <f t="shared" si="18"/>
        <v>0</v>
      </c>
      <c r="AV212" s="83">
        <f t="shared" si="19"/>
        <v>1</v>
      </c>
      <c r="AW212" s="158" t="s">
        <v>74</v>
      </c>
      <c r="AX212" s="67" t="s">
        <v>80</v>
      </c>
      <c r="AY212" s="70" t="s">
        <v>11327</v>
      </c>
      <c r="AZ212" s="68" t="s">
        <v>66</v>
      </c>
      <c r="BA212" s="68" t="s">
        <v>66</v>
      </c>
    </row>
    <row r="213" spans="2:53" x14ac:dyDescent="0.25">
      <c r="B213" s="68">
        <v>2024</v>
      </c>
      <c r="C213" s="68">
        <v>891780111</v>
      </c>
      <c r="D213" s="69" t="s">
        <v>64</v>
      </c>
      <c r="E213" s="74" t="s">
        <v>11326</v>
      </c>
      <c r="F213" s="70" t="s">
        <v>11325</v>
      </c>
      <c r="G213" s="314">
        <v>0</v>
      </c>
      <c r="H213" s="67" t="s">
        <v>72</v>
      </c>
      <c r="I213" s="69" t="s">
        <v>1521</v>
      </c>
      <c r="J213" s="70" t="s">
        <v>11324</v>
      </c>
      <c r="K213" s="70">
        <v>9000000</v>
      </c>
      <c r="L213" s="68" t="s">
        <v>67</v>
      </c>
      <c r="M213" s="70" t="s">
        <v>8545</v>
      </c>
      <c r="N213" s="70">
        <v>1045684931</v>
      </c>
      <c r="O213" s="70">
        <v>104</v>
      </c>
      <c r="P213" s="249">
        <v>45310</v>
      </c>
      <c r="Q213" s="70">
        <v>77400000</v>
      </c>
      <c r="R213" s="249">
        <v>45313</v>
      </c>
      <c r="S213" s="70">
        <v>9000000</v>
      </c>
      <c r="T213" s="67" t="s">
        <v>66</v>
      </c>
      <c r="U213" s="70">
        <v>1192791759</v>
      </c>
      <c r="V213" s="70" t="s">
        <v>2571</v>
      </c>
      <c r="W213" s="249">
        <v>45313</v>
      </c>
      <c r="X213" s="249">
        <v>45313</v>
      </c>
      <c r="Y213" s="78" t="s">
        <v>74</v>
      </c>
      <c r="Z213" s="249">
        <v>45382</v>
      </c>
      <c r="AA213" s="71">
        <f t="shared" si="15"/>
        <v>69</v>
      </c>
      <c r="AB213" s="71">
        <v>0</v>
      </c>
      <c r="AC213" s="299">
        <v>0</v>
      </c>
      <c r="AD213" s="71">
        <v>0</v>
      </c>
      <c r="AE213" s="158" t="s">
        <v>74</v>
      </c>
      <c r="AF213" s="71">
        <f t="shared" si="16"/>
        <v>0</v>
      </c>
      <c r="AG213" s="70">
        <v>0</v>
      </c>
      <c r="AH213" s="300">
        <v>0</v>
      </c>
      <c r="AI213" s="158" t="s">
        <v>74</v>
      </c>
      <c r="AJ213" s="67">
        <v>0</v>
      </c>
      <c r="AK213" s="76" t="s">
        <v>74</v>
      </c>
      <c r="AL213" s="76" t="s">
        <v>74</v>
      </c>
      <c r="AM213" s="71">
        <f t="shared" si="17"/>
        <v>0</v>
      </c>
      <c r="AN213" s="305">
        <f>+K213+AC213-AH213</f>
        <v>9000000</v>
      </c>
      <c r="AO213" s="67" t="s">
        <v>66</v>
      </c>
      <c r="AP213" s="70">
        <v>9000000</v>
      </c>
      <c r="AQ213" s="67" t="s">
        <v>94</v>
      </c>
      <c r="AR213" s="70">
        <v>0</v>
      </c>
      <c r="AS213" s="80" t="s">
        <v>74</v>
      </c>
      <c r="AT213" s="301">
        <v>9000000</v>
      </c>
      <c r="AU213" s="203">
        <f t="shared" si="18"/>
        <v>0</v>
      </c>
      <c r="AV213" s="83">
        <f t="shared" si="19"/>
        <v>1</v>
      </c>
      <c r="AW213" s="158" t="s">
        <v>74</v>
      </c>
      <c r="AX213" s="67" t="s">
        <v>80</v>
      </c>
      <c r="AY213" s="70" t="s">
        <v>11323</v>
      </c>
      <c r="AZ213" s="68" t="s">
        <v>66</v>
      </c>
      <c r="BA213" s="68" t="s">
        <v>66</v>
      </c>
    </row>
    <row r="214" spans="2:53" x14ac:dyDescent="0.25">
      <c r="B214" s="68">
        <v>2024</v>
      </c>
      <c r="C214" s="68">
        <v>891780111</v>
      </c>
      <c r="D214" s="69" t="s">
        <v>64</v>
      </c>
      <c r="E214" s="74" t="s">
        <v>11322</v>
      </c>
      <c r="F214" s="70" t="s">
        <v>11321</v>
      </c>
      <c r="G214" s="314">
        <v>0</v>
      </c>
      <c r="H214" s="67" t="s">
        <v>72</v>
      </c>
      <c r="I214" s="69" t="s">
        <v>1521</v>
      </c>
      <c r="J214" s="70" t="s">
        <v>11320</v>
      </c>
      <c r="K214" s="70">
        <v>9000000</v>
      </c>
      <c r="L214" s="68" t="s">
        <v>67</v>
      </c>
      <c r="M214" s="70" t="s">
        <v>8436</v>
      </c>
      <c r="N214" s="70">
        <v>1082983016</v>
      </c>
      <c r="O214" s="70">
        <v>104</v>
      </c>
      <c r="P214" s="249">
        <v>45310</v>
      </c>
      <c r="Q214" s="70">
        <v>77400000</v>
      </c>
      <c r="R214" s="249">
        <v>45313</v>
      </c>
      <c r="S214" s="70">
        <v>9000000</v>
      </c>
      <c r="T214" s="67" t="s">
        <v>66</v>
      </c>
      <c r="U214" s="70">
        <v>1192791759</v>
      </c>
      <c r="V214" s="70" t="s">
        <v>2571</v>
      </c>
      <c r="W214" s="249">
        <v>45313</v>
      </c>
      <c r="X214" s="249">
        <v>45313</v>
      </c>
      <c r="Y214" s="78" t="s">
        <v>74</v>
      </c>
      <c r="Z214" s="249">
        <v>45382</v>
      </c>
      <c r="AA214" s="71">
        <f t="shared" si="15"/>
        <v>69</v>
      </c>
      <c r="AB214" s="71">
        <v>0</v>
      </c>
      <c r="AC214" s="299">
        <v>0</v>
      </c>
      <c r="AD214" s="71">
        <v>0</v>
      </c>
      <c r="AE214" s="158" t="s">
        <v>74</v>
      </c>
      <c r="AF214" s="71">
        <f t="shared" si="16"/>
        <v>0</v>
      </c>
      <c r="AG214" s="70">
        <v>0</v>
      </c>
      <c r="AH214" s="300">
        <v>0</v>
      </c>
      <c r="AI214" s="158" t="s">
        <v>74</v>
      </c>
      <c r="AJ214" s="67">
        <v>0</v>
      </c>
      <c r="AK214" s="76" t="s">
        <v>74</v>
      </c>
      <c r="AL214" s="76" t="s">
        <v>74</v>
      </c>
      <c r="AM214" s="71">
        <f t="shared" si="17"/>
        <v>0</v>
      </c>
      <c r="AN214" s="305">
        <f>+K214+AC214-AH214</f>
        <v>9000000</v>
      </c>
      <c r="AO214" s="67" t="s">
        <v>66</v>
      </c>
      <c r="AP214" s="70">
        <v>9000000</v>
      </c>
      <c r="AQ214" s="67" t="s">
        <v>94</v>
      </c>
      <c r="AR214" s="70">
        <v>0</v>
      </c>
      <c r="AS214" s="80" t="s">
        <v>74</v>
      </c>
      <c r="AT214" s="301">
        <v>9000000</v>
      </c>
      <c r="AU214" s="203">
        <f t="shared" si="18"/>
        <v>0</v>
      </c>
      <c r="AV214" s="83">
        <f t="shared" si="19"/>
        <v>1</v>
      </c>
      <c r="AW214" s="158" t="s">
        <v>74</v>
      </c>
      <c r="AX214" s="67" t="s">
        <v>80</v>
      </c>
      <c r="AY214" s="70" t="s">
        <v>11319</v>
      </c>
      <c r="AZ214" s="68" t="s">
        <v>66</v>
      </c>
      <c r="BA214" s="68" t="s">
        <v>66</v>
      </c>
    </row>
    <row r="215" spans="2:53" x14ac:dyDescent="0.25">
      <c r="B215" s="68">
        <v>2024</v>
      </c>
      <c r="C215" s="68">
        <v>891780111</v>
      </c>
      <c r="D215" s="69" t="s">
        <v>64</v>
      </c>
      <c r="E215" s="74" t="s">
        <v>11318</v>
      </c>
      <c r="F215" s="70" t="s">
        <v>11317</v>
      </c>
      <c r="G215" s="314">
        <v>0</v>
      </c>
      <c r="H215" s="67" t="s">
        <v>72</v>
      </c>
      <c r="I215" s="69" t="s">
        <v>1521</v>
      </c>
      <c r="J215" s="70" t="s">
        <v>11316</v>
      </c>
      <c r="K215" s="70">
        <v>7500000</v>
      </c>
      <c r="L215" s="68" t="s">
        <v>67</v>
      </c>
      <c r="M215" s="70" t="s">
        <v>8550</v>
      </c>
      <c r="N215" s="70">
        <v>1082932668</v>
      </c>
      <c r="O215" s="70">
        <v>104</v>
      </c>
      <c r="P215" s="249">
        <v>45310</v>
      </c>
      <c r="Q215" s="70">
        <v>77400000</v>
      </c>
      <c r="R215" s="249">
        <v>45313</v>
      </c>
      <c r="S215" s="70">
        <v>7500000</v>
      </c>
      <c r="T215" s="67" t="s">
        <v>66</v>
      </c>
      <c r="U215" s="70">
        <v>1192791759</v>
      </c>
      <c r="V215" s="70" t="s">
        <v>2571</v>
      </c>
      <c r="W215" s="249">
        <v>45313</v>
      </c>
      <c r="X215" s="249">
        <v>45313</v>
      </c>
      <c r="Y215" s="78" t="s">
        <v>74</v>
      </c>
      <c r="Z215" s="249">
        <v>45382</v>
      </c>
      <c r="AA215" s="71">
        <f t="shared" si="15"/>
        <v>69</v>
      </c>
      <c r="AB215" s="71">
        <v>0</v>
      </c>
      <c r="AC215" s="299">
        <v>0</v>
      </c>
      <c r="AD215" s="71">
        <v>0</v>
      </c>
      <c r="AE215" s="158" t="s">
        <v>74</v>
      </c>
      <c r="AF215" s="71">
        <f t="shared" si="16"/>
        <v>0</v>
      </c>
      <c r="AG215" s="70">
        <v>0</v>
      </c>
      <c r="AH215" s="300">
        <v>0</v>
      </c>
      <c r="AI215" s="158" t="s">
        <v>74</v>
      </c>
      <c r="AJ215" s="67">
        <v>0</v>
      </c>
      <c r="AK215" s="76" t="s">
        <v>74</v>
      </c>
      <c r="AL215" s="76" t="s">
        <v>74</v>
      </c>
      <c r="AM215" s="71">
        <f t="shared" si="17"/>
        <v>0</v>
      </c>
      <c r="AN215" s="305">
        <f>+K215+AC215-AH215</f>
        <v>7500000</v>
      </c>
      <c r="AO215" s="67" t="s">
        <v>66</v>
      </c>
      <c r="AP215" s="70">
        <v>7500000</v>
      </c>
      <c r="AQ215" s="67" t="s">
        <v>94</v>
      </c>
      <c r="AR215" s="70">
        <v>0</v>
      </c>
      <c r="AS215" s="80" t="s">
        <v>74</v>
      </c>
      <c r="AT215" s="301">
        <v>7500000</v>
      </c>
      <c r="AU215" s="203">
        <f t="shared" si="18"/>
        <v>0</v>
      </c>
      <c r="AV215" s="83">
        <f t="shared" si="19"/>
        <v>1</v>
      </c>
      <c r="AW215" s="158" t="s">
        <v>74</v>
      </c>
      <c r="AX215" s="67" t="s">
        <v>80</v>
      </c>
      <c r="AY215" s="70" t="s">
        <v>11315</v>
      </c>
      <c r="AZ215" s="68" t="s">
        <v>66</v>
      </c>
      <c r="BA215" s="68" t="s">
        <v>66</v>
      </c>
    </row>
    <row r="216" spans="2:53" x14ac:dyDescent="0.25">
      <c r="B216" s="68">
        <v>2024</v>
      </c>
      <c r="C216" s="68">
        <v>891780111</v>
      </c>
      <c r="D216" s="69" t="s">
        <v>64</v>
      </c>
      <c r="E216" s="74" t="s">
        <v>11314</v>
      </c>
      <c r="F216" s="70" t="s">
        <v>11313</v>
      </c>
      <c r="G216" s="314">
        <v>0</v>
      </c>
      <c r="H216" s="67" t="s">
        <v>72</v>
      </c>
      <c r="I216" s="69" t="s">
        <v>1521</v>
      </c>
      <c r="J216" s="70" t="s">
        <v>11312</v>
      </c>
      <c r="K216" s="70">
        <v>9000000</v>
      </c>
      <c r="L216" s="68" t="s">
        <v>67</v>
      </c>
      <c r="M216" s="70" t="s">
        <v>11311</v>
      </c>
      <c r="N216" s="70">
        <v>7602961</v>
      </c>
      <c r="O216" s="70">
        <v>104</v>
      </c>
      <c r="P216" s="249">
        <v>45310</v>
      </c>
      <c r="Q216" s="70">
        <v>77400000</v>
      </c>
      <c r="R216" s="249">
        <v>45313</v>
      </c>
      <c r="S216" s="70">
        <v>9000000</v>
      </c>
      <c r="T216" s="67" t="s">
        <v>66</v>
      </c>
      <c r="U216" s="70">
        <v>1192791759</v>
      </c>
      <c r="V216" s="70" t="s">
        <v>2571</v>
      </c>
      <c r="W216" s="249">
        <v>45313</v>
      </c>
      <c r="X216" s="249">
        <v>45313</v>
      </c>
      <c r="Y216" s="78" t="s">
        <v>74</v>
      </c>
      <c r="Z216" s="249">
        <v>45382</v>
      </c>
      <c r="AA216" s="71">
        <f t="shared" si="15"/>
        <v>69</v>
      </c>
      <c r="AB216" s="71">
        <v>0</v>
      </c>
      <c r="AC216" s="299">
        <v>0</v>
      </c>
      <c r="AD216" s="71">
        <v>0</v>
      </c>
      <c r="AE216" s="158" t="s">
        <v>74</v>
      </c>
      <c r="AF216" s="71">
        <f t="shared" si="16"/>
        <v>0</v>
      </c>
      <c r="AG216" s="70">
        <v>0</v>
      </c>
      <c r="AH216" s="300">
        <v>0</v>
      </c>
      <c r="AI216" s="158" t="s">
        <v>74</v>
      </c>
      <c r="AJ216" s="67">
        <v>0</v>
      </c>
      <c r="AK216" s="76" t="s">
        <v>74</v>
      </c>
      <c r="AL216" s="76" t="s">
        <v>74</v>
      </c>
      <c r="AM216" s="71">
        <f t="shared" si="17"/>
        <v>0</v>
      </c>
      <c r="AN216" s="305">
        <f>+K216+AC216-AH216</f>
        <v>9000000</v>
      </c>
      <c r="AO216" s="67" t="s">
        <v>66</v>
      </c>
      <c r="AP216" s="70">
        <v>9000000</v>
      </c>
      <c r="AQ216" s="67" t="s">
        <v>94</v>
      </c>
      <c r="AR216" s="70">
        <v>0</v>
      </c>
      <c r="AS216" s="80" t="s">
        <v>74</v>
      </c>
      <c r="AT216" s="301">
        <v>9000000</v>
      </c>
      <c r="AU216" s="203">
        <f t="shared" si="18"/>
        <v>0</v>
      </c>
      <c r="AV216" s="83">
        <f t="shared" si="19"/>
        <v>1</v>
      </c>
      <c r="AW216" s="158" t="s">
        <v>74</v>
      </c>
      <c r="AX216" s="67" t="s">
        <v>80</v>
      </c>
      <c r="AY216" s="70" t="s">
        <v>11310</v>
      </c>
      <c r="AZ216" s="68" t="s">
        <v>66</v>
      </c>
      <c r="BA216" s="68" t="s">
        <v>66</v>
      </c>
    </row>
    <row r="217" spans="2:53" x14ac:dyDescent="0.25">
      <c r="B217" s="68">
        <v>2024</v>
      </c>
      <c r="C217" s="68">
        <v>891780111</v>
      </c>
      <c r="D217" s="69" t="s">
        <v>64</v>
      </c>
      <c r="E217" s="74" t="s">
        <v>11309</v>
      </c>
      <c r="F217" s="70" t="s">
        <v>11308</v>
      </c>
      <c r="G217" s="314">
        <v>0</v>
      </c>
      <c r="H217" s="67" t="s">
        <v>72</v>
      </c>
      <c r="I217" s="69" t="s">
        <v>65</v>
      </c>
      <c r="J217" s="70" t="s">
        <v>11307</v>
      </c>
      <c r="K217" s="70">
        <v>13320000</v>
      </c>
      <c r="L217" s="68" t="s">
        <v>67</v>
      </c>
      <c r="M217" s="70" t="s">
        <v>8949</v>
      </c>
      <c r="N217" s="70">
        <v>35117743</v>
      </c>
      <c r="O217" s="75">
        <v>13</v>
      </c>
      <c r="P217" s="158">
        <v>45302</v>
      </c>
      <c r="Q217" s="70">
        <v>4518689382</v>
      </c>
      <c r="R217" s="249">
        <v>45313</v>
      </c>
      <c r="S217" s="70">
        <v>13320000</v>
      </c>
      <c r="T217" s="67" t="s">
        <v>66</v>
      </c>
      <c r="U217" s="70">
        <v>84457182</v>
      </c>
      <c r="V217" s="70" t="s">
        <v>11091</v>
      </c>
      <c r="W217" s="249">
        <v>45313</v>
      </c>
      <c r="X217" s="249">
        <v>45313</v>
      </c>
      <c r="Y217" s="78" t="s">
        <v>74</v>
      </c>
      <c r="Z217" s="249">
        <v>45457</v>
      </c>
      <c r="AA217" s="71">
        <f t="shared" si="15"/>
        <v>144</v>
      </c>
      <c r="AB217" s="71">
        <v>2</v>
      </c>
      <c r="AC217" s="299">
        <v>1440000</v>
      </c>
      <c r="AD217" s="71">
        <v>1</v>
      </c>
      <c r="AE217" s="315">
        <v>45473</v>
      </c>
      <c r="AF217" s="71">
        <f t="shared" si="16"/>
        <v>16</v>
      </c>
      <c r="AG217" s="70">
        <v>0</v>
      </c>
      <c r="AH217" s="300">
        <v>0</v>
      </c>
      <c r="AI217" s="158" t="s">
        <v>74</v>
      </c>
      <c r="AJ217" s="67">
        <v>0</v>
      </c>
      <c r="AK217" s="76" t="s">
        <v>74</v>
      </c>
      <c r="AL217" s="76" t="s">
        <v>74</v>
      </c>
      <c r="AM217" s="71">
        <f t="shared" si="17"/>
        <v>0</v>
      </c>
      <c r="AN217" s="305">
        <f>+K217+AC217-AH217</f>
        <v>14760000</v>
      </c>
      <c r="AO217" s="67" t="s">
        <v>66</v>
      </c>
      <c r="AP217" s="70">
        <v>13320000</v>
      </c>
      <c r="AQ217" s="67" t="s">
        <v>94</v>
      </c>
      <c r="AR217" s="70">
        <v>0</v>
      </c>
      <c r="AS217" s="80" t="s">
        <v>74</v>
      </c>
      <c r="AT217" s="301">
        <v>14760000</v>
      </c>
      <c r="AU217" s="203">
        <f t="shared" si="18"/>
        <v>0</v>
      </c>
      <c r="AV217" s="83">
        <f t="shared" si="19"/>
        <v>1</v>
      </c>
      <c r="AW217" s="158" t="s">
        <v>74</v>
      </c>
      <c r="AX217" s="67" t="s">
        <v>80</v>
      </c>
      <c r="AY217" s="70" t="s">
        <v>11306</v>
      </c>
      <c r="AZ217" s="68" t="s">
        <v>66</v>
      </c>
      <c r="BA217" s="68" t="s">
        <v>66</v>
      </c>
    </row>
    <row r="218" spans="2:53" x14ac:dyDescent="0.25">
      <c r="B218" s="68">
        <v>2024</v>
      </c>
      <c r="C218" s="68">
        <v>891780111</v>
      </c>
      <c r="D218" s="69" t="s">
        <v>64</v>
      </c>
      <c r="E218" s="74" t="s">
        <v>11305</v>
      </c>
      <c r="F218" s="70" t="s">
        <v>11304</v>
      </c>
      <c r="G218" s="314">
        <v>0</v>
      </c>
      <c r="H218" s="67" t="s">
        <v>72</v>
      </c>
      <c r="I218" s="69" t="s">
        <v>65</v>
      </c>
      <c r="J218" s="70" t="s">
        <v>11303</v>
      </c>
      <c r="K218" s="70">
        <v>16940000</v>
      </c>
      <c r="L218" s="68" t="s">
        <v>67</v>
      </c>
      <c r="M218" s="70" t="s">
        <v>8644</v>
      </c>
      <c r="N218" s="70">
        <v>7634396</v>
      </c>
      <c r="O218" s="75">
        <v>13</v>
      </c>
      <c r="P218" s="158">
        <v>45302</v>
      </c>
      <c r="Q218" s="70">
        <v>4518689382</v>
      </c>
      <c r="R218" s="249">
        <v>45313</v>
      </c>
      <c r="S218" s="70">
        <v>16940000</v>
      </c>
      <c r="T218" s="67" t="s">
        <v>66</v>
      </c>
      <c r="U218" s="70">
        <v>84457182</v>
      </c>
      <c r="V218" s="70" t="s">
        <v>11091</v>
      </c>
      <c r="W218" s="249">
        <v>45313</v>
      </c>
      <c r="X218" s="249">
        <v>45313</v>
      </c>
      <c r="Y218" s="78" t="s">
        <v>74</v>
      </c>
      <c r="Z218" s="249">
        <v>45457</v>
      </c>
      <c r="AA218" s="71">
        <f t="shared" si="15"/>
        <v>144</v>
      </c>
      <c r="AB218" s="71">
        <v>2</v>
      </c>
      <c r="AC218" s="299">
        <v>1760000</v>
      </c>
      <c r="AD218" s="71">
        <v>1</v>
      </c>
      <c r="AE218" s="315">
        <v>45473</v>
      </c>
      <c r="AF218" s="71">
        <f t="shared" si="16"/>
        <v>16</v>
      </c>
      <c r="AG218" s="70">
        <v>0</v>
      </c>
      <c r="AH218" s="300">
        <v>0</v>
      </c>
      <c r="AI218" s="158" t="s">
        <v>74</v>
      </c>
      <c r="AJ218" s="67">
        <v>0</v>
      </c>
      <c r="AK218" s="76" t="s">
        <v>74</v>
      </c>
      <c r="AL218" s="76" t="s">
        <v>74</v>
      </c>
      <c r="AM218" s="71">
        <f t="shared" si="17"/>
        <v>0</v>
      </c>
      <c r="AN218" s="305">
        <f>+K218+AC218-AH218</f>
        <v>18700000</v>
      </c>
      <c r="AO218" s="67" t="s">
        <v>66</v>
      </c>
      <c r="AP218" s="70">
        <v>16940000</v>
      </c>
      <c r="AQ218" s="67" t="s">
        <v>94</v>
      </c>
      <c r="AR218" s="70">
        <v>0</v>
      </c>
      <c r="AS218" s="80" t="s">
        <v>74</v>
      </c>
      <c r="AT218" s="301">
        <v>18700000</v>
      </c>
      <c r="AU218" s="203">
        <f t="shared" si="18"/>
        <v>0</v>
      </c>
      <c r="AV218" s="83">
        <f t="shared" si="19"/>
        <v>1</v>
      </c>
      <c r="AW218" s="158" t="s">
        <v>74</v>
      </c>
      <c r="AX218" s="67" t="s">
        <v>80</v>
      </c>
      <c r="AY218" s="70" t="s">
        <v>11302</v>
      </c>
      <c r="AZ218" s="68" t="s">
        <v>66</v>
      </c>
      <c r="BA218" s="68" t="s">
        <v>66</v>
      </c>
    </row>
    <row r="219" spans="2:53" x14ac:dyDescent="0.25">
      <c r="B219" s="68">
        <v>2024</v>
      </c>
      <c r="C219" s="68">
        <v>891780111</v>
      </c>
      <c r="D219" s="69" t="s">
        <v>64</v>
      </c>
      <c r="E219" s="74" t="s">
        <v>11301</v>
      </c>
      <c r="F219" s="70" t="s">
        <v>11300</v>
      </c>
      <c r="G219" s="314">
        <v>0</v>
      </c>
      <c r="H219" s="67" t="s">
        <v>72</v>
      </c>
      <c r="I219" s="69" t="s">
        <v>65</v>
      </c>
      <c r="J219" s="70" t="s">
        <v>9432</v>
      </c>
      <c r="K219" s="70">
        <v>16500000</v>
      </c>
      <c r="L219" s="68" t="s">
        <v>67</v>
      </c>
      <c r="M219" s="70" t="s">
        <v>8364</v>
      </c>
      <c r="N219" s="70">
        <v>1083554776</v>
      </c>
      <c r="O219" s="75">
        <v>13</v>
      </c>
      <c r="P219" s="158">
        <v>45302</v>
      </c>
      <c r="Q219" s="70">
        <v>4518689382</v>
      </c>
      <c r="R219" s="249">
        <v>45313</v>
      </c>
      <c r="S219" s="70">
        <v>16500000</v>
      </c>
      <c r="T219" s="67" t="s">
        <v>66</v>
      </c>
      <c r="U219" s="70">
        <v>84457182</v>
      </c>
      <c r="V219" s="70" t="s">
        <v>11091</v>
      </c>
      <c r="W219" s="249">
        <v>45313</v>
      </c>
      <c r="X219" s="249">
        <v>45313</v>
      </c>
      <c r="Y219" s="78" t="s">
        <v>74</v>
      </c>
      <c r="Z219" s="249">
        <v>45457</v>
      </c>
      <c r="AA219" s="71">
        <f t="shared" si="15"/>
        <v>144</v>
      </c>
      <c r="AB219" s="71">
        <v>2</v>
      </c>
      <c r="AC219" s="299">
        <v>1760000</v>
      </c>
      <c r="AD219" s="71">
        <v>1</v>
      </c>
      <c r="AE219" s="315">
        <v>45473</v>
      </c>
      <c r="AF219" s="71">
        <f t="shared" si="16"/>
        <v>16</v>
      </c>
      <c r="AG219" s="70">
        <v>0</v>
      </c>
      <c r="AH219" s="300">
        <v>0</v>
      </c>
      <c r="AI219" s="158" t="s">
        <v>74</v>
      </c>
      <c r="AJ219" s="67">
        <v>0</v>
      </c>
      <c r="AK219" s="76" t="s">
        <v>74</v>
      </c>
      <c r="AL219" s="76" t="s">
        <v>74</v>
      </c>
      <c r="AM219" s="71">
        <f t="shared" si="17"/>
        <v>0</v>
      </c>
      <c r="AN219" s="305">
        <f>+K219+AC219-AH219</f>
        <v>18260000</v>
      </c>
      <c r="AO219" s="67" t="s">
        <v>66</v>
      </c>
      <c r="AP219" s="70">
        <v>16500000</v>
      </c>
      <c r="AQ219" s="67" t="s">
        <v>94</v>
      </c>
      <c r="AR219" s="70">
        <v>0</v>
      </c>
      <c r="AS219" s="80" t="s">
        <v>74</v>
      </c>
      <c r="AT219" s="301">
        <v>18260000</v>
      </c>
      <c r="AU219" s="203">
        <f t="shared" si="18"/>
        <v>0</v>
      </c>
      <c r="AV219" s="83">
        <f t="shared" si="19"/>
        <v>1</v>
      </c>
      <c r="AW219" s="158" t="s">
        <v>74</v>
      </c>
      <c r="AX219" s="67" t="s">
        <v>80</v>
      </c>
      <c r="AY219" s="70" t="s">
        <v>11299</v>
      </c>
      <c r="AZ219" s="68" t="s">
        <v>66</v>
      </c>
      <c r="BA219" s="68" t="s">
        <v>66</v>
      </c>
    </row>
    <row r="220" spans="2:53" x14ac:dyDescent="0.25">
      <c r="B220" s="68">
        <v>2024</v>
      </c>
      <c r="C220" s="68">
        <v>891780111</v>
      </c>
      <c r="D220" s="69" t="s">
        <v>64</v>
      </c>
      <c r="E220" s="74" t="s">
        <v>11298</v>
      </c>
      <c r="F220" s="70" t="s">
        <v>11297</v>
      </c>
      <c r="G220" s="314">
        <v>0</v>
      </c>
      <c r="H220" s="67" t="s">
        <v>72</v>
      </c>
      <c r="I220" s="69" t="s">
        <v>65</v>
      </c>
      <c r="J220" s="70" t="s">
        <v>11296</v>
      </c>
      <c r="K220" s="70">
        <v>15400000</v>
      </c>
      <c r="L220" s="68" t="s">
        <v>67</v>
      </c>
      <c r="M220" s="70" t="s">
        <v>7182</v>
      </c>
      <c r="N220" s="70">
        <v>36718392</v>
      </c>
      <c r="O220" s="75">
        <v>13</v>
      </c>
      <c r="P220" s="158">
        <v>45302</v>
      </c>
      <c r="Q220" s="70">
        <v>4518689382</v>
      </c>
      <c r="R220" s="249">
        <v>45313</v>
      </c>
      <c r="S220" s="70">
        <v>15400000</v>
      </c>
      <c r="T220" s="67" t="s">
        <v>66</v>
      </c>
      <c r="U220" s="70">
        <v>84457182</v>
      </c>
      <c r="V220" s="70" t="s">
        <v>11091</v>
      </c>
      <c r="W220" s="249">
        <v>45313</v>
      </c>
      <c r="X220" s="249">
        <v>45313</v>
      </c>
      <c r="Y220" s="78" t="s">
        <v>74</v>
      </c>
      <c r="Z220" s="249">
        <v>45457</v>
      </c>
      <c r="AA220" s="71">
        <f t="shared" si="15"/>
        <v>144</v>
      </c>
      <c r="AB220" s="71">
        <v>0</v>
      </c>
      <c r="AC220" s="299">
        <v>0</v>
      </c>
      <c r="AD220" s="71">
        <v>0</v>
      </c>
      <c r="AE220" s="158" t="s">
        <v>74</v>
      </c>
      <c r="AF220" s="71">
        <f t="shared" si="16"/>
        <v>0</v>
      </c>
      <c r="AG220" s="70">
        <v>0</v>
      </c>
      <c r="AH220" s="300">
        <v>0</v>
      </c>
      <c r="AI220" s="158" t="s">
        <v>74</v>
      </c>
      <c r="AJ220" s="67">
        <v>0</v>
      </c>
      <c r="AK220" s="76" t="s">
        <v>74</v>
      </c>
      <c r="AL220" s="76" t="s">
        <v>74</v>
      </c>
      <c r="AM220" s="71">
        <f t="shared" si="17"/>
        <v>0</v>
      </c>
      <c r="AN220" s="305">
        <f>+K220+AC220-AH220</f>
        <v>15400000</v>
      </c>
      <c r="AO220" s="67" t="s">
        <v>66</v>
      </c>
      <c r="AP220" s="70">
        <v>15400000</v>
      </c>
      <c r="AQ220" s="67" t="s">
        <v>94</v>
      </c>
      <c r="AR220" s="70">
        <v>0</v>
      </c>
      <c r="AS220" s="80" t="s">
        <v>74</v>
      </c>
      <c r="AT220" s="301">
        <v>15400000</v>
      </c>
      <c r="AU220" s="203">
        <f t="shared" si="18"/>
        <v>0</v>
      </c>
      <c r="AV220" s="83">
        <f t="shared" si="19"/>
        <v>1</v>
      </c>
      <c r="AW220" s="158" t="s">
        <v>74</v>
      </c>
      <c r="AX220" s="67" t="s">
        <v>80</v>
      </c>
      <c r="AY220" s="70" t="s">
        <v>11295</v>
      </c>
      <c r="AZ220" s="68" t="s">
        <v>66</v>
      </c>
      <c r="BA220" s="68" t="s">
        <v>66</v>
      </c>
    </row>
    <row r="221" spans="2:53" x14ac:dyDescent="0.25">
      <c r="B221" s="68">
        <v>2024</v>
      </c>
      <c r="C221" s="68">
        <v>891780111</v>
      </c>
      <c r="D221" s="69" t="s">
        <v>64</v>
      </c>
      <c r="E221" s="74" t="s">
        <v>11294</v>
      </c>
      <c r="F221" s="70" t="s">
        <v>11293</v>
      </c>
      <c r="G221" s="314">
        <v>0</v>
      </c>
      <c r="H221" s="67" t="s">
        <v>72</v>
      </c>
      <c r="I221" s="69" t="s">
        <v>65</v>
      </c>
      <c r="J221" s="70" t="s">
        <v>11292</v>
      </c>
      <c r="K221" s="70">
        <v>14700000</v>
      </c>
      <c r="L221" s="68" t="s">
        <v>67</v>
      </c>
      <c r="M221" s="70" t="s">
        <v>9289</v>
      </c>
      <c r="N221" s="70">
        <v>1066000092</v>
      </c>
      <c r="O221" s="75">
        <v>13</v>
      </c>
      <c r="P221" s="158">
        <v>45302</v>
      </c>
      <c r="Q221" s="70">
        <v>4518689382</v>
      </c>
      <c r="R221" s="249">
        <v>45313</v>
      </c>
      <c r="S221" s="70">
        <v>14700000</v>
      </c>
      <c r="T221" s="67" t="s">
        <v>66</v>
      </c>
      <c r="U221" s="70">
        <v>21400608</v>
      </c>
      <c r="V221" s="70" t="s">
        <v>9258</v>
      </c>
      <c r="W221" s="249">
        <v>45313</v>
      </c>
      <c r="X221" s="249">
        <v>45313</v>
      </c>
      <c r="Y221" s="78" t="s">
        <v>74</v>
      </c>
      <c r="Z221" s="249">
        <v>45457</v>
      </c>
      <c r="AA221" s="71">
        <f t="shared" si="15"/>
        <v>144</v>
      </c>
      <c r="AB221" s="71">
        <v>2</v>
      </c>
      <c r="AC221" s="299">
        <v>1600000</v>
      </c>
      <c r="AD221" s="71">
        <v>1</v>
      </c>
      <c r="AE221" s="315">
        <v>45473</v>
      </c>
      <c r="AF221" s="71">
        <f t="shared" si="16"/>
        <v>16</v>
      </c>
      <c r="AG221" s="70">
        <v>0</v>
      </c>
      <c r="AH221" s="300">
        <v>0</v>
      </c>
      <c r="AI221" s="158" t="s">
        <v>74</v>
      </c>
      <c r="AJ221" s="67">
        <v>0</v>
      </c>
      <c r="AK221" s="76" t="s">
        <v>74</v>
      </c>
      <c r="AL221" s="76" t="s">
        <v>74</v>
      </c>
      <c r="AM221" s="71">
        <f t="shared" si="17"/>
        <v>0</v>
      </c>
      <c r="AN221" s="305">
        <f>+K221+AC221-AH221</f>
        <v>16300000</v>
      </c>
      <c r="AO221" s="67" t="s">
        <v>66</v>
      </c>
      <c r="AP221" s="70">
        <v>14700000</v>
      </c>
      <c r="AQ221" s="67" t="s">
        <v>94</v>
      </c>
      <c r="AR221" s="70">
        <v>0</v>
      </c>
      <c r="AS221" s="80" t="s">
        <v>74</v>
      </c>
      <c r="AT221" s="301">
        <v>16300000</v>
      </c>
      <c r="AU221" s="203">
        <f t="shared" si="18"/>
        <v>0</v>
      </c>
      <c r="AV221" s="83">
        <f t="shared" si="19"/>
        <v>1</v>
      </c>
      <c r="AW221" s="158" t="s">
        <v>74</v>
      </c>
      <c r="AX221" s="67" t="s">
        <v>80</v>
      </c>
      <c r="AY221" s="70" t="s">
        <v>11291</v>
      </c>
      <c r="AZ221" s="68" t="s">
        <v>66</v>
      </c>
      <c r="BA221" s="68" t="s">
        <v>66</v>
      </c>
    </row>
    <row r="222" spans="2:53" x14ac:dyDescent="0.25">
      <c r="B222" s="68">
        <v>2024</v>
      </c>
      <c r="C222" s="68">
        <v>891780111</v>
      </c>
      <c r="D222" s="69" t="s">
        <v>64</v>
      </c>
      <c r="E222" s="74" t="s">
        <v>11290</v>
      </c>
      <c r="F222" s="70" t="s">
        <v>11289</v>
      </c>
      <c r="G222" s="314">
        <v>0</v>
      </c>
      <c r="H222" s="67" t="s">
        <v>72</v>
      </c>
      <c r="I222" s="69" t="s">
        <v>65</v>
      </c>
      <c r="J222" s="70" t="s">
        <v>11288</v>
      </c>
      <c r="K222" s="70">
        <v>13230000</v>
      </c>
      <c r="L222" s="68" t="s">
        <v>67</v>
      </c>
      <c r="M222" s="70" t="s">
        <v>9259</v>
      </c>
      <c r="N222" s="70">
        <v>1102880046</v>
      </c>
      <c r="O222" s="75">
        <v>13</v>
      </c>
      <c r="P222" s="158">
        <v>45302</v>
      </c>
      <c r="Q222" s="70">
        <v>4518689382</v>
      </c>
      <c r="R222" s="249">
        <v>45313</v>
      </c>
      <c r="S222" s="70">
        <v>13230000</v>
      </c>
      <c r="T222" s="67" t="s">
        <v>66</v>
      </c>
      <c r="U222" s="70">
        <v>21400608</v>
      </c>
      <c r="V222" s="70" t="s">
        <v>9258</v>
      </c>
      <c r="W222" s="249">
        <v>45313</v>
      </c>
      <c r="X222" s="249">
        <v>45313</v>
      </c>
      <c r="Y222" s="78" t="s">
        <v>74</v>
      </c>
      <c r="Z222" s="249">
        <v>45457</v>
      </c>
      <c r="AA222" s="71">
        <f t="shared" si="15"/>
        <v>144</v>
      </c>
      <c r="AB222" s="71">
        <v>2</v>
      </c>
      <c r="AC222" s="299">
        <v>3440000</v>
      </c>
      <c r="AD222" s="71">
        <v>1</v>
      </c>
      <c r="AE222" s="315">
        <v>45473</v>
      </c>
      <c r="AF222" s="71">
        <f t="shared" si="16"/>
        <v>16</v>
      </c>
      <c r="AG222" s="70">
        <v>0</v>
      </c>
      <c r="AH222" s="300">
        <v>0</v>
      </c>
      <c r="AI222" s="158" t="s">
        <v>74</v>
      </c>
      <c r="AJ222" s="67">
        <v>0</v>
      </c>
      <c r="AK222" s="76" t="s">
        <v>74</v>
      </c>
      <c r="AL222" s="76" t="s">
        <v>74</v>
      </c>
      <c r="AM222" s="71">
        <f t="shared" si="17"/>
        <v>0</v>
      </c>
      <c r="AN222" s="305">
        <f>+K222+AC222-AH222</f>
        <v>16670000</v>
      </c>
      <c r="AO222" s="67" t="s">
        <v>66</v>
      </c>
      <c r="AP222" s="70">
        <v>13230000</v>
      </c>
      <c r="AQ222" s="67" t="s">
        <v>94</v>
      </c>
      <c r="AR222" s="70">
        <v>0</v>
      </c>
      <c r="AS222" s="80" t="s">
        <v>74</v>
      </c>
      <c r="AT222" s="301">
        <v>16670000</v>
      </c>
      <c r="AU222" s="203">
        <f t="shared" si="18"/>
        <v>0</v>
      </c>
      <c r="AV222" s="83">
        <f t="shared" si="19"/>
        <v>1</v>
      </c>
      <c r="AW222" s="158" t="s">
        <v>74</v>
      </c>
      <c r="AX222" s="67" t="s">
        <v>80</v>
      </c>
      <c r="AY222" s="70" t="s">
        <v>11287</v>
      </c>
      <c r="AZ222" s="68" t="s">
        <v>66</v>
      </c>
      <c r="BA222" s="68" t="s">
        <v>66</v>
      </c>
    </row>
    <row r="223" spans="2:53" x14ac:dyDescent="0.25">
      <c r="B223" s="68">
        <v>2024</v>
      </c>
      <c r="C223" s="68">
        <v>891780111</v>
      </c>
      <c r="D223" s="69" t="s">
        <v>64</v>
      </c>
      <c r="E223" s="74" t="s">
        <v>11286</v>
      </c>
      <c r="F223" s="70" t="s">
        <v>11285</v>
      </c>
      <c r="G223" s="314">
        <v>0</v>
      </c>
      <c r="H223" s="67" t="s">
        <v>72</v>
      </c>
      <c r="I223" s="69" t="s">
        <v>65</v>
      </c>
      <c r="J223" s="70" t="s">
        <v>11284</v>
      </c>
      <c r="K223" s="70">
        <v>10360000</v>
      </c>
      <c r="L223" s="68" t="s">
        <v>67</v>
      </c>
      <c r="M223" s="70" t="s">
        <v>8176</v>
      </c>
      <c r="N223" s="70">
        <v>1083023147</v>
      </c>
      <c r="O223" s="75">
        <v>14</v>
      </c>
      <c r="P223" s="249">
        <v>45302</v>
      </c>
      <c r="Q223" s="70">
        <v>2126349000</v>
      </c>
      <c r="R223" s="249">
        <v>45313</v>
      </c>
      <c r="S223" s="70">
        <v>10360000</v>
      </c>
      <c r="T223" s="67" t="s">
        <v>66</v>
      </c>
      <c r="U223" s="70">
        <v>93400727</v>
      </c>
      <c r="V223" s="70" t="s">
        <v>6515</v>
      </c>
      <c r="W223" s="249">
        <v>45313</v>
      </c>
      <c r="X223" s="249">
        <v>45313</v>
      </c>
      <c r="Y223" s="78" t="s">
        <v>74</v>
      </c>
      <c r="Z223" s="249">
        <v>45457</v>
      </c>
      <c r="AA223" s="71">
        <f t="shared" si="15"/>
        <v>144</v>
      </c>
      <c r="AB223" s="71">
        <v>2</v>
      </c>
      <c r="AC223" s="299">
        <v>1120000</v>
      </c>
      <c r="AD223" s="71">
        <v>1</v>
      </c>
      <c r="AE223" s="315">
        <v>45473</v>
      </c>
      <c r="AF223" s="71">
        <f t="shared" si="16"/>
        <v>16</v>
      </c>
      <c r="AG223" s="70">
        <v>0</v>
      </c>
      <c r="AH223" s="300">
        <v>0</v>
      </c>
      <c r="AI223" s="158" t="s">
        <v>74</v>
      </c>
      <c r="AJ223" s="67">
        <v>0</v>
      </c>
      <c r="AK223" s="76" t="s">
        <v>74</v>
      </c>
      <c r="AL223" s="76" t="s">
        <v>74</v>
      </c>
      <c r="AM223" s="71">
        <f t="shared" si="17"/>
        <v>0</v>
      </c>
      <c r="AN223" s="305">
        <f>+K223+AC223-AH223</f>
        <v>11480000</v>
      </c>
      <c r="AO223" s="67" t="s">
        <v>66</v>
      </c>
      <c r="AP223" s="70">
        <v>10360000</v>
      </c>
      <c r="AQ223" s="67" t="s">
        <v>94</v>
      </c>
      <c r="AR223" s="70">
        <v>0</v>
      </c>
      <c r="AS223" s="80" t="s">
        <v>74</v>
      </c>
      <c r="AT223" s="301">
        <v>11480000</v>
      </c>
      <c r="AU223" s="203">
        <f t="shared" si="18"/>
        <v>0</v>
      </c>
      <c r="AV223" s="83">
        <f t="shared" si="19"/>
        <v>1</v>
      </c>
      <c r="AW223" s="158" t="s">
        <v>74</v>
      </c>
      <c r="AX223" s="67" t="s">
        <v>80</v>
      </c>
      <c r="AY223" s="70" t="s">
        <v>11283</v>
      </c>
      <c r="AZ223" s="68" t="s">
        <v>66</v>
      </c>
      <c r="BA223" s="68" t="s">
        <v>66</v>
      </c>
    </row>
    <row r="224" spans="2:53" x14ac:dyDescent="0.25">
      <c r="B224" s="68">
        <v>2024</v>
      </c>
      <c r="C224" s="68">
        <v>891780111</v>
      </c>
      <c r="D224" s="69" t="s">
        <v>64</v>
      </c>
      <c r="E224" s="74" t="s">
        <v>11282</v>
      </c>
      <c r="F224" s="70" t="s">
        <v>11281</v>
      </c>
      <c r="G224" s="314">
        <v>0</v>
      </c>
      <c r="H224" s="67" t="s">
        <v>72</v>
      </c>
      <c r="I224" s="69" t="s">
        <v>65</v>
      </c>
      <c r="J224" s="70" t="s">
        <v>11280</v>
      </c>
      <c r="K224" s="70">
        <v>14760000</v>
      </c>
      <c r="L224" s="68" t="s">
        <v>67</v>
      </c>
      <c r="M224" s="70" t="s">
        <v>7927</v>
      </c>
      <c r="N224" s="70">
        <v>36667908</v>
      </c>
      <c r="O224" s="75">
        <v>13</v>
      </c>
      <c r="P224" s="158">
        <v>45302</v>
      </c>
      <c r="Q224" s="70">
        <v>4518689382</v>
      </c>
      <c r="R224" s="249">
        <v>45313</v>
      </c>
      <c r="S224" s="70">
        <v>14760000</v>
      </c>
      <c r="T224" s="67" t="s">
        <v>66</v>
      </c>
      <c r="U224" s="70">
        <v>7634885</v>
      </c>
      <c r="V224" s="70" t="s">
        <v>377</v>
      </c>
      <c r="W224" s="249">
        <v>45313</v>
      </c>
      <c r="X224" s="249">
        <v>45313</v>
      </c>
      <c r="Y224" s="78" t="s">
        <v>74</v>
      </c>
      <c r="Z224" s="249">
        <v>45457</v>
      </c>
      <c r="AA224" s="71">
        <f t="shared" si="15"/>
        <v>144</v>
      </c>
      <c r="AB224" s="71">
        <v>4</v>
      </c>
      <c r="AC224" s="299">
        <v>4440000</v>
      </c>
      <c r="AD224" s="71">
        <v>2</v>
      </c>
      <c r="AE224" s="158">
        <v>45475</v>
      </c>
      <c r="AF224" s="71">
        <f t="shared" si="16"/>
        <v>18</v>
      </c>
      <c r="AG224" s="70">
        <v>0</v>
      </c>
      <c r="AH224" s="300">
        <v>0</v>
      </c>
      <c r="AI224" s="158" t="s">
        <v>74</v>
      </c>
      <c r="AJ224" s="67">
        <v>0</v>
      </c>
      <c r="AK224" s="76" t="s">
        <v>74</v>
      </c>
      <c r="AL224" s="76" t="s">
        <v>74</v>
      </c>
      <c r="AM224" s="71">
        <f t="shared" si="17"/>
        <v>0</v>
      </c>
      <c r="AN224" s="305">
        <f>+K224+AC224-AH224</f>
        <v>19200000</v>
      </c>
      <c r="AO224" s="67" t="s">
        <v>66</v>
      </c>
      <c r="AP224" s="70">
        <v>14760000</v>
      </c>
      <c r="AQ224" s="67" t="s">
        <v>94</v>
      </c>
      <c r="AR224" s="70">
        <v>0</v>
      </c>
      <c r="AS224" s="80" t="s">
        <v>74</v>
      </c>
      <c r="AT224" s="301">
        <v>19200000</v>
      </c>
      <c r="AU224" s="203">
        <f t="shared" si="18"/>
        <v>0</v>
      </c>
      <c r="AV224" s="83">
        <f t="shared" si="19"/>
        <v>1</v>
      </c>
      <c r="AW224" s="158" t="s">
        <v>74</v>
      </c>
      <c r="AX224" s="67" t="s">
        <v>80</v>
      </c>
      <c r="AY224" s="70" t="s">
        <v>11279</v>
      </c>
      <c r="AZ224" s="68" t="s">
        <v>66</v>
      </c>
      <c r="BA224" s="68" t="s">
        <v>66</v>
      </c>
    </row>
    <row r="225" spans="2:53" x14ac:dyDescent="0.25">
      <c r="B225" s="68">
        <v>2024</v>
      </c>
      <c r="C225" s="68">
        <v>891780111</v>
      </c>
      <c r="D225" s="69" t="s">
        <v>64</v>
      </c>
      <c r="E225" s="74" t="s">
        <v>11278</v>
      </c>
      <c r="F225" s="70" t="s">
        <v>11277</v>
      </c>
      <c r="G225" s="314">
        <v>0</v>
      </c>
      <c r="H225" s="67" t="s">
        <v>72</v>
      </c>
      <c r="I225" s="69" t="s">
        <v>65</v>
      </c>
      <c r="J225" s="70" t="s">
        <v>11276</v>
      </c>
      <c r="K225" s="70">
        <v>16500000</v>
      </c>
      <c r="L225" s="68" t="s">
        <v>67</v>
      </c>
      <c r="M225" s="70" t="s">
        <v>7590</v>
      </c>
      <c r="N225" s="70">
        <v>1081826881</v>
      </c>
      <c r="O225" s="75">
        <v>13</v>
      </c>
      <c r="P225" s="158">
        <v>45302</v>
      </c>
      <c r="Q225" s="70">
        <v>4518689382</v>
      </c>
      <c r="R225" s="249">
        <v>45313</v>
      </c>
      <c r="S225" s="70">
        <v>16500000</v>
      </c>
      <c r="T225" s="67" t="s">
        <v>66</v>
      </c>
      <c r="U225" s="70">
        <v>1192791759</v>
      </c>
      <c r="V225" s="70" t="s">
        <v>2571</v>
      </c>
      <c r="W225" s="249">
        <v>45313</v>
      </c>
      <c r="X225" s="249">
        <v>45313</v>
      </c>
      <c r="Y225" s="78" t="s">
        <v>74</v>
      </c>
      <c r="Z225" s="249">
        <v>45457</v>
      </c>
      <c r="AA225" s="71">
        <f t="shared" si="15"/>
        <v>144</v>
      </c>
      <c r="AB225" s="71">
        <v>0</v>
      </c>
      <c r="AC225" s="299">
        <v>0</v>
      </c>
      <c r="AD225" s="71">
        <v>0</v>
      </c>
      <c r="AE225" s="158" t="s">
        <v>74</v>
      </c>
      <c r="AF225" s="71">
        <f t="shared" si="16"/>
        <v>0</v>
      </c>
      <c r="AG225" s="70">
        <v>0</v>
      </c>
      <c r="AH225" s="300">
        <v>0</v>
      </c>
      <c r="AI225" s="158" t="s">
        <v>74</v>
      </c>
      <c r="AJ225" s="67">
        <v>0</v>
      </c>
      <c r="AK225" s="76" t="s">
        <v>74</v>
      </c>
      <c r="AL225" s="76" t="s">
        <v>74</v>
      </c>
      <c r="AM225" s="71">
        <f t="shared" si="17"/>
        <v>0</v>
      </c>
      <c r="AN225" s="305">
        <f>+K225+AC225-AH225</f>
        <v>16500000</v>
      </c>
      <c r="AO225" s="67" t="s">
        <v>66</v>
      </c>
      <c r="AP225" s="70">
        <v>16500000</v>
      </c>
      <c r="AQ225" s="67" t="s">
        <v>94</v>
      </c>
      <c r="AR225" s="70">
        <v>0</v>
      </c>
      <c r="AS225" s="80" t="s">
        <v>74</v>
      </c>
      <c r="AT225" s="301">
        <v>16500000</v>
      </c>
      <c r="AU225" s="203">
        <f t="shared" si="18"/>
        <v>0</v>
      </c>
      <c r="AV225" s="83">
        <f t="shared" si="19"/>
        <v>1</v>
      </c>
      <c r="AW225" s="158" t="s">
        <v>74</v>
      </c>
      <c r="AX225" s="67" t="s">
        <v>80</v>
      </c>
      <c r="AY225" s="70" t="s">
        <v>11275</v>
      </c>
      <c r="AZ225" s="68" t="s">
        <v>66</v>
      </c>
      <c r="BA225" s="68" t="s">
        <v>66</v>
      </c>
    </row>
    <row r="226" spans="2:53" x14ac:dyDescent="0.25">
      <c r="B226" s="68">
        <v>2024</v>
      </c>
      <c r="C226" s="68">
        <v>891780111</v>
      </c>
      <c r="D226" s="69" t="s">
        <v>64</v>
      </c>
      <c r="E226" s="74" t="s">
        <v>11274</v>
      </c>
      <c r="F226" s="70" t="s">
        <v>11273</v>
      </c>
      <c r="G226" s="314">
        <v>0</v>
      </c>
      <c r="H226" s="67" t="s">
        <v>72</v>
      </c>
      <c r="I226" s="69" t="s">
        <v>65</v>
      </c>
      <c r="J226" s="70" t="s">
        <v>11272</v>
      </c>
      <c r="K226" s="70">
        <v>16500000</v>
      </c>
      <c r="L226" s="68" t="s">
        <v>67</v>
      </c>
      <c r="M226" s="70" t="s">
        <v>8785</v>
      </c>
      <c r="N226" s="70">
        <v>1064804291</v>
      </c>
      <c r="O226" s="75">
        <v>13</v>
      </c>
      <c r="P226" s="158">
        <v>45302</v>
      </c>
      <c r="Q226" s="70">
        <v>4518689382</v>
      </c>
      <c r="R226" s="249">
        <v>45313</v>
      </c>
      <c r="S226" s="70">
        <v>16500000</v>
      </c>
      <c r="T226" s="67" t="s">
        <v>66</v>
      </c>
      <c r="U226" s="70">
        <v>85152695</v>
      </c>
      <c r="V226" s="70" t="s">
        <v>6527</v>
      </c>
      <c r="W226" s="249">
        <v>45313</v>
      </c>
      <c r="X226" s="249">
        <v>45313</v>
      </c>
      <c r="Y226" s="78" t="s">
        <v>74</v>
      </c>
      <c r="Z226" s="249">
        <v>45457</v>
      </c>
      <c r="AA226" s="71">
        <f t="shared" si="15"/>
        <v>144</v>
      </c>
      <c r="AB226" s="71">
        <v>2</v>
      </c>
      <c r="AC226" s="299">
        <v>1760000</v>
      </c>
      <c r="AD226" s="71">
        <v>1</v>
      </c>
      <c r="AE226" s="315">
        <v>45473</v>
      </c>
      <c r="AF226" s="71">
        <f t="shared" si="16"/>
        <v>16</v>
      </c>
      <c r="AG226" s="70">
        <v>0</v>
      </c>
      <c r="AH226" s="300">
        <v>0</v>
      </c>
      <c r="AI226" s="158" t="s">
        <v>74</v>
      </c>
      <c r="AJ226" s="67">
        <v>0</v>
      </c>
      <c r="AK226" s="76" t="s">
        <v>74</v>
      </c>
      <c r="AL226" s="76" t="s">
        <v>74</v>
      </c>
      <c r="AM226" s="71">
        <f t="shared" si="17"/>
        <v>0</v>
      </c>
      <c r="AN226" s="305">
        <f>+K226+AC226-AH226</f>
        <v>18260000</v>
      </c>
      <c r="AO226" s="67" t="s">
        <v>66</v>
      </c>
      <c r="AP226" s="70">
        <v>16500000</v>
      </c>
      <c r="AQ226" s="67" t="s">
        <v>94</v>
      </c>
      <c r="AR226" s="70">
        <v>0</v>
      </c>
      <c r="AS226" s="80" t="s">
        <v>74</v>
      </c>
      <c r="AT226" s="301">
        <v>18260000</v>
      </c>
      <c r="AU226" s="203">
        <f t="shared" si="18"/>
        <v>0</v>
      </c>
      <c r="AV226" s="83">
        <f t="shared" si="19"/>
        <v>1</v>
      </c>
      <c r="AW226" s="158" t="s">
        <v>74</v>
      </c>
      <c r="AX226" s="67" t="s">
        <v>80</v>
      </c>
      <c r="AY226" s="70" t="s">
        <v>11271</v>
      </c>
      <c r="AZ226" s="68" t="s">
        <v>66</v>
      </c>
      <c r="BA226" s="68" t="s">
        <v>66</v>
      </c>
    </row>
    <row r="227" spans="2:53" x14ac:dyDescent="0.25">
      <c r="B227" s="68">
        <v>2024</v>
      </c>
      <c r="C227" s="68">
        <v>891780111</v>
      </c>
      <c r="D227" s="69" t="s">
        <v>64</v>
      </c>
      <c r="E227" s="74" t="s">
        <v>11270</v>
      </c>
      <c r="F227" s="70" t="s">
        <v>11269</v>
      </c>
      <c r="G227" s="314">
        <v>0</v>
      </c>
      <c r="H227" s="67" t="s">
        <v>72</v>
      </c>
      <c r="I227" s="69" t="s">
        <v>65</v>
      </c>
      <c r="J227" s="70" t="s">
        <v>11268</v>
      </c>
      <c r="K227" s="70">
        <v>14300000</v>
      </c>
      <c r="L227" s="68" t="s">
        <v>67</v>
      </c>
      <c r="M227" s="70" t="s">
        <v>7456</v>
      </c>
      <c r="N227" s="70">
        <v>1100547297</v>
      </c>
      <c r="O227" s="75">
        <v>13</v>
      </c>
      <c r="P227" s="158">
        <v>45302</v>
      </c>
      <c r="Q227" s="70">
        <v>4518689382</v>
      </c>
      <c r="R227" s="249">
        <v>45313</v>
      </c>
      <c r="S227" s="70">
        <v>14300000</v>
      </c>
      <c r="T227" s="67" t="s">
        <v>66</v>
      </c>
      <c r="U227" s="70">
        <v>12548945</v>
      </c>
      <c r="V227" s="70" t="s">
        <v>6365</v>
      </c>
      <c r="W227" s="249">
        <v>45313</v>
      </c>
      <c r="X227" s="249">
        <v>45313</v>
      </c>
      <c r="Y227" s="78" t="s">
        <v>74</v>
      </c>
      <c r="Z227" s="249">
        <v>45457</v>
      </c>
      <c r="AA227" s="71">
        <f t="shared" si="15"/>
        <v>144</v>
      </c>
      <c r="AB227" s="71">
        <v>2</v>
      </c>
      <c r="AC227" s="299">
        <v>1600000</v>
      </c>
      <c r="AD227" s="71">
        <v>1</v>
      </c>
      <c r="AE227" s="315">
        <v>45473</v>
      </c>
      <c r="AF227" s="71">
        <f t="shared" si="16"/>
        <v>16</v>
      </c>
      <c r="AG227" s="70">
        <v>0</v>
      </c>
      <c r="AH227" s="300">
        <v>0</v>
      </c>
      <c r="AI227" s="158" t="s">
        <v>74</v>
      </c>
      <c r="AJ227" s="67">
        <v>0</v>
      </c>
      <c r="AK227" s="76" t="s">
        <v>74</v>
      </c>
      <c r="AL227" s="76" t="s">
        <v>74</v>
      </c>
      <c r="AM227" s="71">
        <f t="shared" si="17"/>
        <v>0</v>
      </c>
      <c r="AN227" s="305">
        <f>+K227+AC227-AH227</f>
        <v>15900000</v>
      </c>
      <c r="AO227" s="67" t="s">
        <v>66</v>
      </c>
      <c r="AP227" s="70">
        <v>14300000</v>
      </c>
      <c r="AQ227" s="67" t="s">
        <v>94</v>
      </c>
      <c r="AR227" s="70">
        <v>0</v>
      </c>
      <c r="AS227" s="80" t="s">
        <v>74</v>
      </c>
      <c r="AT227" s="301">
        <v>15900000</v>
      </c>
      <c r="AU227" s="203">
        <f t="shared" si="18"/>
        <v>0</v>
      </c>
      <c r="AV227" s="83">
        <f t="shared" si="19"/>
        <v>1</v>
      </c>
      <c r="AW227" s="158" t="s">
        <v>74</v>
      </c>
      <c r="AX227" s="67" t="s">
        <v>80</v>
      </c>
      <c r="AY227" s="70" t="s">
        <v>11267</v>
      </c>
      <c r="AZ227" s="68" t="s">
        <v>66</v>
      </c>
      <c r="BA227" s="68" t="s">
        <v>66</v>
      </c>
    </row>
    <row r="228" spans="2:53" x14ac:dyDescent="0.25">
      <c r="B228" s="68">
        <v>2024</v>
      </c>
      <c r="C228" s="68">
        <v>891780111</v>
      </c>
      <c r="D228" s="69" t="s">
        <v>64</v>
      </c>
      <c r="E228" s="74" t="s">
        <v>11266</v>
      </c>
      <c r="F228" s="70" t="s">
        <v>11265</v>
      </c>
      <c r="G228" s="314">
        <v>0</v>
      </c>
      <c r="H228" s="67" t="s">
        <v>72</v>
      </c>
      <c r="I228" s="69" t="s">
        <v>65</v>
      </c>
      <c r="J228" s="70" t="s">
        <v>11264</v>
      </c>
      <c r="K228" s="70">
        <v>15400000</v>
      </c>
      <c r="L228" s="68" t="s">
        <v>67</v>
      </c>
      <c r="M228" s="70" t="s">
        <v>8934</v>
      </c>
      <c r="N228" s="70">
        <v>7628973</v>
      </c>
      <c r="O228" s="75">
        <v>13</v>
      </c>
      <c r="P228" s="158">
        <v>45302</v>
      </c>
      <c r="Q228" s="70">
        <v>4518689382</v>
      </c>
      <c r="R228" s="249">
        <v>45313</v>
      </c>
      <c r="S228" s="70">
        <v>15400000</v>
      </c>
      <c r="T228" s="67" t="s">
        <v>66</v>
      </c>
      <c r="U228" s="70">
        <v>84457182</v>
      </c>
      <c r="V228" s="70" t="s">
        <v>11091</v>
      </c>
      <c r="W228" s="249">
        <v>45313</v>
      </c>
      <c r="X228" s="249">
        <v>45313</v>
      </c>
      <c r="Y228" s="78" t="s">
        <v>74</v>
      </c>
      <c r="Z228" s="249">
        <v>45457</v>
      </c>
      <c r="AA228" s="71">
        <f t="shared" si="15"/>
        <v>144</v>
      </c>
      <c r="AB228" s="71">
        <v>2</v>
      </c>
      <c r="AC228" s="299">
        <v>1600000</v>
      </c>
      <c r="AD228" s="71">
        <v>1</v>
      </c>
      <c r="AE228" s="315">
        <v>45473</v>
      </c>
      <c r="AF228" s="71">
        <f t="shared" si="16"/>
        <v>16</v>
      </c>
      <c r="AG228" s="70">
        <v>0</v>
      </c>
      <c r="AH228" s="300">
        <v>0</v>
      </c>
      <c r="AI228" s="158" t="s">
        <v>74</v>
      </c>
      <c r="AJ228" s="67">
        <v>0</v>
      </c>
      <c r="AK228" s="76" t="s">
        <v>74</v>
      </c>
      <c r="AL228" s="76" t="s">
        <v>74</v>
      </c>
      <c r="AM228" s="71">
        <f t="shared" si="17"/>
        <v>0</v>
      </c>
      <c r="AN228" s="305">
        <f>+K228+AC228-AH228</f>
        <v>17000000</v>
      </c>
      <c r="AO228" s="67" t="s">
        <v>66</v>
      </c>
      <c r="AP228" s="70">
        <v>15400000</v>
      </c>
      <c r="AQ228" s="67" t="s">
        <v>94</v>
      </c>
      <c r="AR228" s="70">
        <v>0</v>
      </c>
      <c r="AS228" s="80" t="s">
        <v>74</v>
      </c>
      <c r="AT228" s="301">
        <v>17000000</v>
      </c>
      <c r="AU228" s="203">
        <f t="shared" si="18"/>
        <v>0</v>
      </c>
      <c r="AV228" s="83">
        <f t="shared" si="19"/>
        <v>1</v>
      </c>
      <c r="AW228" s="158" t="s">
        <v>74</v>
      </c>
      <c r="AX228" s="67" t="s">
        <v>80</v>
      </c>
      <c r="AY228" s="70" t="s">
        <v>11263</v>
      </c>
      <c r="AZ228" s="68" t="s">
        <v>66</v>
      </c>
      <c r="BA228" s="68" t="s">
        <v>66</v>
      </c>
    </row>
    <row r="229" spans="2:53" x14ac:dyDescent="0.25">
      <c r="B229" s="68">
        <v>2024</v>
      </c>
      <c r="C229" s="68">
        <v>891780111</v>
      </c>
      <c r="D229" s="69" t="s">
        <v>64</v>
      </c>
      <c r="E229" s="74" t="s">
        <v>11262</v>
      </c>
      <c r="F229" s="70" t="s">
        <v>11261</v>
      </c>
      <c r="G229" s="314">
        <v>0</v>
      </c>
      <c r="H229" s="67" t="s">
        <v>72</v>
      </c>
      <c r="I229" s="69" t="s">
        <v>65</v>
      </c>
      <c r="J229" s="70" t="s">
        <v>11260</v>
      </c>
      <c r="K229" s="70">
        <v>13500000</v>
      </c>
      <c r="L229" s="68" t="s">
        <v>67</v>
      </c>
      <c r="M229" s="70" t="s">
        <v>8590</v>
      </c>
      <c r="N229" s="70">
        <v>1082861716</v>
      </c>
      <c r="O229" s="75">
        <v>13</v>
      </c>
      <c r="P229" s="158">
        <v>45302</v>
      </c>
      <c r="Q229" s="70">
        <v>4518689382</v>
      </c>
      <c r="R229" s="249">
        <v>45313</v>
      </c>
      <c r="S229" s="70">
        <v>13500000</v>
      </c>
      <c r="T229" s="67" t="s">
        <v>66</v>
      </c>
      <c r="U229" s="70">
        <v>85449357</v>
      </c>
      <c r="V229" s="70" t="s">
        <v>6038</v>
      </c>
      <c r="W229" s="249">
        <v>45313</v>
      </c>
      <c r="X229" s="249">
        <v>45313</v>
      </c>
      <c r="Y229" s="78" t="s">
        <v>74</v>
      </c>
      <c r="Z229" s="249">
        <v>45457</v>
      </c>
      <c r="AA229" s="71">
        <f t="shared" si="15"/>
        <v>144</v>
      </c>
      <c r="AB229" s="71">
        <v>2</v>
      </c>
      <c r="AC229" s="299">
        <v>1440000</v>
      </c>
      <c r="AD229" s="71">
        <v>1</v>
      </c>
      <c r="AE229" s="315">
        <v>45473</v>
      </c>
      <c r="AF229" s="71">
        <f t="shared" si="16"/>
        <v>16</v>
      </c>
      <c r="AG229" s="70">
        <v>0</v>
      </c>
      <c r="AH229" s="300">
        <v>0</v>
      </c>
      <c r="AI229" s="158" t="s">
        <v>74</v>
      </c>
      <c r="AJ229" s="67">
        <v>0</v>
      </c>
      <c r="AK229" s="76" t="s">
        <v>74</v>
      </c>
      <c r="AL229" s="76" t="s">
        <v>74</v>
      </c>
      <c r="AM229" s="71">
        <f t="shared" si="17"/>
        <v>0</v>
      </c>
      <c r="AN229" s="305">
        <f>+K229+AC229-AH229</f>
        <v>14940000</v>
      </c>
      <c r="AO229" s="67" t="s">
        <v>66</v>
      </c>
      <c r="AP229" s="70">
        <v>13500000</v>
      </c>
      <c r="AQ229" s="67" t="s">
        <v>94</v>
      </c>
      <c r="AR229" s="70">
        <v>0</v>
      </c>
      <c r="AS229" s="80" t="s">
        <v>74</v>
      </c>
      <c r="AT229" s="301">
        <v>14940000</v>
      </c>
      <c r="AU229" s="203">
        <f t="shared" si="18"/>
        <v>0</v>
      </c>
      <c r="AV229" s="83">
        <f t="shared" si="19"/>
        <v>1</v>
      </c>
      <c r="AW229" s="158" t="s">
        <v>74</v>
      </c>
      <c r="AX229" s="67" t="s">
        <v>80</v>
      </c>
      <c r="AY229" s="70" t="s">
        <v>11259</v>
      </c>
      <c r="AZ229" s="68" t="s">
        <v>66</v>
      </c>
      <c r="BA229" s="68" t="s">
        <v>66</v>
      </c>
    </row>
    <row r="230" spans="2:53" x14ac:dyDescent="0.25">
      <c r="B230" s="68">
        <v>2024</v>
      </c>
      <c r="C230" s="68">
        <v>891780111</v>
      </c>
      <c r="D230" s="69" t="s">
        <v>64</v>
      </c>
      <c r="E230" s="74" t="s">
        <v>11258</v>
      </c>
      <c r="F230" s="70" t="s">
        <v>11257</v>
      </c>
      <c r="G230" s="314">
        <v>0</v>
      </c>
      <c r="H230" s="67" t="s">
        <v>72</v>
      </c>
      <c r="I230" s="69" t="s">
        <v>65</v>
      </c>
      <c r="J230" s="70" t="s">
        <v>11256</v>
      </c>
      <c r="K230" s="70">
        <v>16500000</v>
      </c>
      <c r="L230" s="68" t="s">
        <v>67</v>
      </c>
      <c r="M230" s="70" t="s">
        <v>7014</v>
      </c>
      <c r="N230" s="70">
        <v>1082851727</v>
      </c>
      <c r="O230" s="75">
        <v>13</v>
      </c>
      <c r="P230" s="158">
        <v>45302</v>
      </c>
      <c r="Q230" s="70">
        <v>4518689382</v>
      </c>
      <c r="R230" s="249">
        <v>45313</v>
      </c>
      <c r="S230" s="70">
        <v>16500000</v>
      </c>
      <c r="T230" s="67" t="s">
        <v>66</v>
      </c>
      <c r="U230" s="70">
        <v>85449357</v>
      </c>
      <c r="V230" s="70" t="s">
        <v>6038</v>
      </c>
      <c r="W230" s="249">
        <v>45313</v>
      </c>
      <c r="X230" s="249">
        <v>45313</v>
      </c>
      <c r="Y230" s="78" t="s">
        <v>74</v>
      </c>
      <c r="Z230" s="249">
        <v>45457</v>
      </c>
      <c r="AA230" s="71">
        <f t="shared" si="15"/>
        <v>144</v>
      </c>
      <c r="AB230" s="71">
        <v>2</v>
      </c>
      <c r="AC230" s="299">
        <v>1760000</v>
      </c>
      <c r="AD230" s="71">
        <v>1</v>
      </c>
      <c r="AE230" s="315">
        <v>45473</v>
      </c>
      <c r="AF230" s="71">
        <f t="shared" si="16"/>
        <v>16</v>
      </c>
      <c r="AG230" s="70">
        <v>0</v>
      </c>
      <c r="AH230" s="300">
        <v>0</v>
      </c>
      <c r="AI230" s="158" t="s">
        <v>74</v>
      </c>
      <c r="AJ230" s="67">
        <v>0</v>
      </c>
      <c r="AK230" s="76" t="s">
        <v>74</v>
      </c>
      <c r="AL230" s="76" t="s">
        <v>74</v>
      </c>
      <c r="AM230" s="71">
        <f t="shared" si="17"/>
        <v>0</v>
      </c>
      <c r="AN230" s="305">
        <f>+K230+AC230-AH230</f>
        <v>18260000</v>
      </c>
      <c r="AO230" s="67" t="s">
        <v>66</v>
      </c>
      <c r="AP230" s="70">
        <v>16500000</v>
      </c>
      <c r="AQ230" s="67" t="s">
        <v>94</v>
      </c>
      <c r="AR230" s="70">
        <v>0</v>
      </c>
      <c r="AS230" s="80" t="s">
        <v>74</v>
      </c>
      <c r="AT230" s="301">
        <v>18260000</v>
      </c>
      <c r="AU230" s="203">
        <f t="shared" si="18"/>
        <v>0</v>
      </c>
      <c r="AV230" s="83">
        <f t="shared" si="19"/>
        <v>1</v>
      </c>
      <c r="AW230" s="158" t="s">
        <v>74</v>
      </c>
      <c r="AX230" s="67" t="s">
        <v>80</v>
      </c>
      <c r="AY230" s="70" t="s">
        <v>11255</v>
      </c>
      <c r="AZ230" s="68" t="s">
        <v>66</v>
      </c>
      <c r="BA230" s="68" t="s">
        <v>66</v>
      </c>
    </row>
    <row r="231" spans="2:53" x14ac:dyDescent="0.25">
      <c r="B231" s="68">
        <v>2024</v>
      </c>
      <c r="C231" s="68">
        <v>891780111</v>
      </c>
      <c r="D231" s="69" t="s">
        <v>64</v>
      </c>
      <c r="E231" s="74" t="s">
        <v>11254</v>
      </c>
      <c r="F231" s="70" t="s">
        <v>11253</v>
      </c>
      <c r="G231" s="314">
        <v>0</v>
      </c>
      <c r="H231" s="67" t="s">
        <v>72</v>
      </c>
      <c r="I231" s="69" t="s">
        <v>65</v>
      </c>
      <c r="J231" s="70" t="s">
        <v>11252</v>
      </c>
      <c r="K231" s="70">
        <v>20500000</v>
      </c>
      <c r="L231" s="68" t="s">
        <v>67</v>
      </c>
      <c r="M231" s="70" t="s">
        <v>8803</v>
      </c>
      <c r="N231" s="70">
        <v>1082882287</v>
      </c>
      <c r="O231" s="75">
        <v>13</v>
      </c>
      <c r="P231" s="158">
        <v>45302</v>
      </c>
      <c r="Q231" s="70">
        <v>4518689382</v>
      </c>
      <c r="R231" s="249">
        <v>45313</v>
      </c>
      <c r="S231" s="70">
        <v>20500000</v>
      </c>
      <c r="T231" s="67" t="s">
        <v>66</v>
      </c>
      <c r="U231" s="70">
        <v>12621405</v>
      </c>
      <c r="V231" s="70" t="s">
        <v>5391</v>
      </c>
      <c r="W231" s="249">
        <v>45313</v>
      </c>
      <c r="X231" s="249">
        <v>45313</v>
      </c>
      <c r="Y231" s="78" t="s">
        <v>74</v>
      </c>
      <c r="Z231" s="249">
        <v>45457</v>
      </c>
      <c r="AA231" s="71">
        <f t="shared" si="15"/>
        <v>144</v>
      </c>
      <c r="AB231" s="71">
        <v>2</v>
      </c>
      <c r="AC231" s="299">
        <v>2187000</v>
      </c>
      <c r="AD231" s="71">
        <v>1</v>
      </c>
      <c r="AE231" s="315">
        <v>45473</v>
      </c>
      <c r="AF231" s="71">
        <f t="shared" si="16"/>
        <v>16</v>
      </c>
      <c r="AG231" s="70">
        <v>0</v>
      </c>
      <c r="AH231" s="300">
        <v>0</v>
      </c>
      <c r="AI231" s="158" t="s">
        <v>74</v>
      </c>
      <c r="AJ231" s="67">
        <v>0</v>
      </c>
      <c r="AK231" s="76" t="s">
        <v>74</v>
      </c>
      <c r="AL231" s="76" t="s">
        <v>74</v>
      </c>
      <c r="AM231" s="71">
        <f t="shared" si="17"/>
        <v>0</v>
      </c>
      <c r="AN231" s="305">
        <f>+K231+AC231-AH231</f>
        <v>22687000</v>
      </c>
      <c r="AO231" s="67" t="s">
        <v>66</v>
      </c>
      <c r="AP231" s="70">
        <v>20500000</v>
      </c>
      <c r="AQ231" s="67" t="s">
        <v>94</v>
      </c>
      <c r="AR231" s="70">
        <v>0</v>
      </c>
      <c r="AS231" s="80" t="s">
        <v>74</v>
      </c>
      <c r="AT231" s="301">
        <v>22687000</v>
      </c>
      <c r="AU231" s="203">
        <f t="shared" si="18"/>
        <v>0</v>
      </c>
      <c r="AV231" s="83">
        <f t="shared" si="19"/>
        <v>1</v>
      </c>
      <c r="AW231" s="158" t="s">
        <v>74</v>
      </c>
      <c r="AX231" s="67" t="s">
        <v>80</v>
      </c>
      <c r="AY231" s="70" t="s">
        <v>11251</v>
      </c>
      <c r="AZ231" s="68" t="s">
        <v>66</v>
      </c>
      <c r="BA231" s="68" t="s">
        <v>66</v>
      </c>
    </row>
    <row r="232" spans="2:53" x14ac:dyDescent="0.25">
      <c r="B232" s="68">
        <v>2024</v>
      </c>
      <c r="C232" s="68">
        <v>891780111</v>
      </c>
      <c r="D232" s="69" t="s">
        <v>64</v>
      </c>
      <c r="E232" s="74" t="s">
        <v>11250</v>
      </c>
      <c r="F232" s="70" t="s">
        <v>11249</v>
      </c>
      <c r="G232" s="314">
        <v>0</v>
      </c>
      <c r="H232" s="67" t="s">
        <v>72</v>
      </c>
      <c r="I232" s="69" t="s">
        <v>65</v>
      </c>
      <c r="J232" s="70" t="s">
        <v>11248</v>
      </c>
      <c r="K232" s="70">
        <v>14760000</v>
      </c>
      <c r="L232" s="68" t="s">
        <v>67</v>
      </c>
      <c r="M232" s="70" t="s">
        <v>9070</v>
      </c>
      <c r="N232" s="70">
        <v>1084789581</v>
      </c>
      <c r="O232" s="75">
        <v>13</v>
      </c>
      <c r="P232" s="158">
        <v>45302</v>
      </c>
      <c r="Q232" s="70">
        <v>4518689382</v>
      </c>
      <c r="R232" s="249">
        <v>45313</v>
      </c>
      <c r="S232" s="70">
        <v>14760000</v>
      </c>
      <c r="T232" s="67" t="s">
        <v>66</v>
      </c>
      <c r="U232" s="70">
        <v>72004252</v>
      </c>
      <c r="V232" s="70" t="s">
        <v>8510</v>
      </c>
      <c r="W232" s="249">
        <v>45313</v>
      </c>
      <c r="X232" s="249">
        <v>45313</v>
      </c>
      <c r="Y232" s="78" t="s">
        <v>74</v>
      </c>
      <c r="Z232" s="249">
        <v>45457</v>
      </c>
      <c r="AA232" s="71">
        <f t="shared" si="15"/>
        <v>144</v>
      </c>
      <c r="AB232" s="71">
        <v>3</v>
      </c>
      <c r="AC232" s="299">
        <v>4440000</v>
      </c>
      <c r="AD232" s="71">
        <v>1</v>
      </c>
      <c r="AE232" s="158">
        <v>45473</v>
      </c>
      <c r="AF232" s="71">
        <f t="shared" si="16"/>
        <v>16</v>
      </c>
      <c r="AG232" s="70">
        <v>0</v>
      </c>
      <c r="AH232" s="300">
        <v>0</v>
      </c>
      <c r="AI232" s="158" t="s">
        <v>74</v>
      </c>
      <c r="AJ232" s="67">
        <v>0</v>
      </c>
      <c r="AK232" s="76" t="s">
        <v>74</v>
      </c>
      <c r="AL232" s="76" t="s">
        <v>74</v>
      </c>
      <c r="AM232" s="71">
        <f t="shared" si="17"/>
        <v>0</v>
      </c>
      <c r="AN232" s="305">
        <f>+K232+AC232-AH232</f>
        <v>19200000</v>
      </c>
      <c r="AO232" s="67" t="s">
        <v>66</v>
      </c>
      <c r="AP232" s="70">
        <v>14760000</v>
      </c>
      <c r="AQ232" s="67" t="s">
        <v>94</v>
      </c>
      <c r="AR232" s="70">
        <v>0</v>
      </c>
      <c r="AS232" s="80" t="s">
        <v>74</v>
      </c>
      <c r="AT232" s="301">
        <v>19200000</v>
      </c>
      <c r="AU232" s="203">
        <f t="shared" si="18"/>
        <v>0</v>
      </c>
      <c r="AV232" s="83">
        <f t="shared" si="19"/>
        <v>1</v>
      </c>
      <c r="AW232" s="158" t="s">
        <v>74</v>
      </c>
      <c r="AX232" s="67" t="s">
        <v>80</v>
      </c>
      <c r="AY232" s="70" t="s">
        <v>11247</v>
      </c>
      <c r="AZ232" s="68" t="s">
        <v>66</v>
      </c>
      <c r="BA232" s="68" t="s">
        <v>66</v>
      </c>
    </row>
    <row r="233" spans="2:53" x14ac:dyDescent="0.25">
      <c r="B233" s="68">
        <v>2024</v>
      </c>
      <c r="C233" s="68">
        <v>891780111</v>
      </c>
      <c r="D233" s="69" t="s">
        <v>64</v>
      </c>
      <c r="E233" s="74" t="s">
        <v>11246</v>
      </c>
      <c r="F233" s="70" t="s">
        <v>11245</v>
      </c>
      <c r="G233" s="314">
        <v>0</v>
      </c>
      <c r="H233" s="67" t="s">
        <v>72</v>
      </c>
      <c r="I233" s="69" t="s">
        <v>65</v>
      </c>
      <c r="J233" s="70" t="s">
        <v>11244</v>
      </c>
      <c r="K233" s="70">
        <v>13417000</v>
      </c>
      <c r="L233" s="68" t="s">
        <v>67</v>
      </c>
      <c r="M233" s="70" t="s">
        <v>8929</v>
      </c>
      <c r="N233" s="70">
        <v>1082972337</v>
      </c>
      <c r="O233" s="75">
        <v>14</v>
      </c>
      <c r="P233" s="249">
        <v>45302</v>
      </c>
      <c r="Q233" s="70">
        <v>2126349000</v>
      </c>
      <c r="R233" s="249">
        <v>45313</v>
      </c>
      <c r="S233" s="70">
        <v>13417000</v>
      </c>
      <c r="T233" s="67" t="s">
        <v>66</v>
      </c>
      <c r="U233" s="70">
        <v>84457182</v>
      </c>
      <c r="V233" s="70" t="s">
        <v>11091</v>
      </c>
      <c r="W233" s="249">
        <v>45313</v>
      </c>
      <c r="X233" s="249">
        <v>45313</v>
      </c>
      <c r="Y233" s="78" t="s">
        <v>74</v>
      </c>
      <c r="Z233" s="249">
        <v>45457</v>
      </c>
      <c r="AA233" s="71">
        <f t="shared" si="15"/>
        <v>144</v>
      </c>
      <c r="AB233" s="71">
        <v>2</v>
      </c>
      <c r="AC233" s="299">
        <v>1333000</v>
      </c>
      <c r="AD233" s="71">
        <v>1</v>
      </c>
      <c r="AE233" s="315">
        <v>45473</v>
      </c>
      <c r="AF233" s="71">
        <f t="shared" si="16"/>
        <v>16</v>
      </c>
      <c r="AG233" s="70">
        <v>0</v>
      </c>
      <c r="AH233" s="300">
        <v>0</v>
      </c>
      <c r="AI233" s="158" t="s">
        <v>74</v>
      </c>
      <c r="AJ233" s="67">
        <v>0</v>
      </c>
      <c r="AK233" s="76" t="s">
        <v>74</v>
      </c>
      <c r="AL233" s="76" t="s">
        <v>74</v>
      </c>
      <c r="AM233" s="71">
        <f t="shared" si="17"/>
        <v>0</v>
      </c>
      <c r="AN233" s="305">
        <f>+K233+AC233-AH233</f>
        <v>14750000</v>
      </c>
      <c r="AO233" s="67" t="s">
        <v>66</v>
      </c>
      <c r="AP233" s="70">
        <v>13417000</v>
      </c>
      <c r="AQ233" s="67" t="s">
        <v>94</v>
      </c>
      <c r="AR233" s="70">
        <v>0</v>
      </c>
      <c r="AS233" s="80" t="s">
        <v>74</v>
      </c>
      <c r="AT233" s="301">
        <v>14750000</v>
      </c>
      <c r="AU233" s="203">
        <f t="shared" si="18"/>
        <v>0</v>
      </c>
      <c r="AV233" s="83">
        <f t="shared" si="19"/>
        <v>1</v>
      </c>
      <c r="AW233" s="158" t="s">
        <v>74</v>
      </c>
      <c r="AX233" s="67" t="s">
        <v>80</v>
      </c>
      <c r="AY233" s="70" t="s">
        <v>11243</v>
      </c>
      <c r="AZ233" s="68" t="s">
        <v>66</v>
      </c>
      <c r="BA233" s="68" t="s">
        <v>66</v>
      </c>
    </row>
    <row r="234" spans="2:53" x14ac:dyDescent="0.25">
      <c r="B234" s="68">
        <v>2024</v>
      </c>
      <c r="C234" s="68">
        <v>891780111</v>
      </c>
      <c r="D234" s="69" t="s">
        <v>64</v>
      </c>
      <c r="E234" s="74" t="s">
        <v>11242</v>
      </c>
      <c r="F234" s="70" t="s">
        <v>11241</v>
      </c>
      <c r="G234" s="314">
        <v>0</v>
      </c>
      <c r="H234" s="67" t="s">
        <v>72</v>
      </c>
      <c r="I234" s="69" t="s">
        <v>65</v>
      </c>
      <c r="J234" s="70" t="s">
        <v>11240</v>
      </c>
      <c r="K234" s="70">
        <v>14760000</v>
      </c>
      <c r="L234" s="68" t="s">
        <v>67</v>
      </c>
      <c r="M234" s="70" t="s">
        <v>7917</v>
      </c>
      <c r="N234" s="70">
        <v>57461875</v>
      </c>
      <c r="O234" s="75">
        <v>13</v>
      </c>
      <c r="P234" s="158">
        <v>45302</v>
      </c>
      <c r="Q234" s="70">
        <v>4518689382</v>
      </c>
      <c r="R234" s="249">
        <v>45313</v>
      </c>
      <c r="S234" s="70">
        <v>14760000</v>
      </c>
      <c r="T234" s="67" t="s">
        <v>66</v>
      </c>
      <c r="U234" s="70">
        <v>7634885</v>
      </c>
      <c r="V234" s="70" t="s">
        <v>377</v>
      </c>
      <c r="W234" s="249">
        <v>45313</v>
      </c>
      <c r="X234" s="249">
        <v>45313</v>
      </c>
      <c r="Y234" s="78" t="s">
        <v>74</v>
      </c>
      <c r="Z234" s="249">
        <v>45457</v>
      </c>
      <c r="AA234" s="71">
        <f t="shared" si="15"/>
        <v>144</v>
      </c>
      <c r="AB234" s="71">
        <v>3</v>
      </c>
      <c r="AC234" s="299">
        <v>4440000</v>
      </c>
      <c r="AD234" s="71">
        <v>1</v>
      </c>
      <c r="AE234" s="158">
        <v>45473</v>
      </c>
      <c r="AF234" s="71">
        <f t="shared" si="16"/>
        <v>16</v>
      </c>
      <c r="AG234" s="70">
        <v>0</v>
      </c>
      <c r="AH234" s="300">
        <v>0</v>
      </c>
      <c r="AI234" s="158" t="s">
        <v>74</v>
      </c>
      <c r="AJ234" s="67">
        <v>0</v>
      </c>
      <c r="AK234" s="76" t="s">
        <v>74</v>
      </c>
      <c r="AL234" s="76" t="s">
        <v>74</v>
      </c>
      <c r="AM234" s="71">
        <f t="shared" si="17"/>
        <v>0</v>
      </c>
      <c r="AN234" s="305">
        <f>+K234+AC234-AH234</f>
        <v>19200000</v>
      </c>
      <c r="AO234" s="67" t="s">
        <v>66</v>
      </c>
      <c r="AP234" s="70">
        <v>14760000</v>
      </c>
      <c r="AQ234" s="67" t="s">
        <v>94</v>
      </c>
      <c r="AR234" s="70">
        <v>0</v>
      </c>
      <c r="AS234" s="80" t="s">
        <v>74</v>
      </c>
      <c r="AT234" s="301">
        <v>19200000</v>
      </c>
      <c r="AU234" s="203">
        <f t="shared" si="18"/>
        <v>0</v>
      </c>
      <c r="AV234" s="83">
        <f t="shared" si="19"/>
        <v>1</v>
      </c>
      <c r="AW234" s="158" t="s">
        <v>74</v>
      </c>
      <c r="AX234" s="67" t="s">
        <v>80</v>
      </c>
      <c r="AY234" s="70" t="s">
        <v>11239</v>
      </c>
      <c r="AZ234" s="68" t="s">
        <v>66</v>
      </c>
      <c r="BA234" s="68" t="s">
        <v>66</v>
      </c>
    </row>
    <row r="235" spans="2:53" x14ac:dyDescent="0.25">
      <c r="B235" s="68">
        <v>2024</v>
      </c>
      <c r="C235" s="68">
        <v>891780111</v>
      </c>
      <c r="D235" s="69" t="s">
        <v>64</v>
      </c>
      <c r="E235" s="74" t="s">
        <v>11238</v>
      </c>
      <c r="F235" s="70" t="s">
        <v>11237</v>
      </c>
      <c r="G235" s="314">
        <v>0</v>
      </c>
      <c r="H235" s="67" t="s">
        <v>72</v>
      </c>
      <c r="I235" s="69" t="s">
        <v>65</v>
      </c>
      <c r="J235" s="70" t="s">
        <v>11236</v>
      </c>
      <c r="K235" s="70">
        <v>16500000</v>
      </c>
      <c r="L235" s="68" t="s">
        <v>67</v>
      </c>
      <c r="M235" s="70" t="s">
        <v>8760</v>
      </c>
      <c r="N235" s="70">
        <v>7144506</v>
      </c>
      <c r="O235" s="75">
        <v>13</v>
      </c>
      <c r="P235" s="158">
        <v>45302</v>
      </c>
      <c r="Q235" s="70">
        <v>4518689382</v>
      </c>
      <c r="R235" s="249">
        <v>45313</v>
      </c>
      <c r="S235" s="70">
        <v>16500000</v>
      </c>
      <c r="T235" s="67" t="s">
        <v>66</v>
      </c>
      <c r="U235" s="70">
        <v>85449357</v>
      </c>
      <c r="V235" s="70" t="s">
        <v>6038</v>
      </c>
      <c r="W235" s="249">
        <v>45313</v>
      </c>
      <c r="X235" s="249">
        <v>45313</v>
      </c>
      <c r="Y235" s="78" t="s">
        <v>74</v>
      </c>
      <c r="Z235" s="249">
        <v>45457</v>
      </c>
      <c r="AA235" s="71">
        <f t="shared" si="15"/>
        <v>144</v>
      </c>
      <c r="AB235" s="71">
        <v>2</v>
      </c>
      <c r="AC235" s="299">
        <v>1760000</v>
      </c>
      <c r="AD235" s="71">
        <v>1</v>
      </c>
      <c r="AE235" s="315">
        <v>45473</v>
      </c>
      <c r="AF235" s="71">
        <f t="shared" si="16"/>
        <v>16</v>
      </c>
      <c r="AG235" s="70">
        <v>0</v>
      </c>
      <c r="AH235" s="300">
        <v>0</v>
      </c>
      <c r="AI235" s="158" t="s">
        <v>74</v>
      </c>
      <c r="AJ235" s="67">
        <v>0</v>
      </c>
      <c r="AK235" s="76" t="s">
        <v>74</v>
      </c>
      <c r="AL235" s="76" t="s">
        <v>74</v>
      </c>
      <c r="AM235" s="71">
        <f t="shared" si="17"/>
        <v>0</v>
      </c>
      <c r="AN235" s="305">
        <f>+K235+AC235-AH235</f>
        <v>18260000</v>
      </c>
      <c r="AO235" s="67" t="s">
        <v>66</v>
      </c>
      <c r="AP235" s="70">
        <v>16500000</v>
      </c>
      <c r="AQ235" s="67" t="s">
        <v>94</v>
      </c>
      <c r="AR235" s="70">
        <v>0</v>
      </c>
      <c r="AS235" s="80" t="s">
        <v>74</v>
      </c>
      <c r="AT235" s="301">
        <v>18260000</v>
      </c>
      <c r="AU235" s="203">
        <f t="shared" si="18"/>
        <v>0</v>
      </c>
      <c r="AV235" s="83">
        <f t="shared" si="19"/>
        <v>1</v>
      </c>
      <c r="AW235" s="158" t="s">
        <v>74</v>
      </c>
      <c r="AX235" s="67" t="s">
        <v>80</v>
      </c>
      <c r="AY235" s="70" t="s">
        <v>11235</v>
      </c>
      <c r="AZ235" s="68" t="s">
        <v>66</v>
      </c>
      <c r="BA235" s="68" t="s">
        <v>66</v>
      </c>
    </row>
    <row r="236" spans="2:53" x14ac:dyDescent="0.25">
      <c r="B236" s="68">
        <v>2024</v>
      </c>
      <c r="C236" s="68">
        <v>891780111</v>
      </c>
      <c r="D236" s="69" t="s">
        <v>64</v>
      </c>
      <c r="E236" s="74" t="s">
        <v>11234</v>
      </c>
      <c r="F236" s="70" t="s">
        <v>11233</v>
      </c>
      <c r="G236" s="314">
        <v>0</v>
      </c>
      <c r="H236" s="67" t="s">
        <v>72</v>
      </c>
      <c r="I236" s="69" t="s">
        <v>65</v>
      </c>
      <c r="J236" s="70" t="s">
        <v>11232</v>
      </c>
      <c r="K236" s="70">
        <v>27000000</v>
      </c>
      <c r="L236" s="68" t="s">
        <v>67</v>
      </c>
      <c r="M236" s="70" t="s">
        <v>7937</v>
      </c>
      <c r="N236" s="70">
        <v>41612964</v>
      </c>
      <c r="O236" s="75">
        <v>13</v>
      </c>
      <c r="P236" s="158">
        <v>45302</v>
      </c>
      <c r="Q236" s="70">
        <v>4518689382</v>
      </c>
      <c r="R236" s="249">
        <v>45313</v>
      </c>
      <c r="S236" s="70">
        <v>27000000</v>
      </c>
      <c r="T236" s="67" t="s">
        <v>66</v>
      </c>
      <c r="U236" s="70">
        <v>12621405</v>
      </c>
      <c r="V236" s="70" t="s">
        <v>5391</v>
      </c>
      <c r="W236" s="249">
        <v>45313</v>
      </c>
      <c r="X236" s="249">
        <v>45313</v>
      </c>
      <c r="Y236" s="78" t="s">
        <v>74</v>
      </c>
      <c r="Z236" s="249">
        <v>45457</v>
      </c>
      <c r="AA236" s="71">
        <f t="shared" si="15"/>
        <v>144</v>
      </c>
      <c r="AB236" s="71">
        <v>2</v>
      </c>
      <c r="AC236" s="299">
        <v>2700000</v>
      </c>
      <c r="AD236" s="71">
        <v>1</v>
      </c>
      <c r="AE236" s="315">
        <v>45473</v>
      </c>
      <c r="AF236" s="71">
        <f t="shared" si="16"/>
        <v>16</v>
      </c>
      <c r="AG236" s="70">
        <v>0</v>
      </c>
      <c r="AH236" s="300">
        <v>0</v>
      </c>
      <c r="AI236" s="158" t="s">
        <v>74</v>
      </c>
      <c r="AJ236" s="67">
        <v>0</v>
      </c>
      <c r="AK236" s="76" t="s">
        <v>74</v>
      </c>
      <c r="AL236" s="76" t="s">
        <v>74</v>
      </c>
      <c r="AM236" s="71">
        <f t="shared" si="17"/>
        <v>0</v>
      </c>
      <c r="AN236" s="305">
        <f>+K236+AC236-AH236</f>
        <v>29700000</v>
      </c>
      <c r="AO236" s="67" t="s">
        <v>66</v>
      </c>
      <c r="AP236" s="70">
        <v>27000000</v>
      </c>
      <c r="AQ236" s="67" t="s">
        <v>94</v>
      </c>
      <c r="AR236" s="70">
        <v>0</v>
      </c>
      <c r="AS236" s="80" t="s">
        <v>74</v>
      </c>
      <c r="AT236" s="301">
        <v>29700000</v>
      </c>
      <c r="AU236" s="203">
        <f t="shared" si="18"/>
        <v>0</v>
      </c>
      <c r="AV236" s="83">
        <f t="shared" si="19"/>
        <v>1</v>
      </c>
      <c r="AW236" s="158" t="s">
        <v>74</v>
      </c>
      <c r="AX236" s="67" t="s">
        <v>80</v>
      </c>
      <c r="AY236" s="70" t="s">
        <v>11231</v>
      </c>
      <c r="AZ236" s="68" t="s">
        <v>66</v>
      </c>
      <c r="BA236" s="68" t="s">
        <v>66</v>
      </c>
    </row>
    <row r="237" spans="2:53" x14ac:dyDescent="0.25">
      <c r="B237" s="68">
        <v>2024</v>
      </c>
      <c r="C237" s="68">
        <v>891780111</v>
      </c>
      <c r="D237" s="69" t="s">
        <v>64</v>
      </c>
      <c r="E237" s="74" t="s">
        <v>11230</v>
      </c>
      <c r="F237" s="70" t="s">
        <v>11229</v>
      </c>
      <c r="G237" s="314">
        <v>0</v>
      </c>
      <c r="H237" s="67" t="s">
        <v>72</v>
      </c>
      <c r="I237" s="69" t="s">
        <v>65</v>
      </c>
      <c r="J237" s="70" t="s">
        <v>11228</v>
      </c>
      <c r="K237" s="70">
        <v>16390000</v>
      </c>
      <c r="L237" s="68" t="s">
        <v>67</v>
      </c>
      <c r="M237" s="70" t="s">
        <v>8529</v>
      </c>
      <c r="N237" s="70">
        <v>1083017229</v>
      </c>
      <c r="O237" s="75">
        <v>13</v>
      </c>
      <c r="P237" s="158">
        <v>45302</v>
      </c>
      <c r="Q237" s="70">
        <v>4518689382</v>
      </c>
      <c r="R237" s="249">
        <v>45313</v>
      </c>
      <c r="S237" s="70">
        <v>16390000</v>
      </c>
      <c r="T237" s="67" t="s">
        <v>66</v>
      </c>
      <c r="U237" s="70">
        <v>72175281</v>
      </c>
      <c r="V237" s="70" t="s">
        <v>4905</v>
      </c>
      <c r="W237" s="249">
        <v>45313</v>
      </c>
      <c r="X237" s="249">
        <v>45313</v>
      </c>
      <c r="Y237" s="78" t="s">
        <v>74</v>
      </c>
      <c r="Z237" s="249">
        <v>45457</v>
      </c>
      <c r="AA237" s="71">
        <f t="shared" si="15"/>
        <v>144</v>
      </c>
      <c r="AB237" s="71">
        <v>2</v>
      </c>
      <c r="AC237" s="299">
        <v>1760000</v>
      </c>
      <c r="AD237" s="71">
        <v>1</v>
      </c>
      <c r="AE237" s="315">
        <v>45473</v>
      </c>
      <c r="AF237" s="71">
        <f t="shared" si="16"/>
        <v>16</v>
      </c>
      <c r="AG237" s="70">
        <v>0</v>
      </c>
      <c r="AH237" s="300">
        <v>0</v>
      </c>
      <c r="AI237" s="158" t="s">
        <v>74</v>
      </c>
      <c r="AJ237" s="67">
        <v>0</v>
      </c>
      <c r="AK237" s="76" t="s">
        <v>74</v>
      </c>
      <c r="AL237" s="76" t="s">
        <v>74</v>
      </c>
      <c r="AM237" s="71">
        <f t="shared" si="17"/>
        <v>0</v>
      </c>
      <c r="AN237" s="305">
        <f>+K237+AC237-AH237</f>
        <v>18150000</v>
      </c>
      <c r="AO237" s="67" t="s">
        <v>66</v>
      </c>
      <c r="AP237" s="70">
        <v>16390000</v>
      </c>
      <c r="AQ237" s="67" t="s">
        <v>94</v>
      </c>
      <c r="AR237" s="70">
        <v>0</v>
      </c>
      <c r="AS237" s="80" t="s">
        <v>74</v>
      </c>
      <c r="AT237" s="301">
        <v>18150000</v>
      </c>
      <c r="AU237" s="203">
        <f t="shared" si="18"/>
        <v>0</v>
      </c>
      <c r="AV237" s="83">
        <f t="shared" si="19"/>
        <v>1</v>
      </c>
      <c r="AW237" s="158" t="s">
        <v>74</v>
      </c>
      <c r="AX237" s="67" t="s">
        <v>80</v>
      </c>
      <c r="AY237" s="70" t="s">
        <v>11227</v>
      </c>
      <c r="AZ237" s="68" t="s">
        <v>66</v>
      </c>
      <c r="BA237" s="68" t="s">
        <v>66</v>
      </c>
    </row>
    <row r="238" spans="2:53" x14ac:dyDescent="0.25">
      <c r="B238" s="68">
        <v>2024</v>
      </c>
      <c r="C238" s="68">
        <v>891780111</v>
      </c>
      <c r="D238" s="69" t="s">
        <v>64</v>
      </c>
      <c r="E238" s="74" t="s">
        <v>11226</v>
      </c>
      <c r="F238" s="70" t="s">
        <v>11225</v>
      </c>
      <c r="G238" s="314">
        <v>0</v>
      </c>
      <c r="H238" s="67" t="s">
        <v>72</v>
      </c>
      <c r="I238" s="69" t="s">
        <v>65</v>
      </c>
      <c r="J238" s="70" t="s">
        <v>11224</v>
      </c>
      <c r="K238" s="70">
        <v>13667000</v>
      </c>
      <c r="L238" s="68" t="s">
        <v>67</v>
      </c>
      <c r="M238" s="70" t="s">
        <v>8476</v>
      </c>
      <c r="N238" s="70">
        <v>1082974742</v>
      </c>
      <c r="O238" s="75">
        <v>14</v>
      </c>
      <c r="P238" s="249">
        <v>45302</v>
      </c>
      <c r="Q238" s="70">
        <v>2126349000</v>
      </c>
      <c r="R238" s="249">
        <v>45313</v>
      </c>
      <c r="S238" s="70">
        <v>13667000</v>
      </c>
      <c r="T238" s="67" t="s">
        <v>66</v>
      </c>
      <c r="U238" s="70">
        <v>57297693</v>
      </c>
      <c r="V238" s="70" t="s">
        <v>11150</v>
      </c>
      <c r="W238" s="249">
        <v>45313</v>
      </c>
      <c r="X238" s="249">
        <v>45313</v>
      </c>
      <c r="Y238" s="78" t="s">
        <v>74</v>
      </c>
      <c r="Z238" s="249">
        <v>45457</v>
      </c>
      <c r="AA238" s="71">
        <f t="shared" si="15"/>
        <v>144</v>
      </c>
      <c r="AB238" s="71">
        <v>2</v>
      </c>
      <c r="AC238" s="299">
        <v>1333000</v>
      </c>
      <c r="AD238" s="71">
        <v>1</v>
      </c>
      <c r="AE238" s="315">
        <v>45473</v>
      </c>
      <c r="AF238" s="71">
        <f t="shared" si="16"/>
        <v>16</v>
      </c>
      <c r="AG238" s="70">
        <v>0</v>
      </c>
      <c r="AH238" s="300">
        <v>0</v>
      </c>
      <c r="AI238" s="158" t="s">
        <v>74</v>
      </c>
      <c r="AJ238" s="67">
        <v>0</v>
      </c>
      <c r="AK238" s="76" t="s">
        <v>74</v>
      </c>
      <c r="AL238" s="76" t="s">
        <v>74</v>
      </c>
      <c r="AM238" s="71">
        <f t="shared" si="17"/>
        <v>0</v>
      </c>
      <c r="AN238" s="305">
        <f>+K238+AC238-AH238</f>
        <v>15000000</v>
      </c>
      <c r="AO238" s="67" t="s">
        <v>66</v>
      </c>
      <c r="AP238" s="70">
        <v>13667000</v>
      </c>
      <c r="AQ238" s="67" t="s">
        <v>94</v>
      </c>
      <c r="AR238" s="70">
        <v>0</v>
      </c>
      <c r="AS238" s="80" t="s">
        <v>74</v>
      </c>
      <c r="AT238" s="301">
        <v>15000000</v>
      </c>
      <c r="AU238" s="203">
        <f t="shared" si="18"/>
        <v>0</v>
      </c>
      <c r="AV238" s="83">
        <f t="shared" si="19"/>
        <v>1</v>
      </c>
      <c r="AW238" s="158" t="s">
        <v>74</v>
      </c>
      <c r="AX238" s="67" t="s">
        <v>80</v>
      </c>
      <c r="AY238" s="70" t="s">
        <v>11223</v>
      </c>
      <c r="AZ238" s="68" t="s">
        <v>66</v>
      </c>
      <c r="BA238" s="68" t="s">
        <v>66</v>
      </c>
    </row>
    <row r="239" spans="2:53" x14ac:dyDescent="0.25">
      <c r="B239" s="68">
        <v>2024</v>
      </c>
      <c r="C239" s="68">
        <v>891780111</v>
      </c>
      <c r="D239" s="69" t="s">
        <v>64</v>
      </c>
      <c r="E239" s="74" t="s">
        <v>11222</v>
      </c>
      <c r="F239" s="70" t="s">
        <v>11221</v>
      </c>
      <c r="G239" s="314">
        <v>0</v>
      </c>
      <c r="H239" s="67" t="s">
        <v>72</v>
      </c>
      <c r="I239" s="69" t="s">
        <v>65</v>
      </c>
      <c r="J239" s="70" t="s">
        <v>9658</v>
      </c>
      <c r="K239" s="70">
        <v>5750000</v>
      </c>
      <c r="L239" s="68" t="s">
        <v>67</v>
      </c>
      <c r="M239" s="70" t="s">
        <v>3585</v>
      </c>
      <c r="N239" s="70">
        <v>1082941708</v>
      </c>
      <c r="O239" s="70">
        <v>50</v>
      </c>
      <c r="P239" s="249">
        <v>45306</v>
      </c>
      <c r="Q239" s="70">
        <v>318249309.38</v>
      </c>
      <c r="R239" s="249">
        <v>45313</v>
      </c>
      <c r="S239" s="70">
        <v>5750000</v>
      </c>
      <c r="T239" s="67" t="s">
        <v>66</v>
      </c>
      <c r="U239" s="70">
        <v>1082870070</v>
      </c>
      <c r="V239" s="70" t="s">
        <v>6187</v>
      </c>
      <c r="W239" s="249">
        <v>45313</v>
      </c>
      <c r="X239" s="249">
        <v>45313</v>
      </c>
      <c r="Y239" s="78" t="s">
        <v>74</v>
      </c>
      <c r="Z239" s="249">
        <v>45351</v>
      </c>
      <c r="AA239" s="71">
        <f t="shared" si="15"/>
        <v>38</v>
      </c>
      <c r="AB239" s="71">
        <v>0</v>
      </c>
      <c r="AC239" s="299">
        <v>0</v>
      </c>
      <c r="AD239" s="71">
        <v>0</v>
      </c>
      <c r="AE239" s="158" t="s">
        <v>74</v>
      </c>
      <c r="AF239" s="71">
        <f t="shared" si="16"/>
        <v>0</v>
      </c>
      <c r="AG239" s="70">
        <v>0</v>
      </c>
      <c r="AH239" s="300">
        <v>0</v>
      </c>
      <c r="AI239" s="158" t="s">
        <v>74</v>
      </c>
      <c r="AJ239" s="67">
        <v>0</v>
      </c>
      <c r="AK239" s="76" t="s">
        <v>74</v>
      </c>
      <c r="AL239" s="76" t="s">
        <v>74</v>
      </c>
      <c r="AM239" s="71">
        <f t="shared" si="17"/>
        <v>0</v>
      </c>
      <c r="AN239" s="305">
        <f>+K239+AC239-AH239</f>
        <v>5750000</v>
      </c>
      <c r="AO239" s="67" t="s">
        <v>66</v>
      </c>
      <c r="AP239" s="70">
        <v>5750000</v>
      </c>
      <c r="AQ239" s="67" t="s">
        <v>94</v>
      </c>
      <c r="AR239" s="70">
        <v>0</v>
      </c>
      <c r="AS239" s="80" t="s">
        <v>74</v>
      </c>
      <c r="AT239" s="301">
        <v>5750000</v>
      </c>
      <c r="AU239" s="203">
        <f t="shared" si="18"/>
        <v>0</v>
      </c>
      <c r="AV239" s="83">
        <f t="shared" si="19"/>
        <v>1</v>
      </c>
      <c r="AW239" s="158" t="s">
        <v>74</v>
      </c>
      <c r="AX239" s="67" t="s">
        <v>80</v>
      </c>
      <c r="AY239" s="70" t="s">
        <v>11220</v>
      </c>
      <c r="AZ239" s="68" t="s">
        <v>66</v>
      </c>
      <c r="BA239" s="68" t="s">
        <v>66</v>
      </c>
    </row>
    <row r="240" spans="2:53" x14ac:dyDescent="0.25">
      <c r="B240" s="68">
        <v>2024</v>
      </c>
      <c r="C240" s="68">
        <v>891780111</v>
      </c>
      <c r="D240" s="69" t="s">
        <v>64</v>
      </c>
      <c r="E240" s="74" t="s">
        <v>11219</v>
      </c>
      <c r="F240" s="70" t="s">
        <v>11218</v>
      </c>
      <c r="G240" s="314">
        <v>0</v>
      </c>
      <c r="H240" s="67" t="s">
        <v>72</v>
      </c>
      <c r="I240" s="69" t="s">
        <v>65</v>
      </c>
      <c r="J240" s="70" t="s">
        <v>9658</v>
      </c>
      <c r="K240" s="70">
        <v>4000000</v>
      </c>
      <c r="L240" s="68" t="s">
        <v>67</v>
      </c>
      <c r="M240" s="70" t="s">
        <v>9668</v>
      </c>
      <c r="N240" s="70">
        <v>1018493051</v>
      </c>
      <c r="O240" s="70">
        <v>50</v>
      </c>
      <c r="P240" s="249">
        <v>45306</v>
      </c>
      <c r="Q240" s="70">
        <v>318249309.38</v>
      </c>
      <c r="R240" s="249">
        <v>45313</v>
      </c>
      <c r="S240" s="70">
        <v>4000000</v>
      </c>
      <c r="T240" s="67" t="s">
        <v>66</v>
      </c>
      <c r="U240" s="70">
        <v>1082870070</v>
      </c>
      <c r="V240" s="70" t="s">
        <v>6187</v>
      </c>
      <c r="W240" s="249">
        <v>45313</v>
      </c>
      <c r="X240" s="249">
        <v>45313</v>
      </c>
      <c r="Y240" s="78" t="s">
        <v>74</v>
      </c>
      <c r="Z240" s="249">
        <v>45351</v>
      </c>
      <c r="AA240" s="71">
        <f t="shared" si="15"/>
        <v>38</v>
      </c>
      <c r="AB240" s="71">
        <v>0</v>
      </c>
      <c r="AC240" s="299">
        <v>0</v>
      </c>
      <c r="AD240" s="71">
        <v>0</v>
      </c>
      <c r="AE240" s="158" t="s">
        <v>74</v>
      </c>
      <c r="AF240" s="71">
        <f t="shared" si="16"/>
        <v>0</v>
      </c>
      <c r="AG240" s="70">
        <v>0</v>
      </c>
      <c r="AH240" s="300">
        <v>0</v>
      </c>
      <c r="AI240" s="158" t="s">
        <v>74</v>
      </c>
      <c r="AJ240" s="67">
        <v>0</v>
      </c>
      <c r="AK240" s="76" t="s">
        <v>74</v>
      </c>
      <c r="AL240" s="76" t="s">
        <v>74</v>
      </c>
      <c r="AM240" s="71">
        <f t="shared" si="17"/>
        <v>0</v>
      </c>
      <c r="AN240" s="305">
        <f>+K240+AC240-AH240</f>
        <v>4000000</v>
      </c>
      <c r="AO240" s="67" t="s">
        <v>66</v>
      </c>
      <c r="AP240" s="70">
        <v>4000000</v>
      </c>
      <c r="AQ240" s="67" t="s">
        <v>94</v>
      </c>
      <c r="AR240" s="70">
        <v>0</v>
      </c>
      <c r="AS240" s="80" t="s">
        <v>74</v>
      </c>
      <c r="AT240" s="301">
        <v>4000000</v>
      </c>
      <c r="AU240" s="203">
        <f t="shared" si="18"/>
        <v>0</v>
      </c>
      <c r="AV240" s="83">
        <f t="shared" si="19"/>
        <v>1</v>
      </c>
      <c r="AW240" s="158" t="s">
        <v>74</v>
      </c>
      <c r="AX240" s="67" t="s">
        <v>80</v>
      </c>
      <c r="AY240" s="70" t="s">
        <v>11217</v>
      </c>
      <c r="AZ240" s="68" t="s">
        <v>66</v>
      </c>
      <c r="BA240" s="68" t="s">
        <v>66</v>
      </c>
    </row>
    <row r="241" spans="2:53" x14ac:dyDescent="0.25">
      <c r="B241" s="68">
        <v>2024</v>
      </c>
      <c r="C241" s="68">
        <v>891780111</v>
      </c>
      <c r="D241" s="69" t="s">
        <v>64</v>
      </c>
      <c r="E241" s="74" t="s">
        <v>11216</v>
      </c>
      <c r="F241" s="70" t="s">
        <v>11215</v>
      </c>
      <c r="G241" s="314">
        <v>0</v>
      </c>
      <c r="H241" s="67" t="s">
        <v>72</v>
      </c>
      <c r="I241" s="69" t="s">
        <v>65</v>
      </c>
      <c r="J241" s="70" t="s">
        <v>11214</v>
      </c>
      <c r="K241" s="70">
        <v>17160000</v>
      </c>
      <c r="L241" s="68" t="s">
        <v>67</v>
      </c>
      <c r="M241" s="70" t="s">
        <v>7503</v>
      </c>
      <c r="N241" s="70">
        <v>84450853</v>
      </c>
      <c r="O241" s="75">
        <v>13</v>
      </c>
      <c r="P241" s="158">
        <v>45302</v>
      </c>
      <c r="Q241" s="70">
        <v>4518689382</v>
      </c>
      <c r="R241" s="249">
        <v>45314</v>
      </c>
      <c r="S241" s="70">
        <v>17160000</v>
      </c>
      <c r="T241" s="67" t="s">
        <v>66</v>
      </c>
      <c r="U241" s="70">
        <v>41947381</v>
      </c>
      <c r="V241" s="70" t="s">
        <v>7502</v>
      </c>
      <c r="W241" s="249">
        <v>45314</v>
      </c>
      <c r="X241" s="249">
        <v>45314</v>
      </c>
      <c r="Y241" s="78" t="s">
        <v>74</v>
      </c>
      <c r="Z241" s="249">
        <v>45457</v>
      </c>
      <c r="AA241" s="71">
        <f t="shared" si="15"/>
        <v>143</v>
      </c>
      <c r="AB241" s="71">
        <v>2</v>
      </c>
      <c r="AC241" s="299">
        <v>840000</v>
      </c>
      <c r="AD241" s="71">
        <v>1</v>
      </c>
      <c r="AE241" s="315">
        <v>45464</v>
      </c>
      <c r="AF241" s="71">
        <f t="shared" si="16"/>
        <v>7</v>
      </c>
      <c r="AG241" s="70">
        <v>0</v>
      </c>
      <c r="AH241" s="300">
        <v>0</v>
      </c>
      <c r="AI241" s="158" t="s">
        <v>74</v>
      </c>
      <c r="AJ241" s="67">
        <v>0</v>
      </c>
      <c r="AK241" s="76" t="s">
        <v>74</v>
      </c>
      <c r="AL241" s="76" t="s">
        <v>74</v>
      </c>
      <c r="AM241" s="71">
        <f t="shared" si="17"/>
        <v>0</v>
      </c>
      <c r="AN241" s="305">
        <f>+K241+AC241-AH241</f>
        <v>18000000</v>
      </c>
      <c r="AO241" s="67" t="s">
        <v>66</v>
      </c>
      <c r="AP241" s="70">
        <v>17160000</v>
      </c>
      <c r="AQ241" s="67" t="s">
        <v>94</v>
      </c>
      <c r="AR241" s="70">
        <v>0</v>
      </c>
      <c r="AS241" s="80" t="s">
        <v>74</v>
      </c>
      <c r="AT241" s="301">
        <v>18000000</v>
      </c>
      <c r="AU241" s="203">
        <f t="shared" si="18"/>
        <v>0</v>
      </c>
      <c r="AV241" s="83">
        <f t="shared" si="19"/>
        <v>1</v>
      </c>
      <c r="AW241" s="158" t="s">
        <v>74</v>
      </c>
      <c r="AX241" s="67" t="s">
        <v>80</v>
      </c>
      <c r="AY241" s="70" t="s">
        <v>11213</v>
      </c>
      <c r="AZ241" s="68" t="s">
        <v>66</v>
      </c>
      <c r="BA241" s="68" t="s">
        <v>66</v>
      </c>
    </row>
    <row r="242" spans="2:53" x14ac:dyDescent="0.25">
      <c r="B242" s="68">
        <v>2024</v>
      </c>
      <c r="C242" s="68">
        <v>891780111</v>
      </c>
      <c r="D242" s="69" t="s">
        <v>64</v>
      </c>
      <c r="E242" s="74" t="s">
        <v>11212</v>
      </c>
      <c r="F242" s="70" t="s">
        <v>11211</v>
      </c>
      <c r="G242" s="314">
        <v>0</v>
      </c>
      <c r="H242" s="67" t="s">
        <v>72</v>
      </c>
      <c r="I242" s="69" t="s">
        <v>65</v>
      </c>
      <c r="J242" s="70" t="s">
        <v>11210</v>
      </c>
      <c r="K242" s="70">
        <v>14300000</v>
      </c>
      <c r="L242" s="68" t="s">
        <v>67</v>
      </c>
      <c r="M242" s="70" t="s">
        <v>3409</v>
      </c>
      <c r="N242" s="70">
        <v>1082973181</v>
      </c>
      <c r="O242" s="75">
        <v>13</v>
      </c>
      <c r="P242" s="158">
        <v>45302</v>
      </c>
      <c r="Q242" s="70">
        <v>4518689382</v>
      </c>
      <c r="R242" s="249">
        <v>45314</v>
      </c>
      <c r="S242" s="70">
        <v>14300000</v>
      </c>
      <c r="T242" s="67" t="s">
        <v>66</v>
      </c>
      <c r="U242" s="70">
        <v>12548945</v>
      </c>
      <c r="V242" s="70" t="s">
        <v>6365</v>
      </c>
      <c r="W242" s="249">
        <v>45314</v>
      </c>
      <c r="X242" s="249">
        <v>45314</v>
      </c>
      <c r="Y242" s="78" t="s">
        <v>74</v>
      </c>
      <c r="Z242" s="249">
        <v>45457</v>
      </c>
      <c r="AA242" s="71">
        <f t="shared" si="15"/>
        <v>143</v>
      </c>
      <c r="AB242" s="71">
        <v>2</v>
      </c>
      <c r="AC242" s="299">
        <v>1600000</v>
      </c>
      <c r="AD242" s="71">
        <v>1</v>
      </c>
      <c r="AE242" s="315">
        <v>45473</v>
      </c>
      <c r="AF242" s="71">
        <f t="shared" si="16"/>
        <v>16</v>
      </c>
      <c r="AG242" s="70">
        <v>0</v>
      </c>
      <c r="AH242" s="300">
        <v>0</v>
      </c>
      <c r="AI242" s="158" t="s">
        <v>74</v>
      </c>
      <c r="AJ242" s="67">
        <v>0</v>
      </c>
      <c r="AK242" s="76" t="s">
        <v>74</v>
      </c>
      <c r="AL242" s="76" t="s">
        <v>74</v>
      </c>
      <c r="AM242" s="71">
        <f t="shared" si="17"/>
        <v>0</v>
      </c>
      <c r="AN242" s="305">
        <f>+K242+AC242-AH242</f>
        <v>15900000</v>
      </c>
      <c r="AO242" s="67" t="s">
        <v>66</v>
      </c>
      <c r="AP242" s="70">
        <v>14300000</v>
      </c>
      <c r="AQ242" s="67" t="s">
        <v>94</v>
      </c>
      <c r="AR242" s="70">
        <v>0</v>
      </c>
      <c r="AS242" s="80" t="s">
        <v>74</v>
      </c>
      <c r="AT242" s="301">
        <v>15900000</v>
      </c>
      <c r="AU242" s="203">
        <f t="shared" si="18"/>
        <v>0</v>
      </c>
      <c r="AV242" s="83">
        <f t="shared" si="19"/>
        <v>1</v>
      </c>
      <c r="AW242" s="158" t="s">
        <v>74</v>
      </c>
      <c r="AX242" s="67" t="s">
        <v>80</v>
      </c>
      <c r="AY242" s="70" t="s">
        <v>11209</v>
      </c>
      <c r="AZ242" s="68" t="s">
        <v>66</v>
      </c>
      <c r="BA242" s="68" t="s">
        <v>66</v>
      </c>
    </row>
    <row r="243" spans="2:53" x14ac:dyDescent="0.25">
      <c r="B243" s="68">
        <v>2024</v>
      </c>
      <c r="C243" s="68">
        <v>891780111</v>
      </c>
      <c r="D243" s="69" t="s">
        <v>64</v>
      </c>
      <c r="E243" s="74" t="s">
        <v>11208</v>
      </c>
      <c r="F243" s="70" t="s">
        <v>11207</v>
      </c>
      <c r="G243" s="314">
        <v>0</v>
      </c>
      <c r="H243" s="67" t="s">
        <v>72</v>
      </c>
      <c r="I243" s="69" t="s">
        <v>65</v>
      </c>
      <c r="J243" s="70" t="s">
        <v>11206</v>
      </c>
      <c r="K243" s="70">
        <v>16400000</v>
      </c>
      <c r="L243" s="68" t="s">
        <v>67</v>
      </c>
      <c r="M243" s="70" t="s">
        <v>7932</v>
      </c>
      <c r="N243" s="70">
        <v>1082983493</v>
      </c>
      <c r="O243" s="75">
        <v>13</v>
      </c>
      <c r="P243" s="158">
        <v>45302</v>
      </c>
      <c r="Q243" s="70">
        <v>4518689382</v>
      </c>
      <c r="R243" s="249">
        <v>45314</v>
      </c>
      <c r="S243" s="70">
        <v>16400000</v>
      </c>
      <c r="T243" s="67" t="s">
        <v>66</v>
      </c>
      <c r="U243" s="70">
        <v>36557666</v>
      </c>
      <c r="V243" s="70" t="s">
        <v>5987</v>
      </c>
      <c r="W243" s="249">
        <v>45314</v>
      </c>
      <c r="X243" s="249">
        <v>45314</v>
      </c>
      <c r="Y243" s="78" t="s">
        <v>74</v>
      </c>
      <c r="Z243" s="249">
        <v>45457</v>
      </c>
      <c r="AA243" s="71">
        <f t="shared" si="15"/>
        <v>143</v>
      </c>
      <c r="AB243" s="71">
        <v>2</v>
      </c>
      <c r="AC243" s="299">
        <v>1600000</v>
      </c>
      <c r="AD243" s="71">
        <v>1</v>
      </c>
      <c r="AE243" s="315">
        <v>45473</v>
      </c>
      <c r="AF243" s="71">
        <f t="shared" si="16"/>
        <v>16</v>
      </c>
      <c r="AG243" s="70">
        <v>0</v>
      </c>
      <c r="AH243" s="300">
        <v>0</v>
      </c>
      <c r="AI243" s="158" t="s">
        <v>74</v>
      </c>
      <c r="AJ243" s="67">
        <v>0</v>
      </c>
      <c r="AK243" s="76" t="s">
        <v>74</v>
      </c>
      <c r="AL243" s="76" t="s">
        <v>74</v>
      </c>
      <c r="AM243" s="71">
        <f t="shared" si="17"/>
        <v>0</v>
      </c>
      <c r="AN243" s="305">
        <f>+K243+AC243-AH243</f>
        <v>18000000</v>
      </c>
      <c r="AO243" s="67" t="s">
        <v>66</v>
      </c>
      <c r="AP243" s="70">
        <v>16400000</v>
      </c>
      <c r="AQ243" s="67" t="s">
        <v>94</v>
      </c>
      <c r="AR243" s="70">
        <v>0</v>
      </c>
      <c r="AS243" s="80" t="s">
        <v>74</v>
      </c>
      <c r="AT243" s="301">
        <v>18000000</v>
      </c>
      <c r="AU243" s="203">
        <f t="shared" si="18"/>
        <v>0</v>
      </c>
      <c r="AV243" s="83">
        <f t="shared" si="19"/>
        <v>1</v>
      </c>
      <c r="AW243" s="158" t="s">
        <v>74</v>
      </c>
      <c r="AX243" s="67" t="s">
        <v>80</v>
      </c>
      <c r="AY243" s="70" t="s">
        <v>11205</v>
      </c>
      <c r="AZ243" s="68" t="s">
        <v>66</v>
      </c>
      <c r="BA243" s="68" t="s">
        <v>66</v>
      </c>
    </row>
    <row r="244" spans="2:53" x14ac:dyDescent="0.25">
      <c r="B244" s="68">
        <v>2024</v>
      </c>
      <c r="C244" s="68">
        <v>891780111</v>
      </c>
      <c r="D244" s="69" t="s">
        <v>64</v>
      </c>
      <c r="E244" s="74" t="s">
        <v>11204</v>
      </c>
      <c r="F244" s="70" t="s">
        <v>11203</v>
      </c>
      <c r="G244" s="314">
        <v>0</v>
      </c>
      <c r="H244" s="67" t="s">
        <v>72</v>
      </c>
      <c r="I244" s="69" t="s">
        <v>65</v>
      </c>
      <c r="J244" s="70" t="s">
        <v>11202</v>
      </c>
      <c r="K244" s="70">
        <v>12333000</v>
      </c>
      <c r="L244" s="68" t="s">
        <v>67</v>
      </c>
      <c r="M244" s="70" t="s">
        <v>9210</v>
      </c>
      <c r="N244" s="70">
        <v>52769336</v>
      </c>
      <c r="O244" s="75">
        <v>14</v>
      </c>
      <c r="P244" s="249">
        <v>45302</v>
      </c>
      <c r="Q244" s="70">
        <v>2126349000</v>
      </c>
      <c r="R244" s="249">
        <v>45314</v>
      </c>
      <c r="S244" s="70">
        <v>12333000</v>
      </c>
      <c r="T244" s="67" t="s">
        <v>66</v>
      </c>
      <c r="U244" s="70">
        <v>93400727</v>
      </c>
      <c r="V244" s="70" t="s">
        <v>6515</v>
      </c>
      <c r="W244" s="249">
        <v>45314</v>
      </c>
      <c r="X244" s="249">
        <v>45314</v>
      </c>
      <c r="Y244" s="78" t="s">
        <v>74</v>
      </c>
      <c r="Z244" s="249">
        <v>45457</v>
      </c>
      <c r="AA244" s="71">
        <f t="shared" si="15"/>
        <v>143</v>
      </c>
      <c r="AB244" s="71">
        <v>2</v>
      </c>
      <c r="AC244" s="299">
        <v>1334000</v>
      </c>
      <c r="AD244" s="71">
        <v>1</v>
      </c>
      <c r="AE244" s="315">
        <v>45473</v>
      </c>
      <c r="AF244" s="71">
        <f t="shared" si="16"/>
        <v>16</v>
      </c>
      <c r="AG244" s="70">
        <v>0</v>
      </c>
      <c r="AH244" s="300">
        <v>0</v>
      </c>
      <c r="AI244" s="158" t="s">
        <v>74</v>
      </c>
      <c r="AJ244" s="67">
        <v>0</v>
      </c>
      <c r="AK244" s="76" t="s">
        <v>74</v>
      </c>
      <c r="AL244" s="76" t="s">
        <v>74</v>
      </c>
      <c r="AM244" s="71">
        <f t="shared" si="17"/>
        <v>0</v>
      </c>
      <c r="AN244" s="305">
        <f>+K244+AC244-AH244</f>
        <v>13667000</v>
      </c>
      <c r="AO244" s="67" t="s">
        <v>66</v>
      </c>
      <c r="AP244" s="70">
        <v>12333000</v>
      </c>
      <c r="AQ244" s="67" t="s">
        <v>94</v>
      </c>
      <c r="AR244" s="70">
        <v>0</v>
      </c>
      <c r="AS244" s="80" t="s">
        <v>74</v>
      </c>
      <c r="AT244" s="301">
        <v>13667000</v>
      </c>
      <c r="AU244" s="203">
        <f t="shared" si="18"/>
        <v>0</v>
      </c>
      <c r="AV244" s="83">
        <f t="shared" si="19"/>
        <v>1</v>
      </c>
      <c r="AW244" s="158" t="s">
        <v>74</v>
      </c>
      <c r="AX244" s="67" t="s">
        <v>80</v>
      </c>
      <c r="AY244" s="70" t="s">
        <v>11201</v>
      </c>
      <c r="AZ244" s="68" t="s">
        <v>66</v>
      </c>
      <c r="BA244" s="68" t="s">
        <v>66</v>
      </c>
    </row>
    <row r="245" spans="2:53" x14ac:dyDescent="0.25">
      <c r="B245" s="68">
        <v>2024</v>
      </c>
      <c r="C245" s="68">
        <v>891780111</v>
      </c>
      <c r="D245" s="69" t="s">
        <v>64</v>
      </c>
      <c r="E245" s="74" t="s">
        <v>11200</v>
      </c>
      <c r="F245" s="70" t="s">
        <v>11199</v>
      </c>
      <c r="G245" s="314">
        <v>0</v>
      </c>
      <c r="H245" s="67" t="s">
        <v>72</v>
      </c>
      <c r="I245" s="69" t="s">
        <v>65</v>
      </c>
      <c r="J245" s="70" t="s">
        <v>11198</v>
      </c>
      <c r="K245" s="70">
        <v>7000000</v>
      </c>
      <c r="L245" s="68" t="s">
        <v>67</v>
      </c>
      <c r="M245" s="70" t="s">
        <v>6264</v>
      </c>
      <c r="N245" s="70">
        <v>1082984896</v>
      </c>
      <c r="O245" s="70">
        <v>50</v>
      </c>
      <c r="P245" s="249">
        <v>45306</v>
      </c>
      <c r="Q245" s="70">
        <v>318249309.38</v>
      </c>
      <c r="R245" s="249">
        <v>45314</v>
      </c>
      <c r="S245" s="70">
        <v>7000000</v>
      </c>
      <c r="T245" s="67" t="s">
        <v>66</v>
      </c>
      <c r="U245" s="70">
        <v>1082870070</v>
      </c>
      <c r="V245" s="70" t="s">
        <v>6187</v>
      </c>
      <c r="W245" s="249">
        <v>45314</v>
      </c>
      <c r="X245" s="249">
        <v>45314</v>
      </c>
      <c r="Y245" s="78" t="s">
        <v>74</v>
      </c>
      <c r="Z245" s="249">
        <v>45351</v>
      </c>
      <c r="AA245" s="71">
        <f t="shared" si="15"/>
        <v>37</v>
      </c>
      <c r="AB245" s="71">
        <v>0</v>
      </c>
      <c r="AC245" s="299">
        <v>0</v>
      </c>
      <c r="AD245" s="71">
        <v>0</v>
      </c>
      <c r="AE245" s="158" t="s">
        <v>74</v>
      </c>
      <c r="AF245" s="71">
        <f t="shared" si="16"/>
        <v>0</v>
      </c>
      <c r="AG245" s="70">
        <v>0</v>
      </c>
      <c r="AH245" s="300">
        <v>0</v>
      </c>
      <c r="AI245" s="158" t="s">
        <v>74</v>
      </c>
      <c r="AJ245" s="67">
        <v>0</v>
      </c>
      <c r="AK245" s="76" t="s">
        <v>74</v>
      </c>
      <c r="AL245" s="76" t="s">
        <v>74</v>
      </c>
      <c r="AM245" s="71">
        <f t="shared" si="17"/>
        <v>0</v>
      </c>
      <c r="AN245" s="305">
        <f>+K245+AC245-AH245</f>
        <v>7000000</v>
      </c>
      <c r="AO245" s="67" t="s">
        <v>66</v>
      </c>
      <c r="AP245" s="70">
        <v>7000000</v>
      </c>
      <c r="AQ245" s="67" t="s">
        <v>94</v>
      </c>
      <c r="AR245" s="70">
        <v>0</v>
      </c>
      <c r="AS245" s="80" t="s">
        <v>74</v>
      </c>
      <c r="AT245" s="301">
        <v>7000000</v>
      </c>
      <c r="AU245" s="203">
        <f t="shared" si="18"/>
        <v>0</v>
      </c>
      <c r="AV245" s="83">
        <f t="shared" si="19"/>
        <v>1</v>
      </c>
      <c r="AW245" s="158" t="s">
        <v>74</v>
      </c>
      <c r="AX245" s="67" t="s">
        <v>80</v>
      </c>
      <c r="AY245" s="70" t="s">
        <v>11197</v>
      </c>
      <c r="AZ245" s="68" t="s">
        <v>66</v>
      </c>
      <c r="BA245" s="68" t="s">
        <v>66</v>
      </c>
    </row>
    <row r="246" spans="2:53" x14ac:dyDescent="0.25">
      <c r="B246" s="68">
        <v>2024</v>
      </c>
      <c r="C246" s="68">
        <v>891780111</v>
      </c>
      <c r="D246" s="69" t="s">
        <v>64</v>
      </c>
      <c r="E246" s="74" t="s">
        <v>11196</v>
      </c>
      <c r="F246" s="70" t="s">
        <v>11195</v>
      </c>
      <c r="G246" s="314">
        <v>0</v>
      </c>
      <c r="H246" s="67" t="s">
        <v>72</v>
      </c>
      <c r="I246" s="69" t="s">
        <v>65</v>
      </c>
      <c r="J246" s="70" t="s">
        <v>11194</v>
      </c>
      <c r="K246" s="70">
        <v>12500000</v>
      </c>
      <c r="L246" s="68" t="s">
        <v>67</v>
      </c>
      <c r="M246" s="70" t="s">
        <v>8273</v>
      </c>
      <c r="N246" s="70">
        <v>85467592</v>
      </c>
      <c r="O246" s="75">
        <v>14</v>
      </c>
      <c r="P246" s="249">
        <v>45302</v>
      </c>
      <c r="Q246" s="70">
        <v>2126349000</v>
      </c>
      <c r="R246" s="249">
        <v>45314</v>
      </c>
      <c r="S246" s="70">
        <v>12500000</v>
      </c>
      <c r="T246" s="67" t="s">
        <v>66</v>
      </c>
      <c r="U246" s="70">
        <v>57297693</v>
      </c>
      <c r="V246" s="70" t="s">
        <v>11150</v>
      </c>
      <c r="W246" s="249">
        <v>45314</v>
      </c>
      <c r="X246" s="249">
        <v>45314</v>
      </c>
      <c r="Y246" s="78" t="s">
        <v>74</v>
      </c>
      <c r="Z246" s="249">
        <v>45457</v>
      </c>
      <c r="AA246" s="71">
        <f t="shared" si="15"/>
        <v>143</v>
      </c>
      <c r="AB246" s="71">
        <v>0</v>
      </c>
      <c r="AC246" s="299">
        <v>0</v>
      </c>
      <c r="AD246" s="71">
        <v>0</v>
      </c>
      <c r="AE246" s="158" t="s">
        <v>74</v>
      </c>
      <c r="AF246" s="71">
        <f t="shared" si="16"/>
        <v>0</v>
      </c>
      <c r="AG246" s="70">
        <v>0</v>
      </c>
      <c r="AH246" s="300">
        <v>0</v>
      </c>
      <c r="AI246" s="158" t="s">
        <v>74</v>
      </c>
      <c r="AJ246" s="67">
        <v>0</v>
      </c>
      <c r="AK246" s="76" t="s">
        <v>74</v>
      </c>
      <c r="AL246" s="76" t="s">
        <v>74</v>
      </c>
      <c r="AM246" s="71">
        <f t="shared" si="17"/>
        <v>0</v>
      </c>
      <c r="AN246" s="305">
        <f>+K246+AC246-AH246</f>
        <v>12500000</v>
      </c>
      <c r="AO246" s="67" t="s">
        <v>66</v>
      </c>
      <c r="AP246" s="70">
        <v>12500000</v>
      </c>
      <c r="AQ246" s="67" t="s">
        <v>94</v>
      </c>
      <c r="AR246" s="70">
        <v>0</v>
      </c>
      <c r="AS246" s="80" t="s">
        <v>74</v>
      </c>
      <c r="AT246" s="301">
        <v>12500000</v>
      </c>
      <c r="AU246" s="203">
        <f t="shared" si="18"/>
        <v>0</v>
      </c>
      <c r="AV246" s="83">
        <f t="shared" si="19"/>
        <v>1</v>
      </c>
      <c r="AW246" s="158" t="s">
        <v>74</v>
      </c>
      <c r="AX246" s="67" t="s">
        <v>80</v>
      </c>
      <c r="AY246" s="70" t="s">
        <v>11193</v>
      </c>
      <c r="AZ246" s="68" t="s">
        <v>66</v>
      </c>
      <c r="BA246" s="68" t="s">
        <v>66</v>
      </c>
    </row>
    <row r="247" spans="2:53" x14ac:dyDescent="0.25">
      <c r="B247" s="68">
        <v>2024</v>
      </c>
      <c r="C247" s="68">
        <v>891780111</v>
      </c>
      <c r="D247" s="69" t="s">
        <v>64</v>
      </c>
      <c r="E247" s="74" t="s">
        <v>11192</v>
      </c>
      <c r="F247" s="70" t="s">
        <v>11191</v>
      </c>
      <c r="G247" s="314">
        <v>0</v>
      </c>
      <c r="H247" s="67" t="s">
        <v>72</v>
      </c>
      <c r="I247" s="69" t="s">
        <v>65</v>
      </c>
      <c r="J247" s="70" t="s">
        <v>11190</v>
      </c>
      <c r="K247" s="70">
        <v>15730000</v>
      </c>
      <c r="L247" s="68" t="s">
        <v>67</v>
      </c>
      <c r="M247" s="70" t="s">
        <v>7477</v>
      </c>
      <c r="N247" s="70">
        <v>26671795</v>
      </c>
      <c r="O247" s="75">
        <v>13</v>
      </c>
      <c r="P247" s="158">
        <v>45302</v>
      </c>
      <c r="Q247" s="70">
        <v>4518689382</v>
      </c>
      <c r="R247" s="249">
        <v>45314</v>
      </c>
      <c r="S247" s="70">
        <v>15730000</v>
      </c>
      <c r="T247" s="67" t="s">
        <v>66</v>
      </c>
      <c r="U247" s="70">
        <v>12548945</v>
      </c>
      <c r="V247" s="70" t="s">
        <v>6365</v>
      </c>
      <c r="W247" s="249">
        <v>45314</v>
      </c>
      <c r="X247" s="249">
        <v>45314</v>
      </c>
      <c r="Y247" s="78" t="s">
        <v>74</v>
      </c>
      <c r="Z247" s="249">
        <v>45457</v>
      </c>
      <c r="AA247" s="71">
        <f t="shared" si="15"/>
        <v>143</v>
      </c>
      <c r="AB247" s="71">
        <v>2</v>
      </c>
      <c r="AC247" s="299">
        <v>1760000</v>
      </c>
      <c r="AD247" s="71">
        <v>1</v>
      </c>
      <c r="AE247" s="315">
        <v>45473</v>
      </c>
      <c r="AF247" s="71">
        <f t="shared" si="16"/>
        <v>16</v>
      </c>
      <c r="AG247" s="70">
        <v>0</v>
      </c>
      <c r="AH247" s="300">
        <v>0</v>
      </c>
      <c r="AI247" s="158" t="s">
        <v>74</v>
      </c>
      <c r="AJ247" s="67">
        <v>0</v>
      </c>
      <c r="AK247" s="76" t="s">
        <v>74</v>
      </c>
      <c r="AL247" s="76" t="s">
        <v>74</v>
      </c>
      <c r="AM247" s="71">
        <f t="shared" si="17"/>
        <v>0</v>
      </c>
      <c r="AN247" s="305">
        <f>+K247+AC247-AH247</f>
        <v>17490000</v>
      </c>
      <c r="AO247" s="67" t="s">
        <v>66</v>
      </c>
      <c r="AP247" s="70">
        <v>15730000</v>
      </c>
      <c r="AQ247" s="67" t="s">
        <v>94</v>
      </c>
      <c r="AR247" s="70">
        <v>0</v>
      </c>
      <c r="AS247" s="80" t="s">
        <v>74</v>
      </c>
      <c r="AT247" s="301">
        <v>17490000</v>
      </c>
      <c r="AU247" s="203">
        <f t="shared" si="18"/>
        <v>0</v>
      </c>
      <c r="AV247" s="83">
        <f t="shared" si="19"/>
        <v>1</v>
      </c>
      <c r="AW247" s="158" t="s">
        <v>74</v>
      </c>
      <c r="AX247" s="67" t="s">
        <v>80</v>
      </c>
      <c r="AY247" s="70" t="s">
        <v>11189</v>
      </c>
      <c r="AZ247" s="68" t="s">
        <v>66</v>
      </c>
      <c r="BA247" s="68" t="s">
        <v>66</v>
      </c>
    </row>
    <row r="248" spans="2:53" x14ac:dyDescent="0.25">
      <c r="B248" s="68">
        <v>2024</v>
      </c>
      <c r="C248" s="68">
        <v>891780111</v>
      </c>
      <c r="D248" s="69" t="s">
        <v>64</v>
      </c>
      <c r="E248" s="74" t="s">
        <v>11188</v>
      </c>
      <c r="F248" s="70" t="s">
        <v>11187</v>
      </c>
      <c r="G248" s="314">
        <v>0</v>
      </c>
      <c r="H248" s="67" t="s">
        <v>72</v>
      </c>
      <c r="I248" s="69" t="s">
        <v>65</v>
      </c>
      <c r="J248" s="70" t="s">
        <v>11186</v>
      </c>
      <c r="K248" s="70">
        <v>16280000</v>
      </c>
      <c r="L248" s="68" t="s">
        <v>67</v>
      </c>
      <c r="M248" s="70" t="s">
        <v>7557</v>
      </c>
      <c r="N248" s="70">
        <v>1004278346</v>
      </c>
      <c r="O248" s="75">
        <v>13</v>
      </c>
      <c r="P248" s="158">
        <v>45302</v>
      </c>
      <c r="Q248" s="70">
        <v>4518689382</v>
      </c>
      <c r="R248" s="249">
        <v>45314</v>
      </c>
      <c r="S248" s="70">
        <v>16280000</v>
      </c>
      <c r="T248" s="67" t="s">
        <v>66</v>
      </c>
      <c r="U248" s="70">
        <v>1082868728</v>
      </c>
      <c r="V248" s="70" t="s">
        <v>4354</v>
      </c>
      <c r="W248" s="249">
        <v>45314</v>
      </c>
      <c r="X248" s="249">
        <v>45314</v>
      </c>
      <c r="Y248" s="78" t="s">
        <v>74</v>
      </c>
      <c r="Z248" s="249">
        <v>45457</v>
      </c>
      <c r="AA248" s="71">
        <f t="shared" si="15"/>
        <v>143</v>
      </c>
      <c r="AB248" s="71">
        <v>2</v>
      </c>
      <c r="AC248" s="299">
        <v>1650000</v>
      </c>
      <c r="AD248" s="71">
        <v>1</v>
      </c>
      <c r="AE248" s="315">
        <v>45473</v>
      </c>
      <c r="AF248" s="71">
        <f t="shared" si="16"/>
        <v>16</v>
      </c>
      <c r="AG248" s="70">
        <v>0</v>
      </c>
      <c r="AH248" s="300">
        <v>0</v>
      </c>
      <c r="AI248" s="158" t="s">
        <v>74</v>
      </c>
      <c r="AJ248" s="67">
        <v>0</v>
      </c>
      <c r="AK248" s="76" t="s">
        <v>74</v>
      </c>
      <c r="AL248" s="76" t="s">
        <v>74</v>
      </c>
      <c r="AM248" s="71">
        <f t="shared" si="17"/>
        <v>0</v>
      </c>
      <c r="AN248" s="305">
        <f>+K248+AC248-AH248</f>
        <v>17930000</v>
      </c>
      <c r="AO248" s="67" t="s">
        <v>66</v>
      </c>
      <c r="AP248" s="70">
        <v>16280000</v>
      </c>
      <c r="AQ248" s="67" t="s">
        <v>94</v>
      </c>
      <c r="AR248" s="70">
        <v>0</v>
      </c>
      <c r="AS248" s="80" t="s">
        <v>74</v>
      </c>
      <c r="AT248" s="301">
        <v>17930000</v>
      </c>
      <c r="AU248" s="203">
        <f t="shared" si="18"/>
        <v>0</v>
      </c>
      <c r="AV248" s="83">
        <f t="shared" si="19"/>
        <v>1</v>
      </c>
      <c r="AW248" s="158" t="s">
        <v>74</v>
      </c>
      <c r="AX248" s="67" t="s">
        <v>80</v>
      </c>
      <c r="AY248" s="70" t="s">
        <v>11185</v>
      </c>
      <c r="AZ248" s="68" t="s">
        <v>66</v>
      </c>
      <c r="BA248" s="68" t="s">
        <v>66</v>
      </c>
    </row>
    <row r="249" spans="2:53" x14ac:dyDescent="0.25">
      <c r="B249" s="68">
        <v>2024</v>
      </c>
      <c r="C249" s="68">
        <v>891780111</v>
      </c>
      <c r="D249" s="69" t="s">
        <v>64</v>
      </c>
      <c r="E249" s="74" t="s">
        <v>11184</v>
      </c>
      <c r="F249" s="70" t="s">
        <v>11183</v>
      </c>
      <c r="G249" s="314">
        <v>0</v>
      </c>
      <c r="H249" s="67" t="s">
        <v>72</v>
      </c>
      <c r="I249" s="69" t="s">
        <v>65</v>
      </c>
      <c r="J249" s="70" t="s">
        <v>11182</v>
      </c>
      <c r="K249" s="70">
        <v>11480000</v>
      </c>
      <c r="L249" s="68" t="s">
        <v>67</v>
      </c>
      <c r="M249" s="70" t="s">
        <v>9225</v>
      </c>
      <c r="N249" s="70">
        <v>1079941098</v>
      </c>
      <c r="O249" s="75">
        <v>14</v>
      </c>
      <c r="P249" s="249">
        <v>45302</v>
      </c>
      <c r="Q249" s="70">
        <v>2126349000</v>
      </c>
      <c r="R249" s="249">
        <v>45314</v>
      </c>
      <c r="S249" s="70">
        <v>11480000</v>
      </c>
      <c r="T249" s="67" t="s">
        <v>66</v>
      </c>
      <c r="U249" s="70">
        <v>85459497</v>
      </c>
      <c r="V249" s="70" t="s">
        <v>4616</v>
      </c>
      <c r="W249" s="249">
        <v>45314</v>
      </c>
      <c r="X249" s="249">
        <v>45314</v>
      </c>
      <c r="Y249" s="78" t="s">
        <v>74</v>
      </c>
      <c r="Z249" s="249">
        <v>45457</v>
      </c>
      <c r="AA249" s="71">
        <f t="shared" si="15"/>
        <v>143</v>
      </c>
      <c r="AB249" s="71">
        <v>2</v>
      </c>
      <c r="AC249" s="299">
        <v>1120000</v>
      </c>
      <c r="AD249" s="71">
        <v>1</v>
      </c>
      <c r="AE249" s="315">
        <v>45473</v>
      </c>
      <c r="AF249" s="71">
        <f t="shared" si="16"/>
        <v>16</v>
      </c>
      <c r="AG249" s="70">
        <v>0</v>
      </c>
      <c r="AH249" s="300">
        <v>0</v>
      </c>
      <c r="AI249" s="158" t="s">
        <v>74</v>
      </c>
      <c r="AJ249" s="67">
        <v>0</v>
      </c>
      <c r="AK249" s="76" t="s">
        <v>74</v>
      </c>
      <c r="AL249" s="76" t="s">
        <v>74</v>
      </c>
      <c r="AM249" s="71">
        <f t="shared" si="17"/>
        <v>0</v>
      </c>
      <c r="AN249" s="305">
        <f>+K249+AC249-AH249</f>
        <v>12600000</v>
      </c>
      <c r="AO249" s="67" t="s">
        <v>66</v>
      </c>
      <c r="AP249" s="70">
        <v>11480000</v>
      </c>
      <c r="AQ249" s="67" t="s">
        <v>94</v>
      </c>
      <c r="AR249" s="70">
        <v>0</v>
      </c>
      <c r="AS249" s="80" t="s">
        <v>74</v>
      </c>
      <c r="AT249" s="301">
        <v>12600000</v>
      </c>
      <c r="AU249" s="203">
        <f t="shared" si="18"/>
        <v>0</v>
      </c>
      <c r="AV249" s="83">
        <f t="shared" si="19"/>
        <v>1</v>
      </c>
      <c r="AW249" s="158" t="s">
        <v>74</v>
      </c>
      <c r="AX249" s="67" t="s">
        <v>80</v>
      </c>
      <c r="AY249" s="70" t="s">
        <v>11181</v>
      </c>
      <c r="AZ249" s="68" t="s">
        <v>66</v>
      </c>
      <c r="BA249" s="68" t="s">
        <v>66</v>
      </c>
    </row>
    <row r="250" spans="2:53" x14ac:dyDescent="0.25">
      <c r="B250" s="68">
        <v>2024</v>
      </c>
      <c r="C250" s="68">
        <v>891780111</v>
      </c>
      <c r="D250" s="69" t="s">
        <v>64</v>
      </c>
      <c r="E250" s="74" t="s">
        <v>11180</v>
      </c>
      <c r="F250" s="70" t="s">
        <v>11179</v>
      </c>
      <c r="G250" s="314">
        <v>0</v>
      </c>
      <c r="H250" s="67" t="s">
        <v>72</v>
      </c>
      <c r="I250" s="69" t="s">
        <v>65</v>
      </c>
      <c r="J250" s="70" t="s">
        <v>11178</v>
      </c>
      <c r="K250" s="70">
        <v>15000000</v>
      </c>
      <c r="L250" s="68" t="s">
        <v>67</v>
      </c>
      <c r="M250" s="70" t="s">
        <v>11177</v>
      </c>
      <c r="N250" s="70">
        <v>1004349754</v>
      </c>
      <c r="O250" s="75">
        <v>13</v>
      </c>
      <c r="P250" s="158">
        <v>45302</v>
      </c>
      <c r="Q250" s="70">
        <v>4518689382</v>
      </c>
      <c r="R250" s="249">
        <v>45314</v>
      </c>
      <c r="S250" s="70">
        <v>15000000</v>
      </c>
      <c r="T250" s="67" t="s">
        <v>66</v>
      </c>
      <c r="U250" s="70">
        <v>57464638</v>
      </c>
      <c r="V250" s="70" t="s">
        <v>6066</v>
      </c>
      <c r="W250" s="249">
        <v>45314</v>
      </c>
      <c r="X250" s="249">
        <v>45314</v>
      </c>
      <c r="Y250" s="78" t="s">
        <v>74</v>
      </c>
      <c r="Z250" s="249">
        <v>45457</v>
      </c>
      <c r="AA250" s="71">
        <f t="shared" si="15"/>
        <v>143</v>
      </c>
      <c r="AB250" s="71">
        <v>0</v>
      </c>
      <c r="AC250" s="299">
        <v>0</v>
      </c>
      <c r="AD250" s="71">
        <v>0</v>
      </c>
      <c r="AE250" s="158" t="s">
        <v>74</v>
      </c>
      <c r="AF250" s="71">
        <f t="shared" si="16"/>
        <v>0</v>
      </c>
      <c r="AG250" s="70">
        <v>0</v>
      </c>
      <c r="AH250" s="300">
        <v>0</v>
      </c>
      <c r="AI250" s="158" t="s">
        <v>74</v>
      </c>
      <c r="AJ250" s="67">
        <v>0</v>
      </c>
      <c r="AK250" s="76" t="s">
        <v>74</v>
      </c>
      <c r="AL250" s="76" t="s">
        <v>74</v>
      </c>
      <c r="AM250" s="71">
        <f t="shared" si="17"/>
        <v>0</v>
      </c>
      <c r="AN250" s="305">
        <f>+K250+AC250-AH250</f>
        <v>15000000</v>
      </c>
      <c r="AO250" s="67" t="s">
        <v>66</v>
      </c>
      <c r="AP250" s="70">
        <v>15000000</v>
      </c>
      <c r="AQ250" s="67" t="s">
        <v>94</v>
      </c>
      <c r="AR250" s="70">
        <v>0</v>
      </c>
      <c r="AS250" s="80" t="s">
        <v>74</v>
      </c>
      <c r="AT250" s="301">
        <v>15000000</v>
      </c>
      <c r="AU250" s="203">
        <f t="shared" si="18"/>
        <v>0</v>
      </c>
      <c r="AV250" s="83">
        <f t="shared" si="19"/>
        <v>1</v>
      </c>
      <c r="AW250" s="158" t="s">
        <v>74</v>
      </c>
      <c r="AX250" s="67" t="s">
        <v>80</v>
      </c>
      <c r="AY250" s="70" t="s">
        <v>11176</v>
      </c>
      <c r="AZ250" s="68" t="s">
        <v>66</v>
      </c>
      <c r="BA250" s="68" t="s">
        <v>66</v>
      </c>
    </row>
    <row r="251" spans="2:53" x14ac:dyDescent="0.25">
      <c r="B251" s="68">
        <v>2024</v>
      </c>
      <c r="C251" s="68">
        <v>891780111</v>
      </c>
      <c r="D251" s="69" t="s">
        <v>64</v>
      </c>
      <c r="E251" s="74" t="s">
        <v>11175</v>
      </c>
      <c r="F251" s="70" t="s">
        <v>11174</v>
      </c>
      <c r="G251" s="314">
        <v>0</v>
      </c>
      <c r="H251" s="67" t="s">
        <v>72</v>
      </c>
      <c r="I251" s="69" t="s">
        <v>65</v>
      </c>
      <c r="J251" s="70" t="s">
        <v>11173</v>
      </c>
      <c r="K251" s="70">
        <v>2800000</v>
      </c>
      <c r="L251" s="68" t="s">
        <v>67</v>
      </c>
      <c r="M251" s="70" t="s">
        <v>7033</v>
      </c>
      <c r="N251" s="70">
        <v>1050461549</v>
      </c>
      <c r="O251" s="70">
        <v>122</v>
      </c>
      <c r="P251" s="249">
        <v>45313</v>
      </c>
      <c r="Q251" s="70">
        <v>8400000</v>
      </c>
      <c r="R251" s="249">
        <v>45314</v>
      </c>
      <c r="S251" s="70">
        <v>2800000</v>
      </c>
      <c r="T251" s="67" t="s">
        <v>66</v>
      </c>
      <c r="U251" s="70">
        <v>57461216</v>
      </c>
      <c r="V251" s="70" t="s">
        <v>4578</v>
      </c>
      <c r="W251" s="249">
        <v>45314</v>
      </c>
      <c r="X251" s="249">
        <v>45314</v>
      </c>
      <c r="Y251" s="78" t="s">
        <v>74</v>
      </c>
      <c r="Z251" s="249">
        <v>45322</v>
      </c>
      <c r="AA251" s="71">
        <f t="shared" si="15"/>
        <v>8</v>
      </c>
      <c r="AB251" s="71">
        <v>0</v>
      </c>
      <c r="AC251" s="299">
        <v>0</v>
      </c>
      <c r="AD251" s="71">
        <v>0</v>
      </c>
      <c r="AE251" s="158" t="s">
        <v>74</v>
      </c>
      <c r="AF251" s="71">
        <f t="shared" si="16"/>
        <v>0</v>
      </c>
      <c r="AG251" s="70">
        <v>0</v>
      </c>
      <c r="AH251" s="300">
        <v>0</v>
      </c>
      <c r="AI251" s="158" t="s">
        <v>74</v>
      </c>
      <c r="AJ251" s="67">
        <v>0</v>
      </c>
      <c r="AK251" s="76" t="s">
        <v>74</v>
      </c>
      <c r="AL251" s="76" t="s">
        <v>74</v>
      </c>
      <c r="AM251" s="71">
        <f t="shared" si="17"/>
        <v>0</v>
      </c>
      <c r="AN251" s="305">
        <f>+K251+AC251-AH251</f>
        <v>2800000</v>
      </c>
      <c r="AO251" s="67" t="s">
        <v>66</v>
      </c>
      <c r="AP251" s="70">
        <v>2800000</v>
      </c>
      <c r="AQ251" s="67" t="s">
        <v>94</v>
      </c>
      <c r="AR251" s="70">
        <v>0</v>
      </c>
      <c r="AS251" s="80" t="s">
        <v>74</v>
      </c>
      <c r="AT251" s="301">
        <v>2800000</v>
      </c>
      <c r="AU251" s="203">
        <f t="shared" si="18"/>
        <v>0</v>
      </c>
      <c r="AV251" s="83">
        <f t="shared" si="19"/>
        <v>1</v>
      </c>
      <c r="AW251" s="158" t="s">
        <v>74</v>
      </c>
      <c r="AX251" s="67" t="s">
        <v>80</v>
      </c>
      <c r="AY251" s="70" t="s">
        <v>11172</v>
      </c>
      <c r="AZ251" s="68" t="s">
        <v>66</v>
      </c>
      <c r="BA251" s="68" t="s">
        <v>66</v>
      </c>
    </row>
    <row r="252" spans="2:53" x14ac:dyDescent="0.25">
      <c r="B252" s="68">
        <v>2024</v>
      </c>
      <c r="C252" s="68">
        <v>891780111</v>
      </c>
      <c r="D252" s="69" t="s">
        <v>64</v>
      </c>
      <c r="E252" s="74" t="s">
        <v>11171</v>
      </c>
      <c r="F252" s="70" t="s">
        <v>11170</v>
      </c>
      <c r="G252" s="314">
        <v>0</v>
      </c>
      <c r="H252" s="67" t="s">
        <v>72</v>
      </c>
      <c r="I252" s="69" t="s">
        <v>65</v>
      </c>
      <c r="J252" s="70" t="s">
        <v>11169</v>
      </c>
      <c r="K252" s="70">
        <v>2800000</v>
      </c>
      <c r="L252" s="68" t="s">
        <v>67</v>
      </c>
      <c r="M252" s="70" t="s">
        <v>7747</v>
      </c>
      <c r="N252" s="70">
        <v>1083024033</v>
      </c>
      <c r="O252" s="70">
        <v>122</v>
      </c>
      <c r="P252" s="249">
        <v>45313</v>
      </c>
      <c r="Q252" s="70">
        <v>8400000</v>
      </c>
      <c r="R252" s="249">
        <v>45314</v>
      </c>
      <c r="S252" s="70">
        <v>2800000</v>
      </c>
      <c r="T252" s="67" t="s">
        <v>66</v>
      </c>
      <c r="U252" s="70">
        <v>57461216</v>
      </c>
      <c r="V252" s="70" t="s">
        <v>4578</v>
      </c>
      <c r="W252" s="249">
        <v>45314</v>
      </c>
      <c r="X252" s="249">
        <v>45314</v>
      </c>
      <c r="Y252" s="78" t="s">
        <v>74</v>
      </c>
      <c r="Z252" s="249">
        <v>45322</v>
      </c>
      <c r="AA252" s="71">
        <f t="shared" si="15"/>
        <v>8</v>
      </c>
      <c r="AB252" s="71">
        <v>0</v>
      </c>
      <c r="AC252" s="299">
        <v>0</v>
      </c>
      <c r="AD252" s="71">
        <v>0</v>
      </c>
      <c r="AE252" s="158" t="s">
        <v>74</v>
      </c>
      <c r="AF252" s="71">
        <f t="shared" si="16"/>
        <v>0</v>
      </c>
      <c r="AG252" s="70">
        <v>0</v>
      </c>
      <c r="AH252" s="300">
        <v>0</v>
      </c>
      <c r="AI252" s="158" t="s">
        <v>74</v>
      </c>
      <c r="AJ252" s="67">
        <v>0</v>
      </c>
      <c r="AK252" s="76" t="s">
        <v>74</v>
      </c>
      <c r="AL252" s="76" t="s">
        <v>74</v>
      </c>
      <c r="AM252" s="71">
        <f t="shared" si="17"/>
        <v>0</v>
      </c>
      <c r="AN252" s="305">
        <f>+K252+AC252-AH252</f>
        <v>2800000</v>
      </c>
      <c r="AO252" s="67" t="s">
        <v>66</v>
      </c>
      <c r="AP252" s="70">
        <v>2800000</v>
      </c>
      <c r="AQ252" s="67" t="s">
        <v>94</v>
      </c>
      <c r="AR252" s="70">
        <v>0</v>
      </c>
      <c r="AS252" s="80" t="s">
        <v>74</v>
      </c>
      <c r="AT252" s="301">
        <v>2800000</v>
      </c>
      <c r="AU252" s="203">
        <f t="shared" si="18"/>
        <v>0</v>
      </c>
      <c r="AV252" s="83">
        <f t="shared" si="19"/>
        <v>1</v>
      </c>
      <c r="AW252" s="158" t="s">
        <v>74</v>
      </c>
      <c r="AX252" s="67" t="s">
        <v>80</v>
      </c>
      <c r="AY252" s="70" t="s">
        <v>11168</v>
      </c>
      <c r="AZ252" s="68" t="s">
        <v>66</v>
      </c>
      <c r="BA252" s="68" t="s">
        <v>66</v>
      </c>
    </row>
    <row r="253" spans="2:53" x14ac:dyDescent="0.25">
      <c r="B253" s="68">
        <v>2024</v>
      </c>
      <c r="C253" s="68">
        <v>891780111</v>
      </c>
      <c r="D253" s="69" t="s">
        <v>64</v>
      </c>
      <c r="E253" s="74" t="s">
        <v>11167</v>
      </c>
      <c r="F253" s="70" t="s">
        <v>11166</v>
      </c>
      <c r="G253" s="314">
        <v>0</v>
      </c>
      <c r="H253" s="67" t="s">
        <v>72</v>
      </c>
      <c r="I253" s="69" t="s">
        <v>65</v>
      </c>
      <c r="J253" s="70" t="s">
        <v>11165</v>
      </c>
      <c r="K253" s="70">
        <v>2800000</v>
      </c>
      <c r="L253" s="68" t="s">
        <v>67</v>
      </c>
      <c r="M253" s="70" t="s">
        <v>11164</v>
      </c>
      <c r="N253" s="70">
        <v>1044913180</v>
      </c>
      <c r="O253" s="70">
        <v>122</v>
      </c>
      <c r="P253" s="249">
        <v>45313</v>
      </c>
      <c r="Q253" s="70">
        <v>8400000</v>
      </c>
      <c r="R253" s="249">
        <v>45314</v>
      </c>
      <c r="S253" s="70">
        <v>2800000</v>
      </c>
      <c r="T253" s="67" t="s">
        <v>66</v>
      </c>
      <c r="U253" s="70">
        <v>57461216</v>
      </c>
      <c r="V253" s="70" t="s">
        <v>4578</v>
      </c>
      <c r="W253" s="249">
        <v>45314</v>
      </c>
      <c r="X253" s="249">
        <v>45314</v>
      </c>
      <c r="Y253" s="78" t="s">
        <v>74</v>
      </c>
      <c r="Z253" s="249">
        <v>45322</v>
      </c>
      <c r="AA253" s="71">
        <f t="shared" si="15"/>
        <v>8</v>
      </c>
      <c r="AB253" s="71">
        <v>0</v>
      </c>
      <c r="AC253" s="299">
        <v>0</v>
      </c>
      <c r="AD253" s="71">
        <v>0</v>
      </c>
      <c r="AE253" s="158" t="s">
        <v>74</v>
      </c>
      <c r="AF253" s="71">
        <f t="shared" si="16"/>
        <v>0</v>
      </c>
      <c r="AG253" s="70">
        <v>0</v>
      </c>
      <c r="AH253" s="300">
        <v>0</v>
      </c>
      <c r="AI253" s="158" t="s">
        <v>74</v>
      </c>
      <c r="AJ253" s="67">
        <v>0</v>
      </c>
      <c r="AK253" s="76" t="s">
        <v>74</v>
      </c>
      <c r="AL253" s="76" t="s">
        <v>74</v>
      </c>
      <c r="AM253" s="71">
        <f t="shared" si="17"/>
        <v>0</v>
      </c>
      <c r="AN253" s="305">
        <f>+K253+AC253-AH253</f>
        <v>2800000</v>
      </c>
      <c r="AO253" s="67" t="s">
        <v>66</v>
      </c>
      <c r="AP253" s="70">
        <v>2800000</v>
      </c>
      <c r="AQ253" s="67" t="s">
        <v>94</v>
      </c>
      <c r="AR253" s="70">
        <v>0</v>
      </c>
      <c r="AS253" s="80" t="s">
        <v>74</v>
      </c>
      <c r="AT253" s="301">
        <v>2800000</v>
      </c>
      <c r="AU253" s="203">
        <f t="shared" si="18"/>
        <v>0</v>
      </c>
      <c r="AV253" s="83">
        <f t="shared" si="19"/>
        <v>1</v>
      </c>
      <c r="AW253" s="158" t="s">
        <v>74</v>
      </c>
      <c r="AX253" s="67" t="s">
        <v>80</v>
      </c>
      <c r="AY253" s="70" t="s">
        <v>11163</v>
      </c>
      <c r="AZ253" s="68" t="s">
        <v>66</v>
      </c>
      <c r="BA253" s="68" t="s">
        <v>66</v>
      </c>
    </row>
    <row r="254" spans="2:53" x14ac:dyDescent="0.25">
      <c r="B254" s="68">
        <v>2024</v>
      </c>
      <c r="C254" s="68">
        <v>891780111</v>
      </c>
      <c r="D254" s="69" t="s">
        <v>64</v>
      </c>
      <c r="E254" s="74" t="s">
        <v>11162</v>
      </c>
      <c r="F254" s="70" t="s">
        <v>11161</v>
      </c>
      <c r="G254" s="314">
        <v>2020000100417</v>
      </c>
      <c r="H254" s="67" t="s">
        <v>72</v>
      </c>
      <c r="I254" s="69" t="s">
        <v>1521</v>
      </c>
      <c r="J254" s="70" t="s">
        <v>11160</v>
      </c>
      <c r="K254" s="70">
        <v>14850000</v>
      </c>
      <c r="L254" s="68" t="s">
        <v>67</v>
      </c>
      <c r="M254" s="70" t="s">
        <v>9142</v>
      </c>
      <c r="N254" s="70">
        <v>1084742720</v>
      </c>
      <c r="O254" s="70">
        <v>53</v>
      </c>
      <c r="P254" s="249">
        <v>45306</v>
      </c>
      <c r="Q254" s="70">
        <v>81800000</v>
      </c>
      <c r="R254" s="249">
        <v>45314</v>
      </c>
      <c r="S254" s="70">
        <v>14850000</v>
      </c>
      <c r="T254" s="67" t="s">
        <v>66</v>
      </c>
      <c r="U254" s="70">
        <v>72004252</v>
      </c>
      <c r="V254" s="70" t="s">
        <v>8510</v>
      </c>
      <c r="W254" s="249">
        <v>45314</v>
      </c>
      <c r="X254" s="249">
        <v>45314</v>
      </c>
      <c r="Y254" s="78" t="s">
        <v>74</v>
      </c>
      <c r="Z254" s="249">
        <v>45473</v>
      </c>
      <c r="AA254" s="71">
        <f t="shared" si="15"/>
        <v>159</v>
      </c>
      <c r="AB254" s="71">
        <v>1</v>
      </c>
      <c r="AC254" s="299">
        <v>3000000</v>
      </c>
      <c r="AD254" s="71">
        <v>0</v>
      </c>
      <c r="AE254" s="158" t="s">
        <v>74</v>
      </c>
      <c r="AF254" s="71">
        <f t="shared" si="16"/>
        <v>0</v>
      </c>
      <c r="AG254" s="70">
        <v>0</v>
      </c>
      <c r="AH254" s="300">
        <v>0</v>
      </c>
      <c r="AI254" s="158" t="s">
        <v>74</v>
      </c>
      <c r="AJ254" s="67">
        <v>0</v>
      </c>
      <c r="AK254" s="76" t="s">
        <v>74</v>
      </c>
      <c r="AL254" s="76" t="s">
        <v>74</v>
      </c>
      <c r="AM254" s="71">
        <f t="shared" si="17"/>
        <v>0</v>
      </c>
      <c r="AN254" s="305">
        <f>+K254+AC254-AH254</f>
        <v>17850000</v>
      </c>
      <c r="AO254" s="67" t="s">
        <v>94</v>
      </c>
      <c r="AP254" s="70">
        <v>0</v>
      </c>
      <c r="AQ254" s="67" t="s">
        <v>94</v>
      </c>
      <c r="AR254" s="70">
        <v>0</v>
      </c>
      <c r="AS254" s="80" t="s">
        <v>74</v>
      </c>
      <c r="AT254" s="301">
        <v>17850000</v>
      </c>
      <c r="AU254" s="203">
        <f t="shared" si="18"/>
        <v>0</v>
      </c>
      <c r="AV254" s="83">
        <f t="shared" si="19"/>
        <v>1</v>
      </c>
      <c r="AW254" s="158" t="s">
        <v>74</v>
      </c>
      <c r="AX254" s="67" t="s">
        <v>80</v>
      </c>
      <c r="AY254" s="70" t="s">
        <v>11159</v>
      </c>
      <c r="AZ254" s="68" t="s">
        <v>66</v>
      </c>
      <c r="BA254" s="68" t="s">
        <v>66</v>
      </c>
    </row>
    <row r="255" spans="2:53" x14ac:dyDescent="0.25">
      <c r="B255" s="68">
        <v>2024</v>
      </c>
      <c r="C255" s="68">
        <v>891780111</v>
      </c>
      <c r="D255" s="69" t="s">
        <v>64</v>
      </c>
      <c r="E255" s="74" t="s">
        <v>11158</v>
      </c>
      <c r="F255" s="70" t="s">
        <v>11157</v>
      </c>
      <c r="G255" s="314">
        <v>2020000100417</v>
      </c>
      <c r="H255" s="67" t="s">
        <v>72</v>
      </c>
      <c r="I255" s="69" t="s">
        <v>1521</v>
      </c>
      <c r="J255" s="70" t="s">
        <v>11156</v>
      </c>
      <c r="K255" s="70">
        <v>15950000</v>
      </c>
      <c r="L255" s="68" t="s">
        <v>67</v>
      </c>
      <c r="M255" s="70" t="s">
        <v>7355</v>
      </c>
      <c r="N255" s="70">
        <v>1082981011</v>
      </c>
      <c r="O255" s="70">
        <v>51</v>
      </c>
      <c r="P255" s="249">
        <v>45306</v>
      </c>
      <c r="Q255" s="70">
        <v>30450000</v>
      </c>
      <c r="R255" s="249">
        <v>45314</v>
      </c>
      <c r="S255" s="70">
        <v>15950000</v>
      </c>
      <c r="T255" s="67" t="s">
        <v>66</v>
      </c>
      <c r="U255" s="70">
        <v>36722626</v>
      </c>
      <c r="V255" s="70" t="s">
        <v>7345</v>
      </c>
      <c r="W255" s="249">
        <v>45314</v>
      </c>
      <c r="X255" s="249">
        <v>45314</v>
      </c>
      <c r="Y255" s="78" t="s">
        <v>74</v>
      </c>
      <c r="Z255" s="249">
        <v>45473</v>
      </c>
      <c r="AA255" s="71">
        <f t="shared" si="15"/>
        <v>159</v>
      </c>
      <c r="AB255" s="71">
        <v>0</v>
      </c>
      <c r="AC255" s="299">
        <v>0</v>
      </c>
      <c r="AD255" s="71">
        <v>0</v>
      </c>
      <c r="AE255" s="158" t="s">
        <v>74</v>
      </c>
      <c r="AF255" s="71">
        <f t="shared" si="16"/>
        <v>0</v>
      </c>
      <c r="AG255" s="70">
        <v>0</v>
      </c>
      <c r="AH255" s="300">
        <v>0</v>
      </c>
      <c r="AI255" s="158" t="s">
        <v>74</v>
      </c>
      <c r="AJ255" s="67">
        <v>0</v>
      </c>
      <c r="AK255" s="76" t="s">
        <v>74</v>
      </c>
      <c r="AL255" s="76" t="s">
        <v>74</v>
      </c>
      <c r="AM255" s="71">
        <f t="shared" si="17"/>
        <v>0</v>
      </c>
      <c r="AN255" s="305">
        <f>+K255+AC255-AH255</f>
        <v>15950000</v>
      </c>
      <c r="AO255" s="67" t="s">
        <v>94</v>
      </c>
      <c r="AP255" s="70">
        <v>0</v>
      </c>
      <c r="AQ255" s="67" t="s">
        <v>94</v>
      </c>
      <c r="AR255" s="70">
        <v>0</v>
      </c>
      <c r="AS255" s="80" t="s">
        <v>74</v>
      </c>
      <c r="AT255" s="301">
        <v>15950000</v>
      </c>
      <c r="AU255" s="203">
        <f t="shared" si="18"/>
        <v>0</v>
      </c>
      <c r="AV255" s="83">
        <f t="shared" si="19"/>
        <v>1</v>
      </c>
      <c r="AW255" s="158" t="s">
        <v>74</v>
      </c>
      <c r="AX255" s="67" t="s">
        <v>80</v>
      </c>
      <c r="AY255" s="70" t="s">
        <v>11155</v>
      </c>
      <c r="AZ255" s="68" t="s">
        <v>66</v>
      </c>
      <c r="BA255" s="68" t="s">
        <v>66</v>
      </c>
    </row>
    <row r="256" spans="2:53" x14ac:dyDescent="0.25">
      <c r="B256" s="68">
        <v>2024</v>
      </c>
      <c r="C256" s="68">
        <v>891780111</v>
      </c>
      <c r="D256" s="69" t="s">
        <v>64</v>
      </c>
      <c r="E256" s="74" t="s">
        <v>11154</v>
      </c>
      <c r="F256" s="70" t="s">
        <v>11153</v>
      </c>
      <c r="G256" s="314">
        <v>0</v>
      </c>
      <c r="H256" s="67" t="s">
        <v>72</v>
      </c>
      <c r="I256" s="69" t="s">
        <v>65</v>
      </c>
      <c r="J256" s="70" t="s">
        <v>11152</v>
      </c>
      <c r="K256" s="70">
        <v>12833000</v>
      </c>
      <c r="L256" s="68" t="s">
        <v>67</v>
      </c>
      <c r="M256" s="70" t="s">
        <v>11151</v>
      </c>
      <c r="N256" s="70">
        <v>85150692</v>
      </c>
      <c r="O256" s="75">
        <v>14</v>
      </c>
      <c r="P256" s="249">
        <v>45302</v>
      </c>
      <c r="Q256" s="70">
        <v>2126349000</v>
      </c>
      <c r="R256" s="249">
        <v>45314</v>
      </c>
      <c r="S256" s="70">
        <v>12833000</v>
      </c>
      <c r="T256" s="67" t="s">
        <v>66</v>
      </c>
      <c r="U256" s="70">
        <v>57297693</v>
      </c>
      <c r="V256" s="70" t="s">
        <v>11150</v>
      </c>
      <c r="W256" s="249">
        <v>45314</v>
      </c>
      <c r="X256" s="249">
        <v>45314</v>
      </c>
      <c r="Y256" s="78" t="s">
        <v>74</v>
      </c>
      <c r="Z256" s="249">
        <v>45457</v>
      </c>
      <c r="AA256" s="71">
        <f t="shared" si="15"/>
        <v>143</v>
      </c>
      <c r="AB256" s="71">
        <v>0</v>
      </c>
      <c r="AC256" s="299">
        <v>0</v>
      </c>
      <c r="AD256" s="71">
        <v>0</v>
      </c>
      <c r="AE256" s="158" t="s">
        <v>74</v>
      </c>
      <c r="AF256" s="71">
        <f t="shared" si="16"/>
        <v>0</v>
      </c>
      <c r="AG256" s="70">
        <v>1</v>
      </c>
      <c r="AH256" s="300">
        <v>7750000</v>
      </c>
      <c r="AI256" s="158">
        <v>45371</v>
      </c>
      <c r="AJ256" s="67">
        <v>0</v>
      </c>
      <c r="AK256" s="76" t="s">
        <v>74</v>
      </c>
      <c r="AL256" s="76" t="s">
        <v>74</v>
      </c>
      <c r="AM256" s="71">
        <f t="shared" si="17"/>
        <v>0</v>
      </c>
      <c r="AN256" s="305">
        <f>+K256+AC256-AH256</f>
        <v>5083000</v>
      </c>
      <c r="AO256" s="67" t="s">
        <v>66</v>
      </c>
      <c r="AP256" s="70">
        <v>12833000</v>
      </c>
      <c r="AQ256" s="67" t="s">
        <v>94</v>
      </c>
      <c r="AR256" s="70">
        <v>0</v>
      </c>
      <c r="AS256" s="80" t="s">
        <v>74</v>
      </c>
      <c r="AT256" s="301">
        <v>4167000</v>
      </c>
      <c r="AU256" s="203">
        <f t="shared" si="18"/>
        <v>916000</v>
      </c>
      <c r="AV256" s="83">
        <f t="shared" si="19"/>
        <v>0.81979146173519579</v>
      </c>
      <c r="AW256" s="158" t="s">
        <v>74</v>
      </c>
      <c r="AX256" s="67" t="s">
        <v>571</v>
      </c>
      <c r="AY256" s="70" t="s">
        <v>11149</v>
      </c>
      <c r="AZ256" s="68" t="s">
        <v>66</v>
      </c>
      <c r="BA256" s="68" t="s">
        <v>66</v>
      </c>
    </row>
    <row r="257" spans="2:53" x14ac:dyDescent="0.25">
      <c r="B257" s="68">
        <v>2024</v>
      </c>
      <c r="C257" s="68">
        <v>891780111</v>
      </c>
      <c r="D257" s="69" t="s">
        <v>64</v>
      </c>
      <c r="E257" s="74" t="s">
        <v>11148</v>
      </c>
      <c r="F257" s="70" t="s">
        <v>11147</v>
      </c>
      <c r="G257" s="314">
        <v>0</v>
      </c>
      <c r="H257" s="67" t="s">
        <v>72</v>
      </c>
      <c r="I257" s="69" t="s">
        <v>65</v>
      </c>
      <c r="J257" s="70" t="s">
        <v>11146</v>
      </c>
      <c r="K257" s="70">
        <v>12500000</v>
      </c>
      <c r="L257" s="68" t="s">
        <v>67</v>
      </c>
      <c r="M257" s="70" t="s">
        <v>9006</v>
      </c>
      <c r="N257" s="70">
        <v>36548123</v>
      </c>
      <c r="O257" s="75">
        <v>14</v>
      </c>
      <c r="P257" s="249">
        <v>45302</v>
      </c>
      <c r="Q257" s="70">
        <v>2126349000</v>
      </c>
      <c r="R257" s="249">
        <v>45314</v>
      </c>
      <c r="S257" s="70">
        <v>12500000</v>
      </c>
      <c r="T257" s="67" t="s">
        <v>66</v>
      </c>
      <c r="U257" s="70">
        <v>57400977</v>
      </c>
      <c r="V257" s="70" t="s">
        <v>6223</v>
      </c>
      <c r="W257" s="249">
        <v>45314</v>
      </c>
      <c r="X257" s="249">
        <v>45314</v>
      </c>
      <c r="Y257" s="78" t="s">
        <v>74</v>
      </c>
      <c r="Z257" s="249">
        <v>45457</v>
      </c>
      <c r="AA257" s="71">
        <f t="shared" si="15"/>
        <v>143</v>
      </c>
      <c r="AB257" s="71">
        <v>2</v>
      </c>
      <c r="AC257" s="299">
        <v>1333000</v>
      </c>
      <c r="AD257" s="71">
        <v>1</v>
      </c>
      <c r="AE257" s="315">
        <v>45473</v>
      </c>
      <c r="AF257" s="71">
        <f t="shared" si="16"/>
        <v>16</v>
      </c>
      <c r="AG257" s="70">
        <v>0</v>
      </c>
      <c r="AH257" s="300">
        <v>0</v>
      </c>
      <c r="AI257" s="158" t="s">
        <v>74</v>
      </c>
      <c r="AJ257" s="67">
        <v>0</v>
      </c>
      <c r="AK257" s="76" t="s">
        <v>74</v>
      </c>
      <c r="AL257" s="76" t="s">
        <v>74</v>
      </c>
      <c r="AM257" s="71">
        <f t="shared" si="17"/>
        <v>0</v>
      </c>
      <c r="AN257" s="305">
        <f>+K257+AC257-AH257</f>
        <v>13833000</v>
      </c>
      <c r="AO257" s="67" t="s">
        <v>66</v>
      </c>
      <c r="AP257" s="70">
        <v>12500000</v>
      </c>
      <c r="AQ257" s="67" t="s">
        <v>94</v>
      </c>
      <c r="AR257" s="70">
        <v>0</v>
      </c>
      <c r="AS257" s="80" t="s">
        <v>74</v>
      </c>
      <c r="AT257" s="301">
        <v>13833000</v>
      </c>
      <c r="AU257" s="203">
        <f t="shared" si="18"/>
        <v>0</v>
      </c>
      <c r="AV257" s="83">
        <f t="shared" si="19"/>
        <v>1</v>
      </c>
      <c r="AW257" s="158" t="s">
        <v>74</v>
      </c>
      <c r="AX257" s="67" t="s">
        <v>80</v>
      </c>
      <c r="AY257" s="70" t="s">
        <v>11145</v>
      </c>
      <c r="AZ257" s="68" t="s">
        <v>66</v>
      </c>
      <c r="BA257" s="68" t="s">
        <v>66</v>
      </c>
    </row>
    <row r="258" spans="2:53" x14ac:dyDescent="0.25">
      <c r="B258" s="68">
        <v>2024</v>
      </c>
      <c r="C258" s="68">
        <v>891780111</v>
      </c>
      <c r="D258" s="69" t="s">
        <v>64</v>
      </c>
      <c r="E258" s="74" t="s">
        <v>11144</v>
      </c>
      <c r="F258" s="70" t="s">
        <v>11143</v>
      </c>
      <c r="G258" s="314">
        <v>0</v>
      </c>
      <c r="H258" s="67" t="s">
        <v>72</v>
      </c>
      <c r="I258" s="69" t="s">
        <v>65</v>
      </c>
      <c r="J258" s="70" t="s">
        <v>11142</v>
      </c>
      <c r="K258" s="70">
        <v>35500000</v>
      </c>
      <c r="L258" s="68" t="s">
        <v>67</v>
      </c>
      <c r="M258" s="70" t="s">
        <v>7532</v>
      </c>
      <c r="N258" s="70">
        <v>79488380</v>
      </c>
      <c r="O258" s="75">
        <v>13</v>
      </c>
      <c r="P258" s="158">
        <v>45302</v>
      </c>
      <c r="Q258" s="70">
        <v>4518689382</v>
      </c>
      <c r="R258" s="249">
        <v>45314</v>
      </c>
      <c r="S258" s="70">
        <v>35500000</v>
      </c>
      <c r="T258" s="67" t="s">
        <v>66</v>
      </c>
      <c r="U258" s="70">
        <v>85455983</v>
      </c>
      <c r="V258" s="70" t="s">
        <v>6253</v>
      </c>
      <c r="W258" s="249">
        <v>45314</v>
      </c>
      <c r="X258" s="249">
        <v>45314</v>
      </c>
      <c r="Y258" s="78" t="s">
        <v>74</v>
      </c>
      <c r="Z258" s="249">
        <v>45457</v>
      </c>
      <c r="AA258" s="71">
        <f t="shared" si="15"/>
        <v>143</v>
      </c>
      <c r="AB258" s="71">
        <v>2</v>
      </c>
      <c r="AC258" s="299">
        <v>3787000</v>
      </c>
      <c r="AD258" s="71">
        <v>1</v>
      </c>
      <c r="AE258" s="315">
        <v>45473</v>
      </c>
      <c r="AF258" s="71">
        <f t="shared" si="16"/>
        <v>16</v>
      </c>
      <c r="AG258" s="70">
        <v>0</v>
      </c>
      <c r="AH258" s="300">
        <v>0</v>
      </c>
      <c r="AI258" s="158" t="s">
        <v>74</v>
      </c>
      <c r="AJ258" s="67">
        <v>0</v>
      </c>
      <c r="AK258" s="76" t="s">
        <v>74</v>
      </c>
      <c r="AL258" s="76" t="s">
        <v>74</v>
      </c>
      <c r="AM258" s="71">
        <f t="shared" si="17"/>
        <v>0</v>
      </c>
      <c r="AN258" s="305">
        <f>+K258+AC258-AH258</f>
        <v>39287000</v>
      </c>
      <c r="AO258" s="67" t="s">
        <v>66</v>
      </c>
      <c r="AP258" s="70">
        <v>35500000</v>
      </c>
      <c r="AQ258" s="67" t="s">
        <v>94</v>
      </c>
      <c r="AR258" s="70">
        <v>0</v>
      </c>
      <c r="AS258" s="80" t="s">
        <v>74</v>
      </c>
      <c r="AT258" s="301">
        <v>39287000</v>
      </c>
      <c r="AU258" s="203">
        <f t="shared" si="18"/>
        <v>0</v>
      </c>
      <c r="AV258" s="83">
        <f t="shared" si="19"/>
        <v>1</v>
      </c>
      <c r="AW258" s="158" t="s">
        <v>74</v>
      </c>
      <c r="AX258" s="67" t="s">
        <v>80</v>
      </c>
      <c r="AY258" s="70" t="s">
        <v>11141</v>
      </c>
      <c r="AZ258" s="68" t="s">
        <v>66</v>
      </c>
      <c r="BA258" s="68" t="s">
        <v>66</v>
      </c>
    </row>
    <row r="259" spans="2:53" x14ac:dyDescent="0.25">
      <c r="B259" s="68">
        <v>2024</v>
      </c>
      <c r="C259" s="68">
        <v>891780111</v>
      </c>
      <c r="D259" s="69" t="s">
        <v>64</v>
      </c>
      <c r="E259" s="74" t="s">
        <v>11140</v>
      </c>
      <c r="F259" s="70" t="s">
        <v>11139</v>
      </c>
      <c r="G259" s="314">
        <v>0</v>
      </c>
      <c r="H259" s="67" t="s">
        <v>72</v>
      </c>
      <c r="I259" s="69" t="s">
        <v>65</v>
      </c>
      <c r="J259" s="70" t="s">
        <v>11138</v>
      </c>
      <c r="K259" s="70">
        <v>15730000</v>
      </c>
      <c r="L259" s="68" t="s">
        <v>67</v>
      </c>
      <c r="M259" s="70" t="s">
        <v>7482</v>
      </c>
      <c r="N259" s="70">
        <v>1082996348</v>
      </c>
      <c r="O259" s="75">
        <v>13</v>
      </c>
      <c r="P259" s="158">
        <v>45302</v>
      </c>
      <c r="Q259" s="70">
        <v>4518689382</v>
      </c>
      <c r="R259" s="249">
        <v>45314</v>
      </c>
      <c r="S259" s="70">
        <v>15730000</v>
      </c>
      <c r="T259" s="67" t="s">
        <v>66</v>
      </c>
      <c r="U259" s="70">
        <v>32770239</v>
      </c>
      <c r="V259" s="70" t="s">
        <v>1944</v>
      </c>
      <c r="W259" s="249">
        <v>45314</v>
      </c>
      <c r="X259" s="249">
        <v>45314</v>
      </c>
      <c r="Y259" s="78" t="s">
        <v>74</v>
      </c>
      <c r="Z259" s="249">
        <v>45457</v>
      </c>
      <c r="AA259" s="71">
        <f t="shared" si="15"/>
        <v>143</v>
      </c>
      <c r="AB259" s="71">
        <v>2</v>
      </c>
      <c r="AC259" s="299">
        <v>1760000</v>
      </c>
      <c r="AD259" s="71">
        <v>1</v>
      </c>
      <c r="AE259" s="315">
        <v>45473</v>
      </c>
      <c r="AF259" s="71">
        <f t="shared" si="16"/>
        <v>16</v>
      </c>
      <c r="AG259" s="70">
        <v>0</v>
      </c>
      <c r="AH259" s="300">
        <v>0</v>
      </c>
      <c r="AI259" s="158" t="s">
        <v>74</v>
      </c>
      <c r="AJ259" s="67">
        <v>0</v>
      </c>
      <c r="AK259" s="76" t="s">
        <v>74</v>
      </c>
      <c r="AL259" s="76" t="s">
        <v>74</v>
      </c>
      <c r="AM259" s="71">
        <f t="shared" si="17"/>
        <v>0</v>
      </c>
      <c r="AN259" s="305">
        <f>+K259+AC259-AH259</f>
        <v>17490000</v>
      </c>
      <c r="AO259" s="67" t="s">
        <v>66</v>
      </c>
      <c r="AP259" s="70">
        <v>15730000</v>
      </c>
      <c r="AQ259" s="67" t="s">
        <v>94</v>
      </c>
      <c r="AR259" s="70">
        <v>0</v>
      </c>
      <c r="AS259" s="80" t="s">
        <v>74</v>
      </c>
      <c r="AT259" s="301">
        <v>17490000</v>
      </c>
      <c r="AU259" s="203">
        <f t="shared" si="18"/>
        <v>0</v>
      </c>
      <c r="AV259" s="83">
        <f t="shared" si="19"/>
        <v>1</v>
      </c>
      <c r="AW259" s="158" t="s">
        <v>74</v>
      </c>
      <c r="AX259" s="67" t="s">
        <v>80</v>
      </c>
      <c r="AY259" s="70" t="s">
        <v>11137</v>
      </c>
      <c r="AZ259" s="68" t="s">
        <v>66</v>
      </c>
      <c r="BA259" s="68" t="s">
        <v>66</v>
      </c>
    </row>
    <row r="260" spans="2:53" x14ac:dyDescent="0.25">
      <c r="B260" s="68">
        <v>2024</v>
      </c>
      <c r="C260" s="68">
        <v>891780111</v>
      </c>
      <c r="D260" s="69" t="s">
        <v>64</v>
      </c>
      <c r="E260" s="74" t="s">
        <v>11136</v>
      </c>
      <c r="F260" s="70" t="s">
        <v>11135</v>
      </c>
      <c r="G260" s="314">
        <v>2020000100417</v>
      </c>
      <c r="H260" s="67" t="s">
        <v>72</v>
      </c>
      <c r="I260" s="69" t="s">
        <v>1521</v>
      </c>
      <c r="J260" s="70" t="s">
        <v>11134</v>
      </c>
      <c r="K260" s="70">
        <v>15950000</v>
      </c>
      <c r="L260" s="68" t="s">
        <v>67</v>
      </c>
      <c r="M260" s="70" t="s">
        <v>11133</v>
      </c>
      <c r="N260" s="70">
        <v>1221977218</v>
      </c>
      <c r="O260" s="70">
        <v>53</v>
      </c>
      <c r="P260" s="249">
        <v>45306</v>
      </c>
      <c r="Q260" s="70">
        <v>81800000</v>
      </c>
      <c r="R260" s="249">
        <v>45314</v>
      </c>
      <c r="S260" s="70">
        <v>15950000</v>
      </c>
      <c r="T260" s="67" t="s">
        <v>66</v>
      </c>
      <c r="U260" s="70">
        <v>36724655</v>
      </c>
      <c r="V260" s="70" t="s">
        <v>6268</v>
      </c>
      <c r="W260" s="249">
        <v>45314</v>
      </c>
      <c r="X260" s="249">
        <v>45314</v>
      </c>
      <c r="Y260" s="78" t="s">
        <v>74</v>
      </c>
      <c r="Z260" s="249">
        <v>45473</v>
      </c>
      <c r="AA260" s="71">
        <f t="shared" si="15"/>
        <v>159</v>
      </c>
      <c r="AB260" s="71">
        <v>2</v>
      </c>
      <c r="AC260" s="299">
        <v>2900000</v>
      </c>
      <c r="AD260" s="71">
        <v>1</v>
      </c>
      <c r="AE260" s="315">
        <v>45504</v>
      </c>
      <c r="AF260" s="71">
        <f t="shared" si="16"/>
        <v>31</v>
      </c>
      <c r="AG260" s="70">
        <v>0</v>
      </c>
      <c r="AH260" s="300">
        <v>0</v>
      </c>
      <c r="AI260" s="158" t="s">
        <v>74</v>
      </c>
      <c r="AJ260" s="67">
        <v>0</v>
      </c>
      <c r="AK260" s="76" t="s">
        <v>74</v>
      </c>
      <c r="AL260" s="76" t="s">
        <v>74</v>
      </c>
      <c r="AM260" s="71">
        <f t="shared" si="17"/>
        <v>0</v>
      </c>
      <c r="AN260" s="305">
        <f>+K260+AC260-AH260</f>
        <v>18850000</v>
      </c>
      <c r="AO260" s="67" t="s">
        <v>94</v>
      </c>
      <c r="AP260" s="70">
        <v>0</v>
      </c>
      <c r="AQ260" s="67" t="s">
        <v>94</v>
      </c>
      <c r="AR260" s="70">
        <v>0</v>
      </c>
      <c r="AS260" s="80" t="s">
        <v>74</v>
      </c>
      <c r="AT260" s="301">
        <v>18850000</v>
      </c>
      <c r="AU260" s="203">
        <f t="shared" si="18"/>
        <v>0</v>
      </c>
      <c r="AV260" s="83">
        <f t="shared" si="19"/>
        <v>1</v>
      </c>
      <c r="AW260" s="158" t="s">
        <v>74</v>
      </c>
      <c r="AX260" s="67" t="s">
        <v>80</v>
      </c>
      <c r="AY260" s="70" t="s">
        <v>11132</v>
      </c>
      <c r="AZ260" s="68" t="s">
        <v>66</v>
      </c>
      <c r="BA260" s="68" t="s">
        <v>66</v>
      </c>
    </row>
    <row r="261" spans="2:53" x14ac:dyDescent="0.25">
      <c r="B261" s="68">
        <v>2024</v>
      </c>
      <c r="C261" s="68">
        <v>891780111</v>
      </c>
      <c r="D261" s="69" t="s">
        <v>64</v>
      </c>
      <c r="E261" s="74" t="s">
        <v>11131</v>
      </c>
      <c r="F261" s="70" t="s">
        <v>11130</v>
      </c>
      <c r="G261" s="314">
        <v>0</v>
      </c>
      <c r="H261" s="67" t="s">
        <v>72</v>
      </c>
      <c r="I261" s="69" t="s">
        <v>65</v>
      </c>
      <c r="J261" s="70" t="s">
        <v>11129</v>
      </c>
      <c r="K261" s="70">
        <v>14850000</v>
      </c>
      <c r="L261" s="68" t="s">
        <v>67</v>
      </c>
      <c r="M261" s="70" t="s">
        <v>9011</v>
      </c>
      <c r="N261" s="70">
        <v>57465032</v>
      </c>
      <c r="O261" s="75">
        <v>13</v>
      </c>
      <c r="P261" s="158">
        <v>45302</v>
      </c>
      <c r="Q261" s="70">
        <v>4518689382</v>
      </c>
      <c r="R261" s="249">
        <v>45315</v>
      </c>
      <c r="S261" s="70">
        <v>14850000</v>
      </c>
      <c r="T261" s="67" t="s">
        <v>66</v>
      </c>
      <c r="U261" s="70">
        <v>57400977</v>
      </c>
      <c r="V261" s="70" t="s">
        <v>6223</v>
      </c>
      <c r="W261" s="249">
        <v>45315</v>
      </c>
      <c r="X261" s="249">
        <v>45315</v>
      </c>
      <c r="Y261" s="78" t="s">
        <v>74</v>
      </c>
      <c r="Z261" s="249">
        <v>45457</v>
      </c>
      <c r="AA261" s="71">
        <f t="shared" si="15"/>
        <v>142</v>
      </c>
      <c r="AB261" s="71">
        <v>2</v>
      </c>
      <c r="AC261" s="299">
        <v>1584000</v>
      </c>
      <c r="AD261" s="71">
        <v>1</v>
      </c>
      <c r="AE261" s="315">
        <v>45473</v>
      </c>
      <c r="AF261" s="71">
        <f t="shared" si="16"/>
        <v>16</v>
      </c>
      <c r="AG261" s="70">
        <v>0</v>
      </c>
      <c r="AH261" s="300">
        <v>0</v>
      </c>
      <c r="AI261" s="158" t="s">
        <v>74</v>
      </c>
      <c r="AJ261" s="67">
        <v>0</v>
      </c>
      <c r="AK261" s="76" t="s">
        <v>74</v>
      </c>
      <c r="AL261" s="76" t="s">
        <v>74</v>
      </c>
      <c r="AM261" s="71">
        <f t="shared" si="17"/>
        <v>0</v>
      </c>
      <c r="AN261" s="305">
        <f>+K261+AC261-AH261</f>
        <v>16434000</v>
      </c>
      <c r="AO261" s="67" t="s">
        <v>66</v>
      </c>
      <c r="AP261" s="70">
        <v>14850000</v>
      </c>
      <c r="AQ261" s="67" t="s">
        <v>94</v>
      </c>
      <c r="AR261" s="70">
        <v>0</v>
      </c>
      <c r="AS261" s="80" t="s">
        <v>74</v>
      </c>
      <c r="AT261" s="301">
        <v>16434000</v>
      </c>
      <c r="AU261" s="203">
        <f t="shared" si="18"/>
        <v>0</v>
      </c>
      <c r="AV261" s="83">
        <f t="shared" si="19"/>
        <v>1</v>
      </c>
      <c r="AW261" s="158" t="s">
        <v>74</v>
      </c>
      <c r="AX261" s="67" t="s">
        <v>80</v>
      </c>
      <c r="AY261" s="70" t="s">
        <v>11128</v>
      </c>
      <c r="AZ261" s="68" t="s">
        <v>66</v>
      </c>
      <c r="BA261" s="68" t="s">
        <v>66</v>
      </c>
    </row>
    <row r="262" spans="2:53" x14ac:dyDescent="0.25">
      <c r="B262" s="68">
        <v>2024</v>
      </c>
      <c r="C262" s="68">
        <v>891780111</v>
      </c>
      <c r="D262" s="69" t="s">
        <v>64</v>
      </c>
      <c r="E262" s="74" t="s">
        <v>11127</v>
      </c>
      <c r="F262" s="70" t="s">
        <v>11126</v>
      </c>
      <c r="G262" s="314">
        <v>0</v>
      </c>
      <c r="H262" s="67" t="s">
        <v>72</v>
      </c>
      <c r="I262" s="69" t="s">
        <v>65</v>
      </c>
      <c r="J262" s="70" t="s">
        <v>11125</v>
      </c>
      <c r="K262" s="70">
        <v>25000000</v>
      </c>
      <c r="L262" s="68" t="s">
        <v>67</v>
      </c>
      <c r="M262" s="70" t="s">
        <v>8446</v>
      </c>
      <c r="N262" s="70">
        <v>85460949</v>
      </c>
      <c r="O262" s="75">
        <v>13</v>
      </c>
      <c r="P262" s="158">
        <v>45302</v>
      </c>
      <c r="Q262" s="70">
        <v>4518689382</v>
      </c>
      <c r="R262" s="249">
        <v>45315</v>
      </c>
      <c r="S262" s="70">
        <v>25000000</v>
      </c>
      <c r="T262" s="67" t="s">
        <v>66</v>
      </c>
      <c r="U262" s="70">
        <v>12621405</v>
      </c>
      <c r="V262" s="70" t="s">
        <v>5391</v>
      </c>
      <c r="W262" s="249">
        <v>45315</v>
      </c>
      <c r="X262" s="249">
        <v>45315</v>
      </c>
      <c r="Y262" s="78" t="s">
        <v>74</v>
      </c>
      <c r="Z262" s="249">
        <v>45457</v>
      </c>
      <c r="AA262" s="71">
        <f t="shared" si="15"/>
        <v>142</v>
      </c>
      <c r="AB262" s="71">
        <v>0</v>
      </c>
      <c r="AC262" s="299">
        <v>0</v>
      </c>
      <c r="AD262" s="71">
        <v>0</v>
      </c>
      <c r="AE262" s="158" t="s">
        <v>74</v>
      </c>
      <c r="AF262" s="71">
        <f t="shared" si="16"/>
        <v>0</v>
      </c>
      <c r="AG262" s="70">
        <v>1</v>
      </c>
      <c r="AH262" s="300">
        <v>21499000</v>
      </c>
      <c r="AI262" s="158">
        <v>45327</v>
      </c>
      <c r="AJ262" s="67">
        <v>0</v>
      </c>
      <c r="AK262" s="76" t="s">
        <v>74</v>
      </c>
      <c r="AL262" s="76" t="s">
        <v>74</v>
      </c>
      <c r="AM262" s="71">
        <f t="shared" si="17"/>
        <v>0</v>
      </c>
      <c r="AN262" s="305">
        <f>+K262+AC262-AH262</f>
        <v>3501000</v>
      </c>
      <c r="AO262" s="67" t="s">
        <v>66</v>
      </c>
      <c r="AP262" s="70">
        <v>25000000</v>
      </c>
      <c r="AQ262" s="67" t="s">
        <v>94</v>
      </c>
      <c r="AR262" s="70">
        <v>0</v>
      </c>
      <c r="AS262" s="80" t="s">
        <v>74</v>
      </c>
      <c r="AT262" s="301">
        <v>3501000</v>
      </c>
      <c r="AU262" s="203">
        <f t="shared" si="18"/>
        <v>0</v>
      </c>
      <c r="AV262" s="83">
        <f t="shared" si="19"/>
        <v>1</v>
      </c>
      <c r="AW262" s="158">
        <v>45399</v>
      </c>
      <c r="AX262" s="67" t="s">
        <v>571</v>
      </c>
      <c r="AY262" s="70" t="s">
        <v>11124</v>
      </c>
      <c r="AZ262" s="68" t="s">
        <v>66</v>
      </c>
      <c r="BA262" s="68" t="s">
        <v>66</v>
      </c>
    </row>
    <row r="263" spans="2:53" x14ac:dyDescent="0.25">
      <c r="B263" s="68">
        <v>2024</v>
      </c>
      <c r="C263" s="68">
        <v>891780111</v>
      </c>
      <c r="D263" s="69" t="s">
        <v>64</v>
      </c>
      <c r="E263" s="74" t="s">
        <v>11123</v>
      </c>
      <c r="F263" s="70" t="s">
        <v>11122</v>
      </c>
      <c r="G263" s="314">
        <v>0</v>
      </c>
      <c r="H263" s="67" t="s">
        <v>72</v>
      </c>
      <c r="I263" s="69" t="s">
        <v>65</v>
      </c>
      <c r="J263" s="70" t="s">
        <v>11121</v>
      </c>
      <c r="K263" s="70">
        <v>14760000</v>
      </c>
      <c r="L263" s="68" t="s">
        <v>67</v>
      </c>
      <c r="M263" s="70" t="s">
        <v>9056</v>
      </c>
      <c r="N263" s="70">
        <v>19617672</v>
      </c>
      <c r="O263" s="75">
        <v>13</v>
      </c>
      <c r="P263" s="158">
        <v>45302</v>
      </c>
      <c r="Q263" s="70">
        <v>4518689382</v>
      </c>
      <c r="R263" s="249">
        <v>45315</v>
      </c>
      <c r="S263" s="70">
        <v>14760000</v>
      </c>
      <c r="T263" s="67" t="s">
        <v>66</v>
      </c>
      <c r="U263" s="70">
        <v>72004252</v>
      </c>
      <c r="V263" s="70" t="s">
        <v>8510</v>
      </c>
      <c r="W263" s="249">
        <v>45315</v>
      </c>
      <c r="X263" s="249">
        <v>45315</v>
      </c>
      <c r="Y263" s="78" t="s">
        <v>74</v>
      </c>
      <c r="Z263" s="249">
        <v>45457</v>
      </c>
      <c r="AA263" s="71">
        <f t="shared" si="15"/>
        <v>142</v>
      </c>
      <c r="AB263" s="71">
        <v>3</v>
      </c>
      <c r="AC263" s="299">
        <v>4440000</v>
      </c>
      <c r="AD263" s="71">
        <v>1</v>
      </c>
      <c r="AE263" s="158">
        <v>45473</v>
      </c>
      <c r="AF263" s="71">
        <f t="shared" si="16"/>
        <v>16</v>
      </c>
      <c r="AG263" s="70">
        <v>0</v>
      </c>
      <c r="AH263" s="300">
        <v>0</v>
      </c>
      <c r="AI263" s="158" t="s">
        <v>74</v>
      </c>
      <c r="AJ263" s="67">
        <v>0</v>
      </c>
      <c r="AK263" s="76" t="s">
        <v>74</v>
      </c>
      <c r="AL263" s="76" t="s">
        <v>74</v>
      </c>
      <c r="AM263" s="71">
        <f t="shared" si="17"/>
        <v>0</v>
      </c>
      <c r="AN263" s="305">
        <f>+K263+AC263-AH263</f>
        <v>19200000</v>
      </c>
      <c r="AO263" s="67" t="s">
        <v>66</v>
      </c>
      <c r="AP263" s="70">
        <v>14760000</v>
      </c>
      <c r="AQ263" s="67" t="s">
        <v>94</v>
      </c>
      <c r="AR263" s="70">
        <v>0</v>
      </c>
      <c r="AS263" s="80" t="s">
        <v>74</v>
      </c>
      <c r="AT263" s="301">
        <v>19200000</v>
      </c>
      <c r="AU263" s="203">
        <f t="shared" si="18"/>
        <v>0</v>
      </c>
      <c r="AV263" s="83">
        <f t="shared" si="19"/>
        <v>1</v>
      </c>
      <c r="AW263" s="158" t="s">
        <v>74</v>
      </c>
      <c r="AX263" s="67" t="s">
        <v>80</v>
      </c>
      <c r="AY263" s="70" t="s">
        <v>11120</v>
      </c>
      <c r="AZ263" s="68" t="s">
        <v>66</v>
      </c>
      <c r="BA263" s="68" t="s">
        <v>66</v>
      </c>
    </row>
    <row r="264" spans="2:53" x14ac:dyDescent="0.25">
      <c r="B264" s="68">
        <v>2024</v>
      </c>
      <c r="C264" s="68">
        <v>891780111</v>
      </c>
      <c r="D264" s="69" t="s">
        <v>64</v>
      </c>
      <c r="E264" s="74" t="s">
        <v>11119</v>
      </c>
      <c r="F264" s="70" t="s">
        <v>11118</v>
      </c>
      <c r="G264" s="314">
        <v>0</v>
      </c>
      <c r="H264" s="67" t="s">
        <v>72</v>
      </c>
      <c r="I264" s="69" t="s">
        <v>65</v>
      </c>
      <c r="J264" s="70" t="s">
        <v>11117</v>
      </c>
      <c r="K264" s="70">
        <v>13500000</v>
      </c>
      <c r="L264" s="68" t="s">
        <v>67</v>
      </c>
      <c r="M264" s="70" t="s">
        <v>9157</v>
      </c>
      <c r="N264" s="70">
        <v>1082958221</v>
      </c>
      <c r="O264" s="75">
        <v>14</v>
      </c>
      <c r="P264" s="249">
        <v>45302</v>
      </c>
      <c r="Q264" s="70">
        <v>2126349000</v>
      </c>
      <c r="R264" s="249">
        <v>45315</v>
      </c>
      <c r="S264" s="70">
        <v>13500000</v>
      </c>
      <c r="T264" s="67" t="s">
        <v>66</v>
      </c>
      <c r="U264" s="70">
        <v>57400977</v>
      </c>
      <c r="V264" s="70" t="s">
        <v>6223</v>
      </c>
      <c r="W264" s="249">
        <v>45315</v>
      </c>
      <c r="X264" s="249">
        <v>45315</v>
      </c>
      <c r="Y264" s="78" t="s">
        <v>74</v>
      </c>
      <c r="Z264" s="249">
        <v>45457</v>
      </c>
      <c r="AA264" s="71">
        <f t="shared" ref="AA264:AA327" si="20">+IF(Y264="1800-01-01",Z264-X264,Z264-Y264)</f>
        <v>142</v>
      </c>
      <c r="AB264" s="71">
        <v>2</v>
      </c>
      <c r="AC264" s="299">
        <v>1440000</v>
      </c>
      <c r="AD264" s="71">
        <v>1</v>
      </c>
      <c r="AE264" s="315">
        <v>45473</v>
      </c>
      <c r="AF264" s="71">
        <f t="shared" ref="AF264:AF327" si="21">+IF(AE264="1800-01-01",0,AE264-Z264)</f>
        <v>16</v>
      </c>
      <c r="AG264" s="70">
        <v>0</v>
      </c>
      <c r="AH264" s="300">
        <v>0</v>
      </c>
      <c r="AI264" s="158" t="s">
        <v>74</v>
      </c>
      <c r="AJ264" s="67">
        <v>0</v>
      </c>
      <c r="AK264" s="76" t="s">
        <v>74</v>
      </c>
      <c r="AL264" s="76" t="s">
        <v>74</v>
      </c>
      <c r="AM264" s="71">
        <f t="shared" ref="AM264:AM327" si="22">+IF(AK264="1800-01-01",0,AL264-AK264)</f>
        <v>0</v>
      </c>
      <c r="AN264" s="305">
        <f>+K264+AC264-AH264</f>
        <v>14940000</v>
      </c>
      <c r="AO264" s="67" t="s">
        <v>66</v>
      </c>
      <c r="AP264" s="70">
        <v>13500000</v>
      </c>
      <c r="AQ264" s="67" t="s">
        <v>94</v>
      </c>
      <c r="AR264" s="70">
        <v>0</v>
      </c>
      <c r="AS264" s="80" t="s">
        <v>74</v>
      </c>
      <c r="AT264" s="301">
        <v>14940000</v>
      </c>
      <c r="AU264" s="203">
        <f t="shared" ref="AU264:AU327" si="23">AN264-AT264</f>
        <v>0</v>
      </c>
      <c r="AV264" s="83">
        <f t="shared" ref="AV264:AV327" si="24">+IFERROR(AT264/AN264,"_")</f>
        <v>1</v>
      </c>
      <c r="AW264" s="158" t="s">
        <v>74</v>
      </c>
      <c r="AX264" s="67" t="s">
        <v>80</v>
      </c>
      <c r="AY264" s="70" t="s">
        <v>11116</v>
      </c>
      <c r="AZ264" s="68" t="s">
        <v>66</v>
      </c>
      <c r="BA264" s="68" t="s">
        <v>66</v>
      </c>
    </row>
    <row r="265" spans="2:53" x14ac:dyDescent="0.25">
      <c r="B265" s="68">
        <v>2024</v>
      </c>
      <c r="C265" s="68">
        <v>891780111</v>
      </c>
      <c r="D265" s="69" t="s">
        <v>64</v>
      </c>
      <c r="E265" s="74" t="s">
        <v>11115</v>
      </c>
      <c r="F265" s="70" t="s">
        <v>11114</v>
      </c>
      <c r="G265" s="314">
        <v>0</v>
      </c>
      <c r="H265" s="67" t="s">
        <v>72</v>
      </c>
      <c r="I265" s="69" t="s">
        <v>65</v>
      </c>
      <c r="J265" s="70" t="s">
        <v>11113</v>
      </c>
      <c r="K265" s="70">
        <v>14300000</v>
      </c>
      <c r="L265" s="68" t="s">
        <v>67</v>
      </c>
      <c r="M265" s="70" t="s">
        <v>11112</v>
      </c>
      <c r="N265" s="70">
        <v>1122812358</v>
      </c>
      <c r="O265" s="75">
        <v>13</v>
      </c>
      <c r="P265" s="158">
        <v>45302</v>
      </c>
      <c r="Q265" s="70">
        <v>4518689382</v>
      </c>
      <c r="R265" s="249">
        <v>45315</v>
      </c>
      <c r="S265" s="70">
        <v>14300000</v>
      </c>
      <c r="T265" s="67" t="s">
        <v>66</v>
      </c>
      <c r="U265" s="70">
        <v>32770239</v>
      </c>
      <c r="V265" s="70" t="s">
        <v>1944</v>
      </c>
      <c r="W265" s="249">
        <v>45315</v>
      </c>
      <c r="X265" s="249">
        <v>45315</v>
      </c>
      <c r="Y265" s="78" t="s">
        <v>74</v>
      </c>
      <c r="Z265" s="249">
        <v>45457</v>
      </c>
      <c r="AA265" s="71">
        <f t="shared" si="20"/>
        <v>142</v>
      </c>
      <c r="AB265" s="71">
        <v>0</v>
      </c>
      <c r="AC265" s="299">
        <v>0</v>
      </c>
      <c r="AD265" s="71">
        <v>0</v>
      </c>
      <c r="AE265" s="158" t="s">
        <v>74</v>
      </c>
      <c r="AF265" s="71">
        <f t="shared" si="21"/>
        <v>0</v>
      </c>
      <c r="AG265" s="70">
        <v>1</v>
      </c>
      <c r="AH265" s="300">
        <v>12900000</v>
      </c>
      <c r="AI265" s="158">
        <v>45327</v>
      </c>
      <c r="AJ265" s="67">
        <v>0</v>
      </c>
      <c r="AK265" s="76" t="s">
        <v>74</v>
      </c>
      <c r="AL265" s="76" t="s">
        <v>74</v>
      </c>
      <c r="AM265" s="71">
        <f t="shared" si="22"/>
        <v>0</v>
      </c>
      <c r="AN265" s="305">
        <f>+K265+AC265-AH265</f>
        <v>1400000</v>
      </c>
      <c r="AO265" s="67" t="s">
        <v>66</v>
      </c>
      <c r="AP265" s="70">
        <v>14300000</v>
      </c>
      <c r="AQ265" s="67" t="s">
        <v>94</v>
      </c>
      <c r="AR265" s="70">
        <v>0</v>
      </c>
      <c r="AS265" s="80" t="s">
        <v>74</v>
      </c>
      <c r="AT265" s="301">
        <v>1400000</v>
      </c>
      <c r="AU265" s="203">
        <f t="shared" si="23"/>
        <v>0</v>
      </c>
      <c r="AV265" s="83">
        <f t="shared" si="24"/>
        <v>1</v>
      </c>
      <c r="AW265" s="158">
        <v>45355</v>
      </c>
      <c r="AX265" s="67" t="s">
        <v>571</v>
      </c>
      <c r="AY265" s="70" t="s">
        <v>11111</v>
      </c>
      <c r="AZ265" s="68" t="s">
        <v>66</v>
      </c>
      <c r="BA265" s="68" t="s">
        <v>66</v>
      </c>
    </row>
    <row r="266" spans="2:53" x14ac:dyDescent="0.25">
      <c r="B266" s="68">
        <v>2024</v>
      </c>
      <c r="C266" s="68">
        <v>891780111</v>
      </c>
      <c r="D266" s="69" t="s">
        <v>64</v>
      </c>
      <c r="E266" s="74" t="s">
        <v>11110</v>
      </c>
      <c r="F266" s="70" t="s">
        <v>11109</v>
      </c>
      <c r="G266" s="314">
        <v>0</v>
      </c>
      <c r="H266" s="67" t="s">
        <v>72</v>
      </c>
      <c r="I266" s="69" t="s">
        <v>65</v>
      </c>
      <c r="J266" s="70" t="s">
        <v>11108</v>
      </c>
      <c r="K266" s="70">
        <v>14300000</v>
      </c>
      <c r="L266" s="68" t="s">
        <v>67</v>
      </c>
      <c r="M266" s="70" t="s">
        <v>7497</v>
      </c>
      <c r="N266" s="70">
        <v>1082904561</v>
      </c>
      <c r="O266" s="75">
        <v>13</v>
      </c>
      <c r="P266" s="158">
        <v>45302</v>
      </c>
      <c r="Q266" s="70">
        <v>4518689382</v>
      </c>
      <c r="R266" s="249">
        <v>45315</v>
      </c>
      <c r="S266" s="70">
        <v>14300000</v>
      </c>
      <c r="T266" s="67" t="s">
        <v>66</v>
      </c>
      <c r="U266" s="70">
        <v>72255882</v>
      </c>
      <c r="V266" s="70" t="s">
        <v>2694</v>
      </c>
      <c r="W266" s="249">
        <v>45315</v>
      </c>
      <c r="X266" s="249">
        <v>45315</v>
      </c>
      <c r="Y266" s="78" t="s">
        <v>74</v>
      </c>
      <c r="Z266" s="249">
        <v>45457</v>
      </c>
      <c r="AA266" s="71">
        <f t="shared" si="20"/>
        <v>142</v>
      </c>
      <c r="AB266" s="71">
        <v>2</v>
      </c>
      <c r="AC266" s="299">
        <v>1600000</v>
      </c>
      <c r="AD266" s="71">
        <v>1</v>
      </c>
      <c r="AE266" s="315">
        <v>45473</v>
      </c>
      <c r="AF266" s="71">
        <f t="shared" si="21"/>
        <v>16</v>
      </c>
      <c r="AG266" s="70">
        <v>0</v>
      </c>
      <c r="AH266" s="300">
        <v>0</v>
      </c>
      <c r="AI266" s="158" t="s">
        <v>74</v>
      </c>
      <c r="AJ266" s="67">
        <v>0</v>
      </c>
      <c r="AK266" s="76" t="s">
        <v>74</v>
      </c>
      <c r="AL266" s="76" t="s">
        <v>74</v>
      </c>
      <c r="AM266" s="71">
        <f t="shared" si="22"/>
        <v>0</v>
      </c>
      <c r="AN266" s="305">
        <f>+K266+AC266-AH266</f>
        <v>15900000</v>
      </c>
      <c r="AO266" s="67" t="s">
        <v>66</v>
      </c>
      <c r="AP266" s="70">
        <v>14300000</v>
      </c>
      <c r="AQ266" s="67" t="s">
        <v>94</v>
      </c>
      <c r="AR266" s="70">
        <v>0</v>
      </c>
      <c r="AS266" s="80" t="s">
        <v>74</v>
      </c>
      <c r="AT266" s="301">
        <v>15900000</v>
      </c>
      <c r="AU266" s="203">
        <f t="shared" si="23"/>
        <v>0</v>
      </c>
      <c r="AV266" s="83">
        <f t="shared" si="24"/>
        <v>1</v>
      </c>
      <c r="AW266" s="158" t="s">
        <v>74</v>
      </c>
      <c r="AX266" s="67" t="s">
        <v>80</v>
      </c>
      <c r="AY266" s="70" t="s">
        <v>11107</v>
      </c>
      <c r="AZ266" s="68" t="s">
        <v>66</v>
      </c>
      <c r="BA266" s="68" t="s">
        <v>66</v>
      </c>
    </row>
    <row r="267" spans="2:53" x14ac:dyDescent="0.25">
      <c r="B267" s="68">
        <v>2024</v>
      </c>
      <c r="C267" s="68">
        <v>891780111</v>
      </c>
      <c r="D267" s="69" t="s">
        <v>64</v>
      </c>
      <c r="E267" s="74" t="s">
        <v>11106</v>
      </c>
      <c r="F267" s="70" t="s">
        <v>11105</v>
      </c>
      <c r="G267" s="314">
        <v>0</v>
      </c>
      <c r="H267" s="67" t="s">
        <v>72</v>
      </c>
      <c r="I267" s="69" t="s">
        <v>65</v>
      </c>
      <c r="J267" s="70" t="s">
        <v>11104</v>
      </c>
      <c r="K267" s="70">
        <v>16280000</v>
      </c>
      <c r="L267" s="68" t="s">
        <v>67</v>
      </c>
      <c r="M267" s="70" t="s">
        <v>7675</v>
      </c>
      <c r="N267" s="70">
        <v>1082957435</v>
      </c>
      <c r="O267" s="75">
        <v>13</v>
      </c>
      <c r="P267" s="158">
        <v>45302</v>
      </c>
      <c r="Q267" s="70">
        <v>4518689382</v>
      </c>
      <c r="R267" s="249">
        <v>45315</v>
      </c>
      <c r="S267" s="70">
        <v>16280000</v>
      </c>
      <c r="T267" s="67" t="s">
        <v>66</v>
      </c>
      <c r="U267" s="70">
        <v>1082868728</v>
      </c>
      <c r="V267" s="70" t="s">
        <v>4354</v>
      </c>
      <c r="W267" s="249">
        <v>45315</v>
      </c>
      <c r="X267" s="249">
        <v>45315</v>
      </c>
      <c r="Y267" s="78" t="s">
        <v>74</v>
      </c>
      <c r="Z267" s="249">
        <v>45457</v>
      </c>
      <c r="AA267" s="71">
        <f t="shared" si="20"/>
        <v>142</v>
      </c>
      <c r="AB267" s="71">
        <v>2</v>
      </c>
      <c r="AC267" s="299">
        <v>1650000</v>
      </c>
      <c r="AD267" s="71">
        <v>1</v>
      </c>
      <c r="AE267" s="315">
        <v>45473</v>
      </c>
      <c r="AF267" s="71">
        <f t="shared" si="21"/>
        <v>16</v>
      </c>
      <c r="AG267" s="70">
        <v>0</v>
      </c>
      <c r="AH267" s="300">
        <v>0</v>
      </c>
      <c r="AI267" s="158" t="s">
        <v>74</v>
      </c>
      <c r="AJ267" s="67">
        <v>0</v>
      </c>
      <c r="AK267" s="76" t="s">
        <v>74</v>
      </c>
      <c r="AL267" s="76" t="s">
        <v>74</v>
      </c>
      <c r="AM267" s="71">
        <f t="shared" si="22"/>
        <v>0</v>
      </c>
      <c r="AN267" s="305">
        <f>+K267+AC267-AH267</f>
        <v>17930000</v>
      </c>
      <c r="AO267" s="67" t="s">
        <v>66</v>
      </c>
      <c r="AP267" s="70">
        <v>16280000</v>
      </c>
      <c r="AQ267" s="67" t="s">
        <v>94</v>
      </c>
      <c r="AR267" s="70">
        <v>0</v>
      </c>
      <c r="AS267" s="80" t="s">
        <v>74</v>
      </c>
      <c r="AT267" s="301">
        <v>17930000</v>
      </c>
      <c r="AU267" s="203">
        <f t="shared" si="23"/>
        <v>0</v>
      </c>
      <c r="AV267" s="83">
        <f t="shared" si="24"/>
        <v>1</v>
      </c>
      <c r="AW267" s="158" t="s">
        <v>74</v>
      </c>
      <c r="AX267" s="67" t="s">
        <v>80</v>
      </c>
      <c r="AY267" s="70" t="s">
        <v>11103</v>
      </c>
      <c r="AZ267" s="68" t="s">
        <v>66</v>
      </c>
      <c r="BA267" s="68" t="s">
        <v>66</v>
      </c>
    </row>
    <row r="268" spans="2:53" x14ac:dyDescent="0.25">
      <c r="B268" s="68">
        <v>2024</v>
      </c>
      <c r="C268" s="68">
        <v>891780111</v>
      </c>
      <c r="D268" s="69" t="s">
        <v>64</v>
      </c>
      <c r="E268" s="74" t="s">
        <v>11102</v>
      </c>
      <c r="F268" s="70" t="s">
        <v>11101</v>
      </c>
      <c r="G268" s="314">
        <v>0</v>
      </c>
      <c r="H268" s="67" t="s">
        <v>72</v>
      </c>
      <c r="I268" s="69" t="s">
        <v>65</v>
      </c>
      <c r="J268" s="70" t="s">
        <v>11100</v>
      </c>
      <c r="K268" s="70">
        <v>13500000</v>
      </c>
      <c r="L268" s="68" t="s">
        <v>67</v>
      </c>
      <c r="M268" s="70" t="s">
        <v>8939</v>
      </c>
      <c r="N268" s="70">
        <v>57444371</v>
      </c>
      <c r="O268" s="75">
        <v>14</v>
      </c>
      <c r="P268" s="249">
        <v>45302</v>
      </c>
      <c r="Q268" s="70">
        <v>2126349000</v>
      </c>
      <c r="R268" s="249">
        <v>45315</v>
      </c>
      <c r="S268" s="70">
        <v>13500000</v>
      </c>
      <c r="T268" s="67" t="s">
        <v>66</v>
      </c>
      <c r="U268" s="70">
        <v>57400977</v>
      </c>
      <c r="V268" s="70" t="s">
        <v>6223</v>
      </c>
      <c r="W268" s="249">
        <v>45315</v>
      </c>
      <c r="X268" s="249">
        <v>45315</v>
      </c>
      <c r="Y268" s="78" t="s">
        <v>74</v>
      </c>
      <c r="Z268" s="249">
        <v>45457</v>
      </c>
      <c r="AA268" s="71">
        <f t="shared" si="20"/>
        <v>142</v>
      </c>
      <c r="AB268" s="71">
        <v>2</v>
      </c>
      <c r="AC268" s="299">
        <v>1440000</v>
      </c>
      <c r="AD268" s="71">
        <v>1</v>
      </c>
      <c r="AE268" s="315">
        <v>45473</v>
      </c>
      <c r="AF268" s="71">
        <f t="shared" si="21"/>
        <v>16</v>
      </c>
      <c r="AG268" s="70">
        <v>0</v>
      </c>
      <c r="AH268" s="300">
        <v>0</v>
      </c>
      <c r="AI268" s="158" t="s">
        <v>74</v>
      </c>
      <c r="AJ268" s="67">
        <v>0</v>
      </c>
      <c r="AK268" s="76" t="s">
        <v>74</v>
      </c>
      <c r="AL268" s="76" t="s">
        <v>74</v>
      </c>
      <c r="AM268" s="71">
        <f t="shared" si="22"/>
        <v>0</v>
      </c>
      <c r="AN268" s="305">
        <f>+K268+AC268-AH268</f>
        <v>14940000</v>
      </c>
      <c r="AO268" s="67" t="s">
        <v>66</v>
      </c>
      <c r="AP268" s="70">
        <v>13500000</v>
      </c>
      <c r="AQ268" s="67" t="s">
        <v>94</v>
      </c>
      <c r="AR268" s="70">
        <v>0</v>
      </c>
      <c r="AS268" s="80" t="s">
        <v>74</v>
      </c>
      <c r="AT268" s="301">
        <v>14940000</v>
      </c>
      <c r="AU268" s="203">
        <f t="shared" si="23"/>
        <v>0</v>
      </c>
      <c r="AV268" s="83">
        <f t="shared" si="24"/>
        <v>1</v>
      </c>
      <c r="AW268" s="158" t="s">
        <v>74</v>
      </c>
      <c r="AX268" s="67" t="s">
        <v>80</v>
      </c>
      <c r="AY268" s="70" t="s">
        <v>11099</v>
      </c>
      <c r="AZ268" s="68" t="s">
        <v>66</v>
      </c>
      <c r="BA268" s="68" t="s">
        <v>66</v>
      </c>
    </row>
    <row r="269" spans="2:53" x14ac:dyDescent="0.25">
      <c r="B269" s="68">
        <v>2024</v>
      </c>
      <c r="C269" s="68">
        <v>891780111</v>
      </c>
      <c r="D269" s="69" t="s">
        <v>64</v>
      </c>
      <c r="E269" s="74" t="s">
        <v>11098</v>
      </c>
      <c r="F269" s="70" t="s">
        <v>11097</v>
      </c>
      <c r="G269" s="314">
        <v>0</v>
      </c>
      <c r="H269" s="67" t="s">
        <v>72</v>
      </c>
      <c r="I269" s="69" t="s">
        <v>65</v>
      </c>
      <c r="J269" s="70" t="s">
        <v>11096</v>
      </c>
      <c r="K269" s="70">
        <v>14490000</v>
      </c>
      <c r="L269" s="68" t="s">
        <v>67</v>
      </c>
      <c r="M269" s="70" t="s">
        <v>7382</v>
      </c>
      <c r="N269" s="70">
        <v>4979192</v>
      </c>
      <c r="O269" s="75">
        <v>13</v>
      </c>
      <c r="P269" s="158">
        <v>45302</v>
      </c>
      <c r="Q269" s="70">
        <v>4518689382</v>
      </c>
      <c r="R269" s="249">
        <v>45315</v>
      </c>
      <c r="S269" s="70">
        <v>14490000</v>
      </c>
      <c r="T269" s="67" t="s">
        <v>66</v>
      </c>
      <c r="U269" s="70">
        <v>84457182</v>
      </c>
      <c r="V269" s="70" t="s">
        <v>11091</v>
      </c>
      <c r="W269" s="249">
        <v>45315</v>
      </c>
      <c r="X269" s="249">
        <v>45315</v>
      </c>
      <c r="Y269" s="78" t="s">
        <v>74</v>
      </c>
      <c r="Z269" s="249">
        <v>45457</v>
      </c>
      <c r="AA269" s="71">
        <f t="shared" si="20"/>
        <v>142</v>
      </c>
      <c r="AB269" s="71">
        <v>0</v>
      </c>
      <c r="AC269" s="299">
        <v>0</v>
      </c>
      <c r="AD269" s="71">
        <v>0</v>
      </c>
      <c r="AE269" s="158" t="s">
        <v>74</v>
      </c>
      <c r="AF269" s="71">
        <f t="shared" si="21"/>
        <v>0</v>
      </c>
      <c r="AG269" s="70">
        <v>0</v>
      </c>
      <c r="AH269" s="300">
        <v>0</v>
      </c>
      <c r="AI269" s="158" t="s">
        <v>74</v>
      </c>
      <c r="AJ269" s="67">
        <v>0</v>
      </c>
      <c r="AK269" s="76" t="s">
        <v>74</v>
      </c>
      <c r="AL269" s="76" t="s">
        <v>74</v>
      </c>
      <c r="AM269" s="71">
        <f t="shared" si="22"/>
        <v>0</v>
      </c>
      <c r="AN269" s="305">
        <f>+K269+AC269-AH269</f>
        <v>14490000</v>
      </c>
      <c r="AO269" s="67" t="s">
        <v>66</v>
      </c>
      <c r="AP269" s="70">
        <v>14490000</v>
      </c>
      <c r="AQ269" s="67" t="s">
        <v>94</v>
      </c>
      <c r="AR269" s="70">
        <v>0</v>
      </c>
      <c r="AS269" s="80" t="s">
        <v>74</v>
      </c>
      <c r="AT269" s="301">
        <v>14490000</v>
      </c>
      <c r="AU269" s="203">
        <f t="shared" si="23"/>
        <v>0</v>
      </c>
      <c r="AV269" s="83">
        <f t="shared" si="24"/>
        <v>1</v>
      </c>
      <c r="AW269" s="158" t="s">
        <v>74</v>
      </c>
      <c r="AX269" s="67" t="s">
        <v>80</v>
      </c>
      <c r="AY269" s="70" t="s">
        <v>11095</v>
      </c>
      <c r="AZ269" s="68" t="s">
        <v>66</v>
      </c>
      <c r="BA269" s="68" t="s">
        <v>66</v>
      </c>
    </row>
    <row r="270" spans="2:53" x14ac:dyDescent="0.25">
      <c r="B270" s="68">
        <v>2024</v>
      </c>
      <c r="C270" s="68">
        <v>891780111</v>
      </c>
      <c r="D270" s="69" t="s">
        <v>64</v>
      </c>
      <c r="E270" s="74" t="s">
        <v>11094</v>
      </c>
      <c r="F270" s="70" t="s">
        <v>11093</v>
      </c>
      <c r="G270" s="314">
        <v>0</v>
      </c>
      <c r="H270" s="67" t="s">
        <v>72</v>
      </c>
      <c r="I270" s="69" t="s">
        <v>65</v>
      </c>
      <c r="J270" s="70" t="s">
        <v>11092</v>
      </c>
      <c r="K270" s="70">
        <v>12833000</v>
      </c>
      <c r="L270" s="68" t="s">
        <v>67</v>
      </c>
      <c r="M270" s="70" t="s">
        <v>8924</v>
      </c>
      <c r="N270" s="70">
        <v>1084727795</v>
      </c>
      <c r="O270" s="75">
        <v>14</v>
      </c>
      <c r="P270" s="249">
        <v>45302</v>
      </c>
      <c r="Q270" s="70">
        <v>2126349000</v>
      </c>
      <c r="R270" s="249">
        <v>45315</v>
      </c>
      <c r="S270" s="70">
        <v>12833000</v>
      </c>
      <c r="T270" s="67" t="s">
        <v>66</v>
      </c>
      <c r="U270" s="70">
        <v>84457182</v>
      </c>
      <c r="V270" s="70" t="s">
        <v>11091</v>
      </c>
      <c r="W270" s="249">
        <v>45315</v>
      </c>
      <c r="X270" s="249">
        <v>45315</v>
      </c>
      <c r="Y270" s="78" t="s">
        <v>74</v>
      </c>
      <c r="Z270" s="249">
        <v>45457</v>
      </c>
      <c r="AA270" s="71">
        <f t="shared" si="20"/>
        <v>142</v>
      </c>
      <c r="AB270" s="71">
        <v>2</v>
      </c>
      <c r="AC270" s="299">
        <v>1334000</v>
      </c>
      <c r="AD270" s="71">
        <v>1</v>
      </c>
      <c r="AE270" s="315">
        <v>45473</v>
      </c>
      <c r="AF270" s="71">
        <f t="shared" si="21"/>
        <v>16</v>
      </c>
      <c r="AG270" s="70">
        <v>0</v>
      </c>
      <c r="AH270" s="300">
        <v>0</v>
      </c>
      <c r="AI270" s="158" t="s">
        <v>74</v>
      </c>
      <c r="AJ270" s="67">
        <v>0</v>
      </c>
      <c r="AK270" s="76" t="s">
        <v>74</v>
      </c>
      <c r="AL270" s="76" t="s">
        <v>74</v>
      </c>
      <c r="AM270" s="71">
        <f t="shared" si="22"/>
        <v>0</v>
      </c>
      <c r="AN270" s="305">
        <f>+K270+AC270-AH270</f>
        <v>14167000</v>
      </c>
      <c r="AO270" s="67" t="s">
        <v>66</v>
      </c>
      <c r="AP270" s="70">
        <v>12833000</v>
      </c>
      <c r="AQ270" s="67" t="s">
        <v>94</v>
      </c>
      <c r="AR270" s="70">
        <v>0</v>
      </c>
      <c r="AS270" s="80" t="s">
        <v>74</v>
      </c>
      <c r="AT270" s="301">
        <v>14167000</v>
      </c>
      <c r="AU270" s="203">
        <f t="shared" si="23"/>
        <v>0</v>
      </c>
      <c r="AV270" s="83">
        <f t="shared" si="24"/>
        <v>1</v>
      </c>
      <c r="AW270" s="158" t="s">
        <v>74</v>
      </c>
      <c r="AX270" s="67" t="s">
        <v>80</v>
      </c>
      <c r="AY270" s="70" t="s">
        <v>11090</v>
      </c>
      <c r="AZ270" s="68" t="s">
        <v>66</v>
      </c>
      <c r="BA270" s="68" t="s">
        <v>66</v>
      </c>
    </row>
    <row r="271" spans="2:53" x14ac:dyDescent="0.25">
      <c r="B271" s="68">
        <v>2024</v>
      </c>
      <c r="C271" s="68">
        <v>891780111</v>
      </c>
      <c r="D271" s="69" t="s">
        <v>64</v>
      </c>
      <c r="E271" s="74" t="s">
        <v>11089</v>
      </c>
      <c r="F271" s="70" t="s">
        <v>11088</v>
      </c>
      <c r="G271" s="314">
        <v>0</v>
      </c>
      <c r="H271" s="67" t="s">
        <v>72</v>
      </c>
      <c r="I271" s="69" t="s">
        <v>65</v>
      </c>
      <c r="J271" s="70" t="s">
        <v>11087</v>
      </c>
      <c r="K271" s="70">
        <v>2400000</v>
      </c>
      <c r="L271" s="68" t="s">
        <v>67</v>
      </c>
      <c r="M271" s="70" t="s">
        <v>11086</v>
      </c>
      <c r="N271" s="70">
        <v>72006198</v>
      </c>
      <c r="O271" s="70">
        <v>50</v>
      </c>
      <c r="P271" s="249">
        <v>45306</v>
      </c>
      <c r="Q271" s="70">
        <v>318249309.38</v>
      </c>
      <c r="R271" s="249">
        <v>45315</v>
      </c>
      <c r="S271" s="70">
        <v>2400000</v>
      </c>
      <c r="T271" s="67" t="s">
        <v>66</v>
      </c>
      <c r="U271" s="70">
        <v>1082870070</v>
      </c>
      <c r="V271" s="70" t="s">
        <v>6187</v>
      </c>
      <c r="W271" s="249">
        <v>45315</v>
      </c>
      <c r="X271" s="249">
        <v>45315</v>
      </c>
      <c r="Y271" s="78" t="s">
        <v>74</v>
      </c>
      <c r="Z271" s="249">
        <v>45322</v>
      </c>
      <c r="AA271" s="71">
        <f t="shared" si="20"/>
        <v>7</v>
      </c>
      <c r="AB271" s="71">
        <v>0</v>
      </c>
      <c r="AC271" s="299">
        <v>0</v>
      </c>
      <c r="AD271" s="71">
        <v>0</v>
      </c>
      <c r="AE271" s="158" t="s">
        <v>74</v>
      </c>
      <c r="AF271" s="71">
        <f t="shared" si="21"/>
        <v>0</v>
      </c>
      <c r="AG271" s="70">
        <v>0</v>
      </c>
      <c r="AH271" s="300">
        <v>0</v>
      </c>
      <c r="AI271" s="158" t="s">
        <v>74</v>
      </c>
      <c r="AJ271" s="67">
        <v>0</v>
      </c>
      <c r="AK271" s="76" t="s">
        <v>74</v>
      </c>
      <c r="AL271" s="76" t="s">
        <v>74</v>
      </c>
      <c r="AM271" s="71">
        <f t="shared" si="22"/>
        <v>0</v>
      </c>
      <c r="AN271" s="305">
        <f>+K271+AC271-AH271</f>
        <v>2400000</v>
      </c>
      <c r="AO271" s="67" t="s">
        <v>66</v>
      </c>
      <c r="AP271" s="70">
        <v>2400000</v>
      </c>
      <c r="AQ271" s="67" t="s">
        <v>94</v>
      </c>
      <c r="AR271" s="70">
        <v>0</v>
      </c>
      <c r="AS271" s="80" t="s">
        <v>74</v>
      </c>
      <c r="AT271" s="301">
        <v>2400000</v>
      </c>
      <c r="AU271" s="203">
        <f t="shared" si="23"/>
        <v>0</v>
      </c>
      <c r="AV271" s="83">
        <f t="shared" si="24"/>
        <v>1</v>
      </c>
      <c r="AW271" s="158" t="s">
        <v>74</v>
      </c>
      <c r="AX271" s="67" t="s">
        <v>80</v>
      </c>
      <c r="AY271" s="70" t="s">
        <v>11085</v>
      </c>
      <c r="AZ271" s="68" t="s">
        <v>66</v>
      </c>
      <c r="BA271" s="68" t="s">
        <v>66</v>
      </c>
    </row>
    <row r="272" spans="2:53" x14ac:dyDescent="0.25">
      <c r="B272" s="68">
        <v>2024</v>
      </c>
      <c r="C272" s="68">
        <v>891780111</v>
      </c>
      <c r="D272" s="69" t="s">
        <v>64</v>
      </c>
      <c r="E272" s="74" t="s">
        <v>11084</v>
      </c>
      <c r="F272" s="70" t="s">
        <v>11083</v>
      </c>
      <c r="G272" s="314">
        <v>0</v>
      </c>
      <c r="H272" s="67" t="s">
        <v>72</v>
      </c>
      <c r="I272" s="69" t="s">
        <v>65</v>
      </c>
      <c r="J272" s="70" t="s">
        <v>11082</v>
      </c>
      <c r="K272" s="70">
        <v>14300000</v>
      </c>
      <c r="L272" s="68" t="s">
        <v>67</v>
      </c>
      <c r="M272" s="70" t="s">
        <v>7402</v>
      </c>
      <c r="N272" s="70">
        <v>1102864782</v>
      </c>
      <c r="O272" s="75">
        <v>13</v>
      </c>
      <c r="P272" s="158">
        <v>45302</v>
      </c>
      <c r="Q272" s="70">
        <v>4518689382</v>
      </c>
      <c r="R272" s="249">
        <v>45315</v>
      </c>
      <c r="S272" s="70">
        <v>14300000</v>
      </c>
      <c r="T272" s="67" t="s">
        <v>66</v>
      </c>
      <c r="U272" s="70">
        <v>72221403</v>
      </c>
      <c r="V272" s="70" t="s">
        <v>6468</v>
      </c>
      <c r="W272" s="249">
        <v>45315</v>
      </c>
      <c r="X272" s="249">
        <v>45315</v>
      </c>
      <c r="Y272" s="78" t="s">
        <v>74</v>
      </c>
      <c r="Z272" s="249">
        <v>45457</v>
      </c>
      <c r="AA272" s="71">
        <f t="shared" si="20"/>
        <v>142</v>
      </c>
      <c r="AB272" s="71">
        <v>2</v>
      </c>
      <c r="AC272" s="299">
        <v>1600000</v>
      </c>
      <c r="AD272" s="71">
        <v>1</v>
      </c>
      <c r="AE272" s="315">
        <v>45473</v>
      </c>
      <c r="AF272" s="71">
        <f t="shared" si="21"/>
        <v>16</v>
      </c>
      <c r="AG272" s="70">
        <v>0</v>
      </c>
      <c r="AH272" s="300">
        <v>0</v>
      </c>
      <c r="AI272" s="158" t="s">
        <v>74</v>
      </c>
      <c r="AJ272" s="67">
        <v>0</v>
      </c>
      <c r="AK272" s="76" t="s">
        <v>74</v>
      </c>
      <c r="AL272" s="76" t="s">
        <v>74</v>
      </c>
      <c r="AM272" s="71">
        <f t="shared" si="22"/>
        <v>0</v>
      </c>
      <c r="AN272" s="305">
        <f>+K272+AC272-AH272</f>
        <v>15900000</v>
      </c>
      <c r="AO272" s="67" t="s">
        <v>66</v>
      </c>
      <c r="AP272" s="70">
        <v>14300000</v>
      </c>
      <c r="AQ272" s="67" t="s">
        <v>94</v>
      </c>
      <c r="AR272" s="70">
        <v>0</v>
      </c>
      <c r="AS272" s="80" t="s">
        <v>74</v>
      </c>
      <c r="AT272" s="301">
        <v>15900000</v>
      </c>
      <c r="AU272" s="203">
        <f t="shared" si="23"/>
        <v>0</v>
      </c>
      <c r="AV272" s="83">
        <f t="shared" si="24"/>
        <v>1</v>
      </c>
      <c r="AW272" s="158" t="s">
        <v>74</v>
      </c>
      <c r="AX272" s="67" t="s">
        <v>80</v>
      </c>
      <c r="AY272" s="70" t="s">
        <v>11081</v>
      </c>
      <c r="AZ272" s="68" t="s">
        <v>66</v>
      </c>
      <c r="BA272" s="68" t="s">
        <v>66</v>
      </c>
    </row>
    <row r="273" spans="2:53" x14ac:dyDescent="0.25">
      <c r="B273" s="68">
        <v>2024</v>
      </c>
      <c r="C273" s="68">
        <v>891780111</v>
      </c>
      <c r="D273" s="69" t="s">
        <v>64</v>
      </c>
      <c r="E273" s="74" t="s">
        <v>11080</v>
      </c>
      <c r="F273" s="70" t="s">
        <v>11079</v>
      </c>
      <c r="G273" s="314">
        <v>0</v>
      </c>
      <c r="H273" s="67" t="s">
        <v>72</v>
      </c>
      <c r="I273" s="69" t="s">
        <v>65</v>
      </c>
      <c r="J273" s="70" t="s">
        <v>9798</v>
      </c>
      <c r="K273" s="70">
        <v>10010000</v>
      </c>
      <c r="L273" s="68" t="s">
        <v>67</v>
      </c>
      <c r="M273" s="70" t="s">
        <v>7832</v>
      </c>
      <c r="N273" s="70">
        <v>57435172</v>
      </c>
      <c r="O273" s="75">
        <v>14</v>
      </c>
      <c r="P273" s="249">
        <v>45302</v>
      </c>
      <c r="Q273" s="70">
        <v>2126349000</v>
      </c>
      <c r="R273" s="249">
        <v>45315</v>
      </c>
      <c r="S273" s="70">
        <v>10010000</v>
      </c>
      <c r="T273" s="67" t="s">
        <v>66</v>
      </c>
      <c r="U273" s="70">
        <v>57444673</v>
      </c>
      <c r="V273" s="70" t="s">
        <v>4366</v>
      </c>
      <c r="W273" s="249">
        <v>45315</v>
      </c>
      <c r="X273" s="249">
        <v>45315</v>
      </c>
      <c r="Y273" s="78" t="s">
        <v>74</v>
      </c>
      <c r="Z273" s="249">
        <v>45457</v>
      </c>
      <c r="AA273" s="71">
        <f t="shared" si="20"/>
        <v>142</v>
      </c>
      <c r="AB273" s="71">
        <v>3</v>
      </c>
      <c r="AC273" s="299">
        <v>1120000</v>
      </c>
      <c r="AD273" s="71">
        <v>2</v>
      </c>
      <c r="AE273" s="315">
        <v>45475</v>
      </c>
      <c r="AF273" s="71">
        <f t="shared" si="21"/>
        <v>18</v>
      </c>
      <c r="AG273" s="70">
        <v>0</v>
      </c>
      <c r="AH273" s="300">
        <v>0</v>
      </c>
      <c r="AI273" s="158" t="s">
        <v>74</v>
      </c>
      <c r="AJ273" s="67">
        <v>0</v>
      </c>
      <c r="AK273" s="76" t="s">
        <v>74</v>
      </c>
      <c r="AL273" s="76" t="s">
        <v>74</v>
      </c>
      <c r="AM273" s="71">
        <f t="shared" si="22"/>
        <v>0</v>
      </c>
      <c r="AN273" s="305">
        <f>+K273+AC273-AH273</f>
        <v>11130000</v>
      </c>
      <c r="AO273" s="67" t="s">
        <v>66</v>
      </c>
      <c r="AP273" s="70">
        <v>10010000</v>
      </c>
      <c r="AQ273" s="67" t="s">
        <v>94</v>
      </c>
      <c r="AR273" s="70">
        <v>0</v>
      </c>
      <c r="AS273" s="80" t="s">
        <v>74</v>
      </c>
      <c r="AT273" s="301">
        <v>11130000</v>
      </c>
      <c r="AU273" s="203">
        <f t="shared" si="23"/>
        <v>0</v>
      </c>
      <c r="AV273" s="83">
        <f t="shared" si="24"/>
        <v>1</v>
      </c>
      <c r="AW273" s="158" t="s">
        <v>74</v>
      </c>
      <c r="AX273" s="67" t="s">
        <v>80</v>
      </c>
      <c r="AY273" s="70" t="s">
        <v>11078</v>
      </c>
      <c r="AZ273" s="68" t="s">
        <v>66</v>
      </c>
      <c r="BA273" s="68" t="s">
        <v>66</v>
      </c>
    </row>
    <row r="274" spans="2:53" x14ac:dyDescent="0.25">
      <c r="B274" s="68">
        <v>2024</v>
      </c>
      <c r="C274" s="68">
        <v>891780111</v>
      </c>
      <c r="D274" s="69" t="s">
        <v>64</v>
      </c>
      <c r="E274" s="74" t="s">
        <v>11077</v>
      </c>
      <c r="F274" s="70" t="s">
        <v>11076</v>
      </c>
      <c r="G274" s="314">
        <v>0</v>
      </c>
      <c r="H274" s="67" t="s">
        <v>72</v>
      </c>
      <c r="I274" s="69" t="s">
        <v>65</v>
      </c>
      <c r="J274" s="70" t="s">
        <v>9798</v>
      </c>
      <c r="K274" s="70">
        <v>10010000</v>
      </c>
      <c r="L274" s="68" t="s">
        <v>67</v>
      </c>
      <c r="M274" s="70" t="s">
        <v>7851</v>
      </c>
      <c r="N274" s="70">
        <v>1082977230</v>
      </c>
      <c r="O274" s="75">
        <v>14</v>
      </c>
      <c r="P274" s="249">
        <v>45302</v>
      </c>
      <c r="Q274" s="70">
        <v>2126349000</v>
      </c>
      <c r="R274" s="249">
        <v>45315</v>
      </c>
      <c r="S274" s="70">
        <v>10010000</v>
      </c>
      <c r="T274" s="67" t="s">
        <v>66</v>
      </c>
      <c r="U274" s="70">
        <v>57444673</v>
      </c>
      <c r="V274" s="70" t="s">
        <v>4366</v>
      </c>
      <c r="W274" s="249">
        <v>45315</v>
      </c>
      <c r="X274" s="249">
        <v>45315</v>
      </c>
      <c r="Y274" s="78" t="s">
        <v>74</v>
      </c>
      <c r="Z274" s="249">
        <v>45457</v>
      </c>
      <c r="AA274" s="71">
        <f t="shared" si="20"/>
        <v>142</v>
      </c>
      <c r="AB274" s="71">
        <v>2</v>
      </c>
      <c r="AC274" s="299">
        <v>1120000</v>
      </c>
      <c r="AD274" s="71">
        <v>1</v>
      </c>
      <c r="AE274" s="315">
        <v>45473</v>
      </c>
      <c r="AF274" s="71">
        <f t="shared" si="21"/>
        <v>16</v>
      </c>
      <c r="AG274" s="70">
        <v>0</v>
      </c>
      <c r="AH274" s="300">
        <v>0</v>
      </c>
      <c r="AI274" s="158" t="s">
        <v>74</v>
      </c>
      <c r="AJ274" s="67">
        <v>0</v>
      </c>
      <c r="AK274" s="76" t="s">
        <v>74</v>
      </c>
      <c r="AL274" s="76" t="s">
        <v>74</v>
      </c>
      <c r="AM274" s="71">
        <f t="shared" si="22"/>
        <v>0</v>
      </c>
      <c r="AN274" s="305">
        <f>+K274+AC274-AH274</f>
        <v>11130000</v>
      </c>
      <c r="AO274" s="67" t="s">
        <v>66</v>
      </c>
      <c r="AP274" s="70">
        <v>10010000</v>
      </c>
      <c r="AQ274" s="67" t="s">
        <v>94</v>
      </c>
      <c r="AR274" s="70">
        <v>0</v>
      </c>
      <c r="AS274" s="80" t="s">
        <v>74</v>
      </c>
      <c r="AT274" s="301">
        <v>11130000</v>
      </c>
      <c r="AU274" s="203">
        <f t="shared" si="23"/>
        <v>0</v>
      </c>
      <c r="AV274" s="83">
        <f t="shared" si="24"/>
        <v>1</v>
      </c>
      <c r="AW274" s="158" t="s">
        <v>74</v>
      </c>
      <c r="AX274" s="67" t="s">
        <v>80</v>
      </c>
      <c r="AY274" s="70" t="s">
        <v>11075</v>
      </c>
      <c r="AZ274" s="68" t="s">
        <v>66</v>
      </c>
      <c r="BA274" s="68" t="s">
        <v>66</v>
      </c>
    </row>
    <row r="275" spans="2:53" x14ac:dyDescent="0.25">
      <c r="B275" s="68">
        <v>2024</v>
      </c>
      <c r="C275" s="68">
        <v>891780111</v>
      </c>
      <c r="D275" s="69" t="s">
        <v>64</v>
      </c>
      <c r="E275" s="74" t="s">
        <v>11074</v>
      </c>
      <c r="F275" s="70" t="s">
        <v>11073</v>
      </c>
      <c r="G275" s="314">
        <v>0</v>
      </c>
      <c r="H275" s="67" t="s">
        <v>72</v>
      </c>
      <c r="I275" s="69" t="s">
        <v>65</v>
      </c>
      <c r="J275" s="70" t="s">
        <v>11072</v>
      </c>
      <c r="K275" s="70">
        <v>20000000</v>
      </c>
      <c r="L275" s="68" t="s">
        <v>67</v>
      </c>
      <c r="M275" s="70" t="s">
        <v>6875</v>
      </c>
      <c r="N275" s="70">
        <v>1065883393</v>
      </c>
      <c r="O275" s="75">
        <v>13</v>
      </c>
      <c r="P275" s="158">
        <v>45302</v>
      </c>
      <c r="Q275" s="70">
        <v>4518689382</v>
      </c>
      <c r="R275" s="249">
        <v>45315</v>
      </c>
      <c r="S275" s="70">
        <v>20000000</v>
      </c>
      <c r="T275" s="67" t="s">
        <v>66</v>
      </c>
      <c r="U275" s="70">
        <v>15443332</v>
      </c>
      <c r="V275" s="70" t="s">
        <v>4286</v>
      </c>
      <c r="W275" s="249">
        <v>45315</v>
      </c>
      <c r="X275" s="249">
        <v>45315</v>
      </c>
      <c r="Y275" s="78" t="s">
        <v>74</v>
      </c>
      <c r="Z275" s="249">
        <v>45457</v>
      </c>
      <c r="AA275" s="71">
        <f t="shared" si="20"/>
        <v>142</v>
      </c>
      <c r="AB275" s="71">
        <v>2</v>
      </c>
      <c r="AC275" s="299">
        <v>2133000</v>
      </c>
      <c r="AD275" s="71">
        <v>1</v>
      </c>
      <c r="AE275" s="315">
        <v>45473</v>
      </c>
      <c r="AF275" s="71">
        <f t="shared" si="21"/>
        <v>16</v>
      </c>
      <c r="AG275" s="70">
        <v>0</v>
      </c>
      <c r="AH275" s="300">
        <v>0</v>
      </c>
      <c r="AI275" s="158" t="s">
        <v>74</v>
      </c>
      <c r="AJ275" s="67">
        <v>0</v>
      </c>
      <c r="AK275" s="76" t="s">
        <v>74</v>
      </c>
      <c r="AL275" s="76" t="s">
        <v>74</v>
      </c>
      <c r="AM275" s="71">
        <f t="shared" si="22"/>
        <v>0</v>
      </c>
      <c r="AN275" s="305">
        <f>+K275+AC275-AH275</f>
        <v>22133000</v>
      </c>
      <c r="AO275" s="67" t="s">
        <v>66</v>
      </c>
      <c r="AP275" s="70">
        <v>20000000</v>
      </c>
      <c r="AQ275" s="67" t="s">
        <v>94</v>
      </c>
      <c r="AR275" s="70">
        <v>0</v>
      </c>
      <c r="AS275" s="80" t="s">
        <v>74</v>
      </c>
      <c r="AT275" s="301">
        <v>22133000</v>
      </c>
      <c r="AU275" s="203">
        <f t="shared" si="23"/>
        <v>0</v>
      </c>
      <c r="AV275" s="83">
        <f t="shared" si="24"/>
        <v>1</v>
      </c>
      <c r="AW275" s="158" t="s">
        <v>74</v>
      </c>
      <c r="AX275" s="67" t="s">
        <v>80</v>
      </c>
      <c r="AY275" s="70" t="s">
        <v>11071</v>
      </c>
      <c r="AZ275" s="68" t="s">
        <v>66</v>
      </c>
      <c r="BA275" s="68" t="s">
        <v>66</v>
      </c>
    </row>
    <row r="276" spans="2:53" x14ac:dyDescent="0.25">
      <c r="B276" s="68">
        <v>2024</v>
      </c>
      <c r="C276" s="68">
        <v>891780111</v>
      </c>
      <c r="D276" s="69" t="s">
        <v>64</v>
      </c>
      <c r="E276" s="74" t="s">
        <v>11070</v>
      </c>
      <c r="F276" s="70" t="s">
        <v>11069</v>
      </c>
      <c r="G276" s="314">
        <v>0</v>
      </c>
      <c r="H276" s="67" t="s">
        <v>72</v>
      </c>
      <c r="I276" s="69" t="s">
        <v>65</v>
      </c>
      <c r="J276" s="70" t="s">
        <v>11068</v>
      </c>
      <c r="K276" s="70">
        <v>30000000</v>
      </c>
      <c r="L276" s="68" t="s">
        <v>67</v>
      </c>
      <c r="M276" s="70" t="s">
        <v>8900</v>
      </c>
      <c r="N276" s="70">
        <v>1018413783</v>
      </c>
      <c r="O276" s="75">
        <v>13</v>
      </c>
      <c r="P276" s="158">
        <v>45302</v>
      </c>
      <c r="Q276" s="70">
        <v>4518689382</v>
      </c>
      <c r="R276" s="249">
        <v>45316</v>
      </c>
      <c r="S276" s="70">
        <v>30000000</v>
      </c>
      <c r="T276" s="67" t="s">
        <v>66</v>
      </c>
      <c r="U276" s="70">
        <v>57461216</v>
      </c>
      <c r="V276" s="70" t="s">
        <v>4578</v>
      </c>
      <c r="W276" s="249">
        <v>45316</v>
      </c>
      <c r="X276" s="249">
        <v>45316</v>
      </c>
      <c r="Y276" s="78" t="s">
        <v>74</v>
      </c>
      <c r="Z276" s="249">
        <v>45457</v>
      </c>
      <c r="AA276" s="71">
        <f t="shared" si="20"/>
        <v>141</v>
      </c>
      <c r="AB276" s="71">
        <v>2</v>
      </c>
      <c r="AC276" s="299">
        <v>3200000</v>
      </c>
      <c r="AD276" s="71">
        <v>1</v>
      </c>
      <c r="AE276" s="315">
        <v>45473</v>
      </c>
      <c r="AF276" s="71">
        <f t="shared" si="21"/>
        <v>16</v>
      </c>
      <c r="AG276" s="70">
        <v>0</v>
      </c>
      <c r="AH276" s="300">
        <v>0</v>
      </c>
      <c r="AI276" s="158" t="s">
        <v>74</v>
      </c>
      <c r="AJ276" s="67">
        <v>0</v>
      </c>
      <c r="AK276" s="76" t="s">
        <v>74</v>
      </c>
      <c r="AL276" s="76" t="s">
        <v>74</v>
      </c>
      <c r="AM276" s="71">
        <f t="shared" si="22"/>
        <v>0</v>
      </c>
      <c r="AN276" s="305">
        <f>+K276+AC276-AH276</f>
        <v>33200000</v>
      </c>
      <c r="AO276" s="67" t="s">
        <v>66</v>
      </c>
      <c r="AP276" s="70">
        <v>30000000</v>
      </c>
      <c r="AQ276" s="67" t="s">
        <v>94</v>
      </c>
      <c r="AR276" s="70">
        <v>0</v>
      </c>
      <c r="AS276" s="80" t="s">
        <v>74</v>
      </c>
      <c r="AT276" s="301">
        <v>33200000</v>
      </c>
      <c r="AU276" s="203">
        <f t="shared" si="23"/>
        <v>0</v>
      </c>
      <c r="AV276" s="83">
        <f t="shared" si="24"/>
        <v>1</v>
      </c>
      <c r="AW276" s="158" t="s">
        <v>74</v>
      </c>
      <c r="AX276" s="67" t="s">
        <v>80</v>
      </c>
      <c r="AY276" s="70" t="s">
        <v>11067</v>
      </c>
      <c r="AZ276" s="68" t="s">
        <v>66</v>
      </c>
      <c r="BA276" s="68" t="s">
        <v>66</v>
      </c>
    </row>
    <row r="277" spans="2:53" x14ac:dyDescent="0.25">
      <c r="B277" s="68">
        <v>2024</v>
      </c>
      <c r="C277" s="68">
        <v>891780111</v>
      </c>
      <c r="D277" s="69" t="s">
        <v>64</v>
      </c>
      <c r="E277" s="74" t="s">
        <v>11066</v>
      </c>
      <c r="F277" s="70" t="s">
        <v>11065</v>
      </c>
      <c r="G277" s="314">
        <v>2020000100417</v>
      </c>
      <c r="H277" s="67" t="s">
        <v>72</v>
      </c>
      <c r="I277" s="69" t="s">
        <v>1521</v>
      </c>
      <c r="J277" s="70" t="s">
        <v>11064</v>
      </c>
      <c r="K277" s="70">
        <v>28000000</v>
      </c>
      <c r="L277" s="68" t="s">
        <v>67</v>
      </c>
      <c r="M277" s="70" t="s">
        <v>6135</v>
      </c>
      <c r="N277" s="70">
        <v>85461666</v>
      </c>
      <c r="O277" s="70">
        <v>53</v>
      </c>
      <c r="P277" s="249">
        <v>45306</v>
      </c>
      <c r="Q277" s="70">
        <v>81800000</v>
      </c>
      <c r="R277" s="249">
        <v>45316</v>
      </c>
      <c r="S277" s="70">
        <v>28000000</v>
      </c>
      <c r="T277" s="67" t="s">
        <v>66</v>
      </c>
      <c r="U277" s="70">
        <v>72220242</v>
      </c>
      <c r="V277" s="70" t="s">
        <v>6134</v>
      </c>
      <c r="W277" s="249">
        <v>45316</v>
      </c>
      <c r="X277" s="249">
        <v>45316</v>
      </c>
      <c r="Y277" s="78" t="s">
        <v>74</v>
      </c>
      <c r="Z277" s="249">
        <v>45473</v>
      </c>
      <c r="AA277" s="71">
        <f t="shared" si="20"/>
        <v>157</v>
      </c>
      <c r="AB277" s="71">
        <v>0</v>
      </c>
      <c r="AC277" s="299">
        <v>0</v>
      </c>
      <c r="AD277" s="71">
        <v>0</v>
      </c>
      <c r="AE277" s="158" t="s">
        <v>74</v>
      </c>
      <c r="AF277" s="71">
        <f t="shared" si="21"/>
        <v>0</v>
      </c>
      <c r="AG277" s="70">
        <v>0</v>
      </c>
      <c r="AH277" s="300">
        <v>0</v>
      </c>
      <c r="AI277" s="158" t="s">
        <v>74</v>
      </c>
      <c r="AJ277" s="67">
        <v>0</v>
      </c>
      <c r="AK277" s="76" t="s">
        <v>74</v>
      </c>
      <c r="AL277" s="76" t="s">
        <v>74</v>
      </c>
      <c r="AM277" s="71">
        <f t="shared" si="22"/>
        <v>0</v>
      </c>
      <c r="AN277" s="305">
        <f>+K277+AC277-AH277</f>
        <v>28000000</v>
      </c>
      <c r="AO277" s="67" t="s">
        <v>94</v>
      </c>
      <c r="AP277" s="70">
        <v>0</v>
      </c>
      <c r="AQ277" s="67" t="s">
        <v>94</v>
      </c>
      <c r="AR277" s="70">
        <v>0</v>
      </c>
      <c r="AS277" s="80" t="s">
        <v>74</v>
      </c>
      <c r="AT277" s="301">
        <v>28000000</v>
      </c>
      <c r="AU277" s="203">
        <f t="shared" si="23"/>
        <v>0</v>
      </c>
      <c r="AV277" s="83">
        <f t="shared" si="24"/>
        <v>1</v>
      </c>
      <c r="AW277" s="158" t="s">
        <v>74</v>
      </c>
      <c r="AX277" s="67" t="s">
        <v>80</v>
      </c>
      <c r="AY277" s="70" t="s">
        <v>11063</v>
      </c>
      <c r="AZ277" s="68" t="s">
        <v>66</v>
      </c>
      <c r="BA277" s="68" t="s">
        <v>66</v>
      </c>
    </row>
    <row r="278" spans="2:53" x14ac:dyDescent="0.25">
      <c r="B278" s="68">
        <v>2024</v>
      </c>
      <c r="C278" s="68">
        <v>891780111</v>
      </c>
      <c r="D278" s="69" t="s">
        <v>64</v>
      </c>
      <c r="E278" s="74" t="s">
        <v>11062</v>
      </c>
      <c r="F278" s="70" t="s">
        <v>11061</v>
      </c>
      <c r="G278" s="314">
        <v>0</v>
      </c>
      <c r="H278" s="67" t="s">
        <v>72</v>
      </c>
      <c r="I278" s="69" t="s">
        <v>65</v>
      </c>
      <c r="J278" s="70" t="s">
        <v>11060</v>
      </c>
      <c r="K278" s="70">
        <v>16500000</v>
      </c>
      <c r="L278" s="68" t="s">
        <v>67</v>
      </c>
      <c r="M278" s="70" t="s">
        <v>11059</v>
      </c>
      <c r="N278" s="70">
        <v>17805883</v>
      </c>
      <c r="O278" s="75">
        <v>13</v>
      </c>
      <c r="P278" s="158">
        <v>45302</v>
      </c>
      <c r="Q278" s="70">
        <v>4518689382</v>
      </c>
      <c r="R278" s="249">
        <v>45316</v>
      </c>
      <c r="S278" s="70">
        <v>16500000</v>
      </c>
      <c r="T278" s="67" t="s">
        <v>66</v>
      </c>
      <c r="U278" s="70">
        <v>85449357</v>
      </c>
      <c r="V278" s="70" t="s">
        <v>6038</v>
      </c>
      <c r="W278" s="249">
        <v>45316</v>
      </c>
      <c r="X278" s="249">
        <v>45316</v>
      </c>
      <c r="Y278" s="78" t="s">
        <v>74</v>
      </c>
      <c r="Z278" s="249">
        <v>45457</v>
      </c>
      <c r="AA278" s="71">
        <f t="shared" si="20"/>
        <v>141</v>
      </c>
      <c r="AB278" s="71">
        <v>2</v>
      </c>
      <c r="AC278" s="299">
        <v>1760000</v>
      </c>
      <c r="AD278" s="71">
        <v>1</v>
      </c>
      <c r="AE278" s="315">
        <v>45473</v>
      </c>
      <c r="AF278" s="71">
        <f t="shared" si="21"/>
        <v>16</v>
      </c>
      <c r="AG278" s="70">
        <v>0</v>
      </c>
      <c r="AH278" s="300">
        <v>0</v>
      </c>
      <c r="AI278" s="158" t="s">
        <v>74</v>
      </c>
      <c r="AJ278" s="67">
        <v>0</v>
      </c>
      <c r="AK278" s="76" t="s">
        <v>74</v>
      </c>
      <c r="AL278" s="76" t="s">
        <v>74</v>
      </c>
      <c r="AM278" s="71">
        <f t="shared" si="22"/>
        <v>0</v>
      </c>
      <c r="AN278" s="305">
        <f>+K278+AC278-AH278</f>
        <v>18260000</v>
      </c>
      <c r="AO278" s="67" t="s">
        <v>66</v>
      </c>
      <c r="AP278" s="70">
        <v>16500000</v>
      </c>
      <c r="AQ278" s="67" t="s">
        <v>94</v>
      </c>
      <c r="AR278" s="70">
        <v>0</v>
      </c>
      <c r="AS278" s="80" t="s">
        <v>74</v>
      </c>
      <c r="AT278" s="301">
        <v>18260000</v>
      </c>
      <c r="AU278" s="203">
        <f t="shared" si="23"/>
        <v>0</v>
      </c>
      <c r="AV278" s="83">
        <f t="shared" si="24"/>
        <v>1</v>
      </c>
      <c r="AW278" s="158" t="s">
        <v>74</v>
      </c>
      <c r="AX278" s="67" t="s">
        <v>80</v>
      </c>
      <c r="AY278" s="70" t="s">
        <v>11058</v>
      </c>
      <c r="AZ278" s="68" t="s">
        <v>66</v>
      </c>
      <c r="BA278" s="68" t="s">
        <v>66</v>
      </c>
    </row>
    <row r="279" spans="2:53" x14ac:dyDescent="0.25">
      <c r="B279" s="68">
        <v>2024</v>
      </c>
      <c r="C279" s="68">
        <v>891780111</v>
      </c>
      <c r="D279" s="69" t="s">
        <v>64</v>
      </c>
      <c r="E279" s="74" t="s">
        <v>11057</v>
      </c>
      <c r="F279" s="70" t="s">
        <v>11056</v>
      </c>
      <c r="G279" s="314">
        <v>0</v>
      </c>
      <c r="H279" s="67" t="s">
        <v>72</v>
      </c>
      <c r="I279" s="69" t="s">
        <v>65</v>
      </c>
      <c r="J279" s="70" t="s">
        <v>11055</v>
      </c>
      <c r="K279" s="70">
        <v>14300000</v>
      </c>
      <c r="L279" s="68" t="s">
        <v>67</v>
      </c>
      <c r="M279" s="70" t="s">
        <v>7614</v>
      </c>
      <c r="N279" s="70">
        <v>1004373737</v>
      </c>
      <c r="O279" s="75">
        <v>13</v>
      </c>
      <c r="P279" s="158">
        <v>45302</v>
      </c>
      <c r="Q279" s="70">
        <v>4518689382</v>
      </c>
      <c r="R279" s="249">
        <v>45316</v>
      </c>
      <c r="S279" s="70">
        <v>14300000</v>
      </c>
      <c r="T279" s="67" t="s">
        <v>66</v>
      </c>
      <c r="U279" s="70">
        <v>41947381</v>
      </c>
      <c r="V279" s="70" t="s">
        <v>7502</v>
      </c>
      <c r="W279" s="249">
        <v>45316</v>
      </c>
      <c r="X279" s="249">
        <v>45316</v>
      </c>
      <c r="Y279" s="78" t="s">
        <v>74</v>
      </c>
      <c r="Z279" s="249">
        <v>45457</v>
      </c>
      <c r="AA279" s="71">
        <f t="shared" si="20"/>
        <v>141</v>
      </c>
      <c r="AB279" s="71">
        <v>2</v>
      </c>
      <c r="AC279" s="299">
        <v>700000</v>
      </c>
      <c r="AD279" s="71">
        <v>1</v>
      </c>
      <c r="AE279" s="315">
        <v>45464</v>
      </c>
      <c r="AF279" s="71">
        <f t="shared" si="21"/>
        <v>7</v>
      </c>
      <c r="AG279" s="70">
        <v>0</v>
      </c>
      <c r="AH279" s="300">
        <v>0</v>
      </c>
      <c r="AI279" s="158" t="s">
        <v>74</v>
      </c>
      <c r="AJ279" s="67">
        <v>0</v>
      </c>
      <c r="AK279" s="76" t="s">
        <v>74</v>
      </c>
      <c r="AL279" s="76" t="s">
        <v>74</v>
      </c>
      <c r="AM279" s="71">
        <f t="shared" si="22"/>
        <v>0</v>
      </c>
      <c r="AN279" s="305">
        <f>+K279+AC279-AH279</f>
        <v>15000000</v>
      </c>
      <c r="AO279" s="67" t="s">
        <v>66</v>
      </c>
      <c r="AP279" s="70">
        <v>14300000</v>
      </c>
      <c r="AQ279" s="67" t="s">
        <v>94</v>
      </c>
      <c r="AR279" s="70">
        <v>0</v>
      </c>
      <c r="AS279" s="80" t="s">
        <v>74</v>
      </c>
      <c r="AT279" s="301">
        <v>15000000</v>
      </c>
      <c r="AU279" s="203">
        <f t="shared" si="23"/>
        <v>0</v>
      </c>
      <c r="AV279" s="83">
        <f t="shared" si="24"/>
        <v>1</v>
      </c>
      <c r="AW279" s="158" t="s">
        <v>74</v>
      </c>
      <c r="AX279" s="67" t="s">
        <v>80</v>
      </c>
      <c r="AY279" s="70" t="s">
        <v>11054</v>
      </c>
      <c r="AZ279" s="68" t="s">
        <v>66</v>
      </c>
      <c r="BA279" s="68" t="s">
        <v>66</v>
      </c>
    </row>
    <row r="280" spans="2:53" x14ac:dyDescent="0.25">
      <c r="B280" s="68">
        <v>2024</v>
      </c>
      <c r="C280" s="68">
        <v>891780111</v>
      </c>
      <c r="D280" s="69" t="s">
        <v>64</v>
      </c>
      <c r="E280" s="74" t="s">
        <v>11053</v>
      </c>
      <c r="F280" s="70" t="s">
        <v>11052</v>
      </c>
      <c r="G280" s="314">
        <v>0</v>
      </c>
      <c r="H280" s="67" t="s">
        <v>72</v>
      </c>
      <c r="I280" s="69" t="s">
        <v>65</v>
      </c>
      <c r="J280" s="70" t="s">
        <v>11051</v>
      </c>
      <c r="K280" s="70">
        <v>14300000</v>
      </c>
      <c r="L280" s="68" t="s">
        <v>67</v>
      </c>
      <c r="M280" s="70" t="s">
        <v>6469</v>
      </c>
      <c r="N280" s="70">
        <v>57432322</v>
      </c>
      <c r="O280" s="75">
        <v>13</v>
      </c>
      <c r="P280" s="158">
        <v>45302</v>
      </c>
      <c r="Q280" s="70">
        <v>4518689382</v>
      </c>
      <c r="R280" s="249">
        <v>45316</v>
      </c>
      <c r="S280" s="70">
        <v>14300000</v>
      </c>
      <c r="T280" s="67" t="s">
        <v>66</v>
      </c>
      <c r="U280" s="70">
        <v>72221403</v>
      </c>
      <c r="V280" s="70" t="s">
        <v>6468</v>
      </c>
      <c r="W280" s="249">
        <v>45316</v>
      </c>
      <c r="X280" s="249">
        <v>45316</v>
      </c>
      <c r="Y280" s="78" t="s">
        <v>74</v>
      </c>
      <c r="Z280" s="249">
        <v>45457</v>
      </c>
      <c r="AA280" s="71">
        <f t="shared" si="20"/>
        <v>141</v>
      </c>
      <c r="AB280" s="71">
        <v>2</v>
      </c>
      <c r="AC280" s="299">
        <v>1600000</v>
      </c>
      <c r="AD280" s="71">
        <v>1</v>
      </c>
      <c r="AE280" s="315">
        <v>45473</v>
      </c>
      <c r="AF280" s="71">
        <f t="shared" si="21"/>
        <v>16</v>
      </c>
      <c r="AG280" s="70">
        <v>0</v>
      </c>
      <c r="AH280" s="300">
        <v>0</v>
      </c>
      <c r="AI280" s="158" t="s">
        <v>74</v>
      </c>
      <c r="AJ280" s="67">
        <v>0</v>
      </c>
      <c r="AK280" s="76" t="s">
        <v>74</v>
      </c>
      <c r="AL280" s="76" t="s">
        <v>74</v>
      </c>
      <c r="AM280" s="71">
        <f t="shared" si="22"/>
        <v>0</v>
      </c>
      <c r="AN280" s="305">
        <f>+K280+AC280-AH280</f>
        <v>15900000</v>
      </c>
      <c r="AO280" s="67" t="s">
        <v>66</v>
      </c>
      <c r="AP280" s="70">
        <v>14300000</v>
      </c>
      <c r="AQ280" s="67" t="s">
        <v>94</v>
      </c>
      <c r="AR280" s="70">
        <v>0</v>
      </c>
      <c r="AS280" s="80" t="s">
        <v>74</v>
      </c>
      <c r="AT280" s="301">
        <v>15900000</v>
      </c>
      <c r="AU280" s="203">
        <f t="shared" si="23"/>
        <v>0</v>
      </c>
      <c r="AV280" s="83">
        <f t="shared" si="24"/>
        <v>1</v>
      </c>
      <c r="AW280" s="158" t="s">
        <v>74</v>
      </c>
      <c r="AX280" s="67" t="s">
        <v>80</v>
      </c>
      <c r="AY280" s="70" t="s">
        <v>11050</v>
      </c>
      <c r="AZ280" s="68" t="s">
        <v>66</v>
      </c>
      <c r="BA280" s="68" t="s">
        <v>66</v>
      </c>
    </row>
    <row r="281" spans="2:53" x14ac:dyDescent="0.25">
      <c r="B281" s="68">
        <v>2024</v>
      </c>
      <c r="C281" s="68">
        <v>891780111</v>
      </c>
      <c r="D281" s="69" t="s">
        <v>64</v>
      </c>
      <c r="E281" s="74" t="s">
        <v>11049</v>
      </c>
      <c r="F281" s="70" t="s">
        <v>11048</v>
      </c>
      <c r="G281" s="314">
        <v>0</v>
      </c>
      <c r="H281" s="67" t="s">
        <v>72</v>
      </c>
      <c r="I281" s="69" t="s">
        <v>65</v>
      </c>
      <c r="J281" s="70" t="s">
        <v>11047</v>
      </c>
      <c r="K281" s="70">
        <v>12500000</v>
      </c>
      <c r="L281" s="68" t="s">
        <v>67</v>
      </c>
      <c r="M281" s="70" t="s">
        <v>6407</v>
      </c>
      <c r="N281" s="70">
        <v>1082968870</v>
      </c>
      <c r="O281" s="75">
        <v>14</v>
      </c>
      <c r="P281" s="249">
        <v>45302</v>
      </c>
      <c r="Q281" s="70">
        <v>2126349000</v>
      </c>
      <c r="R281" s="249">
        <v>45316</v>
      </c>
      <c r="S281" s="70">
        <v>12500000</v>
      </c>
      <c r="T281" s="67" t="s">
        <v>66</v>
      </c>
      <c r="U281" s="70">
        <v>57426272</v>
      </c>
      <c r="V281" s="70" t="s">
        <v>6199</v>
      </c>
      <c r="W281" s="249">
        <v>45316</v>
      </c>
      <c r="X281" s="249">
        <v>45316</v>
      </c>
      <c r="Y281" s="78" t="s">
        <v>74</v>
      </c>
      <c r="Z281" s="249">
        <v>45457</v>
      </c>
      <c r="AA281" s="71">
        <f t="shared" si="20"/>
        <v>141</v>
      </c>
      <c r="AB281" s="71">
        <v>0</v>
      </c>
      <c r="AC281" s="299">
        <v>0</v>
      </c>
      <c r="AD281" s="71">
        <v>0</v>
      </c>
      <c r="AE281" s="158" t="s">
        <v>74</v>
      </c>
      <c r="AF281" s="71">
        <f t="shared" si="21"/>
        <v>0</v>
      </c>
      <c r="AG281" s="70">
        <v>0</v>
      </c>
      <c r="AH281" s="300">
        <v>0</v>
      </c>
      <c r="AI281" s="158" t="s">
        <v>74</v>
      </c>
      <c r="AJ281" s="67">
        <v>0</v>
      </c>
      <c r="AK281" s="76" t="s">
        <v>74</v>
      </c>
      <c r="AL281" s="76" t="s">
        <v>74</v>
      </c>
      <c r="AM281" s="71">
        <f t="shared" si="22"/>
        <v>0</v>
      </c>
      <c r="AN281" s="305">
        <f>+K281+AC281-AH281</f>
        <v>12500000</v>
      </c>
      <c r="AO281" s="67" t="s">
        <v>66</v>
      </c>
      <c r="AP281" s="70">
        <v>12500000</v>
      </c>
      <c r="AQ281" s="67" t="s">
        <v>94</v>
      </c>
      <c r="AR281" s="70">
        <v>0</v>
      </c>
      <c r="AS281" s="80" t="s">
        <v>74</v>
      </c>
      <c r="AT281" s="301">
        <v>12500000</v>
      </c>
      <c r="AU281" s="203">
        <f t="shared" si="23"/>
        <v>0</v>
      </c>
      <c r="AV281" s="83">
        <f t="shared" si="24"/>
        <v>1</v>
      </c>
      <c r="AW281" s="158" t="s">
        <v>74</v>
      </c>
      <c r="AX281" s="67" t="s">
        <v>80</v>
      </c>
      <c r="AY281" s="70" t="s">
        <v>11046</v>
      </c>
      <c r="AZ281" s="68" t="s">
        <v>66</v>
      </c>
      <c r="BA281" s="68" t="s">
        <v>66</v>
      </c>
    </row>
    <row r="282" spans="2:53" x14ac:dyDescent="0.25">
      <c r="B282" s="68">
        <v>2024</v>
      </c>
      <c r="C282" s="68">
        <v>891780111</v>
      </c>
      <c r="D282" s="69" t="s">
        <v>64</v>
      </c>
      <c r="E282" s="74" t="s">
        <v>11045</v>
      </c>
      <c r="F282" s="70" t="s">
        <v>11044</v>
      </c>
      <c r="G282" s="314">
        <v>0</v>
      </c>
      <c r="H282" s="67" t="s">
        <v>72</v>
      </c>
      <c r="I282" s="69" t="s">
        <v>65</v>
      </c>
      <c r="J282" s="70" t="s">
        <v>11043</v>
      </c>
      <c r="K282" s="70">
        <v>7900000</v>
      </c>
      <c r="L282" s="68" t="s">
        <v>67</v>
      </c>
      <c r="M282" s="70" t="s">
        <v>11042</v>
      </c>
      <c r="N282" s="70">
        <v>1004345117</v>
      </c>
      <c r="O282" s="75">
        <v>13</v>
      </c>
      <c r="P282" s="158">
        <v>45302</v>
      </c>
      <c r="Q282" s="70">
        <v>4518689382</v>
      </c>
      <c r="R282" s="249">
        <v>45316</v>
      </c>
      <c r="S282" s="70">
        <v>7900000</v>
      </c>
      <c r="T282" s="67" t="s">
        <v>66</v>
      </c>
      <c r="U282" s="70">
        <v>1082950841</v>
      </c>
      <c r="V282" s="70" t="s">
        <v>759</v>
      </c>
      <c r="W282" s="249">
        <v>45316</v>
      </c>
      <c r="X282" s="249">
        <v>45316</v>
      </c>
      <c r="Y282" s="78" t="s">
        <v>74</v>
      </c>
      <c r="Z282" s="249">
        <v>45387</v>
      </c>
      <c r="AA282" s="71">
        <f t="shared" si="20"/>
        <v>71</v>
      </c>
      <c r="AB282" s="71">
        <v>0</v>
      </c>
      <c r="AC282" s="299">
        <v>0</v>
      </c>
      <c r="AD282" s="71">
        <v>0</v>
      </c>
      <c r="AE282" s="158" t="s">
        <v>74</v>
      </c>
      <c r="AF282" s="71">
        <f t="shared" si="21"/>
        <v>0</v>
      </c>
      <c r="AG282" s="70">
        <v>0</v>
      </c>
      <c r="AH282" s="300">
        <v>0</v>
      </c>
      <c r="AI282" s="158" t="s">
        <v>74</v>
      </c>
      <c r="AJ282" s="67">
        <v>0</v>
      </c>
      <c r="AK282" s="76" t="s">
        <v>74</v>
      </c>
      <c r="AL282" s="76" t="s">
        <v>74</v>
      </c>
      <c r="AM282" s="71">
        <f t="shared" si="22"/>
        <v>0</v>
      </c>
      <c r="AN282" s="305">
        <f>+K282+AC282-AH282</f>
        <v>7900000</v>
      </c>
      <c r="AO282" s="67" t="s">
        <v>66</v>
      </c>
      <c r="AP282" s="70">
        <v>7900000</v>
      </c>
      <c r="AQ282" s="67" t="s">
        <v>94</v>
      </c>
      <c r="AR282" s="70">
        <v>0</v>
      </c>
      <c r="AS282" s="80" t="s">
        <v>74</v>
      </c>
      <c r="AT282" s="301">
        <v>7900000</v>
      </c>
      <c r="AU282" s="203">
        <f t="shared" si="23"/>
        <v>0</v>
      </c>
      <c r="AV282" s="83">
        <f t="shared" si="24"/>
        <v>1</v>
      </c>
      <c r="AW282" s="158" t="s">
        <v>74</v>
      </c>
      <c r="AX282" s="67" t="s">
        <v>80</v>
      </c>
      <c r="AY282" s="70" t="s">
        <v>11041</v>
      </c>
      <c r="AZ282" s="68" t="s">
        <v>66</v>
      </c>
      <c r="BA282" s="68" t="s">
        <v>66</v>
      </c>
    </row>
    <row r="283" spans="2:53" x14ac:dyDescent="0.25">
      <c r="B283" s="68">
        <v>2024</v>
      </c>
      <c r="C283" s="68">
        <v>891780111</v>
      </c>
      <c r="D283" s="69" t="s">
        <v>64</v>
      </c>
      <c r="E283" s="74" t="s">
        <v>11040</v>
      </c>
      <c r="F283" s="70" t="s">
        <v>11039</v>
      </c>
      <c r="G283" s="314">
        <v>0</v>
      </c>
      <c r="H283" s="67" t="s">
        <v>72</v>
      </c>
      <c r="I283" s="69" t="s">
        <v>65</v>
      </c>
      <c r="J283" s="70" t="s">
        <v>11038</v>
      </c>
      <c r="K283" s="70">
        <v>18253000</v>
      </c>
      <c r="L283" s="68" t="s">
        <v>67</v>
      </c>
      <c r="M283" s="70" t="s">
        <v>8223</v>
      </c>
      <c r="N283" s="70">
        <v>36726367</v>
      </c>
      <c r="O283" s="75">
        <v>13</v>
      </c>
      <c r="P283" s="158">
        <v>45302</v>
      </c>
      <c r="Q283" s="70">
        <v>4518689382</v>
      </c>
      <c r="R283" s="249">
        <v>45316</v>
      </c>
      <c r="S283" s="70">
        <v>18253000</v>
      </c>
      <c r="T283" s="67" t="s">
        <v>66</v>
      </c>
      <c r="U283" s="70">
        <v>12542472</v>
      </c>
      <c r="V283" s="70" t="s">
        <v>1640</v>
      </c>
      <c r="W283" s="249">
        <v>45316</v>
      </c>
      <c r="X283" s="249">
        <v>45316</v>
      </c>
      <c r="Y283" s="78" t="s">
        <v>74</v>
      </c>
      <c r="Z283" s="249">
        <v>45457</v>
      </c>
      <c r="AA283" s="71">
        <f t="shared" si="20"/>
        <v>141</v>
      </c>
      <c r="AB283" s="71">
        <v>2</v>
      </c>
      <c r="AC283" s="299">
        <v>1974000</v>
      </c>
      <c r="AD283" s="71">
        <v>1</v>
      </c>
      <c r="AE283" s="315">
        <v>45473</v>
      </c>
      <c r="AF283" s="71">
        <f t="shared" si="21"/>
        <v>16</v>
      </c>
      <c r="AG283" s="70">
        <v>0</v>
      </c>
      <c r="AH283" s="300">
        <v>0</v>
      </c>
      <c r="AI283" s="158" t="s">
        <v>74</v>
      </c>
      <c r="AJ283" s="67">
        <v>0</v>
      </c>
      <c r="AK283" s="76" t="s">
        <v>74</v>
      </c>
      <c r="AL283" s="76" t="s">
        <v>74</v>
      </c>
      <c r="AM283" s="71">
        <f t="shared" si="22"/>
        <v>0</v>
      </c>
      <c r="AN283" s="305">
        <f>+K283+AC283-AH283</f>
        <v>20227000</v>
      </c>
      <c r="AO283" s="67" t="s">
        <v>66</v>
      </c>
      <c r="AP283" s="70">
        <v>18253000</v>
      </c>
      <c r="AQ283" s="67" t="s">
        <v>94</v>
      </c>
      <c r="AR283" s="70">
        <v>0</v>
      </c>
      <c r="AS283" s="80" t="s">
        <v>74</v>
      </c>
      <c r="AT283" s="301">
        <v>20227000</v>
      </c>
      <c r="AU283" s="203">
        <f t="shared" si="23"/>
        <v>0</v>
      </c>
      <c r="AV283" s="83">
        <f t="shared" si="24"/>
        <v>1</v>
      </c>
      <c r="AW283" s="158" t="s">
        <v>74</v>
      </c>
      <c r="AX283" s="67" t="s">
        <v>80</v>
      </c>
      <c r="AY283" s="70" t="s">
        <v>11037</v>
      </c>
      <c r="AZ283" s="68" t="s">
        <v>66</v>
      </c>
      <c r="BA283" s="68" t="s">
        <v>66</v>
      </c>
    </row>
    <row r="284" spans="2:53" x14ac:dyDescent="0.25">
      <c r="B284" s="68">
        <v>2024</v>
      </c>
      <c r="C284" s="68">
        <v>891780111</v>
      </c>
      <c r="D284" s="69" t="s">
        <v>64</v>
      </c>
      <c r="E284" s="74" t="s">
        <v>11036</v>
      </c>
      <c r="F284" s="70" t="s">
        <v>11035</v>
      </c>
      <c r="G284" s="314">
        <v>0</v>
      </c>
      <c r="H284" s="67" t="s">
        <v>72</v>
      </c>
      <c r="I284" s="69" t="s">
        <v>65</v>
      </c>
      <c r="J284" s="70" t="s">
        <v>11034</v>
      </c>
      <c r="K284" s="70">
        <v>14300000</v>
      </c>
      <c r="L284" s="68" t="s">
        <v>67</v>
      </c>
      <c r="M284" s="70" t="s">
        <v>7643</v>
      </c>
      <c r="N284" s="70">
        <v>1082915040</v>
      </c>
      <c r="O284" s="75">
        <v>13</v>
      </c>
      <c r="P284" s="158">
        <v>45302</v>
      </c>
      <c r="Q284" s="70">
        <v>4518689382</v>
      </c>
      <c r="R284" s="249">
        <v>45317</v>
      </c>
      <c r="S284" s="70">
        <v>14300000</v>
      </c>
      <c r="T284" s="67" t="s">
        <v>66</v>
      </c>
      <c r="U284" s="70">
        <v>41947381</v>
      </c>
      <c r="V284" s="70" t="s">
        <v>7502</v>
      </c>
      <c r="W284" s="249">
        <v>45317</v>
      </c>
      <c r="X284" s="249">
        <v>45317</v>
      </c>
      <c r="Y284" s="78" t="s">
        <v>74</v>
      </c>
      <c r="Z284" s="249">
        <v>45457</v>
      </c>
      <c r="AA284" s="71">
        <f t="shared" si="20"/>
        <v>140</v>
      </c>
      <c r="AB284" s="71">
        <v>0</v>
      </c>
      <c r="AC284" s="299">
        <v>0</v>
      </c>
      <c r="AD284" s="71">
        <v>0</v>
      </c>
      <c r="AE284" s="158" t="s">
        <v>74</v>
      </c>
      <c r="AF284" s="71">
        <f t="shared" si="21"/>
        <v>0</v>
      </c>
      <c r="AG284" s="70">
        <v>0</v>
      </c>
      <c r="AH284" s="300">
        <v>0</v>
      </c>
      <c r="AI284" s="158" t="s">
        <v>74</v>
      </c>
      <c r="AJ284" s="67">
        <v>0</v>
      </c>
      <c r="AK284" s="76" t="s">
        <v>74</v>
      </c>
      <c r="AL284" s="76" t="s">
        <v>74</v>
      </c>
      <c r="AM284" s="71">
        <f t="shared" si="22"/>
        <v>0</v>
      </c>
      <c r="AN284" s="305">
        <f>+K284+AC284-AH284</f>
        <v>14300000</v>
      </c>
      <c r="AO284" s="67" t="s">
        <v>66</v>
      </c>
      <c r="AP284" s="70">
        <v>14300000</v>
      </c>
      <c r="AQ284" s="67" t="s">
        <v>94</v>
      </c>
      <c r="AR284" s="70">
        <v>0</v>
      </c>
      <c r="AS284" s="80" t="s">
        <v>74</v>
      </c>
      <c r="AT284" s="301">
        <v>14300000</v>
      </c>
      <c r="AU284" s="203">
        <f t="shared" si="23"/>
        <v>0</v>
      </c>
      <c r="AV284" s="83">
        <f t="shared" si="24"/>
        <v>1</v>
      </c>
      <c r="AW284" s="158" t="s">
        <v>74</v>
      </c>
      <c r="AX284" s="67" t="s">
        <v>80</v>
      </c>
      <c r="AY284" s="70" t="s">
        <v>11033</v>
      </c>
      <c r="AZ284" s="68" t="s">
        <v>66</v>
      </c>
      <c r="BA284" s="68" t="s">
        <v>66</v>
      </c>
    </row>
    <row r="285" spans="2:53" x14ac:dyDescent="0.25">
      <c r="B285" s="68">
        <v>2024</v>
      </c>
      <c r="C285" s="68">
        <v>891780111</v>
      </c>
      <c r="D285" s="69" t="s">
        <v>64</v>
      </c>
      <c r="E285" s="74" t="s">
        <v>11032</v>
      </c>
      <c r="F285" s="70" t="s">
        <v>11031</v>
      </c>
      <c r="G285" s="314">
        <v>0</v>
      </c>
      <c r="H285" s="67" t="s">
        <v>72</v>
      </c>
      <c r="I285" s="69" t="s">
        <v>65</v>
      </c>
      <c r="J285" s="70" t="s">
        <v>11030</v>
      </c>
      <c r="K285" s="70">
        <v>30500000</v>
      </c>
      <c r="L285" s="68" t="s">
        <v>67</v>
      </c>
      <c r="M285" s="70" t="s">
        <v>7942</v>
      </c>
      <c r="N285" s="70">
        <v>7603745</v>
      </c>
      <c r="O285" s="75">
        <v>13</v>
      </c>
      <c r="P285" s="158">
        <v>45302</v>
      </c>
      <c r="Q285" s="70">
        <v>4518689382</v>
      </c>
      <c r="R285" s="249">
        <v>45317</v>
      </c>
      <c r="S285" s="70">
        <v>30500000</v>
      </c>
      <c r="T285" s="67" t="s">
        <v>66</v>
      </c>
      <c r="U285" s="70">
        <v>12621405</v>
      </c>
      <c r="V285" s="70" t="s">
        <v>5391</v>
      </c>
      <c r="W285" s="249">
        <v>45317</v>
      </c>
      <c r="X285" s="249">
        <v>45317</v>
      </c>
      <c r="Y285" s="78" t="s">
        <v>74</v>
      </c>
      <c r="Z285" s="249">
        <v>45457</v>
      </c>
      <c r="AA285" s="71">
        <f t="shared" si="20"/>
        <v>140</v>
      </c>
      <c r="AB285" s="71">
        <v>2</v>
      </c>
      <c r="AC285" s="299">
        <v>3253000</v>
      </c>
      <c r="AD285" s="71">
        <v>1</v>
      </c>
      <c r="AE285" s="315">
        <v>45473</v>
      </c>
      <c r="AF285" s="71">
        <f t="shared" si="21"/>
        <v>16</v>
      </c>
      <c r="AG285" s="70">
        <v>0</v>
      </c>
      <c r="AH285" s="300">
        <v>0</v>
      </c>
      <c r="AI285" s="158" t="s">
        <v>74</v>
      </c>
      <c r="AJ285" s="67">
        <v>0</v>
      </c>
      <c r="AK285" s="76" t="s">
        <v>74</v>
      </c>
      <c r="AL285" s="76" t="s">
        <v>74</v>
      </c>
      <c r="AM285" s="71">
        <f t="shared" si="22"/>
        <v>0</v>
      </c>
      <c r="AN285" s="305">
        <f>+K285+AC285-AH285</f>
        <v>33753000</v>
      </c>
      <c r="AO285" s="67" t="s">
        <v>66</v>
      </c>
      <c r="AP285" s="70">
        <v>30500000</v>
      </c>
      <c r="AQ285" s="67" t="s">
        <v>94</v>
      </c>
      <c r="AR285" s="70">
        <v>0</v>
      </c>
      <c r="AS285" s="80" t="s">
        <v>74</v>
      </c>
      <c r="AT285" s="301">
        <v>33753000</v>
      </c>
      <c r="AU285" s="203">
        <f t="shared" si="23"/>
        <v>0</v>
      </c>
      <c r="AV285" s="83">
        <f t="shared" si="24"/>
        <v>1</v>
      </c>
      <c r="AW285" s="158" t="s">
        <v>74</v>
      </c>
      <c r="AX285" s="67" t="s">
        <v>80</v>
      </c>
      <c r="AY285" s="70" t="s">
        <v>11029</v>
      </c>
      <c r="AZ285" s="68" t="s">
        <v>66</v>
      </c>
      <c r="BA285" s="68" t="s">
        <v>66</v>
      </c>
    </row>
    <row r="286" spans="2:53" x14ac:dyDescent="0.25">
      <c r="B286" s="68">
        <v>2024</v>
      </c>
      <c r="C286" s="68">
        <v>891780111</v>
      </c>
      <c r="D286" s="69" t="s">
        <v>64</v>
      </c>
      <c r="E286" s="74" t="s">
        <v>11028</v>
      </c>
      <c r="F286" s="70" t="s">
        <v>11027</v>
      </c>
      <c r="G286" s="314">
        <v>2020000100417</v>
      </c>
      <c r="H286" s="67" t="s">
        <v>72</v>
      </c>
      <c r="I286" s="69" t="s">
        <v>1521</v>
      </c>
      <c r="J286" s="70" t="s">
        <v>11026</v>
      </c>
      <c r="K286" s="70">
        <v>23000000</v>
      </c>
      <c r="L286" s="68" t="s">
        <v>67</v>
      </c>
      <c r="M286" s="70" t="s">
        <v>6269</v>
      </c>
      <c r="N286" s="70">
        <v>57297436</v>
      </c>
      <c r="O286" s="70">
        <v>53</v>
      </c>
      <c r="P286" s="249">
        <v>45306</v>
      </c>
      <c r="Q286" s="70">
        <v>81800000</v>
      </c>
      <c r="R286" s="249">
        <v>45317</v>
      </c>
      <c r="S286" s="70">
        <v>23000000</v>
      </c>
      <c r="T286" s="67" t="s">
        <v>66</v>
      </c>
      <c r="U286" s="70">
        <v>36724655</v>
      </c>
      <c r="V286" s="70" t="s">
        <v>6268</v>
      </c>
      <c r="W286" s="249">
        <v>45317</v>
      </c>
      <c r="X286" s="249">
        <v>45317</v>
      </c>
      <c r="Y286" s="78" t="s">
        <v>74</v>
      </c>
      <c r="Z286" s="249">
        <v>45473</v>
      </c>
      <c r="AA286" s="71">
        <f t="shared" si="20"/>
        <v>156</v>
      </c>
      <c r="AB286" s="71">
        <v>3</v>
      </c>
      <c r="AC286" s="299">
        <v>11500000</v>
      </c>
      <c r="AD286" s="71">
        <v>1</v>
      </c>
      <c r="AE286" s="158">
        <v>45504</v>
      </c>
      <c r="AF286" s="71">
        <f t="shared" si="21"/>
        <v>31</v>
      </c>
      <c r="AG286" s="70">
        <v>0</v>
      </c>
      <c r="AH286" s="300">
        <v>0</v>
      </c>
      <c r="AI286" s="158" t="s">
        <v>74</v>
      </c>
      <c r="AJ286" s="67">
        <v>0</v>
      </c>
      <c r="AK286" s="76" t="s">
        <v>74</v>
      </c>
      <c r="AL286" s="76" t="s">
        <v>74</v>
      </c>
      <c r="AM286" s="71">
        <f t="shared" si="22"/>
        <v>0</v>
      </c>
      <c r="AN286" s="305">
        <f>+K286+AC286-AH286</f>
        <v>34500000</v>
      </c>
      <c r="AO286" s="67" t="s">
        <v>94</v>
      </c>
      <c r="AP286" s="70">
        <v>0</v>
      </c>
      <c r="AQ286" s="67" t="s">
        <v>94</v>
      </c>
      <c r="AR286" s="70">
        <v>0</v>
      </c>
      <c r="AS286" s="80" t="s">
        <v>74</v>
      </c>
      <c r="AT286" s="301">
        <v>34500000</v>
      </c>
      <c r="AU286" s="203">
        <f t="shared" si="23"/>
        <v>0</v>
      </c>
      <c r="AV286" s="83">
        <f t="shared" si="24"/>
        <v>1</v>
      </c>
      <c r="AW286" s="158" t="s">
        <v>74</v>
      </c>
      <c r="AX286" s="67" t="s">
        <v>80</v>
      </c>
      <c r="AY286" s="70" t="s">
        <v>11025</v>
      </c>
      <c r="AZ286" s="68" t="s">
        <v>66</v>
      </c>
      <c r="BA286" s="68" t="s">
        <v>66</v>
      </c>
    </row>
    <row r="287" spans="2:53" x14ac:dyDescent="0.25">
      <c r="B287" s="68">
        <v>2024</v>
      </c>
      <c r="C287" s="68">
        <v>891780111</v>
      </c>
      <c r="D287" s="69" t="s">
        <v>64</v>
      </c>
      <c r="E287" s="74" t="s">
        <v>11024</v>
      </c>
      <c r="F287" s="70" t="s">
        <v>11023</v>
      </c>
      <c r="G287" s="314">
        <v>0</v>
      </c>
      <c r="H287" s="67" t="s">
        <v>72</v>
      </c>
      <c r="I287" s="69" t="s">
        <v>65</v>
      </c>
      <c r="J287" s="70" t="s">
        <v>11022</v>
      </c>
      <c r="K287" s="70">
        <v>15000000</v>
      </c>
      <c r="L287" s="68" t="s">
        <v>67</v>
      </c>
      <c r="M287" s="70" t="s">
        <v>6457</v>
      </c>
      <c r="N287" s="70">
        <v>57441673</v>
      </c>
      <c r="O287" s="75">
        <v>14</v>
      </c>
      <c r="P287" s="249">
        <v>45302</v>
      </c>
      <c r="Q287" s="70">
        <v>2126349000</v>
      </c>
      <c r="R287" s="249">
        <v>45320</v>
      </c>
      <c r="S287" s="70">
        <v>15000000</v>
      </c>
      <c r="T287" s="67" t="s">
        <v>66</v>
      </c>
      <c r="U287" s="70">
        <v>57400977</v>
      </c>
      <c r="V287" s="70" t="s">
        <v>6223</v>
      </c>
      <c r="W287" s="249">
        <v>45320</v>
      </c>
      <c r="X287" s="249">
        <v>45320</v>
      </c>
      <c r="Y287" s="78" t="s">
        <v>74</v>
      </c>
      <c r="Z287" s="249">
        <v>45457</v>
      </c>
      <c r="AA287" s="71">
        <f t="shared" si="20"/>
        <v>137</v>
      </c>
      <c r="AB287" s="71">
        <v>2</v>
      </c>
      <c r="AC287" s="299">
        <v>1600000</v>
      </c>
      <c r="AD287" s="71">
        <v>1</v>
      </c>
      <c r="AE287" s="315">
        <v>45473</v>
      </c>
      <c r="AF287" s="71">
        <f t="shared" si="21"/>
        <v>16</v>
      </c>
      <c r="AG287" s="70">
        <v>0</v>
      </c>
      <c r="AH287" s="300">
        <v>0</v>
      </c>
      <c r="AI287" s="158" t="s">
        <v>74</v>
      </c>
      <c r="AJ287" s="67">
        <v>0</v>
      </c>
      <c r="AK287" s="76" t="s">
        <v>74</v>
      </c>
      <c r="AL287" s="76" t="s">
        <v>74</v>
      </c>
      <c r="AM287" s="71">
        <f t="shared" si="22"/>
        <v>0</v>
      </c>
      <c r="AN287" s="305">
        <f>+K287+AC287-AH287</f>
        <v>16600000</v>
      </c>
      <c r="AO287" s="67" t="s">
        <v>66</v>
      </c>
      <c r="AP287" s="70">
        <v>15000000</v>
      </c>
      <c r="AQ287" s="67" t="s">
        <v>94</v>
      </c>
      <c r="AR287" s="70">
        <v>0</v>
      </c>
      <c r="AS287" s="80" t="s">
        <v>74</v>
      </c>
      <c r="AT287" s="301">
        <v>16600000</v>
      </c>
      <c r="AU287" s="203">
        <f t="shared" si="23"/>
        <v>0</v>
      </c>
      <c r="AV287" s="83">
        <f t="shared" si="24"/>
        <v>1</v>
      </c>
      <c r="AW287" s="158" t="s">
        <v>74</v>
      </c>
      <c r="AX287" s="67" t="s">
        <v>80</v>
      </c>
      <c r="AY287" s="70" t="s">
        <v>11021</v>
      </c>
      <c r="AZ287" s="68" t="s">
        <v>66</v>
      </c>
      <c r="BA287" s="68" t="s">
        <v>66</v>
      </c>
    </row>
    <row r="288" spans="2:53" x14ac:dyDescent="0.25">
      <c r="B288" s="68">
        <v>2024</v>
      </c>
      <c r="C288" s="68">
        <v>891780111</v>
      </c>
      <c r="D288" s="69" t="s">
        <v>64</v>
      </c>
      <c r="E288" s="74" t="s">
        <v>11020</v>
      </c>
      <c r="F288" s="71" t="s">
        <v>11019</v>
      </c>
      <c r="G288" s="314">
        <v>0</v>
      </c>
      <c r="H288" s="67" t="s">
        <v>72</v>
      </c>
      <c r="I288" s="69" t="s">
        <v>1521</v>
      </c>
      <c r="J288" s="70" t="s">
        <v>11018</v>
      </c>
      <c r="K288" s="70">
        <v>6800000</v>
      </c>
      <c r="L288" s="68" t="s">
        <v>67</v>
      </c>
      <c r="M288" s="70" t="s">
        <v>9373</v>
      </c>
      <c r="N288" s="70">
        <v>1083007524</v>
      </c>
      <c r="O288" s="75">
        <v>170</v>
      </c>
      <c r="P288" s="249">
        <v>45320</v>
      </c>
      <c r="Q288" s="70">
        <v>165200000</v>
      </c>
      <c r="R288" s="249">
        <v>45323</v>
      </c>
      <c r="S288" s="70">
        <v>6800000</v>
      </c>
      <c r="T288" s="67" t="s">
        <v>66</v>
      </c>
      <c r="U288" s="70">
        <v>36559959</v>
      </c>
      <c r="V288" s="70" t="s">
        <v>6162</v>
      </c>
      <c r="W288" s="249">
        <v>45323</v>
      </c>
      <c r="X288" s="249">
        <v>45323</v>
      </c>
      <c r="Y288" s="78" t="s">
        <v>74</v>
      </c>
      <c r="Z288" s="249">
        <v>45382</v>
      </c>
      <c r="AA288" s="71">
        <f t="shared" si="20"/>
        <v>59</v>
      </c>
      <c r="AB288" s="71">
        <v>0</v>
      </c>
      <c r="AC288" s="299">
        <v>0</v>
      </c>
      <c r="AD288" s="71">
        <v>0</v>
      </c>
      <c r="AE288" s="158" t="s">
        <v>74</v>
      </c>
      <c r="AF288" s="71">
        <f t="shared" si="21"/>
        <v>0</v>
      </c>
      <c r="AG288" s="70">
        <v>0</v>
      </c>
      <c r="AH288" s="300">
        <v>0</v>
      </c>
      <c r="AI288" s="158" t="s">
        <v>74</v>
      </c>
      <c r="AJ288" s="67">
        <v>0</v>
      </c>
      <c r="AK288" s="76" t="s">
        <v>74</v>
      </c>
      <c r="AL288" s="76" t="s">
        <v>74</v>
      </c>
      <c r="AM288" s="71">
        <f t="shared" si="22"/>
        <v>0</v>
      </c>
      <c r="AN288" s="305">
        <f>+K288+AC288-AH288</f>
        <v>6800000</v>
      </c>
      <c r="AO288" s="67" t="s">
        <v>94</v>
      </c>
      <c r="AP288" s="70">
        <v>0</v>
      </c>
      <c r="AQ288" s="67" t="s">
        <v>94</v>
      </c>
      <c r="AR288" s="70">
        <v>0</v>
      </c>
      <c r="AS288" s="80" t="s">
        <v>74</v>
      </c>
      <c r="AT288" s="301">
        <v>6800000</v>
      </c>
      <c r="AU288" s="203">
        <f t="shared" si="23"/>
        <v>0</v>
      </c>
      <c r="AV288" s="83">
        <f t="shared" si="24"/>
        <v>1</v>
      </c>
      <c r="AW288" s="158" t="s">
        <v>74</v>
      </c>
      <c r="AX288" s="67" t="s">
        <v>80</v>
      </c>
      <c r="AY288" s="70" t="s">
        <v>11017</v>
      </c>
      <c r="AZ288" s="68" t="s">
        <v>66</v>
      </c>
      <c r="BA288" s="68" t="s">
        <v>66</v>
      </c>
    </row>
    <row r="289" spans="2:53" x14ac:dyDescent="0.25">
      <c r="B289" s="68">
        <v>2024</v>
      </c>
      <c r="C289" s="68">
        <v>891780111</v>
      </c>
      <c r="D289" s="69" t="s">
        <v>64</v>
      </c>
      <c r="E289" s="74" t="s">
        <v>11016</v>
      </c>
      <c r="F289" s="71" t="s">
        <v>11015</v>
      </c>
      <c r="G289" s="314">
        <v>0</v>
      </c>
      <c r="H289" s="67" t="s">
        <v>72</v>
      </c>
      <c r="I289" s="69" t="s">
        <v>1521</v>
      </c>
      <c r="J289" s="70" t="s">
        <v>11014</v>
      </c>
      <c r="K289" s="70">
        <v>8500000</v>
      </c>
      <c r="L289" s="68" t="s">
        <v>67</v>
      </c>
      <c r="M289" s="70" t="s">
        <v>9490</v>
      </c>
      <c r="N289" s="70">
        <v>1082984815</v>
      </c>
      <c r="O289" s="75">
        <v>170</v>
      </c>
      <c r="P289" s="249">
        <v>45320</v>
      </c>
      <c r="Q289" s="70">
        <v>165200000</v>
      </c>
      <c r="R289" s="249">
        <v>45323</v>
      </c>
      <c r="S289" s="70">
        <v>8500000</v>
      </c>
      <c r="T289" s="67" t="s">
        <v>66</v>
      </c>
      <c r="U289" s="70">
        <v>36559959</v>
      </c>
      <c r="V289" s="70" t="s">
        <v>6162</v>
      </c>
      <c r="W289" s="249">
        <v>45323</v>
      </c>
      <c r="X289" s="249">
        <v>45323</v>
      </c>
      <c r="Y289" s="78" t="s">
        <v>74</v>
      </c>
      <c r="Z289" s="249">
        <v>45382</v>
      </c>
      <c r="AA289" s="71">
        <f t="shared" si="20"/>
        <v>59</v>
      </c>
      <c r="AB289" s="71">
        <v>0</v>
      </c>
      <c r="AC289" s="299">
        <v>0</v>
      </c>
      <c r="AD289" s="71">
        <v>0</v>
      </c>
      <c r="AE289" s="158" t="s">
        <v>74</v>
      </c>
      <c r="AF289" s="71">
        <f t="shared" si="21"/>
        <v>0</v>
      </c>
      <c r="AG289" s="70">
        <v>0</v>
      </c>
      <c r="AH289" s="300">
        <v>0</v>
      </c>
      <c r="AI289" s="158" t="s">
        <v>74</v>
      </c>
      <c r="AJ289" s="67">
        <v>0</v>
      </c>
      <c r="AK289" s="76" t="s">
        <v>74</v>
      </c>
      <c r="AL289" s="76" t="s">
        <v>74</v>
      </c>
      <c r="AM289" s="71">
        <f t="shared" si="22"/>
        <v>0</v>
      </c>
      <c r="AN289" s="305">
        <f>+K289+AC289-AH289</f>
        <v>8500000</v>
      </c>
      <c r="AO289" s="67" t="s">
        <v>94</v>
      </c>
      <c r="AP289" s="70">
        <v>0</v>
      </c>
      <c r="AQ289" s="67" t="s">
        <v>94</v>
      </c>
      <c r="AR289" s="70">
        <v>0</v>
      </c>
      <c r="AS289" s="80" t="s">
        <v>74</v>
      </c>
      <c r="AT289" s="301">
        <v>8500000</v>
      </c>
      <c r="AU289" s="203">
        <f t="shared" si="23"/>
        <v>0</v>
      </c>
      <c r="AV289" s="83">
        <f t="shared" si="24"/>
        <v>1</v>
      </c>
      <c r="AW289" s="158" t="s">
        <v>74</v>
      </c>
      <c r="AX289" s="67" t="s">
        <v>80</v>
      </c>
      <c r="AY289" s="70" t="s">
        <v>11013</v>
      </c>
      <c r="AZ289" s="68" t="s">
        <v>66</v>
      </c>
      <c r="BA289" s="68" t="s">
        <v>66</v>
      </c>
    </row>
    <row r="290" spans="2:53" x14ac:dyDescent="0.25">
      <c r="B290" s="68">
        <v>2024</v>
      </c>
      <c r="C290" s="68">
        <v>891780111</v>
      </c>
      <c r="D290" s="69" t="s">
        <v>64</v>
      </c>
      <c r="E290" s="74" t="s">
        <v>11012</v>
      </c>
      <c r="F290" s="71" t="s">
        <v>11011</v>
      </c>
      <c r="G290" s="314">
        <v>0</v>
      </c>
      <c r="H290" s="67" t="s">
        <v>72</v>
      </c>
      <c r="I290" s="69" t="s">
        <v>1521</v>
      </c>
      <c r="J290" s="70" t="s">
        <v>11010</v>
      </c>
      <c r="K290" s="70">
        <v>6400000</v>
      </c>
      <c r="L290" s="68" t="s">
        <v>67</v>
      </c>
      <c r="M290" s="70" t="s">
        <v>11009</v>
      </c>
      <c r="N290" s="70">
        <v>1083003056</v>
      </c>
      <c r="O290" s="75">
        <v>170</v>
      </c>
      <c r="P290" s="249">
        <v>45320</v>
      </c>
      <c r="Q290" s="70">
        <v>165200000</v>
      </c>
      <c r="R290" s="249">
        <v>45323</v>
      </c>
      <c r="S290" s="70">
        <v>6400000</v>
      </c>
      <c r="T290" s="67" t="s">
        <v>66</v>
      </c>
      <c r="U290" s="70">
        <v>36559959</v>
      </c>
      <c r="V290" s="70" t="s">
        <v>6162</v>
      </c>
      <c r="W290" s="249">
        <v>45323</v>
      </c>
      <c r="X290" s="249">
        <v>45323</v>
      </c>
      <c r="Y290" s="78" t="s">
        <v>74</v>
      </c>
      <c r="Z290" s="249">
        <v>45382</v>
      </c>
      <c r="AA290" s="71">
        <f t="shared" si="20"/>
        <v>59</v>
      </c>
      <c r="AB290" s="71">
        <v>0</v>
      </c>
      <c r="AC290" s="299">
        <v>0</v>
      </c>
      <c r="AD290" s="71">
        <v>0</v>
      </c>
      <c r="AE290" s="158" t="s">
        <v>74</v>
      </c>
      <c r="AF290" s="71">
        <f t="shared" si="21"/>
        <v>0</v>
      </c>
      <c r="AG290" s="70">
        <v>0</v>
      </c>
      <c r="AH290" s="300">
        <v>0</v>
      </c>
      <c r="AI290" s="158" t="s">
        <v>74</v>
      </c>
      <c r="AJ290" s="67">
        <v>0</v>
      </c>
      <c r="AK290" s="76" t="s">
        <v>74</v>
      </c>
      <c r="AL290" s="76" t="s">
        <v>74</v>
      </c>
      <c r="AM290" s="71">
        <f t="shared" si="22"/>
        <v>0</v>
      </c>
      <c r="AN290" s="305">
        <f>+K290+AC290-AH290</f>
        <v>6400000</v>
      </c>
      <c r="AO290" s="67" t="s">
        <v>94</v>
      </c>
      <c r="AP290" s="70">
        <v>0</v>
      </c>
      <c r="AQ290" s="67" t="s">
        <v>94</v>
      </c>
      <c r="AR290" s="70">
        <v>0</v>
      </c>
      <c r="AS290" s="80" t="s">
        <v>74</v>
      </c>
      <c r="AT290" s="301">
        <v>6400000</v>
      </c>
      <c r="AU290" s="203">
        <f t="shared" si="23"/>
        <v>0</v>
      </c>
      <c r="AV290" s="83">
        <f t="shared" si="24"/>
        <v>1</v>
      </c>
      <c r="AW290" s="158" t="s">
        <v>74</v>
      </c>
      <c r="AX290" s="67" t="s">
        <v>80</v>
      </c>
      <c r="AY290" s="70" t="s">
        <v>11008</v>
      </c>
      <c r="AZ290" s="68" t="s">
        <v>66</v>
      </c>
      <c r="BA290" s="68" t="s">
        <v>66</v>
      </c>
    </row>
    <row r="291" spans="2:53" x14ac:dyDescent="0.25">
      <c r="B291" s="68">
        <v>2024</v>
      </c>
      <c r="C291" s="68">
        <v>891780111</v>
      </c>
      <c r="D291" s="69" t="s">
        <v>64</v>
      </c>
      <c r="E291" s="74" t="s">
        <v>11007</v>
      </c>
      <c r="F291" s="71" t="s">
        <v>11006</v>
      </c>
      <c r="G291" s="314">
        <v>0</v>
      </c>
      <c r="H291" s="67" t="s">
        <v>72</v>
      </c>
      <c r="I291" s="69" t="s">
        <v>1521</v>
      </c>
      <c r="J291" s="70" t="s">
        <v>11005</v>
      </c>
      <c r="K291" s="70">
        <v>10000000</v>
      </c>
      <c r="L291" s="68" t="s">
        <v>67</v>
      </c>
      <c r="M291" s="70" t="s">
        <v>9368</v>
      </c>
      <c r="N291" s="70">
        <v>1049615490</v>
      </c>
      <c r="O291" s="75">
        <v>170</v>
      </c>
      <c r="P291" s="249">
        <v>45320</v>
      </c>
      <c r="Q291" s="70">
        <v>165200000</v>
      </c>
      <c r="R291" s="249">
        <v>45323</v>
      </c>
      <c r="S291" s="70">
        <v>10000000</v>
      </c>
      <c r="T291" s="67" t="s">
        <v>66</v>
      </c>
      <c r="U291" s="70">
        <v>36559959</v>
      </c>
      <c r="V291" s="70" t="s">
        <v>6162</v>
      </c>
      <c r="W291" s="249">
        <v>45323</v>
      </c>
      <c r="X291" s="249">
        <v>45323</v>
      </c>
      <c r="Y291" s="78" t="s">
        <v>74</v>
      </c>
      <c r="Z291" s="249">
        <v>45382</v>
      </c>
      <c r="AA291" s="71">
        <f t="shared" si="20"/>
        <v>59</v>
      </c>
      <c r="AB291" s="71">
        <v>0</v>
      </c>
      <c r="AC291" s="299">
        <v>0</v>
      </c>
      <c r="AD291" s="71">
        <v>0</v>
      </c>
      <c r="AE291" s="158" t="s">
        <v>74</v>
      </c>
      <c r="AF291" s="71">
        <f t="shared" si="21"/>
        <v>0</v>
      </c>
      <c r="AG291" s="70">
        <v>0</v>
      </c>
      <c r="AH291" s="300">
        <v>0</v>
      </c>
      <c r="AI291" s="158" t="s">
        <v>74</v>
      </c>
      <c r="AJ291" s="67">
        <v>0</v>
      </c>
      <c r="AK291" s="76" t="s">
        <v>74</v>
      </c>
      <c r="AL291" s="76" t="s">
        <v>74</v>
      </c>
      <c r="AM291" s="71">
        <f t="shared" si="22"/>
        <v>0</v>
      </c>
      <c r="AN291" s="305">
        <f>+K291+AC291-AH291</f>
        <v>10000000</v>
      </c>
      <c r="AO291" s="67" t="s">
        <v>94</v>
      </c>
      <c r="AP291" s="70">
        <v>0</v>
      </c>
      <c r="AQ291" s="67" t="s">
        <v>94</v>
      </c>
      <c r="AR291" s="70">
        <v>0</v>
      </c>
      <c r="AS291" s="80" t="s">
        <v>74</v>
      </c>
      <c r="AT291" s="301">
        <v>10000000</v>
      </c>
      <c r="AU291" s="203">
        <f t="shared" si="23"/>
        <v>0</v>
      </c>
      <c r="AV291" s="83">
        <f t="shared" si="24"/>
        <v>1</v>
      </c>
      <c r="AW291" s="158" t="s">
        <v>74</v>
      </c>
      <c r="AX291" s="67" t="s">
        <v>80</v>
      </c>
      <c r="AY291" s="70" t="s">
        <v>11004</v>
      </c>
      <c r="AZ291" s="68" t="s">
        <v>66</v>
      </c>
      <c r="BA291" s="68" t="s">
        <v>66</v>
      </c>
    </row>
    <row r="292" spans="2:53" x14ac:dyDescent="0.25">
      <c r="B292" s="68">
        <v>2024</v>
      </c>
      <c r="C292" s="68">
        <v>891780111</v>
      </c>
      <c r="D292" s="69" t="s">
        <v>64</v>
      </c>
      <c r="E292" s="74" t="s">
        <v>11003</v>
      </c>
      <c r="F292" s="71" t="s">
        <v>11002</v>
      </c>
      <c r="G292" s="314">
        <v>0</v>
      </c>
      <c r="H292" s="67" t="s">
        <v>72</v>
      </c>
      <c r="I292" s="69" t="s">
        <v>65</v>
      </c>
      <c r="J292" s="70" t="s">
        <v>11001</v>
      </c>
      <c r="K292" s="70">
        <v>14500000</v>
      </c>
      <c r="L292" s="68" t="s">
        <v>67</v>
      </c>
      <c r="M292" s="70" t="s">
        <v>7346</v>
      </c>
      <c r="N292" s="70">
        <v>57464899</v>
      </c>
      <c r="O292" s="75">
        <v>51</v>
      </c>
      <c r="P292" s="249">
        <v>45306</v>
      </c>
      <c r="Q292" s="70">
        <v>30450000</v>
      </c>
      <c r="R292" s="249">
        <v>45323</v>
      </c>
      <c r="S292" s="70">
        <v>14500000</v>
      </c>
      <c r="T292" s="67" t="s">
        <v>66</v>
      </c>
      <c r="U292" s="70">
        <v>36722626</v>
      </c>
      <c r="V292" s="70" t="s">
        <v>7345</v>
      </c>
      <c r="W292" s="249">
        <v>45323</v>
      </c>
      <c r="X292" s="249">
        <v>45323</v>
      </c>
      <c r="Y292" s="78" t="s">
        <v>74</v>
      </c>
      <c r="Z292" s="249">
        <v>45473</v>
      </c>
      <c r="AA292" s="71">
        <f t="shared" si="20"/>
        <v>150</v>
      </c>
      <c r="AB292" s="71">
        <v>0</v>
      </c>
      <c r="AC292" s="299">
        <v>0</v>
      </c>
      <c r="AD292" s="71">
        <v>0</v>
      </c>
      <c r="AE292" s="158" t="s">
        <v>74</v>
      </c>
      <c r="AF292" s="71">
        <f t="shared" si="21"/>
        <v>0</v>
      </c>
      <c r="AG292" s="70">
        <v>0</v>
      </c>
      <c r="AH292" s="300">
        <v>0</v>
      </c>
      <c r="AI292" s="158" t="s">
        <v>74</v>
      </c>
      <c r="AJ292" s="67">
        <v>0</v>
      </c>
      <c r="AK292" s="76" t="s">
        <v>74</v>
      </c>
      <c r="AL292" s="76" t="s">
        <v>74</v>
      </c>
      <c r="AM292" s="71">
        <f t="shared" si="22"/>
        <v>0</v>
      </c>
      <c r="AN292" s="305">
        <f>+K292+AC292-AH292</f>
        <v>14500000</v>
      </c>
      <c r="AO292" s="67" t="s">
        <v>66</v>
      </c>
      <c r="AP292" s="70">
        <v>14500000</v>
      </c>
      <c r="AQ292" s="67" t="s">
        <v>94</v>
      </c>
      <c r="AR292" s="70">
        <v>0</v>
      </c>
      <c r="AS292" s="80" t="s">
        <v>74</v>
      </c>
      <c r="AT292" s="301">
        <v>14500000</v>
      </c>
      <c r="AU292" s="203">
        <f t="shared" si="23"/>
        <v>0</v>
      </c>
      <c r="AV292" s="83">
        <f t="shared" si="24"/>
        <v>1</v>
      </c>
      <c r="AW292" s="158" t="s">
        <v>74</v>
      </c>
      <c r="AX292" s="67" t="s">
        <v>80</v>
      </c>
      <c r="AY292" s="70" t="s">
        <v>11000</v>
      </c>
      <c r="AZ292" s="68" t="s">
        <v>66</v>
      </c>
      <c r="BA292" s="68" t="s">
        <v>66</v>
      </c>
    </row>
    <row r="293" spans="2:53" x14ac:dyDescent="0.25">
      <c r="B293" s="68">
        <v>2024</v>
      </c>
      <c r="C293" s="68">
        <v>891780111</v>
      </c>
      <c r="D293" s="69" t="s">
        <v>64</v>
      </c>
      <c r="E293" s="74" t="s">
        <v>10999</v>
      </c>
      <c r="F293" s="71" t="s">
        <v>10998</v>
      </c>
      <c r="G293" s="314">
        <v>0</v>
      </c>
      <c r="H293" s="67" t="s">
        <v>72</v>
      </c>
      <c r="I293" s="69" t="s">
        <v>65</v>
      </c>
      <c r="J293" s="70" t="s">
        <v>10997</v>
      </c>
      <c r="K293" s="70">
        <v>24567000</v>
      </c>
      <c r="L293" s="68" t="s">
        <v>67</v>
      </c>
      <c r="M293" s="70" t="s">
        <v>7807</v>
      </c>
      <c r="N293" s="70">
        <v>63315351</v>
      </c>
      <c r="O293" s="75">
        <v>13</v>
      </c>
      <c r="P293" s="158">
        <v>45302</v>
      </c>
      <c r="Q293" s="70">
        <v>4518689382</v>
      </c>
      <c r="R293" s="249">
        <v>45323</v>
      </c>
      <c r="S293" s="70">
        <v>24567000</v>
      </c>
      <c r="T293" s="67" t="s">
        <v>66</v>
      </c>
      <c r="U293" s="70">
        <v>41947381</v>
      </c>
      <c r="V293" s="70" t="s">
        <v>7502</v>
      </c>
      <c r="W293" s="249">
        <v>45323</v>
      </c>
      <c r="X293" s="249">
        <v>45323</v>
      </c>
      <c r="Y293" s="78" t="s">
        <v>74</v>
      </c>
      <c r="Z293" s="249">
        <v>45457</v>
      </c>
      <c r="AA293" s="71">
        <f t="shared" si="20"/>
        <v>134</v>
      </c>
      <c r="AB293" s="71">
        <v>0</v>
      </c>
      <c r="AC293" s="299">
        <v>0</v>
      </c>
      <c r="AD293" s="71">
        <v>0</v>
      </c>
      <c r="AE293" s="158" t="s">
        <v>74</v>
      </c>
      <c r="AF293" s="71">
        <f t="shared" si="21"/>
        <v>0</v>
      </c>
      <c r="AG293" s="70">
        <v>0</v>
      </c>
      <c r="AH293" s="300">
        <v>0</v>
      </c>
      <c r="AI293" s="158" t="s">
        <v>74</v>
      </c>
      <c r="AJ293" s="67">
        <v>0</v>
      </c>
      <c r="AK293" s="76" t="s">
        <v>74</v>
      </c>
      <c r="AL293" s="76" t="s">
        <v>74</v>
      </c>
      <c r="AM293" s="71">
        <f t="shared" si="22"/>
        <v>0</v>
      </c>
      <c r="AN293" s="305">
        <f>+K293+AC293-AH293</f>
        <v>24567000</v>
      </c>
      <c r="AO293" s="67" t="s">
        <v>66</v>
      </c>
      <c r="AP293" s="70">
        <v>24567000</v>
      </c>
      <c r="AQ293" s="67" t="s">
        <v>94</v>
      </c>
      <c r="AR293" s="70">
        <v>0</v>
      </c>
      <c r="AS293" s="80" t="s">
        <v>74</v>
      </c>
      <c r="AT293" s="301">
        <v>24567000</v>
      </c>
      <c r="AU293" s="203">
        <f t="shared" si="23"/>
        <v>0</v>
      </c>
      <c r="AV293" s="83">
        <f t="shared" si="24"/>
        <v>1</v>
      </c>
      <c r="AW293" s="158" t="s">
        <v>74</v>
      </c>
      <c r="AX293" s="67" t="s">
        <v>80</v>
      </c>
      <c r="AY293" s="70" t="s">
        <v>10996</v>
      </c>
      <c r="AZ293" s="68" t="s">
        <v>66</v>
      </c>
      <c r="BA293" s="68" t="s">
        <v>66</v>
      </c>
    </row>
    <row r="294" spans="2:53" x14ac:dyDescent="0.25">
      <c r="B294" s="68">
        <v>2024</v>
      </c>
      <c r="C294" s="68">
        <v>891780111</v>
      </c>
      <c r="D294" s="69" t="s">
        <v>64</v>
      </c>
      <c r="E294" s="74" t="s">
        <v>10995</v>
      </c>
      <c r="F294" s="71" t="s">
        <v>10994</v>
      </c>
      <c r="G294" s="314">
        <v>0</v>
      </c>
      <c r="H294" s="67" t="s">
        <v>72</v>
      </c>
      <c r="I294" s="69" t="s">
        <v>65</v>
      </c>
      <c r="J294" s="70" t="s">
        <v>10993</v>
      </c>
      <c r="K294" s="70">
        <v>12060000</v>
      </c>
      <c r="L294" s="68" t="s">
        <v>67</v>
      </c>
      <c r="M294" s="70" t="s">
        <v>6652</v>
      </c>
      <c r="N294" s="70">
        <v>1083042706</v>
      </c>
      <c r="O294" s="75">
        <v>13</v>
      </c>
      <c r="P294" s="158">
        <v>45302</v>
      </c>
      <c r="Q294" s="70">
        <v>4518689382</v>
      </c>
      <c r="R294" s="249">
        <v>45323</v>
      </c>
      <c r="S294" s="70">
        <v>12060000</v>
      </c>
      <c r="T294" s="67" t="s">
        <v>66</v>
      </c>
      <c r="U294" s="70">
        <v>85450705</v>
      </c>
      <c r="V294" s="70" t="s">
        <v>6044</v>
      </c>
      <c r="W294" s="249">
        <v>45323</v>
      </c>
      <c r="X294" s="249">
        <v>45323</v>
      </c>
      <c r="Y294" s="78" t="s">
        <v>74</v>
      </c>
      <c r="Z294" s="249">
        <v>45457</v>
      </c>
      <c r="AA294" s="71">
        <f t="shared" si="20"/>
        <v>134</v>
      </c>
      <c r="AB294" s="71">
        <v>2</v>
      </c>
      <c r="AC294" s="299">
        <v>1440000</v>
      </c>
      <c r="AD294" s="71">
        <v>1</v>
      </c>
      <c r="AE294" s="315">
        <v>45473</v>
      </c>
      <c r="AF294" s="71">
        <f t="shared" si="21"/>
        <v>16</v>
      </c>
      <c r="AG294" s="70">
        <v>0</v>
      </c>
      <c r="AH294" s="300">
        <v>0</v>
      </c>
      <c r="AI294" s="158" t="s">
        <v>74</v>
      </c>
      <c r="AJ294" s="67">
        <v>0</v>
      </c>
      <c r="AK294" s="76" t="s">
        <v>74</v>
      </c>
      <c r="AL294" s="76" t="s">
        <v>74</v>
      </c>
      <c r="AM294" s="71">
        <f t="shared" si="22"/>
        <v>0</v>
      </c>
      <c r="AN294" s="305">
        <f>+K294+AC294-AH294</f>
        <v>13500000</v>
      </c>
      <c r="AO294" s="67" t="s">
        <v>66</v>
      </c>
      <c r="AP294" s="70">
        <v>12060000</v>
      </c>
      <c r="AQ294" s="67" t="s">
        <v>94</v>
      </c>
      <c r="AR294" s="70">
        <v>0</v>
      </c>
      <c r="AS294" s="80" t="s">
        <v>74</v>
      </c>
      <c r="AT294" s="301">
        <v>13500000</v>
      </c>
      <c r="AU294" s="203">
        <f t="shared" si="23"/>
        <v>0</v>
      </c>
      <c r="AV294" s="83">
        <f t="shared" si="24"/>
        <v>1</v>
      </c>
      <c r="AW294" s="158" t="s">
        <v>74</v>
      </c>
      <c r="AX294" s="67" t="s">
        <v>80</v>
      </c>
      <c r="AY294" s="70" t="s">
        <v>10992</v>
      </c>
      <c r="AZ294" s="68" t="s">
        <v>66</v>
      </c>
      <c r="BA294" s="68" t="s">
        <v>66</v>
      </c>
    </row>
    <row r="295" spans="2:53" x14ac:dyDescent="0.25">
      <c r="B295" s="68">
        <v>2024</v>
      </c>
      <c r="C295" s="68">
        <v>891780111</v>
      </c>
      <c r="D295" s="69" t="s">
        <v>64</v>
      </c>
      <c r="E295" s="74" t="s">
        <v>10991</v>
      </c>
      <c r="F295" s="71" t="s">
        <v>10990</v>
      </c>
      <c r="G295" s="314">
        <v>0</v>
      </c>
      <c r="H295" s="67" t="s">
        <v>72</v>
      </c>
      <c r="I295" s="69" t="s">
        <v>1521</v>
      </c>
      <c r="J295" s="70" t="s">
        <v>10989</v>
      </c>
      <c r="K295" s="70">
        <v>6600000</v>
      </c>
      <c r="L295" s="68" t="s">
        <v>67</v>
      </c>
      <c r="M295" s="70" t="s">
        <v>9540</v>
      </c>
      <c r="N295" s="70">
        <v>1042457246</v>
      </c>
      <c r="O295" s="75">
        <v>170</v>
      </c>
      <c r="P295" s="249">
        <v>45320</v>
      </c>
      <c r="Q295" s="70">
        <v>165200000</v>
      </c>
      <c r="R295" s="249">
        <v>45323</v>
      </c>
      <c r="S295" s="70">
        <v>6600000</v>
      </c>
      <c r="T295" s="67" t="s">
        <v>66</v>
      </c>
      <c r="U295" s="70">
        <v>36559959</v>
      </c>
      <c r="V295" s="70" t="s">
        <v>6162</v>
      </c>
      <c r="W295" s="249">
        <v>45323</v>
      </c>
      <c r="X295" s="249">
        <v>45323</v>
      </c>
      <c r="Y295" s="78" t="s">
        <v>74</v>
      </c>
      <c r="Z295" s="249">
        <v>45382</v>
      </c>
      <c r="AA295" s="71">
        <f t="shared" si="20"/>
        <v>59</v>
      </c>
      <c r="AB295" s="71">
        <v>0</v>
      </c>
      <c r="AC295" s="299">
        <v>0</v>
      </c>
      <c r="AD295" s="71">
        <v>0</v>
      </c>
      <c r="AE295" s="158" t="s">
        <v>74</v>
      </c>
      <c r="AF295" s="71">
        <f t="shared" si="21"/>
        <v>0</v>
      </c>
      <c r="AG295" s="70">
        <v>0</v>
      </c>
      <c r="AH295" s="300">
        <v>0</v>
      </c>
      <c r="AI295" s="158" t="s">
        <v>74</v>
      </c>
      <c r="AJ295" s="67">
        <v>0</v>
      </c>
      <c r="AK295" s="76" t="s">
        <v>74</v>
      </c>
      <c r="AL295" s="76" t="s">
        <v>74</v>
      </c>
      <c r="AM295" s="71">
        <f t="shared" si="22"/>
        <v>0</v>
      </c>
      <c r="AN295" s="305">
        <f>+K295+AC295-AH295</f>
        <v>6600000</v>
      </c>
      <c r="AO295" s="67" t="s">
        <v>94</v>
      </c>
      <c r="AP295" s="70">
        <v>0</v>
      </c>
      <c r="AQ295" s="67" t="s">
        <v>94</v>
      </c>
      <c r="AR295" s="70">
        <v>0</v>
      </c>
      <c r="AS295" s="80" t="s">
        <v>74</v>
      </c>
      <c r="AT295" s="301">
        <v>6600000</v>
      </c>
      <c r="AU295" s="203">
        <f t="shared" si="23"/>
        <v>0</v>
      </c>
      <c r="AV295" s="83">
        <f t="shared" si="24"/>
        <v>1</v>
      </c>
      <c r="AW295" s="158" t="s">
        <v>74</v>
      </c>
      <c r="AX295" s="67" t="s">
        <v>80</v>
      </c>
      <c r="AY295" s="70" t="s">
        <v>10988</v>
      </c>
      <c r="AZ295" s="68" t="s">
        <v>66</v>
      </c>
      <c r="BA295" s="68" t="s">
        <v>66</v>
      </c>
    </row>
    <row r="296" spans="2:53" x14ac:dyDescent="0.25">
      <c r="B296" s="68">
        <v>2024</v>
      </c>
      <c r="C296" s="68">
        <v>891780111</v>
      </c>
      <c r="D296" s="69" t="s">
        <v>64</v>
      </c>
      <c r="E296" s="74" t="s">
        <v>10987</v>
      </c>
      <c r="F296" s="71" t="s">
        <v>10986</v>
      </c>
      <c r="G296" s="314">
        <v>0</v>
      </c>
      <c r="H296" s="67" t="s">
        <v>72</v>
      </c>
      <c r="I296" s="69" t="s">
        <v>1521</v>
      </c>
      <c r="J296" s="70" t="s">
        <v>10985</v>
      </c>
      <c r="K296" s="70">
        <v>21000000</v>
      </c>
      <c r="L296" s="68" t="s">
        <v>67</v>
      </c>
      <c r="M296" s="70" t="s">
        <v>9359</v>
      </c>
      <c r="N296" s="70">
        <v>1091662627</v>
      </c>
      <c r="O296" s="75">
        <v>170</v>
      </c>
      <c r="P296" s="249">
        <v>45320</v>
      </c>
      <c r="Q296" s="70">
        <v>165200000</v>
      </c>
      <c r="R296" s="249">
        <v>45323</v>
      </c>
      <c r="S296" s="70">
        <v>21000000</v>
      </c>
      <c r="T296" s="67" t="s">
        <v>66</v>
      </c>
      <c r="U296" s="70">
        <v>36559959</v>
      </c>
      <c r="V296" s="70" t="s">
        <v>6162</v>
      </c>
      <c r="W296" s="249">
        <v>45323</v>
      </c>
      <c r="X296" s="249">
        <v>45323</v>
      </c>
      <c r="Y296" s="78" t="s">
        <v>74</v>
      </c>
      <c r="Z296" s="249">
        <v>45382</v>
      </c>
      <c r="AA296" s="71">
        <f t="shared" si="20"/>
        <v>59</v>
      </c>
      <c r="AB296" s="71">
        <v>0</v>
      </c>
      <c r="AC296" s="299">
        <v>0</v>
      </c>
      <c r="AD296" s="71">
        <v>0</v>
      </c>
      <c r="AE296" s="158" t="s">
        <v>74</v>
      </c>
      <c r="AF296" s="71">
        <f t="shared" si="21"/>
        <v>0</v>
      </c>
      <c r="AG296" s="70">
        <v>0</v>
      </c>
      <c r="AH296" s="300">
        <v>0</v>
      </c>
      <c r="AI296" s="158" t="s">
        <v>74</v>
      </c>
      <c r="AJ296" s="67">
        <v>0</v>
      </c>
      <c r="AK296" s="76" t="s">
        <v>74</v>
      </c>
      <c r="AL296" s="76" t="s">
        <v>74</v>
      </c>
      <c r="AM296" s="71">
        <f t="shared" si="22"/>
        <v>0</v>
      </c>
      <c r="AN296" s="305">
        <f>+K296+AC296-AH296</f>
        <v>21000000</v>
      </c>
      <c r="AO296" s="67" t="s">
        <v>94</v>
      </c>
      <c r="AP296" s="70">
        <v>0</v>
      </c>
      <c r="AQ296" s="67" t="s">
        <v>94</v>
      </c>
      <c r="AR296" s="70">
        <v>0</v>
      </c>
      <c r="AS296" s="80" t="s">
        <v>74</v>
      </c>
      <c r="AT296" s="301">
        <v>21000000</v>
      </c>
      <c r="AU296" s="203">
        <f t="shared" si="23"/>
        <v>0</v>
      </c>
      <c r="AV296" s="83">
        <f t="shared" si="24"/>
        <v>1</v>
      </c>
      <c r="AW296" s="158" t="s">
        <v>74</v>
      </c>
      <c r="AX296" s="67" t="s">
        <v>80</v>
      </c>
      <c r="AY296" s="70" t="s">
        <v>10984</v>
      </c>
      <c r="AZ296" s="68" t="s">
        <v>66</v>
      </c>
      <c r="BA296" s="68" t="s">
        <v>66</v>
      </c>
    </row>
    <row r="297" spans="2:53" x14ac:dyDescent="0.25">
      <c r="B297" s="68">
        <v>2024</v>
      </c>
      <c r="C297" s="68">
        <v>891780111</v>
      </c>
      <c r="D297" s="69" t="s">
        <v>64</v>
      </c>
      <c r="E297" s="74" t="s">
        <v>10983</v>
      </c>
      <c r="F297" s="71" t="s">
        <v>10982</v>
      </c>
      <c r="G297" s="314">
        <v>0</v>
      </c>
      <c r="H297" s="67" t="s">
        <v>72</v>
      </c>
      <c r="I297" s="69" t="s">
        <v>65</v>
      </c>
      <c r="J297" s="70" t="s">
        <v>10981</v>
      </c>
      <c r="K297" s="70">
        <v>9380000</v>
      </c>
      <c r="L297" s="68" t="s">
        <v>67</v>
      </c>
      <c r="M297" s="70" t="s">
        <v>8996</v>
      </c>
      <c r="N297" s="70">
        <v>1148705492</v>
      </c>
      <c r="O297" s="75">
        <v>14</v>
      </c>
      <c r="P297" s="249">
        <v>45302</v>
      </c>
      <c r="Q297" s="70">
        <v>2126349000</v>
      </c>
      <c r="R297" s="249">
        <v>45323</v>
      </c>
      <c r="S297" s="70">
        <v>9380000</v>
      </c>
      <c r="T297" s="67" t="s">
        <v>66</v>
      </c>
      <c r="U297" s="70">
        <v>93400727</v>
      </c>
      <c r="V297" s="70" t="s">
        <v>6515</v>
      </c>
      <c r="W297" s="249">
        <v>45323</v>
      </c>
      <c r="X297" s="249">
        <v>45323</v>
      </c>
      <c r="Y297" s="78" t="s">
        <v>74</v>
      </c>
      <c r="Z297" s="249">
        <v>45457</v>
      </c>
      <c r="AA297" s="71">
        <f t="shared" si="20"/>
        <v>134</v>
      </c>
      <c r="AB297" s="71">
        <v>2</v>
      </c>
      <c r="AC297" s="299">
        <v>1120000</v>
      </c>
      <c r="AD297" s="71">
        <v>1</v>
      </c>
      <c r="AE297" s="315">
        <v>45473</v>
      </c>
      <c r="AF297" s="71">
        <f t="shared" si="21"/>
        <v>16</v>
      </c>
      <c r="AG297" s="70">
        <v>0</v>
      </c>
      <c r="AH297" s="300">
        <v>0</v>
      </c>
      <c r="AI297" s="158" t="s">
        <v>74</v>
      </c>
      <c r="AJ297" s="67">
        <v>0</v>
      </c>
      <c r="AK297" s="76" t="s">
        <v>74</v>
      </c>
      <c r="AL297" s="76" t="s">
        <v>74</v>
      </c>
      <c r="AM297" s="71">
        <f t="shared" si="22"/>
        <v>0</v>
      </c>
      <c r="AN297" s="305">
        <f>+K297+AC297-AH297</f>
        <v>10500000</v>
      </c>
      <c r="AO297" s="67" t="s">
        <v>66</v>
      </c>
      <c r="AP297" s="70">
        <v>9380000</v>
      </c>
      <c r="AQ297" s="67" t="s">
        <v>94</v>
      </c>
      <c r="AR297" s="70">
        <v>0</v>
      </c>
      <c r="AS297" s="80" t="s">
        <v>74</v>
      </c>
      <c r="AT297" s="301">
        <v>10500000</v>
      </c>
      <c r="AU297" s="203">
        <f t="shared" si="23"/>
        <v>0</v>
      </c>
      <c r="AV297" s="83">
        <f t="shared" si="24"/>
        <v>1</v>
      </c>
      <c r="AW297" s="158" t="s">
        <v>74</v>
      </c>
      <c r="AX297" s="67" t="s">
        <v>80</v>
      </c>
      <c r="AY297" s="185" t="s">
        <v>10980</v>
      </c>
      <c r="AZ297" s="68" t="s">
        <v>66</v>
      </c>
      <c r="BA297" s="68" t="s">
        <v>66</v>
      </c>
    </row>
    <row r="298" spans="2:53" x14ac:dyDescent="0.25">
      <c r="B298" s="68">
        <v>2024</v>
      </c>
      <c r="C298" s="68">
        <v>891780111</v>
      </c>
      <c r="D298" s="69" t="s">
        <v>64</v>
      </c>
      <c r="E298" s="74" t="s">
        <v>10979</v>
      </c>
      <c r="F298" s="71" t="s">
        <v>10978</v>
      </c>
      <c r="G298" s="314">
        <v>0</v>
      </c>
      <c r="H298" s="67" t="s">
        <v>72</v>
      </c>
      <c r="I298" s="69" t="s">
        <v>65</v>
      </c>
      <c r="J298" s="70" t="s">
        <v>10977</v>
      </c>
      <c r="K298" s="70">
        <v>11167000</v>
      </c>
      <c r="L298" s="68" t="s">
        <v>67</v>
      </c>
      <c r="M298" s="70" t="s">
        <v>7662</v>
      </c>
      <c r="N298" s="70">
        <v>1082992511</v>
      </c>
      <c r="O298" s="75">
        <v>14</v>
      </c>
      <c r="P298" s="249">
        <v>45302</v>
      </c>
      <c r="Q298" s="70">
        <v>2126349000</v>
      </c>
      <c r="R298" s="249">
        <v>45323</v>
      </c>
      <c r="S298" s="70">
        <v>11167000</v>
      </c>
      <c r="T298" s="67" t="s">
        <v>66</v>
      </c>
      <c r="U298" s="70">
        <v>1082868728</v>
      </c>
      <c r="V298" s="70" t="s">
        <v>4354</v>
      </c>
      <c r="W298" s="249">
        <v>45323</v>
      </c>
      <c r="X298" s="249">
        <v>45323</v>
      </c>
      <c r="Y298" s="78" t="s">
        <v>74</v>
      </c>
      <c r="Z298" s="249">
        <v>45457</v>
      </c>
      <c r="AA298" s="71">
        <f t="shared" si="20"/>
        <v>134</v>
      </c>
      <c r="AB298" s="71">
        <v>0</v>
      </c>
      <c r="AC298" s="299">
        <v>0</v>
      </c>
      <c r="AD298" s="71">
        <v>0</v>
      </c>
      <c r="AE298" s="158" t="s">
        <v>74</v>
      </c>
      <c r="AF298" s="71">
        <f t="shared" si="21"/>
        <v>0</v>
      </c>
      <c r="AG298" s="70">
        <v>0</v>
      </c>
      <c r="AH298" s="300">
        <v>0</v>
      </c>
      <c r="AI298" s="158" t="s">
        <v>74</v>
      </c>
      <c r="AJ298" s="67">
        <v>0</v>
      </c>
      <c r="AK298" s="76" t="s">
        <v>74</v>
      </c>
      <c r="AL298" s="76" t="s">
        <v>74</v>
      </c>
      <c r="AM298" s="71">
        <f t="shared" si="22"/>
        <v>0</v>
      </c>
      <c r="AN298" s="305">
        <f>+K298+AC298-AH298</f>
        <v>11167000</v>
      </c>
      <c r="AO298" s="67" t="s">
        <v>66</v>
      </c>
      <c r="AP298" s="70">
        <v>11167000</v>
      </c>
      <c r="AQ298" s="67" t="s">
        <v>94</v>
      </c>
      <c r="AR298" s="70">
        <v>0</v>
      </c>
      <c r="AS298" s="80" t="s">
        <v>74</v>
      </c>
      <c r="AT298" s="301">
        <v>11167000</v>
      </c>
      <c r="AU298" s="203">
        <f t="shared" si="23"/>
        <v>0</v>
      </c>
      <c r="AV298" s="83">
        <f t="shared" si="24"/>
        <v>1</v>
      </c>
      <c r="AW298" s="158" t="s">
        <v>74</v>
      </c>
      <c r="AX298" s="67" t="s">
        <v>80</v>
      </c>
      <c r="AY298" s="70" t="s">
        <v>10976</v>
      </c>
      <c r="AZ298" s="68" t="s">
        <v>66</v>
      </c>
      <c r="BA298" s="68" t="s">
        <v>66</v>
      </c>
    </row>
    <row r="299" spans="2:53" x14ac:dyDescent="0.25">
      <c r="B299" s="68">
        <v>2024</v>
      </c>
      <c r="C299" s="68">
        <v>891780111</v>
      </c>
      <c r="D299" s="69" t="s">
        <v>64</v>
      </c>
      <c r="E299" s="74" t="s">
        <v>10975</v>
      </c>
      <c r="F299" s="71" t="s">
        <v>10974</v>
      </c>
      <c r="G299" s="314">
        <v>0</v>
      </c>
      <c r="H299" s="67" t="s">
        <v>72</v>
      </c>
      <c r="I299" s="69" t="s">
        <v>65</v>
      </c>
      <c r="J299" s="70" t="s">
        <v>10973</v>
      </c>
      <c r="K299" s="70">
        <v>16080000</v>
      </c>
      <c r="L299" s="68" t="s">
        <v>67</v>
      </c>
      <c r="M299" s="70" t="s">
        <v>8137</v>
      </c>
      <c r="N299" s="70">
        <v>57434436</v>
      </c>
      <c r="O299" s="75">
        <v>13</v>
      </c>
      <c r="P299" s="158">
        <v>45302</v>
      </c>
      <c r="Q299" s="70">
        <v>4518689382</v>
      </c>
      <c r="R299" s="249">
        <v>45323</v>
      </c>
      <c r="S299" s="70">
        <v>16080000</v>
      </c>
      <c r="T299" s="67" t="s">
        <v>66</v>
      </c>
      <c r="U299" s="70">
        <v>12621405</v>
      </c>
      <c r="V299" s="70" t="s">
        <v>5391</v>
      </c>
      <c r="W299" s="249">
        <v>45323</v>
      </c>
      <c r="X299" s="249">
        <v>45323</v>
      </c>
      <c r="Y299" s="78" t="s">
        <v>74</v>
      </c>
      <c r="Z299" s="249">
        <v>45457</v>
      </c>
      <c r="AA299" s="71">
        <f t="shared" si="20"/>
        <v>134</v>
      </c>
      <c r="AB299" s="71">
        <v>2</v>
      </c>
      <c r="AC299" s="299">
        <v>1920000</v>
      </c>
      <c r="AD299" s="71">
        <v>1</v>
      </c>
      <c r="AE299" s="315">
        <v>45473</v>
      </c>
      <c r="AF299" s="71">
        <f t="shared" si="21"/>
        <v>16</v>
      </c>
      <c r="AG299" s="70">
        <v>0</v>
      </c>
      <c r="AH299" s="300">
        <v>0</v>
      </c>
      <c r="AI299" s="158" t="s">
        <v>74</v>
      </c>
      <c r="AJ299" s="67">
        <v>0</v>
      </c>
      <c r="AK299" s="76" t="s">
        <v>74</v>
      </c>
      <c r="AL299" s="76" t="s">
        <v>74</v>
      </c>
      <c r="AM299" s="71">
        <f t="shared" si="22"/>
        <v>0</v>
      </c>
      <c r="AN299" s="305">
        <f>+K299+AC299-AH299</f>
        <v>18000000</v>
      </c>
      <c r="AO299" s="67" t="s">
        <v>66</v>
      </c>
      <c r="AP299" s="70">
        <v>16080000</v>
      </c>
      <c r="AQ299" s="67" t="s">
        <v>94</v>
      </c>
      <c r="AR299" s="70">
        <v>0</v>
      </c>
      <c r="AS299" s="80" t="s">
        <v>74</v>
      </c>
      <c r="AT299" s="301">
        <v>18000000</v>
      </c>
      <c r="AU299" s="203">
        <f t="shared" si="23"/>
        <v>0</v>
      </c>
      <c r="AV299" s="83">
        <f t="shared" si="24"/>
        <v>1</v>
      </c>
      <c r="AW299" s="158" t="s">
        <v>74</v>
      </c>
      <c r="AX299" s="67" t="s">
        <v>80</v>
      </c>
      <c r="AY299" s="70" t="s">
        <v>10972</v>
      </c>
      <c r="AZ299" s="68" t="s">
        <v>66</v>
      </c>
      <c r="BA299" s="68" t="s">
        <v>66</v>
      </c>
    </row>
    <row r="300" spans="2:53" x14ac:dyDescent="0.25">
      <c r="B300" s="68">
        <v>2024</v>
      </c>
      <c r="C300" s="68">
        <v>891780111</v>
      </c>
      <c r="D300" s="69" t="s">
        <v>64</v>
      </c>
      <c r="E300" s="74" t="s">
        <v>10971</v>
      </c>
      <c r="F300" s="71" t="s">
        <v>10970</v>
      </c>
      <c r="G300" s="314">
        <v>0</v>
      </c>
      <c r="H300" s="67" t="s">
        <v>72</v>
      </c>
      <c r="I300" s="69" t="s">
        <v>65</v>
      </c>
      <c r="J300" s="70" t="s">
        <v>10935</v>
      </c>
      <c r="K300" s="70">
        <v>17420000</v>
      </c>
      <c r="L300" s="68" t="s">
        <v>67</v>
      </c>
      <c r="M300" s="70" t="s">
        <v>8287</v>
      </c>
      <c r="N300" s="70">
        <v>1083553861</v>
      </c>
      <c r="O300" s="75">
        <v>13</v>
      </c>
      <c r="P300" s="158">
        <v>45302</v>
      </c>
      <c r="Q300" s="70">
        <v>4518689382</v>
      </c>
      <c r="R300" s="249">
        <v>45323</v>
      </c>
      <c r="S300" s="70">
        <v>17420000</v>
      </c>
      <c r="T300" s="67" t="s">
        <v>66</v>
      </c>
      <c r="U300" s="70">
        <v>1082964146</v>
      </c>
      <c r="V300" s="70" t="s">
        <v>6309</v>
      </c>
      <c r="W300" s="249">
        <v>45323</v>
      </c>
      <c r="X300" s="249">
        <v>45323</v>
      </c>
      <c r="Y300" s="78" t="s">
        <v>74</v>
      </c>
      <c r="Z300" s="249">
        <v>45457</v>
      </c>
      <c r="AA300" s="71">
        <f t="shared" si="20"/>
        <v>134</v>
      </c>
      <c r="AB300" s="71">
        <v>2</v>
      </c>
      <c r="AC300" s="299">
        <v>2080000</v>
      </c>
      <c r="AD300" s="71">
        <v>1</v>
      </c>
      <c r="AE300" s="315">
        <v>45473</v>
      </c>
      <c r="AF300" s="71">
        <f t="shared" si="21"/>
        <v>16</v>
      </c>
      <c r="AG300" s="70">
        <v>0</v>
      </c>
      <c r="AH300" s="300">
        <v>0</v>
      </c>
      <c r="AI300" s="158" t="s">
        <v>74</v>
      </c>
      <c r="AJ300" s="67">
        <v>0</v>
      </c>
      <c r="AK300" s="76" t="s">
        <v>74</v>
      </c>
      <c r="AL300" s="76" t="s">
        <v>74</v>
      </c>
      <c r="AM300" s="71">
        <f t="shared" si="22"/>
        <v>0</v>
      </c>
      <c r="AN300" s="305">
        <f>+K300+AC300-AH300</f>
        <v>19500000</v>
      </c>
      <c r="AO300" s="67" t="s">
        <v>66</v>
      </c>
      <c r="AP300" s="70">
        <v>17420000</v>
      </c>
      <c r="AQ300" s="67" t="s">
        <v>94</v>
      </c>
      <c r="AR300" s="70">
        <v>0</v>
      </c>
      <c r="AS300" s="80" t="s">
        <v>74</v>
      </c>
      <c r="AT300" s="301">
        <v>19500000</v>
      </c>
      <c r="AU300" s="203">
        <f t="shared" si="23"/>
        <v>0</v>
      </c>
      <c r="AV300" s="83">
        <f t="shared" si="24"/>
        <v>1</v>
      </c>
      <c r="AW300" s="158" t="s">
        <v>74</v>
      </c>
      <c r="AX300" s="67" t="s">
        <v>80</v>
      </c>
      <c r="AY300" s="70" t="s">
        <v>10969</v>
      </c>
      <c r="AZ300" s="68" t="s">
        <v>66</v>
      </c>
      <c r="BA300" s="68" t="s">
        <v>66</v>
      </c>
    </row>
    <row r="301" spans="2:53" x14ac:dyDescent="0.25">
      <c r="B301" s="68">
        <v>2024</v>
      </c>
      <c r="C301" s="68">
        <v>891780111</v>
      </c>
      <c r="D301" s="69" t="s">
        <v>64</v>
      </c>
      <c r="E301" s="74" t="s">
        <v>10968</v>
      </c>
      <c r="F301" s="71" t="s">
        <v>10967</v>
      </c>
      <c r="G301" s="314">
        <v>0</v>
      </c>
      <c r="H301" s="67" t="s">
        <v>72</v>
      </c>
      <c r="I301" s="69" t="s">
        <v>65</v>
      </c>
      <c r="J301" s="70" t="s">
        <v>10952</v>
      </c>
      <c r="K301" s="70">
        <v>14740000</v>
      </c>
      <c r="L301" s="68" t="s">
        <v>67</v>
      </c>
      <c r="M301" s="70" t="s">
        <v>8463</v>
      </c>
      <c r="N301" s="70">
        <v>1004360507</v>
      </c>
      <c r="O301" s="75">
        <v>13</v>
      </c>
      <c r="P301" s="158">
        <v>45302</v>
      </c>
      <c r="Q301" s="70">
        <v>4518689382</v>
      </c>
      <c r="R301" s="249">
        <v>45323</v>
      </c>
      <c r="S301" s="70">
        <v>14740000</v>
      </c>
      <c r="T301" s="67" t="s">
        <v>66</v>
      </c>
      <c r="U301" s="70">
        <v>1082964146</v>
      </c>
      <c r="V301" s="70" t="s">
        <v>6309</v>
      </c>
      <c r="W301" s="249">
        <v>45323</v>
      </c>
      <c r="X301" s="249">
        <v>45323</v>
      </c>
      <c r="Y301" s="78" t="s">
        <v>74</v>
      </c>
      <c r="Z301" s="249">
        <v>45457</v>
      </c>
      <c r="AA301" s="71">
        <f t="shared" si="20"/>
        <v>134</v>
      </c>
      <c r="AB301" s="71">
        <v>2</v>
      </c>
      <c r="AC301" s="299">
        <v>1760000</v>
      </c>
      <c r="AD301" s="71">
        <v>1</v>
      </c>
      <c r="AE301" s="315">
        <v>45473</v>
      </c>
      <c r="AF301" s="71">
        <f t="shared" si="21"/>
        <v>16</v>
      </c>
      <c r="AG301" s="70">
        <v>0</v>
      </c>
      <c r="AH301" s="300">
        <v>0</v>
      </c>
      <c r="AI301" s="158" t="s">
        <v>74</v>
      </c>
      <c r="AJ301" s="67">
        <v>0</v>
      </c>
      <c r="AK301" s="76" t="s">
        <v>74</v>
      </c>
      <c r="AL301" s="76" t="s">
        <v>74</v>
      </c>
      <c r="AM301" s="71">
        <f t="shared" si="22"/>
        <v>0</v>
      </c>
      <c r="AN301" s="305">
        <f>+K301+AC301-AH301</f>
        <v>16500000</v>
      </c>
      <c r="AO301" s="67" t="s">
        <v>66</v>
      </c>
      <c r="AP301" s="70">
        <v>14740000</v>
      </c>
      <c r="AQ301" s="67" t="s">
        <v>94</v>
      </c>
      <c r="AR301" s="70">
        <v>0</v>
      </c>
      <c r="AS301" s="80" t="s">
        <v>74</v>
      </c>
      <c r="AT301" s="301">
        <v>16500000</v>
      </c>
      <c r="AU301" s="203">
        <f t="shared" si="23"/>
        <v>0</v>
      </c>
      <c r="AV301" s="83">
        <f t="shared" si="24"/>
        <v>1</v>
      </c>
      <c r="AW301" s="158" t="s">
        <v>74</v>
      </c>
      <c r="AX301" s="67" t="s">
        <v>80</v>
      </c>
      <c r="AY301" s="70" t="s">
        <v>10966</v>
      </c>
      <c r="AZ301" s="68" t="s">
        <v>66</v>
      </c>
      <c r="BA301" s="68" t="s">
        <v>66</v>
      </c>
    </row>
    <row r="302" spans="2:53" x14ac:dyDescent="0.25">
      <c r="B302" s="68">
        <v>2024</v>
      </c>
      <c r="C302" s="68">
        <v>891780111</v>
      </c>
      <c r="D302" s="69" t="s">
        <v>64</v>
      </c>
      <c r="E302" s="74" t="s">
        <v>10965</v>
      </c>
      <c r="F302" s="71" t="s">
        <v>10964</v>
      </c>
      <c r="G302" s="314">
        <v>0</v>
      </c>
      <c r="H302" s="67" t="s">
        <v>72</v>
      </c>
      <c r="I302" s="69" t="s">
        <v>1521</v>
      </c>
      <c r="J302" s="70" t="s">
        <v>10963</v>
      </c>
      <c r="K302" s="70">
        <v>11900000</v>
      </c>
      <c r="L302" s="68" t="s">
        <v>67</v>
      </c>
      <c r="M302" s="70" t="s">
        <v>9499</v>
      </c>
      <c r="N302" s="70">
        <v>7602635</v>
      </c>
      <c r="O302" s="75">
        <v>170</v>
      </c>
      <c r="P302" s="249">
        <v>45320</v>
      </c>
      <c r="Q302" s="70">
        <v>165200000</v>
      </c>
      <c r="R302" s="249">
        <v>45323</v>
      </c>
      <c r="S302" s="70">
        <v>11900000</v>
      </c>
      <c r="T302" s="67" t="s">
        <v>66</v>
      </c>
      <c r="U302" s="70">
        <v>36559959</v>
      </c>
      <c r="V302" s="70" t="s">
        <v>6162</v>
      </c>
      <c r="W302" s="249">
        <v>45323</v>
      </c>
      <c r="X302" s="249">
        <v>45323</v>
      </c>
      <c r="Y302" s="78" t="s">
        <v>74</v>
      </c>
      <c r="Z302" s="249">
        <v>45382</v>
      </c>
      <c r="AA302" s="71">
        <f t="shared" si="20"/>
        <v>59</v>
      </c>
      <c r="AB302" s="71">
        <v>0</v>
      </c>
      <c r="AC302" s="299">
        <v>0</v>
      </c>
      <c r="AD302" s="71">
        <v>0</v>
      </c>
      <c r="AE302" s="158" t="s">
        <v>74</v>
      </c>
      <c r="AF302" s="71">
        <f t="shared" si="21"/>
        <v>0</v>
      </c>
      <c r="AG302" s="70">
        <v>0</v>
      </c>
      <c r="AH302" s="300">
        <v>0</v>
      </c>
      <c r="AI302" s="158" t="s">
        <v>74</v>
      </c>
      <c r="AJ302" s="67">
        <v>0</v>
      </c>
      <c r="AK302" s="76" t="s">
        <v>74</v>
      </c>
      <c r="AL302" s="76" t="s">
        <v>74</v>
      </c>
      <c r="AM302" s="71">
        <f t="shared" si="22"/>
        <v>0</v>
      </c>
      <c r="AN302" s="305">
        <f>+K302+AC302-AH302</f>
        <v>11900000</v>
      </c>
      <c r="AO302" s="67" t="s">
        <v>94</v>
      </c>
      <c r="AP302" s="70">
        <v>0</v>
      </c>
      <c r="AQ302" s="67" t="s">
        <v>94</v>
      </c>
      <c r="AR302" s="70">
        <v>0</v>
      </c>
      <c r="AS302" s="80" t="s">
        <v>74</v>
      </c>
      <c r="AT302" s="301">
        <v>11900000</v>
      </c>
      <c r="AU302" s="203">
        <f t="shared" si="23"/>
        <v>0</v>
      </c>
      <c r="AV302" s="83">
        <f t="shared" si="24"/>
        <v>1</v>
      </c>
      <c r="AW302" s="158" t="s">
        <v>74</v>
      </c>
      <c r="AX302" s="67" t="s">
        <v>80</v>
      </c>
      <c r="AY302" s="70" t="s">
        <v>10962</v>
      </c>
      <c r="AZ302" s="68" t="s">
        <v>66</v>
      </c>
      <c r="BA302" s="68" t="s">
        <v>66</v>
      </c>
    </row>
    <row r="303" spans="2:53" x14ac:dyDescent="0.25">
      <c r="B303" s="68">
        <v>2024</v>
      </c>
      <c r="C303" s="68">
        <v>891780111</v>
      </c>
      <c r="D303" s="69" t="s">
        <v>64</v>
      </c>
      <c r="E303" s="74" t="s">
        <v>10961</v>
      </c>
      <c r="F303" s="71" t="s">
        <v>10960</v>
      </c>
      <c r="G303" s="314">
        <v>0</v>
      </c>
      <c r="H303" s="67" t="s">
        <v>72</v>
      </c>
      <c r="I303" s="69" t="s">
        <v>1521</v>
      </c>
      <c r="J303" s="70" t="s">
        <v>10956</v>
      </c>
      <c r="K303" s="70">
        <v>11900000</v>
      </c>
      <c r="L303" s="68" t="s">
        <v>67</v>
      </c>
      <c r="M303" s="70" t="s">
        <v>6163</v>
      </c>
      <c r="N303" s="70">
        <v>1083021767</v>
      </c>
      <c r="O303" s="75">
        <v>170</v>
      </c>
      <c r="P303" s="249">
        <v>45320</v>
      </c>
      <c r="Q303" s="70">
        <v>165200000</v>
      </c>
      <c r="R303" s="249">
        <v>45323</v>
      </c>
      <c r="S303" s="70">
        <v>11900000</v>
      </c>
      <c r="T303" s="67" t="s">
        <v>66</v>
      </c>
      <c r="U303" s="70">
        <v>36559959</v>
      </c>
      <c r="V303" s="70" t="s">
        <v>6162</v>
      </c>
      <c r="W303" s="249">
        <v>45323</v>
      </c>
      <c r="X303" s="249">
        <v>45323</v>
      </c>
      <c r="Y303" s="78" t="s">
        <v>74</v>
      </c>
      <c r="Z303" s="249">
        <v>45382</v>
      </c>
      <c r="AA303" s="71">
        <f t="shared" si="20"/>
        <v>59</v>
      </c>
      <c r="AB303" s="71">
        <v>0</v>
      </c>
      <c r="AC303" s="299">
        <v>0</v>
      </c>
      <c r="AD303" s="71">
        <v>0</v>
      </c>
      <c r="AE303" s="158" t="s">
        <v>74</v>
      </c>
      <c r="AF303" s="71">
        <f t="shared" si="21"/>
        <v>0</v>
      </c>
      <c r="AG303" s="70">
        <v>0</v>
      </c>
      <c r="AH303" s="300">
        <v>0</v>
      </c>
      <c r="AI303" s="158" t="s">
        <v>74</v>
      </c>
      <c r="AJ303" s="67">
        <v>0</v>
      </c>
      <c r="AK303" s="76" t="s">
        <v>74</v>
      </c>
      <c r="AL303" s="76" t="s">
        <v>74</v>
      </c>
      <c r="AM303" s="71">
        <f t="shared" si="22"/>
        <v>0</v>
      </c>
      <c r="AN303" s="305">
        <f>+K303+AC303-AH303</f>
        <v>11900000</v>
      </c>
      <c r="AO303" s="67" t="s">
        <v>94</v>
      </c>
      <c r="AP303" s="70">
        <v>0</v>
      </c>
      <c r="AQ303" s="67" t="s">
        <v>94</v>
      </c>
      <c r="AR303" s="70">
        <v>0</v>
      </c>
      <c r="AS303" s="80" t="s">
        <v>74</v>
      </c>
      <c r="AT303" s="301">
        <v>11900000</v>
      </c>
      <c r="AU303" s="203">
        <f t="shared" si="23"/>
        <v>0</v>
      </c>
      <c r="AV303" s="83">
        <f t="shared" si="24"/>
        <v>1</v>
      </c>
      <c r="AW303" s="158" t="s">
        <v>74</v>
      </c>
      <c r="AX303" s="67" t="s">
        <v>80</v>
      </c>
      <c r="AY303" s="70" t="s">
        <v>10959</v>
      </c>
      <c r="AZ303" s="68" t="s">
        <v>66</v>
      </c>
      <c r="BA303" s="68" t="s">
        <v>66</v>
      </c>
    </row>
    <row r="304" spans="2:53" x14ac:dyDescent="0.25">
      <c r="B304" s="68">
        <v>2024</v>
      </c>
      <c r="C304" s="68">
        <v>891780111</v>
      </c>
      <c r="D304" s="69" t="s">
        <v>64</v>
      </c>
      <c r="E304" s="74" t="s">
        <v>10958</v>
      </c>
      <c r="F304" s="71" t="s">
        <v>10957</v>
      </c>
      <c r="G304" s="314">
        <v>0</v>
      </c>
      <c r="H304" s="67" t="s">
        <v>72</v>
      </c>
      <c r="I304" s="69" t="s">
        <v>1521</v>
      </c>
      <c r="J304" s="70" t="s">
        <v>10956</v>
      </c>
      <c r="K304" s="70">
        <v>11900000</v>
      </c>
      <c r="L304" s="68" t="s">
        <v>67</v>
      </c>
      <c r="M304" s="70" t="s">
        <v>9535</v>
      </c>
      <c r="N304" s="70">
        <v>1083048377</v>
      </c>
      <c r="O304" s="75">
        <v>170</v>
      </c>
      <c r="P304" s="249">
        <v>45320</v>
      </c>
      <c r="Q304" s="70">
        <v>165200000</v>
      </c>
      <c r="R304" s="249">
        <v>45323</v>
      </c>
      <c r="S304" s="70">
        <v>11900000</v>
      </c>
      <c r="T304" s="67" t="s">
        <v>66</v>
      </c>
      <c r="U304" s="70">
        <v>36559959</v>
      </c>
      <c r="V304" s="70" t="s">
        <v>6162</v>
      </c>
      <c r="W304" s="249">
        <v>45323</v>
      </c>
      <c r="X304" s="249">
        <v>45323</v>
      </c>
      <c r="Y304" s="78" t="s">
        <v>74</v>
      </c>
      <c r="Z304" s="249">
        <v>45382</v>
      </c>
      <c r="AA304" s="71">
        <f t="shared" si="20"/>
        <v>59</v>
      </c>
      <c r="AB304" s="71">
        <v>0</v>
      </c>
      <c r="AC304" s="299">
        <v>0</v>
      </c>
      <c r="AD304" s="71">
        <v>0</v>
      </c>
      <c r="AE304" s="158" t="s">
        <v>74</v>
      </c>
      <c r="AF304" s="71">
        <f t="shared" si="21"/>
        <v>0</v>
      </c>
      <c r="AG304" s="70">
        <v>0</v>
      </c>
      <c r="AH304" s="300">
        <v>0</v>
      </c>
      <c r="AI304" s="158" t="s">
        <v>74</v>
      </c>
      <c r="AJ304" s="67">
        <v>0</v>
      </c>
      <c r="AK304" s="76" t="s">
        <v>74</v>
      </c>
      <c r="AL304" s="76" t="s">
        <v>74</v>
      </c>
      <c r="AM304" s="71">
        <f t="shared" si="22"/>
        <v>0</v>
      </c>
      <c r="AN304" s="305">
        <f>+K304+AC304-AH304</f>
        <v>11900000</v>
      </c>
      <c r="AO304" s="67" t="s">
        <v>94</v>
      </c>
      <c r="AP304" s="70">
        <v>0</v>
      </c>
      <c r="AQ304" s="67" t="s">
        <v>94</v>
      </c>
      <c r="AR304" s="70">
        <v>0</v>
      </c>
      <c r="AS304" s="80" t="s">
        <v>74</v>
      </c>
      <c r="AT304" s="301">
        <v>11900000</v>
      </c>
      <c r="AU304" s="203">
        <f t="shared" si="23"/>
        <v>0</v>
      </c>
      <c r="AV304" s="83">
        <f t="shared" si="24"/>
        <v>1</v>
      </c>
      <c r="AW304" s="158" t="s">
        <v>74</v>
      </c>
      <c r="AX304" s="67" t="s">
        <v>80</v>
      </c>
      <c r="AY304" s="70" t="s">
        <v>10955</v>
      </c>
      <c r="AZ304" s="68" t="s">
        <v>66</v>
      </c>
      <c r="BA304" s="68" t="s">
        <v>66</v>
      </c>
    </row>
    <row r="305" spans="2:53" x14ac:dyDescent="0.25">
      <c r="B305" s="68">
        <v>2024</v>
      </c>
      <c r="C305" s="68">
        <v>891780111</v>
      </c>
      <c r="D305" s="69" t="s">
        <v>64</v>
      </c>
      <c r="E305" s="74" t="s">
        <v>10954</v>
      </c>
      <c r="F305" s="71" t="s">
        <v>10953</v>
      </c>
      <c r="G305" s="314">
        <v>0</v>
      </c>
      <c r="H305" s="67" t="s">
        <v>72</v>
      </c>
      <c r="I305" s="69" t="s">
        <v>65</v>
      </c>
      <c r="J305" s="70" t="s">
        <v>10952</v>
      </c>
      <c r="K305" s="70">
        <v>18760000</v>
      </c>
      <c r="L305" s="68" t="s">
        <v>67</v>
      </c>
      <c r="M305" s="70" t="s">
        <v>8765</v>
      </c>
      <c r="N305" s="70">
        <v>1083000350</v>
      </c>
      <c r="O305" s="75">
        <v>13</v>
      </c>
      <c r="P305" s="158">
        <v>45302</v>
      </c>
      <c r="Q305" s="70">
        <v>4518689382</v>
      </c>
      <c r="R305" s="249">
        <v>45323</v>
      </c>
      <c r="S305" s="70">
        <v>18760000</v>
      </c>
      <c r="T305" s="67" t="s">
        <v>66</v>
      </c>
      <c r="U305" s="70">
        <v>1082964146</v>
      </c>
      <c r="V305" s="70" t="s">
        <v>6309</v>
      </c>
      <c r="W305" s="249">
        <v>45323</v>
      </c>
      <c r="X305" s="249">
        <v>45323</v>
      </c>
      <c r="Y305" s="78" t="s">
        <v>74</v>
      </c>
      <c r="Z305" s="249">
        <v>45457</v>
      </c>
      <c r="AA305" s="71">
        <f t="shared" si="20"/>
        <v>134</v>
      </c>
      <c r="AB305" s="71">
        <v>2</v>
      </c>
      <c r="AC305" s="299">
        <v>2240000</v>
      </c>
      <c r="AD305" s="71">
        <v>1</v>
      </c>
      <c r="AE305" s="315">
        <v>45473</v>
      </c>
      <c r="AF305" s="71">
        <f t="shared" si="21"/>
        <v>16</v>
      </c>
      <c r="AG305" s="70">
        <v>0</v>
      </c>
      <c r="AH305" s="300">
        <v>0</v>
      </c>
      <c r="AI305" s="158" t="s">
        <v>74</v>
      </c>
      <c r="AJ305" s="67">
        <v>0</v>
      </c>
      <c r="AK305" s="76" t="s">
        <v>74</v>
      </c>
      <c r="AL305" s="76" t="s">
        <v>74</v>
      </c>
      <c r="AM305" s="71">
        <f t="shared" si="22"/>
        <v>0</v>
      </c>
      <c r="AN305" s="305">
        <f>+K305+AC305-AH305</f>
        <v>21000000</v>
      </c>
      <c r="AO305" s="67" t="s">
        <v>66</v>
      </c>
      <c r="AP305" s="70">
        <v>18760000</v>
      </c>
      <c r="AQ305" s="67" t="s">
        <v>94</v>
      </c>
      <c r="AR305" s="70">
        <v>0</v>
      </c>
      <c r="AS305" s="80" t="s">
        <v>74</v>
      </c>
      <c r="AT305" s="301">
        <v>21000000</v>
      </c>
      <c r="AU305" s="203">
        <f t="shared" si="23"/>
        <v>0</v>
      </c>
      <c r="AV305" s="83">
        <f t="shared" si="24"/>
        <v>1</v>
      </c>
      <c r="AW305" s="158" t="s">
        <v>74</v>
      </c>
      <c r="AX305" s="67" t="s">
        <v>80</v>
      </c>
      <c r="AY305" s="70" t="s">
        <v>10951</v>
      </c>
      <c r="AZ305" s="68" t="s">
        <v>66</v>
      </c>
      <c r="BA305" s="68" t="s">
        <v>66</v>
      </c>
    </row>
    <row r="306" spans="2:53" x14ac:dyDescent="0.25">
      <c r="B306" s="68">
        <v>2024</v>
      </c>
      <c r="C306" s="68">
        <v>891780111</v>
      </c>
      <c r="D306" s="69" t="s">
        <v>64</v>
      </c>
      <c r="E306" s="74" t="s">
        <v>10950</v>
      </c>
      <c r="F306" s="71" t="s">
        <v>10949</v>
      </c>
      <c r="G306" s="314">
        <v>0</v>
      </c>
      <c r="H306" s="67" t="s">
        <v>72</v>
      </c>
      <c r="I306" s="69" t="s">
        <v>65</v>
      </c>
      <c r="J306" s="70" t="s">
        <v>10935</v>
      </c>
      <c r="K306" s="70">
        <v>20100000</v>
      </c>
      <c r="L306" s="68" t="s">
        <v>67</v>
      </c>
      <c r="M306" s="70" t="s">
        <v>8200</v>
      </c>
      <c r="N306" s="70">
        <v>1004188433</v>
      </c>
      <c r="O306" s="75">
        <v>13</v>
      </c>
      <c r="P306" s="158">
        <v>45302</v>
      </c>
      <c r="Q306" s="70">
        <v>4518689382</v>
      </c>
      <c r="R306" s="249">
        <v>45323</v>
      </c>
      <c r="S306" s="70">
        <v>20100000</v>
      </c>
      <c r="T306" s="67" t="s">
        <v>66</v>
      </c>
      <c r="U306" s="70">
        <v>1082964146</v>
      </c>
      <c r="V306" s="70" t="s">
        <v>6309</v>
      </c>
      <c r="W306" s="249">
        <v>45323</v>
      </c>
      <c r="X306" s="249">
        <v>45323</v>
      </c>
      <c r="Y306" s="78" t="s">
        <v>74</v>
      </c>
      <c r="Z306" s="249">
        <v>45457</v>
      </c>
      <c r="AA306" s="71">
        <f t="shared" si="20"/>
        <v>134</v>
      </c>
      <c r="AB306" s="71">
        <v>2</v>
      </c>
      <c r="AC306" s="299">
        <v>2400000</v>
      </c>
      <c r="AD306" s="71">
        <v>1</v>
      </c>
      <c r="AE306" s="315">
        <v>45473</v>
      </c>
      <c r="AF306" s="71">
        <f t="shared" si="21"/>
        <v>16</v>
      </c>
      <c r="AG306" s="70">
        <v>0</v>
      </c>
      <c r="AH306" s="300">
        <v>0</v>
      </c>
      <c r="AI306" s="158" t="s">
        <v>74</v>
      </c>
      <c r="AJ306" s="67">
        <v>0</v>
      </c>
      <c r="AK306" s="76" t="s">
        <v>74</v>
      </c>
      <c r="AL306" s="76" t="s">
        <v>74</v>
      </c>
      <c r="AM306" s="71">
        <f t="shared" si="22"/>
        <v>0</v>
      </c>
      <c r="AN306" s="305">
        <f>+K306+AC306-AH306</f>
        <v>22500000</v>
      </c>
      <c r="AO306" s="67" t="s">
        <v>66</v>
      </c>
      <c r="AP306" s="70">
        <v>20100000</v>
      </c>
      <c r="AQ306" s="67" t="s">
        <v>94</v>
      </c>
      <c r="AR306" s="70">
        <v>0</v>
      </c>
      <c r="AS306" s="80" t="s">
        <v>74</v>
      </c>
      <c r="AT306" s="301">
        <v>22500000</v>
      </c>
      <c r="AU306" s="203">
        <f t="shared" si="23"/>
        <v>0</v>
      </c>
      <c r="AV306" s="83">
        <f t="shared" si="24"/>
        <v>1</v>
      </c>
      <c r="AW306" s="158" t="s">
        <v>74</v>
      </c>
      <c r="AX306" s="67" t="s">
        <v>80</v>
      </c>
      <c r="AY306" s="70" t="s">
        <v>10948</v>
      </c>
      <c r="AZ306" s="68" t="s">
        <v>66</v>
      </c>
      <c r="BA306" s="68" t="s">
        <v>66</v>
      </c>
    </row>
    <row r="307" spans="2:53" x14ac:dyDescent="0.25">
      <c r="B307" s="68">
        <v>2024</v>
      </c>
      <c r="C307" s="68">
        <v>891780111</v>
      </c>
      <c r="D307" s="69" t="s">
        <v>64</v>
      </c>
      <c r="E307" s="74" t="s">
        <v>10947</v>
      </c>
      <c r="F307" s="71" t="s">
        <v>10946</v>
      </c>
      <c r="G307" s="314">
        <v>0</v>
      </c>
      <c r="H307" s="67" t="s">
        <v>72</v>
      </c>
      <c r="I307" s="69" t="s">
        <v>65</v>
      </c>
      <c r="J307" s="70" t="s">
        <v>10935</v>
      </c>
      <c r="K307" s="70">
        <v>14740000</v>
      </c>
      <c r="L307" s="68" t="s">
        <v>67</v>
      </c>
      <c r="M307" s="70" t="s">
        <v>7619</v>
      </c>
      <c r="N307" s="70">
        <v>1082892888</v>
      </c>
      <c r="O307" s="75">
        <v>13</v>
      </c>
      <c r="P307" s="158">
        <v>45302</v>
      </c>
      <c r="Q307" s="70">
        <v>4518689382</v>
      </c>
      <c r="R307" s="249">
        <v>45323</v>
      </c>
      <c r="S307" s="70">
        <v>14740000</v>
      </c>
      <c r="T307" s="67" t="s">
        <v>66</v>
      </c>
      <c r="U307" s="70">
        <v>1082964146</v>
      </c>
      <c r="V307" s="70" t="s">
        <v>6309</v>
      </c>
      <c r="W307" s="249">
        <v>45323</v>
      </c>
      <c r="X307" s="249">
        <v>45323</v>
      </c>
      <c r="Y307" s="78" t="s">
        <v>74</v>
      </c>
      <c r="Z307" s="249">
        <v>45457</v>
      </c>
      <c r="AA307" s="71">
        <f t="shared" si="20"/>
        <v>134</v>
      </c>
      <c r="AB307" s="71">
        <v>2</v>
      </c>
      <c r="AC307" s="299">
        <v>1760000</v>
      </c>
      <c r="AD307" s="71">
        <v>1</v>
      </c>
      <c r="AE307" s="315">
        <v>45473</v>
      </c>
      <c r="AF307" s="71">
        <f t="shared" si="21"/>
        <v>16</v>
      </c>
      <c r="AG307" s="70">
        <v>0</v>
      </c>
      <c r="AH307" s="300">
        <v>0</v>
      </c>
      <c r="AI307" s="158" t="s">
        <v>74</v>
      </c>
      <c r="AJ307" s="67">
        <v>0</v>
      </c>
      <c r="AK307" s="76" t="s">
        <v>74</v>
      </c>
      <c r="AL307" s="76" t="s">
        <v>74</v>
      </c>
      <c r="AM307" s="71">
        <f t="shared" si="22"/>
        <v>0</v>
      </c>
      <c r="AN307" s="305">
        <f>+K307+AC307-AH307</f>
        <v>16500000</v>
      </c>
      <c r="AO307" s="67" t="s">
        <v>66</v>
      </c>
      <c r="AP307" s="70">
        <v>14740000</v>
      </c>
      <c r="AQ307" s="67" t="s">
        <v>94</v>
      </c>
      <c r="AR307" s="70">
        <v>0</v>
      </c>
      <c r="AS307" s="80" t="s">
        <v>74</v>
      </c>
      <c r="AT307" s="301">
        <v>16500000</v>
      </c>
      <c r="AU307" s="203">
        <f t="shared" si="23"/>
        <v>0</v>
      </c>
      <c r="AV307" s="83">
        <f t="shared" si="24"/>
        <v>1</v>
      </c>
      <c r="AW307" s="158" t="s">
        <v>74</v>
      </c>
      <c r="AX307" s="67" t="s">
        <v>80</v>
      </c>
      <c r="AY307" s="70" t="s">
        <v>10945</v>
      </c>
      <c r="AZ307" s="68" t="s">
        <v>66</v>
      </c>
      <c r="BA307" s="68" t="s">
        <v>66</v>
      </c>
    </row>
    <row r="308" spans="2:53" x14ac:dyDescent="0.25">
      <c r="B308" s="68">
        <v>2024</v>
      </c>
      <c r="C308" s="68">
        <v>891780111</v>
      </c>
      <c r="D308" s="69" t="s">
        <v>64</v>
      </c>
      <c r="E308" s="74" t="s">
        <v>10944</v>
      </c>
      <c r="F308" s="71" t="s">
        <v>10943</v>
      </c>
      <c r="G308" s="314">
        <v>0</v>
      </c>
      <c r="H308" s="67" t="s">
        <v>72</v>
      </c>
      <c r="I308" s="69" t="s">
        <v>65</v>
      </c>
      <c r="J308" s="70" t="s">
        <v>10942</v>
      </c>
      <c r="K308" s="70">
        <v>16080000</v>
      </c>
      <c r="L308" s="68" t="s">
        <v>67</v>
      </c>
      <c r="M308" s="70" t="s">
        <v>7836</v>
      </c>
      <c r="N308" s="70">
        <v>1015460393</v>
      </c>
      <c r="O308" s="75">
        <v>13</v>
      </c>
      <c r="P308" s="158">
        <v>45302</v>
      </c>
      <c r="Q308" s="70">
        <v>4518689382</v>
      </c>
      <c r="R308" s="249">
        <v>45323</v>
      </c>
      <c r="S308" s="70">
        <v>16080000</v>
      </c>
      <c r="T308" s="67" t="s">
        <v>66</v>
      </c>
      <c r="U308" s="70">
        <v>12621405</v>
      </c>
      <c r="V308" s="70" t="s">
        <v>5391</v>
      </c>
      <c r="W308" s="249">
        <v>45323</v>
      </c>
      <c r="X308" s="249">
        <v>45323</v>
      </c>
      <c r="Y308" s="78" t="s">
        <v>74</v>
      </c>
      <c r="Z308" s="249">
        <v>45457</v>
      </c>
      <c r="AA308" s="71">
        <f t="shared" si="20"/>
        <v>134</v>
      </c>
      <c r="AB308" s="71">
        <v>2</v>
      </c>
      <c r="AC308" s="299">
        <v>1920000</v>
      </c>
      <c r="AD308" s="71">
        <v>1</v>
      </c>
      <c r="AE308" s="315">
        <v>45473</v>
      </c>
      <c r="AF308" s="71">
        <f t="shared" si="21"/>
        <v>16</v>
      </c>
      <c r="AG308" s="70">
        <v>0</v>
      </c>
      <c r="AH308" s="300">
        <v>0</v>
      </c>
      <c r="AI308" s="158" t="s">
        <v>74</v>
      </c>
      <c r="AJ308" s="67">
        <v>0</v>
      </c>
      <c r="AK308" s="76" t="s">
        <v>74</v>
      </c>
      <c r="AL308" s="76" t="s">
        <v>74</v>
      </c>
      <c r="AM308" s="71">
        <f t="shared" si="22"/>
        <v>0</v>
      </c>
      <c r="AN308" s="305">
        <f>+K308+AC308-AH308</f>
        <v>18000000</v>
      </c>
      <c r="AO308" s="67" t="s">
        <v>66</v>
      </c>
      <c r="AP308" s="70">
        <v>16080000</v>
      </c>
      <c r="AQ308" s="67" t="s">
        <v>94</v>
      </c>
      <c r="AR308" s="70">
        <v>0</v>
      </c>
      <c r="AS308" s="80" t="s">
        <v>74</v>
      </c>
      <c r="AT308" s="301">
        <v>18000000</v>
      </c>
      <c r="AU308" s="203">
        <f t="shared" si="23"/>
        <v>0</v>
      </c>
      <c r="AV308" s="83">
        <f t="shared" si="24"/>
        <v>1</v>
      </c>
      <c r="AW308" s="158" t="s">
        <v>74</v>
      </c>
      <c r="AX308" s="67" t="s">
        <v>80</v>
      </c>
      <c r="AY308" s="70" t="s">
        <v>10941</v>
      </c>
      <c r="AZ308" s="68" t="s">
        <v>66</v>
      </c>
      <c r="BA308" s="68" t="s">
        <v>66</v>
      </c>
    </row>
    <row r="309" spans="2:53" x14ac:dyDescent="0.25">
      <c r="B309" s="68">
        <v>2024</v>
      </c>
      <c r="C309" s="68">
        <v>891780111</v>
      </c>
      <c r="D309" s="69" t="s">
        <v>64</v>
      </c>
      <c r="E309" s="74" t="s">
        <v>10940</v>
      </c>
      <c r="F309" s="71" t="s">
        <v>10939</v>
      </c>
      <c r="G309" s="314">
        <v>0</v>
      </c>
      <c r="H309" s="67" t="s">
        <v>72</v>
      </c>
      <c r="I309" s="69" t="s">
        <v>65</v>
      </c>
      <c r="J309" s="70" t="s">
        <v>10935</v>
      </c>
      <c r="K309" s="70">
        <v>13400000</v>
      </c>
      <c r="L309" s="68" t="s">
        <v>67</v>
      </c>
      <c r="M309" s="70" t="s">
        <v>6888</v>
      </c>
      <c r="N309" s="70">
        <v>1084743044</v>
      </c>
      <c r="O309" s="75">
        <v>13</v>
      </c>
      <c r="P309" s="158">
        <v>45302</v>
      </c>
      <c r="Q309" s="70">
        <v>4518689382</v>
      </c>
      <c r="R309" s="249">
        <v>45323</v>
      </c>
      <c r="S309" s="70">
        <v>13400000</v>
      </c>
      <c r="T309" s="67" t="s">
        <v>66</v>
      </c>
      <c r="U309" s="70">
        <v>1082964146</v>
      </c>
      <c r="V309" s="70" t="s">
        <v>6309</v>
      </c>
      <c r="W309" s="249">
        <v>45323</v>
      </c>
      <c r="X309" s="249">
        <v>45323</v>
      </c>
      <c r="Y309" s="78" t="s">
        <v>74</v>
      </c>
      <c r="Z309" s="249">
        <v>45457</v>
      </c>
      <c r="AA309" s="71">
        <f t="shared" si="20"/>
        <v>134</v>
      </c>
      <c r="AB309" s="71">
        <v>0</v>
      </c>
      <c r="AC309" s="299">
        <v>0</v>
      </c>
      <c r="AD309" s="71">
        <v>0</v>
      </c>
      <c r="AE309" s="158" t="s">
        <v>74</v>
      </c>
      <c r="AF309" s="71">
        <f t="shared" si="21"/>
        <v>0</v>
      </c>
      <c r="AG309" s="70">
        <v>0</v>
      </c>
      <c r="AH309" s="300">
        <v>0</v>
      </c>
      <c r="AI309" s="158" t="s">
        <v>74</v>
      </c>
      <c r="AJ309" s="67">
        <v>0</v>
      </c>
      <c r="AK309" s="76" t="s">
        <v>74</v>
      </c>
      <c r="AL309" s="76" t="s">
        <v>74</v>
      </c>
      <c r="AM309" s="71">
        <f t="shared" si="22"/>
        <v>0</v>
      </c>
      <c r="AN309" s="305">
        <f>+K309+AC309-AH309</f>
        <v>13400000</v>
      </c>
      <c r="AO309" s="67" t="s">
        <v>66</v>
      </c>
      <c r="AP309" s="70">
        <v>13400000</v>
      </c>
      <c r="AQ309" s="67" t="s">
        <v>94</v>
      </c>
      <c r="AR309" s="70">
        <v>0</v>
      </c>
      <c r="AS309" s="80" t="s">
        <v>74</v>
      </c>
      <c r="AT309" s="301">
        <v>13400000</v>
      </c>
      <c r="AU309" s="203">
        <f t="shared" si="23"/>
        <v>0</v>
      </c>
      <c r="AV309" s="83">
        <f t="shared" si="24"/>
        <v>1</v>
      </c>
      <c r="AW309" s="158" t="s">
        <v>74</v>
      </c>
      <c r="AX309" s="67" t="s">
        <v>80</v>
      </c>
      <c r="AY309" s="70" t="s">
        <v>10938</v>
      </c>
      <c r="AZ309" s="68" t="s">
        <v>66</v>
      </c>
      <c r="BA309" s="68" t="s">
        <v>66</v>
      </c>
    </row>
    <row r="310" spans="2:53" x14ac:dyDescent="0.25">
      <c r="B310" s="68">
        <v>2024</v>
      </c>
      <c r="C310" s="68">
        <v>891780111</v>
      </c>
      <c r="D310" s="69" t="s">
        <v>64</v>
      </c>
      <c r="E310" s="74" t="s">
        <v>10937</v>
      </c>
      <c r="F310" s="71" t="s">
        <v>10936</v>
      </c>
      <c r="G310" s="314">
        <v>0</v>
      </c>
      <c r="H310" s="67" t="s">
        <v>72</v>
      </c>
      <c r="I310" s="69" t="s">
        <v>65</v>
      </c>
      <c r="J310" s="70" t="s">
        <v>10935</v>
      </c>
      <c r="K310" s="70">
        <v>13400000</v>
      </c>
      <c r="L310" s="68" t="s">
        <v>67</v>
      </c>
      <c r="M310" s="70" t="s">
        <v>6880</v>
      </c>
      <c r="N310" s="70">
        <v>1083016500</v>
      </c>
      <c r="O310" s="75">
        <v>13</v>
      </c>
      <c r="P310" s="158">
        <v>45302</v>
      </c>
      <c r="Q310" s="70">
        <v>4518689382</v>
      </c>
      <c r="R310" s="249">
        <v>45323</v>
      </c>
      <c r="S310" s="70">
        <v>13400000</v>
      </c>
      <c r="T310" s="67" t="s">
        <v>66</v>
      </c>
      <c r="U310" s="70">
        <v>1082964146</v>
      </c>
      <c r="V310" s="70" t="s">
        <v>6309</v>
      </c>
      <c r="W310" s="249">
        <v>45323</v>
      </c>
      <c r="X310" s="249">
        <v>45323</v>
      </c>
      <c r="Y310" s="78" t="s">
        <v>74</v>
      </c>
      <c r="Z310" s="249">
        <v>45457</v>
      </c>
      <c r="AA310" s="71">
        <f t="shared" si="20"/>
        <v>134</v>
      </c>
      <c r="AB310" s="71">
        <v>0</v>
      </c>
      <c r="AC310" s="299">
        <v>0</v>
      </c>
      <c r="AD310" s="71">
        <v>0</v>
      </c>
      <c r="AE310" s="158" t="s">
        <v>74</v>
      </c>
      <c r="AF310" s="71">
        <f t="shared" si="21"/>
        <v>0</v>
      </c>
      <c r="AG310" s="70">
        <v>0</v>
      </c>
      <c r="AH310" s="300">
        <v>0</v>
      </c>
      <c r="AI310" s="158" t="s">
        <v>74</v>
      </c>
      <c r="AJ310" s="67">
        <v>0</v>
      </c>
      <c r="AK310" s="76" t="s">
        <v>74</v>
      </c>
      <c r="AL310" s="76" t="s">
        <v>74</v>
      </c>
      <c r="AM310" s="71">
        <f t="shared" si="22"/>
        <v>0</v>
      </c>
      <c r="AN310" s="305">
        <f>+K310+AC310-AH310</f>
        <v>13400000</v>
      </c>
      <c r="AO310" s="67" t="s">
        <v>66</v>
      </c>
      <c r="AP310" s="70">
        <v>13400000</v>
      </c>
      <c r="AQ310" s="67" t="s">
        <v>94</v>
      </c>
      <c r="AR310" s="70">
        <v>0</v>
      </c>
      <c r="AS310" s="80" t="s">
        <v>74</v>
      </c>
      <c r="AT310" s="301">
        <v>13400000</v>
      </c>
      <c r="AU310" s="203">
        <f t="shared" si="23"/>
        <v>0</v>
      </c>
      <c r="AV310" s="83">
        <f t="shared" si="24"/>
        <v>1</v>
      </c>
      <c r="AW310" s="158" t="s">
        <v>74</v>
      </c>
      <c r="AX310" s="67" t="s">
        <v>80</v>
      </c>
      <c r="AY310" s="70" t="s">
        <v>10934</v>
      </c>
      <c r="AZ310" s="68" t="s">
        <v>66</v>
      </c>
      <c r="BA310" s="68" t="s">
        <v>66</v>
      </c>
    </row>
    <row r="311" spans="2:53" x14ac:dyDescent="0.25">
      <c r="B311" s="68">
        <v>2024</v>
      </c>
      <c r="C311" s="68">
        <v>891780111</v>
      </c>
      <c r="D311" s="69" t="s">
        <v>64</v>
      </c>
      <c r="E311" s="74" t="s">
        <v>10933</v>
      </c>
      <c r="F311" s="71" t="s">
        <v>10932</v>
      </c>
      <c r="G311" s="314">
        <v>0</v>
      </c>
      <c r="H311" s="67" t="s">
        <v>72</v>
      </c>
      <c r="I311" s="69" t="s">
        <v>65</v>
      </c>
      <c r="J311" s="70" t="s">
        <v>10931</v>
      </c>
      <c r="K311" s="70">
        <v>22333000</v>
      </c>
      <c r="L311" s="68" t="s">
        <v>67</v>
      </c>
      <c r="M311" s="70" t="s">
        <v>9152</v>
      </c>
      <c r="N311" s="70">
        <v>85154867</v>
      </c>
      <c r="O311" s="75">
        <v>13</v>
      </c>
      <c r="P311" s="158">
        <v>45302</v>
      </c>
      <c r="Q311" s="70">
        <v>4518689382</v>
      </c>
      <c r="R311" s="249">
        <v>45323</v>
      </c>
      <c r="S311" s="70">
        <v>22333000</v>
      </c>
      <c r="T311" s="67" t="s">
        <v>66</v>
      </c>
      <c r="U311" s="70">
        <v>12621405</v>
      </c>
      <c r="V311" s="70" t="s">
        <v>5391</v>
      </c>
      <c r="W311" s="249">
        <v>45323</v>
      </c>
      <c r="X311" s="249">
        <v>45323</v>
      </c>
      <c r="Y311" s="78" t="s">
        <v>74</v>
      </c>
      <c r="Z311" s="249">
        <v>45457</v>
      </c>
      <c r="AA311" s="71">
        <f t="shared" si="20"/>
        <v>134</v>
      </c>
      <c r="AB311" s="71">
        <v>2</v>
      </c>
      <c r="AC311" s="299">
        <v>2667000</v>
      </c>
      <c r="AD311" s="71">
        <v>1</v>
      </c>
      <c r="AE311" s="315">
        <v>45473</v>
      </c>
      <c r="AF311" s="71">
        <f t="shared" si="21"/>
        <v>16</v>
      </c>
      <c r="AG311" s="70">
        <v>0</v>
      </c>
      <c r="AH311" s="300">
        <v>0</v>
      </c>
      <c r="AI311" s="158" t="s">
        <v>74</v>
      </c>
      <c r="AJ311" s="67">
        <v>0</v>
      </c>
      <c r="AK311" s="76" t="s">
        <v>74</v>
      </c>
      <c r="AL311" s="76" t="s">
        <v>74</v>
      </c>
      <c r="AM311" s="71">
        <f t="shared" si="22"/>
        <v>0</v>
      </c>
      <c r="AN311" s="305">
        <f>+K311+AC311-AH311</f>
        <v>25000000</v>
      </c>
      <c r="AO311" s="67" t="s">
        <v>66</v>
      </c>
      <c r="AP311" s="70">
        <v>22333000</v>
      </c>
      <c r="AQ311" s="67" t="s">
        <v>94</v>
      </c>
      <c r="AR311" s="70">
        <v>0</v>
      </c>
      <c r="AS311" s="80" t="s">
        <v>74</v>
      </c>
      <c r="AT311" s="301">
        <v>25000000</v>
      </c>
      <c r="AU311" s="203">
        <f t="shared" si="23"/>
        <v>0</v>
      </c>
      <c r="AV311" s="83">
        <f t="shared" si="24"/>
        <v>1</v>
      </c>
      <c r="AW311" s="158" t="s">
        <v>74</v>
      </c>
      <c r="AX311" s="67" t="s">
        <v>80</v>
      </c>
      <c r="AY311" s="70" t="s">
        <v>10930</v>
      </c>
      <c r="AZ311" s="68" t="s">
        <v>66</v>
      </c>
      <c r="BA311" s="68" t="s">
        <v>66</v>
      </c>
    </row>
    <row r="312" spans="2:53" x14ac:dyDescent="0.25">
      <c r="B312" s="68">
        <v>2024</v>
      </c>
      <c r="C312" s="68">
        <v>891780111</v>
      </c>
      <c r="D312" s="69" t="s">
        <v>64</v>
      </c>
      <c r="E312" s="74" t="s">
        <v>10929</v>
      </c>
      <c r="F312" s="71" t="s">
        <v>10928</v>
      </c>
      <c r="G312" s="314">
        <v>0</v>
      </c>
      <c r="H312" s="67" t="s">
        <v>72</v>
      </c>
      <c r="I312" s="69" t="s">
        <v>65</v>
      </c>
      <c r="J312" s="70" t="s">
        <v>10927</v>
      </c>
      <c r="K312" s="70">
        <v>11167000</v>
      </c>
      <c r="L312" s="68" t="s">
        <v>67</v>
      </c>
      <c r="M312" s="70" t="s">
        <v>7206</v>
      </c>
      <c r="N312" s="70">
        <v>1082842812</v>
      </c>
      <c r="O312" s="75">
        <v>14</v>
      </c>
      <c r="P312" s="249">
        <v>45302</v>
      </c>
      <c r="Q312" s="70">
        <v>2126349000</v>
      </c>
      <c r="R312" s="249">
        <v>45323</v>
      </c>
      <c r="S312" s="70">
        <v>11167000</v>
      </c>
      <c r="T312" s="67" t="s">
        <v>66</v>
      </c>
      <c r="U312" s="70">
        <v>1082868728</v>
      </c>
      <c r="V312" s="70" t="s">
        <v>4354</v>
      </c>
      <c r="W312" s="249">
        <v>45323</v>
      </c>
      <c r="X312" s="249">
        <v>45323</v>
      </c>
      <c r="Y312" s="78" t="s">
        <v>74</v>
      </c>
      <c r="Z312" s="249">
        <v>45457</v>
      </c>
      <c r="AA312" s="71">
        <f t="shared" si="20"/>
        <v>134</v>
      </c>
      <c r="AB312" s="71">
        <v>0</v>
      </c>
      <c r="AC312" s="299">
        <v>0</v>
      </c>
      <c r="AD312" s="71">
        <v>0</v>
      </c>
      <c r="AE312" s="158" t="s">
        <v>74</v>
      </c>
      <c r="AF312" s="71">
        <f t="shared" si="21"/>
        <v>0</v>
      </c>
      <c r="AG312" s="70">
        <v>0</v>
      </c>
      <c r="AH312" s="300">
        <v>0</v>
      </c>
      <c r="AI312" s="158" t="s">
        <v>74</v>
      </c>
      <c r="AJ312" s="67">
        <v>0</v>
      </c>
      <c r="AK312" s="76" t="s">
        <v>74</v>
      </c>
      <c r="AL312" s="76" t="s">
        <v>74</v>
      </c>
      <c r="AM312" s="71">
        <f t="shared" si="22"/>
        <v>0</v>
      </c>
      <c r="AN312" s="305">
        <f>+K312+AC312-AH312</f>
        <v>11167000</v>
      </c>
      <c r="AO312" s="67" t="s">
        <v>66</v>
      </c>
      <c r="AP312" s="70">
        <v>11167000</v>
      </c>
      <c r="AQ312" s="67" t="s">
        <v>94</v>
      </c>
      <c r="AR312" s="70">
        <v>0</v>
      </c>
      <c r="AS312" s="80" t="s">
        <v>74</v>
      </c>
      <c r="AT312" s="301">
        <v>11167000</v>
      </c>
      <c r="AU312" s="203">
        <f t="shared" si="23"/>
        <v>0</v>
      </c>
      <c r="AV312" s="83">
        <f t="shared" si="24"/>
        <v>1</v>
      </c>
      <c r="AW312" s="158" t="s">
        <v>74</v>
      </c>
      <c r="AX312" s="67" t="s">
        <v>80</v>
      </c>
      <c r="AY312" s="70" t="s">
        <v>10926</v>
      </c>
      <c r="AZ312" s="68" t="s">
        <v>66</v>
      </c>
      <c r="BA312" s="68" t="s">
        <v>66</v>
      </c>
    </row>
    <row r="313" spans="2:53" x14ac:dyDescent="0.25">
      <c r="B313" s="68">
        <v>2024</v>
      </c>
      <c r="C313" s="68">
        <v>891780111</v>
      </c>
      <c r="D313" s="69" t="s">
        <v>64</v>
      </c>
      <c r="E313" s="74" t="s">
        <v>10925</v>
      </c>
      <c r="F313" s="71" t="s">
        <v>10924</v>
      </c>
      <c r="G313" s="314">
        <v>0</v>
      </c>
      <c r="H313" s="67" t="s">
        <v>72</v>
      </c>
      <c r="I313" s="69" t="s">
        <v>1521</v>
      </c>
      <c r="J313" s="70" t="s">
        <v>10923</v>
      </c>
      <c r="K313" s="70">
        <v>11900000</v>
      </c>
      <c r="L313" s="68" t="s">
        <v>67</v>
      </c>
      <c r="M313" s="70" t="s">
        <v>6168</v>
      </c>
      <c r="N313" s="70">
        <v>1004369351</v>
      </c>
      <c r="O313" s="75">
        <v>170</v>
      </c>
      <c r="P313" s="249">
        <v>45320</v>
      </c>
      <c r="Q313" s="70">
        <v>165200000</v>
      </c>
      <c r="R313" s="249">
        <v>45324</v>
      </c>
      <c r="S313" s="70">
        <v>11900000</v>
      </c>
      <c r="T313" s="67" t="s">
        <v>66</v>
      </c>
      <c r="U313" s="70">
        <v>36559959</v>
      </c>
      <c r="V313" s="70" t="s">
        <v>6162</v>
      </c>
      <c r="W313" s="249">
        <v>45324</v>
      </c>
      <c r="X313" s="249">
        <v>45324</v>
      </c>
      <c r="Y313" s="78" t="s">
        <v>74</v>
      </c>
      <c r="Z313" s="249">
        <v>45382</v>
      </c>
      <c r="AA313" s="71">
        <f t="shared" si="20"/>
        <v>58</v>
      </c>
      <c r="AB313" s="71">
        <v>0</v>
      </c>
      <c r="AC313" s="299">
        <v>0</v>
      </c>
      <c r="AD313" s="71">
        <v>0</v>
      </c>
      <c r="AE313" s="158" t="s">
        <v>74</v>
      </c>
      <c r="AF313" s="71">
        <f t="shared" si="21"/>
        <v>0</v>
      </c>
      <c r="AG313" s="70">
        <v>0</v>
      </c>
      <c r="AH313" s="300">
        <v>0</v>
      </c>
      <c r="AI313" s="158" t="s">
        <v>74</v>
      </c>
      <c r="AJ313" s="67">
        <v>0</v>
      </c>
      <c r="AK313" s="76" t="s">
        <v>74</v>
      </c>
      <c r="AL313" s="76" t="s">
        <v>74</v>
      </c>
      <c r="AM313" s="71">
        <f t="shared" si="22"/>
        <v>0</v>
      </c>
      <c r="AN313" s="305">
        <f>+K313+AC313-AH313</f>
        <v>11900000</v>
      </c>
      <c r="AO313" s="67" t="s">
        <v>94</v>
      </c>
      <c r="AP313" s="70">
        <v>0</v>
      </c>
      <c r="AQ313" s="67" t="s">
        <v>94</v>
      </c>
      <c r="AR313" s="70">
        <v>0</v>
      </c>
      <c r="AS313" s="80" t="s">
        <v>74</v>
      </c>
      <c r="AT313" s="301">
        <v>11900000</v>
      </c>
      <c r="AU313" s="203">
        <f t="shared" si="23"/>
        <v>0</v>
      </c>
      <c r="AV313" s="83">
        <f t="shared" si="24"/>
        <v>1</v>
      </c>
      <c r="AW313" s="158" t="s">
        <v>74</v>
      </c>
      <c r="AX313" s="67" t="s">
        <v>80</v>
      </c>
      <c r="AY313" s="70" t="s">
        <v>10922</v>
      </c>
      <c r="AZ313" s="68" t="s">
        <v>66</v>
      </c>
      <c r="BA313" s="68" t="s">
        <v>66</v>
      </c>
    </row>
    <row r="314" spans="2:53" x14ac:dyDescent="0.25">
      <c r="B314" s="68">
        <v>2024</v>
      </c>
      <c r="C314" s="68">
        <v>891780111</v>
      </c>
      <c r="D314" s="69" t="s">
        <v>64</v>
      </c>
      <c r="E314" s="74" t="s">
        <v>10921</v>
      </c>
      <c r="F314" s="71" t="s">
        <v>10920</v>
      </c>
      <c r="G314" s="314">
        <v>0</v>
      </c>
      <c r="H314" s="67" t="s">
        <v>72</v>
      </c>
      <c r="I314" s="69" t="s">
        <v>65</v>
      </c>
      <c r="J314" s="70" t="s">
        <v>10919</v>
      </c>
      <c r="K314" s="70">
        <v>14740000</v>
      </c>
      <c r="L314" s="68" t="s">
        <v>67</v>
      </c>
      <c r="M314" s="70" t="s">
        <v>8495</v>
      </c>
      <c r="N314" s="70">
        <v>1082985398</v>
      </c>
      <c r="O314" s="75">
        <v>13</v>
      </c>
      <c r="P314" s="158">
        <v>45302</v>
      </c>
      <c r="Q314" s="70">
        <v>4518689382</v>
      </c>
      <c r="R314" s="249">
        <v>45324</v>
      </c>
      <c r="S314" s="70">
        <v>14740000</v>
      </c>
      <c r="T314" s="67" t="s">
        <v>66</v>
      </c>
      <c r="U314" s="70">
        <v>72175281</v>
      </c>
      <c r="V314" s="70" t="s">
        <v>4905</v>
      </c>
      <c r="W314" s="249">
        <v>45324</v>
      </c>
      <c r="X314" s="249">
        <v>45324</v>
      </c>
      <c r="Y314" s="78" t="s">
        <v>74</v>
      </c>
      <c r="Z314" s="249">
        <v>45457</v>
      </c>
      <c r="AA314" s="71">
        <f t="shared" si="20"/>
        <v>133</v>
      </c>
      <c r="AB314" s="71">
        <v>2</v>
      </c>
      <c r="AC314" s="299">
        <v>1760000</v>
      </c>
      <c r="AD314" s="71">
        <v>1</v>
      </c>
      <c r="AE314" s="315">
        <v>45473</v>
      </c>
      <c r="AF314" s="71">
        <f t="shared" si="21"/>
        <v>16</v>
      </c>
      <c r="AG314" s="70">
        <v>0</v>
      </c>
      <c r="AH314" s="300">
        <v>0</v>
      </c>
      <c r="AI314" s="158" t="s">
        <v>74</v>
      </c>
      <c r="AJ314" s="67">
        <v>0</v>
      </c>
      <c r="AK314" s="76" t="s">
        <v>74</v>
      </c>
      <c r="AL314" s="76" t="s">
        <v>74</v>
      </c>
      <c r="AM314" s="71">
        <f t="shared" si="22"/>
        <v>0</v>
      </c>
      <c r="AN314" s="305">
        <f>+K314+AC314-AH314</f>
        <v>16500000</v>
      </c>
      <c r="AO314" s="67" t="s">
        <v>66</v>
      </c>
      <c r="AP314" s="70">
        <v>14740000</v>
      </c>
      <c r="AQ314" s="67" t="s">
        <v>94</v>
      </c>
      <c r="AR314" s="70">
        <v>0</v>
      </c>
      <c r="AS314" s="80" t="s">
        <v>74</v>
      </c>
      <c r="AT314" s="301">
        <v>16500000</v>
      </c>
      <c r="AU314" s="203">
        <f t="shared" si="23"/>
        <v>0</v>
      </c>
      <c r="AV314" s="83">
        <f t="shared" si="24"/>
        <v>1</v>
      </c>
      <c r="AW314" s="158" t="s">
        <v>74</v>
      </c>
      <c r="AX314" s="67" t="s">
        <v>80</v>
      </c>
      <c r="AY314" s="70" t="s">
        <v>10918</v>
      </c>
      <c r="AZ314" s="68" t="s">
        <v>66</v>
      </c>
      <c r="BA314" s="68" t="s">
        <v>66</v>
      </c>
    </row>
    <row r="315" spans="2:53" x14ac:dyDescent="0.25">
      <c r="B315" s="68">
        <v>2024</v>
      </c>
      <c r="C315" s="68">
        <v>891780111</v>
      </c>
      <c r="D315" s="69" t="s">
        <v>64</v>
      </c>
      <c r="E315" s="74" t="s">
        <v>10917</v>
      </c>
      <c r="F315" s="71" t="s">
        <v>10916</v>
      </c>
      <c r="G315" s="314">
        <v>0</v>
      </c>
      <c r="H315" s="67" t="s">
        <v>72</v>
      </c>
      <c r="I315" s="69" t="s">
        <v>65</v>
      </c>
      <c r="J315" s="70" t="s">
        <v>10915</v>
      </c>
      <c r="K315" s="70">
        <v>13400000</v>
      </c>
      <c r="L315" s="68" t="s">
        <v>67</v>
      </c>
      <c r="M315" s="70" t="s">
        <v>7713</v>
      </c>
      <c r="N315" s="70">
        <v>36551666</v>
      </c>
      <c r="O315" s="75">
        <v>13</v>
      </c>
      <c r="P315" s="158">
        <v>45302</v>
      </c>
      <c r="Q315" s="70">
        <v>4518689382</v>
      </c>
      <c r="R315" s="249">
        <v>45324</v>
      </c>
      <c r="S315" s="70">
        <v>13400000</v>
      </c>
      <c r="T315" s="67" t="s">
        <v>66</v>
      </c>
      <c r="U315" s="70">
        <v>85460625</v>
      </c>
      <c r="V315" s="70" t="s">
        <v>7712</v>
      </c>
      <c r="W315" s="249">
        <v>45324</v>
      </c>
      <c r="X315" s="249">
        <v>45324</v>
      </c>
      <c r="Y315" s="78" t="s">
        <v>74</v>
      </c>
      <c r="Z315" s="249">
        <v>45457</v>
      </c>
      <c r="AA315" s="71">
        <f t="shared" si="20"/>
        <v>133</v>
      </c>
      <c r="AB315" s="71">
        <v>0</v>
      </c>
      <c r="AC315" s="299">
        <v>0</v>
      </c>
      <c r="AD315" s="71">
        <v>0</v>
      </c>
      <c r="AE315" s="158" t="s">
        <v>74</v>
      </c>
      <c r="AF315" s="71">
        <f t="shared" si="21"/>
        <v>0</v>
      </c>
      <c r="AG315" s="70">
        <v>0</v>
      </c>
      <c r="AH315" s="300">
        <v>0</v>
      </c>
      <c r="AI315" s="158" t="s">
        <v>74</v>
      </c>
      <c r="AJ315" s="67">
        <v>0</v>
      </c>
      <c r="AK315" s="76" t="s">
        <v>74</v>
      </c>
      <c r="AL315" s="76" t="s">
        <v>74</v>
      </c>
      <c r="AM315" s="71">
        <f t="shared" si="22"/>
        <v>0</v>
      </c>
      <c r="AN315" s="305">
        <f>+K315+AC315-AH315</f>
        <v>13400000</v>
      </c>
      <c r="AO315" s="67" t="s">
        <v>66</v>
      </c>
      <c r="AP315" s="70">
        <v>13400000</v>
      </c>
      <c r="AQ315" s="67" t="s">
        <v>94</v>
      </c>
      <c r="AR315" s="70">
        <v>0</v>
      </c>
      <c r="AS315" s="80" t="s">
        <v>74</v>
      </c>
      <c r="AT315" s="301">
        <v>13400000</v>
      </c>
      <c r="AU315" s="203">
        <f t="shared" si="23"/>
        <v>0</v>
      </c>
      <c r="AV315" s="83">
        <f t="shared" si="24"/>
        <v>1</v>
      </c>
      <c r="AW315" s="158" t="s">
        <v>74</v>
      </c>
      <c r="AX315" s="67" t="s">
        <v>80</v>
      </c>
      <c r="AY315" s="70" t="s">
        <v>10914</v>
      </c>
      <c r="AZ315" s="68" t="s">
        <v>66</v>
      </c>
      <c r="BA315" s="68" t="s">
        <v>66</v>
      </c>
    </row>
    <row r="316" spans="2:53" x14ac:dyDescent="0.25">
      <c r="B316" s="68">
        <v>2024</v>
      </c>
      <c r="C316" s="68">
        <v>891780111</v>
      </c>
      <c r="D316" s="69" t="s">
        <v>64</v>
      </c>
      <c r="E316" s="74" t="s">
        <v>10913</v>
      </c>
      <c r="F316" s="71" t="s">
        <v>10912</v>
      </c>
      <c r="G316" s="314">
        <v>0</v>
      </c>
      <c r="H316" s="67" t="s">
        <v>72</v>
      </c>
      <c r="I316" s="69" t="s">
        <v>65</v>
      </c>
      <c r="J316" s="70" t="s">
        <v>9798</v>
      </c>
      <c r="K316" s="70">
        <v>9380000</v>
      </c>
      <c r="L316" s="68" t="s">
        <v>67</v>
      </c>
      <c r="M316" s="70" t="s">
        <v>9052</v>
      </c>
      <c r="N316" s="70">
        <v>1083028723</v>
      </c>
      <c r="O316" s="75">
        <v>14</v>
      </c>
      <c r="P316" s="249">
        <v>45302</v>
      </c>
      <c r="Q316" s="70">
        <v>2126349000</v>
      </c>
      <c r="R316" s="249">
        <v>45324</v>
      </c>
      <c r="S316" s="70">
        <v>9380000</v>
      </c>
      <c r="T316" s="67" t="s">
        <v>66</v>
      </c>
      <c r="U316" s="70">
        <v>57444673</v>
      </c>
      <c r="V316" s="70" t="s">
        <v>4366</v>
      </c>
      <c r="W316" s="249">
        <v>45324</v>
      </c>
      <c r="X316" s="249">
        <v>45324</v>
      </c>
      <c r="Y316" s="78" t="s">
        <v>74</v>
      </c>
      <c r="Z316" s="249">
        <v>45457</v>
      </c>
      <c r="AA316" s="71">
        <f t="shared" si="20"/>
        <v>133</v>
      </c>
      <c r="AB316" s="71">
        <v>1</v>
      </c>
      <c r="AC316" s="299">
        <v>630000</v>
      </c>
      <c r="AD316" s="71">
        <v>1</v>
      </c>
      <c r="AE316" s="158">
        <v>45473</v>
      </c>
      <c r="AF316" s="71">
        <f t="shared" si="21"/>
        <v>16</v>
      </c>
      <c r="AG316" s="70">
        <v>0</v>
      </c>
      <c r="AH316" s="300">
        <v>0</v>
      </c>
      <c r="AI316" s="158" t="s">
        <v>74</v>
      </c>
      <c r="AJ316" s="67">
        <v>1</v>
      </c>
      <c r="AK316" s="76">
        <v>45363</v>
      </c>
      <c r="AL316" s="76">
        <v>45370</v>
      </c>
      <c r="AM316" s="71">
        <f t="shared" si="22"/>
        <v>7</v>
      </c>
      <c r="AN316" s="305">
        <f>+K316+AC316-AH316</f>
        <v>10010000</v>
      </c>
      <c r="AO316" s="67" t="s">
        <v>66</v>
      </c>
      <c r="AP316" s="70">
        <v>9380000</v>
      </c>
      <c r="AQ316" s="67" t="s">
        <v>94</v>
      </c>
      <c r="AR316" s="70">
        <v>0</v>
      </c>
      <c r="AS316" s="80" t="s">
        <v>74</v>
      </c>
      <c r="AT316" s="301">
        <v>10010000</v>
      </c>
      <c r="AU316" s="203">
        <f t="shared" si="23"/>
        <v>0</v>
      </c>
      <c r="AV316" s="83">
        <f t="shared" si="24"/>
        <v>1</v>
      </c>
      <c r="AW316" s="158" t="s">
        <v>74</v>
      </c>
      <c r="AX316" s="67" t="s">
        <v>80</v>
      </c>
      <c r="AY316" s="70" t="s">
        <v>10911</v>
      </c>
      <c r="AZ316" s="68" t="s">
        <v>66</v>
      </c>
      <c r="BA316" s="68" t="s">
        <v>66</v>
      </c>
    </row>
    <row r="317" spans="2:53" x14ac:dyDescent="0.25">
      <c r="B317" s="68">
        <v>2024</v>
      </c>
      <c r="C317" s="68">
        <v>891780111</v>
      </c>
      <c r="D317" s="69" t="s">
        <v>64</v>
      </c>
      <c r="E317" s="74" t="s">
        <v>10910</v>
      </c>
      <c r="F317" s="71" t="s">
        <v>10909</v>
      </c>
      <c r="G317" s="314">
        <v>0</v>
      </c>
      <c r="H317" s="67" t="s">
        <v>72</v>
      </c>
      <c r="I317" s="69" t="s">
        <v>65</v>
      </c>
      <c r="J317" s="70" t="s">
        <v>10908</v>
      </c>
      <c r="K317" s="70">
        <v>22333000</v>
      </c>
      <c r="L317" s="68" t="s">
        <v>67</v>
      </c>
      <c r="M317" s="70" t="s">
        <v>8468</v>
      </c>
      <c r="N317" s="70">
        <v>7597867</v>
      </c>
      <c r="O317" s="75">
        <v>13</v>
      </c>
      <c r="P317" s="158">
        <v>45302</v>
      </c>
      <c r="Q317" s="70">
        <v>4518689382</v>
      </c>
      <c r="R317" s="249">
        <v>45324</v>
      </c>
      <c r="S317" s="70">
        <v>22333000</v>
      </c>
      <c r="T317" s="67" t="s">
        <v>66</v>
      </c>
      <c r="U317" s="70">
        <v>15443332</v>
      </c>
      <c r="V317" s="70" t="s">
        <v>4286</v>
      </c>
      <c r="W317" s="249">
        <v>45324</v>
      </c>
      <c r="X317" s="249">
        <v>45324</v>
      </c>
      <c r="Y317" s="78" t="s">
        <v>74</v>
      </c>
      <c r="Z317" s="249">
        <v>45457</v>
      </c>
      <c r="AA317" s="71">
        <f t="shared" si="20"/>
        <v>133</v>
      </c>
      <c r="AB317" s="71">
        <v>2</v>
      </c>
      <c r="AC317" s="299">
        <v>2667000</v>
      </c>
      <c r="AD317" s="71">
        <v>1</v>
      </c>
      <c r="AE317" s="315">
        <v>45473</v>
      </c>
      <c r="AF317" s="71">
        <f t="shared" si="21"/>
        <v>16</v>
      </c>
      <c r="AG317" s="70">
        <v>0</v>
      </c>
      <c r="AH317" s="300">
        <v>0</v>
      </c>
      <c r="AI317" s="158" t="s">
        <v>74</v>
      </c>
      <c r="AJ317" s="67">
        <v>0</v>
      </c>
      <c r="AK317" s="76" t="s">
        <v>74</v>
      </c>
      <c r="AL317" s="76" t="s">
        <v>74</v>
      </c>
      <c r="AM317" s="71">
        <f t="shared" si="22"/>
        <v>0</v>
      </c>
      <c r="AN317" s="305">
        <f>+K317+AC317-AH317</f>
        <v>25000000</v>
      </c>
      <c r="AO317" s="67" t="s">
        <v>66</v>
      </c>
      <c r="AP317" s="70">
        <v>22333000</v>
      </c>
      <c r="AQ317" s="67" t="s">
        <v>94</v>
      </c>
      <c r="AR317" s="70">
        <v>0</v>
      </c>
      <c r="AS317" s="80" t="s">
        <v>74</v>
      </c>
      <c r="AT317" s="301">
        <v>25000000</v>
      </c>
      <c r="AU317" s="203">
        <f t="shared" si="23"/>
        <v>0</v>
      </c>
      <c r="AV317" s="83">
        <f t="shared" si="24"/>
        <v>1</v>
      </c>
      <c r="AW317" s="158" t="s">
        <v>74</v>
      </c>
      <c r="AX317" s="67" t="s">
        <v>80</v>
      </c>
      <c r="AY317" s="70" t="s">
        <v>10907</v>
      </c>
      <c r="AZ317" s="68" t="s">
        <v>66</v>
      </c>
      <c r="BA317" s="68" t="s">
        <v>66</v>
      </c>
    </row>
    <row r="318" spans="2:53" x14ac:dyDescent="0.25">
      <c r="B318" s="68">
        <v>2024</v>
      </c>
      <c r="C318" s="68">
        <v>891780111</v>
      </c>
      <c r="D318" s="69" t="s">
        <v>64</v>
      </c>
      <c r="E318" s="74" t="s">
        <v>10906</v>
      </c>
      <c r="F318" s="71" t="s">
        <v>10905</v>
      </c>
      <c r="G318" s="314">
        <v>0</v>
      </c>
      <c r="H318" s="67" t="s">
        <v>72</v>
      </c>
      <c r="I318" s="69" t="s">
        <v>65</v>
      </c>
      <c r="J318" s="70" t="s">
        <v>9798</v>
      </c>
      <c r="K318" s="70">
        <v>9380000</v>
      </c>
      <c r="L318" s="68" t="s">
        <v>67</v>
      </c>
      <c r="M318" s="70" t="s">
        <v>7827</v>
      </c>
      <c r="N318" s="70">
        <v>57466963</v>
      </c>
      <c r="O318" s="75">
        <v>14</v>
      </c>
      <c r="P318" s="249">
        <v>45302</v>
      </c>
      <c r="Q318" s="70">
        <v>2126349000</v>
      </c>
      <c r="R318" s="249">
        <v>45324</v>
      </c>
      <c r="S318" s="70">
        <v>9380000</v>
      </c>
      <c r="T318" s="67" t="s">
        <v>66</v>
      </c>
      <c r="U318" s="70">
        <v>57444673</v>
      </c>
      <c r="V318" s="70" t="s">
        <v>4366</v>
      </c>
      <c r="W318" s="249">
        <v>45324</v>
      </c>
      <c r="X318" s="249">
        <v>45324</v>
      </c>
      <c r="Y318" s="78" t="s">
        <v>74</v>
      </c>
      <c r="Z318" s="249">
        <v>45457</v>
      </c>
      <c r="AA318" s="71">
        <f t="shared" si="20"/>
        <v>133</v>
      </c>
      <c r="AB318" s="71">
        <v>0</v>
      </c>
      <c r="AC318" s="299">
        <v>0</v>
      </c>
      <c r="AD318" s="71">
        <v>0</v>
      </c>
      <c r="AE318" s="158" t="s">
        <v>74</v>
      </c>
      <c r="AF318" s="71">
        <f t="shared" si="21"/>
        <v>0</v>
      </c>
      <c r="AG318" s="70">
        <v>0</v>
      </c>
      <c r="AH318" s="300">
        <v>0</v>
      </c>
      <c r="AI318" s="158" t="s">
        <v>74</v>
      </c>
      <c r="AJ318" s="67">
        <v>0</v>
      </c>
      <c r="AK318" s="76" t="s">
        <v>74</v>
      </c>
      <c r="AL318" s="76" t="s">
        <v>74</v>
      </c>
      <c r="AM318" s="71">
        <f t="shared" si="22"/>
        <v>0</v>
      </c>
      <c r="AN318" s="305">
        <f>+K318+AC318-AH318</f>
        <v>9380000</v>
      </c>
      <c r="AO318" s="67" t="s">
        <v>66</v>
      </c>
      <c r="AP318" s="70">
        <v>9380000</v>
      </c>
      <c r="AQ318" s="67" t="s">
        <v>94</v>
      </c>
      <c r="AR318" s="70">
        <v>0</v>
      </c>
      <c r="AS318" s="80" t="s">
        <v>74</v>
      </c>
      <c r="AT318" s="301">
        <v>9380000</v>
      </c>
      <c r="AU318" s="203">
        <f t="shared" si="23"/>
        <v>0</v>
      </c>
      <c r="AV318" s="83">
        <f t="shared" si="24"/>
        <v>1</v>
      </c>
      <c r="AW318" s="158" t="s">
        <v>74</v>
      </c>
      <c r="AX318" s="67" t="s">
        <v>80</v>
      </c>
      <c r="AY318" s="70" t="s">
        <v>10904</v>
      </c>
      <c r="AZ318" s="68" t="s">
        <v>66</v>
      </c>
      <c r="BA318" s="68" t="s">
        <v>66</v>
      </c>
    </row>
    <row r="319" spans="2:53" x14ac:dyDescent="0.25">
      <c r="B319" s="68">
        <v>2024</v>
      </c>
      <c r="C319" s="68">
        <v>891780111</v>
      </c>
      <c r="D319" s="69" t="s">
        <v>64</v>
      </c>
      <c r="E319" s="74" t="s">
        <v>10903</v>
      </c>
      <c r="F319" s="71" t="s">
        <v>10902</v>
      </c>
      <c r="G319" s="314">
        <v>0</v>
      </c>
      <c r="H319" s="67" t="s">
        <v>72</v>
      </c>
      <c r="I319" s="69" t="s">
        <v>65</v>
      </c>
      <c r="J319" s="70" t="s">
        <v>10901</v>
      </c>
      <c r="K319" s="70">
        <v>18760000</v>
      </c>
      <c r="L319" s="68" t="s">
        <v>67</v>
      </c>
      <c r="M319" s="70" t="s">
        <v>7817</v>
      </c>
      <c r="N319" s="70">
        <v>39057134</v>
      </c>
      <c r="O319" s="75">
        <v>13</v>
      </c>
      <c r="P319" s="158">
        <v>45302</v>
      </c>
      <c r="Q319" s="70">
        <v>4518689382</v>
      </c>
      <c r="R319" s="249">
        <v>45324</v>
      </c>
      <c r="S319" s="70">
        <v>18760000</v>
      </c>
      <c r="T319" s="67" t="s">
        <v>66</v>
      </c>
      <c r="U319" s="70">
        <v>12621405</v>
      </c>
      <c r="V319" s="70" t="s">
        <v>5391</v>
      </c>
      <c r="W319" s="249">
        <v>45324</v>
      </c>
      <c r="X319" s="249">
        <v>45324</v>
      </c>
      <c r="Y319" s="78" t="s">
        <v>74</v>
      </c>
      <c r="Z319" s="249">
        <v>45457</v>
      </c>
      <c r="AA319" s="71">
        <f t="shared" si="20"/>
        <v>133</v>
      </c>
      <c r="AB319" s="71">
        <v>2</v>
      </c>
      <c r="AC319" s="299">
        <v>2240000</v>
      </c>
      <c r="AD319" s="71">
        <v>1</v>
      </c>
      <c r="AE319" s="315">
        <v>45473</v>
      </c>
      <c r="AF319" s="71">
        <f t="shared" si="21"/>
        <v>16</v>
      </c>
      <c r="AG319" s="70">
        <v>0</v>
      </c>
      <c r="AH319" s="300">
        <v>0</v>
      </c>
      <c r="AI319" s="158" t="s">
        <v>74</v>
      </c>
      <c r="AJ319" s="67">
        <v>0</v>
      </c>
      <c r="AK319" s="76" t="s">
        <v>74</v>
      </c>
      <c r="AL319" s="76" t="s">
        <v>74</v>
      </c>
      <c r="AM319" s="71">
        <f t="shared" si="22"/>
        <v>0</v>
      </c>
      <c r="AN319" s="305">
        <f>+K319+AC319-AH319</f>
        <v>21000000</v>
      </c>
      <c r="AO319" s="67" t="s">
        <v>66</v>
      </c>
      <c r="AP319" s="70">
        <v>18760000</v>
      </c>
      <c r="AQ319" s="67" t="s">
        <v>94</v>
      </c>
      <c r="AR319" s="70">
        <v>0</v>
      </c>
      <c r="AS319" s="80" t="s">
        <v>74</v>
      </c>
      <c r="AT319" s="301">
        <v>21000000</v>
      </c>
      <c r="AU319" s="203">
        <f t="shared" si="23"/>
        <v>0</v>
      </c>
      <c r="AV319" s="83">
        <f t="shared" si="24"/>
        <v>1</v>
      </c>
      <c r="AW319" s="158" t="s">
        <v>74</v>
      </c>
      <c r="AX319" s="67" t="s">
        <v>80</v>
      </c>
      <c r="AY319" s="70" t="s">
        <v>10900</v>
      </c>
      <c r="AZ319" s="68" t="s">
        <v>66</v>
      </c>
      <c r="BA319" s="68" t="s">
        <v>66</v>
      </c>
    </row>
    <row r="320" spans="2:53" x14ac:dyDescent="0.25">
      <c r="B320" s="68">
        <v>2024</v>
      </c>
      <c r="C320" s="68">
        <v>891780111</v>
      </c>
      <c r="D320" s="69" t="s">
        <v>64</v>
      </c>
      <c r="E320" s="74" t="s">
        <v>10899</v>
      </c>
      <c r="F320" s="71" t="s">
        <v>10898</v>
      </c>
      <c r="G320" s="314">
        <v>0</v>
      </c>
      <c r="H320" s="67" t="s">
        <v>72</v>
      </c>
      <c r="I320" s="69" t="s">
        <v>65</v>
      </c>
      <c r="J320" s="70" t="s">
        <v>10897</v>
      </c>
      <c r="K320" s="70">
        <v>9380000</v>
      </c>
      <c r="L320" s="68" t="s">
        <v>67</v>
      </c>
      <c r="M320" s="70" t="s">
        <v>7009</v>
      </c>
      <c r="N320" s="70">
        <v>1083040617</v>
      </c>
      <c r="O320" s="75">
        <v>14</v>
      </c>
      <c r="P320" s="249">
        <v>45302</v>
      </c>
      <c r="Q320" s="70">
        <v>2126349000</v>
      </c>
      <c r="R320" s="249">
        <v>45324</v>
      </c>
      <c r="S320" s="70">
        <v>9380000</v>
      </c>
      <c r="T320" s="67" t="s">
        <v>66</v>
      </c>
      <c r="U320" s="70">
        <v>85473390</v>
      </c>
      <c r="V320" s="70" t="s">
        <v>9789</v>
      </c>
      <c r="W320" s="249">
        <v>45324</v>
      </c>
      <c r="X320" s="249">
        <v>45324</v>
      </c>
      <c r="Y320" s="78" t="s">
        <v>74</v>
      </c>
      <c r="Z320" s="249">
        <v>45457</v>
      </c>
      <c r="AA320" s="71">
        <f t="shared" si="20"/>
        <v>133</v>
      </c>
      <c r="AB320" s="71">
        <v>0</v>
      </c>
      <c r="AC320" s="299">
        <v>0</v>
      </c>
      <c r="AD320" s="71">
        <v>0</v>
      </c>
      <c r="AE320" s="158" t="s">
        <v>74</v>
      </c>
      <c r="AF320" s="71">
        <f t="shared" si="21"/>
        <v>0</v>
      </c>
      <c r="AG320" s="70">
        <v>0</v>
      </c>
      <c r="AH320" s="300">
        <v>0</v>
      </c>
      <c r="AI320" s="158" t="s">
        <v>74</v>
      </c>
      <c r="AJ320" s="67">
        <v>0</v>
      </c>
      <c r="AK320" s="76" t="s">
        <v>74</v>
      </c>
      <c r="AL320" s="76" t="s">
        <v>74</v>
      </c>
      <c r="AM320" s="71">
        <f t="shared" si="22"/>
        <v>0</v>
      </c>
      <c r="AN320" s="305">
        <f>+K320+AC320-AH320</f>
        <v>9380000</v>
      </c>
      <c r="AO320" s="67" t="s">
        <v>66</v>
      </c>
      <c r="AP320" s="70">
        <v>9380000</v>
      </c>
      <c r="AQ320" s="67" t="s">
        <v>94</v>
      </c>
      <c r="AR320" s="70">
        <v>0</v>
      </c>
      <c r="AS320" s="80" t="s">
        <v>74</v>
      </c>
      <c r="AT320" s="301">
        <v>9380000</v>
      </c>
      <c r="AU320" s="203">
        <f t="shared" si="23"/>
        <v>0</v>
      </c>
      <c r="AV320" s="83">
        <f t="shared" si="24"/>
        <v>1</v>
      </c>
      <c r="AW320" s="158" t="s">
        <v>74</v>
      </c>
      <c r="AX320" s="67" t="s">
        <v>80</v>
      </c>
      <c r="AY320" s="70" t="s">
        <v>10896</v>
      </c>
      <c r="AZ320" s="68" t="s">
        <v>66</v>
      </c>
      <c r="BA320" s="68" t="s">
        <v>66</v>
      </c>
    </row>
    <row r="321" spans="2:53" x14ac:dyDescent="0.25">
      <c r="B321" s="68">
        <v>2024</v>
      </c>
      <c r="C321" s="68">
        <v>891780111</v>
      </c>
      <c r="D321" s="69" t="s">
        <v>64</v>
      </c>
      <c r="E321" s="74" t="s">
        <v>10895</v>
      </c>
      <c r="F321" s="71" t="s">
        <v>10894</v>
      </c>
      <c r="G321" s="314">
        <v>0</v>
      </c>
      <c r="H321" s="67" t="s">
        <v>72</v>
      </c>
      <c r="I321" s="69" t="s">
        <v>65</v>
      </c>
      <c r="J321" s="70" t="s">
        <v>10893</v>
      </c>
      <c r="K321" s="70">
        <v>9380000</v>
      </c>
      <c r="L321" s="68" t="s">
        <v>67</v>
      </c>
      <c r="M321" s="70" t="s">
        <v>8282</v>
      </c>
      <c r="N321" s="70">
        <v>1082875088</v>
      </c>
      <c r="O321" s="75">
        <v>14</v>
      </c>
      <c r="P321" s="249">
        <v>45302</v>
      </c>
      <c r="Q321" s="70">
        <v>2126349000</v>
      </c>
      <c r="R321" s="249">
        <v>45324</v>
      </c>
      <c r="S321" s="70">
        <v>9380000</v>
      </c>
      <c r="T321" s="67" t="s">
        <v>66</v>
      </c>
      <c r="U321" s="70">
        <v>85473390</v>
      </c>
      <c r="V321" s="70" t="s">
        <v>9789</v>
      </c>
      <c r="W321" s="249">
        <v>45324</v>
      </c>
      <c r="X321" s="249">
        <v>45324</v>
      </c>
      <c r="Y321" s="78" t="s">
        <v>74</v>
      </c>
      <c r="Z321" s="249">
        <v>45457</v>
      </c>
      <c r="AA321" s="71">
        <f t="shared" si="20"/>
        <v>133</v>
      </c>
      <c r="AB321" s="71">
        <v>2</v>
      </c>
      <c r="AC321" s="299">
        <v>1120000</v>
      </c>
      <c r="AD321" s="71">
        <v>1</v>
      </c>
      <c r="AE321" s="315">
        <v>45473</v>
      </c>
      <c r="AF321" s="71">
        <f t="shared" si="21"/>
        <v>16</v>
      </c>
      <c r="AG321" s="70">
        <v>0</v>
      </c>
      <c r="AH321" s="300">
        <v>0</v>
      </c>
      <c r="AI321" s="158" t="s">
        <v>74</v>
      </c>
      <c r="AJ321" s="67">
        <v>0</v>
      </c>
      <c r="AK321" s="76" t="s">
        <v>74</v>
      </c>
      <c r="AL321" s="76" t="s">
        <v>74</v>
      </c>
      <c r="AM321" s="71">
        <f t="shared" si="22"/>
        <v>0</v>
      </c>
      <c r="AN321" s="305">
        <f>+K321+AC321-AH321</f>
        <v>10500000</v>
      </c>
      <c r="AO321" s="67" t="s">
        <v>66</v>
      </c>
      <c r="AP321" s="70">
        <v>9380000</v>
      </c>
      <c r="AQ321" s="67" t="s">
        <v>94</v>
      </c>
      <c r="AR321" s="70">
        <v>0</v>
      </c>
      <c r="AS321" s="80" t="s">
        <v>74</v>
      </c>
      <c r="AT321" s="301">
        <v>10500000</v>
      </c>
      <c r="AU321" s="203">
        <f t="shared" si="23"/>
        <v>0</v>
      </c>
      <c r="AV321" s="83">
        <f t="shared" si="24"/>
        <v>1</v>
      </c>
      <c r="AW321" s="158" t="s">
        <v>74</v>
      </c>
      <c r="AX321" s="67" t="s">
        <v>80</v>
      </c>
      <c r="AY321" s="70" t="s">
        <v>10892</v>
      </c>
      <c r="AZ321" s="68" t="s">
        <v>66</v>
      </c>
      <c r="BA321" s="68" t="s">
        <v>66</v>
      </c>
    </row>
    <row r="322" spans="2:53" x14ac:dyDescent="0.25">
      <c r="B322" s="68">
        <v>2024</v>
      </c>
      <c r="C322" s="68">
        <v>891780111</v>
      </c>
      <c r="D322" s="69" t="s">
        <v>64</v>
      </c>
      <c r="E322" s="74" t="s">
        <v>10891</v>
      </c>
      <c r="F322" s="71" t="s">
        <v>10890</v>
      </c>
      <c r="G322" s="314">
        <v>0</v>
      </c>
      <c r="H322" s="67" t="s">
        <v>72</v>
      </c>
      <c r="I322" s="69" t="s">
        <v>65</v>
      </c>
      <c r="J322" s="70" t="s">
        <v>10696</v>
      </c>
      <c r="K322" s="70">
        <v>11167000</v>
      </c>
      <c r="L322" s="68" t="s">
        <v>67</v>
      </c>
      <c r="M322" s="70" t="s">
        <v>7176</v>
      </c>
      <c r="N322" s="70">
        <v>1083016337</v>
      </c>
      <c r="O322" s="75">
        <v>14</v>
      </c>
      <c r="P322" s="249">
        <v>45302</v>
      </c>
      <c r="Q322" s="70">
        <v>2126349000</v>
      </c>
      <c r="R322" s="249">
        <v>45324</v>
      </c>
      <c r="S322" s="70">
        <v>11167000</v>
      </c>
      <c r="T322" s="67" t="s">
        <v>66</v>
      </c>
      <c r="U322" s="70">
        <v>1082868728</v>
      </c>
      <c r="V322" s="70" t="s">
        <v>4354</v>
      </c>
      <c r="W322" s="249">
        <v>45324</v>
      </c>
      <c r="X322" s="249">
        <v>45324</v>
      </c>
      <c r="Y322" s="78" t="s">
        <v>74</v>
      </c>
      <c r="Z322" s="249">
        <v>45457</v>
      </c>
      <c r="AA322" s="71">
        <f t="shared" si="20"/>
        <v>133</v>
      </c>
      <c r="AB322" s="71">
        <v>2</v>
      </c>
      <c r="AC322" s="299">
        <v>1250000</v>
      </c>
      <c r="AD322" s="71">
        <v>1</v>
      </c>
      <c r="AE322" s="315">
        <v>45473</v>
      </c>
      <c r="AF322" s="71">
        <f t="shared" si="21"/>
        <v>16</v>
      </c>
      <c r="AG322" s="70">
        <v>0</v>
      </c>
      <c r="AH322" s="300">
        <v>0</v>
      </c>
      <c r="AI322" s="158" t="s">
        <v>74</v>
      </c>
      <c r="AJ322" s="67">
        <v>0</v>
      </c>
      <c r="AK322" s="76" t="s">
        <v>74</v>
      </c>
      <c r="AL322" s="76" t="s">
        <v>74</v>
      </c>
      <c r="AM322" s="71">
        <f t="shared" si="22"/>
        <v>0</v>
      </c>
      <c r="AN322" s="305">
        <f>+K322+AC322-AH322</f>
        <v>12417000</v>
      </c>
      <c r="AO322" s="67" t="s">
        <v>66</v>
      </c>
      <c r="AP322" s="70">
        <v>11167000</v>
      </c>
      <c r="AQ322" s="67" t="s">
        <v>94</v>
      </c>
      <c r="AR322" s="70">
        <v>0</v>
      </c>
      <c r="AS322" s="80" t="s">
        <v>74</v>
      </c>
      <c r="AT322" s="301">
        <v>12417000</v>
      </c>
      <c r="AU322" s="203">
        <f t="shared" si="23"/>
        <v>0</v>
      </c>
      <c r="AV322" s="83">
        <f t="shared" si="24"/>
        <v>1</v>
      </c>
      <c r="AW322" s="158" t="s">
        <v>74</v>
      </c>
      <c r="AX322" s="67" t="s">
        <v>80</v>
      </c>
      <c r="AY322" s="70" t="s">
        <v>10889</v>
      </c>
      <c r="AZ322" s="68" t="s">
        <v>66</v>
      </c>
      <c r="BA322" s="68" t="s">
        <v>66</v>
      </c>
    </row>
    <row r="323" spans="2:53" x14ac:dyDescent="0.25">
      <c r="B323" s="68">
        <v>2024</v>
      </c>
      <c r="C323" s="68">
        <v>891780111</v>
      </c>
      <c r="D323" s="69" t="s">
        <v>64</v>
      </c>
      <c r="E323" s="74" t="s">
        <v>10888</v>
      </c>
      <c r="F323" s="71" t="s">
        <v>10887</v>
      </c>
      <c r="G323" s="314">
        <v>0</v>
      </c>
      <c r="H323" s="67" t="s">
        <v>72</v>
      </c>
      <c r="I323" s="69" t="s">
        <v>65</v>
      </c>
      <c r="J323" s="70" t="s">
        <v>10886</v>
      </c>
      <c r="K323" s="70">
        <v>13400000</v>
      </c>
      <c r="L323" s="68" t="s">
        <v>67</v>
      </c>
      <c r="M323" s="70" t="s">
        <v>8685</v>
      </c>
      <c r="N323" s="70">
        <v>1082905227</v>
      </c>
      <c r="O323" s="75">
        <v>13</v>
      </c>
      <c r="P323" s="158">
        <v>45302</v>
      </c>
      <c r="Q323" s="70">
        <v>4518689382</v>
      </c>
      <c r="R323" s="249">
        <v>45324</v>
      </c>
      <c r="S323" s="70">
        <v>13400000</v>
      </c>
      <c r="T323" s="67" t="s">
        <v>66</v>
      </c>
      <c r="U323" s="70">
        <v>72175281</v>
      </c>
      <c r="V323" s="70" t="s">
        <v>4905</v>
      </c>
      <c r="W323" s="249">
        <v>45324</v>
      </c>
      <c r="X323" s="249">
        <v>45324</v>
      </c>
      <c r="Y323" s="78" t="s">
        <v>74</v>
      </c>
      <c r="Z323" s="249">
        <v>45457</v>
      </c>
      <c r="AA323" s="71">
        <f t="shared" si="20"/>
        <v>133</v>
      </c>
      <c r="AB323" s="71">
        <v>0</v>
      </c>
      <c r="AC323" s="299">
        <v>0</v>
      </c>
      <c r="AD323" s="71">
        <v>0</v>
      </c>
      <c r="AE323" s="158" t="s">
        <v>74</v>
      </c>
      <c r="AF323" s="71">
        <f t="shared" si="21"/>
        <v>0</v>
      </c>
      <c r="AG323" s="70">
        <v>0</v>
      </c>
      <c r="AH323" s="300">
        <v>0</v>
      </c>
      <c r="AI323" s="158" t="s">
        <v>74</v>
      </c>
      <c r="AJ323" s="67">
        <v>0</v>
      </c>
      <c r="AK323" s="76" t="s">
        <v>74</v>
      </c>
      <c r="AL323" s="76" t="s">
        <v>74</v>
      </c>
      <c r="AM323" s="71">
        <f t="shared" si="22"/>
        <v>0</v>
      </c>
      <c r="AN323" s="305">
        <f>+K323+AC323-AH323</f>
        <v>13400000</v>
      </c>
      <c r="AO323" s="67" t="s">
        <v>66</v>
      </c>
      <c r="AP323" s="70">
        <v>13400000</v>
      </c>
      <c r="AQ323" s="67" t="s">
        <v>94</v>
      </c>
      <c r="AR323" s="70">
        <v>0</v>
      </c>
      <c r="AS323" s="80" t="s">
        <v>74</v>
      </c>
      <c r="AT323" s="301">
        <v>13400000</v>
      </c>
      <c r="AU323" s="203">
        <f t="shared" si="23"/>
        <v>0</v>
      </c>
      <c r="AV323" s="83">
        <f t="shared" si="24"/>
        <v>1</v>
      </c>
      <c r="AW323" s="158" t="s">
        <v>74</v>
      </c>
      <c r="AX323" s="67" t="s">
        <v>80</v>
      </c>
      <c r="AY323" s="70" t="s">
        <v>10885</v>
      </c>
      <c r="AZ323" s="68" t="s">
        <v>66</v>
      </c>
      <c r="BA323" s="68" t="s">
        <v>66</v>
      </c>
    </row>
    <row r="324" spans="2:53" x14ac:dyDescent="0.25">
      <c r="B324" s="68">
        <v>2024</v>
      </c>
      <c r="C324" s="68">
        <v>891780111</v>
      </c>
      <c r="D324" s="69" t="s">
        <v>64</v>
      </c>
      <c r="E324" s="74" t="s">
        <v>10884</v>
      </c>
      <c r="F324" s="71" t="s">
        <v>10883</v>
      </c>
      <c r="G324" s="314">
        <v>0</v>
      </c>
      <c r="H324" s="67" t="s">
        <v>72</v>
      </c>
      <c r="I324" s="69" t="s">
        <v>65</v>
      </c>
      <c r="J324" s="70" t="s">
        <v>10882</v>
      </c>
      <c r="K324" s="70">
        <v>13400000</v>
      </c>
      <c r="L324" s="68" t="s">
        <v>67</v>
      </c>
      <c r="M324" s="70" t="s">
        <v>8258</v>
      </c>
      <c r="N324" s="70">
        <v>1082479254</v>
      </c>
      <c r="O324" s="75">
        <v>13</v>
      </c>
      <c r="P324" s="158">
        <v>45302</v>
      </c>
      <c r="Q324" s="70">
        <v>4518689382</v>
      </c>
      <c r="R324" s="249">
        <v>45324</v>
      </c>
      <c r="S324" s="70">
        <v>13400000</v>
      </c>
      <c r="T324" s="67" t="s">
        <v>66</v>
      </c>
      <c r="U324" s="70">
        <v>72175281</v>
      </c>
      <c r="V324" s="70" t="s">
        <v>4905</v>
      </c>
      <c r="W324" s="249">
        <v>45324</v>
      </c>
      <c r="X324" s="249">
        <v>45324</v>
      </c>
      <c r="Y324" s="78" t="s">
        <v>74</v>
      </c>
      <c r="Z324" s="249">
        <v>45457</v>
      </c>
      <c r="AA324" s="71">
        <f t="shared" si="20"/>
        <v>133</v>
      </c>
      <c r="AB324" s="71">
        <v>2</v>
      </c>
      <c r="AC324" s="299">
        <v>1600000</v>
      </c>
      <c r="AD324" s="71">
        <v>1</v>
      </c>
      <c r="AE324" s="315">
        <v>45473</v>
      </c>
      <c r="AF324" s="71">
        <f t="shared" si="21"/>
        <v>16</v>
      </c>
      <c r="AG324" s="70">
        <v>0</v>
      </c>
      <c r="AH324" s="300">
        <v>0</v>
      </c>
      <c r="AI324" s="158" t="s">
        <v>74</v>
      </c>
      <c r="AJ324" s="67">
        <v>0</v>
      </c>
      <c r="AK324" s="76" t="s">
        <v>74</v>
      </c>
      <c r="AL324" s="76" t="s">
        <v>74</v>
      </c>
      <c r="AM324" s="71">
        <f t="shared" si="22"/>
        <v>0</v>
      </c>
      <c r="AN324" s="305">
        <f>+K324+AC324-AH324</f>
        <v>15000000</v>
      </c>
      <c r="AO324" s="67" t="s">
        <v>66</v>
      </c>
      <c r="AP324" s="70">
        <v>13400000</v>
      </c>
      <c r="AQ324" s="67" t="s">
        <v>94</v>
      </c>
      <c r="AR324" s="70">
        <v>0</v>
      </c>
      <c r="AS324" s="80" t="s">
        <v>74</v>
      </c>
      <c r="AT324" s="301">
        <v>15000000</v>
      </c>
      <c r="AU324" s="203">
        <f t="shared" si="23"/>
        <v>0</v>
      </c>
      <c r="AV324" s="83">
        <f t="shared" si="24"/>
        <v>1</v>
      </c>
      <c r="AW324" s="158" t="s">
        <v>74</v>
      </c>
      <c r="AX324" s="67" t="s">
        <v>80</v>
      </c>
      <c r="AY324" s="70" t="s">
        <v>10881</v>
      </c>
      <c r="AZ324" s="68" t="s">
        <v>66</v>
      </c>
      <c r="BA324" s="68" t="s">
        <v>66</v>
      </c>
    </row>
    <row r="325" spans="2:53" x14ac:dyDescent="0.25">
      <c r="B325" s="68">
        <v>2024</v>
      </c>
      <c r="C325" s="68">
        <v>891780111</v>
      </c>
      <c r="D325" s="69" t="s">
        <v>64</v>
      </c>
      <c r="E325" s="74" t="s">
        <v>10880</v>
      </c>
      <c r="F325" s="71" t="s">
        <v>10879</v>
      </c>
      <c r="G325" s="314">
        <v>0</v>
      </c>
      <c r="H325" s="67" t="s">
        <v>72</v>
      </c>
      <c r="I325" s="69" t="s">
        <v>65</v>
      </c>
      <c r="J325" s="70" t="s">
        <v>10878</v>
      </c>
      <c r="K325" s="70">
        <v>11167000</v>
      </c>
      <c r="L325" s="68" t="s">
        <v>67</v>
      </c>
      <c r="M325" s="70" t="s">
        <v>7552</v>
      </c>
      <c r="N325" s="70">
        <v>1083041500</v>
      </c>
      <c r="O325" s="75">
        <v>14</v>
      </c>
      <c r="P325" s="249">
        <v>45302</v>
      </c>
      <c r="Q325" s="70">
        <v>2126349000</v>
      </c>
      <c r="R325" s="249">
        <v>45324</v>
      </c>
      <c r="S325" s="70">
        <v>11167000</v>
      </c>
      <c r="T325" s="67" t="s">
        <v>66</v>
      </c>
      <c r="U325" s="70">
        <v>1082868728</v>
      </c>
      <c r="V325" s="70" t="s">
        <v>4354</v>
      </c>
      <c r="W325" s="249">
        <v>45324</v>
      </c>
      <c r="X325" s="249">
        <v>45324</v>
      </c>
      <c r="Y325" s="78" t="s">
        <v>74</v>
      </c>
      <c r="Z325" s="249">
        <v>45457</v>
      </c>
      <c r="AA325" s="71">
        <f t="shared" si="20"/>
        <v>133</v>
      </c>
      <c r="AB325" s="71">
        <v>2</v>
      </c>
      <c r="AC325" s="299">
        <v>1250000</v>
      </c>
      <c r="AD325" s="71">
        <v>1</v>
      </c>
      <c r="AE325" s="315">
        <v>45473</v>
      </c>
      <c r="AF325" s="71">
        <f t="shared" si="21"/>
        <v>16</v>
      </c>
      <c r="AG325" s="70">
        <v>0</v>
      </c>
      <c r="AH325" s="300">
        <v>0</v>
      </c>
      <c r="AI325" s="158" t="s">
        <v>74</v>
      </c>
      <c r="AJ325" s="67">
        <v>0</v>
      </c>
      <c r="AK325" s="76" t="s">
        <v>74</v>
      </c>
      <c r="AL325" s="76" t="s">
        <v>74</v>
      </c>
      <c r="AM325" s="71">
        <f t="shared" si="22"/>
        <v>0</v>
      </c>
      <c r="AN325" s="305">
        <f>+K325+AC325-AH325</f>
        <v>12417000</v>
      </c>
      <c r="AO325" s="67" t="s">
        <v>66</v>
      </c>
      <c r="AP325" s="70">
        <v>11167000</v>
      </c>
      <c r="AQ325" s="67" t="s">
        <v>94</v>
      </c>
      <c r="AR325" s="70">
        <v>0</v>
      </c>
      <c r="AS325" s="80" t="s">
        <v>74</v>
      </c>
      <c r="AT325" s="301">
        <v>12417000</v>
      </c>
      <c r="AU325" s="203">
        <f t="shared" si="23"/>
        <v>0</v>
      </c>
      <c r="AV325" s="83">
        <f t="shared" si="24"/>
        <v>1</v>
      </c>
      <c r="AW325" s="158" t="s">
        <v>74</v>
      </c>
      <c r="AX325" s="67" t="s">
        <v>80</v>
      </c>
      <c r="AY325" s="70" t="s">
        <v>10877</v>
      </c>
      <c r="AZ325" s="68" t="s">
        <v>66</v>
      </c>
      <c r="BA325" s="68" t="s">
        <v>66</v>
      </c>
    </row>
    <row r="326" spans="2:53" x14ac:dyDescent="0.25">
      <c r="B326" s="68">
        <v>2024</v>
      </c>
      <c r="C326" s="68">
        <v>891780111</v>
      </c>
      <c r="D326" s="69" t="s">
        <v>64</v>
      </c>
      <c r="E326" s="74" t="s">
        <v>10876</v>
      </c>
      <c r="F326" s="71" t="s">
        <v>10875</v>
      </c>
      <c r="G326" s="314">
        <v>0</v>
      </c>
      <c r="H326" s="67" t="s">
        <v>72</v>
      </c>
      <c r="I326" s="69" t="s">
        <v>65</v>
      </c>
      <c r="J326" s="70" t="s">
        <v>10874</v>
      </c>
      <c r="K326" s="70">
        <v>11167000</v>
      </c>
      <c r="L326" s="68" t="s">
        <v>67</v>
      </c>
      <c r="M326" s="70" t="s">
        <v>7201</v>
      </c>
      <c r="N326" s="70">
        <v>1085112129</v>
      </c>
      <c r="O326" s="75">
        <v>14</v>
      </c>
      <c r="P326" s="249">
        <v>45302</v>
      </c>
      <c r="Q326" s="70">
        <v>2126349000</v>
      </c>
      <c r="R326" s="249">
        <v>45324</v>
      </c>
      <c r="S326" s="70">
        <v>11167000</v>
      </c>
      <c r="T326" s="67" t="s">
        <v>66</v>
      </c>
      <c r="U326" s="70">
        <v>1082868728</v>
      </c>
      <c r="V326" s="70" t="s">
        <v>4354</v>
      </c>
      <c r="W326" s="249">
        <v>45324</v>
      </c>
      <c r="X326" s="249">
        <v>45324</v>
      </c>
      <c r="Y326" s="78" t="s">
        <v>74</v>
      </c>
      <c r="Z326" s="249">
        <v>45457</v>
      </c>
      <c r="AA326" s="71">
        <f t="shared" si="20"/>
        <v>133</v>
      </c>
      <c r="AB326" s="71">
        <v>0</v>
      </c>
      <c r="AC326" s="299">
        <v>0</v>
      </c>
      <c r="AD326" s="71">
        <v>0</v>
      </c>
      <c r="AE326" s="158" t="s">
        <v>74</v>
      </c>
      <c r="AF326" s="71">
        <f t="shared" si="21"/>
        <v>0</v>
      </c>
      <c r="AG326" s="70">
        <v>0</v>
      </c>
      <c r="AH326" s="300">
        <v>0</v>
      </c>
      <c r="AI326" s="158" t="s">
        <v>74</v>
      </c>
      <c r="AJ326" s="67">
        <v>0</v>
      </c>
      <c r="AK326" s="76" t="s">
        <v>74</v>
      </c>
      <c r="AL326" s="76" t="s">
        <v>74</v>
      </c>
      <c r="AM326" s="71">
        <f t="shared" si="22"/>
        <v>0</v>
      </c>
      <c r="AN326" s="305">
        <f>+K326+AC326-AH326</f>
        <v>11167000</v>
      </c>
      <c r="AO326" s="67" t="s">
        <v>66</v>
      </c>
      <c r="AP326" s="70">
        <v>11167000</v>
      </c>
      <c r="AQ326" s="67" t="s">
        <v>94</v>
      </c>
      <c r="AR326" s="70">
        <v>0</v>
      </c>
      <c r="AS326" s="80" t="s">
        <v>74</v>
      </c>
      <c r="AT326" s="301">
        <v>11167000</v>
      </c>
      <c r="AU326" s="203">
        <f t="shared" si="23"/>
        <v>0</v>
      </c>
      <c r="AV326" s="83">
        <f t="shared" si="24"/>
        <v>1</v>
      </c>
      <c r="AW326" s="158" t="s">
        <v>74</v>
      </c>
      <c r="AX326" s="67" t="s">
        <v>80</v>
      </c>
      <c r="AY326" s="70" t="s">
        <v>10873</v>
      </c>
      <c r="AZ326" s="68" t="s">
        <v>66</v>
      </c>
      <c r="BA326" s="68" t="s">
        <v>66</v>
      </c>
    </row>
    <row r="327" spans="2:53" x14ac:dyDescent="0.25">
      <c r="B327" s="68">
        <v>2024</v>
      </c>
      <c r="C327" s="68">
        <v>891780111</v>
      </c>
      <c r="D327" s="69" t="s">
        <v>64</v>
      </c>
      <c r="E327" s="74" t="s">
        <v>10872</v>
      </c>
      <c r="F327" s="71" t="s">
        <v>10871</v>
      </c>
      <c r="G327" s="314">
        <v>0</v>
      </c>
      <c r="H327" s="67" t="s">
        <v>72</v>
      </c>
      <c r="I327" s="69" t="s">
        <v>65</v>
      </c>
      <c r="J327" s="70" t="s">
        <v>10870</v>
      </c>
      <c r="K327" s="70">
        <v>16080000</v>
      </c>
      <c r="L327" s="68" t="s">
        <v>67</v>
      </c>
      <c r="M327" s="70" t="s">
        <v>8025</v>
      </c>
      <c r="N327" s="70">
        <v>1149451463</v>
      </c>
      <c r="O327" s="75">
        <v>13</v>
      </c>
      <c r="P327" s="158">
        <v>45302</v>
      </c>
      <c r="Q327" s="70">
        <v>4518689382</v>
      </c>
      <c r="R327" s="249">
        <v>45324</v>
      </c>
      <c r="S327" s="70">
        <v>16080000</v>
      </c>
      <c r="T327" s="67" t="s">
        <v>66</v>
      </c>
      <c r="U327" s="70">
        <v>57464638</v>
      </c>
      <c r="V327" s="70" t="s">
        <v>6066</v>
      </c>
      <c r="W327" s="249">
        <v>45324</v>
      </c>
      <c r="X327" s="249">
        <v>45324</v>
      </c>
      <c r="Y327" s="78" t="s">
        <v>74</v>
      </c>
      <c r="Z327" s="249">
        <v>45457</v>
      </c>
      <c r="AA327" s="71">
        <f t="shared" si="20"/>
        <v>133</v>
      </c>
      <c r="AB327" s="71">
        <v>2</v>
      </c>
      <c r="AC327" s="299">
        <v>1920000</v>
      </c>
      <c r="AD327" s="71">
        <v>1</v>
      </c>
      <c r="AE327" s="315">
        <v>45473</v>
      </c>
      <c r="AF327" s="71">
        <f t="shared" si="21"/>
        <v>16</v>
      </c>
      <c r="AG327" s="70">
        <v>0</v>
      </c>
      <c r="AH327" s="300">
        <v>0</v>
      </c>
      <c r="AI327" s="158" t="s">
        <v>74</v>
      </c>
      <c r="AJ327" s="67">
        <v>0</v>
      </c>
      <c r="AK327" s="76" t="s">
        <v>74</v>
      </c>
      <c r="AL327" s="76" t="s">
        <v>74</v>
      </c>
      <c r="AM327" s="71">
        <f t="shared" si="22"/>
        <v>0</v>
      </c>
      <c r="AN327" s="305">
        <f>+K327+AC327-AH327</f>
        <v>18000000</v>
      </c>
      <c r="AO327" s="67" t="s">
        <v>66</v>
      </c>
      <c r="AP327" s="70">
        <v>16080000</v>
      </c>
      <c r="AQ327" s="67" t="s">
        <v>94</v>
      </c>
      <c r="AR327" s="70">
        <v>0</v>
      </c>
      <c r="AS327" s="80" t="s">
        <v>74</v>
      </c>
      <c r="AT327" s="301">
        <v>18000000</v>
      </c>
      <c r="AU327" s="203">
        <f t="shared" si="23"/>
        <v>0</v>
      </c>
      <c r="AV327" s="83">
        <f t="shared" si="24"/>
        <v>1</v>
      </c>
      <c r="AW327" s="158" t="s">
        <v>74</v>
      </c>
      <c r="AX327" s="67" t="s">
        <v>80</v>
      </c>
      <c r="AY327" s="70" t="s">
        <v>10869</v>
      </c>
      <c r="AZ327" s="68" t="s">
        <v>66</v>
      </c>
      <c r="BA327" s="68" t="s">
        <v>66</v>
      </c>
    </row>
    <row r="328" spans="2:53" x14ac:dyDescent="0.25">
      <c r="B328" s="68">
        <v>2024</v>
      </c>
      <c r="C328" s="68">
        <v>891780111</v>
      </c>
      <c r="D328" s="69" t="s">
        <v>64</v>
      </c>
      <c r="E328" s="74" t="s">
        <v>10868</v>
      </c>
      <c r="F328" s="71" t="s">
        <v>10867</v>
      </c>
      <c r="G328" s="314">
        <v>0</v>
      </c>
      <c r="H328" s="67" t="s">
        <v>72</v>
      </c>
      <c r="I328" s="69" t="s">
        <v>65</v>
      </c>
      <c r="J328" s="70" t="s">
        <v>10866</v>
      </c>
      <c r="K328" s="70">
        <v>18760000</v>
      </c>
      <c r="L328" s="68" t="s">
        <v>67</v>
      </c>
      <c r="M328" s="70" t="s">
        <v>7466</v>
      </c>
      <c r="N328" s="70">
        <v>36535996</v>
      </c>
      <c r="O328" s="75">
        <v>13</v>
      </c>
      <c r="P328" s="158">
        <v>45302</v>
      </c>
      <c r="Q328" s="70">
        <v>4518689382</v>
      </c>
      <c r="R328" s="249">
        <v>45324</v>
      </c>
      <c r="S328" s="70">
        <v>18760000</v>
      </c>
      <c r="T328" s="67" t="s">
        <v>66</v>
      </c>
      <c r="U328" s="70">
        <v>1082964146</v>
      </c>
      <c r="V328" s="70" t="s">
        <v>6309</v>
      </c>
      <c r="W328" s="249">
        <v>45324</v>
      </c>
      <c r="X328" s="249">
        <v>45324</v>
      </c>
      <c r="Y328" s="78" t="s">
        <v>74</v>
      </c>
      <c r="Z328" s="249">
        <v>45457</v>
      </c>
      <c r="AA328" s="71">
        <f t="shared" ref="AA328:AA391" si="25">+IF(Y328="1800-01-01",Z328-X328,Z328-Y328)</f>
        <v>133</v>
      </c>
      <c r="AB328" s="71">
        <v>2</v>
      </c>
      <c r="AC328" s="299">
        <v>2240000</v>
      </c>
      <c r="AD328" s="71">
        <v>1</v>
      </c>
      <c r="AE328" s="315">
        <v>45473</v>
      </c>
      <c r="AF328" s="71">
        <f t="shared" ref="AF328:AF391" si="26">+IF(AE328="1800-01-01",0,AE328-Z328)</f>
        <v>16</v>
      </c>
      <c r="AG328" s="70">
        <v>0</v>
      </c>
      <c r="AH328" s="300">
        <v>0</v>
      </c>
      <c r="AI328" s="158" t="s">
        <v>74</v>
      </c>
      <c r="AJ328" s="67">
        <v>0</v>
      </c>
      <c r="AK328" s="76" t="s">
        <v>74</v>
      </c>
      <c r="AL328" s="76" t="s">
        <v>74</v>
      </c>
      <c r="AM328" s="71">
        <f t="shared" ref="AM328:AM391" si="27">+IF(AK328="1800-01-01",0,AL328-AK328)</f>
        <v>0</v>
      </c>
      <c r="AN328" s="305">
        <f>+K328+AC328-AH328</f>
        <v>21000000</v>
      </c>
      <c r="AO328" s="67" t="s">
        <v>66</v>
      </c>
      <c r="AP328" s="70">
        <v>18760000</v>
      </c>
      <c r="AQ328" s="67" t="s">
        <v>94</v>
      </c>
      <c r="AR328" s="70">
        <v>0</v>
      </c>
      <c r="AS328" s="80" t="s">
        <v>74</v>
      </c>
      <c r="AT328" s="301">
        <v>21000000</v>
      </c>
      <c r="AU328" s="203">
        <f t="shared" ref="AU328:AU391" si="28">AN328-AT328</f>
        <v>0</v>
      </c>
      <c r="AV328" s="83">
        <f t="shared" ref="AV328:AV391" si="29">+IFERROR(AT328/AN328,"_")</f>
        <v>1</v>
      </c>
      <c r="AW328" s="158" t="s">
        <v>74</v>
      </c>
      <c r="AX328" s="67" t="s">
        <v>80</v>
      </c>
      <c r="AY328" s="70" t="s">
        <v>10865</v>
      </c>
      <c r="AZ328" s="68" t="s">
        <v>66</v>
      </c>
      <c r="BA328" s="68" t="s">
        <v>66</v>
      </c>
    </row>
    <row r="329" spans="2:53" x14ac:dyDescent="0.25">
      <c r="B329" s="68">
        <v>2024</v>
      </c>
      <c r="C329" s="68">
        <v>891780111</v>
      </c>
      <c r="D329" s="69" t="s">
        <v>64</v>
      </c>
      <c r="E329" s="74" t="s">
        <v>10864</v>
      </c>
      <c r="F329" s="71" t="s">
        <v>10863</v>
      </c>
      <c r="G329" s="314">
        <v>0</v>
      </c>
      <c r="H329" s="67" t="s">
        <v>72</v>
      </c>
      <c r="I329" s="69" t="s">
        <v>65</v>
      </c>
      <c r="J329" s="70" t="s">
        <v>10862</v>
      </c>
      <c r="K329" s="70">
        <v>14740000</v>
      </c>
      <c r="L329" s="68" t="s">
        <v>67</v>
      </c>
      <c r="M329" s="70" t="s">
        <v>8535</v>
      </c>
      <c r="N329" s="70">
        <v>1083007469</v>
      </c>
      <c r="O329" s="75">
        <v>13</v>
      </c>
      <c r="P329" s="158">
        <v>45302</v>
      </c>
      <c r="Q329" s="70">
        <v>4518689382</v>
      </c>
      <c r="R329" s="249">
        <v>45327</v>
      </c>
      <c r="S329" s="70">
        <v>14740000</v>
      </c>
      <c r="T329" s="67" t="s">
        <v>66</v>
      </c>
      <c r="U329" s="70">
        <v>39058006</v>
      </c>
      <c r="V329" s="70" t="s">
        <v>8534</v>
      </c>
      <c r="W329" s="249">
        <v>45327</v>
      </c>
      <c r="X329" s="249">
        <v>45327</v>
      </c>
      <c r="Y329" s="78" t="s">
        <v>74</v>
      </c>
      <c r="Z329" s="249">
        <v>45457</v>
      </c>
      <c r="AA329" s="71">
        <f t="shared" si="25"/>
        <v>130</v>
      </c>
      <c r="AB329" s="71">
        <v>0</v>
      </c>
      <c r="AC329" s="299">
        <v>0</v>
      </c>
      <c r="AD329" s="71">
        <v>0</v>
      </c>
      <c r="AE329" s="158" t="s">
        <v>74</v>
      </c>
      <c r="AF329" s="71">
        <f t="shared" si="26"/>
        <v>0</v>
      </c>
      <c r="AG329" s="70">
        <v>0</v>
      </c>
      <c r="AH329" s="300">
        <v>0</v>
      </c>
      <c r="AI329" s="158" t="s">
        <v>74</v>
      </c>
      <c r="AJ329" s="67">
        <v>0</v>
      </c>
      <c r="AK329" s="76" t="s">
        <v>74</v>
      </c>
      <c r="AL329" s="76" t="s">
        <v>74</v>
      </c>
      <c r="AM329" s="71">
        <f t="shared" si="27"/>
        <v>0</v>
      </c>
      <c r="AN329" s="305">
        <f>+K329+AC329-AH329</f>
        <v>14740000</v>
      </c>
      <c r="AO329" s="67" t="s">
        <v>66</v>
      </c>
      <c r="AP329" s="70">
        <v>14740000</v>
      </c>
      <c r="AQ329" s="67" t="s">
        <v>94</v>
      </c>
      <c r="AR329" s="70">
        <v>0</v>
      </c>
      <c r="AS329" s="80" t="s">
        <v>74</v>
      </c>
      <c r="AT329" s="301">
        <v>14740000</v>
      </c>
      <c r="AU329" s="203">
        <f t="shared" si="28"/>
        <v>0</v>
      </c>
      <c r="AV329" s="83">
        <f t="shared" si="29"/>
        <v>1</v>
      </c>
      <c r="AW329" s="158" t="s">
        <v>74</v>
      </c>
      <c r="AX329" s="67" t="s">
        <v>80</v>
      </c>
      <c r="AY329" s="70" t="s">
        <v>10861</v>
      </c>
      <c r="AZ329" s="68" t="s">
        <v>66</v>
      </c>
      <c r="BA329" s="68" t="s">
        <v>66</v>
      </c>
    </row>
    <row r="330" spans="2:53" x14ac:dyDescent="0.25">
      <c r="B330" s="68">
        <v>2024</v>
      </c>
      <c r="C330" s="68">
        <v>891780111</v>
      </c>
      <c r="D330" s="69" t="s">
        <v>64</v>
      </c>
      <c r="E330" s="74" t="s">
        <v>10860</v>
      </c>
      <c r="F330" s="71" t="s">
        <v>10859</v>
      </c>
      <c r="G330" s="314">
        <v>0</v>
      </c>
      <c r="H330" s="67" t="s">
        <v>72</v>
      </c>
      <c r="I330" s="69" t="s">
        <v>65</v>
      </c>
      <c r="J330" s="70" t="s">
        <v>10858</v>
      </c>
      <c r="K330" s="70">
        <v>13400000</v>
      </c>
      <c r="L330" s="68" t="s">
        <v>67</v>
      </c>
      <c r="M330" s="70" t="s">
        <v>7038</v>
      </c>
      <c r="N330" s="70">
        <v>1083007505</v>
      </c>
      <c r="O330" s="75">
        <v>13</v>
      </c>
      <c r="P330" s="158">
        <v>45302</v>
      </c>
      <c r="Q330" s="70">
        <v>4518689382</v>
      </c>
      <c r="R330" s="249">
        <v>45327</v>
      </c>
      <c r="S330" s="70">
        <v>13400000</v>
      </c>
      <c r="T330" s="67" t="s">
        <v>66</v>
      </c>
      <c r="U330" s="70">
        <v>85449357</v>
      </c>
      <c r="V330" s="70" t="s">
        <v>6038</v>
      </c>
      <c r="W330" s="249">
        <v>45327</v>
      </c>
      <c r="X330" s="249">
        <v>45327</v>
      </c>
      <c r="Y330" s="78" t="s">
        <v>74</v>
      </c>
      <c r="Z330" s="249">
        <v>45457</v>
      </c>
      <c r="AA330" s="71">
        <f t="shared" si="25"/>
        <v>130</v>
      </c>
      <c r="AB330" s="71">
        <v>2</v>
      </c>
      <c r="AC330" s="299">
        <v>1600000</v>
      </c>
      <c r="AD330" s="71">
        <v>1</v>
      </c>
      <c r="AE330" s="315">
        <v>45473</v>
      </c>
      <c r="AF330" s="71">
        <f t="shared" si="26"/>
        <v>16</v>
      </c>
      <c r="AG330" s="70">
        <v>0</v>
      </c>
      <c r="AH330" s="300">
        <v>0</v>
      </c>
      <c r="AI330" s="158" t="s">
        <v>74</v>
      </c>
      <c r="AJ330" s="67">
        <v>0</v>
      </c>
      <c r="AK330" s="76" t="s">
        <v>74</v>
      </c>
      <c r="AL330" s="76" t="s">
        <v>74</v>
      </c>
      <c r="AM330" s="71">
        <f t="shared" si="27"/>
        <v>0</v>
      </c>
      <c r="AN330" s="305">
        <f>+K330+AC330-AH330</f>
        <v>15000000</v>
      </c>
      <c r="AO330" s="67" t="s">
        <v>66</v>
      </c>
      <c r="AP330" s="70">
        <v>13400000</v>
      </c>
      <c r="AQ330" s="67" t="s">
        <v>94</v>
      </c>
      <c r="AR330" s="70">
        <v>0</v>
      </c>
      <c r="AS330" s="80" t="s">
        <v>74</v>
      </c>
      <c r="AT330" s="301">
        <v>15000000</v>
      </c>
      <c r="AU330" s="203">
        <f t="shared" si="28"/>
        <v>0</v>
      </c>
      <c r="AV330" s="83">
        <f t="shared" si="29"/>
        <v>1</v>
      </c>
      <c r="AW330" s="158" t="s">
        <v>74</v>
      </c>
      <c r="AX330" s="67" t="s">
        <v>80</v>
      </c>
      <c r="AY330" s="70" t="s">
        <v>10857</v>
      </c>
      <c r="AZ330" s="68" t="s">
        <v>66</v>
      </c>
      <c r="BA330" s="68" t="s">
        <v>66</v>
      </c>
    </row>
    <row r="331" spans="2:53" x14ac:dyDescent="0.25">
      <c r="B331" s="68">
        <v>2024</v>
      </c>
      <c r="C331" s="68">
        <v>891780111</v>
      </c>
      <c r="D331" s="69" t="s">
        <v>64</v>
      </c>
      <c r="E331" s="74" t="s">
        <v>10856</v>
      </c>
      <c r="F331" s="71" t="s">
        <v>10855</v>
      </c>
      <c r="G331" s="314">
        <v>0</v>
      </c>
      <c r="H331" s="67" t="s">
        <v>72</v>
      </c>
      <c r="I331" s="69" t="s">
        <v>1521</v>
      </c>
      <c r="J331" s="70" t="s">
        <v>10854</v>
      </c>
      <c r="K331" s="70">
        <v>8500000</v>
      </c>
      <c r="L331" s="68" t="s">
        <v>67</v>
      </c>
      <c r="M331" s="70" t="s">
        <v>10853</v>
      </c>
      <c r="N331" s="70">
        <v>64574293</v>
      </c>
      <c r="O331" s="75">
        <v>170</v>
      </c>
      <c r="P331" s="249">
        <v>45320</v>
      </c>
      <c r="Q331" s="70">
        <v>165200000</v>
      </c>
      <c r="R331" s="249">
        <v>45327</v>
      </c>
      <c r="S331" s="70">
        <v>8500000</v>
      </c>
      <c r="T331" s="67" t="s">
        <v>66</v>
      </c>
      <c r="U331" s="70">
        <v>36559959</v>
      </c>
      <c r="V331" s="70" t="s">
        <v>6162</v>
      </c>
      <c r="W331" s="249">
        <v>45327</v>
      </c>
      <c r="X331" s="249">
        <v>45327</v>
      </c>
      <c r="Y331" s="78" t="s">
        <v>74</v>
      </c>
      <c r="Z331" s="249">
        <v>45382</v>
      </c>
      <c r="AA331" s="71">
        <f t="shared" si="25"/>
        <v>55</v>
      </c>
      <c r="AB331" s="71">
        <v>0</v>
      </c>
      <c r="AC331" s="299">
        <v>0</v>
      </c>
      <c r="AD331" s="71">
        <v>0</v>
      </c>
      <c r="AE331" s="158" t="s">
        <v>74</v>
      </c>
      <c r="AF331" s="71">
        <f t="shared" si="26"/>
        <v>0</v>
      </c>
      <c r="AG331" s="70">
        <v>0</v>
      </c>
      <c r="AH331" s="300">
        <v>0</v>
      </c>
      <c r="AI331" s="158" t="s">
        <v>74</v>
      </c>
      <c r="AJ331" s="67">
        <v>0</v>
      </c>
      <c r="AK331" s="76" t="s">
        <v>74</v>
      </c>
      <c r="AL331" s="76" t="s">
        <v>74</v>
      </c>
      <c r="AM331" s="71">
        <f t="shared" si="27"/>
        <v>0</v>
      </c>
      <c r="AN331" s="305">
        <f>+K331+AC331-AH331</f>
        <v>8500000</v>
      </c>
      <c r="AO331" s="67" t="s">
        <v>94</v>
      </c>
      <c r="AP331" s="70">
        <v>0</v>
      </c>
      <c r="AQ331" s="67" t="s">
        <v>94</v>
      </c>
      <c r="AR331" s="70">
        <v>0</v>
      </c>
      <c r="AS331" s="80" t="s">
        <v>74</v>
      </c>
      <c r="AT331" s="301">
        <v>8500000</v>
      </c>
      <c r="AU331" s="203">
        <f t="shared" si="28"/>
        <v>0</v>
      </c>
      <c r="AV331" s="83">
        <f t="shared" si="29"/>
        <v>1</v>
      </c>
      <c r="AW331" s="158" t="s">
        <v>74</v>
      </c>
      <c r="AX331" s="67" t="s">
        <v>80</v>
      </c>
      <c r="AY331" s="70" t="s">
        <v>10852</v>
      </c>
      <c r="AZ331" s="68" t="s">
        <v>66</v>
      </c>
      <c r="BA331" s="68" t="s">
        <v>66</v>
      </c>
    </row>
    <row r="332" spans="2:53" x14ac:dyDescent="0.25">
      <c r="B332" s="68">
        <v>2024</v>
      </c>
      <c r="C332" s="68">
        <v>891780111</v>
      </c>
      <c r="D332" s="69" t="s">
        <v>64</v>
      </c>
      <c r="E332" s="74" t="s">
        <v>10851</v>
      </c>
      <c r="F332" s="71" t="s">
        <v>10850</v>
      </c>
      <c r="G332" s="314">
        <v>0</v>
      </c>
      <c r="H332" s="67" t="s">
        <v>72</v>
      </c>
      <c r="I332" s="69" t="s">
        <v>1521</v>
      </c>
      <c r="J332" s="70" t="s">
        <v>10849</v>
      </c>
      <c r="K332" s="70">
        <v>8500000</v>
      </c>
      <c r="L332" s="68" t="s">
        <v>67</v>
      </c>
      <c r="M332" s="70" t="s">
        <v>9383</v>
      </c>
      <c r="N332" s="70">
        <v>1082955260</v>
      </c>
      <c r="O332" s="75">
        <v>170</v>
      </c>
      <c r="P332" s="249">
        <v>45320</v>
      </c>
      <c r="Q332" s="70">
        <v>165200000</v>
      </c>
      <c r="R332" s="249">
        <v>45327</v>
      </c>
      <c r="S332" s="70">
        <v>8500000</v>
      </c>
      <c r="T332" s="67" t="s">
        <v>66</v>
      </c>
      <c r="U332" s="70">
        <v>36559959</v>
      </c>
      <c r="V332" s="70" t="s">
        <v>6162</v>
      </c>
      <c r="W332" s="249">
        <v>45327</v>
      </c>
      <c r="X332" s="249">
        <v>45327</v>
      </c>
      <c r="Y332" s="78" t="s">
        <v>74</v>
      </c>
      <c r="Z332" s="249">
        <v>45382</v>
      </c>
      <c r="AA332" s="71">
        <f t="shared" si="25"/>
        <v>55</v>
      </c>
      <c r="AB332" s="71">
        <v>0</v>
      </c>
      <c r="AC332" s="299">
        <v>0</v>
      </c>
      <c r="AD332" s="71">
        <v>0</v>
      </c>
      <c r="AE332" s="158" t="s">
        <v>74</v>
      </c>
      <c r="AF332" s="71">
        <f t="shared" si="26"/>
        <v>0</v>
      </c>
      <c r="AG332" s="70">
        <v>0</v>
      </c>
      <c r="AH332" s="300">
        <v>0</v>
      </c>
      <c r="AI332" s="158" t="s">
        <v>74</v>
      </c>
      <c r="AJ332" s="67">
        <v>0</v>
      </c>
      <c r="AK332" s="76" t="s">
        <v>74</v>
      </c>
      <c r="AL332" s="76" t="s">
        <v>74</v>
      </c>
      <c r="AM332" s="71">
        <f t="shared" si="27"/>
        <v>0</v>
      </c>
      <c r="AN332" s="305">
        <f>+K332+AC332-AH332</f>
        <v>8500000</v>
      </c>
      <c r="AO332" s="67" t="s">
        <v>94</v>
      </c>
      <c r="AP332" s="70">
        <v>0</v>
      </c>
      <c r="AQ332" s="67" t="s">
        <v>94</v>
      </c>
      <c r="AR332" s="70">
        <v>0</v>
      </c>
      <c r="AS332" s="80" t="s">
        <v>74</v>
      </c>
      <c r="AT332" s="301">
        <v>8500000</v>
      </c>
      <c r="AU332" s="203">
        <f t="shared" si="28"/>
        <v>0</v>
      </c>
      <c r="AV332" s="83">
        <f t="shared" si="29"/>
        <v>1</v>
      </c>
      <c r="AW332" s="158" t="s">
        <v>74</v>
      </c>
      <c r="AX332" s="67" t="s">
        <v>80</v>
      </c>
      <c r="AY332" s="70" t="s">
        <v>10848</v>
      </c>
      <c r="AZ332" s="68" t="s">
        <v>66</v>
      </c>
      <c r="BA332" s="68" t="s">
        <v>66</v>
      </c>
    </row>
    <row r="333" spans="2:53" x14ac:dyDescent="0.25">
      <c r="B333" s="68">
        <v>2024</v>
      </c>
      <c r="C333" s="68">
        <v>891780111</v>
      </c>
      <c r="D333" s="69" t="s">
        <v>64</v>
      </c>
      <c r="E333" s="74" t="s">
        <v>10847</v>
      </c>
      <c r="F333" s="71" t="s">
        <v>10846</v>
      </c>
      <c r="G333" s="314">
        <v>0</v>
      </c>
      <c r="H333" s="67" t="s">
        <v>72</v>
      </c>
      <c r="I333" s="69" t="s">
        <v>1521</v>
      </c>
      <c r="J333" s="70" t="s">
        <v>10845</v>
      </c>
      <c r="K333" s="70">
        <v>8500000</v>
      </c>
      <c r="L333" s="68" t="s">
        <v>67</v>
      </c>
      <c r="M333" s="70" t="s">
        <v>9378</v>
      </c>
      <c r="N333" s="70">
        <v>1082940809</v>
      </c>
      <c r="O333" s="75">
        <v>170</v>
      </c>
      <c r="P333" s="249">
        <v>45320</v>
      </c>
      <c r="Q333" s="70">
        <v>165200000</v>
      </c>
      <c r="R333" s="249">
        <v>45327</v>
      </c>
      <c r="S333" s="70">
        <v>8500000</v>
      </c>
      <c r="T333" s="67" t="s">
        <v>66</v>
      </c>
      <c r="U333" s="70">
        <v>36559959</v>
      </c>
      <c r="V333" s="70" t="s">
        <v>6162</v>
      </c>
      <c r="W333" s="249">
        <v>45327</v>
      </c>
      <c r="X333" s="249">
        <v>45327</v>
      </c>
      <c r="Y333" s="78" t="s">
        <v>74</v>
      </c>
      <c r="Z333" s="249">
        <v>45382</v>
      </c>
      <c r="AA333" s="71">
        <f t="shared" si="25"/>
        <v>55</v>
      </c>
      <c r="AB333" s="71">
        <v>0</v>
      </c>
      <c r="AC333" s="299">
        <v>0</v>
      </c>
      <c r="AD333" s="71">
        <v>0</v>
      </c>
      <c r="AE333" s="158" t="s">
        <v>74</v>
      </c>
      <c r="AF333" s="71">
        <f t="shared" si="26"/>
        <v>0</v>
      </c>
      <c r="AG333" s="70">
        <v>0</v>
      </c>
      <c r="AH333" s="300">
        <v>0</v>
      </c>
      <c r="AI333" s="158" t="s">
        <v>74</v>
      </c>
      <c r="AJ333" s="67">
        <v>0</v>
      </c>
      <c r="AK333" s="76" t="s">
        <v>74</v>
      </c>
      <c r="AL333" s="76" t="s">
        <v>74</v>
      </c>
      <c r="AM333" s="71">
        <f t="shared" si="27"/>
        <v>0</v>
      </c>
      <c r="AN333" s="305">
        <f>+K333+AC333-AH333</f>
        <v>8500000</v>
      </c>
      <c r="AO333" s="67" t="s">
        <v>94</v>
      </c>
      <c r="AP333" s="70">
        <v>0</v>
      </c>
      <c r="AQ333" s="67" t="s">
        <v>94</v>
      </c>
      <c r="AR333" s="70">
        <v>0</v>
      </c>
      <c r="AS333" s="80" t="s">
        <v>74</v>
      </c>
      <c r="AT333" s="301">
        <v>8500000</v>
      </c>
      <c r="AU333" s="203">
        <f t="shared" si="28"/>
        <v>0</v>
      </c>
      <c r="AV333" s="83">
        <f t="shared" si="29"/>
        <v>1</v>
      </c>
      <c r="AW333" s="158" t="s">
        <v>74</v>
      </c>
      <c r="AX333" s="67" t="s">
        <v>80</v>
      </c>
      <c r="AY333" s="70" t="s">
        <v>10844</v>
      </c>
      <c r="AZ333" s="68" t="s">
        <v>66</v>
      </c>
      <c r="BA333" s="68" t="s">
        <v>66</v>
      </c>
    </row>
    <row r="334" spans="2:53" x14ac:dyDescent="0.25">
      <c r="B334" s="68">
        <v>2024</v>
      </c>
      <c r="C334" s="68">
        <v>891780111</v>
      </c>
      <c r="D334" s="69" t="s">
        <v>64</v>
      </c>
      <c r="E334" s="74" t="s">
        <v>10843</v>
      </c>
      <c r="F334" s="71" t="s">
        <v>10842</v>
      </c>
      <c r="G334" s="314">
        <v>0</v>
      </c>
      <c r="H334" s="67" t="s">
        <v>72</v>
      </c>
      <c r="I334" s="69" t="s">
        <v>65</v>
      </c>
      <c r="J334" s="70" t="s">
        <v>10841</v>
      </c>
      <c r="K334" s="70">
        <v>13400000</v>
      </c>
      <c r="L334" s="68" t="s">
        <v>67</v>
      </c>
      <c r="M334" s="70" t="s">
        <v>8359</v>
      </c>
      <c r="N334" s="70">
        <v>1064802492</v>
      </c>
      <c r="O334" s="75">
        <v>13</v>
      </c>
      <c r="P334" s="158">
        <v>45302</v>
      </c>
      <c r="Q334" s="70">
        <v>4518689382</v>
      </c>
      <c r="R334" s="249">
        <v>45327</v>
      </c>
      <c r="S334" s="70">
        <v>13400000</v>
      </c>
      <c r="T334" s="67" t="s">
        <v>66</v>
      </c>
      <c r="U334" s="70">
        <v>57464638</v>
      </c>
      <c r="V334" s="70" t="s">
        <v>6066</v>
      </c>
      <c r="W334" s="249">
        <v>45327</v>
      </c>
      <c r="X334" s="249">
        <v>45327</v>
      </c>
      <c r="Y334" s="78" t="s">
        <v>74</v>
      </c>
      <c r="Z334" s="249">
        <v>45457</v>
      </c>
      <c r="AA334" s="71">
        <f t="shared" si="25"/>
        <v>130</v>
      </c>
      <c r="AB334" s="71">
        <v>2</v>
      </c>
      <c r="AC334" s="299">
        <v>1600000</v>
      </c>
      <c r="AD334" s="71">
        <v>1</v>
      </c>
      <c r="AE334" s="315">
        <v>45473</v>
      </c>
      <c r="AF334" s="71">
        <f t="shared" si="26"/>
        <v>16</v>
      </c>
      <c r="AG334" s="70">
        <v>0</v>
      </c>
      <c r="AH334" s="300">
        <v>0</v>
      </c>
      <c r="AI334" s="158" t="s">
        <v>74</v>
      </c>
      <c r="AJ334" s="67">
        <v>0</v>
      </c>
      <c r="AK334" s="76" t="s">
        <v>74</v>
      </c>
      <c r="AL334" s="76" t="s">
        <v>74</v>
      </c>
      <c r="AM334" s="71">
        <f t="shared" si="27"/>
        <v>0</v>
      </c>
      <c r="AN334" s="305">
        <f>+K334+AC334-AH334</f>
        <v>15000000</v>
      </c>
      <c r="AO334" s="67" t="s">
        <v>66</v>
      </c>
      <c r="AP334" s="70">
        <v>13400000</v>
      </c>
      <c r="AQ334" s="67" t="s">
        <v>94</v>
      </c>
      <c r="AR334" s="70">
        <v>0</v>
      </c>
      <c r="AS334" s="80" t="s">
        <v>74</v>
      </c>
      <c r="AT334" s="301">
        <v>15000000</v>
      </c>
      <c r="AU334" s="203">
        <f t="shared" si="28"/>
        <v>0</v>
      </c>
      <c r="AV334" s="83">
        <f t="shared" si="29"/>
        <v>1</v>
      </c>
      <c r="AW334" s="158" t="s">
        <v>74</v>
      </c>
      <c r="AX334" s="67" t="s">
        <v>80</v>
      </c>
      <c r="AY334" s="70" t="s">
        <v>10840</v>
      </c>
      <c r="AZ334" s="68" t="s">
        <v>66</v>
      </c>
      <c r="BA334" s="68" t="s">
        <v>66</v>
      </c>
    </row>
    <row r="335" spans="2:53" x14ac:dyDescent="0.25">
      <c r="B335" s="68">
        <v>2024</v>
      </c>
      <c r="C335" s="68">
        <v>891780111</v>
      </c>
      <c r="D335" s="69" t="s">
        <v>64</v>
      </c>
      <c r="E335" s="74" t="s">
        <v>10839</v>
      </c>
      <c r="F335" s="71" t="s">
        <v>10838</v>
      </c>
      <c r="G335" s="314">
        <v>0</v>
      </c>
      <c r="H335" s="67" t="s">
        <v>72</v>
      </c>
      <c r="I335" s="69" t="s">
        <v>65</v>
      </c>
      <c r="J335" s="70" t="s">
        <v>10837</v>
      </c>
      <c r="K335" s="70">
        <v>13400000</v>
      </c>
      <c r="L335" s="68" t="s">
        <v>67</v>
      </c>
      <c r="M335" s="70" t="s">
        <v>8500</v>
      </c>
      <c r="N335" s="70">
        <v>85373098</v>
      </c>
      <c r="O335" s="75">
        <v>13</v>
      </c>
      <c r="P335" s="158">
        <v>45302</v>
      </c>
      <c r="Q335" s="70">
        <v>4518689382</v>
      </c>
      <c r="R335" s="249">
        <v>45327</v>
      </c>
      <c r="S335" s="70">
        <v>13400000</v>
      </c>
      <c r="T335" s="67" t="s">
        <v>66</v>
      </c>
      <c r="U335" s="70">
        <v>72175281</v>
      </c>
      <c r="V335" s="70" t="s">
        <v>4905</v>
      </c>
      <c r="W335" s="249">
        <v>45327</v>
      </c>
      <c r="X335" s="249">
        <v>45327</v>
      </c>
      <c r="Y335" s="78" t="s">
        <v>74</v>
      </c>
      <c r="Z335" s="249">
        <v>45457</v>
      </c>
      <c r="AA335" s="71">
        <f t="shared" si="25"/>
        <v>130</v>
      </c>
      <c r="AB335" s="71">
        <v>2</v>
      </c>
      <c r="AC335" s="299">
        <v>1600000</v>
      </c>
      <c r="AD335" s="71">
        <v>1</v>
      </c>
      <c r="AE335" s="315">
        <v>45473</v>
      </c>
      <c r="AF335" s="71">
        <f t="shared" si="26"/>
        <v>16</v>
      </c>
      <c r="AG335" s="70">
        <v>0</v>
      </c>
      <c r="AH335" s="300">
        <v>0</v>
      </c>
      <c r="AI335" s="158" t="s">
        <v>74</v>
      </c>
      <c r="AJ335" s="67">
        <v>0</v>
      </c>
      <c r="AK335" s="76" t="s">
        <v>74</v>
      </c>
      <c r="AL335" s="76" t="s">
        <v>74</v>
      </c>
      <c r="AM335" s="71">
        <f t="shared" si="27"/>
        <v>0</v>
      </c>
      <c r="AN335" s="305">
        <f>+K335+AC335-AH335</f>
        <v>15000000</v>
      </c>
      <c r="AO335" s="67" t="s">
        <v>66</v>
      </c>
      <c r="AP335" s="70">
        <v>13400000</v>
      </c>
      <c r="AQ335" s="67" t="s">
        <v>94</v>
      </c>
      <c r="AR335" s="70">
        <v>0</v>
      </c>
      <c r="AS335" s="80" t="s">
        <v>74</v>
      </c>
      <c r="AT335" s="301">
        <v>15000000</v>
      </c>
      <c r="AU335" s="203">
        <f t="shared" si="28"/>
        <v>0</v>
      </c>
      <c r="AV335" s="83">
        <f t="shared" si="29"/>
        <v>1</v>
      </c>
      <c r="AW335" s="158" t="s">
        <v>74</v>
      </c>
      <c r="AX335" s="67" t="s">
        <v>80</v>
      </c>
      <c r="AY335" s="70" t="s">
        <v>10836</v>
      </c>
      <c r="AZ335" s="68" t="s">
        <v>66</v>
      </c>
      <c r="BA335" s="68" t="s">
        <v>66</v>
      </c>
    </row>
    <row r="336" spans="2:53" x14ac:dyDescent="0.25">
      <c r="B336" s="68">
        <v>2024</v>
      </c>
      <c r="C336" s="68">
        <v>891780111</v>
      </c>
      <c r="D336" s="69" t="s">
        <v>64</v>
      </c>
      <c r="E336" s="74" t="s">
        <v>10835</v>
      </c>
      <c r="F336" s="71" t="s">
        <v>10834</v>
      </c>
      <c r="G336" s="314">
        <v>0</v>
      </c>
      <c r="H336" s="67" t="s">
        <v>72</v>
      </c>
      <c r="I336" s="69" t="s">
        <v>65</v>
      </c>
      <c r="J336" s="70" t="s">
        <v>9798</v>
      </c>
      <c r="K336" s="70">
        <v>9380000</v>
      </c>
      <c r="L336" s="68" t="s">
        <v>67</v>
      </c>
      <c r="M336" s="70" t="s">
        <v>7647</v>
      </c>
      <c r="N336" s="70">
        <v>39055352</v>
      </c>
      <c r="O336" s="75">
        <v>14</v>
      </c>
      <c r="P336" s="249">
        <v>45302</v>
      </c>
      <c r="Q336" s="70">
        <v>2126349000</v>
      </c>
      <c r="R336" s="249">
        <v>45327</v>
      </c>
      <c r="S336" s="70">
        <v>9380000</v>
      </c>
      <c r="T336" s="67" t="s">
        <v>66</v>
      </c>
      <c r="U336" s="70">
        <v>57444673</v>
      </c>
      <c r="V336" s="70" t="s">
        <v>4366</v>
      </c>
      <c r="W336" s="249">
        <v>45327</v>
      </c>
      <c r="X336" s="249">
        <v>45327</v>
      </c>
      <c r="Y336" s="78" t="s">
        <v>74</v>
      </c>
      <c r="Z336" s="249">
        <v>45457</v>
      </c>
      <c r="AA336" s="71">
        <f t="shared" si="25"/>
        <v>130</v>
      </c>
      <c r="AB336" s="71">
        <v>3</v>
      </c>
      <c r="AC336" s="299">
        <v>1120000</v>
      </c>
      <c r="AD336" s="71">
        <v>2</v>
      </c>
      <c r="AE336" s="315">
        <v>45475</v>
      </c>
      <c r="AF336" s="71">
        <f t="shared" si="26"/>
        <v>18</v>
      </c>
      <c r="AG336" s="70">
        <v>0</v>
      </c>
      <c r="AH336" s="300">
        <v>0</v>
      </c>
      <c r="AI336" s="158" t="s">
        <v>74</v>
      </c>
      <c r="AJ336" s="67">
        <v>0</v>
      </c>
      <c r="AK336" s="76" t="s">
        <v>74</v>
      </c>
      <c r="AL336" s="76" t="s">
        <v>74</v>
      </c>
      <c r="AM336" s="71">
        <f t="shared" si="27"/>
        <v>0</v>
      </c>
      <c r="AN336" s="305">
        <f>+K336+AC336-AH336</f>
        <v>10500000</v>
      </c>
      <c r="AO336" s="67" t="s">
        <v>66</v>
      </c>
      <c r="AP336" s="70">
        <v>9380000</v>
      </c>
      <c r="AQ336" s="67" t="s">
        <v>94</v>
      </c>
      <c r="AR336" s="70">
        <v>0</v>
      </c>
      <c r="AS336" s="80" t="s">
        <v>74</v>
      </c>
      <c r="AT336" s="301">
        <v>10500000</v>
      </c>
      <c r="AU336" s="203">
        <f t="shared" si="28"/>
        <v>0</v>
      </c>
      <c r="AV336" s="83">
        <f t="shared" si="29"/>
        <v>1</v>
      </c>
      <c r="AW336" s="158" t="s">
        <v>74</v>
      </c>
      <c r="AX336" s="67" t="s">
        <v>80</v>
      </c>
      <c r="AY336" s="70" t="s">
        <v>10833</v>
      </c>
      <c r="AZ336" s="68" t="s">
        <v>66</v>
      </c>
      <c r="BA336" s="68" t="s">
        <v>66</v>
      </c>
    </row>
    <row r="337" spans="2:53" x14ac:dyDescent="0.25">
      <c r="B337" s="68">
        <v>2024</v>
      </c>
      <c r="C337" s="68">
        <v>891780111</v>
      </c>
      <c r="D337" s="69" t="s">
        <v>64</v>
      </c>
      <c r="E337" s="74" t="s">
        <v>10832</v>
      </c>
      <c r="F337" s="71" t="s">
        <v>10831</v>
      </c>
      <c r="G337" s="314">
        <v>0</v>
      </c>
      <c r="H337" s="67" t="s">
        <v>72</v>
      </c>
      <c r="I337" s="69" t="s">
        <v>65</v>
      </c>
      <c r="J337" s="70" t="s">
        <v>10830</v>
      </c>
      <c r="K337" s="70">
        <v>16080000</v>
      </c>
      <c r="L337" s="68" t="s">
        <v>67</v>
      </c>
      <c r="M337" s="70" t="s">
        <v>2978</v>
      </c>
      <c r="N337" s="70">
        <v>1083017290</v>
      </c>
      <c r="O337" s="75">
        <v>13</v>
      </c>
      <c r="P337" s="158">
        <v>45302</v>
      </c>
      <c r="Q337" s="70">
        <v>4518689382</v>
      </c>
      <c r="R337" s="249">
        <v>45327</v>
      </c>
      <c r="S337" s="70">
        <v>16080000</v>
      </c>
      <c r="T337" s="67" t="s">
        <v>66</v>
      </c>
      <c r="U337" s="70">
        <v>57464638</v>
      </c>
      <c r="V337" s="70" t="s">
        <v>6066</v>
      </c>
      <c r="W337" s="249">
        <v>45327</v>
      </c>
      <c r="X337" s="249">
        <v>45327</v>
      </c>
      <c r="Y337" s="78" t="s">
        <v>74</v>
      </c>
      <c r="Z337" s="249">
        <v>45457</v>
      </c>
      <c r="AA337" s="71">
        <f t="shared" si="25"/>
        <v>130</v>
      </c>
      <c r="AB337" s="71">
        <v>0</v>
      </c>
      <c r="AC337" s="299">
        <v>0</v>
      </c>
      <c r="AD337" s="71">
        <v>0</v>
      </c>
      <c r="AE337" s="158" t="s">
        <v>74</v>
      </c>
      <c r="AF337" s="71">
        <f t="shared" si="26"/>
        <v>0</v>
      </c>
      <c r="AG337" s="70">
        <v>0</v>
      </c>
      <c r="AH337" s="300">
        <v>0</v>
      </c>
      <c r="AI337" s="158" t="s">
        <v>74</v>
      </c>
      <c r="AJ337" s="67">
        <v>0</v>
      </c>
      <c r="AK337" s="76" t="s">
        <v>74</v>
      </c>
      <c r="AL337" s="76" t="s">
        <v>74</v>
      </c>
      <c r="AM337" s="71">
        <f t="shared" si="27"/>
        <v>0</v>
      </c>
      <c r="AN337" s="305">
        <f>+K337+AC337-AH337</f>
        <v>16080000</v>
      </c>
      <c r="AO337" s="67" t="s">
        <v>66</v>
      </c>
      <c r="AP337" s="70">
        <v>16080000</v>
      </c>
      <c r="AQ337" s="67" t="s">
        <v>94</v>
      </c>
      <c r="AR337" s="70">
        <v>0</v>
      </c>
      <c r="AS337" s="80" t="s">
        <v>74</v>
      </c>
      <c r="AT337" s="301">
        <v>16080000</v>
      </c>
      <c r="AU337" s="203">
        <f t="shared" si="28"/>
        <v>0</v>
      </c>
      <c r="AV337" s="83">
        <f t="shared" si="29"/>
        <v>1</v>
      </c>
      <c r="AW337" s="158" t="s">
        <v>74</v>
      </c>
      <c r="AX337" s="67" t="s">
        <v>80</v>
      </c>
      <c r="AY337" s="70" t="s">
        <v>10829</v>
      </c>
      <c r="AZ337" s="68" t="s">
        <v>66</v>
      </c>
      <c r="BA337" s="68" t="s">
        <v>66</v>
      </c>
    </row>
    <row r="338" spans="2:53" x14ac:dyDescent="0.25">
      <c r="B338" s="68">
        <v>2024</v>
      </c>
      <c r="C338" s="68">
        <v>891780111</v>
      </c>
      <c r="D338" s="69" t="s">
        <v>64</v>
      </c>
      <c r="E338" s="74" t="s">
        <v>10828</v>
      </c>
      <c r="F338" s="71" t="s">
        <v>10827</v>
      </c>
      <c r="G338" s="314">
        <v>0</v>
      </c>
      <c r="H338" s="67" t="s">
        <v>72</v>
      </c>
      <c r="I338" s="69" t="s">
        <v>65</v>
      </c>
      <c r="J338" s="70" t="s">
        <v>10826</v>
      </c>
      <c r="K338" s="70">
        <v>9380000</v>
      </c>
      <c r="L338" s="68" t="s">
        <v>67</v>
      </c>
      <c r="M338" s="70" t="s">
        <v>9250</v>
      </c>
      <c r="N338" s="70">
        <v>84092041</v>
      </c>
      <c r="O338" s="75">
        <v>14</v>
      </c>
      <c r="P338" s="249">
        <v>45302</v>
      </c>
      <c r="Q338" s="70">
        <v>2126349000</v>
      </c>
      <c r="R338" s="249">
        <v>45327</v>
      </c>
      <c r="S338" s="70">
        <v>9380000</v>
      </c>
      <c r="T338" s="67" t="s">
        <v>66</v>
      </c>
      <c r="U338" s="70">
        <v>85459497</v>
      </c>
      <c r="V338" s="70" t="s">
        <v>4616</v>
      </c>
      <c r="W338" s="249">
        <v>45327</v>
      </c>
      <c r="X338" s="249">
        <v>45327</v>
      </c>
      <c r="Y338" s="78" t="s">
        <v>74</v>
      </c>
      <c r="Z338" s="249">
        <v>45457</v>
      </c>
      <c r="AA338" s="71">
        <f t="shared" si="25"/>
        <v>130</v>
      </c>
      <c r="AB338" s="71">
        <v>2</v>
      </c>
      <c r="AC338" s="299">
        <v>1120000</v>
      </c>
      <c r="AD338" s="71">
        <v>1</v>
      </c>
      <c r="AE338" s="315">
        <v>45473</v>
      </c>
      <c r="AF338" s="71">
        <f t="shared" si="26"/>
        <v>16</v>
      </c>
      <c r="AG338" s="70">
        <v>0</v>
      </c>
      <c r="AH338" s="300">
        <v>0</v>
      </c>
      <c r="AI338" s="158" t="s">
        <v>74</v>
      </c>
      <c r="AJ338" s="67">
        <v>0</v>
      </c>
      <c r="AK338" s="76" t="s">
        <v>74</v>
      </c>
      <c r="AL338" s="76" t="s">
        <v>74</v>
      </c>
      <c r="AM338" s="71">
        <f t="shared" si="27"/>
        <v>0</v>
      </c>
      <c r="AN338" s="305">
        <f>+K338+AC338-AH338</f>
        <v>10500000</v>
      </c>
      <c r="AO338" s="67" t="s">
        <v>66</v>
      </c>
      <c r="AP338" s="70">
        <v>9380000</v>
      </c>
      <c r="AQ338" s="67" t="s">
        <v>94</v>
      </c>
      <c r="AR338" s="70">
        <v>0</v>
      </c>
      <c r="AS338" s="80" t="s">
        <v>74</v>
      </c>
      <c r="AT338" s="301">
        <v>10500000</v>
      </c>
      <c r="AU338" s="203">
        <f t="shared" si="28"/>
        <v>0</v>
      </c>
      <c r="AV338" s="83">
        <f t="shared" si="29"/>
        <v>1</v>
      </c>
      <c r="AW338" s="158" t="s">
        <v>74</v>
      </c>
      <c r="AX338" s="67" t="s">
        <v>80</v>
      </c>
      <c r="AY338" s="70" t="s">
        <v>10825</v>
      </c>
      <c r="AZ338" s="68" t="s">
        <v>66</v>
      </c>
      <c r="BA338" s="68" t="s">
        <v>66</v>
      </c>
    </row>
    <row r="339" spans="2:53" x14ac:dyDescent="0.25">
      <c r="B339" s="68">
        <v>2024</v>
      </c>
      <c r="C339" s="68">
        <v>891780111</v>
      </c>
      <c r="D339" s="69" t="s">
        <v>64</v>
      </c>
      <c r="E339" s="74" t="s">
        <v>10824</v>
      </c>
      <c r="F339" s="71" t="s">
        <v>10823</v>
      </c>
      <c r="G339" s="314">
        <v>0</v>
      </c>
      <c r="H339" s="67" t="s">
        <v>72</v>
      </c>
      <c r="I339" s="69" t="s">
        <v>65</v>
      </c>
      <c r="J339" s="70" t="s">
        <v>10822</v>
      </c>
      <c r="K339" s="70">
        <v>9380000</v>
      </c>
      <c r="L339" s="68" t="s">
        <v>67</v>
      </c>
      <c r="M339" s="70" t="s">
        <v>6447</v>
      </c>
      <c r="N339" s="70">
        <v>1084731269</v>
      </c>
      <c r="O339" s="75">
        <v>14</v>
      </c>
      <c r="P339" s="249">
        <v>45302</v>
      </c>
      <c r="Q339" s="70">
        <v>2126349000</v>
      </c>
      <c r="R339" s="249">
        <v>45327</v>
      </c>
      <c r="S339" s="70">
        <v>9380000</v>
      </c>
      <c r="T339" s="67" t="s">
        <v>66</v>
      </c>
      <c r="U339" s="70">
        <v>85473390</v>
      </c>
      <c r="V339" s="70" t="s">
        <v>9789</v>
      </c>
      <c r="W339" s="249">
        <v>45327</v>
      </c>
      <c r="X339" s="249">
        <v>45327</v>
      </c>
      <c r="Y339" s="78" t="s">
        <v>74</v>
      </c>
      <c r="Z339" s="249">
        <v>45457</v>
      </c>
      <c r="AA339" s="71">
        <f t="shared" si="25"/>
        <v>130</v>
      </c>
      <c r="AB339" s="71">
        <v>0</v>
      </c>
      <c r="AC339" s="299">
        <v>0</v>
      </c>
      <c r="AD339" s="71">
        <v>0</v>
      </c>
      <c r="AE339" s="158" t="s">
        <v>74</v>
      </c>
      <c r="AF339" s="71">
        <f t="shared" si="26"/>
        <v>0</v>
      </c>
      <c r="AG339" s="70">
        <v>0</v>
      </c>
      <c r="AH339" s="300">
        <v>0</v>
      </c>
      <c r="AI339" s="158" t="s">
        <v>74</v>
      </c>
      <c r="AJ339" s="67">
        <v>0</v>
      </c>
      <c r="AK339" s="76" t="s">
        <v>74</v>
      </c>
      <c r="AL339" s="76" t="s">
        <v>74</v>
      </c>
      <c r="AM339" s="71">
        <f t="shared" si="27"/>
        <v>0</v>
      </c>
      <c r="AN339" s="305">
        <f>+K339+AC339-AH339</f>
        <v>9380000</v>
      </c>
      <c r="AO339" s="67" t="s">
        <v>66</v>
      </c>
      <c r="AP339" s="70">
        <v>9380000</v>
      </c>
      <c r="AQ339" s="67" t="s">
        <v>94</v>
      </c>
      <c r="AR339" s="70">
        <v>0</v>
      </c>
      <c r="AS339" s="80" t="s">
        <v>74</v>
      </c>
      <c r="AT339" s="301">
        <v>9380000</v>
      </c>
      <c r="AU339" s="203">
        <f t="shared" si="28"/>
        <v>0</v>
      </c>
      <c r="AV339" s="83">
        <f t="shared" si="29"/>
        <v>1</v>
      </c>
      <c r="AW339" s="158" t="s">
        <v>74</v>
      </c>
      <c r="AX339" s="67" t="s">
        <v>80</v>
      </c>
      <c r="AY339" s="70" t="s">
        <v>10821</v>
      </c>
      <c r="AZ339" s="68" t="s">
        <v>66</v>
      </c>
      <c r="BA339" s="68" t="s">
        <v>66</v>
      </c>
    </row>
    <row r="340" spans="2:53" x14ac:dyDescent="0.25">
      <c r="B340" s="68">
        <v>2024</v>
      </c>
      <c r="C340" s="68">
        <v>891780111</v>
      </c>
      <c r="D340" s="69" t="s">
        <v>64</v>
      </c>
      <c r="E340" s="74" t="s">
        <v>10820</v>
      </c>
      <c r="F340" s="71" t="s">
        <v>10819</v>
      </c>
      <c r="G340" s="314">
        <v>0</v>
      </c>
      <c r="H340" s="67" t="s">
        <v>72</v>
      </c>
      <c r="I340" s="69" t="s">
        <v>65</v>
      </c>
      <c r="J340" s="70" t="s">
        <v>10818</v>
      </c>
      <c r="K340" s="70">
        <v>13400000</v>
      </c>
      <c r="L340" s="68" t="s">
        <v>67</v>
      </c>
      <c r="M340" s="70" t="s">
        <v>6671</v>
      </c>
      <c r="N340" s="70">
        <v>1082881528</v>
      </c>
      <c r="O340" s="75">
        <v>13</v>
      </c>
      <c r="P340" s="158">
        <v>45302</v>
      </c>
      <c r="Q340" s="70">
        <v>4518689382</v>
      </c>
      <c r="R340" s="249">
        <v>45327</v>
      </c>
      <c r="S340" s="70">
        <v>13400000</v>
      </c>
      <c r="T340" s="67" t="s">
        <v>66</v>
      </c>
      <c r="U340" s="70">
        <v>72175281</v>
      </c>
      <c r="V340" s="70" t="s">
        <v>4905</v>
      </c>
      <c r="W340" s="249">
        <v>45327</v>
      </c>
      <c r="X340" s="249">
        <v>45327</v>
      </c>
      <c r="Y340" s="78" t="s">
        <v>74</v>
      </c>
      <c r="Z340" s="249">
        <v>45457</v>
      </c>
      <c r="AA340" s="71">
        <f t="shared" si="25"/>
        <v>130</v>
      </c>
      <c r="AB340" s="71">
        <v>0</v>
      </c>
      <c r="AC340" s="299">
        <v>0</v>
      </c>
      <c r="AD340" s="71">
        <v>0</v>
      </c>
      <c r="AE340" s="158" t="s">
        <v>74</v>
      </c>
      <c r="AF340" s="71">
        <f t="shared" si="26"/>
        <v>0</v>
      </c>
      <c r="AG340" s="70">
        <v>0</v>
      </c>
      <c r="AH340" s="300">
        <v>0</v>
      </c>
      <c r="AI340" s="158" t="s">
        <v>74</v>
      </c>
      <c r="AJ340" s="67">
        <v>0</v>
      </c>
      <c r="AK340" s="76" t="s">
        <v>74</v>
      </c>
      <c r="AL340" s="76" t="s">
        <v>74</v>
      </c>
      <c r="AM340" s="71">
        <f t="shared" si="27"/>
        <v>0</v>
      </c>
      <c r="AN340" s="305">
        <f>+K340+AC340-AH340</f>
        <v>13400000</v>
      </c>
      <c r="AO340" s="67" t="s">
        <v>66</v>
      </c>
      <c r="AP340" s="70">
        <v>13400000</v>
      </c>
      <c r="AQ340" s="67" t="s">
        <v>94</v>
      </c>
      <c r="AR340" s="70">
        <v>0</v>
      </c>
      <c r="AS340" s="80" t="s">
        <v>74</v>
      </c>
      <c r="AT340" s="301">
        <v>13400000</v>
      </c>
      <c r="AU340" s="203">
        <f t="shared" si="28"/>
        <v>0</v>
      </c>
      <c r="AV340" s="83">
        <f t="shared" si="29"/>
        <v>1</v>
      </c>
      <c r="AW340" s="158" t="s">
        <v>74</v>
      </c>
      <c r="AX340" s="67" t="s">
        <v>80</v>
      </c>
      <c r="AY340" s="70" t="s">
        <v>10817</v>
      </c>
      <c r="AZ340" s="68" t="s">
        <v>66</v>
      </c>
      <c r="BA340" s="68" t="s">
        <v>66</v>
      </c>
    </row>
    <row r="341" spans="2:53" x14ac:dyDescent="0.25">
      <c r="B341" s="68">
        <v>2024</v>
      </c>
      <c r="C341" s="68">
        <v>891780111</v>
      </c>
      <c r="D341" s="69" t="s">
        <v>64</v>
      </c>
      <c r="E341" s="74" t="s">
        <v>10816</v>
      </c>
      <c r="F341" s="71" t="s">
        <v>10815</v>
      </c>
      <c r="G341" s="314">
        <v>0</v>
      </c>
      <c r="H341" s="67" t="s">
        <v>72</v>
      </c>
      <c r="I341" s="69" t="s">
        <v>65</v>
      </c>
      <c r="J341" s="70" t="s">
        <v>10688</v>
      </c>
      <c r="K341" s="70">
        <v>13400000</v>
      </c>
      <c r="L341" s="68" t="s">
        <v>67</v>
      </c>
      <c r="M341" s="70" t="s">
        <v>8205</v>
      </c>
      <c r="N341" s="70">
        <v>12541041</v>
      </c>
      <c r="O341" s="75">
        <v>14</v>
      </c>
      <c r="P341" s="249">
        <v>45302</v>
      </c>
      <c r="Q341" s="70">
        <v>2126349000</v>
      </c>
      <c r="R341" s="249">
        <v>45327</v>
      </c>
      <c r="S341" s="70">
        <v>13400000</v>
      </c>
      <c r="T341" s="67" t="s">
        <v>66</v>
      </c>
      <c r="U341" s="70">
        <v>85468846</v>
      </c>
      <c r="V341" s="70" t="s">
        <v>6521</v>
      </c>
      <c r="W341" s="249">
        <v>45327</v>
      </c>
      <c r="X341" s="249">
        <v>45327</v>
      </c>
      <c r="Y341" s="78" t="s">
        <v>74</v>
      </c>
      <c r="Z341" s="249">
        <v>45457</v>
      </c>
      <c r="AA341" s="71">
        <f t="shared" si="25"/>
        <v>130</v>
      </c>
      <c r="AB341" s="71">
        <v>1</v>
      </c>
      <c r="AC341" s="299">
        <v>1600000</v>
      </c>
      <c r="AD341" s="71">
        <v>1</v>
      </c>
      <c r="AE341" s="315">
        <v>45473</v>
      </c>
      <c r="AF341" s="71">
        <f t="shared" si="26"/>
        <v>16</v>
      </c>
      <c r="AG341" s="70">
        <v>0</v>
      </c>
      <c r="AH341" s="300">
        <v>0</v>
      </c>
      <c r="AI341" s="158" t="s">
        <v>74</v>
      </c>
      <c r="AJ341" s="67">
        <v>0</v>
      </c>
      <c r="AK341" s="76" t="s">
        <v>74</v>
      </c>
      <c r="AL341" s="76" t="s">
        <v>74</v>
      </c>
      <c r="AM341" s="71">
        <f t="shared" si="27"/>
        <v>0</v>
      </c>
      <c r="AN341" s="305">
        <f>+K341+AC341-AH341</f>
        <v>15000000</v>
      </c>
      <c r="AO341" s="67" t="s">
        <v>66</v>
      </c>
      <c r="AP341" s="70">
        <v>13400000</v>
      </c>
      <c r="AQ341" s="67" t="s">
        <v>94</v>
      </c>
      <c r="AR341" s="70">
        <v>0</v>
      </c>
      <c r="AS341" s="80" t="s">
        <v>74</v>
      </c>
      <c r="AT341" s="301">
        <v>15000000</v>
      </c>
      <c r="AU341" s="203">
        <f t="shared" si="28"/>
        <v>0</v>
      </c>
      <c r="AV341" s="83">
        <f t="shared" si="29"/>
        <v>1</v>
      </c>
      <c r="AW341" s="158" t="s">
        <v>74</v>
      </c>
      <c r="AX341" s="67" t="s">
        <v>80</v>
      </c>
      <c r="AY341" s="70" t="s">
        <v>10814</v>
      </c>
      <c r="AZ341" s="68" t="s">
        <v>66</v>
      </c>
      <c r="BA341" s="68" t="s">
        <v>66</v>
      </c>
    </row>
    <row r="342" spans="2:53" x14ac:dyDescent="0.25">
      <c r="B342" s="68">
        <v>2024</v>
      </c>
      <c r="C342" s="68">
        <v>891780111</v>
      </c>
      <c r="D342" s="69" t="s">
        <v>64</v>
      </c>
      <c r="E342" s="74" t="s">
        <v>10813</v>
      </c>
      <c r="F342" s="71" t="s">
        <v>10812</v>
      </c>
      <c r="G342" s="314">
        <v>0</v>
      </c>
      <c r="H342" s="67" t="s">
        <v>72</v>
      </c>
      <c r="I342" s="69" t="s">
        <v>65</v>
      </c>
      <c r="J342" s="70" t="s">
        <v>10811</v>
      </c>
      <c r="K342" s="70">
        <v>11167000</v>
      </c>
      <c r="L342" s="68" t="s">
        <v>67</v>
      </c>
      <c r="M342" s="70" t="s">
        <v>7547</v>
      </c>
      <c r="N342" s="70">
        <v>84459987</v>
      </c>
      <c r="O342" s="75">
        <v>14</v>
      </c>
      <c r="P342" s="249">
        <v>45302</v>
      </c>
      <c r="Q342" s="70">
        <v>2126349000</v>
      </c>
      <c r="R342" s="249">
        <v>45327</v>
      </c>
      <c r="S342" s="70">
        <v>11167000</v>
      </c>
      <c r="T342" s="67" t="s">
        <v>66</v>
      </c>
      <c r="U342" s="70">
        <v>1082868728</v>
      </c>
      <c r="V342" s="70" t="s">
        <v>4354</v>
      </c>
      <c r="W342" s="249">
        <v>45327</v>
      </c>
      <c r="X342" s="249">
        <v>45327</v>
      </c>
      <c r="Y342" s="78" t="s">
        <v>74</v>
      </c>
      <c r="Z342" s="249">
        <v>45457</v>
      </c>
      <c r="AA342" s="71">
        <f t="shared" si="25"/>
        <v>130</v>
      </c>
      <c r="AB342" s="71">
        <v>1</v>
      </c>
      <c r="AC342" s="299">
        <v>1333000</v>
      </c>
      <c r="AD342" s="71">
        <v>1</v>
      </c>
      <c r="AE342" s="315">
        <v>45473</v>
      </c>
      <c r="AF342" s="71">
        <f t="shared" si="26"/>
        <v>16</v>
      </c>
      <c r="AG342" s="70">
        <v>0</v>
      </c>
      <c r="AH342" s="300">
        <v>0</v>
      </c>
      <c r="AI342" s="158" t="s">
        <v>74</v>
      </c>
      <c r="AJ342" s="67">
        <v>0</v>
      </c>
      <c r="AK342" s="76" t="s">
        <v>74</v>
      </c>
      <c r="AL342" s="76" t="s">
        <v>74</v>
      </c>
      <c r="AM342" s="71">
        <f t="shared" si="27"/>
        <v>0</v>
      </c>
      <c r="AN342" s="305">
        <f>+K342+AC342-AH342</f>
        <v>12500000</v>
      </c>
      <c r="AO342" s="67" t="s">
        <v>66</v>
      </c>
      <c r="AP342" s="70">
        <v>11167000</v>
      </c>
      <c r="AQ342" s="67" t="s">
        <v>94</v>
      </c>
      <c r="AR342" s="70">
        <v>0</v>
      </c>
      <c r="AS342" s="80" t="s">
        <v>74</v>
      </c>
      <c r="AT342" s="301">
        <v>12500000</v>
      </c>
      <c r="AU342" s="203">
        <f t="shared" si="28"/>
        <v>0</v>
      </c>
      <c r="AV342" s="83">
        <f t="shared" si="29"/>
        <v>1</v>
      </c>
      <c r="AW342" s="158" t="s">
        <v>74</v>
      </c>
      <c r="AX342" s="67" t="s">
        <v>80</v>
      </c>
      <c r="AY342" s="70" t="s">
        <v>10810</v>
      </c>
      <c r="AZ342" s="68" t="s">
        <v>66</v>
      </c>
      <c r="BA342" s="68" t="s">
        <v>66</v>
      </c>
    </row>
    <row r="343" spans="2:53" x14ac:dyDescent="0.25">
      <c r="B343" s="68">
        <v>2024</v>
      </c>
      <c r="C343" s="68">
        <v>891780111</v>
      </c>
      <c r="D343" s="69" t="s">
        <v>64</v>
      </c>
      <c r="E343" s="74" t="s">
        <v>10809</v>
      </c>
      <c r="F343" s="71" t="s">
        <v>10808</v>
      </c>
      <c r="G343" s="314">
        <v>0</v>
      </c>
      <c r="H343" s="67" t="s">
        <v>72</v>
      </c>
      <c r="I343" s="69" t="s">
        <v>65</v>
      </c>
      <c r="J343" s="70" t="s">
        <v>10688</v>
      </c>
      <c r="K343" s="70">
        <v>11167000</v>
      </c>
      <c r="L343" s="68" t="s">
        <v>67</v>
      </c>
      <c r="M343" s="70" t="s">
        <v>9314</v>
      </c>
      <c r="N343" s="70">
        <v>1082930536</v>
      </c>
      <c r="O343" s="75">
        <v>14</v>
      </c>
      <c r="P343" s="249">
        <v>45302</v>
      </c>
      <c r="Q343" s="70">
        <v>2126349000</v>
      </c>
      <c r="R343" s="249">
        <v>45327</v>
      </c>
      <c r="S343" s="70">
        <v>11167000</v>
      </c>
      <c r="T343" s="67" t="s">
        <v>66</v>
      </c>
      <c r="U343" s="70">
        <v>85468846</v>
      </c>
      <c r="V343" s="70" t="s">
        <v>6521</v>
      </c>
      <c r="W343" s="249">
        <v>45327</v>
      </c>
      <c r="X343" s="249">
        <v>45327</v>
      </c>
      <c r="Y343" s="78" t="s">
        <v>74</v>
      </c>
      <c r="Z343" s="249">
        <v>45457</v>
      </c>
      <c r="AA343" s="71">
        <f t="shared" si="25"/>
        <v>130</v>
      </c>
      <c r="AB343" s="71">
        <v>0</v>
      </c>
      <c r="AC343" s="299">
        <v>0</v>
      </c>
      <c r="AD343" s="71">
        <v>0</v>
      </c>
      <c r="AE343" s="158" t="s">
        <v>74</v>
      </c>
      <c r="AF343" s="71">
        <f t="shared" si="26"/>
        <v>0</v>
      </c>
      <c r="AG343" s="70">
        <v>0</v>
      </c>
      <c r="AH343" s="300">
        <v>0</v>
      </c>
      <c r="AI343" s="158" t="s">
        <v>74</v>
      </c>
      <c r="AJ343" s="67">
        <v>0</v>
      </c>
      <c r="AK343" s="76" t="s">
        <v>74</v>
      </c>
      <c r="AL343" s="76" t="s">
        <v>74</v>
      </c>
      <c r="AM343" s="71">
        <f t="shared" si="27"/>
        <v>0</v>
      </c>
      <c r="AN343" s="305">
        <f>+K343+AC343-AH343</f>
        <v>11167000</v>
      </c>
      <c r="AO343" s="67" t="s">
        <v>66</v>
      </c>
      <c r="AP343" s="70">
        <v>11167000</v>
      </c>
      <c r="AQ343" s="67" t="s">
        <v>94</v>
      </c>
      <c r="AR343" s="70">
        <v>0</v>
      </c>
      <c r="AS343" s="80" t="s">
        <v>74</v>
      </c>
      <c r="AT343" s="301">
        <v>11167000</v>
      </c>
      <c r="AU343" s="203">
        <f t="shared" si="28"/>
        <v>0</v>
      </c>
      <c r="AV343" s="83">
        <f t="shared" si="29"/>
        <v>1</v>
      </c>
      <c r="AW343" s="158" t="s">
        <v>74</v>
      </c>
      <c r="AX343" s="67" t="s">
        <v>80</v>
      </c>
      <c r="AY343" s="70" t="s">
        <v>10807</v>
      </c>
      <c r="AZ343" s="68" t="s">
        <v>66</v>
      </c>
      <c r="BA343" s="68" t="s">
        <v>66</v>
      </c>
    </row>
    <row r="344" spans="2:53" x14ac:dyDescent="0.25">
      <c r="B344" s="68">
        <v>2024</v>
      </c>
      <c r="C344" s="68">
        <v>891780111</v>
      </c>
      <c r="D344" s="69" t="s">
        <v>64</v>
      </c>
      <c r="E344" s="74" t="s">
        <v>10806</v>
      </c>
      <c r="F344" s="71" t="s">
        <v>10805</v>
      </c>
      <c r="G344" s="314">
        <v>0</v>
      </c>
      <c r="H344" s="67" t="s">
        <v>72</v>
      </c>
      <c r="I344" s="69" t="s">
        <v>65</v>
      </c>
      <c r="J344" s="70" t="s">
        <v>10804</v>
      </c>
      <c r="K344" s="70">
        <v>13400000</v>
      </c>
      <c r="L344" s="68" t="s">
        <v>67</v>
      </c>
      <c r="M344" s="70" t="s">
        <v>7075</v>
      </c>
      <c r="N344" s="70">
        <v>57290378</v>
      </c>
      <c r="O344" s="75">
        <v>13</v>
      </c>
      <c r="P344" s="158">
        <v>45302</v>
      </c>
      <c r="Q344" s="70">
        <v>4518689382</v>
      </c>
      <c r="R344" s="249">
        <v>45327</v>
      </c>
      <c r="S344" s="70">
        <v>13400000</v>
      </c>
      <c r="T344" s="67" t="s">
        <v>66</v>
      </c>
      <c r="U344" s="70">
        <v>85449357</v>
      </c>
      <c r="V344" s="70" t="s">
        <v>6038</v>
      </c>
      <c r="W344" s="249">
        <v>45327</v>
      </c>
      <c r="X344" s="249">
        <v>45327</v>
      </c>
      <c r="Y344" s="78" t="s">
        <v>74</v>
      </c>
      <c r="Z344" s="249">
        <v>45457</v>
      </c>
      <c r="AA344" s="71">
        <f t="shared" si="25"/>
        <v>130</v>
      </c>
      <c r="AB344" s="71">
        <v>2</v>
      </c>
      <c r="AC344" s="299">
        <v>1600000</v>
      </c>
      <c r="AD344" s="71">
        <v>1</v>
      </c>
      <c r="AE344" s="315">
        <v>45473</v>
      </c>
      <c r="AF344" s="71">
        <f t="shared" si="26"/>
        <v>16</v>
      </c>
      <c r="AG344" s="70">
        <v>0</v>
      </c>
      <c r="AH344" s="300">
        <v>0</v>
      </c>
      <c r="AI344" s="158" t="s">
        <v>74</v>
      </c>
      <c r="AJ344" s="67">
        <v>0</v>
      </c>
      <c r="AK344" s="76" t="s">
        <v>74</v>
      </c>
      <c r="AL344" s="76" t="s">
        <v>74</v>
      </c>
      <c r="AM344" s="71">
        <f t="shared" si="27"/>
        <v>0</v>
      </c>
      <c r="AN344" s="305">
        <f>+K344+AC344-AH344</f>
        <v>15000000</v>
      </c>
      <c r="AO344" s="67" t="s">
        <v>66</v>
      </c>
      <c r="AP344" s="70">
        <v>13400000</v>
      </c>
      <c r="AQ344" s="67" t="s">
        <v>94</v>
      </c>
      <c r="AR344" s="70">
        <v>0</v>
      </c>
      <c r="AS344" s="80" t="s">
        <v>74</v>
      </c>
      <c r="AT344" s="301">
        <v>15000000</v>
      </c>
      <c r="AU344" s="203">
        <f t="shared" si="28"/>
        <v>0</v>
      </c>
      <c r="AV344" s="83">
        <f t="shared" si="29"/>
        <v>1</v>
      </c>
      <c r="AW344" s="158" t="s">
        <v>74</v>
      </c>
      <c r="AX344" s="67" t="s">
        <v>80</v>
      </c>
      <c r="AY344" s="70" t="s">
        <v>10803</v>
      </c>
      <c r="AZ344" s="68" t="s">
        <v>66</v>
      </c>
      <c r="BA344" s="68" t="s">
        <v>66</v>
      </c>
    </row>
    <row r="345" spans="2:53" x14ac:dyDescent="0.25">
      <c r="B345" s="68">
        <v>2024</v>
      </c>
      <c r="C345" s="68">
        <v>891780111</v>
      </c>
      <c r="D345" s="69" t="s">
        <v>64</v>
      </c>
      <c r="E345" s="74" t="s">
        <v>10802</v>
      </c>
      <c r="F345" s="71" t="s">
        <v>10801</v>
      </c>
      <c r="G345" s="314">
        <v>0</v>
      </c>
      <c r="H345" s="67" t="s">
        <v>72</v>
      </c>
      <c r="I345" s="69" t="s">
        <v>65</v>
      </c>
      <c r="J345" s="70" t="s">
        <v>10800</v>
      </c>
      <c r="K345" s="70">
        <v>12060000</v>
      </c>
      <c r="L345" s="68" t="s">
        <v>67</v>
      </c>
      <c r="M345" s="70" t="s">
        <v>8521</v>
      </c>
      <c r="N345" s="70">
        <v>85151290</v>
      </c>
      <c r="O345" s="75">
        <v>13</v>
      </c>
      <c r="P345" s="158">
        <v>45302</v>
      </c>
      <c r="Q345" s="70">
        <v>4518689382</v>
      </c>
      <c r="R345" s="249">
        <v>45327</v>
      </c>
      <c r="S345" s="70">
        <v>12060000</v>
      </c>
      <c r="T345" s="67" t="s">
        <v>66</v>
      </c>
      <c r="U345" s="70">
        <v>85468846</v>
      </c>
      <c r="V345" s="70" t="s">
        <v>6521</v>
      </c>
      <c r="W345" s="249">
        <v>45327</v>
      </c>
      <c r="X345" s="249">
        <v>45327</v>
      </c>
      <c r="Y345" s="78" t="s">
        <v>74</v>
      </c>
      <c r="Z345" s="249">
        <v>45457</v>
      </c>
      <c r="AA345" s="71">
        <f t="shared" si="25"/>
        <v>130</v>
      </c>
      <c r="AB345" s="71">
        <v>2</v>
      </c>
      <c r="AC345" s="299">
        <v>1440000</v>
      </c>
      <c r="AD345" s="71">
        <v>1</v>
      </c>
      <c r="AE345" s="315">
        <v>45473</v>
      </c>
      <c r="AF345" s="71">
        <f t="shared" si="26"/>
        <v>16</v>
      </c>
      <c r="AG345" s="70">
        <v>0</v>
      </c>
      <c r="AH345" s="300">
        <v>0</v>
      </c>
      <c r="AI345" s="158" t="s">
        <v>74</v>
      </c>
      <c r="AJ345" s="67">
        <v>0</v>
      </c>
      <c r="AK345" s="76" t="s">
        <v>74</v>
      </c>
      <c r="AL345" s="76" t="s">
        <v>74</v>
      </c>
      <c r="AM345" s="71">
        <f t="shared" si="27"/>
        <v>0</v>
      </c>
      <c r="AN345" s="305">
        <f>+K345+AC345-AH345</f>
        <v>13500000</v>
      </c>
      <c r="AO345" s="67" t="s">
        <v>66</v>
      </c>
      <c r="AP345" s="70">
        <v>12060000</v>
      </c>
      <c r="AQ345" s="67" t="s">
        <v>94</v>
      </c>
      <c r="AR345" s="70">
        <v>0</v>
      </c>
      <c r="AS345" s="80" t="s">
        <v>74</v>
      </c>
      <c r="AT345" s="301">
        <v>13500000</v>
      </c>
      <c r="AU345" s="203">
        <f t="shared" si="28"/>
        <v>0</v>
      </c>
      <c r="AV345" s="83">
        <f t="shared" si="29"/>
        <v>1</v>
      </c>
      <c r="AW345" s="158" t="s">
        <v>74</v>
      </c>
      <c r="AX345" s="67" t="s">
        <v>80</v>
      </c>
      <c r="AY345" s="70" t="s">
        <v>10799</v>
      </c>
      <c r="AZ345" s="68" t="s">
        <v>66</v>
      </c>
      <c r="BA345" s="68" t="s">
        <v>66</v>
      </c>
    </row>
    <row r="346" spans="2:53" x14ac:dyDescent="0.25">
      <c r="B346" s="68">
        <v>2024</v>
      </c>
      <c r="C346" s="68">
        <v>891780111</v>
      </c>
      <c r="D346" s="69" t="s">
        <v>64</v>
      </c>
      <c r="E346" s="74" t="s">
        <v>10798</v>
      </c>
      <c r="F346" s="71" t="s">
        <v>10797</v>
      </c>
      <c r="G346" s="314">
        <v>0</v>
      </c>
      <c r="H346" s="67" t="s">
        <v>72</v>
      </c>
      <c r="I346" s="69" t="s">
        <v>1521</v>
      </c>
      <c r="J346" s="70" t="s">
        <v>10796</v>
      </c>
      <c r="K346" s="70">
        <v>6800000</v>
      </c>
      <c r="L346" s="68" t="s">
        <v>67</v>
      </c>
      <c r="M346" s="70" t="s">
        <v>10795</v>
      </c>
      <c r="N346" s="70">
        <v>1004351560</v>
      </c>
      <c r="O346" s="75">
        <v>170</v>
      </c>
      <c r="P346" s="249">
        <v>45320</v>
      </c>
      <c r="Q346" s="70">
        <v>165200000</v>
      </c>
      <c r="R346" s="249">
        <v>45327</v>
      </c>
      <c r="S346" s="70">
        <v>6800000</v>
      </c>
      <c r="T346" s="67" t="s">
        <v>66</v>
      </c>
      <c r="U346" s="70">
        <v>36559959</v>
      </c>
      <c r="V346" s="70" t="s">
        <v>6162</v>
      </c>
      <c r="W346" s="249">
        <v>45327</v>
      </c>
      <c r="X346" s="249">
        <v>45327</v>
      </c>
      <c r="Y346" s="78" t="s">
        <v>74</v>
      </c>
      <c r="Z346" s="249">
        <v>45382</v>
      </c>
      <c r="AA346" s="71">
        <f t="shared" si="25"/>
        <v>55</v>
      </c>
      <c r="AB346" s="71">
        <v>0</v>
      </c>
      <c r="AC346" s="299">
        <v>0</v>
      </c>
      <c r="AD346" s="71">
        <v>0</v>
      </c>
      <c r="AE346" s="158" t="s">
        <v>74</v>
      </c>
      <c r="AF346" s="71">
        <f t="shared" si="26"/>
        <v>0</v>
      </c>
      <c r="AG346" s="70">
        <v>0</v>
      </c>
      <c r="AH346" s="300">
        <v>0</v>
      </c>
      <c r="AI346" s="158" t="s">
        <v>74</v>
      </c>
      <c r="AJ346" s="67">
        <v>0</v>
      </c>
      <c r="AK346" s="76" t="s">
        <v>74</v>
      </c>
      <c r="AL346" s="76" t="s">
        <v>74</v>
      </c>
      <c r="AM346" s="71">
        <f t="shared" si="27"/>
        <v>0</v>
      </c>
      <c r="AN346" s="305">
        <f>+K346+AC346-AH346</f>
        <v>6800000</v>
      </c>
      <c r="AO346" s="67" t="s">
        <v>94</v>
      </c>
      <c r="AP346" s="70">
        <v>0</v>
      </c>
      <c r="AQ346" s="67" t="s">
        <v>94</v>
      </c>
      <c r="AR346" s="70">
        <v>0</v>
      </c>
      <c r="AS346" s="80" t="s">
        <v>74</v>
      </c>
      <c r="AT346" s="301">
        <v>6800000</v>
      </c>
      <c r="AU346" s="203">
        <f t="shared" si="28"/>
        <v>0</v>
      </c>
      <c r="AV346" s="83">
        <f t="shared" si="29"/>
        <v>1</v>
      </c>
      <c r="AW346" s="158" t="s">
        <v>74</v>
      </c>
      <c r="AX346" s="67" t="s">
        <v>80</v>
      </c>
      <c r="AY346" s="70" t="s">
        <v>10794</v>
      </c>
      <c r="AZ346" s="68" t="s">
        <v>66</v>
      </c>
      <c r="BA346" s="68" t="s">
        <v>66</v>
      </c>
    </row>
    <row r="347" spans="2:53" x14ac:dyDescent="0.25">
      <c r="B347" s="68">
        <v>2024</v>
      </c>
      <c r="C347" s="68">
        <v>891780111</v>
      </c>
      <c r="D347" s="69" t="s">
        <v>64</v>
      </c>
      <c r="E347" s="74" t="s">
        <v>10793</v>
      </c>
      <c r="F347" s="71" t="s">
        <v>10792</v>
      </c>
      <c r="G347" s="314">
        <v>0</v>
      </c>
      <c r="H347" s="67" t="s">
        <v>72</v>
      </c>
      <c r="I347" s="69" t="s">
        <v>65</v>
      </c>
      <c r="J347" s="70" t="s">
        <v>10791</v>
      </c>
      <c r="K347" s="70">
        <v>14740000</v>
      </c>
      <c r="L347" s="68" t="s">
        <v>67</v>
      </c>
      <c r="M347" s="70" t="s">
        <v>10790</v>
      </c>
      <c r="N347" s="70">
        <v>36667151</v>
      </c>
      <c r="O347" s="75">
        <v>13</v>
      </c>
      <c r="P347" s="158">
        <v>45302</v>
      </c>
      <c r="Q347" s="70">
        <v>4518689382</v>
      </c>
      <c r="R347" s="249">
        <v>45328</v>
      </c>
      <c r="S347" s="70">
        <v>14740000</v>
      </c>
      <c r="T347" s="67" t="s">
        <v>66</v>
      </c>
      <c r="U347" s="70">
        <v>12621405</v>
      </c>
      <c r="V347" s="70" t="s">
        <v>5391</v>
      </c>
      <c r="W347" s="249">
        <v>45328</v>
      </c>
      <c r="X347" s="249">
        <v>45328</v>
      </c>
      <c r="Y347" s="78" t="s">
        <v>74</v>
      </c>
      <c r="Z347" s="249">
        <v>45457</v>
      </c>
      <c r="AA347" s="71">
        <f t="shared" si="25"/>
        <v>129</v>
      </c>
      <c r="AB347" s="71">
        <v>0</v>
      </c>
      <c r="AC347" s="299">
        <v>0</v>
      </c>
      <c r="AD347" s="71">
        <v>0</v>
      </c>
      <c r="AE347" s="158" t="s">
        <v>74</v>
      </c>
      <c r="AF347" s="71">
        <f t="shared" si="26"/>
        <v>0</v>
      </c>
      <c r="AG347" s="70">
        <v>0</v>
      </c>
      <c r="AH347" s="300">
        <v>0</v>
      </c>
      <c r="AI347" s="158" t="s">
        <v>74</v>
      </c>
      <c r="AJ347" s="67">
        <v>0</v>
      </c>
      <c r="AK347" s="76" t="s">
        <v>74</v>
      </c>
      <c r="AL347" s="76" t="s">
        <v>74</v>
      </c>
      <c r="AM347" s="71">
        <f t="shared" si="27"/>
        <v>0</v>
      </c>
      <c r="AN347" s="305">
        <f>+K347+AC347-AH347</f>
        <v>14740000</v>
      </c>
      <c r="AO347" s="67" t="s">
        <v>66</v>
      </c>
      <c r="AP347" s="70">
        <v>14740000</v>
      </c>
      <c r="AQ347" s="67" t="s">
        <v>94</v>
      </c>
      <c r="AR347" s="70">
        <v>0</v>
      </c>
      <c r="AS347" s="80" t="s">
        <v>74</v>
      </c>
      <c r="AT347" s="301">
        <v>14740000</v>
      </c>
      <c r="AU347" s="203">
        <f t="shared" si="28"/>
        <v>0</v>
      </c>
      <c r="AV347" s="83">
        <f t="shared" si="29"/>
        <v>1</v>
      </c>
      <c r="AW347" s="158" t="s">
        <v>74</v>
      </c>
      <c r="AX347" s="67" t="s">
        <v>80</v>
      </c>
      <c r="AY347" s="70" t="s">
        <v>10789</v>
      </c>
      <c r="AZ347" s="68" t="s">
        <v>66</v>
      </c>
      <c r="BA347" s="68" t="s">
        <v>66</v>
      </c>
    </row>
    <row r="348" spans="2:53" x14ac:dyDescent="0.25">
      <c r="B348" s="68">
        <v>2024</v>
      </c>
      <c r="C348" s="68">
        <v>891780111</v>
      </c>
      <c r="D348" s="69" t="s">
        <v>64</v>
      </c>
      <c r="E348" s="74" t="s">
        <v>10788</v>
      </c>
      <c r="F348" s="71" t="s">
        <v>10787</v>
      </c>
      <c r="G348" s="314">
        <v>0</v>
      </c>
      <c r="H348" s="67" t="s">
        <v>72</v>
      </c>
      <c r="I348" s="69" t="s">
        <v>65</v>
      </c>
      <c r="J348" s="70" t="s">
        <v>10688</v>
      </c>
      <c r="K348" s="70">
        <v>11167000</v>
      </c>
      <c r="L348" s="68" t="s">
        <v>67</v>
      </c>
      <c r="M348" s="70" t="s">
        <v>10786</v>
      </c>
      <c r="N348" s="70">
        <v>1081795063</v>
      </c>
      <c r="O348" s="75">
        <v>14</v>
      </c>
      <c r="P348" s="249">
        <v>45302</v>
      </c>
      <c r="Q348" s="70">
        <v>2126349000</v>
      </c>
      <c r="R348" s="249">
        <v>45328</v>
      </c>
      <c r="S348" s="70">
        <v>11167000</v>
      </c>
      <c r="T348" s="67" t="s">
        <v>66</v>
      </c>
      <c r="U348" s="70">
        <v>85468846</v>
      </c>
      <c r="V348" s="70" t="s">
        <v>6521</v>
      </c>
      <c r="W348" s="249">
        <v>45328</v>
      </c>
      <c r="X348" s="249">
        <v>45328</v>
      </c>
      <c r="Y348" s="78" t="s">
        <v>74</v>
      </c>
      <c r="Z348" s="249">
        <v>45457</v>
      </c>
      <c r="AA348" s="71">
        <f t="shared" si="25"/>
        <v>129</v>
      </c>
      <c r="AB348" s="71">
        <v>0</v>
      </c>
      <c r="AC348" s="299">
        <v>0</v>
      </c>
      <c r="AD348" s="71">
        <v>0</v>
      </c>
      <c r="AE348" s="158" t="s">
        <v>74</v>
      </c>
      <c r="AF348" s="71">
        <f t="shared" si="26"/>
        <v>0</v>
      </c>
      <c r="AG348" s="70">
        <v>0</v>
      </c>
      <c r="AH348" s="300">
        <v>0</v>
      </c>
      <c r="AI348" s="158" t="s">
        <v>74</v>
      </c>
      <c r="AJ348" s="67">
        <v>0</v>
      </c>
      <c r="AK348" s="76" t="s">
        <v>74</v>
      </c>
      <c r="AL348" s="76" t="s">
        <v>74</v>
      </c>
      <c r="AM348" s="71">
        <f t="shared" si="27"/>
        <v>0</v>
      </c>
      <c r="AN348" s="305">
        <f>+K348+AC348-AH348</f>
        <v>11167000</v>
      </c>
      <c r="AO348" s="67" t="s">
        <v>66</v>
      </c>
      <c r="AP348" s="70">
        <v>11167000</v>
      </c>
      <c r="AQ348" s="67" t="s">
        <v>94</v>
      </c>
      <c r="AR348" s="70">
        <v>0</v>
      </c>
      <c r="AS348" s="80" t="s">
        <v>74</v>
      </c>
      <c r="AT348" s="301">
        <v>11167000</v>
      </c>
      <c r="AU348" s="203">
        <f t="shared" si="28"/>
        <v>0</v>
      </c>
      <c r="AV348" s="83">
        <f t="shared" si="29"/>
        <v>1</v>
      </c>
      <c r="AW348" s="158" t="s">
        <v>74</v>
      </c>
      <c r="AX348" s="67" t="s">
        <v>80</v>
      </c>
      <c r="AY348" s="70" t="s">
        <v>10785</v>
      </c>
      <c r="AZ348" s="68" t="s">
        <v>66</v>
      </c>
      <c r="BA348" s="68" t="s">
        <v>66</v>
      </c>
    </row>
    <row r="349" spans="2:53" x14ac:dyDescent="0.25">
      <c r="B349" s="68">
        <v>2024</v>
      </c>
      <c r="C349" s="68">
        <v>891780111</v>
      </c>
      <c r="D349" s="69" t="s">
        <v>64</v>
      </c>
      <c r="E349" s="74" t="s">
        <v>10784</v>
      </c>
      <c r="F349" s="71" t="s">
        <v>10783</v>
      </c>
      <c r="G349" s="314">
        <v>0</v>
      </c>
      <c r="H349" s="67" t="s">
        <v>72</v>
      </c>
      <c r="I349" s="69" t="s">
        <v>65</v>
      </c>
      <c r="J349" s="70" t="s">
        <v>10782</v>
      </c>
      <c r="K349" s="70">
        <v>16080000</v>
      </c>
      <c r="L349" s="68" t="s">
        <v>67</v>
      </c>
      <c r="M349" s="70" t="s">
        <v>6717</v>
      </c>
      <c r="N349" s="70">
        <v>57297861</v>
      </c>
      <c r="O349" s="75">
        <v>13</v>
      </c>
      <c r="P349" s="158">
        <v>45302</v>
      </c>
      <c r="Q349" s="70">
        <v>4518689382</v>
      </c>
      <c r="R349" s="249">
        <v>45328</v>
      </c>
      <c r="S349" s="70">
        <v>16080000</v>
      </c>
      <c r="T349" s="67" t="s">
        <v>66</v>
      </c>
      <c r="U349" s="70">
        <v>85449357</v>
      </c>
      <c r="V349" s="70" t="s">
        <v>6038</v>
      </c>
      <c r="W349" s="249">
        <v>45328</v>
      </c>
      <c r="X349" s="249">
        <v>45328</v>
      </c>
      <c r="Y349" s="78" t="s">
        <v>74</v>
      </c>
      <c r="Z349" s="249">
        <v>45457</v>
      </c>
      <c r="AA349" s="71">
        <f t="shared" si="25"/>
        <v>129</v>
      </c>
      <c r="AB349" s="71">
        <v>2</v>
      </c>
      <c r="AC349" s="299">
        <v>1920000</v>
      </c>
      <c r="AD349" s="71">
        <v>1</v>
      </c>
      <c r="AE349" s="315">
        <v>45473</v>
      </c>
      <c r="AF349" s="71">
        <f t="shared" si="26"/>
        <v>16</v>
      </c>
      <c r="AG349" s="70">
        <v>0</v>
      </c>
      <c r="AH349" s="300">
        <v>0</v>
      </c>
      <c r="AI349" s="158" t="s">
        <v>74</v>
      </c>
      <c r="AJ349" s="67">
        <v>0</v>
      </c>
      <c r="AK349" s="76" t="s">
        <v>74</v>
      </c>
      <c r="AL349" s="76" t="s">
        <v>74</v>
      </c>
      <c r="AM349" s="71">
        <f t="shared" si="27"/>
        <v>0</v>
      </c>
      <c r="AN349" s="305">
        <f>+K349+AC349-AH349</f>
        <v>18000000</v>
      </c>
      <c r="AO349" s="67" t="s">
        <v>66</v>
      </c>
      <c r="AP349" s="70">
        <v>16080000</v>
      </c>
      <c r="AQ349" s="67" t="s">
        <v>94</v>
      </c>
      <c r="AR349" s="70">
        <v>0</v>
      </c>
      <c r="AS349" s="80" t="s">
        <v>74</v>
      </c>
      <c r="AT349" s="301">
        <v>18000000</v>
      </c>
      <c r="AU349" s="203">
        <f t="shared" si="28"/>
        <v>0</v>
      </c>
      <c r="AV349" s="83">
        <f t="shared" si="29"/>
        <v>1</v>
      </c>
      <c r="AW349" s="158" t="s">
        <v>74</v>
      </c>
      <c r="AX349" s="67" t="s">
        <v>80</v>
      </c>
      <c r="AY349" s="70" t="s">
        <v>10781</v>
      </c>
      <c r="AZ349" s="68" t="s">
        <v>66</v>
      </c>
      <c r="BA349" s="68" t="s">
        <v>66</v>
      </c>
    </row>
    <row r="350" spans="2:53" x14ac:dyDescent="0.25">
      <c r="B350" s="68">
        <v>2024</v>
      </c>
      <c r="C350" s="68">
        <v>891780111</v>
      </c>
      <c r="D350" s="69" t="s">
        <v>64</v>
      </c>
      <c r="E350" s="74" t="s">
        <v>10780</v>
      </c>
      <c r="F350" s="71" t="s">
        <v>10779</v>
      </c>
      <c r="G350" s="314">
        <v>0</v>
      </c>
      <c r="H350" s="67" t="s">
        <v>72</v>
      </c>
      <c r="I350" s="69" t="s">
        <v>65</v>
      </c>
      <c r="J350" s="70" t="s">
        <v>10778</v>
      </c>
      <c r="K350" s="70">
        <v>21440000</v>
      </c>
      <c r="L350" s="68" t="s">
        <v>67</v>
      </c>
      <c r="M350" s="70" t="s">
        <v>8580</v>
      </c>
      <c r="N350" s="70">
        <v>65742222</v>
      </c>
      <c r="O350" s="75">
        <v>13</v>
      </c>
      <c r="P350" s="158">
        <v>45302</v>
      </c>
      <c r="Q350" s="70">
        <v>4518689382</v>
      </c>
      <c r="R350" s="249">
        <v>45328</v>
      </c>
      <c r="S350" s="70">
        <v>21440000</v>
      </c>
      <c r="T350" s="67" t="s">
        <v>66</v>
      </c>
      <c r="U350" s="70">
        <v>85460949</v>
      </c>
      <c r="V350" s="70" t="s">
        <v>8446</v>
      </c>
      <c r="W350" s="249">
        <v>45328</v>
      </c>
      <c r="X350" s="249">
        <v>45328</v>
      </c>
      <c r="Y350" s="78" t="s">
        <v>74</v>
      </c>
      <c r="Z350" s="249">
        <v>45457</v>
      </c>
      <c r="AA350" s="71">
        <f t="shared" si="25"/>
        <v>129</v>
      </c>
      <c r="AB350" s="71">
        <v>2</v>
      </c>
      <c r="AC350" s="299">
        <v>2560000</v>
      </c>
      <c r="AD350" s="71">
        <v>1</v>
      </c>
      <c r="AE350" s="315">
        <v>45473</v>
      </c>
      <c r="AF350" s="71">
        <f t="shared" si="26"/>
        <v>16</v>
      </c>
      <c r="AG350" s="70">
        <v>0</v>
      </c>
      <c r="AH350" s="300">
        <v>0</v>
      </c>
      <c r="AI350" s="158" t="s">
        <v>74</v>
      </c>
      <c r="AJ350" s="67">
        <v>0</v>
      </c>
      <c r="AK350" s="76" t="s">
        <v>74</v>
      </c>
      <c r="AL350" s="76" t="s">
        <v>74</v>
      </c>
      <c r="AM350" s="71">
        <f t="shared" si="27"/>
        <v>0</v>
      </c>
      <c r="AN350" s="305">
        <f>+K350+AC350-AH350</f>
        <v>24000000</v>
      </c>
      <c r="AO350" s="67" t="s">
        <v>66</v>
      </c>
      <c r="AP350" s="70">
        <v>21440000</v>
      </c>
      <c r="AQ350" s="67" t="s">
        <v>94</v>
      </c>
      <c r="AR350" s="70">
        <v>0</v>
      </c>
      <c r="AS350" s="80" t="s">
        <v>74</v>
      </c>
      <c r="AT350" s="301">
        <v>24000000</v>
      </c>
      <c r="AU350" s="203">
        <f t="shared" si="28"/>
        <v>0</v>
      </c>
      <c r="AV350" s="83">
        <f t="shared" si="29"/>
        <v>1</v>
      </c>
      <c r="AW350" s="158" t="s">
        <v>74</v>
      </c>
      <c r="AX350" s="67" t="s">
        <v>80</v>
      </c>
      <c r="AY350" s="70" t="s">
        <v>10777</v>
      </c>
      <c r="AZ350" s="68" t="s">
        <v>66</v>
      </c>
      <c r="BA350" s="68" t="s">
        <v>66</v>
      </c>
    </row>
    <row r="351" spans="2:53" x14ac:dyDescent="0.25">
      <c r="B351" s="68">
        <v>2024</v>
      </c>
      <c r="C351" s="68">
        <v>891780111</v>
      </c>
      <c r="D351" s="69" t="s">
        <v>64</v>
      </c>
      <c r="E351" s="74" t="s">
        <v>10776</v>
      </c>
      <c r="F351" s="71" t="s">
        <v>10775</v>
      </c>
      <c r="G351" s="314">
        <v>0</v>
      </c>
      <c r="H351" s="67" t="s">
        <v>72</v>
      </c>
      <c r="I351" s="69" t="s">
        <v>65</v>
      </c>
      <c r="J351" s="70" t="s">
        <v>10774</v>
      </c>
      <c r="K351" s="70">
        <v>13400000</v>
      </c>
      <c r="L351" s="68" t="s">
        <v>67</v>
      </c>
      <c r="M351" s="70" t="s">
        <v>7270</v>
      </c>
      <c r="N351" s="70">
        <v>1065657067</v>
      </c>
      <c r="O351" s="75">
        <v>13</v>
      </c>
      <c r="P351" s="158">
        <v>45302</v>
      </c>
      <c r="Q351" s="70">
        <v>4518689382</v>
      </c>
      <c r="R351" s="249">
        <v>45328</v>
      </c>
      <c r="S351" s="70">
        <v>13400000</v>
      </c>
      <c r="T351" s="67" t="s">
        <v>66</v>
      </c>
      <c r="U351" s="70">
        <v>1082863147</v>
      </c>
      <c r="V351" s="70" t="s">
        <v>6754</v>
      </c>
      <c r="W351" s="249">
        <v>45328</v>
      </c>
      <c r="X351" s="249">
        <v>45328</v>
      </c>
      <c r="Y351" s="78" t="s">
        <v>74</v>
      </c>
      <c r="Z351" s="249">
        <v>45457</v>
      </c>
      <c r="AA351" s="71">
        <f t="shared" si="25"/>
        <v>129</v>
      </c>
      <c r="AB351" s="71">
        <v>2</v>
      </c>
      <c r="AC351" s="299">
        <v>1600000</v>
      </c>
      <c r="AD351" s="71">
        <v>1</v>
      </c>
      <c r="AE351" s="315">
        <v>45473</v>
      </c>
      <c r="AF351" s="71">
        <f t="shared" si="26"/>
        <v>16</v>
      </c>
      <c r="AG351" s="70">
        <v>0</v>
      </c>
      <c r="AH351" s="300">
        <v>0</v>
      </c>
      <c r="AI351" s="158" t="s">
        <v>74</v>
      </c>
      <c r="AJ351" s="67">
        <v>0</v>
      </c>
      <c r="AK351" s="76" t="s">
        <v>74</v>
      </c>
      <c r="AL351" s="76" t="s">
        <v>74</v>
      </c>
      <c r="AM351" s="71">
        <f t="shared" si="27"/>
        <v>0</v>
      </c>
      <c r="AN351" s="305">
        <f>+K351+AC351-AH351</f>
        <v>15000000</v>
      </c>
      <c r="AO351" s="67" t="s">
        <v>66</v>
      </c>
      <c r="AP351" s="70">
        <v>13400000</v>
      </c>
      <c r="AQ351" s="67" t="s">
        <v>94</v>
      </c>
      <c r="AR351" s="70">
        <v>0</v>
      </c>
      <c r="AS351" s="80" t="s">
        <v>74</v>
      </c>
      <c r="AT351" s="301">
        <v>15000000</v>
      </c>
      <c r="AU351" s="203">
        <f t="shared" si="28"/>
        <v>0</v>
      </c>
      <c r="AV351" s="83">
        <f t="shared" si="29"/>
        <v>1</v>
      </c>
      <c r="AW351" s="158" t="s">
        <v>74</v>
      </c>
      <c r="AX351" s="67" t="s">
        <v>80</v>
      </c>
      <c r="AY351" s="70" t="s">
        <v>10773</v>
      </c>
      <c r="AZ351" s="68" t="s">
        <v>66</v>
      </c>
      <c r="BA351" s="68" t="s">
        <v>66</v>
      </c>
    </row>
    <row r="352" spans="2:53" x14ac:dyDescent="0.25">
      <c r="B352" s="68">
        <v>2024</v>
      </c>
      <c r="C352" s="68">
        <v>891780111</v>
      </c>
      <c r="D352" s="69" t="s">
        <v>64</v>
      </c>
      <c r="E352" s="74" t="s">
        <v>10772</v>
      </c>
      <c r="F352" s="71" t="s">
        <v>10771</v>
      </c>
      <c r="G352" s="314">
        <v>0</v>
      </c>
      <c r="H352" s="67" t="s">
        <v>72</v>
      </c>
      <c r="I352" s="69" t="s">
        <v>65</v>
      </c>
      <c r="J352" s="70" t="s">
        <v>10770</v>
      </c>
      <c r="K352" s="70">
        <v>13400000</v>
      </c>
      <c r="L352" s="68" t="s">
        <v>67</v>
      </c>
      <c r="M352" s="70" t="s">
        <v>7161</v>
      </c>
      <c r="N352" s="70">
        <v>1118843119</v>
      </c>
      <c r="O352" s="75">
        <v>13</v>
      </c>
      <c r="P352" s="158">
        <v>45302</v>
      </c>
      <c r="Q352" s="70">
        <v>4518689382</v>
      </c>
      <c r="R352" s="249">
        <v>45328</v>
      </c>
      <c r="S352" s="70">
        <v>13400000</v>
      </c>
      <c r="T352" s="67" t="s">
        <v>66</v>
      </c>
      <c r="U352" s="70">
        <v>1082863147</v>
      </c>
      <c r="V352" s="70" t="s">
        <v>6754</v>
      </c>
      <c r="W352" s="249">
        <v>45328</v>
      </c>
      <c r="X352" s="249">
        <v>45328</v>
      </c>
      <c r="Y352" s="78" t="s">
        <v>74</v>
      </c>
      <c r="Z352" s="249">
        <v>45457</v>
      </c>
      <c r="AA352" s="71">
        <f t="shared" si="25"/>
        <v>129</v>
      </c>
      <c r="AB352" s="71">
        <v>2</v>
      </c>
      <c r="AC352" s="299">
        <v>1600000</v>
      </c>
      <c r="AD352" s="71">
        <v>1</v>
      </c>
      <c r="AE352" s="315">
        <v>45473</v>
      </c>
      <c r="AF352" s="71">
        <f t="shared" si="26"/>
        <v>16</v>
      </c>
      <c r="AG352" s="70">
        <v>0</v>
      </c>
      <c r="AH352" s="300">
        <v>0</v>
      </c>
      <c r="AI352" s="158" t="s">
        <v>74</v>
      </c>
      <c r="AJ352" s="67">
        <v>0</v>
      </c>
      <c r="AK352" s="76" t="s">
        <v>74</v>
      </c>
      <c r="AL352" s="76" t="s">
        <v>74</v>
      </c>
      <c r="AM352" s="71">
        <f t="shared" si="27"/>
        <v>0</v>
      </c>
      <c r="AN352" s="305">
        <f>+K352+AC352-AH352</f>
        <v>15000000</v>
      </c>
      <c r="AO352" s="67" t="s">
        <v>66</v>
      </c>
      <c r="AP352" s="70">
        <v>13400000</v>
      </c>
      <c r="AQ352" s="67" t="s">
        <v>94</v>
      </c>
      <c r="AR352" s="70">
        <v>0</v>
      </c>
      <c r="AS352" s="80" t="s">
        <v>74</v>
      </c>
      <c r="AT352" s="301">
        <v>15000000</v>
      </c>
      <c r="AU352" s="203">
        <f t="shared" si="28"/>
        <v>0</v>
      </c>
      <c r="AV352" s="83">
        <f t="shared" si="29"/>
        <v>1</v>
      </c>
      <c r="AW352" s="158" t="s">
        <v>74</v>
      </c>
      <c r="AX352" s="67" t="s">
        <v>80</v>
      </c>
      <c r="AY352" s="70" t="s">
        <v>10769</v>
      </c>
      <c r="AZ352" s="68" t="s">
        <v>66</v>
      </c>
      <c r="BA352" s="68" t="s">
        <v>66</v>
      </c>
    </row>
    <row r="353" spans="2:53" x14ac:dyDescent="0.25">
      <c r="B353" s="68">
        <v>2024</v>
      </c>
      <c r="C353" s="68">
        <v>891780111</v>
      </c>
      <c r="D353" s="69" t="s">
        <v>64</v>
      </c>
      <c r="E353" s="74" t="s">
        <v>10768</v>
      </c>
      <c r="F353" s="71" t="s">
        <v>10767</v>
      </c>
      <c r="G353" s="314">
        <v>0</v>
      </c>
      <c r="H353" s="67" t="s">
        <v>72</v>
      </c>
      <c r="I353" s="69" t="s">
        <v>65</v>
      </c>
      <c r="J353" s="70" t="s">
        <v>10766</v>
      </c>
      <c r="K353" s="70">
        <v>12060000</v>
      </c>
      <c r="L353" s="68" t="s">
        <v>67</v>
      </c>
      <c r="M353" s="70" t="s">
        <v>7812</v>
      </c>
      <c r="N353" s="70">
        <v>1082997554</v>
      </c>
      <c r="O353" s="75">
        <v>13</v>
      </c>
      <c r="P353" s="158">
        <v>45302</v>
      </c>
      <c r="Q353" s="70">
        <v>4518689382</v>
      </c>
      <c r="R353" s="249">
        <v>45328</v>
      </c>
      <c r="S353" s="70">
        <v>12060000</v>
      </c>
      <c r="T353" s="67" t="s">
        <v>66</v>
      </c>
      <c r="U353" s="70">
        <v>1098669877</v>
      </c>
      <c r="V353" s="70" t="s">
        <v>6146</v>
      </c>
      <c r="W353" s="249">
        <v>45328</v>
      </c>
      <c r="X353" s="249">
        <v>45328</v>
      </c>
      <c r="Y353" s="78" t="s">
        <v>74</v>
      </c>
      <c r="Z353" s="249">
        <v>45457</v>
      </c>
      <c r="AA353" s="71">
        <f t="shared" si="25"/>
        <v>129</v>
      </c>
      <c r="AB353" s="71">
        <v>3</v>
      </c>
      <c r="AC353" s="299">
        <v>1440000</v>
      </c>
      <c r="AD353" s="71">
        <v>2</v>
      </c>
      <c r="AE353" s="315">
        <v>45475</v>
      </c>
      <c r="AF353" s="71">
        <f t="shared" si="26"/>
        <v>18</v>
      </c>
      <c r="AG353" s="70">
        <v>0</v>
      </c>
      <c r="AH353" s="300">
        <v>0</v>
      </c>
      <c r="AI353" s="158" t="s">
        <v>74</v>
      </c>
      <c r="AJ353" s="67">
        <v>0</v>
      </c>
      <c r="AK353" s="76" t="s">
        <v>74</v>
      </c>
      <c r="AL353" s="76" t="s">
        <v>74</v>
      </c>
      <c r="AM353" s="71">
        <f t="shared" si="27"/>
        <v>0</v>
      </c>
      <c r="AN353" s="305">
        <f>+K353+AC353-AH353</f>
        <v>13500000</v>
      </c>
      <c r="AO353" s="67" t="s">
        <v>66</v>
      </c>
      <c r="AP353" s="70">
        <v>12060000</v>
      </c>
      <c r="AQ353" s="67" t="s">
        <v>94</v>
      </c>
      <c r="AR353" s="70">
        <v>0</v>
      </c>
      <c r="AS353" s="80" t="s">
        <v>74</v>
      </c>
      <c r="AT353" s="301">
        <v>13500000</v>
      </c>
      <c r="AU353" s="203">
        <f t="shared" si="28"/>
        <v>0</v>
      </c>
      <c r="AV353" s="83">
        <f t="shared" si="29"/>
        <v>1</v>
      </c>
      <c r="AW353" s="158" t="s">
        <v>74</v>
      </c>
      <c r="AX353" s="67" t="s">
        <v>80</v>
      </c>
      <c r="AY353" s="70" t="s">
        <v>10765</v>
      </c>
      <c r="AZ353" s="68" t="s">
        <v>66</v>
      </c>
      <c r="BA353" s="68" t="s">
        <v>66</v>
      </c>
    </row>
    <row r="354" spans="2:53" x14ac:dyDescent="0.25">
      <c r="B354" s="68">
        <v>2024</v>
      </c>
      <c r="C354" s="68">
        <v>891780111</v>
      </c>
      <c r="D354" s="69" t="s">
        <v>64</v>
      </c>
      <c r="E354" s="74" t="s">
        <v>10764</v>
      </c>
      <c r="F354" s="71" t="s">
        <v>10763</v>
      </c>
      <c r="G354" s="314">
        <v>0</v>
      </c>
      <c r="H354" s="67" t="s">
        <v>72</v>
      </c>
      <c r="I354" s="69" t="s">
        <v>65</v>
      </c>
      <c r="J354" s="70" t="s">
        <v>10762</v>
      </c>
      <c r="K354" s="70">
        <v>9380000</v>
      </c>
      <c r="L354" s="68" t="s">
        <v>67</v>
      </c>
      <c r="M354" s="70" t="s">
        <v>7105</v>
      </c>
      <c r="N354" s="70">
        <v>1083037398</v>
      </c>
      <c r="O354" s="75">
        <v>14</v>
      </c>
      <c r="P354" s="249">
        <v>45302</v>
      </c>
      <c r="Q354" s="70">
        <v>2126349000</v>
      </c>
      <c r="R354" s="249">
        <v>45328</v>
      </c>
      <c r="S354" s="70">
        <v>9380000</v>
      </c>
      <c r="T354" s="67" t="s">
        <v>66</v>
      </c>
      <c r="U354" s="70">
        <v>85473390</v>
      </c>
      <c r="V354" s="70" t="s">
        <v>9789</v>
      </c>
      <c r="W354" s="249">
        <v>45328</v>
      </c>
      <c r="X354" s="249">
        <v>45328</v>
      </c>
      <c r="Y354" s="78" t="s">
        <v>74</v>
      </c>
      <c r="Z354" s="249">
        <v>45457</v>
      </c>
      <c r="AA354" s="71">
        <f t="shared" si="25"/>
        <v>129</v>
      </c>
      <c r="AB354" s="71">
        <v>0</v>
      </c>
      <c r="AC354" s="299">
        <v>0</v>
      </c>
      <c r="AD354" s="71">
        <v>0</v>
      </c>
      <c r="AE354" s="158" t="s">
        <v>74</v>
      </c>
      <c r="AF354" s="71">
        <f t="shared" si="26"/>
        <v>0</v>
      </c>
      <c r="AG354" s="70">
        <v>0</v>
      </c>
      <c r="AH354" s="300">
        <v>0</v>
      </c>
      <c r="AI354" s="158" t="s">
        <v>74</v>
      </c>
      <c r="AJ354" s="67">
        <v>0</v>
      </c>
      <c r="AK354" s="76" t="s">
        <v>74</v>
      </c>
      <c r="AL354" s="76" t="s">
        <v>74</v>
      </c>
      <c r="AM354" s="71">
        <f t="shared" si="27"/>
        <v>0</v>
      </c>
      <c r="AN354" s="305">
        <f>+K354+AC354-AH354</f>
        <v>9380000</v>
      </c>
      <c r="AO354" s="67" t="s">
        <v>66</v>
      </c>
      <c r="AP354" s="70">
        <v>9380000</v>
      </c>
      <c r="AQ354" s="67" t="s">
        <v>94</v>
      </c>
      <c r="AR354" s="70">
        <v>0</v>
      </c>
      <c r="AS354" s="80" t="s">
        <v>74</v>
      </c>
      <c r="AT354" s="301">
        <v>9380000</v>
      </c>
      <c r="AU354" s="203">
        <f t="shared" si="28"/>
        <v>0</v>
      </c>
      <c r="AV354" s="83">
        <f t="shared" si="29"/>
        <v>1</v>
      </c>
      <c r="AW354" s="158" t="s">
        <v>74</v>
      </c>
      <c r="AX354" s="67" t="s">
        <v>80</v>
      </c>
      <c r="AY354" s="70" t="s">
        <v>10761</v>
      </c>
      <c r="AZ354" s="68" t="s">
        <v>66</v>
      </c>
      <c r="BA354" s="68" t="s">
        <v>66</v>
      </c>
    </row>
    <row r="355" spans="2:53" x14ac:dyDescent="0.25">
      <c r="B355" s="68">
        <v>2024</v>
      </c>
      <c r="C355" s="68">
        <v>891780111</v>
      </c>
      <c r="D355" s="69" t="s">
        <v>64</v>
      </c>
      <c r="E355" s="74" t="s">
        <v>10760</v>
      </c>
      <c r="F355" s="71" t="s">
        <v>10759</v>
      </c>
      <c r="G355" s="314">
        <v>0</v>
      </c>
      <c r="H355" s="67" t="s">
        <v>72</v>
      </c>
      <c r="I355" s="69" t="s">
        <v>65</v>
      </c>
      <c r="J355" s="70" t="s">
        <v>9388</v>
      </c>
      <c r="K355" s="70">
        <v>9380000</v>
      </c>
      <c r="L355" s="68" t="s">
        <v>67</v>
      </c>
      <c r="M355" s="70" t="s">
        <v>7374</v>
      </c>
      <c r="N355" s="70">
        <v>85465984</v>
      </c>
      <c r="O355" s="75">
        <v>14</v>
      </c>
      <c r="P355" s="249">
        <v>45302</v>
      </c>
      <c r="Q355" s="70">
        <v>2126349000</v>
      </c>
      <c r="R355" s="249">
        <v>45328</v>
      </c>
      <c r="S355" s="70">
        <v>9380000</v>
      </c>
      <c r="T355" s="67" t="s">
        <v>66</v>
      </c>
      <c r="U355" s="70">
        <v>85459497</v>
      </c>
      <c r="V355" s="70" t="s">
        <v>4616</v>
      </c>
      <c r="W355" s="249">
        <v>45328</v>
      </c>
      <c r="X355" s="249">
        <v>45328</v>
      </c>
      <c r="Y355" s="78" t="s">
        <v>74</v>
      </c>
      <c r="Z355" s="249">
        <v>45457</v>
      </c>
      <c r="AA355" s="71">
        <f t="shared" si="25"/>
        <v>129</v>
      </c>
      <c r="AB355" s="71">
        <v>2</v>
      </c>
      <c r="AC355" s="299">
        <v>1120000</v>
      </c>
      <c r="AD355" s="71">
        <v>1</v>
      </c>
      <c r="AE355" s="315">
        <v>45473</v>
      </c>
      <c r="AF355" s="71">
        <f t="shared" si="26"/>
        <v>16</v>
      </c>
      <c r="AG355" s="70">
        <v>0</v>
      </c>
      <c r="AH355" s="300">
        <v>0</v>
      </c>
      <c r="AI355" s="158" t="s">
        <v>74</v>
      </c>
      <c r="AJ355" s="67">
        <v>0</v>
      </c>
      <c r="AK355" s="76" t="s">
        <v>74</v>
      </c>
      <c r="AL355" s="76" t="s">
        <v>74</v>
      </c>
      <c r="AM355" s="71">
        <f t="shared" si="27"/>
        <v>0</v>
      </c>
      <c r="AN355" s="305">
        <f>+K355+AC355-AH355</f>
        <v>10500000</v>
      </c>
      <c r="AO355" s="67" t="s">
        <v>66</v>
      </c>
      <c r="AP355" s="70">
        <v>9380000</v>
      </c>
      <c r="AQ355" s="67" t="s">
        <v>94</v>
      </c>
      <c r="AR355" s="70">
        <v>0</v>
      </c>
      <c r="AS355" s="80" t="s">
        <v>74</v>
      </c>
      <c r="AT355" s="301">
        <v>10500000</v>
      </c>
      <c r="AU355" s="203">
        <f t="shared" si="28"/>
        <v>0</v>
      </c>
      <c r="AV355" s="83">
        <f t="shared" si="29"/>
        <v>1</v>
      </c>
      <c r="AW355" s="158" t="s">
        <v>74</v>
      </c>
      <c r="AX355" s="67" t="s">
        <v>80</v>
      </c>
      <c r="AY355" s="70" t="s">
        <v>10758</v>
      </c>
      <c r="AZ355" s="68" t="s">
        <v>66</v>
      </c>
      <c r="BA355" s="68" t="s">
        <v>66</v>
      </c>
    </row>
    <row r="356" spans="2:53" x14ac:dyDescent="0.25">
      <c r="B356" s="68">
        <v>2024</v>
      </c>
      <c r="C356" s="68">
        <v>891780111</v>
      </c>
      <c r="D356" s="69" t="s">
        <v>64</v>
      </c>
      <c r="E356" s="74" t="s">
        <v>10757</v>
      </c>
      <c r="F356" s="71" t="s">
        <v>10756</v>
      </c>
      <c r="G356" s="314">
        <v>0</v>
      </c>
      <c r="H356" s="67" t="s">
        <v>72</v>
      </c>
      <c r="I356" s="69" t="s">
        <v>65</v>
      </c>
      <c r="J356" s="70" t="s">
        <v>10755</v>
      </c>
      <c r="K356" s="70">
        <v>11167000</v>
      </c>
      <c r="L356" s="68" t="s">
        <v>67</v>
      </c>
      <c r="M356" s="70" t="s">
        <v>7901</v>
      </c>
      <c r="N356" s="70">
        <v>1083554638</v>
      </c>
      <c r="O356" s="75">
        <v>14</v>
      </c>
      <c r="P356" s="249">
        <v>45302</v>
      </c>
      <c r="Q356" s="70">
        <v>2126349000</v>
      </c>
      <c r="R356" s="249">
        <v>45328</v>
      </c>
      <c r="S356" s="70">
        <v>11167000</v>
      </c>
      <c r="T356" s="67" t="s">
        <v>66</v>
      </c>
      <c r="U356" s="70">
        <v>85468846</v>
      </c>
      <c r="V356" s="70" t="s">
        <v>6521</v>
      </c>
      <c r="W356" s="249">
        <v>45328</v>
      </c>
      <c r="X356" s="249">
        <v>45328</v>
      </c>
      <c r="Y356" s="78" t="s">
        <v>74</v>
      </c>
      <c r="Z356" s="249">
        <v>45457</v>
      </c>
      <c r="AA356" s="71">
        <f t="shared" si="25"/>
        <v>129</v>
      </c>
      <c r="AB356" s="71">
        <v>2</v>
      </c>
      <c r="AC356" s="299">
        <v>1333000</v>
      </c>
      <c r="AD356" s="71">
        <v>1</v>
      </c>
      <c r="AE356" s="315">
        <v>45473</v>
      </c>
      <c r="AF356" s="71">
        <f t="shared" si="26"/>
        <v>16</v>
      </c>
      <c r="AG356" s="70">
        <v>0</v>
      </c>
      <c r="AH356" s="300">
        <v>0</v>
      </c>
      <c r="AI356" s="158" t="s">
        <v>74</v>
      </c>
      <c r="AJ356" s="67">
        <v>0</v>
      </c>
      <c r="AK356" s="76" t="s">
        <v>74</v>
      </c>
      <c r="AL356" s="76" t="s">
        <v>74</v>
      </c>
      <c r="AM356" s="71">
        <f t="shared" si="27"/>
        <v>0</v>
      </c>
      <c r="AN356" s="305">
        <f>+K356+AC356-AH356</f>
        <v>12500000</v>
      </c>
      <c r="AO356" s="67" t="s">
        <v>66</v>
      </c>
      <c r="AP356" s="70">
        <v>11167000</v>
      </c>
      <c r="AQ356" s="67" t="s">
        <v>94</v>
      </c>
      <c r="AR356" s="70">
        <v>0</v>
      </c>
      <c r="AS356" s="80" t="s">
        <v>74</v>
      </c>
      <c r="AT356" s="301">
        <v>12500000</v>
      </c>
      <c r="AU356" s="203">
        <f t="shared" si="28"/>
        <v>0</v>
      </c>
      <c r="AV356" s="83">
        <f t="shared" si="29"/>
        <v>1</v>
      </c>
      <c r="AW356" s="158" t="s">
        <v>74</v>
      </c>
      <c r="AX356" s="67" t="s">
        <v>80</v>
      </c>
      <c r="AY356" s="70" t="s">
        <v>10754</v>
      </c>
      <c r="AZ356" s="68" t="s">
        <v>66</v>
      </c>
      <c r="BA356" s="68" t="s">
        <v>66</v>
      </c>
    </row>
    <row r="357" spans="2:53" x14ac:dyDescent="0.25">
      <c r="B357" s="68">
        <v>2024</v>
      </c>
      <c r="C357" s="68">
        <v>891780111</v>
      </c>
      <c r="D357" s="69" t="s">
        <v>64</v>
      </c>
      <c r="E357" s="74" t="s">
        <v>10753</v>
      </c>
      <c r="F357" s="71" t="s">
        <v>10752</v>
      </c>
      <c r="G357" s="314">
        <v>0</v>
      </c>
      <c r="H357" s="67" t="s">
        <v>72</v>
      </c>
      <c r="I357" s="69" t="s">
        <v>65</v>
      </c>
      <c r="J357" s="70" t="s">
        <v>10688</v>
      </c>
      <c r="K357" s="70">
        <v>11167000</v>
      </c>
      <c r="L357" s="68" t="s">
        <v>67</v>
      </c>
      <c r="M357" s="70" t="s">
        <v>7964</v>
      </c>
      <c r="N357" s="70">
        <v>1234097322</v>
      </c>
      <c r="O357" s="75">
        <v>14</v>
      </c>
      <c r="P357" s="249">
        <v>45302</v>
      </c>
      <c r="Q357" s="70">
        <v>2126349000</v>
      </c>
      <c r="R357" s="249">
        <v>45328</v>
      </c>
      <c r="S357" s="70">
        <v>11167000</v>
      </c>
      <c r="T357" s="67" t="s">
        <v>66</v>
      </c>
      <c r="U357" s="70">
        <v>85468846</v>
      </c>
      <c r="V357" s="70" t="s">
        <v>6521</v>
      </c>
      <c r="W357" s="249">
        <v>45328</v>
      </c>
      <c r="X357" s="249">
        <v>45328</v>
      </c>
      <c r="Y357" s="78" t="s">
        <v>74</v>
      </c>
      <c r="Z357" s="249">
        <v>45457</v>
      </c>
      <c r="AA357" s="71">
        <f t="shared" si="25"/>
        <v>129</v>
      </c>
      <c r="AB357" s="71">
        <v>2</v>
      </c>
      <c r="AC357" s="299">
        <v>1333000</v>
      </c>
      <c r="AD357" s="71">
        <v>1</v>
      </c>
      <c r="AE357" s="315">
        <v>45473</v>
      </c>
      <c r="AF357" s="71">
        <f t="shared" si="26"/>
        <v>16</v>
      </c>
      <c r="AG357" s="70">
        <v>0</v>
      </c>
      <c r="AH357" s="300">
        <v>0</v>
      </c>
      <c r="AI357" s="158" t="s">
        <v>74</v>
      </c>
      <c r="AJ357" s="67">
        <v>0</v>
      </c>
      <c r="AK357" s="76" t="s">
        <v>74</v>
      </c>
      <c r="AL357" s="76" t="s">
        <v>74</v>
      </c>
      <c r="AM357" s="71">
        <f t="shared" si="27"/>
        <v>0</v>
      </c>
      <c r="AN357" s="305">
        <f>+K357+AC357-AH357</f>
        <v>12500000</v>
      </c>
      <c r="AO357" s="67" t="s">
        <v>66</v>
      </c>
      <c r="AP357" s="70">
        <v>11167000</v>
      </c>
      <c r="AQ357" s="67" t="s">
        <v>94</v>
      </c>
      <c r="AR357" s="70">
        <v>0</v>
      </c>
      <c r="AS357" s="80" t="s">
        <v>74</v>
      </c>
      <c r="AT357" s="301">
        <v>12500000</v>
      </c>
      <c r="AU357" s="203">
        <f t="shared" si="28"/>
        <v>0</v>
      </c>
      <c r="AV357" s="83">
        <f t="shared" si="29"/>
        <v>1</v>
      </c>
      <c r="AW357" s="158" t="s">
        <v>74</v>
      </c>
      <c r="AX357" s="67" t="s">
        <v>80</v>
      </c>
      <c r="AY357" s="70" t="s">
        <v>10751</v>
      </c>
      <c r="AZ357" s="68" t="s">
        <v>66</v>
      </c>
      <c r="BA357" s="68" t="s">
        <v>66</v>
      </c>
    </row>
    <row r="358" spans="2:53" x14ac:dyDescent="0.25">
      <c r="B358" s="68">
        <v>2024</v>
      </c>
      <c r="C358" s="68">
        <v>891780111</v>
      </c>
      <c r="D358" s="69" t="s">
        <v>64</v>
      </c>
      <c r="E358" s="74" t="s">
        <v>10750</v>
      </c>
      <c r="F358" s="71" t="s">
        <v>10749</v>
      </c>
      <c r="G358" s="314">
        <v>0</v>
      </c>
      <c r="H358" s="67" t="s">
        <v>72</v>
      </c>
      <c r="I358" s="69" t="s">
        <v>65</v>
      </c>
      <c r="J358" s="70" t="s">
        <v>10688</v>
      </c>
      <c r="K358" s="70">
        <v>14740000</v>
      </c>
      <c r="L358" s="68" t="s">
        <v>67</v>
      </c>
      <c r="M358" s="70" t="s">
        <v>6816</v>
      </c>
      <c r="N358" s="70">
        <v>3743095</v>
      </c>
      <c r="O358" s="75">
        <v>14</v>
      </c>
      <c r="P358" s="249">
        <v>45302</v>
      </c>
      <c r="Q358" s="70">
        <v>2126349000</v>
      </c>
      <c r="R358" s="249">
        <v>45328</v>
      </c>
      <c r="S358" s="70">
        <v>14740000</v>
      </c>
      <c r="T358" s="67" t="s">
        <v>66</v>
      </c>
      <c r="U358" s="70">
        <v>85468846</v>
      </c>
      <c r="V358" s="70" t="s">
        <v>6521</v>
      </c>
      <c r="W358" s="249">
        <v>45328</v>
      </c>
      <c r="X358" s="249">
        <v>45328</v>
      </c>
      <c r="Y358" s="78" t="s">
        <v>74</v>
      </c>
      <c r="Z358" s="249">
        <v>45457</v>
      </c>
      <c r="AA358" s="71">
        <f t="shared" si="25"/>
        <v>129</v>
      </c>
      <c r="AB358" s="71">
        <v>0</v>
      </c>
      <c r="AC358" s="299">
        <v>0</v>
      </c>
      <c r="AD358" s="71">
        <v>0</v>
      </c>
      <c r="AE358" s="158" t="s">
        <v>74</v>
      </c>
      <c r="AF358" s="71">
        <f t="shared" si="26"/>
        <v>0</v>
      </c>
      <c r="AG358" s="70">
        <v>0</v>
      </c>
      <c r="AH358" s="300">
        <v>0</v>
      </c>
      <c r="AI358" s="158" t="s">
        <v>74</v>
      </c>
      <c r="AJ358" s="67">
        <v>0</v>
      </c>
      <c r="AK358" s="76" t="s">
        <v>74</v>
      </c>
      <c r="AL358" s="76" t="s">
        <v>74</v>
      </c>
      <c r="AM358" s="71">
        <f t="shared" si="27"/>
        <v>0</v>
      </c>
      <c r="AN358" s="305">
        <f>+K358+AC358-AH358</f>
        <v>14740000</v>
      </c>
      <c r="AO358" s="67" t="s">
        <v>66</v>
      </c>
      <c r="AP358" s="70">
        <v>14740000</v>
      </c>
      <c r="AQ358" s="67" t="s">
        <v>94</v>
      </c>
      <c r="AR358" s="70">
        <v>0</v>
      </c>
      <c r="AS358" s="80" t="s">
        <v>74</v>
      </c>
      <c r="AT358" s="301">
        <v>14740000</v>
      </c>
      <c r="AU358" s="203">
        <f t="shared" si="28"/>
        <v>0</v>
      </c>
      <c r="AV358" s="83">
        <f t="shared" si="29"/>
        <v>1</v>
      </c>
      <c r="AW358" s="158" t="s">
        <v>74</v>
      </c>
      <c r="AX358" s="67" t="s">
        <v>80</v>
      </c>
      <c r="AY358" s="70" t="s">
        <v>10748</v>
      </c>
      <c r="AZ358" s="68" t="s">
        <v>66</v>
      </c>
      <c r="BA358" s="68" t="s">
        <v>66</v>
      </c>
    </row>
    <row r="359" spans="2:53" x14ac:dyDescent="0.25">
      <c r="B359" s="68">
        <v>2024</v>
      </c>
      <c r="C359" s="68">
        <v>891780111</v>
      </c>
      <c r="D359" s="69" t="s">
        <v>64</v>
      </c>
      <c r="E359" s="74" t="s">
        <v>10747</v>
      </c>
      <c r="F359" s="71" t="s">
        <v>10746</v>
      </c>
      <c r="G359" s="314">
        <v>0</v>
      </c>
      <c r="H359" s="67" t="s">
        <v>72</v>
      </c>
      <c r="I359" s="69" t="s">
        <v>65</v>
      </c>
      <c r="J359" s="70" t="s">
        <v>10745</v>
      </c>
      <c r="K359" s="70">
        <v>16080000</v>
      </c>
      <c r="L359" s="68" t="s">
        <v>67</v>
      </c>
      <c r="M359" s="70" t="s">
        <v>7872</v>
      </c>
      <c r="N359" s="70">
        <v>1081799501</v>
      </c>
      <c r="O359" s="75">
        <v>13</v>
      </c>
      <c r="P359" s="158">
        <v>45302</v>
      </c>
      <c r="Q359" s="70">
        <v>4518689382</v>
      </c>
      <c r="R359" s="249">
        <v>45328</v>
      </c>
      <c r="S359" s="70">
        <v>16080000</v>
      </c>
      <c r="T359" s="67" t="s">
        <v>66</v>
      </c>
      <c r="U359" s="70">
        <v>12621405</v>
      </c>
      <c r="V359" s="70" t="s">
        <v>5391</v>
      </c>
      <c r="W359" s="249">
        <v>45328</v>
      </c>
      <c r="X359" s="249">
        <v>45328</v>
      </c>
      <c r="Y359" s="78" t="s">
        <v>74</v>
      </c>
      <c r="Z359" s="249">
        <v>45457</v>
      </c>
      <c r="AA359" s="71">
        <f t="shared" si="25"/>
        <v>129</v>
      </c>
      <c r="AB359" s="71">
        <v>2</v>
      </c>
      <c r="AC359" s="299">
        <v>1920000</v>
      </c>
      <c r="AD359" s="71">
        <v>1</v>
      </c>
      <c r="AE359" s="315">
        <v>45473</v>
      </c>
      <c r="AF359" s="71">
        <f t="shared" si="26"/>
        <v>16</v>
      </c>
      <c r="AG359" s="70">
        <v>0</v>
      </c>
      <c r="AH359" s="300">
        <v>0</v>
      </c>
      <c r="AI359" s="158" t="s">
        <v>74</v>
      </c>
      <c r="AJ359" s="67">
        <v>0</v>
      </c>
      <c r="AK359" s="76" t="s">
        <v>74</v>
      </c>
      <c r="AL359" s="76" t="s">
        <v>74</v>
      </c>
      <c r="AM359" s="71">
        <f t="shared" si="27"/>
        <v>0</v>
      </c>
      <c r="AN359" s="305">
        <f>+K359+AC359-AH359</f>
        <v>18000000</v>
      </c>
      <c r="AO359" s="67" t="s">
        <v>66</v>
      </c>
      <c r="AP359" s="70">
        <v>16080000</v>
      </c>
      <c r="AQ359" s="67" t="s">
        <v>94</v>
      </c>
      <c r="AR359" s="70">
        <v>0</v>
      </c>
      <c r="AS359" s="80" t="s">
        <v>74</v>
      </c>
      <c r="AT359" s="301">
        <v>18000000</v>
      </c>
      <c r="AU359" s="203">
        <f t="shared" si="28"/>
        <v>0</v>
      </c>
      <c r="AV359" s="83">
        <f t="shared" si="29"/>
        <v>1</v>
      </c>
      <c r="AW359" s="158" t="s">
        <v>74</v>
      </c>
      <c r="AX359" s="67" t="s">
        <v>80</v>
      </c>
      <c r="AY359" s="70" t="s">
        <v>10744</v>
      </c>
      <c r="AZ359" s="68" t="s">
        <v>66</v>
      </c>
      <c r="BA359" s="68" t="s">
        <v>66</v>
      </c>
    </row>
    <row r="360" spans="2:53" x14ac:dyDescent="0.25">
      <c r="B360" s="68">
        <v>2024</v>
      </c>
      <c r="C360" s="68">
        <v>891780111</v>
      </c>
      <c r="D360" s="69" t="s">
        <v>64</v>
      </c>
      <c r="E360" s="74" t="s">
        <v>10743</v>
      </c>
      <c r="F360" s="71" t="s">
        <v>10742</v>
      </c>
      <c r="G360" s="314">
        <v>0</v>
      </c>
      <c r="H360" s="67" t="s">
        <v>72</v>
      </c>
      <c r="I360" s="69" t="s">
        <v>65</v>
      </c>
      <c r="J360" s="70" t="s">
        <v>10741</v>
      </c>
      <c r="K360" s="70">
        <v>9380000</v>
      </c>
      <c r="L360" s="68" t="s">
        <v>67</v>
      </c>
      <c r="M360" s="70" t="s">
        <v>7124</v>
      </c>
      <c r="N360" s="70">
        <v>1083014226</v>
      </c>
      <c r="O360" s="75">
        <v>14</v>
      </c>
      <c r="P360" s="249">
        <v>45302</v>
      </c>
      <c r="Q360" s="70">
        <v>2126349000</v>
      </c>
      <c r="R360" s="249">
        <v>45328</v>
      </c>
      <c r="S360" s="70">
        <v>9380000</v>
      </c>
      <c r="T360" s="67" t="s">
        <v>66</v>
      </c>
      <c r="U360" s="70">
        <v>55301715</v>
      </c>
      <c r="V360" s="70" t="s">
        <v>10712</v>
      </c>
      <c r="W360" s="249">
        <v>45328</v>
      </c>
      <c r="X360" s="249">
        <v>45328</v>
      </c>
      <c r="Y360" s="78" t="s">
        <v>74</v>
      </c>
      <c r="Z360" s="249">
        <v>45457</v>
      </c>
      <c r="AA360" s="71">
        <f t="shared" si="25"/>
        <v>129</v>
      </c>
      <c r="AB360" s="71">
        <v>2</v>
      </c>
      <c r="AC360" s="299">
        <v>1120000</v>
      </c>
      <c r="AD360" s="71">
        <v>1</v>
      </c>
      <c r="AE360" s="315">
        <v>45473</v>
      </c>
      <c r="AF360" s="71">
        <f t="shared" si="26"/>
        <v>16</v>
      </c>
      <c r="AG360" s="70">
        <v>0</v>
      </c>
      <c r="AH360" s="300">
        <v>0</v>
      </c>
      <c r="AI360" s="158" t="s">
        <v>74</v>
      </c>
      <c r="AJ360" s="67">
        <v>0</v>
      </c>
      <c r="AK360" s="76" t="s">
        <v>74</v>
      </c>
      <c r="AL360" s="76" t="s">
        <v>74</v>
      </c>
      <c r="AM360" s="71">
        <f t="shared" si="27"/>
        <v>0</v>
      </c>
      <c r="AN360" s="305">
        <f>+K360+AC360-AH360</f>
        <v>10500000</v>
      </c>
      <c r="AO360" s="67" t="s">
        <v>66</v>
      </c>
      <c r="AP360" s="70">
        <v>9380000</v>
      </c>
      <c r="AQ360" s="67" t="s">
        <v>94</v>
      </c>
      <c r="AR360" s="70">
        <v>0</v>
      </c>
      <c r="AS360" s="80" t="s">
        <v>74</v>
      </c>
      <c r="AT360" s="301">
        <v>10500000</v>
      </c>
      <c r="AU360" s="203">
        <f t="shared" si="28"/>
        <v>0</v>
      </c>
      <c r="AV360" s="83">
        <f t="shared" si="29"/>
        <v>1</v>
      </c>
      <c r="AW360" s="158" t="s">
        <v>74</v>
      </c>
      <c r="AX360" s="67" t="s">
        <v>80</v>
      </c>
      <c r="AY360" s="70" t="s">
        <v>10740</v>
      </c>
      <c r="AZ360" s="68" t="s">
        <v>66</v>
      </c>
      <c r="BA360" s="68" t="s">
        <v>66</v>
      </c>
    </row>
    <row r="361" spans="2:53" x14ac:dyDescent="0.25">
      <c r="B361" s="68">
        <v>2024</v>
      </c>
      <c r="C361" s="68">
        <v>891780111</v>
      </c>
      <c r="D361" s="69" t="s">
        <v>64</v>
      </c>
      <c r="E361" s="74" t="s">
        <v>10739</v>
      </c>
      <c r="F361" s="71" t="s">
        <v>10738</v>
      </c>
      <c r="G361" s="314">
        <v>0</v>
      </c>
      <c r="H361" s="67" t="s">
        <v>72</v>
      </c>
      <c r="I361" s="69" t="s">
        <v>65</v>
      </c>
      <c r="J361" s="70" t="s">
        <v>10564</v>
      </c>
      <c r="K361" s="70">
        <v>9380000</v>
      </c>
      <c r="L361" s="68" t="s">
        <v>67</v>
      </c>
      <c r="M361" s="70" t="s">
        <v>6990</v>
      </c>
      <c r="N361" s="70">
        <v>57443446</v>
      </c>
      <c r="O361" s="75">
        <v>14</v>
      </c>
      <c r="P361" s="249">
        <v>45302</v>
      </c>
      <c r="Q361" s="70">
        <v>2126349000</v>
      </c>
      <c r="R361" s="249">
        <v>45328</v>
      </c>
      <c r="S361" s="70">
        <v>9380000</v>
      </c>
      <c r="T361" s="67" t="s">
        <v>66</v>
      </c>
      <c r="U361" s="70">
        <v>45507423</v>
      </c>
      <c r="V361" s="70" t="s">
        <v>6637</v>
      </c>
      <c r="W361" s="249">
        <v>45328</v>
      </c>
      <c r="X361" s="249">
        <v>45328</v>
      </c>
      <c r="Y361" s="78" t="s">
        <v>74</v>
      </c>
      <c r="Z361" s="249">
        <v>45457</v>
      </c>
      <c r="AA361" s="71">
        <f t="shared" si="25"/>
        <v>129</v>
      </c>
      <c r="AB361" s="71">
        <v>2</v>
      </c>
      <c r="AC361" s="299">
        <v>490000</v>
      </c>
      <c r="AD361" s="71">
        <v>1</v>
      </c>
      <c r="AE361" s="315">
        <v>45464</v>
      </c>
      <c r="AF361" s="71">
        <f t="shared" si="26"/>
        <v>7</v>
      </c>
      <c r="AG361" s="70">
        <v>0</v>
      </c>
      <c r="AH361" s="300">
        <v>0</v>
      </c>
      <c r="AI361" s="158" t="s">
        <v>74</v>
      </c>
      <c r="AJ361" s="67">
        <v>0</v>
      </c>
      <c r="AK361" s="76" t="s">
        <v>74</v>
      </c>
      <c r="AL361" s="76" t="s">
        <v>74</v>
      </c>
      <c r="AM361" s="71">
        <f t="shared" si="27"/>
        <v>0</v>
      </c>
      <c r="AN361" s="305">
        <f>+K361+AC361-AH361</f>
        <v>9870000</v>
      </c>
      <c r="AO361" s="67" t="s">
        <v>66</v>
      </c>
      <c r="AP361" s="70">
        <v>9380000</v>
      </c>
      <c r="AQ361" s="67" t="s">
        <v>94</v>
      </c>
      <c r="AR361" s="70">
        <v>0</v>
      </c>
      <c r="AS361" s="80" t="s">
        <v>74</v>
      </c>
      <c r="AT361" s="301">
        <v>9870000</v>
      </c>
      <c r="AU361" s="203">
        <f t="shared" si="28"/>
        <v>0</v>
      </c>
      <c r="AV361" s="83">
        <f t="shared" si="29"/>
        <v>1</v>
      </c>
      <c r="AW361" s="158" t="s">
        <v>74</v>
      </c>
      <c r="AX361" s="67" t="s">
        <v>80</v>
      </c>
      <c r="AY361" s="70" t="s">
        <v>10737</v>
      </c>
      <c r="AZ361" s="68" t="s">
        <v>66</v>
      </c>
      <c r="BA361" s="68" t="s">
        <v>66</v>
      </c>
    </row>
    <row r="362" spans="2:53" x14ac:dyDescent="0.25">
      <c r="B362" s="68">
        <v>2024</v>
      </c>
      <c r="C362" s="68">
        <v>891780111</v>
      </c>
      <c r="D362" s="69" t="s">
        <v>64</v>
      </c>
      <c r="E362" s="74" t="s">
        <v>10736</v>
      </c>
      <c r="F362" s="71" t="s">
        <v>10735</v>
      </c>
      <c r="G362" s="314">
        <v>0</v>
      </c>
      <c r="H362" s="67" t="s">
        <v>72</v>
      </c>
      <c r="I362" s="69" t="s">
        <v>65</v>
      </c>
      <c r="J362" s="70" t="s">
        <v>10283</v>
      </c>
      <c r="K362" s="70">
        <v>14740000</v>
      </c>
      <c r="L362" s="68" t="s">
        <v>67</v>
      </c>
      <c r="M362" s="70" t="s">
        <v>6884</v>
      </c>
      <c r="N362" s="70">
        <v>36556729</v>
      </c>
      <c r="O362" s="75">
        <v>13</v>
      </c>
      <c r="P362" s="158">
        <v>45302</v>
      </c>
      <c r="Q362" s="70">
        <v>4518689382</v>
      </c>
      <c r="R362" s="249">
        <v>45328</v>
      </c>
      <c r="S362" s="70">
        <v>14740000</v>
      </c>
      <c r="T362" s="67" t="s">
        <v>66</v>
      </c>
      <c r="U362" s="70">
        <v>1082964146</v>
      </c>
      <c r="V362" s="70" t="s">
        <v>6309</v>
      </c>
      <c r="W362" s="249">
        <v>45328</v>
      </c>
      <c r="X362" s="249">
        <v>45328</v>
      </c>
      <c r="Y362" s="78" t="s">
        <v>74</v>
      </c>
      <c r="Z362" s="249">
        <v>45457</v>
      </c>
      <c r="AA362" s="71">
        <f t="shared" si="25"/>
        <v>129</v>
      </c>
      <c r="AB362" s="71">
        <v>2</v>
      </c>
      <c r="AC362" s="299">
        <v>1760000</v>
      </c>
      <c r="AD362" s="71">
        <v>1</v>
      </c>
      <c r="AE362" s="315">
        <v>45473</v>
      </c>
      <c r="AF362" s="71">
        <f t="shared" si="26"/>
        <v>16</v>
      </c>
      <c r="AG362" s="70">
        <v>0</v>
      </c>
      <c r="AH362" s="300">
        <v>0</v>
      </c>
      <c r="AI362" s="158" t="s">
        <v>74</v>
      </c>
      <c r="AJ362" s="67">
        <v>0</v>
      </c>
      <c r="AK362" s="76" t="s">
        <v>74</v>
      </c>
      <c r="AL362" s="76" t="s">
        <v>74</v>
      </c>
      <c r="AM362" s="71">
        <f t="shared" si="27"/>
        <v>0</v>
      </c>
      <c r="AN362" s="305">
        <f>+K362+AC362-AH362</f>
        <v>16500000</v>
      </c>
      <c r="AO362" s="67" t="s">
        <v>66</v>
      </c>
      <c r="AP362" s="70">
        <v>14740000</v>
      </c>
      <c r="AQ362" s="67" t="s">
        <v>94</v>
      </c>
      <c r="AR362" s="70">
        <v>0</v>
      </c>
      <c r="AS362" s="80" t="s">
        <v>74</v>
      </c>
      <c r="AT362" s="301">
        <v>16500000</v>
      </c>
      <c r="AU362" s="203">
        <f t="shared" si="28"/>
        <v>0</v>
      </c>
      <c r="AV362" s="83">
        <f t="shared" si="29"/>
        <v>1</v>
      </c>
      <c r="AW362" s="158" t="s">
        <v>74</v>
      </c>
      <c r="AX362" s="67" t="s">
        <v>80</v>
      </c>
      <c r="AY362" s="70" t="s">
        <v>10734</v>
      </c>
      <c r="AZ362" s="68" t="s">
        <v>66</v>
      </c>
      <c r="BA362" s="68" t="s">
        <v>66</v>
      </c>
    </row>
    <row r="363" spans="2:53" x14ac:dyDescent="0.25">
      <c r="B363" s="68">
        <v>2024</v>
      </c>
      <c r="C363" s="68">
        <v>891780111</v>
      </c>
      <c r="D363" s="69" t="s">
        <v>64</v>
      </c>
      <c r="E363" s="74" t="s">
        <v>10733</v>
      </c>
      <c r="F363" s="71" t="s">
        <v>10732</v>
      </c>
      <c r="G363" s="314">
        <v>0</v>
      </c>
      <c r="H363" s="67" t="s">
        <v>72</v>
      </c>
      <c r="I363" s="69" t="s">
        <v>65</v>
      </c>
      <c r="J363" s="70" t="s">
        <v>10731</v>
      </c>
      <c r="K363" s="70">
        <v>9380000</v>
      </c>
      <c r="L363" s="68" t="s">
        <v>67</v>
      </c>
      <c r="M363" s="70" t="s">
        <v>7046</v>
      </c>
      <c r="N363" s="70">
        <v>36695081</v>
      </c>
      <c r="O363" s="75">
        <v>14</v>
      </c>
      <c r="P363" s="249">
        <v>45302</v>
      </c>
      <c r="Q363" s="70">
        <v>2126349000</v>
      </c>
      <c r="R363" s="249">
        <v>45328</v>
      </c>
      <c r="S363" s="70">
        <v>9380000</v>
      </c>
      <c r="T363" s="67" t="s">
        <v>66</v>
      </c>
      <c r="U363" s="70">
        <v>45507423</v>
      </c>
      <c r="V363" s="70" t="s">
        <v>6637</v>
      </c>
      <c r="W363" s="249">
        <v>45328</v>
      </c>
      <c r="X363" s="249">
        <v>45328</v>
      </c>
      <c r="Y363" s="78" t="s">
        <v>74</v>
      </c>
      <c r="Z363" s="249">
        <v>45457</v>
      </c>
      <c r="AA363" s="71">
        <f t="shared" si="25"/>
        <v>129</v>
      </c>
      <c r="AB363" s="71">
        <v>2</v>
      </c>
      <c r="AC363" s="299">
        <v>490000</v>
      </c>
      <c r="AD363" s="71">
        <v>1</v>
      </c>
      <c r="AE363" s="315">
        <v>45464</v>
      </c>
      <c r="AF363" s="71">
        <f t="shared" si="26"/>
        <v>7</v>
      </c>
      <c r="AG363" s="70">
        <v>0</v>
      </c>
      <c r="AH363" s="300">
        <v>0</v>
      </c>
      <c r="AI363" s="158" t="s">
        <v>74</v>
      </c>
      <c r="AJ363" s="67">
        <v>0</v>
      </c>
      <c r="AK363" s="76" t="s">
        <v>74</v>
      </c>
      <c r="AL363" s="76" t="s">
        <v>74</v>
      </c>
      <c r="AM363" s="71">
        <f t="shared" si="27"/>
        <v>0</v>
      </c>
      <c r="AN363" s="305">
        <f>+K363+AC363-AH363</f>
        <v>9870000</v>
      </c>
      <c r="AO363" s="67" t="s">
        <v>66</v>
      </c>
      <c r="AP363" s="70">
        <v>9380000</v>
      </c>
      <c r="AQ363" s="67" t="s">
        <v>94</v>
      </c>
      <c r="AR363" s="70">
        <v>0</v>
      </c>
      <c r="AS363" s="80" t="s">
        <v>74</v>
      </c>
      <c r="AT363" s="301">
        <v>9870000</v>
      </c>
      <c r="AU363" s="203">
        <f t="shared" si="28"/>
        <v>0</v>
      </c>
      <c r="AV363" s="83">
        <f t="shared" si="29"/>
        <v>1</v>
      </c>
      <c r="AW363" s="158" t="s">
        <v>74</v>
      </c>
      <c r="AX363" s="67" t="s">
        <v>80</v>
      </c>
      <c r="AY363" s="70" t="s">
        <v>10730</v>
      </c>
      <c r="AZ363" s="68" t="s">
        <v>66</v>
      </c>
      <c r="BA363" s="68" t="s">
        <v>66</v>
      </c>
    </row>
    <row r="364" spans="2:53" x14ac:dyDescent="0.25">
      <c r="B364" s="68">
        <v>2024</v>
      </c>
      <c r="C364" s="68">
        <v>891780111</v>
      </c>
      <c r="D364" s="69" t="s">
        <v>64</v>
      </c>
      <c r="E364" s="74" t="s">
        <v>10729</v>
      </c>
      <c r="F364" s="71" t="s">
        <v>10728</v>
      </c>
      <c r="G364" s="314">
        <v>0</v>
      </c>
      <c r="H364" s="67" t="s">
        <v>72</v>
      </c>
      <c r="I364" s="69" t="s">
        <v>65</v>
      </c>
      <c r="J364" s="70" t="s">
        <v>10727</v>
      </c>
      <c r="K364" s="70">
        <v>14740000</v>
      </c>
      <c r="L364" s="68" t="s">
        <v>67</v>
      </c>
      <c r="M364" s="70" t="s">
        <v>6980</v>
      </c>
      <c r="N364" s="70">
        <v>1082866445</v>
      </c>
      <c r="O364" s="75">
        <v>13</v>
      </c>
      <c r="P364" s="158">
        <v>45302</v>
      </c>
      <c r="Q364" s="70">
        <v>4518689382</v>
      </c>
      <c r="R364" s="249">
        <v>45328</v>
      </c>
      <c r="S364" s="70">
        <v>14740000</v>
      </c>
      <c r="T364" s="67" t="s">
        <v>66</v>
      </c>
      <c r="U364" s="70">
        <v>45507423</v>
      </c>
      <c r="V364" s="70" t="s">
        <v>6637</v>
      </c>
      <c r="W364" s="249">
        <v>45328</v>
      </c>
      <c r="X364" s="249">
        <v>45328</v>
      </c>
      <c r="Y364" s="78" t="s">
        <v>74</v>
      </c>
      <c r="Z364" s="249">
        <v>45457</v>
      </c>
      <c r="AA364" s="71">
        <f t="shared" si="25"/>
        <v>129</v>
      </c>
      <c r="AB364" s="71">
        <v>2</v>
      </c>
      <c r="AC364" s="299">
        <v>770000</v>
      </c>
      <c r="AD364" s="71">
        <v>1</v>
      </c>
      <c r="AE364" s="315">
        <v>45464</v>
      </c>
      <c r="AF364" s="71">
        <f t="shared" si="26"/>
        <v>7</v>
      </c>
      <c r="AG364" s="70">
        <v>0</v>
      </c>
      <c r="AH364" s="300">
        <v>0</v>
      </c>
      <c r="AI364" s="158" t="s">
        <v>74</v>
      </c>
      <c r="AJ364" s="67">
        <v>0</v>
      </c>
      <c r="AK364" s="76" t="s">
        <v>74</v>
      </c>
      <c r="AL364" s="76" t="s">
        <v>74</v>
      </c>
      <c r="AM364" s="71">
        <f t="shared" si="27"/>
        <v>0</v>
      </c>
      <c r="AN364" s="305">
        <f>+K364+AC364-AH364</f>
        <v>15510000</v>
      </c>
      <c r="AO364" s="67" t="s">
        <v>66</v>
      </c>
      <c r="AP364" s="70">
        <v>14740000</v>
      </c>
      <c r="AQ364" s="67" t="s">
        <v>94</v>
      </c>
      <c r="AR364" s="70">
        <v>0</v>
      </c>
      <c r="AS364" s="80" t="s">
        <v>74</v>
      </c>
      <c r="AT364" s="301">
        <v>15510000</v>
      </c>
      <c r="AU364" s="203">
        <f t="shared" si="28"/>
        <v>0</v>
      </c>
      <c r="AV364" s="83">
        <f t="shared" si="29"/>
        <v>1</v>
      </c>
      <c r="AW364" s="158" t="s">
        <v>74</v>
      </c>
      <c r="AX364" s="67" t="s">
        <v>80</v>
      </c>
      <c r="AY364" s="70" t="s">
        <v>10726</v>
      </c>
      <c r="AZ364" s="68" t="s">
        <v>66</v>
      </c>
      <c r="BA364" s="68" t="s">
        <v>66</v>
      </c>
    </row>
    <row r="365" spans="2:53" x14ac:dyDescent="0.25">
      <c r="B365" s="68">
        <v>2024</v>
      </c>
      <c r="C365" s="68">
        <v>891780111</v>
      </c>
      <c r="D365" s="69" t="s">
        <v>64</v>
      </c>
      <c r="E365" s="74" t="s">
        <v>10725</v>
      </c>
      <c r="F365" s="71" t="s">
        <v>10724</v>
      </c>
      <c r="G365" s="314">
        <v>0</v>
      </c>
      <c r="H365" s="67" t="s">
        <v>72</v>
      </c>
      <c r="I365" s="69" t="s">
        <v>65</v>
      </c>
      <c r="J365" s="70" t="s">
        <v>10372</v>
      </c>
      <c r="K365" s="70">
        <v>9380000</v>
      </c>
      <c r="L365" s="68" t="s">
        <v>67</v>
      </c>
      <c r="M365" s="70" t="s">
        <v>7243</v>
      </c>
      <c r="N365" s="70">
        <v>50956720</v>
      </c>
      <c r="O365" s="75">
        <v>14</v>
      </c>
      <c r="P365" s="249">
        <v>45302</v>
      </c>
      <c r="Q365" s="70">
        <v>2126349000</v>
      </c>
      <c r="R365" s="249">
        <v>45328</v>
      </c>
      <c r="S365" s="70">
        <v>9380000</v>
      </c>
      <c r="T365" s="67" t="s">
        <v>66</v>
      </c>
      <c r="U365" s="70">
        <v>45507423</v>
      </c>
      <c r="V365" s="70" t="s">
        <v>6637</v>
      </c>
      <c r="W365" s="249">
        <v>45328</v>
      </c>
      <c r="X365" s="249">
        <v>45328</v>
      </c>
      <c r="Y365" s="78" t="s">
        <v>74</v>
      </c>
      <c r="Z365" s="249">
        <v>45457</v>
      </c>
      <c r="AA365" s="71">
        <f t="shared" si="25"/>
        <v>129</v>
      </c>
      <c r="AB365" s="71">
        <v>2</v>
      </c>
      <c r="AC365" s="299">
        <v>490000</v>
      </c>
      <c r="AD365" s="71">
        <v>1</v>
      </c>
      <c r="AE365" s="315">
        <v>45464</v>
      </c>
      <c r="AF365" s="71">
        <f t="shared" si="26"/>
        <v>7</v>
      </c>
      <c r="AG365" s="70">
        <v>0</v>
      </c>
      <c r="AH365" s="300">
        <v>0</v>
      </c>
      <c r="AI365" s="158" t="s">
        <v>74</v>
      </c>
      <c r="AJ365" s="67">
        <v>0</v>
      </c>
      <c r="AK365" s="76" t="s">
        <v>74</v>
      </c>
      <c r="AL365" s="76" t="s">
        <v>74</v>
      </c>
      <c r="AM365" s="71">
        <f t="shared" si="27"/>
        <v>0</v>
      </c>
      <c r="AN365" s="305">
        <f>+K365+AC365-AH365</f>
        <v>9870000</v>
      </c>
      <c r="AO365" s="67" t="s">
        <v>66</v>
      </c>
      <c r="AP365" s="70">
        <v>9380000</v>
      </c>
      <c r="AQ365" s="67" t="s">
        <v>94</v>
      </c>
      <c r="AR365" s="70">
        <v>0</v>
      </c>
      <c r="AS365" s="80" t="s">
        <v>74</v>
      </c>
      <c r="AT365" s="301">
        <v>9870000</v>
      </c>
      <c r="AU365" s="203">
        <f t="shared" si="28"/>
        <v>0</v>
      </c>
      <c r="AV365" s="83">
        <f t="shared" si="29"/>
        <v>1</v>
      </c>
      <c r="AW365" s="158" t="s">
        <v>74</v>
      </c>
      <c r="AX365" s="67" t="s">
        <v>80</v>
      </c>
      <c r="AY365" s="70" t="s">
        <v>10723</v>
      </c>
      <c r="AZ365" s="68" t="s">
        <v>66</v>
      </c>
      <c r="BA365" s="68" t="s">
        <v>66</v>
      </c>
    </row>
    <row r="366" spans="2:53" x14ac:dyDescent="0.25">
      <c r="B366" s="68">
        <v>2024</v>
      </c>
      <c r="C366" s="68">
        <v>891780111</v>
      </c>
      <c r="D366" s="69" t="s">
        <v>64</v>
      </c>
      <c r="E366" s="74" t="s">
        <v>10722</v>
      </c>
      <c r="F366" s="71" t="s">
        <v>10721</v>
      </c>
      <c r="G366" s="314">
        <v>0</v>
      </c>
      <c r="H366" s="67" t="s">
        <v>72</v>
      </c>
      <c r="I366" s="69" t="s">
        <v>65</v>
      </c>
      <c r="J366" s="70" t="s">
        <v>10720</v>
      </c>
      <c r="K366" s="70">
        <v>12060000</v>
      </c>
      <c r="L366" s="68" t="s">
        <v>67</v>
      </c>
      <c r="M366" s="70" t="s">
        <v>8954</v>
      </c>
      <c r="N366" s="70">
        <v>1083015401</v>
      </c>
      <c r="O366" s="75">
        <v>13</v>
      </c>
      <c r="P366" s="158">
        <v>45302</v>
      </c>
      <c r="Q366" s="70">
        <v>4518689382</v>
      </c>
      <c r="R366" s="249">
        <v>45328</v>
      </c>
      <c r="S366" s="70">
        <v>12060000</v>
      </c>
      <c r="T366" s="67" t="s">
        <v>66</v>
      </c>
      <c r="U366" s="70">
        <v>84452087</v>
      </c>
      <c r="V366" s="70" t="s">
        <v>6072</v>
      </c>
      <c r="W366" s="249">
        <v>45328</v>
      </c>
      <c r="X366" s="249">
        <v>45328</v>
      </c>
      <c r="Y366" s="78" t="s">
        <v>74</v>
      </c>
      <c r="Z366" s="249">
        <v>45457</v>
      </c>
      <c r="AA366" s="71">
        <f t="shared" si="25"/>
        <v>129</v>
      </c>
      <c r="AB366" s="71">
        <v>2</v>
      </c>
      <c r="AC366" s="299">
        <v>1440000</v>
      </c>
      <c r="AD366" s="71">
        <v>1</v>
      </c>
      <c r="AE366" s="315">
        <v>45473</v>
      </c>
      <c r="AF366" s="71">
        <f t="shared" si="26"/>
        <v>16</v>
      </c>
      <c r="AG366" s="70">
        <v>0</v>
      </c>
      <c r="AH366" s="300">
        <v>0</v>
      </c>
      <c r="AI366" s="158" t="s">
        <v>74</v>
      </c>
      <c r="AJ366" s="67">
        <v>0</v>
      </c>
      <c r="AK366" s="76" t="s">
        <v>74</v>
      </c>
      <c r="AL366" s="76" t="s">
        <v>74</v>
      </c>
      <c r="AM366" s="71">
        <f t="shared" si="27"/>
        <v>0</v>
      </c>
      <c r="AN366" s="305">
        <f>+K366+AC366-AH366</f>
        <v>13500000</v>
      </c>
      <c r="AO366" s="67" t="s">
        <v>66</v>
      </c>
      <c r="AP366" s="70">
        <v>12060000</v>
      </c>
      <c r="AQ366" s="67" t="s">
        <v>94</v>
      </c>
      <c r="AR366" s="70">
        <v>0</v>
      </c>
      <c r="AS366" s="80" t="s">
        <v>74</v>
      </c>
      <c r="AT366" s="301">
        <v>13500000</v>
      </c>
      <c r="AU366" s="203">
        <f t="shared" si="28"/>
        <v>0</v>
      </c>
      <c r="AV366" s="83">
        <f t="shared" si="29"/>
        <v>1</v>
      </c>
      <c r="AW366" s="158" t="s">
        <v>74</v>
      </c>
      <c r="AX366" s="67" t="s">
        <v>80</v>
      </c>
      <c r="AY366" s="70" t="s">
        <v>10719</v>
      </c>
      <c r="AZ366" s="68" t="s">
        <v>66</v>
      </c>
      <c r="BA366" s="68" t="s">
        <v>66</v>
      </c>
    </row>
    <row r="367" spans="2:53" x14ac:dyDescent="0.25">
      <c r="B367" s="68">
        <v>2024</v>
      </c>
      <c r="C367" s="68">
        <v>891780111</v>
      </c>
      <c r="D367" s="69" t="s">
        <v>64</v>
      </c>
      <c r="E367" s="74" t="s">
        <v>10718</v>
      </c>
      <c r="F367" s="71" t="s">
        <v>10717</v>
      </c>
      <c r="G367" s="314">
        <v>0</v>
      </c>
      <c r="H367" s="67" t="s">
        <v>72</v>
      </c>
      <c r="I367" s="69" t="s">
        <v>65</v>
      </c>
      <c r="J367" s="70" t="s">
        <v>10716</v>
      </c>
      <c r="K367" s="70">
        <v>12060000</v>
      </c>
      <c r="L367" s="68" t="s">
        <v>67</v>
      </c>
      <c r="M367" s="70" t="s">
        <v>7360</v>
      </c>
      <c r="N367" s="70">
        <v>36724927</v>
      </c>
      <c r="O367" s="75">
        <v>13</v>
      </c>
      <c r="P367" s="158">
        <v>45302</v>
      </c>
      <c r="Q367" s="70">
        <v>4518689382</v>
      </c>
      <c r="R367" s="249">
        <v>45328</v>
      </c>
      <c r="S367" s="70">
        <v>12060000</v>
      </c>
      <c r="T367" s="67" t="s">
        <v>66</v>
      </c>
      <c r="U367" s="70">
        <v>85459497</v>
      </c>
      <c r="V367" s="70" t="s">
        <v>4616</v>
      </c>
      <c r="W367" s="249">
        <v>45328</v>
      </c>
      <c r="X367" s="249">
        <v>45328</v>
      </c>
      <c r="Y367" s="78" t="s">
        <v>74</v>
      </c>
      <c r="Z367" s="249">
        <v>45457</v>
      </c>
      <c r="AA367" s="71">
        <f t="shared" si="25"/>
        <v>129</v>
      </c>
      <c r="AB367" s="71">
        <v>0</v>
      </c>
      <c r="AC367" s="299">
        <v>0</v>
      </c>
      <c r="AD367" s="71">
        <v>0</v>
      </c>
      <c r="AE367" s="158" t="s">
        <v>74</v>
      </c>
      <c r="AF367" s="71">
        <f t="shared" si="26"/>
        <v>0</v>
      </c>
      <c r="AG367" s="70">
        <v>0</v>
      </c>
      <c r="AH367" s="300">
        <v>0</v>
      </c>
      <c r="AI367" s="158" t="s">
        <v>74</v>
      </c>
      <c r="AJ367" s="67">
        <v>0</v>
      </c>
      <c r="AK367" s="76" t="s">
        <v>74</v>
      </c>
      <c r="AL367" s="76" t="s">
        <v>74</v>
      </c>
      <c r="AM367" s="71">
        <f t="shared" si="27"/>
        <v>0</v>
      </c>
      <c r="AN367" s="305">
        <f>+K367+AC367-AH367</f>
        <v>12060000</v>
      </c>
      <c r="AO367" s="67" t="s">
        <v>66</v>
      </c>
      <c r="AP367" s="70">
        <v>12060000</v>
      </c>
      <c r="AQ367" s="67" t="s">
        <v>94</v>
      </c>
      <c r="AR367" s="70">
        <v>0</v>
      </c>
      <c r="AS367" s="80" t="s">
        <v>74</v>
      </c>
      <c r="AT367" s="301">
        <v>12060000</v>
      </c>
      <c r="AU367" s="203">
        <f t="shared" si="28"/>
        <v>0</v>
      </c>
      <c r="AV367" s="83">
        <f t="shared" si="29"/>
        <v>1</v>
      </c>
      <c r="AW367" s="158" t="s">
        <v>74</v>
      </c>
      <c r="AX367" s="67" t="s">
        <v>80</v>
      </c>
      <c r="AY367" s="70" t="s">
        <v>10715</v>
      </c>
      <c r="AZ367" s="68" t="s">
        <v>66</v>
      </c>
      <c r="BA367" s="68" t="s">
        <v>66</v>
      </c>
    </row>
    <row r="368" spans="2:53" x14ac:dyDescent="0.25">
      <c r="B368" s="68">
        <v>2024</v>
      </c>
      <c r="C368" s="68">
        <v>891780111</v>
      </c>
      <c r="D368" s="69" t="s">
        <v>64</v>
      </c>
      <c r="E368" s="74" t="s">
        <v>10714</v>
      </c>
      <c r="F368" s="71" t="s">
        <v>10713</v>
      </c>
      <c r="G368" s="314">
        <v>0</v>
      </c>
      <c r="H368" s="67" t="s">
        <v>72</v>
      </c>
      <c r="I368" s="69" t="s">
        <v>65</v>
      </c>
      <c r="J368" s="70" t="s">
        <v>9932</v>
      </c>
      <c r="K368" s="70">
        <v>9380000</v>
      </c>
      <c r="L368" s="68" t="s">
        <v>67</v>
      </c>
      <c r="M368" s="70" t="s">
        <v>7128</v>
      </c>
      <c r="N368" s="70">
        <v>1102848790</v>
      </c>
      <c r="O368" s="75">
        <v>14</v>
      </c>
      <c r="P368" s="249">
        <v>45302</v>
      </c>
      <c r="Q368" s="70">
        <v>2126349000</v>
      </c>
      <c r="R368" s="249">
        <v>45328</v>
      </c>
      <c r="S368" s="70">
        <v>9380000</v>
      </c>
      <c r="T368" s="67" t="s">
        <v>66</v>
      </c>
      <c r="U368" s="70">
        <v>55301715</v>
      </c>
      <c r="V368" s="70" t="s">
        <v>10712</v>
      </c>
      <c r="W368" s="249">
        <v>45328</v>
      </c>
      <c r="X368" s="249">
        <v>45328</v>
      </c>
      <c r="Y368" s="78" t="s">
        <v>74</v>
      </c>
      <c r="Z368" s="249">
        <v>45457</v>
      </c>
      <c r="AA368" s="71">
        <f t="shared" si="25"/>
        <v>129</v>
      </c>
      <c r="AB368" s="71">
        <v>2</v>
      </c>
      <c r="AC368" s="299">
        <v>1120000</v>
      </c>
      <c r="AD368" s="71">
        <v>1</v>
      </c>
      <c r="AE368" s="315">
        <v>45473</v>
      </c>
      <c r="AF368" s="71">
        <f t="shared" si="26"/>
        <v>16</v>
      </c>
      <c r="AG368" s="70">
        <v>0</v>
      </c>
      <c r="AH368" s="300">
        <v>0</v>
      </c>
      <c r="AI368" s="158" t="s">
        <v>74</v>
      </c>
      <c r="AJ368" s="67">
        <v>0</v>
      </c>
      <c r="AK368" s="76" t="s">
        <v>74</v>
      </c>
      <c r="AL368" s="76" t="s">
        <v>74</v>
      </c>
      <c r="AM368" s="71">
        <f t="shared" si="27"/>
        <v>0</v>
      </c>
      <c r="AN368" s="305">
        <f>+K368+AC368-AH368</f>
        <v>10500000</v>
      </c>
      <c r="AO368" s="67" t="s">
        <v>66</v>
      </c>
      <c r="AP368" s="70">
        <v>9380000</v>
      </c>
      <c r="AQ368" s="67" t="s">
        <v>94</v>
      </c>
      <c r="AR368" s="70">
        <v>0</v>
      </c>
      <c r="AS368" s="80" t="s">
        <v>74</v>
      </c>
      <c r="AT368" s="301">
        <v>10500000</v>
      </c>
      <c r="AU368" s="203">
        <f t="shared" si="28"/>
        <v>0</v>
      </c>
      <c r="AV368" s="83">
        <f t="shared" si="29"/>
        <v>1</v>
      </c>
      <c r="AW368" s="158" t="s">
        <v>74</v>
      </c>
      <c r="AX368" s="67" t="s">
        <v>80</v>
      </c>
      <c r="AY368" s="70" t="s">
        <v>10711</v>
      </c>
      <c r="AZ368" s="68" t="s">
        <v>66</v>
      </c>
      <c r="BA368" s="68" t="s">
        <v>66</v>
      </c>
    </row>
    <row r="369" spans="2:53" x14ac:dyDescent="0.25">
      <c r="B369" s="68">
        <v>2024</v>
      </c>
      <c r="C369" s="68">
        <v>891780111</v>
      </c>
      <c r="D369" s="69" t="s">
        <v>64</v>
      </c>
      <c r="E369" s="74" t="s">
        <v>10710</v>
      </c>
      <c r="F369" s="71" t="s">
        <v>10709</v>
      </c>
      <c r="G369" s="314">
        <v>0</v>
      </c>
      <c r="H369" s="67" t="s">
        <v>72</v>
      </c>
      <c r="I369" s="69" t="s">
        <v>65</v>
      </c>
      <c r="J369" s="70" t="s">
        <v>10708</v>
      </c>
      <c r="K369" s="70">
        <v>12060000</v>
      </c>
      <c r="L369" s="68" t="s">
        <v>67</v>
      </c>
      <c r="M369" s="70" t="s">
        <v>7846</v>
      </c>
      <c r="N369" s="70">
        <v>1128149649</v>
      </c>
      <c r="O369" s="75">
        <v>13</v>
      </c>
      <c r="P369" s="158">
        <v>45302</v>
      </c>
      <c r="Q369" s="70">
        <v>4518689382</v>
      </c>
      <c r="R369" s="249">
        <v>45328</v>
      </c>
      <c r="S369" s="70">
        <v>12060000</v>
      </c>
      <c r="T369" s="67" t="s">
        <v>66</v>
      </c>
      <c r="U369" s="70">
        <v>57441846</v>
      </c>
      <c r="V369" s="70" t="s">
        <v>7772</v>
      </c>
      <c r="W369" s="249">
        <v>45328</v>
      </c>
      <c r="X369" s="249">
        <v>45328</v>
      </c>
      <c r="Y369" s="78" t="s">
        <v>74</v>
      </c>
      <c r="Z369" s="249">
        <v>45457</v>
      </c>
      <c r="AA369" s="71">
        <f t="shared" si="25"/>
        <v>129</v>
      </c>
      <c r="AB369" s="71">
        <v>0</v>
      </c>
      <c r="AC369" s="299">
        <v>0</v>
      </c>
      <c r="AD369" s="71">
        <v>0</v>
      </c>
      <c r="AE369" s="158" t="s">
        <v>74</v>
      </c>
      <c r="AF369" s="71">
        <f t="shared" si="26"/>
        <v>0</v>
      </c>
      <c r="AG369" s="70">
        <v>0</v>
      </c>
      <c r="AH369" s="300">
        <v>0</v>
      </c>
      <c r="AI369" s="158" t="s">
        <v>74</v>
      </c>
      <c r="AJ369" s="67">
        <v>0</v>
      </c>
      <c r="AK369" s="76" t="s">
        <v>74</v>
      </c>
      <c r="AL369" s="76" t="s">
        <v>74</v>
      </c>
      <c r="AM369" s="71">
        <f t="shared" si="27"/>
        <v>0</v>
      </c>
      <c r="AN369" s="305">
        <f>+K369+AC369-AH369</f>
        <v>12060000</v>
      </c>
      <c r="AO369" s="67" t="s">
        <v>66</v>
      </c>
      <c r="AP369" s="70">
        <v>12060000</v>
      </c>
      <c r="AQ369" s="67" t="s">
        <v>94</v>
      </c>
      <c r="AR369" s="70">
        <v>0</v>
      </c>
      <c r="AS369" s="80" t="s">
        <v>74</v>
      </c>
      <c r="AT369" s="301">
        <v>12060000</v>
      </c>
      <c r="AU369" s="203">
        <f t="shared" si="28"/>
        <v>0</v>
      </c>
      <c r="AV369" s="83">
        <f t="shared" si="29"/>
        <v>1</v>
      </c>
      <c r="AW369" s="158" t="s">
        <v>74</v>
      </c>
      <c r="AX369" s="67" t="s">
        <v>80</v>
      </c>
      <c r="AY369" s="70" t="s">
        <v>10707</v>
      </c>
      <c r="AZ369" s="68" t="s">
        <v>66</v>
      </c>
      <c r="BA369" s="68" t="s">
        <v>66</v>
      </c>
    </row>
    <row r="370" spans="2:53" x14ac:dyDescent="0.25">
      <c r="B370" s="68">
        <v>2024</v>
      </c>
      <c r="C370" s="68">
        <v>891780111</v>
      </c>
      <c r="D370" s="69" t="s">
        <v>64</v>
      </c>
      <c r="E370" s="74" t="s">
        <v>10706</v>
      </c>
      <c r="F370" s="71" t="s">
        <v>10705</v>
      </c>
      <c r="G370" s="314">
        <v>0</v>
      </c>
      <c r="H370" s="67" t="s">
        <v>72</v>
      </c>
      <c r="I370" s="69" t="s">
        <v>65</v>
      </c>
      <c r="J370" s="70" t="s">
        <v>10704</v>
      </c>
      <c r="K370" s="70">
        <v>9380000</v>
      </c>
      <c r="L370" s="68" t="s">
        <v>67</v>
      </c>
      <c r="M370" s="70" t="s">
        <v>8695</v>
      </c>
      <c r="N370" s="70">
        <v>9738364</v>
      </c>
      <c r="O370" s="75">
        <v>14</v>
      </c>
      <c r="P370" s="249">
        <v>45302</v>
      </c>
      <c r="Q370" s="70">
        <v>2126349000</v>
      </c>
      <c r="R370" s="249">
        <v>45329</v>
      </c>
      <c r="S370" s="70">
        <v>9380000</v>
      </c>
      <c r="T370" s="67" t="s">
        <v>66</v>
      </c>
      <c r="U370" s="70">
        <v>7601831</v>
      </c>
      <c r="V370" s="70" t="s">
        <v>7132</v>
      </c>
      <c r="W370" s="249">
        <v>45329</v>
      </c>
      <c r="X370" s="249">
        <v>45329</v>
      </c>
      <c r="Y370" s="78" t="s">
        <v>74</v>
      </c>
      <c r="Z370" s="249">
        <v>45457</v>
      </c>
      <c r="AA370" s="71">
        <f t="shared" si="25"/>
        <v>128</v>
      </c>
      <c r="AB370" s="71">
        <v>2</v>
      </c>
      <c r="AC370" s="299">
        <v>1120000</v>
      </c>
      <c r="AD370" s="71">
        <v>1</v>
      </c>
      <c r="AE370" s="315">
        <v>45473</v>
      </c>
      <c r="AF370" s="71">
        <f t="shared" si="26"/>
        <v>16</v>
      </c>
      <c r="AG370" s="70">
        <v>0</v>
      </c>
      <c r="AH370" s="300">
        <v>0</v>
      </c>
      <c r="AI370" s="158" t="s">
        <v>74</v>
      </c>
      <c r="AJ370" s="67">
        <v>0</v>
      </c>
      <c r="AK370" s="76" t="s">
        <v>74</v>
      </c>
      <c r="AL370" s="76" t="s">
        <v>74</v>
      </c>
      <c r="AM370" s="71">
        <f t="shared" si="27"/>
        <v>0</v>
      </c>
      <c r="AN370" s="305">
        <f>+K370+AC370-AH370</f>
        <v>10500000</v>
      </c>
      <c r="AO370" s="67" t="s">
        <v>66</v>
      </c>
      <c r="AP370" s="70">
        <v>9380000</v>
      </c>
      <c r="AQ370" s="67" t="s">
        <v>94</v>
      </c>
      <c r="AR370" s="70">
        <v>0</v>
      </c>
      <c r="AS370" s="80" t="s">
        <v>74</v>
      </c>
      <c r="AT370" s="301">
        <v>10500000</v>
      </c>
      <c r="AU370" s="203">
        <f t="shared" si="28"/>
        <v>0</v>
      </c>
      <c r="AV370" s="83">
        <f t="shared" si="29"/>
        <v>1</v>
      </c>
      <c r="AW370" s="158" t="s">
        <v>74</v>
      </c>
      <c r="AX370" s="67" t="s">
        <v>80</v>
      </c>
      <c r="AY370" s="70" t="s">
        <v>10703</v>
      </c>
      <c r="AZ370" s="68" t="s">
        <v>66</v>
      </c>
      <c r="BA370" s="68" t="s">
        <v>66</v>
      </c>
    </row>
    <row r="371" spans="2:53" x14ac:dyDescent="0.25">
      <c r="B371" s="68">
        <v>2024</v>
      </c>
      <c r="C371" s="68">
        <v>891780111</v>
      </c>
      <c r="D371" s="69" t="s">
        <v>64</v>
      </c>
      <c r="E371" s="74" t="s">
        <v>10702</v>
      </c>
      <c r="F371" s="71" t="s">
        <v>10701</v>
      </c>
      <c r="G371" s="314">
        <v>0</v>
      </c>
      <c r="H371" s="67" t="s">
        <v>72</v>
      </c>
      <c r="I371" s="69" t="s">
        <v>65</v>
      </c>
      <c r="J371" s="70" t="s">
        <v>10700</v>
      </c>
      <c r="K371" s="70">
        <v>18760000</v>
      </c>
      <c r="L371" s="68" t="s">
        <v>67</v>
      </c>
      <c r="M371" s="70" t="s">
        <v>8664</v>
      </c>
      <c r="N371" s="70">
        <v>85474255</v>
      </c>
      <c r="O371" s="75">
        <v>13</v>
      </c>
      <c r="P371" s="158">
        <v>45302</v>
      </c>
      <c r="Q371" s="70">
        <v>4518689382</v>
      </c>
      <c r="R371" s="249">
        <v>45329</v>
      </c>
      <c r="S371" s="70">
        <v>18760000</v>
      </c>
      <c r="T371" s="67" t="s">
        <v>66</v>
      </c>
      <c r="U371" s="70">
        <v>85154788</v>
      </c>
      <c r="V371" s="70" t="s">
        <v>6152</v>
      </c>
      <c r="W371" s="249">
        <v>45329</v>
      </c>
      <c r="X371" s="249">
        <v>45329</v>
      </c>
      <c r="Y371" s="78" t="s">
        <v>74</v>
      </c>
      <c r="Z371" s="249">
        <v>45457</v>
      </c>
      <c r="AA371" s="71">
        <f t="shared" si="25"/>
        <v>128</v>
      </c>
      <c r="AB371" s="71">
        <v>2</v>
      </c>
      <c r="AC371" s="299">
        <v>2240000</v>
      </c>
      <c r="AD371" s="71">
        <v>1</v>
      </c>
      <c r="AE371" s="315">
        <v>45473</v>
      </c>
      <c r="AF371" s="71">
        <f t="shared" si="26"/>
        <v>16</v>
      </c>
      <c r="AG371" s="70">
        <v>0</v>
      </c>
      <c r="AH371" s="300">
        <v>0</v>
      </c>
      <c r="AI371" s="158" t="s">
        <v>74</v>
      </c>
      <c r="AJ371" s="67">
        <v>0</v>
      </c>
      <c r="AK371" s="76" t="s">
        <v>74</v>
      </c>
      <c r="AL371" s="76" t="s">
        <v>74</v>
      </c>
      <c r="AM371" s="71">
        <f t="shared" si="27"/>
        <v>0</v>
      </c>
      <c r="AN371" s="305">
        <f>+K371+AC371-AH371</f>
        <v>21000000</v>
      </c>
      <c r="AO371" s="67" t="s">
        <v>66</v>
      </c>
      <c r="AP371" s="70">
        <v>18760000</v>
      </c>
      <c r="AQ371" s="67" t="s">
        <v>94</v>
      </c>
      <c r="AR371" s="70">
        <v>0</v>
      </c>
      <c r="AS371" s="80" t="s">
        <v>74</v>
      </c>
      <c r="AT371" s="301">
        <v>21000000</v>
      </c>
      <c r="AU371" s="203">
        <f t="shared" si="28"/>
        <v>0</v>
      </c>
      <c r="AV371" s="83">
        <f t="shared" si="29"/>
        <v>1</v>
      </c>
      <c r="AW371" s="158" t="s">
        <v>74</v>
      </c>
      <c r="AX371" s="67" t="s">
        <v>80</v>
      </c>
      <c r="AY371" s="70" t="s">
        <v>10699</v>
      </c>
      <c r="AZ371" s="68" t="s">
        <v>66</v>
      </c>
      <c r="BA371" s="68" t="s">
        <v>66</v>
      </c>
    </row>
    <row r="372" spans="2:53" x14ac:dyDescent="0.25">
      <c r="B372" s="68">
        <v>2024</v>
      </c>
      <c r="C372" s="68">
        <v>891780111</v>
      </c>
      <c r="D372" s="69" t="s">
        <v>64</v>
      </c>
      <c r="E372" s="74" t="s">
        <v>10698</v>
      </c>
      <c r="F372" s="71" t="s">
        <v>10697</v>
      </c>
      <c r="G372" s="314">
        <v>0</v>
      </c>
      <c r="H372" s="67" t="s">
        <v>72</v>
      </c>
      <c r="I372" s="69" t="s">
        <v>65</v>
      </c>
      <c r="J372" s="70" t="s">
        <v>10696</v>
      </c>
      <c r="K372" s="70">
        <v>11167000</v>
      </c>
      <c r="L372" s="68" t="s">
        <v>67</v>
      </c>
      <c r="M372" s="70" t="s">
        <v>6865</v>
      </c>
      <c r="N372" s="70">
        <v>1082842092</v>
      </c>
      <c r="O372" s="75">
        <v>14</v>
      </c>
      <c r="P372" s="249">
        <v>45302</v>
      </c>
      <c r="Q372" s="70">
        <v>2126349000</v>
      </c>
      <c r="R372" s="249">
        <v>45329</v>
      </c>
      <c r="S372" s="70">
        <v>11167000</v>
      </c>
      <c r="T372" s="67" t="s">
        <v>66</v>
      </c>
      <c r="U372" s="70">
        <v>1082868728</v>
      </c>
      <c r="V372" s="70" t="s">
        <v>4354</v>
      </c>
      <c r="W372" s="249">
        <v>45329</v>
      </c>
      <c r="X372" s="249">
        <v>45329</v>
      </c>
      <c r="Y372" s="78" t="s">
        <v>74</v>
      </c>
      <c r="Z372" s="249">
        <v>45457</v>
      </c>
      <c r="AA372" s="71">
        <f t="shared" si="25"/>
        <v>128</v>
      </c>
      <c r="AB372" s="71">
        <v>0</v>
      </c>
      <c r="AC372" s="299">
        <v>0</v>
      </c>
      <c r="AD372" s="71">
        <v>0</v>
      </c>
      <c r="AE372" s="158" t="s">
        <v>74</v>
      </c>
      <c r="AF372" s="71">
        <f t="shared" si="26"/>
        <v>0</v>
      </c>
      <c r="AG372" s="70">
        <v>0</v>
      </c>
      <c r="AH372" s="300">
        <v>0</v>
      </c>
      <c r="AI372" s="158" t="s">
        <v>74</v>
      </c>
      <c r="AJ372" s="67">
        <v>0</v>
      </c>
      <c r="AK372" s="76" t="s">
        <v>74</v>
      </c>
      <c r="AL372" s="76" t="s">
        <v>74</v>
      </c>
      <c r="AM372" s="71">
        <f t="shared" si="27"/>
        <v>0</v>
      </c>
      <c r="AN372" s="305">
        <f>+K372+AC372-AH372</f>
        <v>11167000</v>
      </c>
      <c r="AO372" s="67" t="s">
        <v>66</v>
      </c>
      <c r="AP372" s="70">
        <v>11167000</v>
      </c>
      <c r="AQ372" s="67" t="s">
        <v>94</v>
      </c>
      <c r="AR372" s="70">
        <v>0</v>
      </c>
      <c r="AS372" s="80" t="s">
        <v>74</v>
      </c>
      <c r="AT372" s="301">
        <v>11167000</v>
      </c>
      <c r="AU372" s="203">
        <f t="shared" si="28"/>
        <v>0</v>
      </c>
      <c r="AV372" s="83">
        <f t="shared" si="29"/>
        <v>1</v>
      </c>
      <c r="AW372" s="158" t="s">
        <v>74</v>
      </c>
      <c r="AX372" s="67" t="s">
        <v>80</v>
      </c>
      <c r="AY372" s="70" t="s">
        <v>10695</v>
      </c>
      <c r="AZ372" s="68" t="s">
        <v>66</v>
      </c>
      <c r="BA372" s="68" t="s">
        <v>66</v>
      </c>
    </row>
    <row r="373" spans="2:53" x14ac:dyDescent="0.25">
      <c r="B373" s="68">
        <v>2024</v>
      </c>
      <c r="C373" s="68">
        <v>891780111</v>
      </c>
      <c r="D373" s="69" t="s">
        <v>64</v>
      </c>
      <c r="E373" s="74" t="s">
        <v>10694</v>
      </c>
      <c r="F373" s="71" t="s">
        <v>10693</v>
      </c>
      <c r="G373" s="314">
        <v>0</v>
      </c>
      <c r="H373" s="67" t="s">
        <v>72</v>
      </c>
      <c r="I373" s="69" t="s">
        <v>65</v>
      </c>
      <c r="J373" s="70" t="s">
        <v>10692</v>
      </c>
      <c r="K373" s="70">
        <v>9380000</v>
      </c>
      <c r="L373" s="68" t="s">
        <v>67</v>
      </c>
      <c r="M373" s="70" t="s">
        <v>7437</v>
      </c>
      <c r="N373" s="70">
        <v>49746297</v>
      </c>
      <c r="O373" s="75">
        <v>14</v>
      </c>
      <c r="P373" s="249">
        <v>45302</v>
      </c>
      <c r="Q373" s="70">
        <v>2126349000</v>
      </c>
      <c r="R373" s="249">
        <v>45329</v>
      </c>
      <c r="S373" s="70">
        <v>9380000</v>
      </c>
      <c r="T373" s="67" t="s">
        <v>66</v>
      </c>
      <c r="U373" s="70">
        <v>36564011</v>
      </c>
      <c r="V373" s="70" t="s">
        <v>7436</v>
      </c>
      <c r="W373" s="249">
        <v>45329</v>
      </c>
      <c r="X373" s="249">
        <v>45329</v>
      </c>
      <c r="Y373" s="78" t="s">
        <v>74</v>
      </c>
      <c r="Z373" s="249">
        <v>45457</v>
      </c>
      <c r="AA373" s="71">
        <f t="shared" si="25"/>
        <v>128</v>
      </c>
      <c r="AB373" s="71">
        <v>2</v>
      </c>
      <c r="AC373" s="299">
        <v>1120000</v>
      </c>
      <c r="AD373" s="71">
        <v>1</v>
      </c>
      <c r="AE373" s="315">
        <v>45473</v>
      </c>
      <c r="AF373" s="71">
        <f t="shared" si="26"/>
        <v>16</v>
      </c>
      <c r="AG373" s="70">
        <v>0</v>
      </c>
      <c r="AH373" s="300">
        <v>0</v>
      </c>
      <c r="AI373" s="158" t="s">
        <v>74</v>
      </c>
      <c r="AJ373" s="67">
        <v>0</v>
      </c>
      <c r="AK373" s="76" t="s">
        <v>74</v>
      </c>
      <c r="AL373" s="76" t="s">
        <v>74</v>
      </c>
      <c r="AM373" s="71">
        <f t="shared" si="27"/>
        <v>0</v>
      </c>
      <c r="AN373" s="305">
        <f>+K373+AC373-AH373</f>
        <v>10500000</v>
      </c>
      <c r="AO373" s="67" t="s">
        <v>66</v>
      </c>
      <c r="AP373" s="70">
        <v>9380000</v>
      </c>
      <c r="AQ373" s="67" t="s">
        <v>94</v>
      </c>
      <c r="AR373" s="70">
        <v>0</v>
      </c>
      <c r="AS373" s="80" t="s">
        <v>74</v>
      </c>
      <c r="AT373" s="301">
        <v>10500000</v>
      </c>
      <c r="AU373" s="203">
        <f t="shared" si="28"/>
        <v>0</v>
      </c>
      <c r="AV373" s="83">
        <f t="shared" si="29"/>
        <v>1</v>
      </c>
      <c r="AW373" s="158" t="s">
        <v>74</v>
      </c>
      <c r="AX373" s="67" t="s">
        <v>80</v>
      </c>
      <c r="AY373" s="70" t="s">
        <v>10691</v>
      </c>
      <c r="AZ373" s="68" t="s">
        <v>66</v>
      </c>
      <c r="BA373" s="68" t="s">
        <v>66</v>
      </c>
    </row>
    <row r="374" spans="2:53" x14ac:dyDescent="0.25">
      <c r="B374" s="68">
        <v>2024</v>
      </c>
      <c r="C374" s="68">
        <v>891780111</v>
      </c>
      <c r="D374" s="69" t="s">
        <v>64</v>
      </c>
      <c r="E374" s="74" t="s">
        <v>10690</v>
      </c>
      <c r="F374" s="71" t="s">
        <v>10689</v>
      </c>
      <c r="G374" s="314">
        <v>0</v>
      </c>
      <c r="H374" s="67" t="s">
        <v>72</v>
      </c>
      <c r="I374" s="69" t="s">
        <v>65</v>
      </c>
      <c r="J374" s="70" t="s">
        <v>10688</v>
      </c>
      <c r="K374" s="70">
        <v>11167000</v>
      </c>
      <c r="L374" s="68" t="s">
        <v>67</v>
      </c>
      <c r="M374" s="70" t="s">
        <v>6522</v>
      </c>
      <c r="N374" s="70">
        <v>36694724</v>
      </c>
      <c r="O374" s="75">
        <v>14</v>
      </c>
      <c r="P374" s="249">
        <v>45302</v>
      </c>
      <c r="Q374" s="70">
        <v>2126349000</v>
      </c>
      <c r="R374" s="249">
        <v>45329</v>
      </c>
      <c r="S374" s="70">
        <v>11167000</v>
      </c>
      <c r="T374" s="67" t="s">
        <v>66</v>
      </c>
      <c r="U374" s="70">
        <v>85468846</v>
      </c>
      <c r="V374" s="70" t="s">
        <v>6521</v>
      </c>
      <c r="W374" s="249">
        <v>45329</v>
      </c>
      <c r="X374" s="249">
        <v>45329</v>
      </c>
      <c r="Y374" s="78" t="s">
        <v>74</v>
      </c>
      <c r="Z374" s="249">
        <v>45457</v>
      </c>
      <c r="AA374" s="71">
        <f t="shared" si="25"/>
        <v>128</v>
      </c>
      <c r="AB374" s="71">
        <v>0</v>
      </c>
      <c r="AC374" s="299">
        <v>0</v>
      </c>
      <c r="AD374" s="71">
        <v>0</v>
      </c>
      <c r="AE374" s="158" t="s">
        <v>74</v>
      </c>
      <c r="AF374" s="71">
        <f t="shared" si="26"/>
        <v>0</v>
      </c>
      <c r="AG374" s="70">
        <v>0</v>
      </c>
      <c r="AH374" s="300">
        <v>0</v>
      </c>
      <c r="AI374" s="158" t="s">
        <v>74</v>
      </c>
      <c r="AJ374" s="67">
        <v>0</v>
      </c>
      <c r="AK374" s="76" t="s">
        <v>74</v>
      </c>
      <c r="AL374" s="76" t="s">
        <v>74</v>
      </c>
      <c r="AM374" s="71">
        <f t="shared" si="27"/>
        <v>0</v>
      </c>
      <c r="AN374" s="305">
        <f>+K374+AC374-AH374</f>
        <v>11167000</v>
      </c>
      <c r="AO374" s="67" t="s">
        <v>66</v>
      </c>
      <c r="AP374" s="70">
        <v>11167000</v>
      </c>
      <c r="AQ374" s="67" t="s">
        <v>94</v>
      </c>
      <c r="AR374" s="70">
        <v>0</v>
      </c>
      <c r="AS374" s="80" t="s">
        <v>74</v>
      </c>
      <c r="AT374" s="301">
        <v>11167000</v>
      </c>
      <c r="AU374" s="203">
        <f t="shared" si="28"/>
        <v>0</v>
      </c>
      <c r="AV374" s="83">
        <f t="shared" si="29"/>
        <v>1</v>
      </c>
      <c r="AW374" s="158" t="s">
        <v>74</v>
      </c>
      <c r="AX374" s="67" t="s">
        <v>80</v>
      </c>
      <c r="AY374" s="70" t="s">
        <v>10687</v>
      </c>
      <c r="AZ374" s="68" t="s">
        <v>66</v>
      </c>
      <c r="BA374" s="68" t="s">
        <v>66</v>
      </c>
    </row>
    <row r="375" spans="2:53" x14ac:dyDescent="0.25">
      <c r="B375" s="68">
        <v>2024</v>
      </c>
      <c r="C375" s="68">
        <v>891780111</v>
      </c>
      <c r="D375" s="69" t="s">
        <v>64</v>
      </c>
      <c r="E375" s="74" t="s">
        <v>10686</v>
      </c>
      <c r="F375" s="71" t="s">
        <v>10685</v>
      </c>
      <c r="G375" s="314">
        <v>0</v>
      </c>
      <c r="H375" s="67" t="s">
        <v>72</v>
      </c>
      <c r="I375" s="69" t="s">
        <v>65</v>
      </c>
      <c r="J375" s="70" t="s">
        <v>10684</v>
      </c>
      <c r="K375" s="70">
        <v>13400000</v>
      </c>
      <c r="L375" s="68" t="s">
        <v>67</v>
      </c>
      <c r="M375" s="70" t="s">
        <v>8690</v>
      </c>
      <c r="N375" s="70">
        <v>1083023103</v>
      </c>
      <c r="O375" s="75">
        <v>13</v>
      </c>
      <c r="P375" s="158">
        <v>45302</v>
      </c>
      <c r="Q375" s="70">
        <v>4518689382</v>
      </c>
      <c r="R375" s="249">
        <v>45329</v>
      </c>
      <c r="S375" s="70">
        <v>13400000</v>
      </c>
      <c r="T375" s="67" t="s">
        <v>66</v>
      </c>
      <c r="U375" s="70">
        <v>36665858</v>
      </c>
      <c r="V375" s="70" t="s">
        <v>4422</v>
      </c>
      <c r="W375" s="249">
        <v>45329</v>
      </c>
      <c r="X375" s="249">
        <v>45329</v>
      </c>
      <c r="Y375" s="78" t="s">
        <v>74</v>
      </c>
      <c r="Z375" s="249">
        <v>45457</v>
      </c>
      <c r="AA375" s="71">
        <f t="shared" si="25"/>
        <v>128</v>
      </c>
      <c r="AB375" s="71">
        <v>2</v>
      </c>
      <c r="AC375" s="299">
        <v>1600000</v>
      </c>
      <c r="AD375" s="71">
        <v>1</v>
      </c>
      <c r="AE375" s="315">
        <v>45473</v>
      </c>
      <c r="AF375" s="71">
        <f t="shared" si="26"/>
        <v>16</v>
      </c>
      <c r="AG375" s="70">
        <v>0</v>
      </c>
      <c r="AH375" s="300">
        <v>0</v>
      </c>
      <c r="AI375" s="158" t="s">
        <v>74</v>
      </c>
      <c r="AJ375" s="67">
        <v>0</v>
      </c>
      <c r="AK375" s="76" t="s">
        <v>74</v>
      </c>
      <c r="AL375" s="76" t="s">
        <v>74</v>
      </c>
      <c r="AM375" s="71">
        <f t="shared" si="27"/>
        <v>0</v>
      </c>
      <c r="AN375" s="305">
        <f>+K375+AC375-AH375</f>
        <v>15000000</v>
      </c>
      <c r="AO375" s="67" t="s">
        <v>66</v>
      </c>
      <c r="AP375" s="70">
        <v>13400000</v>
      </c>
      <c r="AQ375" s="67" t="s">
        <v>94</v>
      </c>
      <c r="AR375" s="70">
        <v>0</v>
      </c>
      <c r="AS375" s="80" t="s">
        <v>74</v>
      </c>
      <c r="AT375" s="301">
        <v>15000000</v>
      </c>
      <c r="AU375" s="203">
        <f t="shared" si="28"/>
        <v>0</v>
      </c>
      <c r="AV375" s="83">
        <f t="shared" si="29"/>
        <v>1</v>
      </c>
      <c r="AW375" s="158" t="s">
        <v>74</v>
      </c>
      <c r="AX375" s="67" t="s">
        <v>80</v>
      </c>
      <c r="AY375" s="70" t="s">
        <v>10683</v>
      </c>
      <c r="AZ375" s="68" t="s">
        <v>66</v>
      </c>
      <c r="BA375" s="68" t="s">
        <v>66</v>
      </c>
    </row>
    <row r="376" spans="2:53" x14ac:dyDescent="0.25">
      <c r="B376" s="68">
        <v>2024</v>
      </c>
      <c r="C376" s="68">
        <v>891780111</v>
      </c>
      <c r="D376" s="69" t="s">
        <v>64</v>
      </c>
      <c r="E376" s="74" t="s">
        <v>10682</v>
      </c>
      <c r="F376" s="71" t="s">
        <v>10681</v>
      </c>
      <c r="G376" s="314">
        <v>0</v>
      </c>
      <c r="H376" s="67" t="s">
        <v>72</v>
      </c>
      <c r="I376" s="69" t="s">
        <v>65</v>
      </c>
      <c r="J376" s="70" t="s">
        <v>10680</v>
      </c>
      <c r="K376" s="70">
        <v>13400000</v>
      </c>
      <c r="L376" s="68" t="s">
        <v>67</v>
      </c>
      <c r="M376" s="70" t="s">
        <v>8842</v>
      </c>
      <c r="N376" s="70">
        <v>57436179</v>
      </c>
      <c r="O376" s="75">
        <v>13</v>
      </c>
      <c r="P376" s="158">
        <v>45302</v>
      </c>
      <c r="Q376" s="70">
        <v>4518689382</v>
      </c>
      <c r="R376" s="249">
        <v>45329</v>
      </c>
      <c r="S376" s="70">
        <v>13400000</v>
      </c>
      <c r="T376" s="67" t="s">
        <v>66</v>
      </c>
      <c r="U376" s="70">
        <v>36665858</v>
      </c>
      <c r="V376" s="70" t="s">
        <v>4422</v>
      </c>
      <c r="W376" s="249">
        <v>45329</v>
      </c>
      <c r="X376" s="249">
        <v>45329</v>
      </c>
      <c r="Y376" s="78" t="s">
        <v>74</v>
      </c>
      <c r="Z376" s="249">
        <v>45457</v>
      </c>
      <c r="AA376" s="71">
        <f t="shared" si="25"/>
        <v>128</v>
      </c>
      <c r="AB376" s="71">
        <v>2</v>
      </c>
      <c r="AC376" s="299">
        <v>1600000</v>
      </c>
      <c r="AD376" s="71">
        <v>1</v>
      </c>
      <c r="AE376" s="315">
        <v>45473</v>
      </c>
      <c r="AF376" s="71">
        <f t="shared" si="26"/>
        <v>16</v>
      </c>
      <c r="AG376" s="70">
        <v>0</v>
      </c>
      <c r="AH376" s="300">
        <v>0</v>
      </c>
      <c r="AI376" s="158" t="s">
        <v>74</v>
      </c>
      <c r="AJ376" s="67">
        <v>0</v>
      </c>
      <c r="AK376" s="76" t="s">
        <v>74</v>
      </c>
      <c r="AL376" s="76" t="s">
        <v>74</v>
      </c>
      <c r="AM376" s="71">
        <f t="shared" si="27"/>
        <v>0</v>
      </c>
      <c r="AN376" s="305">
        <f>+K376+AC376-AH376</f>
        <v>15000000</v>
      </c>
      <c r="AO376" s="67" t="s">
        <v>66</v>
      </c>
      <c r="AP376" s="70">
        <v>13400000</v>
      </c>
      <c r="AQ376" s="67" t="s">
        <v>94</v>
      </c>
      <c r="AR376" s="70">
        <v>0</v>
      </c>
      <c r="AS376" s="80" t="s">
        <v>74</v>
      </c>
      <c r="AT376" s="301">
        <v>15000000</v>
      </c>
      <c r="AU376" s="203">
        <f t="shared" si="28"/>
        <v>0</v>
      </c>
      <c r="AV376" s="83">
        <f t="shared" si="29"/>
        <v>1</v>
      </c>
      <c r="AW376" s="158" t="s">
        <v>74</v>
      </c>
      <c r="AX376" s="67" t="s">
        <v>80</v>
      </c>
      <c r="AY376" s="70" t="s">
        <v>10679</v>
      </c>
      <c r="AZ376" s="68" t="s">
        <v>66</v>
      </c>
      <c r="BA376" s="68" t="s">
        <v>66</v>
      </c>
    </row>
    <row r="377" spans="2:53" x14ac:dyDescent="0.25">
      <c r="B377" s="68">
        <v>2024</v>
      </c>
      <c r="C377" s="68">
        <v>891780111</v>
      </c>
      <c r="D377" s="69" t="s">
        <v>64</v>
      </c>
      <c r="E377" s="74" t="s">
        <v>10678</v>
      </c>
      <c r="F377" s="71" t="s">
        <v>10677</v>
      </c>
      <c r="G377" s="314">
        <v>0</v>
      </c>
      <c r="H377" s="67" t="s">
        <v>72</v>
      </c>
      <c r="I377" s="69" t="s">
        <v>65</v>
      </c>
      <c r="J377" s="70" t="s">
        <v>10676</v>
      </c>
      <c r="K377" s="70">
        <v>14740000</v>
      </c>
      <c r="L377" s="68" t="s">
        <v>67</v>
      </c>
      <c r="M377" s="70" t="s">
        <v>7788</v>
      </c>
      <c r="N377" s="70">
        <v>57463967</v>
      </c>
      <c r="O377" s="75">
        <v>13</v>
      </c>
      <c r="P377" s="158">
        <v>45302</v>
      </c>
      <c r="Q377" s="70">
        <v>4518689382</v>
      </c>
      <c r="R377" s="249">
        <v>45329</v>
      </c>
      <c r="S377" s="70">
        <v>14740000</v>
      </c>
      <c r="T377" s="67" t="s">
        <v>66</v>
      </c>
      <c r="U377" s="70">
        <v>7601831</v>
      </c>
      <c r="V377" s="70" t="s">
        <v>7132</v>
      </c>
      <c r="W377" s="249">
        <v>45329</v>
      </c>
      <c r="X377" s="249">
        <v>45329</v>
      </c>
      <c r="Y377" s="78" t="s">
        <v>74</v>
      </c>
      <c r="Z377" s="249">
        <v>45457</v>
      </c>
      <c r="AA377" s="71">
        <f t="shared" si="25"/>
        <v>128</v>
      </c>
      <c r="AB377" s="71">
        <v>2</v>
      </c>
      <c r="AC377" s="299">
        <v>1760000</v>
      </c>
      <c r="AD377" s="71">
        <v>1</v>
      </c>
      <c r="AE377" s="315">
        <v>45473</v>
      </c>
      <c r="AF377" s="71">
        <f t="shared" si="26"/>
        <v>16</v>
      </c>
      <c r="AG377" s="70">
        <v>0</v>
      </c>
      <c r="AH377" s="300">
        <v>0</v>
      </c>
      <c r="AI377" s="158" t="s">
        <v>74</v>
      </c>
      <c r="AJ377" s="67">
        <v>0</v>
      </c>
      <c r="AK377" s="76" t="s">
        <v>74</v>
      </c>
      <c r="AL377" s="76" t="s">
        <v>74</v>
      </c>
      <c r="AM377" s="71">
        <f t="shared" si="27"/>
        <v>0</v>
      </c>
      <c r="AN377" s="305">
        <f>+K377+AC377-AH377</f>
        <v>16500000</v>
      </c>
      <c r="AO377" s="67" t="s">
        <v>66</v>
      </c>
      <c r="AP377" s="70">
        <v>14740000</v>
      </c>
      <c r="AQ377" s="67" t="s">
        <v>94</v>
      </c>
      <c r="AR377" s="70">
        <v>0</v>
      </c>
      <c r="AS377" s="80" t="s">
        <v>74</v>
      </c>
      <c r="AT377" s="301">
        <v>16500000</v>
      </c>
      <c r="AU377" s="203">
        <f t="shared" si="28"/>
        <v>0</v>
      </c>
      <c r="AV377" s="83">
        <f t="shared" si="29"/>
        <v>1</v>
      </c>
      <c r="AW377" s="158" t="s">
        <v>74</v>
      </c>
      <c r="AX377" s="67" t="s">
        <v>80</v>
      </c>
      <c r="AY377" s="70" t="s">
        <v>10675</v>
      </c>
      <c r="AZ377" s="68" t="s">
        <v>66</v>
      </c>
      <c r="BA377" s="68" t="s">
        <v>66</v>
      </c>
    </row>
    <row r="378" spans="2:53" x14ac:dyDescent="0.25">
      <c r="B378" s="68">
        <v>2024</v>
      </c>
      <c r="C378" s="68">
        <v>891780111</v>
      </c>
      <c r="D378" s="69" t="s">
        <v>64</v>
      </c>
      <c r="E378" s="74" t="s">
        <v>10674</v>
      </c>
      <c r="F378" s="71" t="s">
        <v>10673</v>
      </c>
      <c r="G378" s="314">
        <v>0</v>
      </c>
      <c r="H378" s="67" t="s">
        <v>72</v>
      </c>
      <c r="I378" s="69" t="s">
        <v>65</v>
      </c>
      <c r="J378" s="70" t="s">
        <v>10672</v>
      </c>
      <c r="K378" s="70">
        <v>14740000</v>
      </c>
      <c r="L378" s="68" t="s">
        <v>67</v>
      </c>
      <c r="M378" s="70" t="s">
        <v>7628</v>
      </c>
      <c r="N378" s="70">
        <v>1082915137</v>
      </c>
      <c r="O378" s="75">
        <v>13</v>
      </c>
      <c r="P378" s="158">
        <v>45302</v>
      </c>
      <c r="Q378" s="70">
        <v>4518689382</v>
      </c>
      <c r="R378" s="249">
        <v>45329</v>
      </c>
      <c r="S378" s="70">
        <v>14740000</v>
      </c>
      <c r="T378" s="67" t="s">
        <v>66</v>
      </c>
      <c r="U378" s="70">
        <v>7601831</v>
      </c>
      <c r="V378" s="70" t="s">
        <v>7132</v>
      </c>
      <c r="W378" s="249">
        <v>45329</v>
      </c>
      <c r="X378" s="249">
        <v>45329</v>
      </c>
      <c r="Y378" s="78" t="s">
        <v>74</v>
      </c>
      <c r="Z378" s="249">
        <v>45457</v>
      </c>
      <c r="AA378" s="71">
        <f t="shared" si="25"/>
        <v>128</v>
      </c>
      <c r="AB378" s="71">
        <v>2</v>
      </c>
      <c r="AC378" s="299">
        <v>1760000</v>
      </c>
      <c r="AD378" s="71">
        <v>1</v>
      </c>
      <c r="AE378" s="315">
        <v>45473</v>
      </c>
      <c r="AF378" s="71">
        <f t="shared" si="26"/>
        <v>16</v>
      </c>
      <c r="AG378" s="70">
        <v>0</v>
      </c>
      <c r="AH378" s="300">
        <v>0</v>
      </c>
      <c r="AI378" s="158" t="s">
        <v>74</v>
      </c>
      <c r="AJ378" s="67">
        <v>0</v>
      </c>
      <c r="AK378" s="76" t="s">
        <v>74</v>
      </c>
      <c r="AL378" s="76" t="s">
        <v>74</v>
      </c>
      <c r="AM378" s="71">
        <f t="shared" si="27"/>
        <v>0</v>
      </c>
      <c r="AN378" s="305">
        <f>+K378+AC378-AH378</f>
        <v>16500000</v>
      </c>
      <c r="AO378" s="67" t="s">
        <v>66</v>
      </c>
      <c r="AP378" s="70">
        <v>14740000</v>
      </c>
      <c r="AQ378" s="67" t="s">
        <v>94</v>
      </c>
      <c r="AR378" s="70">
        <v>0</v>
      </c>
      <c r="AS378" s="80" t="s">
        <v>74</v>
      </c>
      <c r="AT378" s="301">
        <v>16500000</v>
      </c>
      <c r="AU378" s="203">
        <f t="shared" si="28"/>
        <v>0</v>
      </c>
      <c r="AV378" s="83">
        <f t="shared" si="29"/>
        <v>1</v>
      </c>
      <c r="AW378" s="158" t="s">
        <v>74</v>
      </c>
      <c r="AX378" s="67" t="s">
        <v>80</v>
      </c>
      <c r="AY378" s="70" t="s">
        <v>10671</v>
      </c>
      <c r="AZ378" s="68" t="s">
        <v>66</v>
      </c>
      <c r="BA378" s="68" t="s">
        <v>66</v>
      </c>
    </row>
    <row r="379" spans="2:53" x14ac:dyDescent="0.25">
      <c r="B379" s="68">
        <v>2024</v>
      </c>
      <c r="C379" s="68">
        <v>891780111</v>
      </c>
      <c r="D379" s="69" t="s">
        <v>64</v>
      </c>
      <c r="E379" s="74" t="s">
        <v>10670</v>
      </c>
      <c r="F379" s="71" t="s">
        <v>10669</v>
      </c>
      <c r="G379" s="314">
        <v>0</v>
      </c>
      <c r="H379" s="67" t="s">
        <v>72</v>
      </c>
      <c r="I379" s="69" t="s">
        <v>65</v>
      </c>
      <c r="J379" s="70" t="s">
        <v>10668</v>
      </c>
      <c r="K379" s="70">
        <v>16527000</v>
      </c>
      <c r="L379" s="68" t="s">
        <v>67</v>
      </c>
      <c r="M379" s="70" t="s">
        <v>8540</v>
      </c>
      <c r="N379" s="70">
        <v>1083560113</v>
      </c>
      <c r="O379" s="75">
        <v>13</v>
      </c>
      <c r="P379" s="158">
        <v>45302</v>
      </c>
      <c r="Q379" s="70">
        <v>4518689382</v>
      </c>
      <c r="R379" s="249">
        <v>45329</v>
      </c>
      <c r="S379" s="70">
        <v>16527000</v>
      </c>
      <c r="T379" s="67" t="s">
        <v>66</v>
      </c>
      <c r="U379" s="70">
        <v>45507423</v>
      </c>
      <c r="V379" s="70" t="s">
        <v>6637</v>
      </c>
      <c r="W379" s="249">
        <v>45329</v>
      </c>
      <c r="X379" s="249">
        <v>45329</v>
      </c>
      <c r="Y379" s="78" t="s">
        <v>74</v>
      </c>
      <c r="Z379" s="249">
        <v>45457</v>
      </c>
      <c r="AA379" s="71">
        <f t="shared" si="25"/>
        <v>128</v>
      </c>
      <c r="AB379" s="71">
        <v>2</v>
      </c>
      <c r="AC379" s="299">
        <v>863000</v>
      </c>
      <c r="AD379" s="71">
        <v>1</v>
      </c>
      <c r="AE379" s="315">
        <v>45464</v>
      </c>
      <c r="AF379" s="71">
        <f t="shared" si="26"/>
        <v>7</v>
      </c>
      <c r="AG379" s="70">
        <v>0</v>
      </c>
      <c r="AH379" s="300">
        <v>0</v>
      </c>
      <c r="AI379" s="158" t="s">
        <v>74</v>
      </c>
      <c r="AJ379" s="67">
        <v>0</v>
      </c>
      <c r="AK379" s="76" t="s">
        <v>74</v>
      </c>
      <c r="AL379" s="76" t="s">
        <v>74</v>
      </c>
      <c r="AM379" s="71">
        <f t="shared" si="27"/>
        <v>0</v>
      </c>
      <c r="AN379" s="305">
        <f>+K379+AC379-AH379</f>
        <v>17390000</v>
      </c>
      <c r="AO379" s="67" t="s">
        <v>66</v>
      </c>
      <c r="AP379" s="70">
        <v>16527000</v>
      </c>
      <c r="AQ379" s="67" t="s">
        <v>94</v>
      </c>
      <c r="AR379" s="70">
        <v>0</v>
      </c>
      <c r="AS379" s="80" t="s">
        <v>74</v>
      </c>
      <c r="AT379" s="301">
        <v>17390000</v>
      </c>
      <c r="AU379" s="203">
        <f t="shared" si="28"/>
        <v>0</v>
      </c>
      <c r="AV379" s="83">
        <f t="shared" si="29"/>
        <v>1</v>
      </c>
      <c r="AW379" s="158" t="s">
        <v>74</v>
      </c>
      <c r="AX379" s="67" t="s">
        <v>80</v>
      </c>
      <c r="AY379" s="70" t="s">
        <v>10667</v>
      </c>
      <c r="AZ379" s="68" t="s">
        <v>66</v>
      </c>
      <c r="BA379" s="68" t="s">
        <v>66</v>
      </c>
    </row>
    <row r="380" spans="2:53" x14ac:dyDescent="0.25">
      <c r="B380" s="68">
        <v>2024</v>
      </c>
      <c r="C380" s="68">
        <v>891780111</v>
      </c>
      <c r="D380" s="69" t="s">
        <v>64</v>
      </c>
      <c r="E380" s="74" t="s">
        <v>10666</v>
      </c>
      <c r="F380" s="71" t="s">
        <v>10665</v>
      </c>
      <c r="G380" s="314">
        <v>0</v>
      </c>
      <c r="H380" s="67" t="s">
        <v>72</v>
      </c>
      <c r="I380" s="69" t="s">
        <v>65</v>
      </c>
      <c r="J380" s="70" t="s">
        <v>10664</v>
      </c>
      <c r="K380" s="70">
        <v>11167000</v>
      </c>
      <c r="L380" s="68" t="s">
        <v>67</v>
      </c>
      <c r="M380" s="70" t="s">
        <v>7056</v>
      </c>
      <c r="N380" s="70">
        <v>36719808</v>
      </c>
      <c r="O380" s="75">
        <v>14</v>
      </c>
      <c r="P380" s="249">
        <v>45302</v>
      </c>
      <c r="Q380" s="70">
        <v>2126349000</v>
      </c>
      <c r="R380" s="249">
        <v>45329</v>
      </c>
      <c r="S380" s="70">
        <v>11167000</v>
      </c>
      <c r="T380" s="67" t="s">
        <v>66</v>
      </c>
      <c r="U380" s="70">
        <v>45507423</v>
      </c>
      <c r="V380" s="70" t="s">
        <v>6637</v>
      </c>
      <c r="W380" s="249">
        <v>45329</v>
      </c>
      <c r="X380" s="249">
        <v>45329</v>
      </c>
      <c r="Y380" s="78" t="s">
        <v>74</v>
      </c>
      <c r="Z380" s="249">
        <v>45457</v>
      </c>
      <c r="AA380" s="71">
        <f t="shared" si="25"/>
        <v>128</v>
      </c>
      <c r="AB380" s="71">
        <v>2</v>
      </c>
      <c r="AC380" s="299">
        <v>583000</v>
      </c>
      <c r="AD380" s="71">
        <v>1</v>
      </c>
      <c r="AE380" s="315">
        <v>45464</v>
      </c>
      <c r="AF380" s="71">
        <f t="shared" si="26"/>
        <v>7</v>
      </c>
      <c r="AG380" s="70">
        <v>0</v>
      </c>
      <c r="AH380" s="300">
        <v>0</v>
      </c>
      <c r="AI380" s="158" t="s">
        <v>74</v>
      </c>
      <c r="AJ380" s="67">
        <v>0</v>
      </c>
      <c r="AK380" s="76" t="s">
        <v>74</v>
      </c>
      <c r="AL380" s="76" t="s">
        <v>74</v>
      </c>
      <c r="AM380" s="71">
        <f t="shared" si="27"/>
        <v>0</v>
      </c>
      <c r="AN380" s="305">
        <f>+K380+AC380-AH380</f>
        <v>11750000</v>
      </c>
      <c r="AO380" s="67" t="s">
        <v>66</v>
      </c>
      <c r="AP380" s="70">
        <v>11167000</v>
      </c>
      <c r="AQ380" s="67" t="s">
        <v>94</v>
      </c>
      <c r="AR380" s="70">
        <v>0</v>
      </c>
      <c r="AS380" s="80" t="s">
        <v>74</v>
      </c>
      <c r="AT380" s="301">
        <v>11750000</v>
      </c>
      <c r="AU380" s="203">
        <f t="shared" si="28"/>
        <v>0</v>
      </c>
      <c r="AV380" s="83">
        <f t="shared" si="29"/>
        <v>1</v>
      </c>
      <c r="AW380" s="158" t="s">
        <v>74</v>
      </c>
      <c r="AX380" s="67" t="s">
        <v>80</v>
      </c>
      <c r="AY380" s="70" t="s">
        <v>10663</v>
      </c>
      <c r="AZ380" s="68" t="s">
        <v>66</v>
      </c>
      <c r="BA380" s="68" t="s">
        <v>66</v>
      </c>
    </row>
    <row r="381" spans="2:53" x14ac:dyDescent="0.25">
      <c r="B381" s="68">
        <v>2024</v>
      </c>
      <c r="C381" s="68">
        <v>891780111</v>
      </c>
      <c r="D381" s="69" t="s">
        <v>64</v>
      </c>
      <c r="E381" s="74" t="s">
        <v>10662</v>
      </c>
      <c r="F381" s="71" t="s">
        <v>10661</v>
      </c>
      <c r="G381" s="314">
        <v>0</v>
      </c>
      <c r="H381" s="67" t="s">
        <v>72</v>
      </c>
      <c r="I381" s="69" t="s">
        <v>65</v>
      </c>
      <c r="J381" s="70" t="s">
        <v>10372</v>
      </c>
      <c r="K381" s="70">
        <v>9380000</v>
      </c>
      <c r="L381" s="68" t="s">
        <v>67</v>
      </c>
      <c r="M381" s="70" t="s">
        <v>7225</v>
      </c>
      <c r="N381" s="70">
        <v>57432482</v>
      </c>
      <c r="O381" s="75">
        <v>14</v>
      </c>
      <c r="P381" s="249">
        <v>45302</v>
      </c>
      <c r="Q381" s="70">
        <v>2126349000</v>
      </c>
      <c r="R381" s="249">
        <v>45329</v>
      </c>
      <c r="S381" s="70">
        <v>9380000</v>
      </c>
      <c r="T381" s="67" t="s">
        <v>66</v>
      </c>
      <c r="U381" s="70">
        <v>45507423</v>
      </c>
      <c r="V381" s="70" t="s">
        <v>6637</v>
      </c>
      <c r="W381" s="249">
        <v>45329</v>
      </c>
      <c r="X381" s="249">
        <v>45329</v>
      </c>
      <c r="Y381" s="78" t="s">
        <v>74</v>
      </c>
      <c r="Z381" s="249">
        <v>45457</v>
      </c>
      <c r="AA381" s="71">
        <f t="shared" si="25"/>
        <v>128</v>
      </c>
      <c r="AB381" s="71">
        <v>2</v>
      </c>
      <c r="AC381" s="299">
        <v>490000</v>
      </c>
      <c r="AD381" s="71">
        <v>1</v>
      </c>
      <c r="AE381" s="315">
        <v>45464</v>
      </c>
      <c r="AF381" s="71">
        <f t="shared" si="26"/>
        <v>7</v>
      </c>
      <c r="AG381" s="70">
        <v>0</v>
      </c>
      <c r="AH381" s="300">
        <v>0</v>
      </c>
      <c r="AI381" s="158" t="s">
        <v>74</v>
      </c>
      <c r="AJ381" s="67">
        <v>0</v>
      </c>
      <c r="AK381" s="76" t="s">
        <v>74</v>
      </c>
      <c r="AL381" s="76" t="s">
        <v>74</v>
      </c>
      <c r="AM381" s="71">
        <f t="shared" si="27"/>
        <v>0</v>
      </c>
      <c r="AN381" s="305">
        <f>+K381+AC381-AH381</f>
        <v>9870000</v>
      </c>
      <c r="AO381" s="67" t="s">
        <v>66</v>
      </c>
      <c r="AP381" s="70">
        <v>9380000</v>
      </c>
      <c r="AQ381" s="67" t="s">
        <v>94</v>
      </c>
      <c r="AR381" s="70">
        <v>0</v>
      </c>
      <c r="AS381" s="80" t="s">
        <v>74</v>
      </c>
      <c r="AT381" s="301">
        <v>9870000</v>
      </c>
      <c r="AU381" s="203">
        <f t="shared" si="28"/>
        <v>0</v>
      </c>
      <c r="AV381" s="83">
        <f t="shared" si="29"/>
        <v>1</v>
      </c>
      <c r="AW381" s="158" t="s">
        <v>74</v>
      </c>
      <c r="AX381" s="67" t="s">
        <v>80</v>
      </c>
      <c r="AY381" s="70" t="s">
        <v>10660</v>
      </c>
      <c r="AZ381" s="68" t="s">
        <v>66</v>
      </c>
      <c r="BA381" s="68" t="s">
        <v>66</v>
      </c>
    </row>
    <row r="382" spans="2:53" x14ac:dyDescent="0.25">
      <c r="B382" s="68">
        <v>2024</v>
      </c>
      <c r="C382" s="68">
        <v>891780111</v>
      </c>
      <c r="D382" s="69" t="s">
        <v>64</v>
      </c>
      <c r="E382" s="74" t="s">
        <v>10659</v>
      </c>
      <c r="F382" s="71" t="s">
        <v>10658</v>
      </c>
      <c r="G382" s="314">
        <v>0</v>
      </c>
      <c r="H382" s="67" t="s">
        <v>72</v>
      </c>
      <c r="I382" s="69" t="s">
        <v>65</v>
      </c>
      <c r="J382" s="70" t="s">
        <v>10637</v>
      </c>
      <c r="K382" s="70">
        <v>9380000</v>
      </c>
      <c r="L382" s="68" t="s">
        <v>67</v>
      </c>
      <c r="M382" s="70" t="s">
        <v>7234</v>
      </c>
      <c r="N382" s="70">
        <v>1082889011</v>
      </c>
      <c r="O382" s="75">
        <v>14</v>
      </c>
      <c r="P382" s="249">
        <v>45302</v>
      </c>
      <c r="Q382" s="70">
        <v>2126349000</v>
      </c>
      <c r="R382" s="249">
        <v>45329</v>
      </c>
      <c r="S382" s="70">
        <v>9380000</v>
      </c>
      <c r="T382" s="67" t="s">
        <v>66</v>
      </c>
      <c r="U382" s="70">
        <v>45507423</v>
      </c>
      <c r="V382" s="70" t="s">
        <v>6637</v>
      </c>
      <c r="W382" s="249">
        <v>45329</v>
      </c>
      <c r="X382" s="249">
        <v>45329</v>
      </c>
      <c r="Y382" s="78" t="s">
        <v>74</v>
      </c>
      <c r="Z382" s="249">
        <v>45457</v>
      </c>
      <c r="AA382" s="71">
        <f t="shared" si="25"/>
        <v>128</v>
      </c>
      <c r="AB382" s="71">
        <v>2</v>
      </c>
      <c r="AC382" s="299">
        <v>490000</v>
      </c>
      <c r="AD382" s="71">
        <v>1</v>
      </c>
      <c r="AE382" s="315">
        <v>45464</v>
      </c>
      <c r="AF382" s="71">
        <f t="shared" si="26"/>
        <v>7</v>
      </c>
      <c r="AG382" s="70">
        <v>0</v>
      </c>
      <c r="AH382" s="300">
        <v>0</v>
      </c>
      <c r="AI382" s="158" t="s">
        <v>74</v>
      </c>
      <c r="AJ382" s="67">
        <v>0</v>
      </c>
      <c r="AK382" s="76" t="s">
        <v>74</v>
      </c>
      <c r="AL382" s="76" t="s">
        <v>74</v>
      </c>
      <c r="AM382" s="71">
        <f t="shared" si="27"/>
        <v>0</v>
      </c>
      <c r="AN382" s="305">
        <f>+K382+AC382-AH382</f>
        <v>9870000</v>
      </c>
      <c r="AO382" s="67" t="s">
        <v>66</v>
      </c>
      <c r="AP382" s="70">
        <v>9380000</v>
      </c>
      <c r="AQ382" s="67" t="s">
        <v>94</v>
      </c>
      <c r="AR382" s="70">
        <v>0</v>
      </c>
      <c r="AS382" s="80" t="s">
        <v>74</v>
      </c>
      <c r="AT382" s="301">
        <v>9870000</v>
      </c>
      <c r="AU382" s="203">
        <f t="shared" si="28"/>
        <v>0</v>
      </c>
      <c r="AV382" s="83">
        <f t="shared" si="29"/>
        <v>1</v>
      </c>
      <c r="AW382" s="158" t="s">
        <v>74</v>
      </c>
      <c r="AX382" s="67" t="s">
        <v>80</v>
      </c>
      <c r="AY382" s="70" t="s">
        <v>10657</v>
      </c>
      <c r="AZ382" s="68" t="s">
        <v>66</v>
      </c>
      <c r="BA382" s="68" t="s">
        <v>66</v>
      </c>
    </row>
    <row r="383" spans="2:53" x14ac:dyDescent="0.25">
      <c r="B383" s="68">
        <v>2024</v>
      </c>
      <c r="C383" s="68">
        <v>891780111</v>
      </c>
      <c r="D383" s="69" t="s">
        <v>64</v>
      </c>
      <c r="E383" s="74" t="s">
        <v>10656</v>
      </c>
      <c r="F383" s="71" t="s">
        <v>10655</v>
      </c>
      <c r="G383" s="314">
        <v>0</v>
      </c>
      <c r="H383" s="67" t="s">
        <v>72</v>
      </c>
      <c r="I383" s="69" t="s">
        <v>65</v>
      </c>
      <c r="J383" s="70" t="s">
        <v>10654</v>
      </c>
      <c r="K383" s="70">
        <v>9380000</v>
      </c>
      <c r="L383" s="68" t="s">
        <v>67</v>
      </c>
      <c r="M383" s="70" t="s">
        <v>7229</v>
      </c>
      <c r="N383" s="70">
        <v>36506829</v>
      </c>
      <c r="O383" s="75">
        <v>14</v>
      </c>
      <c r="P383" s="249">
        <v>45302</v>
      </c>
      <c r="Q383" s="70">
        <v>2126349000</v>
      </c>
      <c r="R383" s="249">
        <v>45329</v>
      </c>
      <c r="S383" s="70">
        <v>9380000</v>
      </c>
      <c r="T383" s="67" t="s">
        <v>66</v>
      </c>
      <c r="U383" s="70">
        <v>45507423</v>
      </c>
      <c r="V383" s="70" t="s">
        <v>6637</v>
      </c>
      <c r="W383" s="249">
        <v>45329</v>
      </c>
      <c r="X383" s="249">
        <v>45329</v>
      </c>
      <c r="Y383" s="78" t="s">
        <v>74</v>
      </c>
      <c r="Z383" s="249">
        <v>45457</v>
      </c>
      <c r="AA383" s="71">
        <f t="shared" si="25"/>
        <v>128</v>
      </c>
      <c r="AB383" s="71">
        <v>2</v>
      </c>
      <c r="AC383" s="299">
        <v>490000</v>
      </c>
      <c r="AD383" s="71">
        <v>1</v>
      </c>
      <c r="AE383" s="315">
        <v>45464</v>
      </c>
      <c r="AF383" s="71">
        <f t="shared" si="26"/>
        <v>7</v>
      </c>
      <c r="AG383" s="70">
        <v>0</v>
      </c>
      <c r="AH383" s="300">
        <v>0</v>
      </c>
      <c r="AI383" s="158" t="s">
        <v>74</v>
      </c>
      <c r="AJ383" s="67">
        <v>0</v>
      </c>
      <c r="AK383" s="76" t="s">
        <v>74</v>
      </c>
      <c r="AL383" s="76" t="s">
        <v>74</v>
      </c>
      <c r="AM383" s="71">
        <f t="shared" si="27"/>
        <v>0</v>
      </c>
      <c r="AN383" s="305">
        <f>+K383+AC383-AH383</f>
        <v>9870000</v>
      </c>
      <c r="AO383" s="67" t="s">
        <v>66</v>
      </c>
      <c r="AP383" s="70">
        <v>9380000</v>
      </c>
      <c r="AQ383" s="67" t="s">
        <v>94</v>
      </c>
      <c r="AR383" s="70">
        <v>0</v>
      </c>
      <c r="AS383" s="80" t="s">
        <v>74</v>
      </c>
      <c r="AT383" s="301">
        <v>9870000</v>
      </c>
      <c r="AU383" s="203">
        <f t="shared" si="28"/>
        <v>0</v>
      </c>
      <c r="AV383" s="83">
        <f t="shared" si="29"/>
        <v>1</v>
      </c>
      <c r="AW383" s="158" t="s">
        <v>74</v>
      </c>
      <c r="AX383" s="67" t="s">
        <v>80</v>
      </c>
      <c r="AY383" s="70" t="s">
        <v>10653</v>
      </c>
      <c r="AZ383" s="68" t="s">
        <v>66</v>
      </c>
      <c r="BA383" s="68" t="s">
        <v>66</v>
      </c>
    </row>
    <row r="384" spans="2:53" x14ac:dyDescent="0.25">
      <c r="B384" s="68">
        <v>2024</v>
      </c>
      <c r="C384" s="68">
        <v>891780111</v>
      </c>
      <c r="D384" s="69" t="s">
        <v>64</v>
      </c>
      <c r="E384" s="74" t="s">
        <v>10652</v>
      </c>
      <c r="F384" s="71" t="s">
        <v>10651</v>
      </c>
      <c r="G384" s="314">
        <v>0</v>
      </c>
      <c r="H384" s="67" t="s">
        <v>72</v>
      </c>
      <c r="I384" s="69" t="s">
        <v>65</v>
      </c>
      <c r="J384" s="70" t="s">
        <v>10650</v>
      </c>
      <c r="K384" s="70">
        <v>11167000</v>
      </c>
      <c r="L384" s="68" t="s">
        <v>67</v>
      </c>
      <c r="M384" s="70" t="s">
        <v>10649</v>
      </c>
      <c r="N384" s="70">
        <v>84454876</v>
      </c>
      <c r="O384" s="75">
        <v>14</v>
      </c>
      <c r="P384" s="249">
        <v>45302</v>
      </c>
      <c r="Q384" s="70">
        <v>2126349000</v>
      </c>
      <c r="R384" s="249">
        <v>45329</v>
      </c>
      <c r="S384" s="70">
        <v>11167000</v>
      </c>
      <c r="T384" s="67" t="s">
        <v>66</v>
      </c>
      <c r="U384" s="70">
        <v>45507423</v>
      </c>
      <c r="V384" s="70" t="s">
        <v>6637</v>
      </c>
      <c r="W384" s="249">
        <v>45329</v>
      </c>
      <c r="X384" s="249">
        <v>45329</v>
      </c>
      <c r="Y384" s="78" t="s">
        <v>74</v>
      </c>
      <c r="Z384" s="249">
        <v>45457</v>
      </c>
      <c r="AA384" s="71">
        <f t="shared" si="25"/>
        <v>128</v>
      </c>
      <c r="AB384" s="71">
        <v>0</v>
      </c>
      <c r="AC384" s="299">
        <v>0</v>
      </c>
      <c r="AD384" s="71">
        <v>0</v>
      </c>
      <c r="AE384" s="158" t="s">
        <v>74</v>
      </c>
      <c r="AF384" s="71">
        <f t="shared" si="26"/>
        <v>0</v>
      </c>
      <c r="AG384" s="70">
        <v>1</v>
      </c>
      <c r="AH384" s="300">
        <v>3667000</v>
      </c>
      <c r="AI384" s="158">
        <v>45415</v>
      </c>
      <c r="AJ384" s="67">
        <v>0</v>
      </c>
      <c r="AK384" s="76" t="s">
        <v>74</v>
      </c>
      <c r="AL384" s="76" t="s">
        <v>74</v>
      </c>
      <c r="AM384" s="71">
        <f t="shared" si="27"/>
        <v>0</v>
      </c>
      <c r="AN384" s="305">
        <f>+K384+AC384-AH384</f>
        <v>7500000</v>
      </c>
      <c r="AO384" s="67" t="s">
        <v>66</v>
      </c>
      <c r="AP384" s="70">
        <v>11167000</v>
      </c>
      <c r="AQ384" s="67" t="s">
        <v>94</v>
      </c>
      <c r="AR384" s="70">
        <v>0</v>
      </c>
      <c r="AS384" s="80" t="s">
        <v>74</v>
      </c>
      <c r="AT384" s="301">
        <v>7500000</v>
      </c>
      <c r="AU384" s="203">
        <f t="shared" si="28"/>
        <v>0</v>
      </c>
      <c r="AV384" s="83">
        <f t="shared" si="29"/>
        <v>1</v>
      </c>
      <c r="AW384" s="158" t="s">
        <v>74</v>
      </c>
      <c r="AX384" s="67" t="s">
        <v>571</v>
      </c>
      <c r="AY384" s="70" t="s">
        <v>10648</v>
      </c>
      <c r="AZ384" s="68" t="s">
        <v>66</v>
      </c>
      <c r="BA384" s="68" t="s">
        <v>66</v>
      </c>
    </row>
    <row r="385" spans="2:53" x14ac:dyDescent="0.25">
      <c r="B385" s="68">
        <v>2024</v>
      </c>
      <c r="C385" s="68">
        <v>891780111</v>
      </c>
      <c r="D385" s="69" t="s">
        <v>64</v>
      </c>
      <c r="E385" s="74" t="s">
        <v>10647</v>
      </c>
      <c r="F385" s="71" t="s">
        <v>10646</v>
      </c>
      <c r="G385" s="314">
        <v>0</v>
      </c>
      <c r="H385" s="67" t="s">
        <v>72</v>
      </c>
      <c r="I385" s="69" t="s">
        <v>65</v>
      </c>
      <c r="J385" s="70" t="s">
        <v>10645</v>
      </c>
      <c r="K385" s="70">
        <v>14740000</v>
      </c>
      <c r="L385" s="68" t="s">
        <v>67</v>
      </c>
      <c r="M385" s="70" t="s">
        <v>6638</v>
      </c>
      <c r="N385" s="70">
        <v>32896015</v>
      </c>
      <c r="O385" s="75">
        <v>13</v>
      </c>
      <c r="P385" s="158">
        <v>45302</v>
      </c>
      <c r="Q385" s="70">
        <v>4518689382</v>
      </c>
      <c r="R385" s="249">
        <v>45329</v>
      </c>
      <c r="S385" s="70">
        <v>14740000</v>
      </c>
      <c r="T385" s="67" t="s">
        <v>66</v>
      </c>
      <c r="U385" s="70">
        <v>45507423</v>
      </c>
      <c r="V385" s="70" t="s">
        <v>6637</v>
      </c>
      <c r="W385" s="249">
        <v>45329</v>
      </c>
      <c r="X385" s="249">
        <v>45329</v>
      </c>
      <c r="Y385" s="78" t="s">
        <v>74</v>
      </c>
      <c r="Z385" s="249">
        <v>45457</v>
      </c>
      <c r="AA385" s="71">
        <f t="shared" si="25"/>
        <v>128</v>
      </c>
      <c r="AB385" s="71">
        <v>2</v>
      </c>
      <c r="AC385" s="299">
        <v>770000</v>
      </c>
      <c r="AD385" s="71">
        <v>1</v>
      </c>
      <c r="AE385" s="315">
        <v>45464</v>
      </c>
      <c r="AF385" s="71">
        <f t="shared" si="26"/>
        <v>7</v>
      </c>
      <c r="AG385" s="70">
        <v>0</v>
      </c>
      <c r="AH385" s="300">
        <v>0</v>
      </c>
      <c r="AI385" s="158" t="s">
        <v>74</v>
      </c>
      <c r="AJ385" s="67">
        <v>0</v>
      </c>
      <c r="AK385" s="76" t="s">
        <v>74</v>
      </c>
      <c r="AL385" s="76" t="s">
        <v>74</v>
      </c>
      <c r="AM385" s="71">
        <f t="shared" si="27"/>
        <v>0</v>
      </c>
      <c r="AN385" s="305">
        <f>+K385+AC385-AH385</f>
        <v>15510000</v>
      </c>
      <c r="AO385" s="67" t="s">
        <v>66</v>
      </c>
      <c r="AP385" s="70">
        <v>14740000</v>
      </c>
      <c r="AQ385" s="67" t="s">
        <v>94</v>
      </c>
      <c r="AR385" s="70">
        <v>0</v>
      </c>
      <c r="AS385" s="80" t="s">
        <v>74</v>
      </c>
      <c r="AT385" s="301">
        <v>15510000</v>
      </c>
      <c r="AU385" s="203">
        <f t="shared" si="28"/>
        <v>0</v>
      </c>
      <c r="AV385" s="83">
        <f t="shared" si="29"/>
        <v>1</v>
      </c>
      <c r="AW385" s="158" t="s">
        <v>74</v>
      </c>
      <c r="AX385" s="67" t="s">
        <v>80</v>
      </c>
      <c r="AY385" s="70" t="s">
        <v>10644</v>
      </c>
      <c r="AZ385" s="68" t="s">
        <v>66</v>
      </c>
      <c r="BA385" s="68" t="s">
        <v>66</v>
      </c>
    </row>
    <row r="386" spans="2:53" x14ac:dyDescent="0.25">
      <c r="B386" s="68">
        <v>2024</v>
      </c>
      <c r="C386" s="68">
        <v>891780111</v>
      </c>
      <c r="D386" s="69" t="s">
        <v>64</v>
      </c>
      <c r="E386" s="74" t="s">
        <v>10643</v>
      </c>
      <c r="F386" s="71" t="s">
        <v>10642</v>
      </c>
      <c r="G386" s="314">
        <v>0</v>
      </c>
      <c r="H386" s="67" t="s">
        <v>72</v>
      </c>
      <c r="I386" s="69" t="s">
        <v>65</v>
      </c>
      <c r="J386" s="70" t="s">
        <v>10641</v>
      </c>
      <c r="K386" s="70">
        <v>9380000</v>
      </c>
      <c r="L386" s="68" t="s">
        <v>67</v>
      </c>
      <c r="M386" s="70" t="s">
        <v>7261</v>
      </c>
      <c r="N386" s="70">
        <v>57430388</v>
      </c>
      <c r="O386" s="75">
        <v>14</v>
      </c>
      <c r="P386" s="249">
        <v>45302</v>
      </c>
      <c r="Q386" s="70">
        <v>2126349000</v>
      </c>
      <c r="R386" s="249">
        <v>45329</v>
      </c>
      <c r="S386" s="70">
        <v>9380000</v>
      </c>
      <c r="T386" s="67" t="s">
        <v>66</v>
      </c>
      <c r="U386" s="70">
        <v>45507423</v>
      </c>
      <c r="V386" s="70" t="s">
        <v>6637</v>
      </c>
      <c r="W386" s="249">
        <v>45329</v>
      </c>
      <c r="X386" s="249">
        <v>45329</v>
      </c>
      <c r="Y386" s="78" t="s">
        <v>74</v>
      </c>
      <c r="Z386" s="249">
        <v>45457</v>
      </c>
      <c r="AA386" s="71">
        <f t="shared" si="25"/>
        <v>128</v>
      </c>
      <c r="AB386" s="71">
        <v>2</v>
      </c>
      <c r="AC386" s="299">
        <v>490000</v>
      </c>
      <c r="AD386" s="71">
        <v>1</v>
      </c>
      <c r="AE386" s="315">
        <v>45464</v>
      </c>
      <c r="AF386" s="71">
        <f t="shared" si="26"/>
        <v>7</v>
      </c>
      <c r="AG386" s="70">
        <v>0</v>
      </c>
      <c r="AH386" s="300">
        <v>0</v>
      </c>
      <c r="AI386" s="158" t="s">
        <v>74</v>
      </c>
      <c r="AJ386" s="67">
        <v>0</v>
      </c>
      <c r="AK386" s="76" t="s">
        <v>74</v>
      </c>
      <c r="AL386" s="76" t="s">
        <v>74</v>
      </c>
      <c r="AM386" s="71">
        <f t="shared" si="27"/>
        <v>0</v>
      </c>
      <c r="AN386" s="305">
        <f>+K386+AC386-AH386</f>
        <v>9870000</v>
      </c>
      <c r="AO386" s="67" t="s">
        <v>66</v>
      </c>
      <c r="AP386" s="70">
        <v>9380000</v>
      </c>
      <c r="AQ386" s="67" t="s">
        <v>94</v>
      </c>
      <c r="AR386" s="70">
        <v>0</v>
      </c>
      <c r="AS386" s="80" t="s">
        <v>74</v>
      </c>
      <c r="AT386" s="301">
        <v>9870000</v>
      </c>
      <c r="AU386" s="203">
        <f t="shared" si="28"/>
        <v>0</v>
      </c>
      <c r="AV386" s="83">
        <f t="shared" si="29"/>
        <v>1</v>
      </c>
      <c r="AW386" s="158" t="s">
        <v>74</v>
      </c>
      <c r="AX386" s="67" t="s">
        <v>80</v>
      </c>
      <c r="AY386" s="70" t="s">
        <v>10640</v>
      </c>
      <c r="AZ386" s="68" t="s">
        <v>66</v>
      </c>
      <c r="BA386" s="68" t="s">
        <v>66</v>
      </c>
    </row>
    <row r="387" spans="2:53" x14ac:dyDescent="0.25">
      <c r="B387" s="68">
        <v>2024</v>
      </c>
      <c r="C387" s="68">
        <v>891780111</v>
      </c>
      <c r="D387" s="69" t="s">
        <v>64</v>
      </c>
      <c r="E387" s="74" t="s">
        <v>10639</v>
      </c>
      <c r="F387" s="71" t="s">
        <v>10638</v>
      </c>
      <c r="G387" s="314">
        <v>0</v>
      </c>
      <c r="H387" s="67" t="s">
        <v>72</v>
      </c>
      <c r="I387" s="69" t="s">
        <v>65</v>
      </c>
      <c r="J387" s="70" t="s">
        <v>10637</v>
      </c>
      <c r="K387" s="70">
        <v>9380000</v>
      </c>
      <c r="L387" s="68" t="s">
        <v>67</v>
      </c>
      <c r="M387" s="70" t="s">
        <v>7143</v>
      </c>
      <c r="N387" s="70">
        <v>36552336</v>
      </c>
      <c r="O387" s="75">
        <v>14</v>
      </c>
      <c r="P387" s="249">
        <v>45302</v>
      </c>
      <c r="Q387" s="70">
        <v>2126349000</v>
      </c>
      <c r="R387" s="249">
        <v>45329</v>
      </c>
      <c r="S387" s="70">
        <v>9380000</v>
      </c>
      <c r="T387" s="67" t="s">
        <v>66</v>
      </c>
      <c r="U387" s="70">
        <v>45507423</v>
      </c>
      <c r="V387" s="70" t="s">
        <v>6637</v>
      </c>
      <c r="W387" s="249">
        <v>45329</v>
      </c>
      <c r="X387" s="249">
        <v>45329</v>
      </c>
      <c r="Y387" s="78" t="s">
        <v>74</v>
      </c>
      <c r="Z387" s="249">
        <v>45457</v>
      </c>
      <c r="AA387" s="71">
        <f t="shared" si="25"/>
        <v>128</v>
      </c>
      <c r="AB387" s="71">
        <v>2</v>
      </c>
      <c r="AC387" s="299">
        <v>490000</v>
      </c>
      <c r="AD387" s="71">
        <v>1</v>
      </c>
      <c r="AE387" s="315">
        <v>45464</v>
      </c>
      <c r="AF387" s="71">
        <f t="shared" si="26"/>
        <v>7</v>
      </c>
      <c r="AG387" s="70">
        <v>0</v>
      </c>
      <c r="AH387" s="300">
        <v>0</v>
      </c>
      <c r="AI387" s="158" t="s">
        <v>74</v>
      </c>
      <c r="AJ387" s="67">
        <v>0</v>
      </c>
      <c r="AK387" s="76" t="s">
        <v>74</v>
      </c>
      <c r="AL387" s="76" t="s">
        <v>74</v>
      </c>
      <c r="AM387" s="71">
        <f t="shared" si="27"/>
        <v>0</v>
      </c>
      <c r="AN387" s="305">
        <f>+K387+AC387-AH387</f>
        <v>9870000</v>
      </c>
      <c r="AO387" s="67" t="s">
        <v>66</v>
      </c>
      <c r="AP387" s="70">
        <v>9380000</v>
      </c>
      <c r="AQ387" s="67" t="s">
        <v>94</v>
      </c>
      <c r="AR387" s="70">
        <v>0</v>
      </c>
      <c r="AS387" s="80" t="s">
        <v>74</v>
      </c>
      <c r="AT387" s="301">
        <v>9870000</v>
      </c>
      <c r="AU387" s="203">
        <f t="shared" si="28"/>
        <v>0</v>
      </c>
      <c r="AV387" s="83">
        <f t="shared" si="29"/>
        <v>1</v>
      </c>
      <c r="AW387" s="158" t="s">
        <v>74</v>
      </c>
      <c r="AX387" s="67" t="s">
        <v>80</v>
      </c>
      <c r="AY387" s="70" t="s">
        <v>10636</v>
      </c>
      <c r="AZ387" s="68" t="s">
        <v>66</v>
      </c>
      <c r="BA387" s="68" t="s">
        <v>66</v>
      </c>
    </row>
    <row r="388" spans="2:53" x14ac:dyDescent="0.25">
      <c r="B388" s="68">
        <v>2024</v>
      </c>
      <c r="C388" s="68">
        <v>891780111</v>
      </c>
      <c r="D388" s="69" t="s">
        <v>64</v>
      </c>
      <c r="E388" s="74" t="s">
        <v>10635</v>
      </c>
      <c r="F388" s="71" t="s">
        <v>10634</v>
      </c>
      <c r="G388" s="314">
        <v>0</v>
      </c>
      <c r="H388" s="67" t="s">
        <v>72</v>
      </c>
      <c r="I388" s="69" t="s">
        <v>65</v>
      </c>
      <c r="J388" s="70" t="s">
        <v>10633</v>
      </c>
      <c r="K388" s="70">
        <v>16080000</v>
      </c>
      <c r="L388" s="68" t="s">
        <v>67</v>
      </c>
      <c r="M388" s="70" t="s">
        <v>6722</v>
      </c>
      <c r="N388" s="70">
        <v>1085038618</v>
      </c>
      <c r="O388" s="75">
        <v>13</v>
      </c>
      <c r="P388" s="158">
        <v>45302</v>
      </c>
      <c r="Q388" s="70">
        <v>4518689382</v>
      </c>
      <c r="R388" s="249">
        <v>45329</v>
      </c>
      <c r="S388" s="70">
        <v>16080000</v>
      </c>
      <c r="T388" s="67" t="s">
        <v>66</v>
      </c>
      <c r="U388" s="70">
        <v>36718996</v>
      </c>
      <c r="V388" s="70" t="s">
        <v>7152</v>
      </c>
      <c r="W388" s="249">
        <v>45329</v>
      </c>
      <c r="X388" s="249">
        <v>45329</v>
      </c>
      <c r="Y388" s="78" t="s">
        <v>74</v>
      </c>
      <c r="Z388" s="249">
        <v>45457</v>
      </c>
      <c r="AA388" s="71">
        <f t="shared" si="25"/>
        <v>128</v>
      </c>
      <c r="AB388" s="71">
        <v>0</v>
      </c>
      <c r="AC388" s="299">
        <v>0</v>
      </c>
      <c r="AD388" s="71">
        <v>0</v>
      </c>
      <c r="AE388" s="158" t="s">
        <v>74</v>
      </c>
      <c r="AF388" s="71">
        <f t="shared" si="26"/>
        <v>0</v>
      </c>
      <c r="AG388" s="70">
        <v>0</v>
      </c>
      <c r="AH388" s="300">
        <v>0</v>
      </c>
      <c r="AI388" s="158" t="s">
        <v>74</v>
      </c>
      <c r="AJ388" s="67">
        <v>0</v>
      </c>
      <c r="AK388" s="76" t="s">
        <v>74</v>
      </c>
      <c r="AL388" s="76" t="s">
        <v>74</v>
      </c>
      <c r="AM388" s="71">
        <f t="shared" si="27"/>
        <v>0</v>
      </c>
      <c r="AN388" s="305">
        <f>+K388+AC388-AH388</f>
        <v>16080000</v>
      </c>
      <c r="AO388" s="67" t="s">
        <v>66</v>
      </c>
      <c r="AP388" s="70">
        <v>16080000</v>
      </c>
      <c r="AQ388" s="67" t="s">
        <v>94</v>
      </c>
      <c r="AR388" s="70">
        <v>0</v>
      </c>
      <c r="AS388" s="80" t="s">
        <v>74</v>
      </c>
      <c r="AT388" s="301">
        <v>16080000</v>
      </c>
      <c r="AU388" s="203">
        <f t="shared" si="28"/>
        <v>0</v>
      </c>
      <c r="AV388" s="83">
        <f t="shared" si="29"/>
        <v>1</v>
      </c>
      <c r="AW388" s="158" t="s">
        <v>74</v>
      </c>
      <c r="AX388" s="67" t="s">
        <v>80</v>
      </c>
      <c r="AY388" s="70" t="s">
        <v>10632</v>
      </c>
      <c r="AZ388" s="68" t="s">
        <v>66</v>
      </c>
      <c r="BA388" s="68" t="s">
        <v>66</v>
      </c>
    </row>
    <row r="389" spans="2:53" x14ac:dyDescent="0.25">
      <c r="B389" s="68">
        <v>2024</v>
      </c>
      <c r="C389" s="68">
        <v>891780111</v>
      </c>
      <c r="D389" s="69" t="s">
        <v>64</v>
      </c>
      <c r="E389" s="74" t="s">
        <v>10631</v>
      </c>
      <c r="F389" s="71" t="s">
        <v>10630</v>
      </c>
      <c r="G389" s="314">
        <v>0</v>
      </c>
      <c r="H389" s="67" t="s">
        <v>72</v>
      </c>
      <c r="I389" s="69" t="s">
        <v>65</v>
      </c>
      <c r="J389" s="70" t="s">
        <v>10283</v>
      </c>
      <c r="K389" s="70">
        <v>17420000</v>
      </c>
      <c r="L389" s="68" t="s">
        <v>67</v>
      </c>
      <c r="M389" s="70" t="s">
        <v>8030</v>
      </c>
      <c r="N389" s="70">
        <v>57106762</v>
      </c>
      <c r="O389" s="75">
        <v>13</v>
      </c>
      <c r="P389" s="158">
        <v>45302</v>
      </c>
      <c r="Q389" s="70">
        <v>4518689382</v>
      </c>
      <c r="R389" s="249">
        <v>45329</v>
      </c>
      <c r="S389" s="70">
        <v>17420000</v>
      </c>
      <c r="T389" s="67" t="s">
        <v>66</v>
      </c>
      <c r="U389" s="70">
        <v>1082964146</v>
      </c>
      <c r="V389" s="70" t="s">
        <v>6309</v>
      </c>
      <c r="W389" s="249">
        <v>45329</v>
      </c>
      <c r="X389" s="249">
        <v>45329</v>
      </c>
      <c r="Y389" s="78" t="s">
        <v>74</v>
      </c>
      <c r="Z389" s="249">
        <v>45457</v>
      </c>
      <c r="AA389" s="71">
        <f t="shared" si="25"/>
        <v>128</v>
      </c>
      <c r="AB389" s="71">
        <v>2</v>
      </c>
      <c r="AC389" s="299">
        <v>2080000</v>
      </c>
      <c r="AD389" s="71">
        <v>1</v>
      </c>
      <c r="AE389" s="315">
        <v>45473</v>
      </c>
      <c r="AF389" s="71">
        <f t="shared" si="26"/>
        <v>16</v>
      </c>
      <c r="AG389" s="70">
        <v>0</v>
      </c>
      <c r="AH389" s="300">
        <v>0</v>
      </c>
      <c r="AI389" s="158" t="s">
        <v>74</v>
      </c>
      <c r="AJ389" s="67">
        <v>0</v>
      </c>
      <c r="AK389" s="76" t="s">
        <v>74</v>
      </c>
      <c r="AL389" s="76" t="s">
        <v>74</v>
      </c>
      <c r="AM389" s="71">
        <f t="shared" si="27"/>
        <v>0</v>
      </c>
      <c r="AN389" s="305">
        <f>+K389+AC389-AH389</f>
        <v>19500000</v>
      </c>
      <c r="AO389" s="67" t="s">
        <v>66</v>
      </c>
      <c r="AP389" s="70">
        <v>17420000</v>
      </c>
      <c r="AQ389" s="67" t="s">
        <v>94</v>
      </c>
      <c r="AR389" s="70">
        <v>0</v>
      </c>
      <c r="AS389" s="80" t="s">
        <v>74</v>
      </c>
      <c r="AT389" s="301">
        <v>19500000</v>
      </c>
      <c r="AU389" s="203">
        <f t="shared" si="28"/>
        <v>0</v>
      </c>
      <c r="AV389" s="83">
        <f t="shared" si="29"/>
        <v>1</v>
      </c>
      <c r="AW389" s="158" t="s">
        <v>74</v>
      </c>
      <c r="AX389" s="67" t="s">
        <v>80</v>
      </c>
      <c r="AY389" s="70" t="s">
        <v>10629</v>
      </c>
      <c r="AZ389" s="68" t="s">
        <v>66</v>
      </c>
      <c r="BA389" s="68" t="s">
        <v>66</v>
      </c>
    </row>
    <row r="390" spans="2:53" x14ac:dyDescent="0.25">
      <c r="B390" s="68">
        <v>2024</v>
      </c>
      <c r="C390" s="68">
        <v>891780111</v>
      </c>
      <c r="D390" s="69" t="s">
        <v>64</v>
      </c>
      <c r="E390" s="74" t="s">
        <v>10628</v>
      </c>
      <c r="F390" s="71" t="s">
        <v>10627</v>
      </c>
      <c r="G390" s="314">
        <v>0</v>
      </c>
      <c r="H390" s="67" t="s">
        <v>72</v>
      </c>
      <c r="I390" s="69" t="s">
        <v>65</v>
      </c>
      <c r="J390" s="70" t="s">
        <v>10626</v>
      </c>
      <c r="K390" s="70">
        <v>14740000</v>
      </c>
      <c r="L390" s="68" t="s">
        <v>67</v>
      </c>
      <c r="M390" s="70" t="s">
        <v>10625</v>
      </c>
      <c r="N390" s="70">
        <v>12563787</v>
      </c>
      <c r="O390" s="75">
        <v>13</v>
      </c>
      <c r="P390" s="158">
        <v>45302</v>
      </c>
      <c r="Q390" s="70">
        <v>4518689382</v>
      </c>
      <c r="R390" s="249">
        <v>45329</v>
      </c>
      <c r="S390" s="70">
        <v>14740000</v>
      </c>
      <c r="T390" s="67" t="s">
        <v>66</v>
      </c>
      <c r="U390" s="70">
        <v>39058006</v>
      </c>
      <c r="V390" s="70" t="s">
        <v>8534</v>
      </c>
      <c r="W390" s="249">
        <v>45329</v>
      </c>
      <c r="X390" s="249">
        <v>45329</v>
      </c>
      <c r="Y390" s="78" t="s">
        <v>74</v>
      </c>
      <c r="Z390" s="249">
        <v>45457</v>
      </c>
      <c r="AA390" s="71">
        <f t="shared" si="25"/>
        <v>128</v>
      </c>
      <c r="AB390" s="71">
        <v>0</v>
      </c>
      <c r="AC390" s="299">
        <v>0</v>
      </c>
      <c r="AD390" s="71">
        <v>0</v>
      </c>
      <c r="AE390" s="158" t="s">
        <v>74</v>
      </c>
      <c r="AF390" s="71">
        <f t="shared" si="26"/>
        <v>0</v>
      </c>
      <c r="AG390" s="70">
        <v>1</v>
      </c>
      <c r="AH390" s="300">
        <v>3960000</v>
      </c>
      <c r="AI390" s="158">
        <v>45421</v>
      </c>
      <c r="AJ390" s="67">
        <v>0</v>
      </c>
      <c r="AK390" s="76" t="s">
        <v>74</v>
      </c>
      <c r="AL390" s="76" t="s">
        <v>74</v>
      </c>
      <c r="AM390" s="71">
        <f t="shared" si="27"/>
        <v>0</v>
      </c>
      <c r="AN390" s="305">
        <f>+K390+AC390-AH390</f>
        <v>10780000</v>
      </c>
      <c r="AO390" s="67" t="s">
        <v>66</v>
      </c>
      <c r="AP390" s="70">
        <v>14740000</v>
      </c>
      <c r="AQ390" s="67" t="s">
        <v>94</v>
      </c>
      <c r="AR390" s="70">
        <v>0</v>
      </c>
      <c r="AS390" s="80" t="s">
        <v>74</v>
      </c>
      <c r="AT390" s="301">
        <v>10780000</v>
      </c>
      <c r="AU390" s="203">
        <f t="shared" si="28"/>
        <v>0</v>
      </c>
      <c r="AV390" s="83">
        <f t="shared" si="29"/>
        <v>1</v>
      </c>
      <c r="AW390" s="158">
        <v>45469</v>
      </c>
      <c r="AX390" s="67" t="s">
        <v>571</v>
      </c>
      <c r="AY390" s="70" t="s">
        <v>10624</v>
      </c>
      <c r="AZ390" s="68" t="s">
        <v>66</v>
      </c>
      <c r="BA390" s="68" t="s">
        <v>66</v>
      </c>
    </row>
    <row r="391" spans="2:53" x14ac:dyDescent="0.25">
      <c r="B391" s="68">
        <v>2024</v>
      </c>
      <c r="C391" s="68">
        <v>891780111</v>
      </c>
      <c r="D391" s="69" t="s">
        <v>64</v>
      </c>
      <c r="E391" s="74" t="s">
        <v>10623</v>
      </c>
      <c r="F391" s="71" t="s">
        <v>10622</v>
      </c>
      <c r="G391" s="314">
        <v>0</v>
      </c>
      <c r="H391" s="67" t="s">
        <v>72</v>
      </c>
      <c r="I391" s="69" t="s">
        <v>65</v>
      </c>
      <c r="J391" s="70" t="s">
        <v>10621</v>
      </c>
      <c r="K391" s="70">
        <v>16080000</v>
      </c>
      <c r="L391" s="68" t="s">
        <v>67</v>
      </c>
      <c r="M391" s="70" t="s">
        <v>6505</v>
      </c>
      <c r="N391" s="70">
        <v>36666112</v>
      </c>
      <c r="O391" s="75">
        <v>13</v>
      </c>
      <c r="P391" s="158">
        <v>45302</v>
      </c>
      <c r="Q391" s="70">
        <v>4518689382</v>
      </c>
      <c r="R391" s="249">
        <v>45329</v>
      </c>
      <c r="S391" s="70">
        <v>16080000</v>
      </c>
      <c r="T391" s="67" t="s">
        <v>66</v>
      </c>
      <c r="U391" s="70">
        <v>36694483</v>
      </c>
      <c r="V391" s="70" t="s">
        <v>7599</v>
      </c>
      <c r="W391" s="249">
        <v>45329</v>
      </c>
      <c r="X391" s="249">
        <v>45329</v>
      </c>
      <c r="Y391" s="78" t="s">
        <v>74</v>
      </c>
      <c r="Z391" s="249">
        <v>45457</v>
      </c>
      <c r="AA391" s="71">
        <f t="shared" si="25"/>
        <v>128</v>
      </c>
      <c r="AB391" s="71">
        <v>2</v>
      </c>
      <c r="AC391" s="299">
        <v>1920000</v>
      </c>
      <c r="AD391" s="71">
        <v>1</v>
      </c>
      <c r="AE391" s="315">
        <v>45473</v>
      </c>
      <c r="AF391" s="71">
        <f t="shared" si="26"/>
        <v>16</v>
      </c>
      <c r="AG391" s="70">
        <v>0</v>
      </c>
      <c r="AH391" s="300">
        <v>0</v>
      </c>
      <c r="AI391" s="158" t="s">
        <v>74</v>
      </c>
      <c r="AJ391" s="67">
        <v>0</v>
      </c>
      <c r="AK391" s="76" t="s">
        <v>74</v>
      </c>
      <c r="AL391" s="76" t="s">
        <v>74</v>
      </c>
      <c r="AM391" s="71">
        <f t="shared" si="27"/>
        <v>0</v>
      </c>
      <c r="AN391" s="305">
        <f>+K391+AC391-AH391</f>
        <v>18000000</v>
      </c>
      <c r="AO391" s="67" t="s">
        <v>66</v>
      </c>
      <c r="AP391" s="70">
        <v>16080000</v>
      </c>
      <c r="AQ391" s="67" t="s">
        <v>94</v>
      </c>
      <c r="AR391" s="70">
        <v>0</v>
      </c>
      <c r="AS391" s="80" t="s">
        <v>74</v>
      </c>
      <c r="AT391" s="301">
        <v>18000000</v>
      </c>
      <c r="AU391" s="203">
        <f t="shared" si="28"/>
        <v>0</v>
      </c>
      <c r="AV391" s="83">
        <f t="shared" si="29"/>
        <v>1</v>
      </c>
      <c r="AW391" s="158" t="s">
        <v>74</v>
      </c>
      <c r="AX391" s="67" t="s">
        <v>80</v>
      </c>
      <c r="AY391" s="70" t="s">
        <v>10620</v>
      </c>
      <c r="AZ391" s="68" t="s">
        <v>66</v>
      </c>
      <c r="BA391" s="68" t="s">
        <v>66</v>
      </c>
    </row>
    <row r="392" spans="2:53" x14ac:dyDescent="0.25">
      <c r="B392" s="68">
        <v>2024</v>
      </c>
      <c r="C392" s="68">
        <v>891780111</v>
      </c>
      <c r="D392" s="69" t="s">
        <v>64</v>
      </c>
      <c r="E392" s="74" t="s">
        <v>10619</v>
      </c>
      <c r="F392" s="71" t="s">
        <v>10618</v>
      </c>
      <c r="G392" s="314">
        <v>0</v>
      </c>
      <c r="H392" s="67" t="s">
        <v>72</v>
      </c>
      <c r="I392" s="69" t="s">
        <v>65</v>
      </c>
      <c r="J392" s="70" t="s">
        <v>10617</v>
      </c>
      <c r="K392" s="70">
        <v>16080000</v>
      </c>
      <c r="L392" s="68" t="s">
        <v>67</v>
      </c>
      <c r="M392" s="70" t="s">
        <v>9220</v>
      </c>
      <c r="N392" s="70">
        <v>1065812085</v>
      </c>
      <c r="O392" s="75">
        <v>13</v>
      </c>
      <c r="P392" s="158">
        <v>45302</v>
      </c>
      <c r="Q392" s="70">
        <v>4518689382</v>
      </c>
      <c r="R392" s="249">
        <v>45329</v>
      </c>
      <c r="S392" s="70">
        <v>16080000</v>
      </c>
      <c r="T392" s="67" t="s">
        <v>66</v>
      </c>
      <c r="U392" s="70">
        <v>12621405</v>
      </c>
      <c r="V392" s="70" t="s">
        <v>5391</v>
      </c>
      <c r="W392" s="249">
        <v>45329</v>
      </c>
      <c r="X392" s="249">
        <v>45329</v>
      </c>
      <c r="Y392" s="78" t="s">
        <v>74</v>
      </c>
      <c r="Z392" s="249">
        <v>45457</v>
      </c>
      <c r="AA392" s="71">
        <f t="shared" ref="AA392:AA455" si="30">+IF(Y392="1800-01-01",Z392-X392,Z392-Y392)</f>
        <v>128</v>
      </c>
      <c r="AB392" s="71">
        <v>2</v>
      </c>
      <c r="AC392" s="299">
        <v>1920000</v>
      </c>
      <c r="AD392" s="71">
        <v>1</v>
      </c>
      <c r="AE392" s="315">
        <v>45473</v>
      </c>
      <c r="AF392" s="71">
        <f t="shared" ref="AF392:AF455" si="31">+IF(AE392="1800-01-01",0,AE392-Z392)</f>
        <v>16</v>
      </c>
      <c r="AG392" s="70">
        <v>0</v>
      </c>
      <c r="AH392" s="300">
        <v>0</v>
      </c>
      <c r="AI392" s="158" t="s">
        <v>74</v>
      </c>
      <c r="AJ392" s="67">
        <v>0</v>
      </c>
      <c r="AK392" s="76" t="s">
        <v>74</v>
      </c>
      <c r="AL392" s="76" t="s">
        <v>74</v>
      </c>
      <c r="AM392" s="71">
        <f t="shared" ref="AM392:AM455" si="32">+IF(AK392="1800-01-01",0,AL392-AK392)</f>
        <v>0</v>
      </c>
      <c r="AN392" s="305">
        <f>+K392+AC392-AH392</f>
        <v>18000000</v>
      </c>
      <c r="AO392" s="67" t="s">
        <v>66</v>
      </c>
      <c r="AP392" s="70">
        <v>16080000</v>
      </c>
      <c r="AQ392" s="67" t="s">
        <v>94</v>
      </c>
      <c r="AR392" s="70">
        <v>0</v>
      </c>
      <c r="AS392" s="80" t="s">
        <v>74</v>
      </c>
      <c r="AT392" s="301">
        <v>18000000</v>
      </c>
      <c r="AU392" s="203">
        <f t="shared" ref="AU392:AU455" si="33">AN392-AT392</f>
        <v>0</v>
      </c>
      <c r="AV392" s="83">
        <f t="shared" ref="AV392:AV455" si="34">+IFERROR(AT392/AN392,"_")</f>
        <v>1</v>
      </c>
      <c r="AW392" s="158" t="s">
        <v>74</v>
      </c>
      <c r="AX392" s="67" t="s">
        <v>80</v>
      </c>
      <c r="AY392" s="70" t="s">
        <v>10616</v>
      </c>
      <c r="AZ392" s="68" t="s">
        <v>66</v>
      </c>
      <c r="BA392" s="68" t="s">
        <v>66</v>
      </c>
    </row>
    <row r="393" spans="2:53" x14ac:dyDescent="0.25">
      <c r="B393" s="68">
        <v>2024</v>
      </c>
      <c r="C393" s="68">
        <v>891780111</v>
      </c>
      <c r="D393" s="69" t="s">
        <v>64</v>
      </c>
      <c r="E393" s="74" t="s">
        <v>10615</v>
      </c>
      <c r="F393" s="71" t="s">
        <v>10614</v>
      </c>
      <c r="G393" s="314">
        <v>0</v>
      </c>
      <c r="H393" s="67" t="s">
        <v>72</v>
      </c>
      <c r="I393" s="69" t="s">
        <v>1521</v>
      </c>
      <c r="J393" s="70" t="s">
        <v>10613</v>
      </c>
      <c r="K393" s="70">
        <v>6300000</v>
      </c>
      <c r="L393" s="68" t="s">
        <v>67</v>
      </c>
      <c r="M393" s="70" t="s">
        <v>10612</v>
      </c>
      <c r="N393" s="70">
        <v>1015432527</v>
      </c>
      <c r="O393" s="75">
        <v>13</v>
      </c>
      <c r="P393" s="158">
        <v>45302</v>
      </c>
      <c r="Q393" s="70">
        <v>4518689382</v>
      </c>
      <c r="R393" s="249">
        <v>45329</v>
      </c>
      <c r="S393" s="70">
        <v>6300000</v>
      </c>
      <c r="T393" s="67" t="s">
        <v>66</v>
      </c>
      <c r="U393" s="70">
        <v>15443332</v>
      </c>
      <c r="V393" s="70" t="s">
        <v>4286</v>
      </c>
      <c r="W393" s="249">
        <v>45329</v>
      </c>
      <c r="X393" s="249">
        <v>45329</v>
      </c>
      <c r="Y393" s="78" t="s">
        <v>74</v>
      </c>
      <c r="Z393" s="249">
        <v>45414</v>
      </c>
      <c r="AA393" s="71">
        <f t="shared" si="30"/>
        <v>85</v>
      </c>
      <c r="AB393" s="71">
        <v>0</v>
      </c>
      <c r="AC393" s="299">
        <v>0</v>
      </c>
      <c r="AD393" s="71">
        <v>0</v>
      </c>
      <c r="AE393" s="158" t="s">
        <v>74</v>
      </c>
      <c r="AF393" s="71">
        <f t="shared" si="31"/>
        <v>0</v>
      </c>
      <c r="AG393" s="70">
        <v>0</v>
      </c>
      <c r="AH393" s="300">
        <v>0</v>
      </c>
      <c r="AI393" s="158" t="s">
        <v>74</v>
      </c>
      <c r="AJ393" s="67">
        <v>0</v>
      </c>
      <c r="AK393" s="76" t="s">
        <v>74</v>
      </c>
      <c r="AL393" s="76" t="s">
        <v>74</v>
      </c>
      <c r="AM393" s="71">
        <f t="shared" si="32"/>
        <v>0</v>
      </c>
      <c r="AN393" s="305">
        <f>+K393+AC393-AH393</f>
        <v>6300000</v>
      </c>
      <c r="AO393" s="67" t="s">
        <v>66</v>
      </c>
      <c r="AP393" s="70">
        <v>6300000</v>
      </c>
      <c r="AQ393" s="67" t="s">
        <v>94</v>
      </c>
      <c r="AR393" s="70">
        <v>0</v>
      </c>
      <c r="AS393" s="80" t="s">
        <v>74</v>
      </c>
      <c r="AT393" s="301">
        <v>6300000</v>
      </c>
      <c r="AU393" s="203">
        <f t="shared" si="33"/>
        <v>0</v>
      </c>
      <c r="AV393" s="83">
        <f t="shared" si="34"/>
        <v>1</v>
      </c>
      <c r="AW393" s="158" t="s">
        <v>74</v>
      </c>
      <c r="AX393" s="67" t="s">
        <v>80</v>
      </c>
      <c r="AY393" s="70" t="s">
        <v>10611</v>
      </c>
      <c r="AZ393" s="68" t="s">
        <v>66</v>
      </c>
      <c r="BA393" s="68" t="s">
        <v>66</v>
      </c>
    </row>
    <row r="394" spans="2:53" x14ac:dyDescent="0.25">
      <c r="B394" s="68">
        <v>2024</v>
      </c>
      <c r="C394" s="68">
        <v>891780111</v>
      </c>
      <c r="D394" s="69" t="s">
        <v>64</v>
      </c>
      <c r="E394" s="74" t="s">
        <v>10610</v>
      </c>
      <c r="F394" s="71" t="s">
        <v>10609</v>
      </c>
      <c r="G394" s="314">
        <v>0</v>
      </c>
      <c r="H394" s="67" t="s">
        <v>72</v>
      </c>
      <c r="I394" s="69" t="s">
        <v>65</v>
      </c>
      <c r="J394" s="70" t="s">
        <v>10608</v>
      </c>
      <c r="K394" s="70">
        <v>14740000</v>
      </c>
      <c r="L394" s="68" t="s">
        <v>67</v>
      </c>
      <c r="M394" s="70" t="s">
        <v>8253</v>
      </c>
      <c r="N394" s="70">
        <v>1067900773</v>
      </c>
      <c r="O394" s="75">
        <v>13</v>
      </c>
      <c r="P394" s="158">
        <v>45302</v>
      </c>
      <c r="Q394" s="70">
        <v>4518689382</v>
      </c>
      <c r="R394" s="249">
        <v>45331</v>
      </c>
      <c r="S394" s="70">
        <v>14740000</v>
      </c>
      <c r="T394" s="67" t="s">
        <v>66</v>
      </c>
      <c r="U394" s="70">
        <v>72175281</v>
      </c>
      <c r="V394" s="70" t="s">
        <v>4905</v>
      </c>
      <c r="W394" s="249">
        <v>45331</v>
      </c>
      <c r="X394" s="249">
        <v>45331</v>
      </c>
      <c r="Y394" s="78" t="s">
        <v>74</v>
      </c>
      <c r="Z394" s="249">
        <v>45457</v>
      </c>
      <c r="AA394" s="71">
        <f t="shared" si="30"/>
        <v>126</v>
      </c>
      <c r="AB394" s="71">
        <v>0</v>
      </c>
      <c r="AC394" s="299">
        <v>0</v>
      </c>
      <c r="AD394" s="71">
        <v>0</v>
      </c>
      <c r="AE394" s="158" t="s">
        <v>74</v>
      </c>
      <c r="AF394" s="71">
        <f t="shared" si="31"/>
        <v>0</v>
      </c>
      <c r="AG394" s="70">
        <v>0</v>
      </c>
      <c r="AH394" s="300">
        <v>0</v>
      </c>
      <c r="AI394" s="158" t="s">
        <v>74</v>
      </c>
      <c r="AJ394" s="67">
        <v>0</v>
      </c>
      <c r="AK394" s="76" t="s">
        <v>74</v>
      </c>
      <c r="AL394" s="76" t="s">
        <v>74</v>
      </c>
      <c r="AM394" s="71">
        <f t="shared" si="32"/>
        <v>0</v>
      </c>
      <c r="AN394" s="305">
        <f>+K394+AC394-AH394</f>
        <v>14740000</v>
      </c>
      <c r="AO394" s="67" t="s">
        <v>66</v>
      </c>
      <c r="AP394" s="70">
        <v>14740000</v>
      </c>
      <c r="AQ394" s="67" t="s">
        <v>94</v>
      </c>
      <c r="AR394" s="70">
        <v>0</v>
      </c>
      <c r="AS394" s="80" t="s">
        <v>74</v>
      </c>
      <c r="AT394" s="301">
        <v>14740000</v>
      </c>
      <c r="AU394" s="203">
        <f t="shared" si="33"/>
        <v>0</v>
      </c>
      <c r="AV394" s="83">
        <f t="shared" si="34"/>
        <v>1</v>
      </c>
      <c r="AW394" s="158" t="s">
        <v>74</v>
      </c>
      <c r="AX394" s="67" t="s">
        <v>80</v>
      </c>
      <c r="AY394" s="70" t="s">
        <v>10607</v>
      </c>
      <c r="AZ394" s="68" t="s">
        <v>66</v>
      </c>
      <c r="BA394" s="68" t="s">
        <v>66</v>
      </c>
    </row>
    <row r="395" spans="2:53" x14ac:dyDescent="0.25">
      <c r="B395" s="68">
        <v>2024</v>
      </c>
      <c r="C395" s="68">
        <v>891780111</v>
      </c>
      <c r="D395" s="69" t="s">
        <v>64</v>
      </c>
      <c r="E395" s="74" t="s">
        <v>10606</v>
      </c>
      <c r="F395" s="71" t="s">
        <v>10605</v>
      </c>
      <c r="G395" s="314">
        <v>0</v>
      </c>
      <c r="H395" s="67" t="s">
        <v>72</v>
      </c>
      <c r="I395" s="69" t="s">
        <v>65</v>
      </c>
      <c r="J395" s="70" t="s">
        <v>10604</v>
      </c>
      <c r="K395" s="70">
        <v>11167000</v>
      </c>
      <c r="L395" s="68" t="s">
        <v>67</v>
      </c>
      <c r="M395" s="70" t="s">
        <v>8635</v>
      </c>
      <c r="N395" s="70">
        <v>1082940729</v>
      </c>
      <c r="O395" s="75">
        <v>14</v>
      </c>
      <c r="P395" s="249">
        <v>45302</v>
      </c>
      <c r="Q395" s="70">
        <v>2126349000</v>
      </c>
      <c r="R395" s="249">
        <v>45331</v>
      </c>
      <c r="S395" s="70">
        <v>11167000</v>
      </c>
      <c r="T395" s="67" t="s">
        <v>66</v>
      </c>
      <c r="U395" s="70">
        <v>72175281</v>
      </c>
      <c r="V395" s="70" t="s">
        <v>4905</v>
      </c>
      <c r="W395" s="249">
        <v>45331</v>
      </c>
      <c r="X395" s="249">
        <v>45331</v>
      </c>
      <c r="Y395" s="78" t="s">
        <v>74</v>
      </c>
      <c r="Z395" s="249">
        <v>45457</v>
      </c>
      <c r="AA395" s="71">
        <f t="shared" si="30"/>
        <v>126</v>
      </c>
      <c r="AB395" s="71">
        <v>2</v>
      </c>
      <c r="AC395" s="299">
        <v>1333000</v>
      </c>
      <c r="AD395" s="71">
        <v>1</v>
      </c>
      <c r="AE395" s="315">
        <v>45473</v>
      </c>
      <c r="AF395" s="71">
        <f t="shared" si="31"/>
        <v>16</v>
      </c>
      <c r="AG395" s="70">
        <v>0</v>
      </c>
      <c r="AH395" s="300">
        <v>0</v>
      </c>
      <c r="AI395" s="158" t="s">
        <v>74</v>
      </c>
      <c r="AJ395" s="67">
        <v>0</v>
      </c>
      <c r="AK395" s="76" t="s">
        <v>74</v>
      </c>
      <c r="AL395" s="76" t="s">
        <v>74</v>
      </c>
      <c r="AM395" s="71">
        <f t="shared" si="32"/>
        <v>0</v>
      </c>
      <c r="AN395" s="305">
        <f>+K395+AC395-AH395</f>
        <v>12500000</v>
      </c>
      <c r="AO395" s="67" t="s">
        <v>66</v>
      </c>
      <c r="AP395" s="70">
        <v>11167000</v>
      </c>
      <c r="AQ395" s="67" t="s">
        <v>94</v>
      </c>
      <c r="AR395" s="70">
        <v>0</v>
      </c>
      <c r="AS395" s="80" t="s">
        <v>74</v>
      </c>
      <c r="AT395" s="301">
        <v>12500000</v>
      </c>
      <c r="AU395" s="203">
        <f t="shared" si="33"/>
        <v>0</v>
      </c>
      <c r="AV395" s="83">
        <f t="shared" si="34"/>
        <v>1</v>
      </c>
      <c r="AW395" s="158" t="s">
        <v>74</v>
      </c>
      <c r="AX395" s="67" t="s">
        <v>80</v>
      </c>
      <c r="AY395" s="70" t="s">
        <v>10603</v>
      </c>
      <c r="AZ395" s="68" t="s">
        <v>66</v>
      </c>
      <c r="BA395" s="68" t="s">
        <v>66</v>
      </c>
    </row>
    <row r="396" spans="2:53" x14ac:dyDescent="0.25">
      <c r="B396" s="68">
        <v>2024</v>
      </c>
      <c r="C396" s="68">
        <v>891780111</v>
      </c>
      <c r="D396" s="69" t="s">
        <v>64</v>
      </c>
      <c r="E396" s="74" t="s">
        <v>10602</v>
      </c>
      <c r="F396" s="71" t="s">
        <v>10601</v>
      </c>
      <c r="G396" s="314">
        <v>0</v>
      </c>
      <c r="H396" s="67" t="s">
        <v>72</v>
      </c>
      <c r="I396" s="69" t="s">
        <v>65</v>
      </c>
      <c r="J396" s="70" t="s">
        <v>10600</v>
      </c>
      <c r="K396" s="70">
        <v>17050000</v>
      </c>
      <c r="L396" s="68" t="s">
        <v>67</v>
      </c>
      <c r="M396" s="70" t="s">
        <v>7947</v>
      </c>
      <c r="N396" s="70">
        <v>36725462</v>
      </c>
      <c r="O396" s="75">
        <v>13</v>
      </c>
      <c r="P396" s="158">
        <v>45302</v>
      </c>
      <c r="Q396" s="70">
        <v>4518689382</v>
      </c>
      <c r="R396" s="249">
        <v>45331</v>
      </c>
      <c r="S396" s="70">
        <v>17050000</v>
      </c>
      <c r="T396" s="67" t="s">
        <v>66</v>
      </c>
      <c r="U396" s="70">
        <v>7634885</v>
      </c>
      <c r="V396" s="70" t="s">
        <v>377</v>
      </c>
      <c r="W396" s="249">
        <v>45331</v>
      </c>
      <c r="X396" s="249">
        <v>45331</v>
      </c>
      <c r="Y396" s="78" t="s">
        <v>74</v>
      </c>
      <c r="Z396" s="249">
        <v>45457</v>
      </c>
      <c r="AA396" s="71">
        <f t="shared" si="30"/>
        <v>126</v>
      </c>
      <c r="AB396" s="71">
        <v>2</v>
      </c>
      <c r="AC396" s="299">
        <v>1640000</v>
      </c>
      <c r="AD396" s="71">
        <v>1</v>
      </c>
      <c r="AE396" s="315">
        <v>45473</v>
      </c>
      <c r="AF396" s="71">
        <f t="shared" si="31"/>
        <v>16</v>
      </c>
      <c r="AG396" s="70">
        <v>0</v>
      </c>
      <c r="AH396" s="300">
        <v>0</v>
      </c>
      <c r="AI396" s="158" t="s">
        <v>74</v>
      </c>
      <c r="AJ396" s="67">
        <v>0</v>
      </c>
      <c r="AK396" s="76" t="s">
        <v>74</v>
      </c>
      <c r="AL396" s="76" t="s">
        <v>74</v>
      </c>
      <c r="AM396" s="71">
        <f t="shared" si="32"/>
        <v>0</v>
      </c>
      <c r="AN396" s="305">
        <f>+K396+AC396-AH396</f>
        <v>18690000</v>
      </c>
      <c r="AO396" s="67" t="s">
        <v>66</v>
      </c>
      <c r="AP396" s="70">
        <v>17050000</v>
      </c>
      <c r="AQ396" s="67" t="s">
        <v>94</v>
      </c>
      <c r="AR396" s="70">
        <v>0</v>
      </c>
      <c r="AS396" s="80" t="s">
        <v>74</v>
      </c>
      <c r="AT396" s="301">
        <v>18690000</v>
      </c>
      <c r="AU396" s="203">
        <f t="shared" si="33"/>
        <v>0</v>
      </c>
      <c r="AV396" s="83">
        <f t="shared" si="34"/>
        <v>1</v>
      </c>
      <c r="AW396" s="158" t="s">
        <v>74</v>
      </c>
      <c r="AX396" s="67" t="s">
        <v>80</v>
      </c>
      <c r="AY396" s="70" t="s">
        <v>10599</v>
      </c>
      <c r="AZ396" s="68" t="s">
        <v>66</v>
      </c>
      <c r="BA396" s="68" t="s">
        <v>66</v>
      </c>
    </row>
    <row r="397" spans="2:53" x14ac:dyDescent="0.25">
      <c r="B397" s="68">
        <v>2024</v>
      </c>
      <c r="C397" s="68">
        <v>891780111</v>
      </c>
      <c r="D397" s="69" t="s">
        <v>64</v>
      </c>
      <c r="E397" s="74" t="s">
        <v>10598</v>
      </c>
      <c r="F397" s="71" t="s">
        <v>10597</v>
      </c>
      <c r="G397" s="314">
        <v>0</v>
      </c>
      <c r="H397" s="67" t="s">
        <v>72</v>
      </c>
      <c r="I397" s="69" t="s">
        <v>65</v>
      </c>
      <c r="J397" s="70" t="s">
        <v>10596</v>
      </c>
      <c r="K397" s="70">
        <v>14850000</v>
      </c>
      <c r="L397" s="68" t="s">
        <v>67</v>
      </c>
      <c r="M397" s="70" t="s">
        <v>9235</v>
      </c>
      <c r="N397" s="70">
        <v>85154455</v>
      </c>
      <c r="O397" s="75">
        <v>13</v>
      </c>
      <c r="P397" s="158">
        <v>45302</v>
      </c>
      <c r="Q397" s="70">
        <v>4518689382</v>
      </c>
      <c r="R397" s="249">
        <v>45331</v>
      </c>
      <c r="S397" s="70">
        <v>14850000</v>
      </c>
      <c r="T397" s="67" t="s">
        <v>66</v>
      </c>
      <c r="U397" s="70">
        <v>57435262</v>
      </c>
      <c r="V397" s="70" t="s">
        <v>8457</v>
      </c>
      <c r="W397" s="249">
        <v>45331</v>
      </c>
      <c r="X397" s="249">
        <v>45331</v>
      </c>
      <c r="Y397" s="78" t="s">
        <v>74</v>
      </c>
      <c r="Z397" s="249">
        <v>45457</v>
      </c>
      <c r="AA397" s="71">
        <f t="shared" si="30"/>
        <v>126</v>
      </c>
      <c r="AB397" s="71">
        <v>2</v>
      </c>
      <c r="AC397" s="299">
        <v>1650000</v>
      </c>
      <c r="AD397" s="71">
        <v>1</v>
      </c>
      <c r="AE397" s="315">
        <v>45473</v>
      </c>
      <c r="AF397" s="71">
        <f t="shared" si="31"/>
        <v>16</v>
      </c>
      <c r="AG397" s="70">
        <v>0</v>
      </c>
      <c r="AH397" s="300">
        <v>0</v>
      </c>
      <c r="AI397" s="158" t="s">
        <v>74</v>
      </c>
      <c r="AJ397" s="67">
        <v>0</v>
      </c>
      <c r="AK397" s="76" t="s">
        <v>74</v>
      </c>
      <c r="AL397" s="76" t="s">
        <v>74</v>
      </c>
      <c r="AM397" s="71">
        <f t="shared" si="32"/>
        <v>0</v>
      </c>
      <c r="AN397" s="305">
        <f>+K397+AC397-AH397</f>
        <v>16500000</v>
      </c>
      <c r="AO397" s="67" t="s">
        <v>66</v>
      </c>
      <c r="AP397" s="70">
        <v>14850000</v>
      </c>
      <c r="AQ397" s="67" t="s">
        <v>94</v>
      </c>
      <c r="AR397" s="70">
        <v>0</v>
      </c>
      <c r="AS397" s="80" t="s">
        <v>74</v>
      </c>
      <c r="AT397" s="301">
        <v>16500000</v>
      </c>
      <c r="AU397" s="203">
        <f t="shared" si="33"/>
        <v>0</v>
      </c>
      <c r="AV397" s="83">
        <f t="shared" si="34"/>
        <v>1</v>
      </c>
      <c r="AW397" s="158" t="s">
        <v>74</v>
      </c>
      <c r="AX397" s="67" t="s">
        <v>80</v>
      </c>
      <c r="AY397" s="70" t="s">
        <v>10595</v>
      </c>
      <c r="AZ397" s="68" t="s">
        <v>66</v>
      </c>
      <c r="BA397" s="68" t="s">
        <v>66</v>
      </c>
    </row>
    <row r="398" spans="2:53" x14ac:dyDescent="0.25">
      <c r="B398" s="68">
        <v>2024</v>
      </c>
      <c r="C398" s="68">
        <v>891780111</v>
      </c>
      <c r="D398" s="69" t="s">
        <v>64</v>
      </c>
      <c r="E398" s="74" t="s">
        <v>10594</v>
      </c>
      <c r="F398" s="71" t="s">
        <v>10593</v>
      </c>
      <c r="G398" s="314">
        <v>0</v>
      </c>
      <c r="H398" s="67" t="s">
        <v>72</v>
      </c>
      <c r="I398" s="69" t="s">
        <v>65</v>
      </c>
      <c r="J398" s="70" t="s">
        <v>10592</v>
      </c>
      <c r="K398" s="70">
        <v>11167000</v>
      </c>
      <c r="L398" s="68" t="s">
        <v>67</v>
      </c>
      <c r="M398" s="70" t="s">
        <v>6528</v>
      </c>
      <c r="N398" s="70">
        <v>1082893812</v>
      </c>
      <c r="O398" s="75">
        <v>14</v>
      </c>
      <c r="P398" s="249">
        <v>45302</v>
      </c>
      <c r="Q398" s="70">
        <v>2126349000</v>
      </c>
      <c r="R398" s="249">
        <v>45331</v>
      </c>
      <c r="S398" s="70">
        <v>11167000</v>
      </c>
      <c r="T398" s="67" t="s">
        <v>66</v>
      </c>
      <c r="U398" s="70">
        <v>85152695</v>
      </c>
      <c r="V398" s="70" t="s">
        <v>6527</v>
      </c>
      <c r="W398" s="249">
        <v>45331</v>
      </c>
      <c r="X398" s="249">
        <v>45331</v>
      </c>
      <c r="Y398" s="78" t="s">
        <v>74</v>
      </c>
      <c r="Z398" s="249">
        <v>45457</v>
      </c>
      <c r="AA398" s="71">
        <f t="shared" si="30"/>
        <v>126</v>
      </c>
      <c r="AB398" s="71">
        <v>0</v>
      </c>
      <c r="AC398" s="299">
        <v>0</v>
      </c>
      <c r="AD398" s="71">
        <v>0</v>
      </c>
      <c r="AE398" s="158" t="s">
        <v>74</v>
      </c>
      <c r="AF398" s="71">
        <f t="shared" si="31"/>
        <v>0</v>
      </c>
      <c r="AG398" s="70">
        <v>0</v>
      </c>
      <c r="AH398" s="300">
        <v>0</v>
      </c>
      <c r="AI398" s="158" t="s">
        <v>74</v>
      </c>
      <c r="AJ398" s="67">
        <v>0</v>
      </c>
      <c r="AK398" s="76" t="s">
        <v>74</v>
      </c>
      <c r="AL398" s="76" t="s">
        <v>74</v>
      </c>
      <c r="AM398" s="71">
        <f t="shared" si="32"/>
        <v>0</v>
      </c>
      <c r="AN398" s="305">
        <f>+K398+AC398-AH398</f>
        <v>11167000</v>
      </c>
      <c r="AO398" s="67" t="s">
        <v>66</v>
      </c>
      <c r="AP398" s="70">
        <v>11167000</v>
      </c>
      <c r="AQ398" s="67" t="s">
        <v>94</v>
      </c>
      <c r="AR398" s="70">
        <v>0</v>
      </c>
      <c r="AS398" s="80" t="s">
        <v>74</v>
      </c>
      <c r="AT398" s="301">
        <v>11167000</v>
      </c>
      <c r="AU398" s="203">
        <f t="shared" si="33"/>
        <v>0</v>
      </c>
      <c r="AV398" s="83">
        <f t="shared" si="34"/>
        <v>1</v>
      </c>
      <c r="AW398" s="158" t="s">
        <v>74</v>
      </c>
      <c r="AX398" s="67" t="s">
        <v>80</v>
      </c>
      <c r="AY398" s="70" t="s">
        <v>10591</v>
      </c>
      <c r="AZ398" s="68" t="s">
        <v>66</v>
      </c>
      <c r="BA398" s="68" t="s">
        <v>66</v>
      </c>
    </row>
    <row r="399" spans="2:53" x14ac:dyDescent="0.25">
      <c r="B399" s="68">
        <v>2024</v>
      </c>
      <c r="C399" s="68">
        <v>891780111</v>
      </c>
      <c r="D399" s="69" t="s">
        <v>64</v>
      </c>
      <c r="E399" s="74" t="s">
        <v>10590</v>
      </c>
      <c r="F399" s="71" t="s">
        <v>10589</v>
      </c>
      <c r="G399" s="314">
        <v>0</v>
      </c>
      <c r="H399" s="67" t="s">
        <v>72</v>
      </c>
      <c r="I399" s="69" t="s">
        <v>65</v>
      </c>
      <c r="J399" s="70" t="s">
        <v>10588</v>
      </c>
      <c r="K399" s="70">
        <v>9380000</v>
      </c>
      <c r="L399" s="68" t="s">
        <v>67</v>
      </c>
      <c r="M399" s="70" t="s">
        <v>7000</v>
      </c>
      <c r="N399" s="70">
        <v>57428677</v>
      </c>
      <c r="O399" s="75">
        <v>14</v>
      </c>
      <c r="P399" s="249">
        <v>45302</v>
      </c>
      <c r="Q399" s="70">
        <v>2126349000</v>
      </c>
      <c r="R399" s="249">
        <v>45331</v>
      </c>
      <c r="S399" s="70">
        <v>9380000</v>
      </c>
      <c r="T399" s="67" t="s">
        <v>66</v>
      </c>
      <c r="U399" s="70">
        <v>45507423</v>
      </c>
      <c r="V399" s="70" t="s">
        <v>6637</v>
      </c>
      <c r="W399" s="249">
        <v>45331</v>
      </c>
      <c r="X399" s="249">
        <v>45331</v>
      </c>
      <c r="Y399" s="78" t="s">
        <v>74</v>
      </c>
      <c r="Z399" s="249">
        <v>45457</v>
      </c>
      <c r="AA399" s="71">
        <f t="shared" si="30"/>
        <v>126</v>
      </c>
      <c r="AB399" s="71">
        <v>2</v>
      </c>
      <c r="AC399" s="299">
        <v>490000</v>
      </c>
      <c r="AD399" s="71">
        <v>1</v>
      </c>
      <c r="AE399" s="315">
        <v>45464</v>
      </c>
      <c r="AF399" s="71">
        <f t="shared" si="31"/>
        <v>7</v>
      </c>
      <c r="AG399" s="70">
        <v>0</v>
      </c>
      <c r="AH399" s="300">
        <v>0</v>
      </c>
      <c r="AI399" s="158" t="s">
        <v>74</v>
      </c>
      <c r="AJ399" s="67">
        <v>0</v>
      </c>
      <c r="AK399" s="76" t="s">
        <v>74</v>
      </c>
      <c r="AL399" s="76" t="s">
        <v>74</v>
      </c>
      <c r="AM399" s="71">
        <f t="shared" si="32"/>
        <v>0</v>
      </c>
      <c r="AN399" s="305">
        <f>+K399+AC399-AH399</f>
        <v>9870000</v>
      </c>
      <c r="AO399" s="67" t="s">
        <v>66</v>
      </c>
      <c r="AP399" s="70">
        <v>9380000</v>
      </c>
      <c r="AQ399" s="67" t="s">
        <v>94</v>
      </c>
      <c r="AR399" s="70">
        <v>0</v>
      </c>
      <c r="AS399" s="80" t="s">
        <v>74</v>
      </c>
      <c r="AT399" s="301">
        <v>9870000</v>
      </c>
      <c r="AU399" s="203">
        <f t="shared" si="33"/>
        <v>0</v>
      </c>
      <c r="AV399" s="83">
        <f t="shared" si="34"/>
        <v>1</v>
      </c>
      <c r="AW399" s="158" t="s">
        <v>74</v>
      </c>
      <c r="AX399" s="67" t="s">
        <v>80</v>
      </c>
      <c r="AY399" s="70" t="s">
        <v>10587</v>
      </c>
      <c r="AZ399" s="68" t="s">
        <v>66</v>
      </c>
      <c r="BA399" s="68" t="s">
        <v>66</v>
      </c>
    </row>
    <row r="400" spans="2:53" x14ac:dyDescent="0.25">
      <c r="B400" s="68">
        <v>2024</v>
      </c>
      <c r="C400" s="68">
        <v>891780111</v>
      </c>
      <c r="D400" s="69" t="s">
        <v>64</v>
      </c>
      <c r="E400" s="74" t="s">
        <v>10586</v>
      </c>
      <c r="F400" s="71" t="s">
        <v>10585</v>
      </c>
      <c r="G400" s="314">
        <v>0</v>
      </c>
      <c r="H400" s="67" t="s">
        <v>72</v>
      </c>
      <c r="I400" s="69" t="s">
        <v>65</v>
      </c>
      <c r="J400" s="70" t="s">
        <v>10584</v>
      </c>
      <c r="K400" s="70">
        <v>14740000</v>
      </c>
      <c r="L400" s="68" t="s">
        <v>67</v>
      </c>
      <c r="M400" s="70" t="s">
        <v>6965</v>
      </c>
      <c r="N400" s="70">
        <v>36697703</v>
      </c>
      <c r="O400" s="75">
        <v>13</v>
      </c>
      <c r="P400" s="158">
        <v>45302</v>
      </c>
      <c r="Q400" s="70">
        <v>4518689382</v>
      </c>
      <c r="R400" s="249">
        <v>45331</v>
      </c>
      <c r="S400" s="70">
        <v>14740000</v>
      </c>
      <c r="T400" s="67" t="s">
        <v>66</v>
      </c>
      <c r="U400" s="70">
        <v>45507423</v>
      </c>
      <c r="V400" s="70" t="s">
        <v>6637</v>
      </c>
      <c r="W400" s="249">
        <v>45331</v>
      </c>
      <c r="X400" s="249">
        <v>45331</v>
      </c>
      <c r="Y400" s="78" t="s">
        <v>74</v>
      </c>
      <c r="Z400" s="249">
        <v>45457</v>
      </c>
      <c r="AA400" s="71">
        <f t="shared" si="30"/>
        <v>126</v>
      </c>
      <c r="AB400" s="71">
        <v>2</v>
      </c>
      <c r="AC400" s="299">
        <v>770000</v>
      </c>
      <c r="AD400" s="71">
        <v>1</v>
      </c>
      <c r="AE400" s="315">
        <v>45464</v>
      </c>
      <c r="AF400" s="71">
        <f t="shared" si="31"/>
        <v>7</v>
      </c>
      <c r="AG400" s="70">
        <v>0</v>
      </c>
      <c r="AH400" s="300">
        <v>0</v>
      </c>
      <c r="AI400" s="158" t="s">
        <v>74</v>
      </c>
      <c r="AJ400" s="67">
        <v>0</v>
      </c>
      <c r="AK400" s="76" t="s">
        <v>74</v>
      </c>
      <c r="AL400" s="76" t="s">
        <v>74</v>
      </c>
      <c r="AM400" s="71">
        <f t="shared" si="32"/>
        <v>0</v>
      </c>
      <c r="AN400" s="305">
        <f>+K400+AC400-AH400</f>
        <v>15510000</v>
      </c>
      <c r="AO400" s="67" t="s">
        <v>66</v>
      </c>
      <c r="AP400" s="70">
        <v>14740000</v>
      </c>
      <c r="AQ400" s="67" t="s">
        <v>94</v>
      </c>
      <c r="AR400" s="70">
        <v>0</v>
      </c>
      <c r="AS400" s="80" t="s">
        <v>74</v>
      </c>
      <c r="AT400" s="301">
        <v>15510000</v>
      </c>
      <c r="AU400" s="203">
        <f t="shared" si="33"/>
        <v>0</v>
      </c>
      <c r="AV400" s="83">
        <f t="shared" si="34"/>
        <v>1</v>
      </c>
      <c r="AW400" s="158" t="s">
        <v>74</v>
      </c>
      <c r="AX400" s="67" t="s">
        <v>80</v>
      </c>
      <c r="AY400" s="70" t="s">
        <v>10583</v>
      </c>
      <c r="AZ400" s="68" t="s">
        <v>66</v>
      </c>
      <c r="BA400" s="68" t="s">
        <v>66</v>
      </c>
    </row>
    <row r="401" spans="2:53" x14ac:dyDescent="0.25">
      <c r="B401" s="68">
        <v>2024</v>
      </c>
      <c r="C401" s="68">
        <v>891780111</v>
      </c>
      <c r="D401" s="69" t="s">
        <v>64</v>
      </c>
      <c r="E401" s="74" t="s">
        <v>10582</v>
      </c>
      <c r="F401" s="71" t="s">
        <v>10581</v>
      </c>
      <c r="G401" s="314">
        <v>0</v>
      </c>
      <c r="H401" s="67" t="s">
        <v>72</v>
      </c>
      <c r="I401" s="69" t="s">
        <v>65</v>
      </c>
      <c r="J401" s="70" t="s">
        <v>10580</v>
      </c>
      <c r="K401" s="70">
        <v>17050000</v>
      </c>
      <c r="L401" s="68" t="s">
        <v>67</v>
      </c>
      <c r="M401" s="70" t="s">
        <v>10579</v>
      </c>
      <c r="N401" s="70">
        <v>1082986157</v>
      </c>
      <c r="O401" s="75">
        <v>13</v>
      </c>
      <c r="P401" s="158">
        <v>45302</v>
      </c>
      <c r="Q401" s="70">
        <v>4518689382</v>
      </c>
      <c r="R401" s="249">
        <v>45331</v>
      </c>
      <c r="S401" s="70">
        <v>17050000</v>
      </c>
      <c r="T401" s="67" t="s">
        <v>66</v>
      </c>
      <c r="U401" s="70">
        <v>7634885</v>
      </c>
      <c r="V401" s="70" t="s">
        <v>377</v>
      </c>
      <c r="W401" s="249">
        <v>45331</v>
      </c>
      <c r="X401" s="249">
        <v>45331</v>
      </c>
      <c r="Y401" s="78" t="s">
        <v>74</v>
      </c>
      <c r="Z401" s="249">
        <v>45457</v>
      </c>
      <c r="AA401" s="71">
        <f t="shared" si="30"/>
        <v>126</v>
      </c>
      <c r="AB401" s="71">
        <v>2</v>
      </c>
      <c r="AC401" s="299">
        <v>1640000</v>
      </c>
      <c r="AD401" s="71">
        <v>1</v>
      </c>
      <c r="AE401" s="315">
        <v>45473</v>
      </c>
      <c r="AF401" s="71">
        <f t="shared" si="31"/>
        <v>16</v>
      </c>
      <c r="AG401" s="70">
        <v>0</v>
      </c>
      <c r="AH401" s="300">
        <v>0</v>
      </c>
      <c r="AI401" s="158" t="s">
        <v>74</v>
      </c>
      <c r="AJ401" s="67">
        <v>0</v>
      </c>
      <c r="AK401" s="76" t="s">
        <v>74</v>
      </c>
      <c r="AL401" s="76" t="s">
        <v>74</v>
      </c>
      <c r="AM401" s="71">
        <f t="shared" si="32"/>
        <v>0</v>
      </c>
      <c r="AN401" s="305">
        <f>+K401+AC401-AH401</f>
        <v>18690000</v>
      </c>
      <c r="AO401" s="67" t="s">
        <v>66</v>
      </c>
      <c r="AP401" s="70">
        <v>17050000</v>
      </c>
      <c r="AQ401" s="67" t="s">
        <v>94</v>
      </c>
      <c r="AR401" s="70">
        <v>0</v>
      </c>
      <c r="AS401" s="80" t="s">
        <v>74</v>
      </c>
      <c r="AT401" s="301">
        <v>18690000</v>
      </c>
      <c r="AU401" s="203">
        <f t="shared" si="33"/>
        <v>0</v>
      </c>
      <c r="AV401" s="83">
        <f t="shared" si="34"/>
        <v>1</v>
      </c>
      <c r="AW401" s="158" t="s">
        <v>74</v>
      </c>
      <c r="AX401" s="67" t="s">
        <v>80</v>
      </c>
      <c r="AY401" s="70" t="s">
        <v>10578</v>
      </c>
      <c r="AZ401" s="68" t="s">
        <v>66</v>
      </c>
      <c r="BA401" s="68" t="s">
        <v>66</v>
      </c>
    </row>
    <row r="402" spans="2:53" x14ac:dyDescent="0.25">
      <c r="B402" s="68">
        <v>2024</v>
      </c>
      <c r="C402" s="68">
        <v>891780111</v>
      </c>
      <c r="D402" s="69" t="s">
        <v>64</v>
      </c>
      <c r="E402" s="74" t="s">
        <v>10577</v>
      </c>
      <c r="F402" s="71" t="s">
        <v>10576</v>
      </c>
      <c r="G402" s="314">
        <v>0</v>
      </c>
      <c r="H402" s="67" t="s">
        <v>72</v>
      </c>
      <c r="I402" s="69" t="s">
        <v>65</v>
      </c>
      <c r="J402" s="70" t="s">
        <v>10575</v>
      </c>
      <c r="K402" s="70">
        <v>14850000</v>
      </c>
      <c r="L402" s="68" t="s">
        <v>67</v>
      </c>
      <c r="M402" s="70" t="s">
        <v>9191</v>
      </c>
      <c r="N402" s="70">
        <v>7140330</v>
      </c>
      <c r="O402" s="75">
        <v>13</v>
      </c>
      <c r="P402" s="158">
        <v>45302</v>
      </c>
      <c r="Q402" s="70">
        <v>4518689382</v>
      </c>
      <c r="R402" s="249">
        <v>45331</v>
      </c>
      <c r="S402" s="70">
        <v>14850000</v>
      </c>
      <c r="T402" s="67" t="s">
        <v>66</v>
      </c>
      <c r="U402" s="70">
        <v>57435262</v>
      </c>
      <c r="V402" s="70" t="s">
        <v>8457</v>
      </c>
      <c r="W402" s="249">
        <v>45331</v>
      </c>
      <c r="X402" s="249">
        <v>45331</v>
      </c>
      <c r="Y402" s="78" t="s">
        <v>74</v>
      </c>
      <c r="Z402" s="249">
        <v>45457</v>
      </c>
      <c r="AA402" s="71">
        <f t="shared" si="30"/>
        <v>126</v>
      </c>
      <c r="AB402" s="71">
        <v>2</v>
      </c>
      <c r="AC402" s="299">
        <v>1650000</v>
      </c>
      <c r="AD402" s="71">
        <v>1</v>
      </c>
      <c r="AE402" s="315">
        <v>45473</v>
      </c>
      <c r="AF402" s="71">
        <f t="shared" si="31"/>
        <v>16</v>
      </c>
      <c r="AG402" s="70">
        <v>0</v>
      </c>
      <c r="AH402" s="300">
        <v>0</v>
      </c>
      <c r="AI402" s="158" t="s">
        <v>74</v>
      </c>
      <c r="AJ402" s="67">
        <v>0</v>
      </c>
      <c r="AK402" s="76" t="s">
        <v>74</v>
      </c>
      <c r="AL402" s="76" t="s">
        <v>74</v>
      </c>
      <c r="AM402" s="71">
        <f t="shared" si="32"/>
        <v>0</v>
      </c>
      <c r="AN402" s="305">
        <f>+K402+AC402-AH402</f>
        <v>16500000</v>
      </c>
      <c r="AO402" s="67" t="s">
        <v>66</v>
      </c>
      <c r="AP402" s="70">
        <v>14850000</v>
      </c>
      <c r="AQ402" s="67" t="s">
        <v>94</v>
      </c>
      <c r="AR402" s="70">
        <v>0</v>
      </c>
      <c r="AS402" s="80" t="s">
        <v>74</v>
      </c>
      <c r="AT402" s="301">
        <v>16500000</v>
      </c>
      <c r="AU402" s="203">
        <f t="shared" si="33"/>
        <v>0</v>
      </c>
      <c r="AV402" s="83">
        <f t="shared" si="34"/>
        <v>1</v>
      </c>
      <c r="AW402" s="158" t="s">
        <v>74</v>
      </c>
      <c r="AX402" s="67" t="s">
        <v>80</v>
      </c>
      <c r="AY402" s="70" t="s">
        <v>10574</v>
      </c>
      <c r="AZ402" s="68" t="s">
        <v>66</v>
      </c>
      <c r="BA402" s="68" t="s">
        <v>66</v>
      </c>
    </row>
    <row r="403" spans="2:53" x14ac:dyDescent="0.25">
      <c r="B403" s="68">
        <v>2024</v>
      </c>
      <c r="C403" s="68">
        <v>891780111</v>
      </c>
      <c r="D403" s="69" t="s">
        <v>64</v>
      </c>
      <c r="E403" s="74" t="s">
        <v>10573</v>
      </c>
      <c r="F403" s="71" t="s">
        <v>10572</v>
      </c>
      <c r="G403" s="314">
        <v>0</v>
      </c>
      <c r="H403" s="67" t="s">
        <v>72</v>
      </c>
      <c r="I403" s="69" t="s">
        <v>65</v>
      </c>
      <c r="J403" s="70" t="s">
        <v>10372</v>
      </c>
      <c r="K403" s="70">
        <v>9380000</v>
      </c>
      <c r="L403" s="68" t="s">
        <v>67</v>
      </c>
      <c r="M403" s="70" t="s">
        <v>7066</v>
      </c>
      <c r="N403" s="70">
        <v>1082874612</v>
      </c>
      <c r="O403" s="75">
        <v>14</v>
      </c>
      <c r="P403" s="249">
        <v>45302</v>
      </c>
      <c r="Q403" s="70">
        <v>2126349000</v>
      </c>
      <c r="R403" s="249">
        <v>45331</v>
      </c>
      <c r="S403" s="70">
        <v>9380000</v>
      </c>
      <c r="T403" s="67" t="s">
        <v>66</v>
      </c>
      <c r="U403" s="70">
        <v>45507423</v>
      </c>
      <c r="V403" s="70" t="s">
        <v>6637</v>
      </c>
      <c r="W403" s="249">
        <v>45331</v>
      </c>
      <c r="X403" s="249">
        <v>45331</v>
      </c>
      <c r="Y403" s="78" t="s">
        <v>74</v>
      </c>
      <c r="Z403" s="249">
        <v>45457</v>
      </c>
      <c r="AA403" s="71">
        <f t="shared" si="30"/>
        <v>126</v>
      </c>
      <c r="AB403" s="71">
        <v>0</v>
      </c>
      <c r="AC403" s="299">
        <v>0</v>
      </c>
      <c r="AD403" s="71">
        <v>0</v>
      </c>
      <c r="AE403" s="158" t="s">
        <v>74</v>
      </c>
      <c r="AF403" s="71">
        <f t="shared" si="31"/>
        <v>0</v>
      </c>
      <c r="AG403" s="70">
        <v>0</v>
      </c>
      <c r="AH403" s="300">
        <v>0</v>
      </c>
      <c r="AI403" s="158" t="s">
        <v>74</v>
      </c>
      <c r="AJ403" s="67">
        <v>0</v>
      </c>
      <c r="AK403" s="76" t="s">
        <v>74</v>
      </c>
      <c r="AL403" s="76" t="s">
        <v>74</v>
      </c>
      <c r="AM403" s="71">
        <f t="shared" si="32"/>
        <v>0</v>
      </c>
      <c r="AN403" s="305">
        <f>+K403+AC403-AH403</f>
        <v>9380000</v>
      </c>
      <c r="AO403" s="67" t="s">
        <v>66</v>
      </c>
      <c r="AP403" s="70">
        <v>9380000</v>
      </c>
      <c r="AQ403" s="67" t="s">
        <v>94</v>
      </c>
      <c r="AR403" s="70">
        <v>0</v>
      </c>
      <c r="AS403" s="80" t="s">
        <v>74</v>
      </c>
      <c r="AT403" s="301">
        <v>9380000</v>
      </c>
      <c r="AU403" s="203">
        <f t="shared" si="33"/>
        <v>0</v>
      </c>
      <c r="AV403" s="83">
        <f t="shared" si="34"/>
        <v>1</v>
      </c>
      <c r="AW403" s="158" t="s">
        <v>74</v>
      </c>
      <c r="AX403" s="67" t="s">
        <v>80</v>
      </c>
      <c r="AY403" s="70" t="s">
        <v>10571</v>
      </c>
      <c r="AZ403" s="68" t="s">
        <v>66</v>
      </c>
      <c r="BA403" s="68" t="s">
        <v>66</v>
      </c>
    </row>
    <row r="404" spans="2:53" x14ac:dyDescent="0.25">
      <c r="B404" s="68">
        <v>2024</v>
      </c>
      <c r="C404" s="68">
        <v>891780111</v>
      </c>
      <c r="D404" s="69" t="s">
        <v>64</v>
      </c>
      <c r="E404" s="74" t="s">
        <v>10570</v>
      </c>
      <c r="F404" s="71" t="s">
        <v>10569</v>
      </c>
      <c r="G404" s="314">
        <v>0</v>
      </c>
      <c r="H404" s="67" t="s">
        <v>72</v>
      </c>
      <c r="I404" s="69" t="s">
        <v>65</v>
      </c>
      <c r="J404" s="70" t="s">
        <v>10568</v>
      </c>
      <c r="K404" s="70">
        <v>11167000</v>
      </c>
      <c r="L404" s="68" t="s">
        <v>67</v>
      </c>
      <c r="M404" s="70" t="s">
        <v>8669</v>
      </c>
      <c r="N404" s="70">
        <v>84456169</v>
      </c>
      <c r="O404" s="75">
        <v>14</v>
      </c>
      <c r="P404" s="249">
        <v>45302</v>
      </c>
      <c r="Q404" s="70">
        <v>2126349000</v>
      </c>
      <c r="R404" s="249">
        <v>45331</v>
      </c>
      <c r="S404" s="70">
        <v>11167000</v>
      </c>
      <c r="T404" s="67" t="s">
        <v>66</v>
      </c>
      <c r="U404" s="70">
        <v>45507423</v>
      </c>
      <c r="V404" s="70" t="s">
        <v>6637</v>
      </c>
      <c r="W404" s="249">
        <v>45331</v>
      </c>
      <c r="X404" s="249">
        <v>45331</v>
      </c>
      <c r="Y404" s="78" t="s">
        <v>74</v>
      </c>
      <c r="Z404" s="249">
        <v>45457</v>
      </c>
      <c r="AA404" s="71">
        <f t="shared" si="30"/>
        <v>126</v>
      </c>
      <c r="AB404" s="71">
        <v>2</v>
      </c>
      <c r="AC404" s="299">
        <v>1333000</v>
      </c>
      <c r="AD404" s="71">
        <v>1</v>
      </c>
      <c r="AE404" s="315">
        <v>45473</v>
      </c>
      <c r="AF404" s="71">
        <f t="shared" si="31"/>
        <v>16</v>
      </c>
      <c r="AG404" s="70">
        <v>0</v>
      </c>
      <c r="AH404" s="300">
        <v>0</v>
      </c>
      <c r="AI404" s="158" t="s">
        <v>74</v>
      </c>
      <c r="AJ404" s="67">
        <v>0</v>
      </c>
      <c r="AK404" s="76" t="s">
        <v>74</v>
      </c>
      <c r="AL404" s="76" t="s">
        <v>74</v>
      </c>
      <c r="AM404" s="71">
        <f t="shared" si="32"/>
        <v>0</v>
      </c>
      <c r="AN404" s="305">
        <f>+K404+AC404-AH404</f>
        <v>12500000</v>
      </c>
      <c r="AO404" s="67" t="s">
        <v>66</v>
      </c>
      <c r="AP404" s="70">
        <v>11167000</v>
      </c>
      <c r="AQ404" s="67" t="s">
        <v>94</v>
      </c>
      <c r="AR404" s="70">
        <v>0</v>
      </c>
      <c r="AS404" s="80" t="s">
        <v>74</v>
      </c>
      <c r="AT404" s="301">
        <v>12500000</v>
      </c>
      <c r="AU404" s="203">
        <f t="shared" si="33"/>
        <v>0</v>
      </c>
      <c r="AV404" s="83">
        <f t="shared" si="34"/>
        <v>1</v>
      </c>
      <c r="AW404" s="158" t="s">
        <v>74</v>
      </c>
      <c r="AX404" s="67" t="s">
        <v>80</v>
      </c>
      <c r="AY404" s="70" t="s">
        <v>10567</v>
      </c>
      <c r="AZ404" s="68" t="s">
        <v>66</v>
      </c>
      <c r="BA404" s="68" t="s">
        <v>66</v>
      </c>
    </row>
    <row r="405" spans="2:53" x14ac:dyDescent="0.25">
      <c r="B405" s="68">
        <v>2024</v>
      </c>
      <c r="C405" s="68">
        <v>891780111</v>
      </c>
      <c r="D405" s="69" t="s">
        <v>64</v>
      </c>
      <c r="E405" s="74" t="s">
        <v>10566</v>
      </c>
      <c r="F405" s="71" t="s">
        <v>10565</v>
      </c>
      <c r="G405" s="314">
        <v>0</v>
      </c>
      <c r="H405" s="67" t="s">
        <v>72</v>
      </c>
      <c r="I405" s="69" t="s">
        <v>65</v>
      </c>
      <c r="J405" s="70" t="s">
        <v>10564</v>
      </c>
      <c r="K405" s="70">
        <v>9380000</v>
      </c>
      <c r="L405" s="68" t="s">
        <v>67</v>
      </c>
      <c r="M405" s="70" t="s">
        <v>6914</v>
      </c>
      <c r="N405" s="70">
        <v>1129534741</v>
      </c>
      <c r="O405" s="75">
        <v>14</v>
      </c>
      <c r="P405" s="249">
        <v>45302</v>
      </c>
      <c r="Q405" s="70">
        <v>2126349000</v>
      </c>
      <c r="R405" s="249">
        <v>45331</v>
      </c>
      <c r="S405" s="70">
        <v>9380000</v>
      </c>
      <c r="T405" s="67" t="s">
        <v>66</v>
      </c>
      <c r="U405" s="70">
        <v>45507423</v>
      </c>
      <c r="V405" s="70" t="s">
        <v>6637</v>
      </c>
      <c r="W405" s="249">
        <v>45331</v>
      </c>
      <c r="X405" s="249">
        <v>45331</v>
      </c>
      <c r="Y405" s="78" t="s">
        <v>74</v>
      </c>
      <c r="Z405" s="249">
        <v>45457</v>
      </c>
      <c r="AA405" s="71">
        <f t="shared" si="30"/>
        <v>126</v>
      </c>
      <c r="AB405" s="71">
        <v>2</v>
      </c>
      <c r="AC405" s="299">
        <v>490000</v>
      </c>
      <c r="AD405" s="71">
        <v>1</v>
      </c>
      <c r="AE405" s="315">
        <v>45464</v>
      </c>
      <c r="AF405" s="71">
        <f t="shared" si="31"/>
        <v>7</v>
      </c>
      <c r="AG405" s="70">
        <v>0</v>
      </c>
      <c r="AH405" s="300">
        <v>0</v>
      </c>
      <c r="AI405" s="158" t="s">
        <v>74</v>
      </c>
      <c r="AJ405" s="67">
        <v>0</v>
      </c>
      <c r="AK405" s="76" t="s">
        <v>74</v>
      </c>
      <c r="AL405" s="76" t="s">
        <v>74</v>
      </c>
      <c r="AM405" s="71">
        <f t="shared" si="32"/>
        <v>0</v>
      </c>
      <c r="AN405" s="305">
        <f>+K405+AC405-AH405</f>
        <v>9870000</v>
      </c>
      <c r="AO405" s="67" t="s">
        <v>66</v>
      </c>
      <c r="AP405" s="70">
        <v>9380000</v>
      </c>
      <c r="AQ405" s="67" t="s">
        <v>94</v>
      </c>
      <c r="AR405" s="70">
        <v>0</v>
      </c>
      <c r="AS405" s="80" t="s">
        <v>74</v>
      </c>
      <c r="AT405" s="301">
        <v>9870000</v>
      </c>
      <c r="AU405" s="203">
        <f t="shared" si="33"/>
        <v>0</v>
      </c>
      <c r="AV405" s="83">
        <f t="shared" si="34"/>
        <v>1</v>
      </c>
      <c r="AW405" s="158" t="s">
        <v>74</v>
      </c>
      <c r="AX405" s="67" t="s">
        <v>80</v>
      </c>
      <c r="AY405" s="70" t="s">
        <v>10563</v>
      </c>
      <c r="AZ405" s="68" t="s">
        <v>66</v>
      </c>
      <c r="BA405" s="68" t="s">
        <v>66</v>
      </c>
    </row>
    <row r="406" spans="2:53" x14ac:dyDescent="0.25">
      <c r="B406" s="68">
        <v>2024</v>
      </c>
      <c r="C406" s="68">
        <v>891780111</v>
      </c>
      <c r="D406" s="69" t="s">
        <v>64</v>
      </c>
      <c r="E406" s="74" t="s">
        <v>10562</v>
      </c>
      <c r="F406" s="71" t="s">
        <v>10561</v>
      </c>
      <c r="G406" s="314">
        <v>0</v>
      </c>
      <c r="H406" s="67" t="s">
        <v>72</v>
      </c>
      <c r="I406" s="69" t="s">
        <v>65</v>
      </c>
      <c r="J406" s="70" t="s">
        <v>10372</v>
      </c>
      <c r="K406" s="70">
        <v>9380000</v>
      </c>
      <c r="L406" s="68" t="s">
        <v>67</v>
      </c>
      <c r="M406" s="70" t="s">
        <v>7157</v>
      </c>
      <c r="N406" s="70">
        <v>57437742</v>
      </c>
      <c r="O406" s="75">
        <v>14</v>
      </c>
      <c r="P406" s="249">
        <v>45302</v>
      </c>
      <c r="Q406" s="70">
        <v>2126349000</v>
      </c>
      <c r="R406" s="249">
        <v>45331</v>
      </c>
      <c r="S406" s="70">
        <v>9380000</v>
      </c>
      <c r="T406" s="67" t="s">
        <v>66</v>
      </c>
      <c r="U406" s="70">
        <v>45507423</v>
      </c>
      <c r="V406" s="70" t="s">
        <v>6637</v>
      </c>
      <c r="W406" s="249">
        <v>45331</v>
      </c>
      <c r="X406" s="249">
        <v>45331</v>
      </c>
      <c r="Y406" s="78" t="s">
        <v>74</v>
      </c>
      <c r="Z406" s="249">
        <v>45457</v>
      </c>
      <c r="AA406" s="71">
        <f t="shared" si="30"/>
        <v>126</v>
      </c>
      <c r="AB406" s="71">
        <v>2</v>
      </c>
      <c r="AC406" s="299">
        <v>490000</v>
      </c>
      <c r="AD406" s="71">
        <v>1</v>
      </c>
      <c r="AE406" s="315">
        <v>45464</v>
      </c>
      <c r="AF406" s="71">
        <f t="shared" si="31"/>
        <v>7</v>
      </c>
      <c r="AG406" s="70">
        <v>0</v>
      </c>
      <c r="AH406" s="300">
        <v>0</v>
      </c>
      <c r="AI406" s="158" t="s">
        <v>74</v>
      </c>
      <c r="AJ406" s="67">
        <v>0</v>
      </c>
      <c r="AK406" s="76" t="s">
        <v>74</v>
      </c>
      <c r="AL406" s="76" t="s">
        <v>74</v>
      </c>
      <c r="AM406" s="71">
        <f t="shared" si="32"/>
        <v>0</v>
      </c>
      <c r="AN406" s="305">
        <f>+K406+AC406-AH406</f>
        <v>9870000</v>
      </c>
      <c r="AO406" s="67" t="s">
        <v>66</v>
      </c>
      <c r="AP406" s="70">
        <v>9380000</v>
      </c>
      <c r="AQ406" s="67" t="s">
        <v>94</v>
      </c>
      <c r="AR406" s="70">
        <v>0</v>
      </c>
      <c r="AS406" s="80" t="s">
        <v>74</v>
      </c>
      <c r="AT406" s="301">
        <v>9870000</v>
      </c>
      <c r="AU406" s="203">
        <f t="shared" si="33"/>
        <v>0</v>
      </c>
      <c r="AV406" s="83">
        <f t="shared" si="34"/>
        <v>1</v>
      </c>
      <c r="AW406" s="158" t="s">
        <v>74</v>
      </c>
      <c r="AX406" s="67" t="s">
        <v>80</v>
      </c>
      <c r="AY406" s="70" t="s">
        <v>10560</v>
      </c>
      <c r="AZ406" s="68" t="s">
        <v>66</v>
      </c>
      <c r="BA406" s="68" t="s">
        <v>66</v>
      </c>
    </row>
    <row r="407" spans="2:53" x14ac:dyDescent="0.25">
      <c r="B407" s="68">
        <v>2024</v>
      </c>
      <c r="C407" s="68">
        <v>891780111</v>
      </c>
      <c r="D407" s="69" t="s">
        <v>64</v>
      </c>
      <c r="E407" s="74" t="s">
        <v>10559</v>
      </c>
      <c r="F407" s="71" t="s">
        <v>10558</v>
      </c>
      <c r="G407" s="314">
        <v>0</v>
      </c>
      <c r="H407" s="67" t="s">
        <v>72</v>
      </c>
      <c r="I407" s="69" t="s">
        <v>65</v>
      </c>
      <c r="J407" s="70" t="s">
        <v>10372</v>
      </c>
      <c r="K407" s="70">
        <v>9380000</v>
      </c>
      <c r="L407" s="68" t="s">
        <v>67</v>
      </c>
      <c r="M407" s="70" t="s">
        <v>7192</v>
      </c>
      <c r="N407" s="70">
        <v>1085227404</v>
      </c>
      <c r="O407" s="75">
        <v>14</v>
      </c>
      <c r="P407" s="249">
        <v>45302</v>
      </c>
      <c r="Q407" s="70">
        <v>2126349000</v>
      </c>
      <c r="R407" s="249">
        <v>45331</v>
      </c>
      <c r="S407" s="70">
        <v>9380000</v>
      </c>
      <c r="T407" s="67" t="s">
        <v>66</v>
      </c>
      <c r="U407" s="70">
        <v>45507423</v>
      </c>
      <c r="V407" s="70" t="s">
        <v>6637</v>
      </c>
      <c r="W407" s="249">
        <v>45331</v>
      </c>
      <c r="X407" s="249">
        <v>45331</v>
      </c>
      <c r="Y407" s="78" t="s">
        <v>74</v>
      </c>
      <c r="Z407" s="249">
        <v>45457</v>
      </c>
      <c r="AA407" s="71">
        <f t="shared" si="30"/>
        <v>126</v>
      </c>
      <c r="AB407" s="71">
        <v>2</v>
      </c>
      <c r="AC407" s="299">
        <v>490000</v>
      </c>
      <c r="AD407" s="71">
        <v>1</v>
      </c>
      <c r="AE407" s="315">
        <v>45464</v>
      </c>
      <c r="AF407" s="71">
        <f t="shared" si="31"/>
        <v>7</v>
      </c>
      <c r="AG407" s="70">
        <v>0</v>
      </c>
      <c r="AH407" s="300">
        <v>0</v>
      </c>
      <c r="AI407" s="158" t="s">
        <v>74</v>
      </c>
      <c r="AJ407" s="67">
        <v>0</v>
      </c>
      <c r="AK407" s="76" t="s">
        <v>74</v>
      </c>
      <c r="AL407" s="76" t="s">
        <v>74</v>
      </c>
      <c r="AM407" s="71">
        <f t="shared" si="32"/>
        <v>0</v>
      </c>
      <c r="AN407" s="305">
        <f>+K407+AC407-AH407</f>
        <v>9870000</v>
      </c>
      <c r="AO407" s="67" t="s">
        <v>66</v>
      </c>
      <c r="AP407" s="70">
        <v>9380000</v>
      </c>
      <c r="AQ407" s="67" t="s">
        <v>94</v>
      </c>
      <c r="AR407" s="70">
        <v>0</v>
      </c>
      <c r="AS407" s="80" t="s">
        <v>74</v>
      </c>
      <c r="AT407" s="301">
        <v>9870000</v>
      </c>
      <c r="AU407" s="203">
        <f t="shared" si="33"/>
        <v>0</v>
      </c>
      <c r="AV407" s="83">
        <f t="shared" si="34"/>
        <v>1</v>
      </c>
      <c r="AW407" s="158" t="s">
        <v>74</v>
      </c>
      <c r="AX407" s="67" t="s">
        <v>80</v>
      </c>
      <c r="AY407" s="70" t="s">
        <v>10557</v>
      </c>
      <c r="AZ407" s="68" t="s">
        <v>66</v>
      </c>
      <c r="BA407" s="68" t="s">
        <v>66</v>
      </c>
    </row>
    <row r="408" spans="2:53" x14ac:dyDescent="0.25">
      <c r="B408" s="68">
        <v>2024</v>
      </c>
      <c r="C408" s="68">
        <v>891780111</v>
      </c>
      <c r="D408" s="69" t="s">
        <v>64</v>
      </c>
      <c r="E408" s="74" t="s">
        <v>10556</v>
      </c>
      <c r="F408" s="71" t="s">
        <v>10555</v>
      </c>
      <c r="G408" s="314">
        <v>0</v>
      </c>
      <c r="H408" s="67" t="s">
        <v>72</v>
      </c>
      <c r="I408" s="69" t="s">
        <v>1521</v>
      </c>
      <c r="J408" s="70" t="s">
        <v>10554</v>
      </c>
      <c r="K408" s="70">
        <v>13400000</v>
      </c>
      <c r="L408" s="68" t="s">
        <v>67</v>
      </c>
      <c r="M408" s="70" t="s">
        <v>8102</v>
      </c>
      <c r="N408" s="70">
        <v>1082976463</v>
      </c>
      <c r="O408" s="75">
        <v>314</v>
      </c>
      <c r="P408" s="249">
        <v>45330</v>
      </c>
      <c r="Q408" s="70">
        <v>84420000</v>
      </c>
      <c r="R408" s="249">
        <v>45331</v>
      </c>
      <c r="S408" s="70">
        <v>13400000</v>
      </c>
      <c r="T408" s="67" t="s">
        <v>66</v>
      </c>
      <c r="U408" s="70">
        <v>72175281</v>
      </c>
      <c r="V408" s="70" t="s">
        <v>4905</v>
      </c>
      <c r="W408" s="249">
        <v>45331</v>
      </c>
      <c r="X408" s="249">
        <v>45331</v>
      </c>
      <c r="Y408" s="78" t="s">
        <v>74</v>
      </c>
      <c r="Z408" s="249">
        <v>45457</v>
      </c>
      <c r="AA408" s="71">
        <f t="shared" si="30"/>
        <v>126</v>
      </c>
      <c r="AB408" s="71">
        <v>2</v>
      </c>
      <c r="AC408" s="299">
        <v>1600000</v>
      </c>
      <c r="AD408" s="71">
        <v>1</v>
      </c>
      <c r="AE408" s="315">
        <v>45473</v>
      </c>
      <c r="AF408" s="71">
        <f t="shared" si="31"/>
        <v>16</v>
      </c>
      <c r="AG408" s="70">
        <v>0</v>
      </c>
      <c r="AH408" s="300">
        <v>0</v>
      </c>
      <c r="AI408" s="158" t="s">
        <v>74</v>
      </c>
      <c r="AJ408" s="67">
        <v>0</v>
      </c>
      <c r="AK408" s="76" t="s">
        <v>74</v>
      </c>
      <c r="AL408" s="76" t="s">
        <v>74</v>
      </c>
      <c r="AM408" s="71">
        <f t="shared" si="32"/>
        <v>0</v>
      </c>
      <c r="AN408" s="305">
        <f>+K408+AC408-AH408</f>
        <v>15000000</v>
      </c>
      <c r="AO408" s="67" t="s">
        <v>66</v>
      </c>
      <c r="AP408" s="70">
        <v>13400000</v>
      </c>
      <c r="AQ408" s="67" t="s">
        <v>94</v>
      </c>
      <c r="AR408" s="70">
        <v>0</v>
      </c>
      <c r="AS408" s="80" t="s">
        <v>74</v>
      </c>
      <c r="AT408" s="301">
        <v>15000000</v>
      </c>
      <c r="AU408" s="203">
        <f t="shared" si="33"/>
        <v>0</v>
      </c>
      <c r="AV408" s="83">
        <f t="shared" si="34"/>
        <v>1</v>
      </c>
      <c r="AW408" s="158" t="s">
        <v>74</v>
      </c>
      <c r="AX408" s="67" t="s">
        <v>80</v>
      </c>
      <c r="AY408" s="70" t="s">
        <v>10553</v>
      </c>
      <c r="AZ408" s="68" t="s">
        <v>66</v>
      </c>
      <c r="BA408" s="68" t="s">
        <v>66</v>
      </c>
    </row>
    <row r="409" spans="2:53" x14ac:dyDescent="0.25">
      <c r="B409" s="68">
        <v>2024</v>
      </c>
      <c r="C409" s="68">
        <v>891780111</v>
      </c>
      <c r="D409" s="69" t="s">
        <v>64</v>
      </c>
      <c r="E409" s="74" t="s">
        <v>10552</v>
      </c>
      <c r="F409" s="71" t="s">
        <v>10551</v>
      </c>
      <c r="G409" s="314">
        <v>0</v>
      </c>
      <c r="H409" s="67" t="s">
        <v>72</v>
      </c>
      <c r="I409" s="69" t="s">
        <v>1521</v>
      </c>
      <c r="J409" s="70" t="s">
        <v>10550</v>
      </c>
      <c r="K409" s="70">
        <v>16080000</v>
      </c>
      <c r="L409" s="68" t="s">
        <v>67</v>
      </c>
      <c r="M409" s="70" t="s">
        <v>10549</v>
      </c>
      <c r="N409" s="70">
        <v>7600549</v>
      </c>
      <c r="O409" s="75">
        <v>314</v>
      </c>
      <c r="P409" s="249">
        <v>45330</v>
      </c>
      <c r="Q409" s="70">
        <v>84420000</v>
      </c>
      <c r="R409" s="249">
        <v>45331</v>
      </c>
      <c r="S409" s="70">
        <v>16080000</v>
      </c>
      <c r="T409" s="67" t="s">
        <v>66</v>
      </c>
      <c r="U409" s="70">
        <v>72175281</v>
      </c>
      <c r="V409" s="70" t="s">
        <v>4905</v>
      </c>
      <c r="W409" s="249">
        <v>45331</v>
      </c>
      <c r="X409" s="249">
        <v>45331</v>
      </c>
      <c r="Y409" s="78" t="s">
        <v>74</v>
      </c>
      <c r="Z409" s="249">
        <v>45457</v>
      </c>
      <c r="AA409" s="71">
        <f t="shared" si="30"/>
        <v>126</v>
      </c>
      <c r="AB409" s="71">
        <v>0</v>
      </c>
      <c r="AC409" s="299">
        <v>0</v>
      </c>
      <c r="AD409" s="71">
        <v>0</v>
      </c>
      <c r="AE409" s="158" t="s">
        <v>74</v>
      </c>
      <c r="AF409" s="71">
        <f t="shared" si="31"/>
        <v>0</v>
      </c>
      <c r="AG409" s="70">
        <v>1</v>
      </c>
      <c r="AH409" s="300">
        <v>8880000</v>
      </c>
      <c r="AI409" s="158">
        <v>45420</v>
      </c>
      <c r="AJ409" s="67">
        <v>0</v>
      </c>
      <c r="AK409" s="76" t="s">
        <v>74</v>
      </c>
      <c r="AL409" s="76" t="s">
        <v>74</v>
      </c>
      <c r="AM409" s="71">
        <f t="shared" si="32"/>
        <v>0</v>
      </c>
      <c r="AN409" s="305">
        <f>+K409+AC409-AH409</f>
        <v>7200000</v>
      </c>
      <c r="AO409" s="67" t="s">
        <v>66</v>
      </c>
      <c r="AP409" s="70">
        <v>16080000</v>
      </c>
      <c r="AQ409" s="67" t="s">
        <v>94</v>
      </c>
      <c r="AR409" s="70">
        <v>0</v>
      </c>
      <c r="AS409" s="80" t="s">
        <v>74</v>
      </c>
      <c r="AT409" s="301">
        <v>7200000</v>
      </c>
      <c r="AU409" s="203">
        <f t="shared" si="33"/>
        <v>0</v>
      </c>
      <c r="AV409" s="83">
        <f t="shared" si="34"/>
        <v>1</v>
      </c>
      <c r="AW409" s="158" t="s">
        <v>74</v>
      </c>
      <c r="AX409" s="67" t="s">
        <v>571</v>
      </c>
      <c r="AY409" s="70" t="s">
        <v>10548</v>
      </c>
      <c r="AZ409" s="68" t="s">
        <v>66</v>
      </c>
      <c r="BA409" s="68" t="s">
        <v>66</v>
      </c>
    </row>
    <row r="410" spans="2:53" x14ac:dyDescent="0.25">
      <c r="B410" s="68">
        <v>2024</v>
      </c>
      <c r="C410" s="68">
        <v>891780111</v>
      </c>
      <c r="D410" s="69" t="s">
        <v>64</v>
      </c>
      <c r="E410" s="74" t="s">
        <v>10547</v>
      </c>
      <c r="F410" s="71" t="s">
        <v>10546</v>
      </c>
      <c r="G410" s="314">
        <v>0</v>
      </c>
      <c r="H410" s="67" t="s">
        <v>72</v>
      </c>
      <c r="I410" s="69" t="s">
        <v>1521</v>
      </c>
      <c r="J410" s="70" t="s">
        <v>10545</v>
      </c>
      <c r="K410" s="70">
        <v>14740000</v>
      </c>
      <c r="L410" s="68" t="s">
        <v>67</v>
      </c>
      <c r="M410" s="70" t="s">
        <v>8112</v>
      </c>
      <c r="N410" s="70">
        <v>1082857989</v>
      </c>
      <c r="O410" s="75">
        <v>314</v>
      </c>
      <c r="P410" s="249">
        <v>45330</v>
      </c>
      <c r="Q410" s="70">
        <v>84420000</v>
      </c>
      <c r="R410" s="249">
        <v>45331</v>
      </c>
      <c r="S410" s="70">
        <v>14740000</v>
      </c>
      <c r="T410" s="67" t="s">
        <v>66</v>
      </c>
      <c r="U410" s="70">
        <v>72175281</v>
      </c>
      <c r="V410" s="70" t="s">
        <v>4905</v>
      </c>
      <c r="W410" s="249">
        <v>45331</v>
      </c>
      <c r="X410" s="249">
        <v>45331</v>
      </c>
      <c r="Y410" s="78" t="s">
        <v>74</v>
      </c>
      <c r="Z410" s="249">
        <v>45457</v>
      </c>
      <c r="AA410" s="71">
        <f t="shared" si="30"/>
        <v>126</v>
      </c>
      <c r="AB410" s="71">
        <v>2</v>
      </c>
      <c r="AC410" s="299">
        <v>1760000</v>
      </c>
      <c r="AD410" s="71">
        <v>1</v>
      </c>
      <c r="AE410" s="315">
        <v>45473</v>
      </c>
      <c r="AF410" s="71">
        <f t="shared" si="31"/>
        <v>16</v>
      </c>
      <c r="AG410" s="70">
        <v>0</v>
      </c>
      <c r="AH410" s="300">
        <v>0</v>
      </c>
      <c r="AI410" s="158" t="s">
        <v>74</v>
      </c>
      <c r="AJ410" s="67">
        <v>0</v>
      </c>
      <c r="AK410" s="76" t="s">
        <v>74</v>
      </c>
      <c r="AL410" s="76" t="s">
        <v>74</v>
      </c>
      <c r="AM410" s="71">
        <f t="shared" si="32"/>
        <v>0</v>
      </c>
      <c r="AN410" s="305">
        <f>+K410+AC410-AH410</f>
        <v>16500000</v>
      </c>
      <c r="AO410" s="67" t="s">
        <v>66</v>
      </c>
      <c r="AP410" s="70">
        <v>14740000</v>
      </c>
      <c r="AQ410" s="67" t="s">
        <v>94</v>
      </c>
      <c r="AR410" s="70">
        <v>0</v>
      </c>
      <c r="AS410" s="80" t="s">
        <v>74</v>
      </c>
      <c r="AT410" s="301">
        <v>16500000</v>
      </c>
      <c r="AU410" s="203">
        <f t="shared" si="33"/>
        <v>0</v>
      </c>
      <c r="AV410" s="83">
        <f t="shared" si="34"/>
        <v>1</v>
      </c>
      <c r="AW410" s="158" t="s">
        <v>74</v>
      </c>
      <c r="AX410" s="67" t="s">
        <v>80</v>
      </c>
      <c r="AY410" s="70" t="s">
        <v>10544</v>
      </c>
      <c r="AZ410" s="68" t="s">
        <v>66</v>
      </c>
      <c r="BA410" s="68" t="s">
        <v>66</v>
      </c>
    </row>
    <row r="411" spans="2:53" x14ac:dyDescent="0.25">
      <c r="B411" s="68">
        <v>2024</v>
      </c>
      <c r="C411" s="68">
        <v>891780111</v>
      </c>
      <c r="D411" s="69" t="s">
        <v>64</v>
      </c>
      <c r="E411" s="74" t="s">
        <v>10543</v>
      </c>
      <c r="F411" s="71" t="s">
        <v>10542</v>
      </c>
      <c r="G411" s="314">
        <v>0</v>
      </c>
      <c r="H411" s="67" t="s">
        <v>72</v>
      </c>
      <c r="I411" s="69" t="s">
        <v>65</v>
      </c>
      <c r="J411" s="70" t="s">
        <v>10541</v>
      </c>
      <c r="K411" s="70">
        <v>11167000</v>
      </c>
      <c r="L411" s="68" t="s">
        <v>67</v>
      </c>
      <c r="M411" s="70" t="s">
        <v>6784</v>
      </c>
      <c r="N411" s="70">
        <v>1083042479</v>
      </c>
      <c r="O411" s="75">
        <v>13</v>
      </c>
      <c r="P411" s="158">
        <v>45302</v>
      </c>
      <c r="Q411" s="70">
        <v>4518689382</v>
      </c>
      <c r="R411" s="249">
        <v>45331</v>
      </c>
      <c r="S411" s="70">
        <v>11167000</v>
      </c>
      <c r="T411" s="67" t="s">
        <v>66</v>
      </c>
      <c r="U411" s="70">
        <v>36557666</v>
      </c>
      <c r="V411" s="70" t="s">
        <v>5987</v>
      </c>
      <c r="W411" s="249">
        <v>45331</v>
      </c>
      <c r="X411" s="249">
        <v>45331</v>
      </c>
      <c r="Y411" s="78" t="s">
        <v>74</v>
      </c>
      <c r="Z411" s="249">
        <v>45457</v>
      </c>
      <c r="AA411" s="71">
        <f t="shared" si="30"/>
        <v>126</v>
      </c>
      <c r="AB411" s="71">
        <v>2</v>
      </c>
      <c r="AC411" s="299">
        <v>1333000</v>
      </c>
      <c r="AD411" s="71">
        <v>1</v>
      </c>
      <c r="AE411" s="315">
        <v>45473</v>
      </c>
      <c r="AF411" s="71">
        <f t="shared" si="31"/>
        <v>16</v>
      </c>
      <c r="AG411" s="70">
        <v>0</v>
      </c>
      <c r="AH411" s="300">
        <v>0</v>
      </c>
      <c r="AI411" s="158" t="s">
        <v>74</v>
      </c>
      <c r="AJ411" s="67">
        <v>0</v>
      </c>
      <c r="AK411" s="76" t="s">
        <v>74</v>
      </c>
      <c r="AL411" s="76" t="s">
        <v>74</v>
      </c>
      <c r="AM411" s="71">
        <f t="shared" si="32"/>
        <v>0</v>
      </c>
      <c r="AN411" s="305">
        <f>+K411+AC411-AH411</f>
        <v>12500000</v>
      </c>
      <c r="AO411" s="67" t="s">
        <v>66</v>
      </c>
      <c r="AP411" s="70">
        <v>11167000</v>
      </c>
      <c r="AQ411" s="67" t="s">
        <v>94</v>
      </c>
      <c r="AR411" s="70">
        <v>0</v>
      </c>
      <c r="AS411" s="80" t="s">
        <v>74</v>
      </c>
      <c r="AT411" s="301">
        <v>12500000</v>
      </c>
      <c r="AU411" s="203">
        <f t="shared" si="33"/>
        <v>0</v>
      </c>
      <c r="AV411" s="83">
        <f t="shared" si="34"/>
        <v>1</v>
      </c>
      <c r="AW411" s="158" t="s">
        <v>74</v>
      </c>
      <c r="AX411" s="67" t="s">
        <v>80</v>
      </c>
      <c r="AY411" s="70" t="s">
        <v>10540</v>
      </c>
      <c r="AZ411" s="68" t="s">
        <v>66</v>
      </c>
      <c r="BA411" s="68" t="s">
        <v>66</v>
      </c>
    </row>
    <row r="412" spans="2:53" x14ac:dyDescent="0.25">
      <c r="B412" s="68">
        <v>2024</v>
      </c>
      <c r="C412" s="68">
        <v>891780111</v>
      </c>
      <c r="D412" s="69" t="s">
        <v>64</v>
      </c>
      <c r="E412" s="74" t="s">
        <v>10539</v>
      </c>
      <c r="F412" s="71" t="s">
        <v>10538</v>
      </c>
      <c r="G412" s="314">
        <v>0</v>
      </c>
      <c r="H412" s="67" t="s">
        <v>72</v>
      </c>
      <c r="I412" s="69" t="s">
        <v>65</v>
      </c>
      <c r="J412" s="70" t="s">
        <v>10537</v>
      </c>
      <c r="K412" s="70">
        <v>11167000</v>
      </c>
      <c r="L412" s="68" t="s">
        <v>67</v>
      </c>
      <c r="M412" s="70" t="s">
        <v>6828</v>
      </c>
      <c r="N412" s="70">
        <v>73076579</v>
      </c>
      <c r="O412" s="75">
        <v>14</v>
      </c>
      <c r="P412" s="249">
        <v>45302</v>
      </c>
      <c r="Q412" s="70">
        <v>2126349000</v>
      </c>
      <c r="R412" s="249">
        <v>45331</v>
      </c>
      <c r="S412" s="70">
        <v>11167000</v>
      </c>
      <c r="T412" s="67" t="s">
        <v>66</v>
      </c>
      <c r="U412" s="70">
        <v>85152695</v>
      </c>
      <c r="V412" s="70" t="s">
        <v>6527</v>
      </c>
      <c r="W412" s="249">
        <v>45331</v>
      </c>
      <c r="X412" s="249">
        <v>45331</v>
      </c>
      <c r="Y412" s="78" t="s">
        <v>74</v>
      </c>
      <c r="Z412" s="249">
        <v>45457</v>
      </c>
      <c r="AA412" s="71">
        <f t="shared" si="30"/>
        <v>126</v>
      </c>
      <c r="AB412" s="71">
        <v>0</v>
      </c>
      <c r="AC412" s="299">
        <v>0</v>
      </c>
      <c r="AD412" s="71">
        <v>0</v>
      </c>
      <c r="AE412" s="158" t="s">
        <v>74</v>
      </c>
      <c r="AF412" s="71">
        <f t="shared" si="31"/>
        <v>0</v>
      </c>
      <c r="AG412" s="70">
        <v>0</v>
      </c>
      <c r="AH412" s="300">
        <v>0</v>
      </c>
      <c r="AI412" s="158" t="s">
        <v>74</v>
      </c>
      <c r="AJ412" s="67">
        <v>0</v>
      </c>
      <c r="AK412" s="76" t="s">
        <v>74</v>
      </c>
      <c r="AL412" s="76" t="s">
        <v>74</v>
      </c>
      <c r="AM412" s="71">
        <f t="shared" si="32"/>
        <v>0</v>
      </c>
      <c r="AN412" s="305">
        <f>+K412+AC412-AH412</f>
        <v>11167000</v>
      </c>
      <c r="AO412" s="67" t="s">
        <v>66</v>
      </c>
      <c r="AP412" s="70">
        <v>11167000</v>
      </c>
      <c r="AQ412" s="67" t="s">
        <v>94</v>
      </c>
      <c r="AR412" s="70">
        <v>0</v>
      </c>
      <c r="AS412" s="80" t="s">
        <v>74</v>
      </c>
      <c r="AT412" s="301">
        <v>11167000</v>
      </c>
      <c r="AU412" s="203">
        <f t="shared" si="33"/>
        <v>0</v>
      </c>
      <c r="AV412" s="83">
        <f t="shared" si="34"/>
        <v>1</v>
      </c>
      <c r="AW412" s="158" t="s">
        <v>74</v>
      </c>
      <c r="AX412" s="67" t="s">
        <v>80</v>
      </c>
      <c r="AY412" s="70" t="s">
        <v>10536</v>
      </c>
      <c r="AZ412" s="68" t="s">
        <v>66</v>
      </c>
      <c r="BA412" s="68" t="s">
        <v>66</v>
      </c>
    </row>
    <row r="413" spans="2:53" x14ac:dyDescent="0.25">
      <c r="B413" s="68">
        <v>2024</v>
      </c>
      <c r="C413" s="68">
        <v>891780111</v>
      </c>
      <c r="D413" s="69" t="s">
        <v>64</v>
      </c>
      <c r="E413" s="74" t="s">
        <v>10535</v>
      </c>
      <c r="F413" s="71" t="s">
        <v>10534</v>
      </c>
      <c r="G413" s="314">
        <v>0</v>
      </c>
      <c r="H413" s="67" t="s">
        <v>72</v>
      </c>
      <c r="I413" s="69" t="s">
        <v>65</v>
      </c>
      <c r="J413" s="70" t="s">
        <v>10533</v>
      </c>
      <c r="K413" s="70">
        <v>11167000</v>
      </c>
      <c r="L413" s="68" t="s">
        <v>67</v>
      </c>
      <c r="M413" s="70" t="s">
        <v>10532</v>
      </c>
      <c r="N413" s="70">
        <v>1082971631</v>
      </c>
      <c r="O413" s="75">
        <v>14</v>
      </c>
      <c r="P413" s="249">
        <v>45302</v>
      </c>
      <c r="Q413" s="70">
        <v>2126349000</v>
      </c>
      <c r="R413" s="249">
        <v>45331</v>
      </c>
      <c r="S413" s="70">
        <v>11167000</v>
      </c>
      <c r="T413" s="67" t="s">
        <v>66</v>
      </c>
      <c r="U413" s="70">
        <v>1082868728</v>
      </c>
      <c r="V413" s="70" t="s">
        <v>4354</v>
      </c>
      <c r="W413" s="249">
        <v>45331</v>
      </c>
      <c r="X413" s="249">
        <v>45331</v>
      </c>
      <c r="Y413" s="78" t="s">
        <v>74</v>
      </c>
      <c r="Z413" s="249">
        <v>45457</v>
      </c>
      <c r="AA413" s="71">
        <f t="shared" si="30"/>
        <v>126</v>
      </c>
      <c r="AB413" s="71">
        <v>0</v>
      </c>
      <c r="AC413" s="299">
        <v>0</v>
      </c>
      <c r="AD413" s="71">
        <v>0</v>
      </c>
      <c r="AE413" s="158" t="s">
        <v>74</v>
      </c>
      <c r="AF413" s="71">
        <f t="shared" si="31"/>
        <v>0</v>
      </c>
      <c r="AG413" s="70">
        <v>0</v>
      </c>
      <c r="AH413" s="300">
        <v>0</v>
      </c>
      <c r="AI413" s="158" t="s">
        <v>74</v>
      </c>
      <c r="AJ413" s="67">
        <v>0</v>
      </c>
      <c r="AK413" s="76" t="s">
        <v>74</v>
      </c>
      <c r="AL413" s="76" t="s">
        <v>74</v>
      </c>
      <c r="AM413" s="71">
        <f t="shared" si="32"/>
        <v>0</v>
      </c>
      <c r="AN413" s="305">
        <f>+K413+AC413-AH413</f>
        <v>11167000</v>
      </c>
      <c r="AO413" s="67" t="s">
        <v>66</v>
      </c>
      <c r="AP413" s="70">
        <v>11167000</v>
      </c>
      <c r="AQ413" s="67" t="s">
        <v>94</v>
      </c>
      <c r="AR413" s="70">
        <v>0</v>
      </c>
      <c r="AS413" s="80" t="s">
        <v>74</v>
      </c>
      <c r="AT413" s="301">
        <v>11167000</v>
      </c>
      <c r="AU413" s="203">
        <f t="shared" si="33"/>
        <v>0</v>
      </c>
      <c r="AV413" s="83">
        <f t="shared" si="34"/>
        <v>1</v>
      </c>
      <c r="AW413" s="158" t="s">
        <v>74</v>
      </c>
      <c r="AX413" s="67" t="s">
        <v>80</v>
      </c>
      <c r="AY413" s="70" t="s">
        <v>10531</v>
      </c>
      <c r="AZ413" s="68" t="s">
        <v>66</v>
      </c>
      <c r="BA413" s="68" t="s">
        <v>66</v>
      </c>
    </row>
    <row r="414" spans="2:53" x14ac:dyDescent="0.25">
      <c r="B414" s="68">
        <v>2024</v>
      </c>
      <c r="C414" s="68">
        <v>891780111</v>
      </c>
      <c r="D414" s="69" t="s">
        <v>64</v>
      </c>
      <c r="E414" s="74" t="s">
        <v>10530</v>
      </c>
      <c r="F414" s="71" t="s">
        <v>10529</v>
      </c>
      <c r="G414" s="314">
        <v>0</v>
      </c>
      <c r="H414" s="67" t="s">
        <v>72</v>
      </c>
      <c r="I414" s="69" t="s">
        <v>65</v>
      </c>
      <c r="J414" s="70" t="s">
        <v>10528</v>
      </c>
      <c r="K414" s="70">
        <v>11167000</v>
      </c>
      <c r="L414" s="68" t="s">
        <v>67</v>
      </c>
      <c r="M414" s="70" t="s">
        <v>6586</v>
      </c>
      <c r="N414" s="70">
        <v>1003241055</v>
      </c>
      <c r="O414" s="75">
        <v>14</v>
      </c>
      <c r="P414" s="249">
        <v>45302</v>
      </c>
      <c r="Q414" s="70">
        <v>2126349000</v>
      </c>
      <c r="R414" s="249">
        <v>45331</v>
      </c>
      <c r="S414" s="70">
        <v>11167000</v>
      </c>
      <c r="T414" s="67" t="s">
        <v>66</v>
      </c>
      <c r="U414" s="70">
        <v>1082868728</v>
      </c>
      <c r="V414" s="70" t="s">
        <v>4354</v>
      </c>
      <c r="W414" s="249">
        <v>45331</v>
      </c>
      <c r="X414" s="249">
        <v>45331</v>
      </c>
      <c r="Y414" s="78" t="s">
        <v>74</v>
      </c>
      <c r="Z414" s="249">
        <v>45457</v>
      </c>
      <c r="AA414" s="71">
        <f t="shared" si="30"/>
        <v>126</v>
      </c>
      <c r="AB414" s="71">
        <v>0</v>
      </c>
      <c r="AC414" s="299">
        <v>0</v>
      </c>
      <c r="AD414" s="71">
        <v>0</v>
      </c>
      <c r="AE414" s="158" t="s">
        <v>74</v>
      </c>
      <c r="AF414" s="71">
        <f t="shared" si="31"/>
        <v>0</v>
      </c>
      <c r="AG414" s="70">
        <v>0</v>
      </c>
      <c r="AH414" s="300">
        <v>0</v>
      </c>
      <c r="AI414" s="158" t="s">
        <v>74</v>
      </c>
      <c r="AJ414" s="67">
        <v>0</v>
      </c>
      <c r="AK414" s="76" t="s">
        <v>74</v>
      </c>
      <c r="AL414" s="76" t="s">
        <v>74</v>
      </c>
      <c r="AM414" s="71">
        <f t="shared" si="32"/>
        <v>0</v>
      </c>
      <c r="AN414" s="305">
        <f>+K414+AC414-AH414</f>
        <v>11167000</v>
      </c>
      <c r="AO414" s="67" t="s">
        <v>66</v>
      </c>
      <c r="AP414" s="70">
        <v>11167000</v>
      </c>
      <c r="AQ414" s="67" t="s">
        <v>94</v>
      </c>
      <c r="AR414" s="70">
        <v>0</v>
      </c>
      <c r="AS414" s="80" t="s">
        <v>74</v>
      </c>
      <c r="AT414" s="301">
        <v>11167000</v>
      </c>
      <c r="AU414" s="203">
        <f t="shared" si="33"/>
        <v>0</v>
      </c>
      <c r="AV414" s="83">
        <f t="shared" si="34"/>
        <v>1</v>
      </c>
      <c r="AW414" s="158" t="s">
        <v>74</v>
      </c>
      <c r="AX414" s="67" t="s">
        <v>80</v>
      </c>
      <c r="AY414" s="70" t="s">
        <v>10527</v>
      </c>
      <c r="AZ414" s="68" t="s">
        <v>66</v>
      </c>
      <c r="BA414" s="68" t="s">
        <v>66</v>
      </c>
    </row>
    <row r="415" spans="2:53" x14ac:dyDescent="0.25">
      <c r="B415" s="68">
        <v>2024</v>
      </c>
      <c r="C415" s="68">
        <v>891780111</v>
      </c>
      <c r="D415" s="69" t="s">
        <v>64</v>
      </c>
      <c r="E415" s="74" t="s">
        <v>10526</v>
      </c>
      <c r="F415" s="71" t="s">
        <v>10525</v>
      </c>
      <c r="G415" s="314">
        <v>0</v>
      </c>
      <c r="H415" s="67" t="s">
        <v>72</v>
      </c>
      <c r="I415" s="69" t="s">
        <v>65</v>
      </c>
      <c r="J415" s="70" t="s">
        <v>10524</v>
      </c>
      <c r="K415" s="70">
        <v>16080000</v>
      </c>
      <c r="L415" s="68" t="s">
        <v>67</v>
      </c>
      <c r="M415" s="70" t="s">
        <v>7487</v>
      </c>
      <c r="N415" s="70">
        <v>1082934147</v>
      </c>
      <c r="O415" s="75">
        <v>13</v>
      </c>
      <c r="P415" s="158">
        <v>45302</v>
      </c>
      <c r="Q415" s="70">
        <v>4518689382</v>
      </c>
      <c r="R415" s="249">
        <v>45331</v>
      </c>
      <c r="S415" s="70">
        <v>16080000</v>
      </c>
      <c r="T415" s="67" t="s">
        <v>66</v>
      </c>
      <c r="U415" s="70">
        <v>12560219</v>
      </c>
      <c r="V415" s="70" t="s">
        <v>5718</v>
      </c>
      <c r="W415" s="249">
        <v>45331</v>
      </c>
      <c r="X415" s="249">
        <v>45331</v>
      </c>
      <c r="Y415" s="78" t="s">
        <v>74</v>
      </c>
      <c r="Z415" s="249">
        <v>45457</v>
      </c>
      <c r="AA415" s="71">
        <f t="shared" si="30"/>
        <v>126</v>
      </c>
      <c r="AB415" s="71">
        <v>2</v>
      </c>
      <c r="AC415" s="299">
        <v>1920000</v>
      </c>
      <c r="AD415" s="71">
        <v>1</v>
      </c>
      <c r="AE415" s="315">
        <v>45473</v>
      </c>
      <c r="AF415" s="71">
        <f t="shared" si="31"/>
        <v>16</v>
      </c>
      <c r="AG415" s="70">
        <v>0</v>
      </c>
      <c r="AH415" s="300">
        <v>0</v>
      </c>
      <c r="AI415" s="158" t="s">
        <v>74</v>
      </c>
      <c r="AJ415" s="67">
        <v>0</v>
      </c>
      <c r="AK415" s="76" t="s">
        <v>74</v>
      </c>
      <c r="AL415" s="76" t="s">
        <v>74</v>
      </c>
      <c r="AM415" s="71">
        <f t="shared" si="32"/>
        <v>0</v>
      </c>
      <c r="AN415" s="305">
        <f>+K415+AC415-AH415</f>
        <v>18000000</v>
      </c>
      <c r="AO415" s="67" t="s">
        <v>66</v>
      </c>
      <c r="AP415" s="70">
        <v>16080000</v>
      </c>
      <c r="AQ415" s="67" t="s">
        <v>94</v>
      </c>
      <c r="AR415" s="70">
        <v>0</v>
      </c>
      <c r="AS415" s="80" t="s">
        <v>74</v>
      </c>
      <c r="AT415" s="301">
        <v>18000000</v>
      </c>
      <c r="AU415" s="203">
        <f t="shared" si="33"/>
        <v>0</v>
      </c>
      <c r="AV415" s="83">
        <f t="shared" si="34"/>
        <v>1</v>
      </c>
      <c r="AW415" s="158" t="s">
        <v>74</v>
      </c>
      <c r="AX415" s="67" t="s">
        <v>80</v>
      </c>
      <c r="AY415" s="70" t="s">
        <v>10523</v>
      </c>
      <c r="AZ415" s="68" t="s">
        <v>66</v>
      </c>
      <c r="BA415" s="68" t="s">
        <v>66</v>
      </c>
    </row>
    <row r="416" spans="2:53" x14ac:dyDescent="0.25">
      <c r="B416" s="68">
        <v>2024</v>
      </c>
      <c r="C416" s="68">
        <v>891780111</v>
      </c>
      <c r="D416" s="69" t="s">
        <v>64</v>
      </c>
      <c r="E416" s="74" t="s">
        <v>10522</v>
      </c>
      <c r="F416" s="71" t="s">
        <v>10521</v>
      </c>
      <c r="G416" s="314">
        <v>0</v>
      </c>
      <c r="H416" s="67" t="s">
        <v>72</v>
      </c>
      <c r="I416" s="69" t="s">
        <v>65</v>
      </c>
      <c r="J416" s="70" t="s">
        <v>10520</v>
      </c>
      <c r="K416" s="70">
        <v>11167000</v>
      </c>
      <c r="L416" s="68" t="s">
        <v>67</v>
      </c>
      <c r="M416" s="70" t="s">
        <v>7492</v>
      </c>
      <c r="N416" s="70">
        <v>36667921</v>
      </c>
      <c r="O416" s="75">
        <v>14</v>
      </c>
      <c r="P416" s="249">
        <v>45302</v>
      </c>
      <c r="Q416" s="70">
        <v>2126349000</v>
      </c>
      <c r="R416" s="249">
        <v>45331</v>
      </c>
      <c r="S416" s="70">
        <v>11167000</v>
      </c>
      <c r="T416" s="67" t="s">
        <v>66</v>
      </c>
      <c r="U416" s="70">
        <v>36557666</v>
      </c>
      <c r="V416" s="70" t="s">
        <v>5987</v>
      </c>
      <c r="W416" s="249">
        <v>45331</v>
      </c>
      <c r="X416" s="249">
        <v>45331</v>
      </c>
      <c r="Y416" s="78" t="s">
        <v>74</v>
      </c>
      <c r="Z416" s="249">
        <v>45457</v>
      </c>
      <c r="AA416" s="71">
        <f t="shared" si="30"/>
        <v>126</v>
      </c>
      <c r="AB416" s="71">
        <v>0</v>
      </c>
      <c r="AC416" s="299">
        <v>0</v>
      </c>
      <c r="AD416" s="71">
        <v>0</v>
      </c>
      <c r="AE416" s="158" t="s">
        <v>74</v>
      </c>
      <c r="AF416" s="71">
        <f t="shared" si="31"/>
        <v>0</v>
      </c>
      <c r="AG416" s="70">
        <v>0</v>
      </c>
      <c r="AH416" s="300">
        <v>0</v>
      </c>
      <c r="AI416" s="158" t="s">
        <v>74</v>
      </c>
      <c r="AJ416" s="67">
        <v>0</v>
      </c>
      <c r="AK416" s="76" t="s">
        <v>74</v>
      </c>
      <c r="AL416" s="76" t="s">
        <v>74</v>
      </c>
      <c r="AM416" s="71">
        <f t="shared" si="32"/>
        <v>0</v>
      </c>
      <c r="AN416" s="305">
        <f>+K416+AC416-AH416</f>
        <v>11167000</v>
      </c>
      <c r="AO416" s="67" t="s">
        <v>66</v>
      </c>
      <c r="AP416" s="70">
        <v>11167000</v>
      </c>
      <c r="AQ416" s="67" t="s">
        <v>94</v>
      </c>
      <c r="AR416" s="70">
        <v>0</v>
      </c>
      <c r="AS416" s="80" t="s">
        <v>74</v>
      </c>
      <c r="AT416" s="301">
        <v>11167000</v>
      </c>
      <c r="AU416" s="203">
        <f t="shared" si="33"/>
        <v>0</v>
      </c>
      <c r="AV416" s="83">
        <f t="shared" si="34"/>
        <v>1</v>
      </c>
      <c r="AW416" s="158" t="s">
        <v>74</v>
      </c>
      <c r="AX416" s="67" t="s">
        <v>80</v>
      </c>
      <c r="AY416" s="70" t="s">
        <v>10519</v>
      </c>
      <c r="AZ416" s="68" t="s">
        <v>66</v>
      </c>
      <c r="BA416" s="68" t="s">
        <v>66</v>
      </c>
    </row>
    <row r="417" spans="2:53" x14ac:dyDescent="0.25">
      <c r="B417" s="68">
        <v>2024</v>
      </c>
      <c r="C417" s="68">
        <v>891780111</v>
      </c>
      <c r="D417" s="69" t="s">
        <v>64</v>
      </c>
      <c r="E417" s="74" t="s">
        <v>10518</v>
      </c>
      <c r="F417" s="71" t="s">
        <v>10517</v>
      </c>
      <c r="G417" s="314">
        <v>0</v>
      </c>
      <c r="H417" s="67" t="s">
        <v>72</v>
      </c>
      <c r="I417" s="69" t="s">
        <v>65</v>
      </c>
      <c r="J417" s="70" t="s">
        <v>10271</v>
      </c>
      <c r="K417" s="70">
        <v>11167000</v>
      </c>
      <c r="L417" s="68" t="s">
        <v>67</v>
      </c>
      <c r="M417" s="70" t="s">
        <v>6934</v>
      </c>
      <c r="N417" s="70">
        <v>85464881</v>
      </c>
      <c r="O417" s="75">
        <v>14</v>
      </c>
      <c r="P417" s="249">
        <v>45302</v>
      </c>
      <c r="Q417" s="70">
        <v>2126349000</v>
      </c>
      <c r="R417" s="249">
        <v>45331</v>
      </c>
      <c r="S417" s="70">
        <v>11167000</v>
      </c>
      <c r="T417" s="67" t="s">
        <v>66</v>
      </c>
      <c r="U417" s="70">
        <v>85152695</v>
      </c>
      <c r="V417" s="70" t="s">
        <v>6527</v>
      </c>
      <c r="W417" s="249">
        <v>45331</v>
      </c>
      <c r="X417" s="249">
        <v>45331</v>
      </c>
      <c r="Y417" s="78" t="s">
        <v>74</v>
      </c>
      <c r="Z417" s="249">
        <v>45457</v>
      </c>
      <c r="AA417" s="71">
        <f t="shared" si="30"/>
        <v>126</v>
      </c>
      <c r="AB417" s="71">
        <v>0</v>
      </c>
      <c r="AC417" s="299">
        <v>0</v>
      </c>
      <c r="AD417" s="71">
        <v>0</v>
      </c>
      <c r="AE417" s="158" t="s">
        <v>74</v>
      </c>
      <c r="AF417" s="71">
        <f t="shared" si="31"/>
        <v>0</v>
      </c>
      <c r="AG417" s="70">
        <v>0</v>
      </c>
      <c r="AH417" s="300">
        <v>0</v>
      </c>
      <c r="AI417" s="158" t="s">
        <v>74</v>
      </c>
      <c r="AJ417" s="67">
        <v>0</v>
      </c>
      <c r="AK417" s="76" t="s">
        <v>74</v>
      </c>
      <c r="AL417" s="76" t="s">
        <v>74</v>
      </c>
      <c r="AM417" s="71">
        <f t="shared" si="32"/>
        <v>0</v>
      </c>
      <c r="AN417" s="305">
        <f>+K417+AC417-AH417</f>
        <v>11167000</v>
      </c>
      <c r="AO417" s="67" t="s">
        <v>66</v>
      </c>
      <c r="AP417" s="70">
        <v>11167000</v>
      </c>
      <c r="AQ417" s="67" t="s">
        <v>94</v>
      </c>
      <c r="AR417" s="70">
        <v>0</v>
      </c>
      <c r="AS417" s="80" t="s">
        <v>74</v>
      </c>
      <c r="AT417" s="301">
        <v>11167000</v>
      </c>
      <c r="AU417" s="203">
        <f t="shared" si="33"/>
        <v>0</v>
      </c>
      <c r="AV417" s="83">
        <f t="shared" si="34"/>
        <v>1</v>
      </c>
      <c r="AW417" s="158" t="s">
        <v>74</v>
      </c>
      <c r="AX417" s="67" t="s">
        <v>80</v>
      </c>
      <c r="AY417" s="70" t="s">
        <v>10516</v>
      </c>
      <c r="AZ417" s="68" t="s">
        <v>66</v>
      </c>
      <c r="BA417" s="68" t="s">
        <v>66</v>
      </c>
    </row>
    <row r="418" spans="2:53" x14ac:dyDescent="0.25">
      <c r="B418" s="68">
        <v>2024</v>
      </c>
      <c r="C418" s="68">
        <v>891780111</v>
      </c>
      <c r="D418" s="69" t="s">
        <v>64</v>
      </c>
      <c r="E418" s="74" t="s">
        <v>10515</v>
      </c>
      <c r="F418" s="71" t="s">
        <v>10514</v>
      </c>
      <c r="G418" s="314">
        <v>0</v>
      </c>
      <c r="H418" s="67" t="s">
        <v>72</v>
      </c>
      <c r="I418" s="69" t="s">
        <v>65</v>
      </c>
      <c r="J418" s="70" t="s">
        <v>10513</v>
      </c>
      <c r="K418" s="70">
        <v>12060000</v>
      </c>
      <c r="L418" s="68" t="s">
        <v>67</v>
      </c>
      <c r="M418" s="70" t="s">
        <v>7633</v>
      </c>
      <c r="N418" s="70">
        <v>57426227</v>
      </c>
      <c r="O418" s="75">
        <v>13</v>
      </c>
      <c r="P418" s="158">
        <v>45302</v>
      </c>
      <c r="Q418" s="70">
        <v>4518689382</v>
      </c>
      <c r="R418" s="249">
        <v>45331</v>
      </c>
      <c r="S418" s="70">
        <v>12060000</v>
      </c>
      <c r="T418" s="67" t="s">
        <v>66</v>
      </c>
      <c r="U418" s="70">
        <v>36557666</v>
      </c>
      <c r="V418" s="70" t="s">
        <v>5987</v>
      </c>
      <c r="W418" s="249">
        <v>45331</v>
      </c>
      <c r="X418" s="249">
        <v>45331</v>
      </c>
      <c r="Y418" s="78" t="s">
        <v>74</v>
      </c>
      <c r="Z418" s="249">
        <v>45457</v>
      </c>
      <c r="AA418" s="71">
        <f t="shared" si="30"/>
        <v>126</v>
      </c>
      <c r="AB418" s="71">
        <v>0</v>
      </c>
      <c r="AC418" s="299">
        <v>0</v>
      </c>
      <c r="AD418" s="71">
        <v>0</v>
      </c>
      <c r="AE418" s="158" t="s">
        <v>74</v>
      </c>
      <c r="AF418" s="71">
        <f t="shared" si="31"/>
        <v>0</v>
      </c>
      <c r="AG418" s="70">
        <v>0</v>
      </c>
      <c r="AH418" s="300">
        <v>0</v>
      </c>
      <c r="AI418" s="158" t="s">
        <v>74</v>
      </c>
      <c r="AJ418" s="67">
        <v>0</v>
      </c>
      <c r="AK418" s="76" t="s">
        <v>74</v>
      </c>
      <c r="AL418" s="76" t="s">
        <v>74</v>
      </c>
      <c r="AM418" s="71">
        <f t="shared" si="32"/>
        <v>0</v>
      </c>
      <c r="AN418" s="305">
        <f>+K418+AC418-AH418</f>
        <v>12060000</v>
      </c>
      <c r="AO418" s="67" t="s">
        <v>66</v>
      </c>
      <c r="AP418" s="70">
        <v>12060000</v>
      </c>
      <c r="AQ418" s="67" t="s">
        <v>94</v>
      </c>
      <c r="AR418" s="70">
        <v>0</v>
      </c>
      <c r="AS418" s="80" t="s">
        <v>74</v>
      </c>
      <c r="AT418" s="301">
        <v>12060000</v>
      </c>
      <c r="AU418" s="203">
        <f t="shared" si="33"/>
        <v>0</v>
      </c>
      <c r="AV418" s="83">
        <f t="shared" si="34"/>
        <v>1</v>
      </c>
      <c r="AW418" s="158" t="s">
        <v>74</v>
      </c>
      <c r="AX418" s="67" t="s">
        <v>80</v>
      </c>
      <c r="AY418" s="70" t="s">
        <v>10512</v>
      </c>
      <c r="AZ418" s="68" t="s">
        <v>66</v>
      </c>
      <c r="BA418" s="68" t="s">
        <v>66</v>
      </c>
    </row>
    <row r="419" spans="2:53" x14ac:dyDescent="0.25">
      <c r="B419" s="68">
        <v>2024</v>
      </c>
      <c r="C419" s="68">
        <v>891780111</v>
      </c>
      <c r="D419" s="69" t="s">
        <v>64</v>
      </c>
      <c r="E419" s="74" t="s">
        <v>10511</v>
      </c>
      <c r="F419" s="71" t="s">
        <v>10510</v>
      </c>
      <c r="G419" s="314">
        <v>0</v>
      </c>
      <c r="H419" s="67" t="s">
        <v>72</v>
      </c>
      <c r="I419" s="69" t="s">
        <v>65</v>
      </c>
      <c r="J419" s="70" t="s">
        <v>10271</v>
      </c>
      <c r="K419" s="70">
        <v>11167000</v>
      </c>
      <c r="L419" s="68" t="s">
        <v>67</v>
      </c>
      <c r="M419" s="70" t="s">
        <v>6929</v>
      </c>
      <c r="N419" s="70">
        <v>39016494</v>
      </c>
      <c r="O419" s="75">
        <v>14</v>
      </c>
      <c r="P419" s="249">
        <v>45302</v>
      </c>
      <c r="Q419" s="70">
        <v>2126349000</v>
      </c>
      <c r="R419" s="249">
        <v>45331</v>
      </c>
      <c r="S419" s="70">
        <v>11167000</v>
      </c>
      <c r="T419" s="67" t="s">
        <v>66</v>
      </c>
      <c r="U419" s="70">
        <v>85152695</v>
      </c>
      <c r="V419" s="70" t="s">
        <v>6527</v>
      </c>
      <c r="W419" s="249">
        <v>45331</v>
      </c>
      <c r="X419" s="249">
        <v>45331</v>
      </c>
      <c r="Y419" s="78" t="s">
        <v>74</v>
      </c>
      <c r="Z419" s="249">
        <v>45457</v>
      </c>
      <c r="AA419" s="71">
        <f t="shared" si="30"/>
        <v>126</v>
      </c>
      <c r="AB419" s="71">
        <v>0</v>
      </c>
      <c r="AC419" s="299">
        <v>0</v>
      </c>
      <c r="AD419" s="71">
        <v>0</v>
      </c>
      <c r="AE419" s="158" t="s">
        <v>74</v>
      </c>
      <c r="AF419" s="71">
        <f t="shared" si="31"/>
        <v>0</v>
      </c>
      <c r="AG419" s="70">
        <v>0</v>
      </c>
      <c r="AH419" s="300">
        <v>0</v>
      </c>
      <c r="AI419" s="158" t="s">
        <v>74</v>
      </c>
      <c r="AJ419" s="67">
        <v>0</v>
      </c>
      <c r="AK419" s="76" t="s">
        <v>74</v>
      </c>
      <c r="AL419" s="76" t="s">
        <v>74</v>
      </c>
      <c r="AM419" s="71">
        <f t="shared" si="32"/>
        <v>0</v>
      </c>
      <c r="AN419" s="305">
        <f>+K419+AC419-AH419</f>
        <v>11167000</v>
      </c>
      <c r="AO419" s="67" t="s">
        <v>66</v>
      </c>
      <c r="AP419" s="70">
        <v>11167000</v>
      </c>
      <c r="AQ419" s="67" t="s">
        <v>94</v>
      </c>
      <c r="AR419" s="70">
        <v>0</v>
      </c>
      <c r="AS419" s="80" t="s">
        <v>74</v>
      </c>
      <c r="AT419" s="301">
        <v>11167000</v>
      </c>
      <c r="AU419" s="203">
        <f t="shared" si="33"/>
        <v>0</v>
      </c>
      <c r="AV419" s="83">
        <f t="shared" si="34"/>
        <v>1</v>
      </c>
      <c r="AW419" s="158" t="s">
        <v>74</v>
      </c>
      <c r="AX419" s="67" t="s">
        <v>80</v>
      </c>
      <c r="AY419" s="70" t="s">
        <v>10509</v>
      </c>
      <c r="AZ419" s="68" t="s">
        <v>66</v>
      </c>
      <c r="BA419" s="68" t="s">
        <v>66</v>
      </c>
    </row>
    <row r="420" spans="2:53" x14ac:dyDescent="0.25">
      <c r="B420" s="68">
        <v>2024</v>
      </c>
      <c r="C420" s="68">
        <v>891780111</v>
      </c>
      <c r="D420" s="69" t="s">
        <v>64</v>
      </c>
      <c r="E420" s="74" t="s">
        <v>10508</v>
      </c>
      <c r="F420" s="71" t="s">
        <v>10507</v>
      </c>
      <c r="G420" s="314">
        <v>0</v>
      </c>
      <c r="H420" s="67" t="s">
        <v>72</v>
      </c>
      <c r="I420" s="69" t="s">
        <v>65</v>
      </c>
      <c r="J420" s="70" t="s">
        <v>10506</v>
      </c>
      <c r="K420" s="70">
        <v>8960000</v>
      </c>
      <c r="L420" s="68" t="s">
        <v>67</v>
      </c>
      <c r="M420" s="70" t="s">
        <v>6919</v>
      </c>
      <c r="N420" s="70">
        <v>57465377</v>
      </c>
      <c r="O420" s="75">
        <v>14</v>
      </c>
      <c r="P420" s="249">
        <v>45302</v>
      </c>
      <c r="Q420" s="70">
        <v>2126349000</v>
      </c>
      <c r="R420" s="249">
        <v>45331</v>
      </c>
      <c r="S420" s="70">
        <v>8960000</v>
      </c>
      <c r="T420" s="67" t="s">
        <v>66</v>
      </c>
      <c r="U420" s="70">
        <v>36726018</v>
      </c>
      <c r="V420" s="70" t="s">
        <v>6205</v>
      </c>
      <c r="W420" s="249">
        <v>45331</v>
      </c>
      <c r="X420" s="249">
        <v>45331</v>
      </c>
      <c r="Y420" s="78" t="s">
        <v>74</v>
      </c>
      <c r="Z420" s="249">
        <v>45457</v>
      </c>
      <c r="AA420" s="71">
        <f t="shared" si="30"/>
        <v>126</v>
      </c>
      <c r="AB420" s="71">
        <v>0</v>
      </c>
      <c r="AC420" s="299">
        <v>0</v>
      </c>
      <c r="AD420" s="71">
        <v>0</v>
      </c>
      <c r="AE420" s="158" t="s">
        <v>74</v>
      </c>
      <c r="AF420" s="71">
        <f t="shared" si="31"/>
        <v>0</v>
      </c>
      <c r="AG420" s="70">
        <v>0</v>
      </c>
      <c r="AH420" s="300">
        <v>0</v>
      </c>
      <c r="AI420" s="158" t="s">
        <v>74</v>
      </c>
      <c r="AJ420" s="67">
        <v>0</v>
      </c>
      <c r="AK420" s="76" t="s">
        <v>74</v>
      </c>
      <c r="AL420" s="76" t="s">
        <v>74</v>
      </c>
      <c r="AM420" s="71">
        <f t="shared" si="32"/>
        <v>0</v>
      </c>
      <c r="AN420" s="305">
        <f>+K420+AC420-AH420</f>
        <v>8960000</v>
      </c>
      <c r="AO420" s="67" t="s">
        <v>66</v>
      </c>
      <c r="AP420" s="70">
        <v>8960000</v>
      </c>
      <c r="AQ420" s="67" t="s">
        <v>94</v>
      </c>
      <c r="AR420" s="70">
        <v>0</v>
      </c>
      <c r="AS420" s="80" t="s">
        <v>74</v>
      </c>
      <c r="AT420" s="301">
        <v>8960000</v>
      </c>
      <c r="AU420" s="203">
        <f t="shared" si="33"/>
        <v>0</v>
      </c>
      <c r="AV420" s="83">
        <f t="shared" si="34"/>
        <v>1</v>
      </c>
      <c r="AW420" s="158" t="s">
        <v>74</v>
      </c>
      <c r="AX420" s="67" t="s">
        <v>80</v>
      </c>
      <c r="AY420" s="70" t="s">
        <v>10505</v>
      </c>
      <c r="AZ420" s="68" t="s">
        <v>66</v>
      </c>
      <c r="BA420" s="68" t="s">
        <v>66</v>
      </c>
    </row>
    <row r="421" spans="2:53" x14ac:dyDescent="0.25">
      <c r="B421" s="68">
        <v>2024</v>
      </c>
      <c r="C421" s="68">
        <v>891780111</v>
      </c>
      <c r="D421" s="69" t="s">
        <v>64</v>
      </c>
      <c r="E421" s="74" t="s">
        <v>10504</v>
      </c>
      <c r="F421" s="71" t="s">
        <v>10503</v>
      </c>
      <c r="G421" s="314">
        <v>0</v>
      </c>
      <c r="H421" s="67" t="s">
        <v>72</v>
      </c>
      <c r="I421" s="69" t="s">
        <v>65</v>
      </c>
      <c r="J421" s="70" t="s">
        <v>10502</v>
      </c>
      <c r="K421" s="70">
        <v>12060000</v>
      </c>
      <c r="L421" s="68" t="s">
        <v>67</v>
      </c>
      <c r="M421" s="70" t="s">
        <v>7855</v>
      </c>
      <c r="N421" s="70">
        <v>1082996963</v>
      </c>
      <c r="O421" s="75">
        <v>13</v>
      </c>
      <c r="P421" s="158">
        <v>45302</v>
      </c>
      <c r="Q421" s="70">
        <v>4518689382</v>
      </c>
      <c r="R421" s="249">
        <v>45331</v>
      </c>
      <c r="S421" s="70">
        <v>12060000</v>
      </c>
      <c r="T421" s="67" t="s">
        <v>66</v>
      </c>
      <c r="U421" s="70">
        <v>30766322</v>
      </c>
      <c r="V421" s="70" t="s">
        <v>6345</v>
      </c>
      <c r="W421" s="249">
        <v>45331</v>
      </c>
      <c r="X421" s="249">
        <v>45331</v>
      </c>
      <c r="Y421" s="78" t="s">
        <v>74</v>
      </c>
      <c r="Z421" s="249">
        <v>45457</v>
      </c>
      <c r="AA421" s="71">
        <f t="shared" si="30"/>
        <v>126</v>
      </c>
      <c r="AB421" s="71">
        <v>2</v>
      </c>
      <c r="AC421" s="299">
        <v>1440000</v>
      </c>
      <c r="AD421" s="71">
        <v>1</v>
      </c>
      <c r="AE421" s="315">
        <v>45473</v>
      </c>
      <c r="AF421" s="71">
        <f t="shared" si="31"/>
        <v>16</v>
      </c>
      <c r="AG421" s="70">
        <v>0</v>
      </c>
      <c r="AH421" s="300">
        <v>0</v>
      </c>
      <c r="AI421" s="158" t="s">
        <v>74</v>
      </c>
      <c r="AJ421" s="67">
        <v>0</v>
      </c>
      <c r="AK421" s="76" t="s">
        <v>74</v>
      </c>
      <c r="AL421" s="76" t="s">
        <v>74</v>
      </c>
      <c r="AM421" s="71">
        <f t="shared" si="32"/>
        <v>0</v>
      </c>
      <c r="AN421" s="305">
        <f>+K421+AC421-AH421</f>
        <v>13500000</v>
      </c>
      <c r="AO421" s="67" t="s">
        <v>66</v>
      </c>
      <c r="AP421" s="70">
        <v>12060000</v>
      </c>
      <c r="AQ421" s="67" t="s">
        <v>94</v>
      </c>
      <c r="AR421" s="70">
        <v>0</v>
      </c>
      <c r="AS421" s="80" t="s">
        <v>74</v>
      </c>
      <c r="AT421" s="301">
        <v>13500000</v>
      </c>
      <c r="AU421" s="203">
        <f t="shared" si="33"/>
        <v>0</v>
      </c>
      <c r="AV421" s="83">
        <f t="shared" si="34"/>
        <v>1</v>
      </c>
      <c r="AW421" s="158" t="s">
        <v>74</v>
      </c>
      <c r="AX421" s="67" t="s">
        <v>80</v>
      </c>
      <c r="AY421" s="70" t="s">
        <v>10501</v>
      </c>
      <c r="AZ421" s="68" t="s">
        <v>66</v>
      </c>
      <c r="BA421" s="68" t="s">
        <v>66</v>
      </c>
    </row>
    <row r="422" spans="2:53" x14ac:dyDescent="0.25">
      <c r="B422" s="68">
        <v>2024</v>
      </c>
      <c r="C422" s="68">
        <v>891780111</v>
      </c>
      <c r="D422" s="69" t="s">
        <v>64</v>
      </c>
      <c r="E422" s="74" t="s">
        <v>10500</v>
      </c>
      <c r="F422" s="71" t="s">
        <v>10499</v>
      </c>
      <c r="G422" s="314">
        <v>0</v>
      </c>
      <c r="H422" s="67" t="s">
        <v>72</v>
      </c>
      <c r="I422" s="69" t="s">
        <v>65</v>
      </c>
      <c r="J422" s="70" t="s">
        <v>10498</v>
      </c>
      <c r="K422" s="70">
        <v>13400000</v>
      </c>
      <c r="L422" s="68" t="s">
        <v>67</v>
      </c>
      <c r="M422" s="70" t="s">
        <v>7070</v>
      </c>
      <c r="N422" s="70">
        <v>1082915107</v>
      </c>
      <c r="O422" s="75">
        <v>13</v>
      </c>
      <c r="P422" s="158">
        <v>45302</v>
      </c>
      <c r="Q422" s="70">
        <v>4518689382</v>
      </c>
      <c r="R422" s="249">
        <v>45331</v>
      </c>
      <c r="S422" s="70">
        <v>13400000</v>
      </c>
      <c r="T422" s="67" t="s">
        <v>66</v>
      </c>
      <c r="U422" s="70">
        <v>30766322</v>
      </c>
      <c r="V422" s="70" t="s">
        <v>6345</v>
      </c>
      <c r="W422" s="249">
        <v>45331</v>
      </c>
      <c r="X422" s="249">
        <v>45331</v>
      </c>
      <c r="Y422" s="78" t="s">
        <v>74</v>
      </c>
      <c r="Z422" s="249">
        <v>45457</v>
      </c>
      <c r="AA422" s="71">
        <f t="shared" si="30"/>
        <v>126</v>
      </c>
      <c r="AB422" s="71">
        <v>0</v>
      </c>
      <c r="AC422" s="299">
        <v>0</v>
      </c>
      <c r="AD422" s="71">
        <v>0</v>
      </c>
      <c r="AE422" s="158" t="s">
        <v>74</v>
      </c>
      <c r="AF422" s="71">
        <f t="shared" si="31"/>
        <v>0</v>
      </c>
      <c r="AG422" s="70">
        <v>0</v>
      </c>
      <c r="AH422" s="300">
        <v>0</v>
      </c>
      <c r="AI422" s="158" t="s">
        <v>74</v>
      </c>
      <c r="AJ422" s="67">
        <v>0</v>
      </c>
      <c r="AK422" s="76" t="s">
        <v>74</v>
      </c>
      <c r="AL422" s="76" t="s">
        <v>74</v>
      </c>
      <c r="AM422" s="71">
        <f t="shared" si="32"/>
        <v>0</v>
      </c>
      <c r="AN422" s="305">
        <f>+K422+AC422-AH422</f>
        <v>13400000</v>
      </c>
      <c r="AO422" s="67" t="s">
        <v>66</v>
      </c>
      <c r="AP422" s="70">
        <v>13400000</v>
      </c>
      <c r="AQ422" s="67" t="s">
        <v>94</v>
      </c>
      <c r="AR422" s="70">
        <v>0</v>
      </c>
      <c r="AS422" s="80" t="s">
        <v>74</v>
      </c>
      <c r="AT422" s="301">
        <v>13400000</v>
      </c>
      <c r="AU422" s="203">
        <f t="shared" si="33"/>
        <v>0</v>
      </c>
      <c r="AV422" s="83">
        <f t="shared" si="34"/>
        <v>1</v>
      </c>
      <c r="AW422" s="158" t="s">
        <v>74</v>
      </c>
      <c r="AX422" s="67" t="s">
        <v>80</v>
      </c>
      <c r="AY422" s="70" t="s">
        <v>10497</v>
      </c>
      <c r="AZ422" s="68" t="s">
        <v>66</v>
      </c>
      <c r="BA422" s="68" t="s">
        <v>66</v>
      </c>
    </row>
    <row r="423" spans="2:53" x14ac:dyDescent="0.25">
      <c r="B423" s="68">
        <v>2024</v>
      </c>
      <c r="C423" s="68">
        <v>891780111</v>
      </c>
      <c r="D423" s="69" t="s">
        <v>64</v>
      </c>
      <c r="E423" s="74" t="s">
        <v>10496</v>
      </c>
      <c r="F423" s="71" t="s">
        <v>10495</v>
      </c>
      <c r="G423" s="314">
        <v>0</v>
      </c>
      <c r="H423" s="67" t="s">
        <v>72</v>
      </c>
      <c r="I423" s="69" t="s">
        <v>65</v>
      </c>
      <c r="J423" s="70" t="s">
        <v>10494</v>
      </c>
      <c r="K423" s="70">
        <v>9380000</v>
      </c>
      <c r="L423" s="68" t="s">
        <v>67</v>
      </c>
      <c r="M423" s="70" t="s">
        <v>7732</v>
      </c>
      <c r="N423" s="70">
        <v>1083038270</v>
      </c>
      <c r="O423" s="75">
        <v>14</v>
      </c>
      <c r="P423" s="249">
        <v>45302</v>
      </c>
      <c r="Q423" s="70">
        <v>2126349000</v>
      </c>
      <c r="R423" s="249">
        <v>45331</v>
      </c>
      <c r="S423" s="70">
        <v>9380000</v>
      </c>
      <c r="T423" s="67" t="s">
        <v>66</v>
      </c>
      <c r="U423" s="70">
        <v>36665858</v>
      </c>
      <c r="V423" s="70" t="s">
        <v>4422</v>
      </c>
      <c r="W423" s="249">
        <v>45331</v>
      </c>
      <c r="X423" s="249">
        <v>45331</v>
      </c>
      <c r="Y423" s="78" t="s">
        <v>74</v>
      </c>
      <c r="Z423" s="249">
        <v>45457</v>
      </c>
      <c r="AA423" s="71">
        <f t="shared" si="30"/>
        <v>126</v>
      </c>
      <c r="AB423" s="71">
        <v>0</v>
      </c>
      <c r="AC423" s="299">
        <v>0</v>
      </c>
      <c r="AD423" s="71">
        <v>0</v>
      </c>
      <c r="AE423" s="158" t="s">
        <v>74</v>
      </c>
      <c r="AF423" s="71">
        <f t="shared" si="31"/>
        <v>0</v>
      </c>
      <c r="AG423" s="70">
        <v>1</v>
      </c>
      <c r="AH423" s="300">
        <v>8260000</v>
      </c>
      <c r="AI423" s="158">
        <v>45338</v>
      </c>
      <c r="AJ423" s="67">
        <v>0</v>
      </c>
      <c r="AK423" s="76" t="s">
        <v>74</v>
      </c>
      <c r="AL423" s="76" t="s">
        <v>74</v>
      </c>
      <c r="AM423" s="71">
        <f t="shared" si="32"/>
        <v>0</v>
      </c>
      <c r="AN423" s="305">
        <f>+K423+AC423-AH423</f>
        <v>1120000</v>
      </c>
      <c r="AO423" s="67" t="s">
        <v>66</v>
      </c>
      <c r="AP423" s="70">
        <v>1120000</v>
      </c>
      <c r="AQ423" s="67" t="s">
        <v>94</v>
      </c>
      <c r="AR423" s="70">
        <v>0</v>
      </c>
      <c r="AS423" s="80" t="s">
        <v>74</v>
      </c>
      <c r="AT423" s="301">
        <v>1120000</v>
      </c>
      <c r="AU423" s="203">
        <f t="shared" si="33"/>
        <v>0</v>
      </c>
      <c r="AV423" s="83">
        <f t="shared" si="34"/>
        <v>1</v>
      </c>
      <c r="AW423" s="158">
        <v>45551</v>
      </c>
      <c r="AX423" s="67" t="s">
        <v>571</v>
      </c>
      <c r="AY423" s="70" t="s">
        <v>10493</v>
      </c>
      <c r="AZ423" s="68" t="s">
        <v>66</v>
      </c>
      <c r="BA423" s="68" t="s">
        <v>66</v>
      </c>
    </row>
    <row r="424" spans="2:53" x14ac:dyDescent="0.25">
      <c r="B424" s="68">
        <v>2024</v>
      </c>
      <c r="C424" s="68">
        <v>891780111</v>
      </c>
      <c r="D424" s="69" t="s">
        <v>64</v>
      </c>
      <c r="E424" s="74" t="s">
        <v>10492</v>
      </c>
      <c r="F424" s="71" t="s">
        <v>10491</v>
      </c>
      <c r="G424" s="314">
        <v>0</v>
      </c>
      <c r="H424" s="67" t="s">
        <v>72</v>
      </c>
      <c r="I424" s="69" t="s">
        <v>65</v>
      </c>
      <c r="J424" s="70" t="s">
        <v>10490</v>
      </c>
      <c r="K424" s="70">
        <v>13400000</v>
      </c>
      <c r="L424" s="68" t="s">
        <v>67</v>
      </c>
      <c r="M424" s="70" t="s">
        <v>7100</v>
      </c>
      <c r="N424" s="70">
        <v>1083038425</v>
      </c>
      <c r="O424" s="75">
        <v>13</v>
      </c>
      <c r="P424" s="158">
        <v>45302</v>
      </c>
      <c r="Q424" s="70">
        <v>4518689382</v>
      </c>
      <c r="R424" s="249">
        <v>45331</v>
      </c>
      <c r="S424" s="70">
        <v>13400000</v>
      </c>
      <c r="T424" s="67" t="s">
        <v>66</v>
      </c>
      <c r="U424" s="70">
        <v>85473390</v>
      </c>
      <c r="V424" s="70" t="s">
        <v>9789</v>
      </c>
      <c r="W424" s="249">
        <v>45331</v>
      </c>
      <c r="X424" s="249">
        <v>45331</v>
      </c>
      <c r="Y424" s="78" t="s">
        <v>74</v>
      </c>
      <c r="Z424" s="249">
        <v>45457</v>
      </c>
      <c r="AA424" s="71">
        <f t="shared" si="30"/>
        <v>126</v>
      </c>
      <c r="AB424" s="71">
        <v>0</v>
      </c>
      <c r="AC424" s="299">
        <v>0</v>
      </c>
      <c r="AD424" s="71">
        <v>0</v>
      </c>
      <c r="AE424" s="158" t="s">
        <v>74</v>
      </c>
      <c r="AF424" s="71">
        <f t="shared" si="31"/>
        <v>0</v>
      </c>
      <c r="AG424" s="70">
        <v>0</v>
      </c>
      <c r="AH424" s="300">
        <v>0</v>
      </c>
      <c r="AI424" s="158" t="s">
        <v>74</v>
      </c>
      <c r="AJ424" s="67">
        <v>0</v>
      </c>
      <c r="AK424" s="76" t="s">
        <v>74</v>
      </c>
      <c r="AL424" s="76" t="s">
        <v>74</v>
      </c>
      <c r="AM424" s="71">
        <f t="shared" si="32"/>
        <v>0</v>
      </c>
      <c r="AN424" s="305">
        <f>+K424+AC424-AH424</f>
        <v>13400000</v>
      </c>
      <c r="AO424" s="67" t="s">
        <v>66</v>
      </c>
      <c r="AP424" s="70">
        <v>13400000</v>
      </c>
      <c r="AQ424" s="67" t="s">
        <v>94</v>
      </c>
      <c r="AR424" s="70">
        <v>0</v>
      </c>
      <c r="AS424" s="80" t="s">
        <v>74</v>
      </c>
      <c r="AT424" s="301">
        <v>13400000</v>
      </c>
      <c r="AU424" s="203">
        <f t="shared" si="33"/>
        <v>0</v>
      </c>
      <c r="AV424" s="83">
        <f t="shared" si="34"/>
        <v>1</v>
      </c>
      <c r="AW424" s="158" t="s">
        <v>74</v>
      </c>
      <c r="AX424" s="67" t="s">
        <v>80</v>
      </c>
      <c r="AY424" s="70" t="s">
        <v>10489</v>
      </c>
      <c r="AZ424" s="68" t="s">
        <v>66</v>
      </c>
      <c r="BA424" s="68" t="s">
        <v>66</v>
      </c>
    </row>
    <row r="425" spans="2:53" x14ac:dyDescent="0.25">
      <c r="B425" s="68">
        <v>2024</v>
      </c>
      <c r="C425" s="68">
        <v>891780111</v>
      </c>
      <c r="D425" s="69" t="s">
        <v>64</v>
      </c>
      <c r="E425" s="74" t="s">
        <v>10488</v>
      </c>
      <c r="F425" s="71" t="s">
        <v>10487</v>
      </c>
      <c r="G425" s="314">
        <v>0</v>
      </c>
      <c r="H425" s="67" t="s">
        <v>72</v>
      </c>
      <c r="I425" s="69" t="s">
        <v>65</v>
      </c>
      <c r="J425" s="70" t="s">
        <v>10486</v>
      </c>
      <c r="K425" s="70">
        <v>9380000</v>
      </c>
      <c r="L425" s="68" t="s">
        <v>67</v>
      </c>
      <c r="M425" s="70" t="s">
        <v>7773</v>
      </c>
      <c r="N425" s="70">
        <v>36726629</v>
      </c>
      <c r="O425" s="75">
        <v>14</v>
      </c>
      <c r="P425" s="249">
        <v>45302</v>
      </c>
      <c r="Q425" s="70">
        <v>2126349000</v>
      </c>
      <c r="R425" s="249">
        <v>45331</v>
      </c>
      <c r="S425" s="70">
        <v>9380000</v>
      </c>
      <c r="T425" s="67" t="s">
        <v>66</v>
      </c>
      <c r="U425" s="70">
        <v>57441846</v>
      </c>
      <c r="V425" s="70" t="s">
        <v>7772</v>
      </c>
      <c r="W425" s="249">
        <v>45331</v>
      </c>
      <c r="X425" s="249">
        <v>45331</v>
      </c>
      <c r="Y425" s="78" t="s">
        <v>74</v>
      </c>
      <c r="Z425" s="249">
        <v>45457</v>
      </c>
      <c r="AA425" s="71">
        <f t="shared" si="30"/>
        <v>126</v>
      </c>
      <c r="AB425" s="71">
        <v>0</v>
      </c>
      <c r="AC425" s="299">
        <v>0</v>
      </c>
      <c r="AD425" s="71">
        <v>0</v>
      </c>
      <c r="AE425" s="158" t="s">
        <v>74</v>
      </c>
      <c r="AF425" s="71">
        <f t="shared" si="31"/>
        <v>0</v>
      </c>
      <c r="AG425" s="70">
        <v>0</v>
      </c>
      <c r="AH425" s="300">
        <v>0</v>
      </c>
      <c r="AI425" s="158" t="s">
        <v>74</v>
      </c>
      <c r="AJ425" s="67">
        <v>0</v>
      </c>
      <c r="AK425" s="76" t="s">
        <v>74</v>
      </c>
      <c r="AL425" s="76" t="s">
        <v>74</v>
      </c>
      <c r="AM425" s="71">
        <f t="shared" si="32"/>
        <v>0</v>
      </c>
      <c r="AN425" s="305">
        <f>+K425+AC425-AH425</f>
        <v>9380000</v>
      </c>
      <c r="AO425" s="67" t="s">
        <v>66</v>
      </c>
      <c r="AP425" s="70">
        <v>9380000</v>
      </c>
      <c r="AQ425" s="67" t="s">
        <v>94</v>
      </c>
      <c r="AR425" s="70">
        <v>0</v>
      </c>
      <c r="AS425" s="80" t="s">
        <v>74</v>
      </c>
      <c r="AT425" s="301">
        <v>9380000</v>
      </c>
      <c r="AU425" s="203">
        <f t="shared" si="33"/>
        <v>0</v>
      </c>
      <c r="AV425" s="83">
        <f t="shared" si="34"/>
        <v>1</v>
      </c>
      <c r="AW425" s="158" t="s">
        <v>74</v>
      </c>
      <c r="AX425" s="67" t="s">
        <v>80</v>
      </c>
      <c r="AY425" s="70" t="s">
        <v>10485</v>
      </c>
      <c r="AZ425" s="68" t="s">
        <v>66</v>
      </c>
      <c r="BA425" s="68" t="s">
        <v>66</v>
      </c>
    </row>
    <row r="426" spans="2:53" x14ac:dyDescent="0.25">
      <c r="B426" s="68">
        <v>2024</v>
      </c>
      <c r="C426" s="68">
        <v>891780111</v>
      </c>
      <c r="D426" s="69" t="s">
        <v>64</v>
      </c>
      <c r="E426" s="74" t="s">
        <v>10484</v>
      </c>
      <c r="F426" s="71" t="s">
        <v>10483</v>
      </c>
      <c r="G426" s="314">
        <v>0</v>
      </c>
      <c r="H426" s="67" t="s">
        <v>72</v>
      </c>
      <c r="I426" s="69" t="s">
        <v>65</v>
      </c>
      <c r="J426" s="70" t="s">
        <v>10482</v>
      </c>
      <c r="K426" s="70">
        <v>14740000</v>
      </c>
      <c r="L426" s="68" t="s">
        <v>67</v>
      </c>
      <c r="M426" s="70" t="s">
        <v>8895</v>
      </c>
      <c r="N426" s="70">
        <v>85465875</v>
      </c>
      <c r="O426" s="75">
        <v>13</v>
      </c>
      <c r="P426" s="158">
        <v>45302</v>
      </c>
      <c r="Q426" s="70">
        <v>4518689382</v>
      </c>
      <c r="R426" s="249">
        <v>45331</v>
      </c>
      <c r="S426" s="70">
        <v>14740000</v>
      </c>
      <c r="T426" s="67" t="s">
        <v>66</v>
      </c>
      <c r="U426" s="70">
        <v>39058006</v>
      </c>
      <c r="V426" s="70" t="s">
        <v>8534</v>
      </c>
      <c r="W426" s="249">
        <v>45331</v>
      </c>
      <c r="X426" s="249">
        <v>45331</v>
      </c>
      <c r="Y426" s="78" t="s">
        <v>74</v>
      </c>
      <c r="Z426" s="249">
        <v>45457</v>
      </c>
      <c r="AA426" s="71">
        <f t="shared" si="30"/>
        <v>126</v>
      </c>
      <c r="AB426" s="71">
        <v>0</v>
      </c>
      <c r="AC426" s="299">
        <v>0</v>
      </c>
      <c r="AD426" s="71">
        <v>0</v>
      </c>
      <c r="AE426" s="158" t="s">
        <v>74</v>
      </c>
      <c r="AF426" s="71">
        <f t="shared" si="31"/>
        <v>0</v>
      </c>
      <c r="AG426" s="70">
        <v>0</v>
      </c>
      <c r="AH426" s="300">
        <v>0</v>
      </c>
      <c r="AI426" s="158" t="s">
        <v>74</v>
      </c>
      <c r="AJ426" s="67">
        <v>0</v>
      </c>
      <c r="AK426" s="76" t="s">
        <v>74</v>
      </c>
      <c r="AL426" s="76" t="s">
        <v>74</v>
      </c>
      <c r="AM426" s="71">
        <f t="shared" si="32"/>
        <v>0</v>
      </c>
      <c r="AN426" s="305">
        <f>+K426+AC426-AH426</f>
        <v>14740000</v>
      </c>
      <c r="AO426" s="67" t="s">
        <v>66</v>
      </c>
      <c r="AP426" s="70">
        <v>14740000</v>
      </c>
      <c r="AQ426" s="67" t="s">
        <v>94</v>
      </c>
      <c r="AR426" s="70">
        <v>0</v>
      </c>
      <c r="AS426" s="80" t="s">
        <v>74</v>
      </c>
      <c r="AT426" s="301">
        <v>14740000</v>
      </c>
      <c r="AU426" s="203">
        <f t="shared" si="33"/>
        <v>0</v>
      </c>
      <c r="AV426" s="83">
        <f t="shared" si="34"/>
        <v>1</v>
      </c>
      <c r="AW426" s="158" t="s">
        <v>74</v>
      </c>
      <c r="AX426" s="67" t="s">
        <v>80</v>
      </c>
      <c r="AY426" s="70" t="s">
        <v>10481</v>
      </c>
      <c r="AZ426" s="68" t="s">
        <v>66</v>
      </c>
      <c r="BA426" s="68" t="s">
        <v>66</v>
      </c>
    </row>
    <row r="427" spans="2:53" x14ac:dyDescent="0.25">
      <c r="B427" s="68">
        <v>2024</v>
      </c>
      <c r="C427" s="68">
        <v>891780111</v>
      </c>
      <c r="D427" s="69" t="s">
        <v>64</v>
      </c>
      <c r="E427" s="74" t="s">
        <v>10480</v>
      </c>
      <c r="F427" s="71" t="s">
        <v>10479</v>
      </c>
      <c r="G427" s="314">
        <v>0</v>
      </c>
      <c r="H427" s="67" t="s">
        <v>72</v>
      </c>
      <c r="I427" s="69" t="s">
        <v>65</v>
      </c>
      <c r="J427" s="70" t="s">
        <v>10478</v>
      </c>
      <c r="K427" s="70">
        <v>14850000</v>
      </c>
      <c r="L427" s="68" t="s">
        <v>67</v>
      </c>
      <c r="M427" s="70" t="s">
        <v>6676</v>
      </c>
      <c r="N427" s="70">
        <v>12554536</v>
      </c>
      <c r="O427" s="75">
        <v>13</v>
      </c>
      <c r="P427" s="158">
        <v>45302</v>
      </c>
      <c r="Q427" s="70">
        <v>4518689382</v>
      </c>
      <c r="R427" s="249">
        <v>45331</v>
      </c>
      <c r="S427" s="70">
        <v>14850000</v>
      </c>
      <c r="T427" s="67" t="s">
        <v>66</v>
      </c>
      <c r="U427" s="70">
        <v>1082964146</v>
      </c>
      <c r="V427" s="70" t="s">
        <v>6309</v>
      </c>
      <c r="W427" s="249">
        <v>45331</v>
      </c>
      <c r="X427" s="249">
        <v>45331</v>
      </c>
      <c r="Y427" s="78" t="s">
        <v>74</v>
      </c>
      <c r="Z427" s="249">
        <v>45457</v>
      </c>
      <c r="AA427" s="71">
        <f t="shared" si="30"/>
        <v>126</v>
      </c>
      <c r="AB427" s="71">
        <v>2</v>
      </c>
      <c r="AC427" s="299">
        <v>1650000</v>
      </c>
      <c r="AD427" s="71">
        <v>1</v>
      </c>
      <c r="AE427" s="315">
        <v>45473</v>
      </c>
      <c r="AF427" s="71">
        <f t="shared" si="31"/>
        <v>16</v>
      </c>
      <c r="AG427" s="70">
        <v>0</v>
      </c>
      <c r="AH427" s="300">
        <v>0</v>
      </c>
      <c r="AI427" s="158" t="s">
        <v>74</v>
      </c>
      <c r="AJ427" s="67">
        <v>0</v>
      </c>
      <c r="AK427" s="76" t="s">
        <v>74</v>
      </c>
      <c r="AL427" s="76" t="s">
        <v>74</v>
      </c>
      <c r="AM427" s="71">
        <f t="shared" si="32"/>
        <v>0</v>
      </c>
      <c r="AN427" s="305">
        <f>+K427+AC427-AH427</f>
        <v>16500000</v>
      </c>
      <c r="AO427" s="67" t="s">
        <v>66</v>
      </c>
      <c r="AP427" s="70">
        <v>14850000</v>
      </c>
      <c r="AQ427" s="67" t="s">
        <v>94</v>
      </c>
      <c r="AR427" s="70">
        <v>0</v>
      </c>
      <c r="AS427" s="80" t="s">
        <v>74</v>
      </c>
      <c r="AT427" s="301">
        <v>16500000</v>
      </c>
      <c r="AU427" s="203">
        <f t="shared" si="33"/>
        <v>0</v>
      </c>
      <c r="AV427" s="83">
        <f t="shared" si="34"/>
        <v>1</v>
      </c>
      <c r="AW427" s="158" t="s">
        <v>74</v>
      </c>
      <c r="AX427" s="67" t="s">
        <v>80</v>
      </c>
      <c r="AY427" s="70" t="s">
        <v>10477</v>
      </c>
      <c r="AZ427" s="68" t="s">
        <v>66</v>
      </c>
      <c r="BA427" s="68" t="s">
        <v>66</v>
      </c>
    </row>
    <row r="428" spans="2:53" x14ac:dyDescent="0.25">
      <c r="B428" s="68">
        <v>2024</v>
      </c>
      <c r="C428" s="68">
        <v>891780111</v>
      </c>
      <c r="D428" s="69" t="s">
        <v>64</v>
      </c>
      <c r="E428" s="74" t="s">
        <v>10476</v>
      </c>
      <c r="F428" s="71" t="s">
        <v>10475</v>
      </c>
      <c r="G428" s="314">
        <v>0</v>
      </c>
      <c r="H428" s="67" t="s">
        <v>72</v>
      </c>
      <c r="I428" s="69" t="s">
        <v>65</v>
      </c>
      <c r="J428" s="70" t="s">
        <v>10474</v>
      </c>
      <c r="K428" s="70">
        <v>17710000</v>
      </c>
      <c r="L428" s="68" t="s">
        <v>67</v>
      </c>
      <c r="M428" s="70" t="s">
        <v>8058</v>
      </c>
      <c r="N428" s="70">
        <v>1083024560</v>
      </c>
      <c r="O428" s="75">
        <v>13</v>
      </c>
      <c r="P428" s="158">
        <v>45302</v>
      </c>
      <c r="Q428" s="70">
        <v>4518689382</v>
      </c>
      <c r="R428" s="249">
        <v>45331</v>
      </c>
      <c r="S428" s="70">
        <v>17710000</v>
      </c>
      <c r="T428" s="67" t="s">
        <v>66</v>
      </c>
      <c r="U428" s="70">
        <v>7634885</v>
      </c>
      <c r="V428" s="70" t="s">
        <v>377</v>
      </c>
      <c r="W428" s="249">
        <v>45331</v>
      </c>
      <c r="X428" s="249">
        <v>45331</v>
      </c>
      <c r="Y428" s="78" t="s">
        <v>74</v>
      </c>
      <c r="Z428" s="249">
        <v>45457</v>
      </c>
      <c r="AA428" s="71">
        <f t="shared" si="30"/>
        <v>126</v>
      </c>
      <c r="AB428" s="71">
        <v>2</v>
      </c>
      <c r="AC428" s="299">
        <v>1650000</v>
      </c>
      <c r="AD428" s="71">
        <v>1</v>
      </c>
      <c r="AE428" s="315">
        <v>45473</v>
      </c>
      <c r="AF428" s="71">
        <f t="shared" si="31"/>
        <v>16</v>
      </c>
      <c r="AG428" s="70">
        <v>0</v>
      </c>
      <c r="AH428" s="300">
        <v>0</v>
      </c>
      <c r="AI428" s="158" t="s">
        <v>74</v>
      </c>
      <c r="AJ428" s="67">
        <v>0</v>
      </c>
      <c r="AK428" s="76" t="s">
        <v>74</v>
      </c>
      <c r="AL428" s="76" t="s">
        <v>74</v>
      </c>
      <c r="AM428" s="71">
        <f t="shared" si="32"/>
        <v>0</v>
      </c>
      <c r="AN428" s="305">
        <f>+K428+AC428-AH428</f>
        <v>19360000</v>
      </c>
      <c r="AO428" s="67" t="s">
        <v>66</v>
      </c>
      <c r="AP428" s="70">
        <v>17710000</v>
      </c>
      <c r="AQ428" s="67" t="s">
        <v>94</v>
      </c>
      <c r="AR428" s="70">
        <v>0</v>
      </c>
      <c r="AS428" s="80" t="s">
        <v>74</v>
      </c>
      <c r="AT428" s="301">
        <v>19360000</v>
      </c>
      <c r="AU428" s="203">
        <f t="shared" si="33"/>
        <v>0</v>
      </c>
      <c r="AV428" s="83">
        <f t="shared" si="34"/>
        <v>1</v>
      </c>
      <c r="AW428" s="158" t="s">
        <v>74</v>
      </c>
      <c r="AX428" s="67" t="s">
        <v>80</v>
      </c>
      <c r="AY428" s="70" t="s">
        <v>10473</v>
      </c>
      <c r="AZ428" s="68" t="s">
        <v>66</v>
      </c>
      <c r="BA428" s="68" t="s">
        <v>66</v>
      </c>
    </row>
    <row r="429" spans="2:53" x14ac:dyDescent="0.25">
      <c r="B429" s="68">
        <v>2024</v>
      </c>
      <c r="C429" s="68">
        <v>891780111</v>
      </c>
      <c r="D429" s="69" t="s">
        <v>64</v>
      </c>
      <c r="E429" s="74" t="s">
        <v>10472</v>
      </c>
      <c r="F429" s="71" t="s">
        <v>10471</v>
      </c>
      <c r="G429" s="314">
        <v>0</v>
      </c>
      <c r="H429" s="67" t="s">
        <v>72</v>
      </c>
      <c r="I429" s="69" t="s">
        <v>65</v>
      </c>
      <c r="J429" s="70" t="s">
        <v>10467</v>
      </c>
      <c r="K429" s="70">
        <v>13500000</v>
      </c>
      <c r="L429" s="68" t="s">
        <v>67</v>
      </c>
      <c r="M429" s="70" t="s">
        <v>7571</v>
      </c>
      <c r="N429" s="70">
        <v>1085230612</v>
      </c>
      <c r="O429" s="75">
        <v>13</v>
      </c>
      <c r="P429" s="158">
        <v>45302</v>
      </c>
      <c r="Q429" s="70">
        <v>4518689382</v>
      </c>
      <c r="R429" s="249">
        <v>45331</v>
      </c>
      <c r="S429" s="70">
        <v>13500000</v>
      </c>
      <c r="T429" s="67" t="s">
        <v>66</v>
      </c>
      <c r="U429" s="70">
        <v>57428039</v>
      </c>
      <c r="V429" s="70" t="s">
        <v>7442</v>
      </c>
      <c r="W429" s="249">
        <v>45331</v>
      </c>
      <c r="X429" s="249">
        <v>45331</v>
      </c>
      <c r="Y429" s="78" t="s">
        <v>74</v>
      </c>
      <c r="Z429" s="249">
        <v>45457</v>
      </c>
      <c r="AA429" s="71">
        <f t="shared" si="30"/>
        <v>126</v>
      </c>
      <c r="AB429" s="71">
        <v>2</v>
      </c>
      <c r="AC429" s="299">
        <v>1500000</v>
      </c>
      <c r="AD429" s="71">
        <v>1</v>
      </c>
      <c r="AE429" s="315">
        <v>45473</v>
      </c>
      <c r="AF429" s="71">
        <f t="shared" si="31"/>
        <v>16</v>
      </c>
      <c r="AG429" s="70">
        <v>0</v>
      </c>
      <c r="AH429" s="300">
        <v>0</v>
      </c>
      <c r="AI429" s="158" t="s">
        <v>74</v>
      </c>
      <c r="AJ429" s="67">
        <v>0</v>
      </c>
      <c r="AK429" s="76" t="s">
        <v>74</v>
      </c>
      <c r="AL429" s="76" t="s">
        <v>74</v>
      </c>
      <c r="AM429" s="71">
        <f t="shared" si="32"/>
        <v>0</v>
      </c>
      <c r="AN429" s="305">
        <f>+K429+AC429-AH429</f>
        <v>15000000</v>
      </c>
      <c r="AO429" s="67" t="s">
        <v>66</v>
      </c>
      <c r="AP429" s="70">
        <v>13500000</v>
      </c>
      <c r="AQ429" s="67" t="s">
        <v>94</v>
      </c>
      <c r="AR429" s="70">
        <v>0</v>
      </c>
      <c r="AS429" s="80" t="s">
        <v>74</v>
      </c>
      <c r="AT429" s="301">
        <v>15000000</v>
      </c>
      <c r="AU429" s="203">
        <f t="shared" si="33"/>
        <v>0</v>
      </c>
      <c r="AV429" s="83">
        <f t="shared" si="34"/>
        <v>1</v>
      </c>
      <c r="AW429" s="158" t="s">
        <v>74</v>
      </c>
      <c r="AX429" s="67" t="s">
        <v>80</v>
      </c>
      <c r="AY429" s="70" t="s">
        <v>10470</v>
      </c>
      <c r="AZ429" s="68" t="s">
        <v>66</v>
      </c>
      <c r="BA429" s="68" t="s">
        <v>66</v>
      </c>
    </row>
    <row r="430" spans="2:53" x14ac:dyDescent="0.25">
      <c r="B430" s="68">
        <v>2024</v>
      </c>
      <c r="C430" s="68">
        <v>891780111</v>
      </c>
      <c r="D430" s="69" t="s">
        <v>64</v>
      </c>
      <c r="E430" s="74" t="s">
        <v>10469</v>
      </c>
      <c r="F430" s="71" t="s">
        <v>10468</v>
      </c>
      <c r="G430" s="314">
        <v>0</v>
      </c>
      <c r="H430" s="67" t="s">
        <v>72</v>
      </c>
      <c r="I430" s="69" t="s">
        <v>65</v>
      </c>
      <c r="J430" s="70" t="s">
        <v>10467</v>
      </c>
      <c r="K430" s="70">
        <v>13500000</v>
      </c>
      <c r="L430" s="68" t="s">
        <v>67</v>
      </c>
      <c r="M430" s="70" t="s">
        <v>7527</v>
      </c>
      <c r="N430" s="70">
        <v>1083045066</v>
      </c>
      <c r="O430" s="75">
        <v>13</v>
      </c>
      <c r="P430" s="158">
        <v>45302</v>
      </c>
      <c r="Q430" s="70">
        <v>4518689382</v>
      </c>
      <c r="R430" s="249">
        <v>45331</v>
      </c>
      <c r="S430" s="70">
        <v>13500000</v>
      </c>
      <c r="T430" s="67" t="s">
        <v>66</v>
      </c>
      <c r="U430" s="70">
        <v>57428039</v>
      </c>
      <c r="V430" s="70" t="s">
        <v>7442</v>
      </c>
      <c r="W430" s="249">
        <v>45331</v>
      </c>
      <c r="X430" s="249">
        <v>45331</v>
      </c>
      <c r="Y430" s="78" t="s">
        <v>74</v>
      </c>
      <c r="Z430" s="249">
        <v>45457</v>
      </c>
      <c r="AA430" s="71">
        <f t="shared" si="30"/>
        <v>126</v>
      </c>
      <c r="AB430" s="71">
        <v>2</v>
      </c>
      <c r="AC430" s="299">
        <v>1500000</v>
      </c>
      <c r="AD430" s="71">
        <v>1</v>
      </c>
      <c r="AE430" s="315">
        <v>45473</v>
      </c>
      <c r="AF430" s="71">
        <f t="shared" si="31"/>
        <v>16</v>
      </c>
      <c r="AG430" s="70">
        <v>0</v>
      </c>
      <c r="AH430" s="300">
        <v>0</v>
      </c>
      <c r="AI430" s="158" t="s">
        <v>74</v>
      </c>
      <c r="AJ430" s="67">
        <v>0</v>
      </c>
      <c r="AK430" s="76" t="s">
        <v>74</v>
      </c>
      <c r="AL430" s="76" t="s">
        <v>74</v>
      </c>
      <c r="AM430" s="71">
        <f t="shared" si="32"/>
        <v>0</v>
      </c>
      <c r="AN430" s="305">
        <f>+K430+AC430-AH430</f>
        <v>15000000</v>
      </c>
      <c r="AO430" s="67" t="s">
        <v>66</v>
      </c>
      <c r="AP430" s="70">
        <v>13500000</v>
      </c>
      <c r="AQ430" s="67" t="s">
        <v>94</v>
      </c>
      <c r="AR430" s="70">
        <v>0</v>
      </c>
      <c r="AS430" s="80" t="s">
        <v>74</v>
      </c>
      <c r="AT430" s="301">
        <v>15000000</v>
      </c>
      <c r="AU430" s="203">
        <f t="shared" si="33"/>
        <v>0</v>
      </c>
      <c r="AV430" s="83">
        <f t="shared" si="34"/>
        <v>1</v>
      </c>
      <c r="AW430" s="158" t="s">
        <v>74</v>
      </c>
      <c r="AX430" s="67" t="s">
        <v>80</v>
      </c>
      <c r="AY430" s="70" t="s">
        <v>10466</v>
      </c>
      <c r="AZ430" s="68" t="s">
        <v>66</v>
      </c>
      <c r="BA430" s="68" t="s">
        <v>66</v>
      </c>
    </row>
    <row r="431" spans="2:53" x14ac:dyDescent="0.25">
      <c r="B431" s="68">
        <v>2024</v>
      </c>
      <c r="C431" s="68">
        <v>891780111</v>
      </c>
      <c r="D431" s="69" t="s">
        <v>64</v>
      </c>
      <c r="E431" s="74" t="s">
        <v>10465</v>
      </c>
      <c r="F431" s="71" t="s">
        <v>10464</v>
      </c>
      <c r="G431" s="314">
        <v>0</v>
      </c>
      <c r="H431" s="67" t="s">
        <v>72</v>
      </c>
      <c r="I431" s="69" t="s">
        <v>65</v>
      </c>
      <c r="J431" s="70" t="s">
        <v>10463</v>
      </c>
      <c r="K431" s="70">
        <v>13500000</v>
      </c>
      <c r="L431" s="68" t="s">
        <v>67</v>
      </c>
      <c r="M431" s="70" t="s">
        <v>7566</v>
      </c>
      <c r="N431" s="70">
        <v>1004371803</v>
      </c>
      <c r="O431" s="75">
        <v>13</v>
      </c>
      <c r="P431" s="158">
        <v>45302</v>
      </c>
      <c r="Q431" s="70">
        <v>4518689382</v>
      </c>
      <c r="R431" s="249">
        <v>45331</v>
      </c>
      <c r="S431" s="70">
        <v>13500000</v>
      </c>
      <c r="T431" s="67" t="s">
        <v>66</v>
      </c>
      <c r="U431" s="70">
        <v>57428039</v>
      </c>
      <c r="V431" s="70" t="s">
        <v>7442</v>
      </c>
      <c r="W431" s="249">
        <v>45331</v>
      </c>
      <c r="X431" s="249">
        <v>45331</v>
      </c>
      <c r="Y431" s="78" t="s">
        <v>74</v>
      </c>
      <c r="Z431" s="249">
        <v>45457</v>
      </c>
      <c r="AA431" s="71">
        <f t="shared" si="30"/>
        <v>126</v>
      </c>
      <c r="AB431" s="71">
        <v>2</v>
      </c>
      <c r="AC431" s="299">
        <v>1500000</v>
      </c>
      <c r="AD431" s="71">
        <v>1</v>
      </c>
      <c r="AE431" s="315">
        <v>45473</v>
      </c>
      <c r="AF431" s="71">
        <f t="shared" si="31"/>
        <v>16</v>
      </c>
      <c r="AG431" s="70">
        <v>0</v>
      </c>
      <c r="AH431" s="300">
        <v>0</v>
      </c>
      <c r="AI431" s="158" t="s">
        <v>74</v>
      </c>
      <c r="AJ431" s="67">
        <v>0</v>
      </c>
      <c r="AK431" s="76" t="s">
        <v>74</v>
      </c>
      <c r="AL431" s="76" t="s">
        <v>74</v>
      </c>
      <c r="AM431" s="71">
        <f t="shared" si="32"/>
        <v>0</v>
      </c>
      <c r="AN431" s="305">
        <f>+K431+AC431-AH431</f>
        <v>15000000</v>
      </c>
      <c r="AO431" s="67" t="s">
        <v>66</v>
      </c>
      <c r="AP431" s="70">
        <v>13500000</v>
      </c>
      <c r="AQ431" s="67" t="s">
        <v>94</v>
      </c>
      <c r="AR431" s="70">
        <v>0</v>
      </c>
      <c r="AS431" s="80" t="s">
        <v>74</v>
      </c>
      <c r="AT431" s="301">
        <v>15000000</v>
      </c>
      <c r="AU431" s="203">
        <f t="shared" si="33"/>
        <v>0</v>
      </c>
      <c r="AV431" s="83">
        <f t="shared" si="34"/>
        <v>1</v>
      </c>
      <c r="AW431" s="158" t="s">
        <v>74</v>
      </c>
      <c r="AX431" s="67" t="s">
        <v>80</v>
      </c>
      <c r="AY431" s="70" t="s">
        <v>10462</v>
      </c>
      <c r="AZ431" s="68" t="s">
        <v>66</v>
      </c>
      <c r="BA431" s="68" t="s">
        <v>66</v>
      </c>
    </row>
    <row r="432" spans="2:53" x14ac:dyDescent="0.25">
      <c r="B432" s="68">
        <v>2024</v>
      </c>
      <c r="C432" s="68">
        <v>891780111</v>
      </c>
      <c r="D432" s="69" t="s">
        <v>64</v>
      </c>
      <c r="E432" s="74" t="s">
        <v>10461</v>
      </c>
      <c r="F432" s="71" t="s">
        <v>10460</v>
      </c>
      <c r="G432" s="314">
        <v>0</v>
      </c>
      <c r="H432" s="67" t="s">
        <v>72</v>
      </c>
      <c r="I432" s="69" t="s">
        <v>1521</v>
      </c>
      <c r="J432" s="70" t="s">
        <v>10459</v>
      </c>
      <c r="K432" s="70">
        <v>13400000</v>
      </c>
      <c r="L432" s="68" t="s">
        <v>67</v>
      </c>
      <c r="M432" s="70" t="s">
        <v>10458</v>
      </c>
      <c r="N432" s="70">
        <v>1081826586</v>
      </c>
      <c r="O432" s="75">
        <v>314</v>
      </c>
      <c r="P432" s="249">
        <v>45330</v>
      </c>
      <c r="Q432" s="70">
        <v>84420000</v>
      </c>
      <c r="R432" s="249">
        <v>45331</v>
      </c>
      <c r="S432" s="70">
        <v>13400000</v>
      </c>
      <c r="T432" s="67" t="s">
        <v>66</v>
      </c>
      <c r="U432" s="70">
        <v>72175281</v>
      </c>
      <c r="V432" s="70" t="s">
        <v>4905</v>
      </c>
      <c r="W432" s="249">
        <v>45331</v>
      </c>
      <c r="X432" s="249">
        <v>45331</v>
      </c>
      <c r="Y432" s="78" t="s">
        <v>74</v>
      </c>
      <c r="Z432" s="249">
        <v>45457</v>
      </c>
      <c r="AA432" s="71">
        <f t="shared" si="30"/>
        <v>126</v>
      </c>
      <c r="AB432" s="71">
        <v>0</v>
      </c>
      <c r="AC432" s="299">
        <v>0</v>
      </c>
      <c r="AD432" s="71">
        <v>0</v>
      </c>
      <c r="AE432" s="158" t="s">
        <v>74</v>
      </c>
      <c r="AF432" s="71">
        <f t="shared" si="31"/>
        <v>0</v>
      </c>
      <c r="AG432" s="70">
        <v>0</v>
      </c>
      <c r="AH432" s="300">
        <v>0</v>
      </c>
      <c r="AI432" s="158" t="s">
        <v>74</v>
      </c>
      <c r="AJ432" s="67">
        <v>0</v>
      </c>
      <c r="AK432" s="76" t="s">
        <v>74</v>
      </c>
      <c r="AL432" s="76" t="s">
        <v>74</v>
      </c>
      <c r="AM432" s="71">
        <f t="shared" si="32"/>
        <v>0</v>
      </c>
      <c r="AN432" s="305">
        <f>+K432+AC432-AH432</f>
        <v>13400000</v>
      </c>
      <c r="AO432" s="67" t="s">
        <v>66</v>
      </c>
      <c r="AP432" s="70">
        <v>13400000</v>
      </c>
      <c r="AQ432" s="67" t="s">
        <v>94</v>
      </c>
      <c r="AR432" s="70">
        <v>0</v>
      </c>
      <c r="AS432" s="80" t="s">
        <v>74</v>
      </c>
      <c r="AT432" s="301">
        <v>13400000</v>
      </c>
      <c r="AU432" s="203">
        <f t="shared" si="33"/>
        <v>0</v>
      </c>
      <c r="AV432" s="83">
        <f t="shared" si="34"/>
        <v>1</v>
      </c>
      <c r="AW432" s="158" t="s">
        <v>74</v>
      </c>
      <c r="AX432" s="67" t="s">
        <v>80</v>
      </c>
      <c r="AY432" s="70" t="s">
        <v>10457</v>
      </c>
      <c r="AZ432" s="68" t="s">
        <v>66</v>
      </c>
      <c r="BA432" s="68" t="s">
        <v>66</v>
      </c>
    </row>
    <row r="433" spans="2:53" x14ac:dyDescent="0.25">
      <c r="B433" s="68">
        <v>2024</v>
      </c>
      <c r="C433" s="68">
        <v>891780111</v>
      </c>
      <c r="D433" s="69" t="s">
        <v>64</v>
      </c>
      <c r="E433" s="74" t="s">
        <v>10456</v>
      </c>
      <c r="F433" s="71" t="s">
        <v>10455</v>
      </c>
      <c r="G433" s="314">
        <v>0</v>
      </c>
      <c r="H433" s="67" t="s">
        <v>72</v>
      </c>
      <c r="I433" s="69" t="s">
        <v>1521</v>
      </c>
      <c r="J433" s="70" t="s">
        <v>10454</v>
      </c>
      <c r="K433" s="70">
        <v>13400000</v>
      </c>
      <c r="L433" s="68" t="s">
        <v>67</v>
      </c>
      <c r="M433" s="70" t="s">
        <v>8043</v>
      </c>
      <c r="N433" s="70">
        <v>1082954069</v>
      </c>
      <c r="O433" s="75">
        <v>314</v>
      </c>
      <c r="P433" s="249">
        <v>45330</v>
      </c>
      <c r="Q433" s="70">
        <v>84420000</v>
      </c>
      <c r="R433" s="249">
        <v>45331</v>
      </c>
      <c r="S433" s="70">
        <v>13400000</v>
      </c>
      <c r="T433" s="67" t="s">
        <v>66</v>
      </c>
      <c r="U433" s="70">
        <v>72175281</v>
      </c>
      <c r="V433" s="70" t="s">
        <v>4905</v>
      </c>
      <c r="W433" s="249">
        <v>45331</v>
      </c>
      <c r="X433" s="249">
        <v>45331</v>
      </c>
      <c r="Y433" s="78" t="s">
        <v>74</v>
      </c>
      <c r="Z433" s="249">
        <v>45457</v>
      </c>
      <c r="AA433" s="71">
        <f t="shared" si="30"/>
        <v>126</v>
      </c>
      <c r="AB433" s="71">
        <v>2</v>
      </c>
      <c r="AC433" s="299">
        <v>1600000</v>
      </c>
      <c r="AD433" s="71">
        <v>1</v>
      </c>
      <c r="AE433" s="315">
        <v>45473</v>
      </c>
      <c r="AF433" s="71">
        <f t="shared" si="31"/>
        <v>16</v>
      </c>
      <c r="AG433" s="70">
        <v>0</v>
      </c>
      <c r="AH433" s="300">
        <v>0</v>
      </c>
      <c r="AI433" s="158" t="s">
        <v>74</v>
      </c>
      <c r="AJ433" s="67">
        <v>0</v>
      </c>
      <c r="AK433" s="76" t="s">
        <v>74</v>
      </c>
      <c r="AL433" s="76" t="s">
        <v>74</v>
      </c>
      <c r="AM433" s="71">
        <f t="shared" si="32"/>
        <v>0</v>
      </c>
      <c r="AN433" s="305">
        <f>+K433+AC433-AH433</f>
        <v>15000000</v>
      </c>
      <c r="AO433" s="67" t="s">
        <v>66</v>
      </c>
      <c r="AP433" s="70">
        <v>13400000</v>
      </c>
      <c r="AQ433" s="67" t="s">
        <v>94</v>
      </c>
      <c r="AR433" s="70">
        <v>0</v>
      </c>
      <c r="AS433" s="80" t="s">
        <v>74</v>
      </c>
      <c r="AT433" s="301">
        <v>15000000</v>
      </c>
      <c r="AU433" s="203">
        <f t="shared" si="33"/>
        <v>0</v>
      </c>
      <c r="AV433" s="83">
        <f t="shared" si="34"/>
        <v>1</v>
      </c>
      <c r="AW433" s="158" t="s">
        <v>74</v>
      </c>
      <c r="AX433" s="67" t="s">
        <v>80</v>
      </c>
      <c r="AY433" s="70" t="s">
        <v>10453</v>
      </c>
      <c r="AZ433" s="68" t="s">
        <v>66</v>
      </c>
      <c r="BA433" s="68" t="s">
        <v>66</v>
      </c>
    </row>
    <row r="434" spans="2:53" x14ac:dyDescent="0.25">
      <c r="B434" s="68">
        <v>2024</v>
      </c>
      <c r="C434" s="68">
        <v>891780111</v>
      </c>
      <c r="D434" s="69" t="s">
        <v>64</v>
      </c>
      <c r="E434" s="74" t="s">
        <v>10452</v>
      </c>
      <c r="F434" s="71" t="s">
        <v>10451</v>
      </c>
      <c r="G434" s="314">
        <v>0</v>
      </c>
      <c r="H434" s="67" t="s">
        <v>72</v>
      </c>
      <c r="I434" s="69" t="s">
        <v>1521</v>
      </c>
      <c r="J434" s="70" t="s">
        <v>10450</v>
      </c>
      <c r="K434" s="70">
        <v>13400000</v>
      </c>
      <c r="L434" s="68" t="s">
        <v>67</v>
      </c>
      <c r="M434" s="70" t="s">
        <v>8107</v>
      </c>
      <c r="N434" s="70">
        <v>1083558601</v>
      </c>
      <c r="O434" s="75">
        <v>314</v>
      </c>
      <c r="P434" s="249">
        <v>45330</v>
      </c>
      <c r="Q434" s="70">
        <v>84420000</v>
      </c>
      <c r="R434" s="249">
        <v>45331</v>
      </c>
      <c r="S434" s="70">
        <v>13400000</v>
      </c>
      <c r="T434" s="67" t="s">
        <v>66</v>
      </c>
      <c r="U434" s="70">
        <v>72175281</v>
      </c>
      <c r="V434" s="70" t="s">
        <v>4905</v>
      </c>
      <c r="W434" s="249">
        <v>45331</v>
      </c>
      <c r="X434" s="249">
        <v>45331</v>
      </c>
      <c r="Y434" s="78" t="s">
        <v>74</v>
      </c>
      <c r="Z434" s="249">
        <v>45457</v>
      </c>
      <c r="AA434" s="71">
        <f t="shared" si="30"/>
        <v>126</v>
      </c>
      <c r="AB434" s="71">
        <v>2</v>
      </c>
      <c r="AC434" s="299">
        <v>1600000</v>
      </c>
      <c r="AD434" s="71">
        <v>1</v>
      </c>
      <c r="AE434" s="315">
        <v>45473</v>
      </c>
      <c r="AF434" s="71">
        <f t="shared" si="31"/>
        <v>16</v>
      </c>
      <c r="AG434" s="70">
        <v>0</v>
      </c>
      <c r="AH434" s="300">
        <v>0</v>
      </c>
      <c r="AI434" s="158" t="s">
        <v>74</v>
      </c>
      <c r="AJ434" s="67">
        <v>0</v>
      </c>
      <c r="AK434" s="76" t="s">
        <v>74</v>
      </c>
      <c r="AL434" s="76" t="s">
        <v>74</v>
      </c>
      <c r="AM434" s="71">
        <f t="shared" si="32"/>
        <v>0</v>
      </c>
      <c r="AN434" s="305">
        <f>+K434+AC434-AH434</f>
        <v>15000000</v>
      </c>
      <c r="AO434" s="67" t="s">
        <v>66</v>
      </c>
      <c r="AP434" s="70">
        <v>13400000</v>
      </c>
      <c r="AQ434" s="67" t="s">
        <v>94</v>
      </c>
      <c r="AR434" s="70">
        <v>0</v>
      </c>
      <c r="AS434" s="80" t="s">
        <v>74</v>
      </c>
      <c r="AT434" s="301">
        <v>15000000</v>
      </c>
      <c r="AU434" s="203">
        <f t="shared" si="33"/>
        <v>0</v>
      </c>
      <c r="AV434" s="83">
        <f t="shared" si="34"/>
        <v>1</v>
      </c>
      <c r="AW434" s="158" t="s">
        <v>74</v>
      </c>
      <c r="AX434" s="67" t="s">
        <v>80</v>
      </c>
      <c r="AY434" s="70" t="s">
        <v>10449</v>
      </c>
      <c r="AZ434" s="68" t="s">
        <v>66</v>
      </c>
      <c r="BA434" s="68" t="s">
        <v>66</v>
      </c>
    </row>
    <row r="435" spans="2:53" x14ac:dyDescent="0.25">
      <c r="B435" s="68">
        <v>2024</v>
      </c>
      <c r="C435" s="68">
        <v>891780111</v>
      </c>
      <c r="D435" s="69" t="s">
        <v>64</v>
      </c>
      <c r="E435" s="74" t="s">
        <v>10448</v>
      </c>
      <c r="F435" s="71" t="s">
        <v>10447</v>
      </c>
      <c r="G435" s="314">
        <v>0</v>
      </c>
      <c r="H435" s="67" t="s">
        <v>72</v>
      </c>
      <c r="I435" s="69" t="s">
        <v>65</v>
      </c>
      <c r="J435" s="70" t="s">
        <v>10446</v>
      </c>
      <c r="K435" s="70">
        <v>11167000</v>
      </c>
      <c r="L435" s="68" t="s">
        <v>67</v>
      </c>
      <c r="M435" s="70" t="s">
        <v>7247</v>
      </c>
      <c r="N435" s="70">
        <v>1082941486</v>
      </c>
      <c r="O435" s="75">
        <v>14</v>
      </c>
      <c r="P435" s="249">
        <v>45302</v>
      </c>
      <c r="Q435" s="70">
        <v>2126349000</v>
      </c>
      <c r="R435" s="249">
        <v>45335</v>
      </c>
      <c r="S435" s="70">
        <v>11167000</v>
      </c>
      <c r="T435" s="67" t="s">
        <v>66</v>
      </c>
      <c r="U435" s="70">
        <v>45507423</v>
      </c>
      <c r="V435" s="70" t="s">
        <v>6637</v>
      </c>
      <c r="W435" s="249">
        <v>45335</v>
      </c>
      <c r="X435" s="249">
        <v>45335</v>
      </c>
      <c r="Y435" s="78" t="s">
        <v>74</v>
      </c>
      <c r="Z435" s="249">
        <v>45457</v>
      </c>
      <c r="AA435" s="71">
        <f t="shared" si="30"/>
        <v>122</v>
      </c>
      <c r="AB435" s="71">
        <v>2</v>
      </c>
      <c r="AC435" s="299">
        <v>583000</v>
      </c>
      <c r="AD435" s="71">
        <v>1</v>
      </c>
      <c r="AE435" s="315">
        <v>45464</v>
      </c>
      <c r="AF435" s="71">
        <f t="shared" si="31"/>
        <v>7</v>
      </c>
      <c r="AG435" s="70">
        <v>0</v>
      </c>
      <c r="AH435" s="300">
        <v>0</v>
      </c>
      <c r="AI435" s="158" t="s">
        <v>74</v>
      </c>
      <c r="AJ435" s="67">
        <v>0</v>
      </c>
      <c r="AK435" s="76" t="s">
        <v>74</v>
      </c>
      <c r="AL435" s="76" t="s">
        <v>74</v>
      </c>
      <c r="AM435" s="71">
        <f t="shared" si="32"/>
        <v>0</v>
      </c>
      <c r="AN435" s="305">
        <f>+K435+AC435-AH435</f>
        <v>11750000</v>
      </c>
      <c r="AO435" s="67" t="s">
        <v>66</v>
      </c>
      <c r="AP435" s="70">
        <v>11167000</v>
      </c>
      <c r="AQ435" s="67" t="s">
        <v>94</v>
      </c>
      <c r="AR435" s="70">
        <v>0</v>
      </c>
      <c r="AS435" s="80" t="s">
        <v>74</v>
      </c>
      <c r="AT435" s="301">
        <v>11750000</v>
      </c>
      <c r="AU435" s="203">
        <f t="shared" si="33"/>
        <v>0</v>
      </c>
      <c r="AV435" s="83">
        <f t="shared" si="34"/>
        <v>1</v>
      </c>
      <c r="AW435" s="158" t="s">
        <v>74</v>
      </c>
      <c r="AX435" s="67" t="s">
        <v>80</v>
      </c>
      <c r="AY435" s="70" t="s">
        <v>10445</v>
      </c>
      <c r="AZ435" s="68" t="s">
        <v>66</v>
      </c>
      <c r="BA435" s="68" t="s">
        <v>66</v>
      </c>
    </row>
    <row r="436" spans="2:53" x14ac:dyDescent="0.25">
      <c r="B436" s="68">
        <v>2024</v>
      </c>
      <c r="C436" s="68">
        <v>891780111</v>
      </c>
      <c r="D436" s="69" t="s">
        <v>64</v>
      </c>
      <c r="E436" s="74" t="s">
        <v>10444</v>
      </c>
      <c r="F436" s="71" t="s">
        <v>10443</v>
      </c>
      <c r="G436" s="314">
        <v>0</v>
      </c>
      <c r="H436" s="67" t="s">
        <v>72</v>
      </c>
      <c r="I436" s="69" t="s">
        <v>65</v>
      </c>
      <c r="J436" s="70" t="s">
        <v>10442</v>
      </c>
      <c r="K436" s="70">
        <v>9380000</v>
      </c>
      <c r="L436" s="68" t="s">
        <v>67</v>
      </c>
      <c r="M436" s="70" t="s">
        <v>9075</v>
      </c>
      <c r="N436" s="70">
        <v>1081911437</v>
      </c>
      <c r="O436" s="75">
        <v>14</v>
      </c>
      <c r="P436" s="249">
        <v>45302</v>
      </c>
      <c r="Q436" s="70">
        <v>2126349000</v>
      </c>
      <c r="R436" s="249">
        <v>45335</v>
      </c>
      <c r="S436" s="70">
        <v>9380000</v>
      </c>
      <c r="T436" s="67" t="s">
        <v>66</v>
      </c>
      <c r="U436" s="70">
        <v>45507423</v>
      </c>
      <c r="V436" s="70" t="s">
        <v>6637</v>
      </c>
      <c r="W436" s="249">
        <v>45335</v>
      </c>
      <c r="X436" s="249">
        <v>45335</v>
      </c>
      <c r="Y436" s="78" t="s">
        <v>74</v>
      </c>
      <c r="Z436" s="249">
        <v>45457</v>
      </c>
      <c r="AA436" s="71">
        <f t="shared" si="30"/>
        <v>122</v>
      </c>
      <c r="AB436" s="71">
        <v>2</v>
      </c>
      <c r="AC436" s="299">
        <v>1120000</v>
      </c>
      <c r="AD436" s="71">
        <v>1</v>
      </c>
      <c r="AE436" s="315">
        <v>45473</v>
      </c>
      <c r="AF436" s="71">
        <f t="shared" si="31"/>
        <v>16</v>
      </c>
      <c r="AG436" s="70">
        <v>0</v>
      </c>
      <c r="AH436" s="300">
        <v>0</v>
      </c>
      <c r="AI436" s="158" t="s">
        <v>74</v>
      </c>
      <c r="AJ436" s="67">
        <v>0</v>
      </c>
      <c r="AK436" s="76" t="s">
        <v>74</v>
      </c>
      <c r="AL436" s="76" t="s">
        <v>74</v>
      </c>
      <c r="AM436" s="71">
        <f t="shared" si="32"/>
        <v>0</v>
      </c>
      <c r="AN436" s="305">
        <f>+K436+AC436-AH436</f>
        <v>10500000</v>
      </c>
      <c r="AO436" s="67" t="s">
        <v>66</v>
      </c>
      <c r="AP436" s="70">
        <v>9380000</v>
      </c>
      <c r="AQ436" s="67" t="s">
        <v>94</v>
      </c>
      <c r="AR436" s="70">
        <v>0</v>
      </c>
      <c r="AS436" s="80" t="s">
        <v>74</v>
      </c>
      <c r="AT436" s="301">
        <v>10500000</v>
      </c>
      <c r="AU436" s="203">
        <f t="shared" si="33"/>
        <v>0</v>
      </c>
      <c r="AV436" s="83">
        <f t="shared" si="34"/>
        <v>1</v>
      </c>
      <c r="AW436" s="158" t="s">
        <v>74</v>
      </c>
      <c r="AX436" s="67" t="s">
        <v>80</v>
      </c>
      <c r="AY436" s="70" t="s">
        <v>10441</v>
      </c>
      <c r="AZ436" s="68" t="s">
        <v>66</v>
      </c>
      <c r="BA436" s="68" t="s">
        <v>66</v>
      </c>
    </row>
    <row r="437" spans="2:53" x14ac:dyDescent="0.25">
      <c r="B437" s="68">
        <v>2024</v>
      </c>
      <c r="C437" s="68">
        <v>891780111</v>
      </c>
      <c r="D437" s="69" t="s">
        <v>64</v>
      </c>
      <c r="E437" s="74" t="s">
        <v>10440</v>
      </c>
      <c r="F437" s="71" t="s">
        <v>10439</v>
      </c>
      <c r="G437" s="314">
        <v>0</v>
      </c>
      <c r="H437" s="67" t="s">
        <v>72</v>
      </c>
      <c r="I437" s="69" t="s">
        <v>65</v>
      </c>
      <c r="J437" s="70" t="s">
        <v>10438</v>
      </c>
      <c r="K437" s="70">
        <v>11167000</v>
      </c>
      <c r="L437" s="68" t="s">
        <v>67</v>
      </c>
      <c r="M437" s="70" t="s">
        <v>8209</v>
      </c>
      <c r="N437" s="70">
        <v>1082902525</v>
      </c>
      <c r="O437" s="75">
        <v>14</v>
      </c>
      <c r="P437" s="249">
        <v>45302</v>
      </c>
      <c r="Q437" s="70">
        <v>2126349000</v>
      </c>
      <c r="R437" s="249">
        <v>45335</v>
      </c>
      <c r="S437" s="70">
        <v>11167000</v>
      </c>
      <c r="T437" s="67" t="s">
        <v>66</v>
      </c>
      <c r="U437" s="70">
        <v>36557666</v>
      </c>
      <c r="V437" s="70" t="s">
        <v>5987</v>
      </c>
      <c r="W437" s="249">
        <v>45335</v>
      </c>
      <c r="X437" s="249">
        <v>45335</v>
      </c>
      <c r="Y437" s="78" t="s">
        <v>74</v>
      </c>
      <c r="Z437" s="249">
        <v>45457</v>
      </c>
      <c r="AA437" s="71">
        <f t="shared" si="30"/>
        <v>122</v>
      </c>
      <c r="AB437" s="71">
        <v>2</v>
      </c>
      <c r="AC437" s="299">
        <v>1333000</v>
      </c>
      <c r="AD437" s="71">
        <v>1</v>
      </c>
      <c r="AE437" s="315">
        <v>45473</v>
      </c>
      <c r="AF437" s="71">
        <f t="shared" si="31"/>
        <v>16</v>
      </c>
      <c r="AG437" s="70">
        <v>0</v>
      </c>
      <c r="AH437" s="300">
        <v>0</v>
      </c>
      <c r="AI437" s="158" t="s">
        <v>74</v>
      </c>
      <c r="AJ437" s="67">
        <v>0</v>
      </c>
      <c r="AK437" s="76" t="s">
        <v>74</v>
      </c>
      <c r="AL437" s="76" t="s">
        <v>74</v>
      </c>
      <c r="AM437" s="71">
        <f t="shared" si="32"/>
        <v>0</v>
      </c>
      <c r="AN437" s="305">
        <f>+K437+AC437-AH437</f>
        <v>12500000</v>
      </c>
      <c r="AO437" s="67" t="s">
        <v>66</v>
      </c>
      <c r="AP437" s="70">
        <v>11167000</v>
      </c>
      <c r="AQ437" s="67" t="s">
        <v>94</v>
      </c>
      <c r="AR437" s="70">
        <v>0</v>
      </c>
      <c r="AS437" s="80" t="s">
        <v>74</v>
      </c>
      <c r="AT437" s="301">
        <v>12500000</v>
      </c>
      <c r="AU437" s="203">
        <f t="shared" si="33"/>
        <v>0</v>
      </c>
      <c r="AV437" s="83">
        <f t="shared" si="34"/>
        <v>1</v>
      </c>
      <c r="AW437" s="158" t="s">
        <v>74</v>
      </c>
      <c r="AX437" s="67" t="s">
        <v>80</v>
      </c>
      <c r="AY437" s="70" t="s">
        <v>10437</v>
      </c>
      <c r="AZ437" s="68" t="s">
        <v>66</v>
      </c>
      <c r="BA437" s="68" t="s">
        <v>66</v>
      </c>
    </row>
    <row r="438" spans="2:53" x14ac:dyDescent="0.25">
      <c r="B438" s="68">
        <v>2024</v>
      </c>
      <c r="C438" s="68">
        <v>891780111</v>
      </c>
      <c r="D438" s="69" t="s">
        <v>64</v>
      </c>
      <c r="E438" s="74" t="s">
        <v>10436</v>
      </c>
      <c r="F438" s="71" t="s">
        <v>10435</v>
      </c>
      <c r="G438" s="314">
        <v>0</v>
      </c>
      <c r="H438" s="67" t="s">
        <v>72</v>
      </c>
      <c r="I438" s="69" t="s">
        <v>65</v>
      </c>
      <c r="J438" s="70" t="s">
        <v>10434</v>
      </c>
      <c r="K438" s="70">
        <v>11167000</v>
      </c>
      <c r="L438" s="68" t="s">
        <v>67</v>
      </c>
      <c r="M438" s="70" t="s">
        <v>6750</v>
      </c>
      <c r="N438" s="70">
        <v>1235240254</v>
      </c>
      <c r="O438" s="75">
        <v>14</v>
      </c>
      <c r="P438" s="249">
        <v>45302</v>
      </c>
      <c r="Q438" s="70">
        <v>2126349000</v>
      </c>
      <c r="R438" s="249">
        <v>45335</v>
      </c>
      <c r="S438" s="70">
        <v>11167000</v>
      </c>
      <c r="T438" s="67" t="s">
        <v>66</v>
      </c>
      <c r="U438" s="70">
        <v>85152695</v>
      </c>
      <c r="V438" s="70" t="s">
        <v>6527</v>
      </c>
      <c r="W438" s="249">
        <v>45335</v>
      </c>
      <c r="X438" s="249">
        <v>45335</v>
      </c>
      <c r="Y438" s="78" t="s">
        <v>74</v>
      </c>
      <c r="Z438" s="249">
        <v>45457</v>
      </c>
      <c r="AA438" s="71">
        <f t="shared" si="30"/>
        <v>122</v>
      </c>
      <c r="AB438" s="71">
        <v>0</v>
      </c>
      <c r="AC438" s="299">
        <v>0</v>
      </c>
      <c r="AD438" s="71">
        <v>0</v>
      </c>
      <c r="AE438" s="158" t="s">
        <v>74</v>
      </c>
      <c r="AF438" s="71">
        <f t="shared" si="31"/>
        <v>0</v>
      </c>
      <c r="AG438" s="70">
        <v>0</v>
      </c>
      <c r="AH438" s="300">
        <v>0</v>
      </c>
      <c r="AI438" s="158" t="s">
        <v>74</v>
      </c>
      <c r="AJ438" s="67">
        <v>0</v>
      </c>
      <c r="AK438" s="76" t="s">
        <v>74</v>
      </c>
      <c r="AL438" s="76" t="s">
        <v>74</v>
      </c>
      <c r="AM438" s="71">
        <f t="shared" si="32"/>
        <v>0</v>
      </c>
      <c r="AN438" s="305">
        <f>+K438+AC438-AH438</f>
        <v>11167000</v>
      </c>
      <c r="AO438" s="67" t="s">
        <v>66</v>
      </c>
      <c r="AP438" s="70">
        <v>11167000</v>
      </c>
      <c r="AQ438" s="67" t="s">
        <v>94</v>
      </c>
      <c r="AR438" s="70">
        <v>0</v>
      </c>
      <c r="AS438" s="80" t="s">
        <v>74</v>
      </c>
      <c r="AT438" s="301">
        <v>11167000</v>
      </c>
      <c r="AU438" s="203">
        <f t="shared" si="33"/>
        <v>0</v>
      </c>
      <c r="AV438" s="83">
        <f t="shared" si="34"/>
        <v>1</v>
      </c>
      <c r="AW438" s="158" t="s">
        <v>74</v>
      </c>
      <c r="AX438" s="67" t="s">
        <v>80</v>
      </c>
      <c r="AY438" s="70" t="s">
        <v>10433</v>
      </c>
      <c r="AZ438" s="68" t="s">
        <v>66</v>
      </c>
      <c r="BA438" s="68" t="s">
        <v>66</v>
      </c>
    </row>
    <row r="439" spans="2:53" x14ac:dyDescent="0.25">
      <c r="B439" s="68">
        <v>2024</v>
      </c>
      <c r="C439" s="68">
        <v>891780111</v>
      </c>
      <c r="D439" s="69" t="s">
        <v>64</v>
      </c>
      <c r="E439" s="74" t="s">
        <v>10432</v>
      </c>
      <c r="F439" s="71" t="s">
        <v>10431</v>
      </c>
      <c r="G439" s="314">
        <v>0</v>
      </c>
      <c r="H439" s="67" t="s">
        <v>72</v>
      </c>
      <c r="I439" s="69" t="s">
        <v>65</v>
      </c>
      <c r="J439" s="70" t="s">
        <v>10430</v>
      </c>
      <c r="K439" s="70">
        <v>11167000</v>
      </c>
      <c r="L439" s="68" t="s">
        <v>67</v>
      </c>
      <c r="M439" s="70" t="s">
        <v>6811</v>
      </c>
      <c r="N439" s="70">
        <v>4763789</v>
      </c>
      <c r="O439" s="75">
        <v>14</v>
      </c>
      <c r="P439" s="249">
        <v>45302</v>
      </c>
      <c r="Q439" s="70">
        <v>2126349000</v>
      </c>
      <c r="R439" s="249">
        <v>45335</v>
      </c>
      <c r="S439" s="70">
        <v>11167000</v>
      </c>
      <c r="T439" s="67" t="s">
        <v>66</v>
      </c>
      <c r="U439" s="70">
        <v>85152695</v>
      </c>
      <c r="V439" s="70" t="s">
        <v>6527</v>
      </c>
      <c r="W439" s="249">
        <v>45335</v>
      </c>
      <c r="X439" s="249">
        <v>45335</v>
      </c>
      <c r="Y439" s="78" t="s">
        <v>74</v>
      </c>
      <c r="Z439" s="249">
        <v>45457</v>
      </c>
      <c r="AA439" s="71">
        <f t="shared" si="30"/>
        <v>122</v>
      </c>
      <c r="AB439" s="71">
        <v>0</v>
      </c>
      <c r="AC439" s="299">
        <v>0</v>
      </c>
      <c r="AD439" s="71">
        <v>0</v>
      </c>
      <c r="AE439" s="158" t="s">
        <v>74</v>
      </c>
      <c r="AF439" s="71">
        <f t="shared" si="31"/>
        <v>0</v>
      </c>
      <c r="AG439" s="70">
        <v>0</v>
      </c>
      <c r="AH439" s="300">
        <v>0</v>
      </c>
      <c r="AI439" s="158" t="s">
        <v>74</v>
      </c>
      <c r="AJ439" s="67">
        <v>0</v>
      </c>
      <c r="AK439" s="76" t="s">
        <v>74</v>
      </c>
      <c r="AL439" s="76" t="s">
        <v>74</v>
      </c>
      <c r="AM439" s="71">
        <f t="shared" si="32"/>
        <v>0</v>
      </c>
      <c r="AN439" s="305">
        <f>+K439+AC439-AH439</f>
        <v>11167000</v>
      </c>
      <c r="AO439" s="67" t="s">
        <v>66</v>
      </c>
      <c r="AP439" s="70">
        <v>11167000</v>
      </c>
      <c r="AQ439" s="67" t="s">
        <v>94</v>
      </c>
      <c r="AR439" s="70">
        <v>0</v>
      </c>
      <c r="AS439" s="80" t="s">
        <v>74</v>
      </c>
      <c r="AT439" s="301">
        <v>11167000</v>
      </c>
      <c r="AU439" s="203">
        <f t="shared" si="33"/>
        <v>0</v>
      </c>
      <c r="AV439" s="83">
        <f t="shared" si="34"/>
        <v>1</v>
      </c>
      <c r="AW439" s="158" t="s">
        <v>74</v>
      </c>
      <c r="AX439" s="67" t="s">
        <v>80</v>
      </c>
      <c r="AY439" s="70" t="s">
        <v>10429</v>
      </c>
      <c r="AZ439" s="68" t="s">
        <v>66</v>
      </c>
      <c r="BA439" s="68" t="s">
        <v>66</v>
      </c>
    </row>
    <row r="440" spans="2:53" x14ac:dyDescent="0.25">
      <c r="B440" s="68">
        <v>2024</v>
      </c>
      <c r="C440" s="68">
        <v>891780111</v>
      </c>
      <c r="D440" s="69" t="s">
        <v>64</v>
      </c>
      <c r="E440" s="74" t="s">
        <v>10428</v>
      </c>
      <c r="F440" s="71" t="s">
        <v>10427</v>
      </c>
      <c r="G440" s="314">
        <v>0</v>
      </c>
      <c r="H440" s="67" t="s">
        <v>72</v>
      </c>
      <c r="I440" s="69" t="s">
        <v>65</v>
      </c>
      <c r="J440" s="70" t="s">
        <v>10205</v>
      </c>
      <c r="K440" s="70">
        <v>11167000</v>
      </c>
      <c r="L440" s="68" t="s">
        <v>67</v>
      </c>
      <c r="M440" s="70" t="s">
        <v>6709</v>
      </c>
      <c r="N440" s="70">
        <v>85449729</v>
      </c>
      <c r="O440" s="75">
        <v>14</v>
      </c>
      <c r="P440" s="249">
        <v>45302</v>
      </c>
      <c r="Q440" s="70">
        <v>2126349000</v>
      </c>
      <c r="R440" s="249">
        <v>45335</v>
      </c>
      <c r="S440" s="70">
        <v>11167000</v>
      </c>
      <c r="T440" s="67" t="s">
        <v>66</v>
      </c>
      <c r="U440" s="70">
        <v>85152695</v>
      </c>
      <c r="V440" s="70" t="s">
        <v>6527</v>
      </c>
      <c r="W440" s="249">
        <v>45335</v>
      </c>
      <c r="X440" s="249">
        <v>45335</v>
      </c>
      <c r="Y440" s="78" t="s">
        <v>74</v>
      </c>
      <c r="Z440" s="249">
        <v>45457</v>
      </c>
      <c r="AA440" s="71">
        <f t="shared" si="30"/>
        <v>122</v>
      </c>
      <c r="AB440" s="71">
        <v>0</v>
      </c>
      <c r="AC440" s="299">
        <v>0</v>
      </c>
      <c r="AD440" s="71">
        <v>0</v>
      </c>
      <c r="AE440" s="158" t="s">
        <v>74</v>
      </c>
      <c r="AF440" s="71">
        <f t="shared" si="31"/>
        <v>0</v>
      </c>
      <c r="AG440" s="70">
        <v>0</v>
      </c>
      <c r="AH440" s="300">
        <v>0</v>
      </c>
      <c r="AI440" s="158" t="s">
        <v>74</v>
      </c>
      <c r="AJ440" s="67">
        <v>0</v>
      </c>
      <c r="AK440" s="76" t="s">
        <v>74</v>
      </c>
      <c r="AL440" s="76" t="s">
        <v>74</v>
      </c>
      <c r="AM440" s="71">
        <f t="shared" si="32"/>
        <v>0</v>
      </c>
      <c r="AN440" s="305">
        <f>+K440+AC440-AH440</f>
        <v>11167000</v>
      </c>
      <c r="AO440" s="67" t="s">
        <v>66</v>
      </c>
      <c r="AP440" s="70">
        <v>11167000</v>
      </c>
      <c r="AQ440" s="67" t="s">
        <v>94</v>
      </c>
      <c r="AR440" s="70">
        <v>0</v>
      </c>
      <c r="AS440" s="80" t="s">
        <v>74</v>
      </c>
      <c r="AT440" s="301">
        <v>11167000</v>
      </c>
      <c r="AU440" s="203">
        <f t="shared" si="33"/>
        <v>0</v>
      </c>
      <c r="AV440" s="83">
        <f t="shared" si="34"/>
        <v>1</v>
      </c>
      <c r="AW440" s="158" t="s">
        <v>74</v>
      </c>
      <c r="AX440" s="67" t="s">
        <v>80</v>
      </c>
      <c r="AY440" s="70" t="s">
        <v>10426</v>
      </c>
      <c r="AZ440" s="68" t="s">
        <v>66</v>
      </c>
      <c r="BA440" s="68" t="s">
        <v>66</v>
      </c>
    </row>
    <row r="441" spans="2:53" x14ac:dyDescent="0.25">
      <c r="B441" s="68">
        <v>2024</v>
      </c>
      <c r="C441" s="68">
        <v>891780111</v>
      </c>
      <c r="D441" s="69" t="s">
        <v>64</v>
      </c>
      <c r="E441" s="74" t="s">
        <v>10425</v>
      </c>
      <c r="F441" s="71" t="s">
        <v>10424</v>
      </c>
      <c r="G441" s="314">
        <v>0</v>
      </c>
      <c r="H441" s="67" t="s">
        <v>72</v>
      </c>
      <c r="I441" s="69" t="s">
        <v>65</v>
      </c>
      <c r="J441" s="70" t="s">
        <v>10205</v>
      </c>
      <c r="K441" s="70">
        <v>11167000</v>
      </c>
      <c r="L441" s="68" t="s">
        <v>67</v>
      </c>
      <c r="M441" s="70" t="s">
        <v>6845</v>
      </c>
      <c r="N441" s="70">
        <v>85152958</v>
      </c>
      <c r="O441" s="75">
        <v>14</v>
      </c>
      <c r="P441" s="249">
        <v>45302</v>
      </c>
      <c r="Q441" s="70">
        <v>2126349000</v>
      </c>
      <c r="R441" s="249">
        <v>45335</v>
      </c>
      <c r="S441" s="70">
        <v>11167000</v>
      </c>
      <c r="T441" s="67" t="s">
        <v>66</v>
      </c>
      <c r="U441" s="70">
        <v>85152695</v>
      </c>
      <c r="V441" s="70" t="s">
        <v>6527</v>
      </c>
      <c r="W441" s="249">
        <v>45335</v>
      </c>
      <c r="X441" s="249">
        <v>45335</v>
      </c>
      <c r="Y441" s="78" t="s">
        <v>74</v>
      </c>
      <c r="Z441" s="249">
        <v>45457</v>
      </c>
      <c r="AA441" s="71">
        <f t="shared" si="30"/>
        <v>122</v>
      </c>
      <c r="AB441" s="71">
        <v>0</v>
      </c>
      <c r="AC441" s="299">
        <v>0</v>
      </c>
      <c r="AD441" s="71">
        <v>0</v>
      </c>
      <c r="AE441" s="158" t="s">
        <v>74</v>
      </c>
      <c r="AF441" s="71">
        <f t="shared" si="31"/>
        <v>0</v>
      </c>
      <c r="AG441" s="70">
        <v>0</v>
      </c>
      <c r="AH441" s="300">
        <v>0</v>
      </c>
      <c r="AI441" s="158" t="s">
        <v>74</v>
      </c>
      <c r="AJ441" s="67">
        <v>0</v>
      </c>
      <c r="AK441" s="76" t="s">
        <v>74</v>
      </c>
      <c r="AL441" s="76" t="s">
        <v>74</v>
      </c>
      <c r="AM441" s="71">
        <f t="shared" si="32"/>
        <v>0</v>
      </c>
      <c r="AN441" s="305">
        <f>+K441+AC441-AH441</f>
        <v>11167000</v>
      </c>
      <c r="AO441" s="67" t="s">
        <v>66</v>
      </c>
      <c r="AP441" s="70">
        <v>11167000</v>
      </c>
      <c r="AQ441" s="67" t="s">
        <v>94</v>
      </c>
      <c r="AR441" s="70">
        <v>0</v>
      </c>
      <c r="AS441" s="80" t="s">
        <v>74</v>
      </c>
      <c r="AT441" s="301">
        <v>11167000</v>
      </c>
      <c r="AU441" s="203">
        <f t="shared" si="33"/>
        <v>0</v>
      </c>
      <c r="AV441" s="83">
        <f t="shared" si="34"/>
        <v>1</v>
      </c>
      <c r="AW441" s="158" t="s">
        <v>74</v>
      </c>
      <c r="AX441" s="67" t="s">
        <v>80</v>
      </c>
      <c r="AY441" s="70" t="s">
        <v>10423</v>
      </c>
      <c r="AZ441" s="68" t="s">
        <v>66</v>
      </c>
      <c r="BA441" s="68" t="s">
        <v>66</v>
      </c>
    </row>
    <row r="442" spans="2:53" x14ac:dyDescent="0.25">
      <c r="B442" s="68">
        <v>2024</v>
      </c>
      <c r="C442" s="68">
        <v>891780111</v>
      </c>
      <c r="D442" s="69" t="s">
        <v>64</v>
      </c>
      <c r="E442" s="74" t="s">
        <v>10422</v>
      </c>
      <c r="F442" s="71" t="s">
        <v>10421</v>
      </c>
      <c r="G442" s="314">
        <v>0</v>
      </c>
      <c r="H442" s="67" t="s">
        <v>72</v>
      </c>
      <c r="I442" s="69" t="s">
        <v>65</v>
      </c>
      <c r="J442" s="70" t="s">
        <v>10205</v>
      </c>
      <c r="K442" s="70">
        <v>11167000</v>
      </c>
      <c r="L442" s="68" t="s">
        <v>67</v>
      </c>
      <c r="M442" s="70" t="s">
        <v>6662</v>
      </c>
      <c r="N442" s="70">
        <v>73376946</v>
      </c>
      <c r="O442" s="75">
        <v>14</v>
      </c>
      <c r="P442" s="249">
        <v>45302</v>
      </c>
      <c r="Q442" s="70">
        <v>2126349000</v>
      </c>
      <c r="R442" s="249">
        <v>45335</v>
      </c>
      <c r="S442" s="70">
        <v>11167000</v>
      </c>
      <c r="T442" s="67" t="s">
        <v>66</v>
      </c>
      <c r="U442" s="70">
        <v>85152695</v>
      </c>
      <c r="V442" s="70" t="s">
        <v>6527</v>
      </c>
      <c r="W442" s="249">
        <v>45335</v>
      </c>
      <c r="X442" s="249">
        <v>45335</v>
      </c>
      <c r="Y442" s="78" t="s">
        <v>74</v>
      </c>
      <c r="Z442" s="249">
        <v>45457</v>
      </c>
      <c r="AA442" s="71">
        <f t="shared" si="30"/>
        <v>122</v>
      </c>
      <c r="AB442" s="71">
        <v>0</v>
      </c>
      <c r="AC442" s="299">
        <v>0</v>
      </c>
      <c r="AD442" s="71">
        <v>0</v>
      </c>
      <c r="AE442" s="158" t="s">
        <v>74</v>
      </c>
      <c r="AF442" s="71">
        <f t="shared" si="31"/>
        <v>0</v>
      </c>
      <c r="AG442" s="70">
        <v>0</v>
      </c>
      <c r="AH442" s="300">
        <v>0</v>
      </c>
      <c r="AI442" s="158" t="s">
        <v>74</v>
      </c>
      <c r="AJ442" s="67">
        <v>0</v>
      </c>
      <c r="AK442" s="76" t="s">
        <v>74</v>
      </c>
      <c r="AL442" s="76" t="s">
        <v>74</v>
      </c>
      <c r="AM442" s="71">
        <f t="shared" si="32"/>
        <v>0</v>
      </c>
      <c r="AN442" s="305">
        <f>+K442+AC442-AH442</f>
        <v>11167000</v>
      </c>
      <c r="AO442" s="67" t="s">
        <v>66</v>
      </c>
      <c r="AP442" s="70">
        <v>11167000</v>
      </c>
      <c r="AQ442" s="67" t="s">
        <v>94</v>
      </c>
      <c r="AR442" s="70">
        <v>0</v>
      </c>
      <c r="AS442" s="80" t="s">
        <v>74</v>
      </c>
      <c r="AT442" s="301">
        <v>11167000</v>
      </c>
      <c r="AU442" s="203">
        <f t="shared" si="33"/>
        <v>0</v>
      </c>
      <c r="AV442" s="83">
        <f t="shared" si="34"/>
        <v>1</v>
      </c>
      <c r="AW442" s="158" t="s">
        <v>74</v>
      </c>
      <c r="AX442" s="67" t="s">
        <v>80</v>
      </c>
      <c r="AY442" s="70" t="s">
        <v>10420</v>
      </c>
      <c r="AZ442" s="68" t="s">
        <v>66</v>
      </c>
      <c r="BA442" s="68" t="s">
        <v>66</v>
      </c>
    </row>
    <row r="443" spans="2:53" x14ac:dyDescent="0.25">
      <c r="B443" s="68">
        <v>2024</v>
      </c>
      <c r="C443" s="68">
        <v>891780111</v>
      </c>
      <c r="D443" s="69" t="s">
        <v>64</v>
      </c>
      <c r="E443" s="74" t="s">
        <v>10419</v>
      </c>
      <c r="F443" s="71" t="s">
        <v>10418</v>
      </c>
      <c r="G443" s="314">
        <v>0</v>
      </c>
      <c r="H443" s="67" t="s">
        <v>72</v>
      </c>
      <c r="I443" s="69" t="s">
        <v>65</v>
      </c>
      <c r="J443" s="70" t="s">
        <v>10205</v>
      </c>
      <c r="K443" s="70">
        <v>13400000</v>
      </c>
      <c r="L443" s="68" t="s">
        <v>67</v>
      </c>
      <c r="M443" s="70" t="s">
        <v>6793</v>
      </c>
      <c r="N443" s="70">
        <v>94504800</v>
      </c>
      <c r="O443" s="75">
        <v>14</v>
      </c>
      <c r="P443" s="249">
        <v>45302</v>
      </c>
      <c r="Q443" s="70">
        <v>2126349000</v>
      </c>
      <c r="R443" s="249">
        <v>45335</v>
      </c>
      <c r="S443" s="70">
        <v>13400000</v>
      </c>
      <c r="T443" s="67" t="s">
        <v>66</v>
      </c>
      <c r="U443" s="70">
        <v>85152695</v>
      </c>
      <c r="V443" s="70" t="s">
        <v>6527</v>
      </c>
      <c r="W443" s="249">
        <v>45335</v>
      </c>
      <c r="X443" s="249">
        <v>45335</v>
      </c>
      <c r="Y443" s="78" t="s">
        <v>74</v>
      </c>
      <c r="Z443" s="249">
        <v>45457</v>
      </c>
      <c r="AA443" s="71">
        <f t="shared" si="30"/>
        <v>122</v>
      </c>
      <c r="AB443" s="71">
        <v>0</v>
      </c>
      <c r="AC443" s="299">
        <v>0</v>
      </c>
      <c r="AD443" s="71">
        <v>0</v>
      </c>
      <c r="AE443" s="158" t="s">
        <v>74</v>
      </c>
      <c r="AF443" s="71">
        <f t="shared" si="31"/>
        <v>0</v>
      </c>
      <c r="AG443" s="70">
        <v>0</v>
      </c>
      <c r="AH443" s="300">
        <v>0</v>
      </c>
      <c r="AI443" s="158" t="s">
        <v>74</v>
      </c>
      <c r="AJ443" s="67">
        <v>0</v>
      </c>
      <c r="AK443" s="76" t="s">
        <v>74</v>
      </c>
      <c r="AL443" s="76" t="s">
        <v>74</v>
      </c>
      <c r="AM443" s="71">
        <f t="shared" si="32"/>
        <v>0</v>
      </c>
      <c r="AN443" s="305">
        <f>+K443+AC443-AH443</f>
        <v>13400000</v>
      </c>
      <c r="AO443" s="67" t="s">
        <v>66</v>
      </c>
      <c r="AP443" s="70">
        <v>13400000</v>
      </c>
      <c r="AQ443" s="67" t="s">
        <v>94</v>
      </c>
      <c r="AR443" s="70">
        <v>0</v>
      </c>
      <c r="AS443" s="80" t="s">
        <v>74</v>
      </c>
      <c r="AT443" s="301">
        <v>13400000</v>
      </c>
      <c r="AU443" s="203">
        <f t="shared" si="33"/>
        <v>0</v>
      </c>
      <c r="AV443" s="83">
        <f t="shared" si="34"/>
        <v>1</v>
      </c>
      <c r="AW443" s="158" t="s">
        <v>74</v>
      </c>
      <c r="AX443" s="67" t="s">
        <v>80</v>
      </c>
      <c r="AY443" s="70" t="s">
        <v>10417</v>
      </c>
      <c r="AZ443" s="68" t="s">
        <v>66</v>
      </c>
      <c r="BA443" s="68" t="s">
        <v>66</v>
      </c>
    </row>
    <row r="444" spans="2:53" x14ac:dyDescent="0.25">
      <c r="B444" s="68">
        <v>2024</v>
      </c>
      <c r="C444" s="68">
        <v>891780111</v>
      </c>
      <c r="D444" s="69" t="s">
        <v>64</v>
      </c>
      <c r="E444" s="74" t="s">
        <v>10416</v>
      </c>
      <c r="F444" s="71" t="s">
        <v>10415</v>
      </c>
      <c r="G444" s="314">
        <v>0</v>
      </c>
      <c r="H444" s="67" t="s">
        <v>72</v>
      </c>
      <c r="I444" s="69" t="s">
        <v>65</v>
      </c>
      <c r="J444" s="70" t="s">
        <v>10205</v>
      </c>
      <c r="K444" s="70">
        <v>11167000</v>
      </c>
      <c r="L444" s="68" t="s">
        <v>67</v>
      </c>
      <c r="M444" s="70" t="s">
        <v>6648</v>
      </c>
      <c r="N444" s="70">
        <v>32208778</v>
      </c>
      <c r="O444" s="75">
        <v>14</v>
      </c>
      <c r="P444" s="249">
        <v>45302</v>
      </c>
      <c r="Q444" s="70">
        <v>2126349000</v>
      </c>
      <c r="R444" s="249">
        <v>45335</v>
      </c>
      <c r="S444" s="70">
        <v>11167000</v>
      </c>
      <c r="T444" s="67" t="s">
        <v>66</v>
      </c>
      <c r="U444" s="70">
        <v>85152695</v>
      </c>
      <c r="V444" s="70" t="s">
        <v>6527</v>
      </c>
      <c r="W444" s="249">
        <v>45335</v>
      </c>
      <c r="X444" s="249">
        <v>45335</v>
      </c>
      <c r="Y444" s="78" t="s">
        <v>74</v>
      </c>
      <c r="Z444" s="249">
        <v>45457</v>
      </c>
      <c r="AA444" s="71">
        <f t="shared" si="30"/>
        <v>122</v>
      </c>
      <c r="AB444" s="71">
        <v>0</v>
      </c>
      <c r="AC444" s="299">
        <v>0</v>
      </c>
      <c r="AD444" s="71">
        <v>0</v>
      </c>
      <c r="AE444" s="158" t="s">
        <v>74</v>
      </c>
      <c r="AF444" s="71">
        <f t="shared" si="31"/>
        <v>0</v>
      </c>
      <c r="AG444" s="70">
        <v>0</v>
      </c>
      <c r="AH444" s="300">
        <v>0</v>
      </c>
      <c r="AI444" s="158" t="s">
        <v>74</v>
      </c>
      <c r="AJ444" s="67">
        <v>0</v>
      </c>
      <c r="AK444" s="76" t="s">
        <v>74</v>
      </c>
      <c r="AL444" s="76" t="s">
        <v>74</v>
      </c>
      <c r="AM444" s="71">
        <f t="shared" si="32"/>
        <v>0</v>
      </c>
      <c r="AN444" s="305">
        <f>+K444+AC444-AH444</f>
        <v>11167000</v>
      </c>
      <c r="AO444" s="67" t="s">
        <v>66</v>
      </c>
      <c r="AP444" s="70">
        <v>11167000</v>
      </c>
      <c r="AQ444" s="67" t="s">
        <v>94</v>
      </c>
      <c r="AR444" s="70">
        <v>0</v>
      </c>
      <c r="AS444" s="80" t="s">
        <v>74</v>
      </c>
      <c r="AT444" s="301">
        <v>11167000</v>
      </c>
      <c r="AU444" s="203">
        <f t="shared" si="33"/>
        <v>0</v>
      </c>
      <c r="AV444" s="83">
        <f t="shared" si="34"/>
        <v>1</v>
      </c>
      <c r="AW444" s="158" t="s">
        <v>74</v>
      </c>
      <c r="AX444" s="67" t="s">
        <v>80</v>
      </c>
      <c r="AY444" s="70" t="s">
        <v>10414</v>
      </c>
      <c r="AZ444" s="68" t="s">
        <v>66</v>
      </c>
      <c r="BA444" s="68" t="s">
        <v>66</v>
      </c>
    </row>
    <row r="445" spans="2:53" x14ac:dyDescent="0.25">
      <c r="B445" s="68">
        <v>2024</v>
      </c>
      <c r="C445" s="68">
        <v>891780111</v>
      </c>
      <c r="D445" s="69" t="s">
        <v>64</v>
      </c>
      <c r="E445" s="74" t="s">
        <v>10413</v>
      </c>
      <c r="F445" s="71" t="s">
        <v>10412</v>
      </c>
      <c r="G445" s="314">
        <v>0</v>
      </c>
      <c r="H445" s="67" t="s">
        <v>72</v>
      </c>
      <c r="I445" s="69" t="s">
        <v>65</v>
      </c>
      <c r="J445" s="70" t="s">
        <v>10411</v>
      </c>
      <c r="K445" s="70">
        <v>11167000</v>
      </c>
      <c r="L445" s="68" t="s">
        <v>67</v>
      </c>
      <c r="M445" s="70" t="s">
        <v>7171</v>
      </c>
      <c r="N445" s="70">
        <v>36726740</v>
      </c>
      <c r="O445" s="75">
        <v>13</v>
      </c>
      <c r="P445" s="158">
        <v>45302</v>
      </c>
      <c r="Q445" s="70">
        <v>4518689382</v>
      </c>
      <c r="R445" s="249">
        <v>45335</v>
      </c>
      <c r="S445" s="70">
        <v>11167000</v>
      </c>
      <c r="T445" s="67" t="s">
        <v>66</v>
      </c>
      <c r="U445" s="70">
        <v>36557666</v>
      </c>
      <c r="V445" s="70" t="s">
        <v>5987</v>
      </c>
      <c r="W445" s="249">
        <v>45335</v>
      </c>
      <c r="X445" s="249">
        <v>45335</v>
      </c>
      <c r="Y445" s="78" t="s">
        <v>74</v>
      </c>
      <c r="Z445" s="249">
        <v>45457</v>
      </c>
      <c r="AA445" s="71">
        <f t="shared" si="30"/>
        <v>122</v>
      </c>
      <c r="AB445" s="71">
        <v>0</v>
      </c>
      <c r="AC445" s="299">
        <v>0</v>
      </c>
      <c r="AD445" s="71">
        <v>0</v>
      </c>
      <c r="AE445" s="158" t="s">
        <v>74</v>
      </c>
      <c r="AF445" s="71">
        <f t="shared" si="31"/>
        <v>0</v>
      </c>
      <c r="AG445" s="70">
        <v>0</v>
      </c>
      <c r="AH445" s="300">
        <v>0</v>
      </c>
      <c r="AI445" s="158" t="s">
        <v>74</v>
      </c>
      <c r="AJ445" s="67">
        <v>0</v>
      </c>
      <c r="AK445" s="76" t="s">
        <v>74</v>
      </c>
      <c r="AL445" s="76" t="s">
        <v>74</v>
      </c>
      <c r="AM445" s="71">
        <f t="shared" si="32"/>
        <v>0</v>
      </c>
      <c r="AN445" s="305">
        <f>+K445+AC445-AH445</f>
        <v>11167000</v>
      </c>
      <c r="AO445" s="67" t="s">
        <v>66</v>
      </c>
      <c r="AP445" s="70">
        <v>11167000</v>
      </c>
      <c r="AQ445" s="67" t="s">
        <v>94</v>
      </c>
      <c r="AR445" s="70">
        <v>0</v>
      </c>
      <c r="AS445" s="80" t="s">
        <v>74</v>
      </c>
      <c r="AT445" s="301">
        <v>11167000</v>
      </c>
      <c r="AU445" s="203">
        <f t="shared" si="33"/>
        <v>0</v>
      </c>
      <c r="AV445" s="83">
        <f t="shared" si="34"/>
        <v>1</v>
      </c>
      <c r="AW445" s="158" t="s">
        <v>74</v>
      </c>
      <c r="AX445" s="67" t="s">
        <v>80</v>
      </c>
      <c r="AY445" s="70" t="s">
        <v>10410</v>
      </c>
      <c r="AZ445" s="68" t="s">
        <v>66</v>
      </c>
      <c r="BA445" s="68" t="s">
        <v>66</v>
      </c>
    </row>
    <row r="446" spans="2:53" x14ac:dyDescent="0.25">
      <c r="B446" s="68">
        <v>2024</v>
      </c>
      <c r="C446" s="68">
        <v>891780111</v>
      </c>
      <c r="D446" s="69" t="s">
        <v>64</v>
      </c>
      <c r="E446" s="74" t="s">
        <v>10409</v>
      </c>
      <c r="F446" s="71" t="s">
        <v>10408</v>
      </c>
      <c r="G446" s="314">
        <v>0</v>
      </c>
      <c r="H446" s="67" t="s">
        <v>72</v>
      </c>
      <c r="I446" s="69" t="s">
        <v>65</v>
      </c>
      <c r="J446" s="70" t="s">
        <v>10205</v>
      </c>
      <c r="K446" s="70">
        <v>14740000</v>
      </c>
      <c r="L446" s="68" t="s">
        <v>67</v>
      </c>
      <c r="M446" s="70" t="s">
        <v>6616</v>
      </c>
      <c r="N446" s="70">
        <v>85152633</v>
      </c>
      <c r="O446" s="75">
        <v>14</v>
      </c>
      <c r="P446" s="249">
        <v>45302</v>
      </c>
      <c r="Q446" s="70">
        <v>2126349000</v>
      </c>
      <c r="R446" s="249">
        <v>45335</v>
      </c>
      <c r="S446" s="70">
        <v>14740000</v>
      </c>
      <c r="T446" s="67" t="s">
        <v>66</v>
      </c>
      <c r="U446" s="70">
        <v>85152695</v>
      </c>
      <c r="V446" s="70" t="s">
        <v>6527</v>
      </c>
      <c r="W446" s="249">
        <v>45335</v>
      </c>
      <c r="X446" s="249">
        <v>45335</v>
      </c>
      <c r="Y446" s="78" t="s">
        <v>74</v>
      </c>
      <c r="Z446" s="249">
        <v>45457</v>
      </c>
      <c r="AA446" s="71">
        <f t="shared" si="30"/>
        <v>122</v>
      </c>
      <c r="AB446" s="71">
        <v>0</v>
      </c>
      <c r="AC446" s="299">
        <v>0</v>
      </c>
      <c r="AD446" s="71">
        <v>0</v>
      </c>
      <c r="AE446" s="158" t="s">
        <v>74</v>
      </c>
      <c r="AF446" s="71">
        <f t="shared" si="31"/>
        <v>0</v>
      </c>
      <c r="AG446" s="70">
        <v>0</v>
      </c>
      <c r="AH446" s="300">
        <v>0</v>
      </c>
      <c r="AI446" s="158" t="s">
        <v>74</v>
      </c>
      <c r="AJ446" s="67">
        <v>0</v>
      </c>
      <c r="AK446" s="76" t="s">
        <v>74</v>
      </c>
      <c r="AL446" s="76" t="s">
        <v>74</v>
      </c>
      <c r="AM446" s="71">
        <f t="shared" si="32"/>
        <v>0</v>
      </c>
      <c r="AN446" s="305">
        <f>+K446+AC446-AH446</f>
        <v>14740000</v>
      </c>
      <c r="AO446" s="67" t="s">
        <v>66</v>
      </c>
      <c r="AP446" s="70">
        <v>14740000</v>
      </c>
      <c r="AQ446" s="67" t="s">
        <v>94</v>
      </c>
      <c r="AR446" s="70">
        <v>0</v>
      </c>
      <c r="AS446" s="80" t="s">
        <v>74</v>
      </c>
      <c r="AT446" s="301">
        <v>14740000</v>
      </c>
      <c r="AU446" s="203">
        <f t="shared" si="33"/>
        <v>0</v>
      </c>
      <c r="AV446" s="83">
        <f t="shared" si="34"/>
        <v>1</v>
      </c>
      <c r="AW446" s="158" t="s">
        <v>74</v>
      </c>
      <c r="AX446" s="67" t="s">
        <v>80</v>
      </c>
      <c r="AY446" s="70" t="s">
        <v>10407</v>
      </c>
      <c r="AZ446" s="68" t="s">
        <v>66</v>
      </c>
      <c r="BA446" s="68" t="s">
        <v>66</v>
      </c>
    </row>
    <row r="447" spans="2:53" x14ac:dyDescent="0.25">
      <c r="B447" s="68">
        <v>2024</v>
      </c>
      <c r="C447" s="68">
        <v>891780111</v>
      </c>
      <c r="D447" s="69" t="s">
        <v>64</v>
      </c>
      <c r="E447" s="74" t="s">
        <v>10406</v>
      </c>
      <c r="F447" s="71" t="s">
        <v>10405</v>
      </c>
      <c r="G447" s="314">
        <v>0</v>
      </c>
      <c r="H447" s="67" t="s">
        <v>72</v>
      </c>
      <c r="I447" s="69" t="s">
        <v>65</v>
      </c>
      <c r="J447" s="70" t="s">
        <v>10205</v>
      </c>
      <c r="K447" s="70">
        <v>11167000</v>
      </c>
      <c r="L447" s="68" t="s">
        <v>67</v>
      </c>
      <c r="M447" s="70" t="s">
        <v>6705</v>
      </c>
      <c r="N447" s="70">
        <v>56086232</v>
      </c>
      <c r="O447" s="75">
        <v>14</v>
      </c>
      <c r="P447" s="249">
        <v>45302</v>
      </c>
      <c r="Q447" s="70">
        <v>2126349000</v>
      </c>
      <c r="R447" s="249">
        <v>45335</v>
      </c>
      <c r="S447" s="70">
        <v>11167000</v>
      </c>
      <c r="T447" s="67" t="s">
        <v>66</v>
      </c>
      <c r="U447" s="70">
        <v>85152695</v>
      </c>
      <c r="V447" s="70" t="s">
        <v>6527</v>
      </c>
      <c r="W447" s="249">
        <v>45335</v>
      </c>
      <c r="X447" s="249">
        <v>45335</v>
      </c>
      <c r="Y447" s="78" t="s">
        <v>74</v>
      </c>
      <c r="Z447" s="249">
        <v>45457</v>
      </c>
      <c r="AA447" s="71">
        <f t="shared" si="30"/>
        <v>122</v>
      </c>
      <c r="AB447" s="71">
        <v>0</v>
      </c>
      <c r="AC447" s="299">
        <v>0</v>
      </c>
      <c r="AD447" s="71">
        <v>0</v>
      </c>
      <c r="AE447" s="158" t="s">
        <v>74</v>
      </c>
      <c r="AF447" s="71">
        <f t="shared" si="31"/>
        <v>0</v>
      </c>
      <c r="AG447" s="70">
        <v>0</v>
      </c>
      <c r="AH447" s="300">
        <v>0</v>
      </c>
      <c r="AI447" s="158" t="s">
        <v>74</v>
      </c>
      <c r="AJ447" s="67">
        <v>0</v>
      </c>
      <c r="AK447" s="76" t="s">
        <v>74</v>
      </c>
      <c r="AL447" s="76" t="s">
        <v>74</v>
      </c>
      <c r="AM447" s="71">
        <f t="shared" si="32"/>
        <v>0</v>
      </c>
      <c r="AN447" s="305">
        <f>+K447+AC447-AH447</f>
        <v>11167000</v>
      </c>
      <c r="AO447" s="67" t="s">
        <v>66</v>
      </c>
      <c r="AP447" s="70">
        <v>11167000</v>
      </c>
      <c r="AQ447" s="67" t="s">
        <v>94</v>
      </c>
      <c r="AR447" s="70">
        <v>0</v>
      </c>
      <c r="AS447" s="80" t="s">
        <v>74</v>
      </c>
      <c r="AT447" s="301">
        <v>11167000</v>
      </c>
      <c r="AU447" s="203">
        <f t="shared" si="33"/>
        <v>0</v>
      </c>
      <c r="AV447" s="83">
        <f t="shared" si="34"/>
        <v>1</v>
      </c>
      <c r="AW447" s="158" t="s">
        <v>74</v>
      </c>
      <c r="AX447" s="67" t="s">
        <v>80</v>
      </c>
      <c r="AY447" s="70" t="s">
        <v>10404</v>
      </c>
      <c r="AZ447" s="68" t="s">
        <v>66</v>
      </c>
      <c r="BA447" s="68" t="s">
        <v>66</v>
      </c>
    </row>
    <row r="448" spans="2:53" x14ac:dyDescent="0.25">
      <c r="B448" s="68">
        <v>2024</v>
      </c>
      <c r="C448" s="68">
        <v>891780111</v>
      </c>
      <c r="D448" s="69" t="s">
        <v>64</v>
      </c>
      <c r="E448" s="74" t="s">
        <v>10403</v>
      </c>
      <c r="F448" s="71" t="s">
        <v>10402</v>
      </c>
      <c r="G448" s="314">
        <v>0</v>
      </c>
      <c r="H448" s="67" t="s">
        <v>72</v>
      </c>
      <c r="I448" s="69" t="s">
        <v>65</v>
      </c>
      <c r="J448" s="70" t="s">
        <v>10205</v>
      </c>
      <c r="K448" s="70">
        <v>11167000</v>
      </c>
      <c r="L448" s="68" t="s">
        <v>67</v>
      </c>
      <c r="M448" s="70" t="s">
        <v>6701</v>
      </c>
      <c r="N448" s="70">
        <v>85153365</v>
      </c>
      <c r="O448" s="75">
        <v>14</v>
      </c>
      <c r="P448" s="249">
        <v>45302</v>
      </c>
      <c r="Q448" s="70">
        <v>2126349000</v>
      </c>
      <c r="R448" s="249">
        <v>45335</v>
      </c>
      <c r="S448" s="70">
        <v>11167000</v>
      </c>
      <c r="T448" s="67" t="s">
        <v>66</v>
      </c>
      <c r="U448" s="70">
        <v>85152695</v>
      </c>
      <c r="V448" s="70" t="s">
        <v>6527</v>
      </c>
      <c r="W448" s="249">
        <v>45335</v>
      </c>
      <c r="X448" s="249">
        <v>45335</v>
      </c>
      <c r="Y448" s="78" t="s">
        <v>74</v>
      </c>
      <c r="Z448" s="249">
        <v>45457</v>
      </c>
      <c r="AA448" s="71">
        <f t="shared" si="30"/>
        <v>122</v>
      </c>
      <c r="AB448" s="71">
        <v>0</v>
      </c>
      <c r="AC448" s="299">
        <v>0</v>
      </c>
      <c r="AD448" s="71">
        <v>0</v>
      </c>
      <c r="AE448" s="158" t="s">
        <v>74</v>
      </c>
      <c r="AF448" s="71">
        <f t="shared" si="31"/>
        <v>0</v>
      </c>
      <c r="AG448" s="70">
        <v>0</v>
      </c>
      <c r="AH448" s="300">
        <v>0</v>
      </c>
      <c r="AI448" s="158" t="s">
        <v>74</v>
      </c>
      <c r="AJ448" s="67">
        <v>0</v>
      </c>
      <c r="AK448" s="76" t="s">
        <v>74</v>
      </c>
      <c r="AL448" s="76" t="s">
        <v>74</v>
      </c>
      <c r="AM448" s="71">
        <f t="shared" si="32"/>
        <v>0</v>
      </c>
      <c r="AN448" s="305">
        <f>+K448+AC448-AH448</f>
        <v>11167000</v>
      </c>
      <c r="AO448" s="67" t="s">
        <v>66</v>
      </c>
      <c r="AP448" s="70">
        <v>11167000</v>
      </c>
      <c r="AQ448" s="67" t="s">
        <v>94</v>
      </c>
      <c r="AR448" s="70">
        <v>0</v>
      </c>
      <c r="AS448" s="80" t="s">
        <v>74</v>
      </c>
      <c r="AT448" s="301">
        <v>11167000</v>
      </c>
      <c r="AU448" s="203">
        <f t="shared" si="33"/>
        <v>0</v>
      </c>
      <c r="AV448" s="83">
        <f t="shared" si="34"/>
        <v>1</v>
      </c>
      <c r="AW448" s="158" t="s">
        <v>74</v>
      </c>
      <c r="AX448" s="67" t="s">
        <v>80</v>
      </c>
      <c r="AY448" s="70" t="s">
        <v>10401</v>
      </c>
      <c r="AZ448" s="68" t="s">
        <v>66</v>
      </c>
      <c r="BA448" s="68" t="s">
        <v>66</v>
      </c>
    </row>
    <row r="449" spans="2:53" x14ac:dyDescent="0.25">
      <c r="B449" s="68">
        <v>2024</v>
      </c>
      <c r="C449" s="68">
        <v>891780111</v>
      </c>
      <c r="D449" s="69" t="s">
        <v>64</v>
      </c>
      <c r="E449" s="74" t="s">
        <v>10400</v>
      </c>
      <c r="F449" s="71" t="s">
        <v>10399</v>
      </c>
      <c r="G449" s="314">
        <v>0</v>
      </c>
      <c r="H449" s="67" t="s">
        <v>72</v>
      </c>
      <c r="I449" s="69" t="s">
        <v>65</v>
      </c>
      <c r="J449" s="70" t="s">
        <v>10205</v>
      </c>
      <c r="K449" s="70">
        <v>11167000</v>
      </c>
      <c r="L449" s="68" t="s">
        <v>67</v>
      </c>
      <c r="M449" s="70" t="s">
        <v>6746</v>
      </c>
      <c r="N449" s="70">
        <v>1082907201</v>
      </c>
      <c r="O449" s="75">
        <v>14</v>
      </c>
      <c r="P449" s="249">
        <v>45302</v>
      </c>
      <c r="Q449" s="70">
        <v>2126349000</v>
      </c>
      <c r="R449" s="249">
        <v>45335</v>
      </c>
      <c r="S449" s="70">
        <v>11167000</v>
      </c>
      <c r="T449" s="67" t="s">
        <v>66</v>
      </c>
      <c r="U449" s="70">
        <v>85152695</v>
      </c>
      <c r="V449" s="70" t="s">
        <v>6527</v>
      </c>
      <c r="W449" s="249">
        <v>45335</v>
      </c>
      <c r="X449" s="249">
        <v>45335</v>
      </c>
      <c r="Y449" s="78" t="s">
        <v>74</v>
      </c>
      <c r="Z449" s="249">
        <v>45457</v>
      </c>
      <c r="AA449" s="71">
        <f t="shared" si="30"/>
        <v>122</v>
      </c>
      <c r="AB449" s="71">
        <v>0</v>
      </c>
      <c r="AC449" s="299">
        <v>0</v>
      </c>
      <c r="AD449" s="71">
        <v>0</v>
      </c>
      <c r="AE449" s="158" t="s">
        <v>74</v>
      </c>
      <c r="AF449" s="71">
        <f t="shared" si="31"/>
        <v>0</v>
      </c>
      <c r="AG449" s="70">
        <v>0</v>
      </c>
      <c r="AH449" s="300">
        <v>0</v>
      </c>
      <c r="AI449" s="158" t="s">
        <v>74</v>
      </c>
      <c r="AJ449" s="67">
        <v>0</v>
      </c>
      <c r="AK449" s="76" t="s">
        <v>74</v>
      </c>
      <c r="AL449" s="76" t="s">
        <v>74</v>
      </c>
      <c r="AM449" s="71">
        <f t="shared" si="32"/>
        <v>0</v>
      </c>
      <c r="AN449" s="305">
        <f>+K449+AC449-AH449</f>
        <v>11167000</v>
      </c>
      <c r="AO449" s="67" t="s">
        <v>66</v>
      </c>
      <c r="AP449" s="70">
        <v>11167000</v>
      </c>
      <c r="AQ449" s="67" t="s">
        <v>94</v>
      </c>
      <c r="AR449" s="70">
        <v>0</v>
      </c>
      <c r="AS449" s="80" t="s">
        <v>74</v>
      </c>
      <c r="AT449" s="301">
        <v>11167000</v>
      </c>
      <c r="AU449" s="203">
        <f t="shared" si="33"/>
        <v>0</v>
      </c>
      <c r="AV449" s="83">
        <f t="shared" si="34"/>
        <v>1</v>
      </c>
      <c r="AW449" s="158" t="s">
        <v>74</v>
      </c>
      <c r="AX449" s="67" t="s">
        <v>80</v>
      </c>
      <c r="AY449" s="70" t="s">
        <v>10398</v>
      </c>
      <c r="AZ449" s="68" t="s">
        <v>66</v>
      </c>
      <c r="BA449" s="68" t="s">
        <v>66</v>
      </c>
    </row>
    <row r="450" spans="2:53" x14ac:dyDescent="0.25">
      <c r="B450" s="68">
        <v>2024</v>
      </c>
      <c r="C450" s="68">
        <v>891780111</v>
      </c>
      <c r="D450" s="69" t="s">
        <v>64</v>
      </c>
      <c r="E450" s="74" t="s">
        <v>10397</v>
      </c>
      <c r="F450" s="71" t="s">
        <v>10396</v>
      </c>
      <c r="G450" s="314">
        <v>0</v>
      </c>
      <c r="H450" s="67" t="s">
        <v>72</v>
      </c>
      <c r="I450" s="69" t="s">
        <v>65</v>
      </c>
      <c r="J450" s="70" t="s">
        <v>10395</v>
      </c>
      <c r="K450" s="70">
        <v>11167000</v>
      </c>
      <c r="L450" s="68" t="s">
        <v>67</v>
      </c>
      <c r="M450" s="70" t="s">
        <v>7023</v>
      </c>
      <c r="N450" s="70">
        <v>57443455</v>
      </c>
      <c r="O450" s="75">
        <v>13</v>
      </c>
      <c r="P450" s="158">
        <v>45302</v>
      </c>
      <c r="Q450" s="70">
        <v>4518689382</v>
      </c>
      <c r="R450" s="249">
        <v>45335</v>
      </c>
      <c r="S450" s="70">
        <v>11167000</v>
      </c>
      <c r="T450" s="67" t="s">
        <v>66</v>
      </c>
      <c r="U450" s="70">
        <v>36557666</v>
      </c>
      <c r="V450" s="70" t="s">
        <v>5987</v>
      </c>
      <c r="W450" s="249">
        <v>45335</v>
      </c>
      <c r="X450" s="249">
        <v>45335</v>
      </c>
      <c r="Y450" s="78" t="s">
        <v>74</v>
      </c>
      <c r="Z450" s="249">
        <v>45457</v>
      </c>
      <c r="AA450" s="71">
        <f t="shared" si="30"/>
        <v>122</v>
      </c>
      <c r="AB450" s="71">
        <v>0</v>
      </c>
      <c r="AC450" s="299">
        <v>0</v>
      </c>
      <c r="AD450" s="71">
        <v>0</v>
      </c>
      <c r="AE450" s="158" t="s">
        <v>74</v>
      </c>
      <c r="AF450" s="71">
        <f t="shared" si="31"/>
        <v>0</v>
      </c>
      <c r="AG450" s="70">
        <v>0</v>
      </c>
      <c r="AH450" s="300">
        <v>0</v>
      </c>
      <c r="AI450" s="158" t="s">
        <v>74</v>
      </c>
      <c r="AJ450" s="67">
        <v>0</v>
      </c>
      <c r="AK450" s="76" t="s">
        <v>74</v>
      </c>
      <c r="AL450" s="76" t="s">
        <v>74</v>
      </c>
      <c r="AM450" s="71">
        <f t="shared" si="32"/>
        <v>0</v>
      </c>
      <c r="AN450" s="305">
        <f>+K450+AC450-AH450</f>
        <v>11167000</v>
      </c>
      <c r="AO450" s="67" t="s">
        <v>66</v>
      </c>
      <c r="AP450" s="70">
        <v>11167000</v>
      </c>
      <c r="AQ450" s="67" t="s">
        <v>94</v>
      </c>
      <c r="AR450" s="70">
        <v>0</v>
      </c>
      <c r="AS450" s="80" t="s">
        <v>74</v>
      </c>
      <c r="AT450" s="301">
        <v>11167000</v>
      </c>
      <c r="AU450" s="203">
        <f t="shared" si="33"/>
        <v>0</v>
      </c>
      <c r="AV450" s="83">
        <f t="shared" si="34"/>
        <v>1</v>
      </c>
      <c r="AW450" s="158" t="s">
        <v>74</v>
      </c>
      <c r="AX450" s="67" t="s">
        <v>80</v>
      </c>
      <c r="AY450" s="70" t="s">
        <v>10394</v>
      </c>
      <c r="AZ450" s="68" t="s">
        <v>66</v>
      </c>
      <c r="BA450" s="68" t="s">
        <v>66</v>
      </c>
    </row>
    <row r="451" spans="2:53" x14ac:dyDescent="0.25">
      <c r="B451" s="68">
        <v>2024</v>
      </c>
      <c r="C451" s="68">
        <v>891780111</v>
      </c>
      <c r="D451" s="69" t="s">
        <v>64</v>
      </c>
      <c r="E451" s="74" t="s">
        <v>10393</v>
      </c>
      <c r="F451" s="71" t="s">
        <v>10392</v>
      </c>
      <c r="G451" s="314">
        <v>0</v>
      </c>
      <c r="H451" s="67" t="s">
        <v>72</v>
      </c>
      <c r="I451" s="69" t="s">
        <v>65</v>
      </c>
      <c r="J451" s="70" t="s">
        <v>10391</v>
      </c>
      <c r="K451" s="70">
        <v>11167000</v>
      </c>
      <c r="L451" s="68" t="s">
        <v>67</v>
      </c>
      <c r="M451" s="70" t="s">
        <v>8077</v>
      </c>
      <c r="N451" s="70">
        <v>1083005105</v>
      </c>
      <c r="O451" s="75">
        <v>14</v>
      </c>
      <c r="P451" s="249">
        <v>45302</v>
      </c>
      <c r="Q451" s="70">
        <v>2126349000</v>
      </c>
      <c r="R451" s="249">
        <v>45335</v>
      </c>
      <c r="S451" s="70">
        <v>11167000</v>
      </c>
      <c r="T451" s="67" t="s">
        <v>66</v>
      </c>
      <c r="U451" s="70">
        <v>36557666</v>
      </c>
      <c r="V451" s="70" t="s">
        <v>5987</v>
      </c>
      <c r="W451" s="249">
        <v>45335</v>
      </c>
      <c r="X451" s="249">
        <v>45335</v>
      </c>
      <c r="Y451" s="78" t="s">
        <v>74</v>
      </c>
      <c r="Z451" s="249">
        <v>45457</v>
      </c>
      <c r="AA451" s="71">
        <f t="shared" si="30"/>
        <v>122</v>
      </c>
      <c r="AB451" s="71">
        <v>0</v>
      </c>
      <c r="AC451" s="299">
        <v>0</v>
      </c>
      <c r="AD451" s="71">
        <v>0</v>
      </c>
      <c r="AE451" s="158" t="s">
        <v>74</v>
      </c>
      <c r="AF451" s="71">
        <f t="shared" si="31"/>
        <v>0</v>
      </c>
      <c r="AG451" s="70">
        <v>0</v>
      </c>
      <c r="AH451" s="300">
        <v>0</v>
      </c>
      <c r="AI451" s="158" t="s">
        <v>74</v>
      </c>
      <c r="AJ451" s="67">
        <v>0</v>
      </c>
      <c r="AK451" s="76" t="s">
        <v>74</v>
      </c>
      <c r="AL451" s="76" t="s">
        <v>74</v>
      </c>
      <c r="AM451" s="71">
        <f t="shared" si="32"/>
        <v>0</v>
      </c>
      <c r="AN451" s="305">
        <f>+K451+AC451-AH451</f>
        <v>11167000</v>
      </c>
      <c r="AO451" s="67" t="s">
        <v>66</v>
      </c>
      <c r="AP451" s="70">
        <v>11167000</v>
      </c>
      <c r="AQ451" s="67" t="s">
        <v>94</v>
      </c>
      <c r="AR451" s="70">
        <v>0</v>
      </c>
      <c r="AS451" s="80" t="s">
        <v>74</v>
      </c>
      <c r="AT451" s="301">
        <v>11167000</v>
      </c>
      <c r="AU451" s="203">
        <f t="shared" si="33"/>
        <v>0</v>
      </c>
      <c r="AV451" s="83">
        <f t="shared" si="34"/>
        <v>1</v>
      </c>
      <c r="AW451" s="158" t="s">
        <v>74</v>
      </c>
      <c r="AX451" s="67" t="s">
        <v>80</v>
      </c>
      <c r="AY451" s="70" t="s">
        <v>10390</v>
      </c>
      <c r="AZ451" s="68" t="s">
        <v>66</v>
      </c>
      <c r="BA451" s="68" t="s">
        <v>66</v>
      </c>
    </row>
    <row r="452" spans="2:53" x14ac:dyDescent="0.25">
      <c r="B452" s="68">
        <v>2024</v>
      </c>
      <c r="C452" s="68">
        <v>891780111</v>
      </c>
      <c r="D452" s="69" t="s">
        <v>64</v>
      </c>
      <c r="E452" s="74" t="s">
        <v>10389</v>
      </c>
      <c r="F452" s="71" t="s">
        <v>10388</v>
      </c>
      <c r="G452" s="314">
        <v>0</v>
      </c>
      <c r="H452" s="67" t="s">
        <v>72</v>
      </c>
      <c r="I452" s="69" t="s">
        <v>65</v>
      </c>
      <c r="J452" s="70" t="s">
        <v>10205</v>
      </c>
      <c r="K452" s="70">
        <v>11167000</v>
      </c>
      <c r="L452" s="68" t="s">
        <v>67</v>
      </c>
      <c r="M452" s="70" t="s">
        <v>6713</v>
      </c>
      <c r="N452" s="70">
        <v>84452687</v>
      </c>
      <c r="O452" s="75">
        <v>14</v>
      </c>
      <c r="P452" s="249">
        <v>45302</v>
      </c>
      <c r="Q452" s="70">
        <v>2126349000</v>
      </c>
      <c r="R452" s="249">
        <v>45335</v>
      </c>
      <c r="S452" s="70">
        <v>11167000</v>
      </c>
      <c r="T452" s="67" t="s">
        <v>66</v>
      </c>
      <c r="U452" s="70">
        <v>85152695</v>
      </c>
      <c r="V452" s="70" t="s">
        <v>6527</v>
      </c>
      <c r="W452" s="249">
        <v>45335</v>
      </c>
      <c r="X452" s="249">
        <v>45335</v>
      </c>
      <c r="Y452" s="78" t="s">
        <v>74</v>
      </c>
      <c r="Z452" s="249">
        <v>45457</v>
      </c>
      <c r="AA452" s="71">
        <f t="shared" si="30"/>
        <v>122</v>
      </c>
      <c r="AB452" s="71">
        <v>2</v>
      </c>
      <c r="AC452" s="299">
        <v>1333000</v>
      </c>
      <c r="AD452" s="71">
        <v>1</v>
      </c>
      <c r="AE452" s="315">
        <v>45473</v>
      </c>
      <c r="AF452" s="71">
        <f t="shared" si="31"/>
        <v>16</v>
      </c>
      <c r="AG452" s="70">
        <v>0</v>
      </c>
      <c r="AH452" s="300">
        <v>0</v>
      </c>
      <c r="AI452" s="158" t="s">
        <v>74</v>
      </c>
      <c r="AJ452" s="67">
        <v>0</v>
      </c>
      <c r="AK452" s="76" t="s">
        <v>74</v>
      </c>
      <c r="AL452" s="76" t="s">
        <v>74</v>
      </c>
      <c r="AM452" s="71">
        <f t="shared" si="32"/>
        <v>0</v>
      </c>
      <c r="AN452" s="305">
        <f>+K452+AC452-AH452</f>
        <v>12500000</v>
      </c>
      <c r="AO452" s="67" t="s">
        <v>66</v>
      </c>
      <c r="AP452" s="70">
        <v>11167000</v>
      </c>
      <c r="AQ452" s="67" t="s">
        <v>94</v>
      </c>
      <c r="AR452" s="70">
        <v>0</v>
      </c>
      <c r="AS452" s="80" t="s">
        <v>74</v>
      </c>
      <c r="AT452" s="301">
        <v>12500000</v>
      </c>
      <c r="AU452" s="203">
        <f t="shared" si="33"/>
        <v>0</v>
      </c>
      <c r="AV452" s="83">
        <f t="shared" si="34"/>
        <v>1</v>
      </c>
      <c r="AW452" s="158" t="s">
        <v>74</v>
      </c>
      <c r="AX452" s="67" t="s">
        <v>80</v>
      </c>
      <c r="AY452" s="70" t="s">
        <v>10387</v>
      </c>
      <c r="AZ452" s="68" t="s">
        <v>66</v>
      </c>
      <c r="BA452" s="68" t="s">
        <v>66</v>
      </c>
    </row>
    <row r="453" spans="2:53" x14ac:dyDescent="0.25">
      <c r="B453" s="68">
        <v>2024</v>
      </c>
      <c r="C453" s="68">
        <v>891780111</v>
      </c>
      <c r="D453" s="69" t="s">
        <v>64</v>
      </c>
      <c r="E453" s="74" t="s">
        <v>10386</v>
      </c>
      <c r="F453" s="71" t="s">
        <v>10385</v>
      </c>
      <c r="G453" s="314">
        <v>0</v>
      </c>
      <c r="H453" s="67" t="s">
        <v>72</v>
      </c>
      <c r="I453" s="69" t="s">
        <v>65</v>
      </c>
      <c r="J453" s="70" t="s">
        <v>10384</v>
      </c>
      <c r="K453" s="70">
        <v>11167000</v>
      </c>
      <c r="L453" s="68" t="s">
        <v>67</v>
      </c>
      <c r="M453" s="70" t="s">
        <v>7718</v>
      </c>
      <c r="N453" s="70">
        <v>1083041732</v>
      </c>
      <c r="O453" s="75">
        <v>14</v>
      </c>
      <c r="P453" s="249">
        <v>45302</v>
      </c>
      <c r="Q453" s="70">
        <v>2126349000</v>
      </c>
      <c r="R453" s="249">
        <v>45335</v>
      </c>
      <c r="S453" s="70">
        <v>11167000</v>
      </c>
      <c r="T453" s="67" t="s">
        <v>66</v>
      </c>
      <c r="U453" s="70">
        <v>30766322</v>
      </c>
      <c r="V453" s="70" t="s">
        <v>6345</v>
      </c>
      <c r="W453" s="249">
        <v>45335</v>
      </c>
      <c r="X453" s="249">
        <v>45335</v>
      </c>
      <c r="Y453" s="78" t="s">
        <v>74</v>
      </c>
      <c r="Z453" s="249">
        <v>45457</v>
      </c>
      <c r="AA453" s="71">
        <f t="shared" si="30"/>
        <v>122</v>
      </c>
      <c r="AB453" s="71">
        <v>2</v>
      </c>
      <c r="AC453" s="299">
        <v>1333000</v>
      </c>
      <c r="AD453" s="71">
        <v>1</v>
      </c>
      <c r="AE453" s="315">
        <v>45473</v>
      </c>
      <c r="AF453" s="71">
        <f t="shared" si="31"/>
        <v>16</v>
      </c>
      <c r="AG453" s="70">
        <v>0</v>
      </c>
      <c r="AH453" s="300">
        <v>0</v>
      </c>
      <c r="AI453" s="158" t="s">
        <v>74</v>
      </c>
      <c r="AJ453" s="67">
        <v>0</v>
      </c>
      <c r="AK453" s="76" t="s">
        <v>74</v>
      </c>
      <c r="AL453" s="76" t="s">
        <v>74</v>
      </c>
      <c r="AM453" s="71">
        <f t="shared" si="32"/>
        <v>0</v>
      </c>
      <c r="AN453" s="305">
        <f>+K453+AC453-AH453</f>
        <v>12500000</v>
      </c>
      <c r="AO453" s="67" t="s">
        <v>66</v>
      </c>
      <c r="AP453" s="70">
        <v>11167000</v>
      </c>
      <c r="AQ453" s="67" t="s">
        <v>94</v>
      </c>
      <c r="AR453" s="70">
        <v>0</v>
      </c>
      <c r="AS453" s="80" t="s">
        <v>74</v>
      </c>
      <c r="AT453" s="301">
        <v>12500000</v>
      </c>
      <c r="AU453" s="203">
        <f t="shared" si="33"/>
        <v>0</v>
      </c>
      <c r="AV453" s="83">
        <f t="shared" si="34"/>
        <v>1</v>
      </c>
      <c r="AW453" s="158" t="s">
        <v>74</v>
      </c>
      <c r="AX453" s="67" t="s">
        <v>80</v>
      </c>
      <c r="AY453" s="70" t="s">
        <v>10383</v>
      </c>
      <c r="AZ453" s="68" t="s">
        <v>66</v>
      </c>
      <c r="BA453" s="68" t="s">
        <v>66</v>
      </c>
    </row>
    <row r="454" spans="2:53" x14ac:dyDescent="0.25">
      <c r="B454" s="68">
        <v>2024</v>
      </c>
      <c r="C454" s="68">
        <v>891780111</v>
      </c>
      <c r="D454" s="69" t="s">
        <v>64</v>
      </c>
      <c r="E454" s="74" t="s">
        <v>10382</v>
      </c>
      <c r="F454" s="71" t="s">
        <v>10381</v>
      </c>
      <c r="G454" s="314">
        <v>0</v>
      </c>
      <c r="H454" s="67" t="s">
        <v>72</v>
      </c>
      <c r="I454" s="69" t="s">
        <v>65</v>
      </c>
      <c r="J454" s="70" t="s">
        <v>10380</v>
      </c>
      <c r="K454" s="70">
        <v>9380000</v>
      </c>
      <c r="L454" s="68" t="s">
        <v>67</v>
      </c>
      <c r="M454" s="70" t="s">
        <v>9090</v>
      </c>
      <c r="N454" s="70">
        <v>1065134989</v>
      </c>
      <c r="O454" s="75">
        <v>14</v>
      </c>
      <c r="P454" s="249">
        <v>45302</v>
      </c>
      <c r="Q454" s="70">
        <v>2126349000</v>
      </c>
      <c r="R454" s="249">
        <v>45335</v>
      </c>
      <c r="S454" s="70">
        <v>9380000</v>
      </c>
      <c r="T454" s="67" t="s">
        <v>66</v>
      </c>
      <c r="U454" s="70">
        <v>2536172</v>
      </c>
      <c r="V454" s="70" t="s">
        <v>6690</v>
      </c>
      <c r="W454" s="249">
        <v>45335</v>
      </c>
      <c r="X454" s="249">
        <v>45335</v>
      </c>
      <c r="Y454" s="78" t="s">
        <v>74</v>
      </c>
      <c r="Z454" s="249">
        <v>45457</v>
      </c>
      <c r="AA454" s="71">
        <f t="shared" si="30"/>
        <v>122</v>
      </c>
      <c r="AB454" s="71">
        <v>0</v>
      </c>
      <c r="AC454" s="299">
        <v>0</v>
      </c>
      <c r="AD454" s="71">
        <v>0</v>
      </c>
      <c r="AE454" s="158" t="s">
        <v>74</v>
      </c>
      <c r="AF454" s="71">
        <f t="shared" si="31"/>
        <v>0</v>
      </c>
      <c r="AG454" s="70">
        <v>0</v>
      </c>
      <c r="AH454" s="300">
        <v>0</v>
      </c>
      <c r="AI454" s="158" t="s">
        <v>74</v>
      </c>
      <c r="AJ454" s="67">
        <v>0</v>
      </c>
      <c r="AK454" s="76" t="s">
        <v>74</v>
      </c>
      <c r="AL454" s="76" t="s">
        <v>74</v>
      </c>
      <c r="AM454" s="71">
        <f t="shared" si="32"/>
        <v>0</v>
      </c>
      <c r="AN454" s="305">
        <f>+K454+AC454-AH454</f>
        <v>9380000</v>
      </c>
      <c r="AO454" s="67" t="s">
        <v>66</v>
      </c>
      <c r="AP454" s="70">
        <v>9380000</v>
      </c>
      <c r="AQ454" s="67" t="s">
        <v>94</v>
      </c>
      <c r="AR454" s="70">
        <v>0</v>
      </c>
      <c r="AS454" s="80" t="s">
        <v>74</v>
      </c>
      <c r="AT454" s="301">
        <v>9380000</v>
      </c>
      <c r="AU454" s="203">
        <f t="shared" si="33"/>
        <v>0</v>
      </c>
      <c r="AV454" s="83">
        <f t="shared" si="34"/>
        <v>1</v>
      </c>
      <c r="AW454" s="158" t="s">
        <v>74</v>
      </c>
      <c r="AX454" s="67" t="s">
        <v>80</v>
      </c>
      <c r="AY454" s="70" t="s">
        <v>10379</v>
      </c>
      <c r="AZ454" s="68" t="s">
        <v>66</v>
      </c>
      <c r="BA454" s="68" t="s">
        <v>66</v>
      </c>
    </row>
    <row r="455" spans="2:53" x14ac:dyDescent="0.25">
      <c r="B455" s="68">
        <v>2024</v>
      </c>
      <c r="C455" s="68">
        <v>891780111</v>
      </c>
      <c r="D455" s="69" t="s">
        <v>64</v>
      </c>
      <c r="E455" s="74" t="s">
        <v>10378</v>
      </c>
      <c r="F455" s="71" t="s">
        <v>10377</v>
      </c>
      <c r="G455" s="314">
        <v>0</v>
      </c>
      <c r="H455" s="67" t="s">
        <v>72</v>
      </c>
      <c r="I455" s="69" t="s">
        <v>65</v>
      </c>
      <c r="J455" s="70" t="s">
        <v>10376</v>
      </c>
      <c r="K455" s="70">
        <v>9380000</v>
      </c>
      <c r="L455" s="68" t="s">
        <v>67</v>
      </c>
      <c r="M455" s="70" t="s">
        <v>6538</v>
      </c>
      <c r="N455" s="70">
        <v>1082984745</v>
      </c>
      <c r="O455" s="75">
        <v>14</v>
      </c>
      <c r="P455" s="249">
        <v>45302</v>
      </c>
      <c r="Q455" s="70">
        <v>2126349000</v>
      </c>
      <c r="R455" s="249">
        <v>45335</v>
      </c>
      <c r="S455" s="70">
        <v>9380000</v>
      </c>
      <c r="T455" s="67" t="s">
        <v>66</v>
      </c>
      <c r="U455" s="70">
        <v>84450555</v>
      </c>
      <c r="V455" s="70" t="s">
        <v>6474</v>
      </c>
      <c r="W455" s="249">
        <v>45335</v>
      </c>
      <c r="X455" s="249">
        <v>45335</v>
      </c>
      <c r="Y455" s="78" t="s">
        <v>74</v>
      </c>
      <c r="Z455" s="249">
        <v>45457</v>
      </c>
      <c r="AA455" s="71">
        <f t="shared" si="30"/>
        <v>122</v>
      </c>
      <c r="AB455" s="71">
        <v>0</v>
      </c>
      <c r="AC455" s="299">
        <v>0</v>
      </c>
      <c r="AD455" s="71">
        <v>0</v>
      </c>
      <c r="AE455" s="158" t="s">
        <v>74</v>
      </c>
      <c r="AF455" s="71">
        <f t="shared" si="31"/>
        <v>0</v>
      </c>
      <c r="AG455" s="70">
        <v>0</v>
      </c>
      <c r="AH455" s="300">
        <v>0</v>
      </c>
      <c r="AI455" s="158" t="s">
        <v>74</v>
      </c>
      <c r="AJ455" s="67">
        <v>0</v>
      </c>
      <c r="AK455" s="76" t="s">
        <v>74</v>
      </c>
      <c r="AL455" s="76" t="s">
        <v>74</v>
      </c>
      <c r="AM455" s="71">
        <f t="shared" si="32"/>
        <v>0</v>
      </c>
      <c r="AN455" s="305">
        <f>+K455+AC455-AH455</f>
        <v>9380000</v>
      </c>
      <c r="AO455" s="67" t="s">
        <v>66</v>
      </c>
      <c r="AP455" s="70">
        <v>9380000</v>
      </c>
      <c r="AQ455" s="67" t="s">
        <v>94</v>
      </c>
      <c r="AR455" s="70">
        <v>0</v>
      </c>
      <c r="AS455" s="80" t="s">
        <v>74</v>
      </c>
      <c r="AT455" s="301">
        <v>9380000</v>
      </c>
      <c r="AU455" s="203">
        <f t="shared" si="33"/>
        <v>0</v>
      </c>
      <c r="AV455" s="83">
        <f t="shared" si="34"/>
        <v>1</v>
      </c>
      <c r="AW455" s="158" t="s">
        <v>74</v>
      </c>
      <c r="AX455" s="67" t="s">
        <v>80</v>
      </c>
      <c r="AY455" s="70" t="s">
        <v>10375</v>
      </c>
      <c r="AZ455" s="68" t="s">
        <v>66</v>
      </c>
      <c r="BA455" s="68" t="s">
        <v>66</v>
      </c>
    </row>
    <row r="456" spans="2:53" x14ac:dyDescent="0.25">
      <c r="B456" s="68">
        <v>2024</v>
      </c>
      <c r="C456" s="68">
        <v>891780111</v>
      </c>
      <c r="D456" s="69" t="s">
        <v>64</v>
      </c>
      <c r="E456" s="74" t="s">
        <v>10374</v>
      </c>
      <c r="F456" s="71" t="s">
        <v>10373</v>
      </c>
      <c r="G456" s="314">
        <v>0</v>
      </c>
      <c r="H456" s="67" t="s">
        <v>72</v>
      </c>
      <c r="I456" s="69" t="s">
        <v>65</v>
      </c>
      <c r="J456" s="70" t="s">
        <v>10372</v>
      </c>
      <c r="K456" s="70">
        <v>9380000</v>
      </c>
      <c r="L456" s="68" t="s">
        <v>67</v>
      </c>
      <c r="M456" s="70" t="s">
        <v>6995</v>
      </c>
      <c r="N456" s="70">
        <v>1082882138</v>
      </c>
      <c r="O456" s="75">
        <v>14</v>
      </c>
      <c r="P456" s="249">
        <v>45302</v>
      </c>
      <c r="Q456" s="70">
        <v>2126349000</v>
      </c>
      <c r="R456" s="249">
        <v>45335</v>
      </c>
      <c r="S456" s="70">
        <v>9380000</v>
      </c>
      <c r="T456" s="67" t="s">
        <v>66</v>
      </c>
      <c r="U456" s="70">
        <v>45507423</v>
      </c>
      <c r="V456" s="70" t="s">
        <v>6637</v>
      </c>
      <c r="W456" s="249">
        <v>45335</v>
      </c>
      <c r="X456" s="249">
        <v>45335</v>
      </c>
      <c r="Y456" s="78" t="s">
        <v>74</v>
      </c>
      <c r="Z456" s="249">
        <v>45457</v>
      </c>
      <c r="AA456" s="71">
        <f t="shared" ref="AA456:AA519" si="35">+IF(Y456="1800-01-01",Z456-X456,Z456-Y456)</f>
        <v>122</v>
      </c>
      <c r="AB456" s="71">
        <v>2</v>
      </c>
      <c r="AC456" s="299">
        <v>490000</v>
      </c>
      <c r="AD456" s="71">
        <v>1</v>
      </c>
      <c r="AE456" s="315">
        <v>45464</v>
      </c>
      <c r="AF456" s="71">
        <f t="shared" ref="AF456:AF519" si="36">+IF(AE456="1800-01-01",0,AE456-Z456)</f>
        <v>7</v>
      </c>
      <c r="AG456" s="70">
        <v>0</v>
      </c>
      <c r="AH456" s="300">
        <v>0</v>
      </c>
      <c r="AI456" s="158" t="s">
        <v>74</v>
      </c>
      <c r="AJ456" s="67">
        <v>0</v>
      </c>
      <c r="AK456" s="76" t="s">
        <v>74</v>
      </c>
      <c r="AL456" s="76" t="s">
        <v>74</v>
      </c>
      <c r="AM456" s="71">
        <f t="shared" ref="AM456:AM519" si="37">+IF(AK456="1800-01-01",0,AL456-AK456)</f>
        <v>0</v>
      </c>
      <c r="AN456" s="305">
        <f>+K456+AC456-AH456</f>
        <v>9870000</v>
      </c>
      <c r="AO456" s="67" t="s">
        <v>66</v>
      </c>
      <c r="AP456" s="70">
        <v>9380000</v>
      </c>
      <c r="AQ456" s="67" t="s">
        <v>94</v>
      </c>
      <c r="AR456" s="70">
        <v>0</v>
      </c>
      <c r="AS456" s="80" t="s">
        <v>74</v>
      </c>
      <c r="AT456" s="301">
        <v>9870000</v>
      </c>
      <c r="AU456" s="203">
        <f t="shared" ref="AU456:AU519" si="38">AN456-AT456</f>
        <v>0</v>
      </c>
      <c r="AV456" s="83">
        <f t="shared" ref="AV456:AV519" si="39">+IFERROR(AT456/AN456,"_")</f>
        <v>1</v>
      </c>
      <c r="AW456" s="158" t="s">
        <v>74</v>
      </c>
      <c r="AX456" s="67" t="s">
        <v>80</v>
      </c>
      <c r="AY456" s="70" t="s">
        <v>10371</v>
      </c>
      <c r="AZ456" s="68" t="s">
        <v>66</v>
      </c>
      <c r="BA456" s="68" t="s">
        <v>66</v>
      </c>
    </row>
    <row r="457" spans="2:53" x14ac:dyDescent="0.25">
      <c r="B457" s="68">
        <v>2024</v>
      </c>
      <c r="C457" s="68">
        <v>891780111</v>
      </c>
      <c r="D457" s="69" t="s">
        <v>64</v>
      </c>
      <c r="E457" s="74" t="s">
        <v>10370</v>
      </c>
      <c r="F457" s="71" t="s">
        <v>10369</v>
      </c>
      <c r="G457" s="314">
        <v>0</v>
      </c>
      <c r="H457" s="67" t="s">
        <v>72</v>
      </c>
      <c r="I457" s="69" t="s">
        <v>65</v>
      </c>
      <c r="J457" s="70" t="s">
        <v>10368</v>
      </c>
      <c r="K457" s="70">
        <v>11167000</v>
      </c>
      <c r="L457" s="68" t="s">
        <v>67</v>
      </c>
      <c r="M457" s="70" t="s">
        <v>6924</v>
      </c>
      <c r="N457" s="70">
        <v>36695248</v>
      </c>
      <c r="O457" s="75">
        <v>14</v>
      </c>
      <c r="P457" s="249">
        <v>45302</v>
      </c>
      <c r="Q457" s="70">
        <v>2126349000</v>
      </c>
      <c r="R457" s="249">
        <v>45335</v>
      </c>
      <c r="S457" s="70">
        <v>11167000</v>
      </c>
      <c r="T457" s="67" t="s">
        <v>66</v>
      </c>
      <c r="U457" s="70">
        <v>45507423</v>
      </c>
      <c r="V457" s="70" t="s">
        <v>6637</v>
      </c>
      <c r="W457" s="249">
        <v>45335</v>
      </c>
      <c r="X457" s="249">
        <v>45335</v>
      </c>
      <c r="Y457" s="78" t="s">
        <v>74</v>
      </c>
      <c r="Z457" s="249">
        <v>45457</v>
      </c>
      <c r="AA457" s="71">
        <f t="shared" si="35"/>
        <v>122</v>
      </c>
      <c r="AB457" s="71">
        <v>2</v>
      </c>
      <c r="AC457" s="299">
        <v>583000</v>
      </c>
      <c r="AD457" s="71">
        <v>1</v>
      </c>
      <c r="AE457" s="315">
        <v>45464</v>
      </c>
      <c r="AF457" s="71">
        <f t="shared" si="36"/>
        <v>7</v>
      </c>
      <c r="AG457" s="70">
        <v>0</v>
      </c>
      <c r="AH457" s="300">
        <v>0</v>
      </c>
      <c r="AI457" s="158" t="s">
        <v>74</v>
      </c>
      <c r="AJ457" s="67">
        <v>0</v>
      </c>
      <c r="AK457" s="76" t="s">
        <v>74</v>
      </c>
      <c r="AL457" s="76" t="s">
        <v>74</v>
      </c>
      <c r="AM457" s="71">
        <f t="shared" si="37"/>
        <v>0</v>
      </c>
      <c r="AN457" s="305">
        <f>+K457+AC457-AH457</f>
        <v>11750000</v>
      </c>
      <c r="AO457" s="67" t="s">
        <v>66</v>
      </c>
      <c r="AP457" s="70">
        <v>11167000</v>
      </c>
      <c r="AQ457" s="67" t="s">
        <v>94</v>
      </c>
      <c r="AR457" s="70">
        <v>0</v>
      </c>
      <c r="AS457" s="80" t="s">
        <v>74</v>
      </c>
      <c r="AT457" s="301">
        <v>11750000</v>
      </c>
      <c r="AU457" s="203">
        <f t="shared" si="38"/>
        <v>0</v>
      </c>
      <c r="AV457" s="83">
        <f t="shared" si="39"/>
        <v>1</v>
      </c>
      <c r="AW457" s="158" t="s">
        <v>74</v>
      </c>
      <c r="AX457" s="67" t="s">
        <v>80</v>
      </c>
      <c r="AY457" s="70" t="s">
        <v>10367</v>
      </c>
      <c r="AZ457" s="68" t="s">
        <v>66</v>
      </c>
      <c r="BA457" s="68" t="s">
        <v>66</v>
      </c>
    </row>
    <row r="458" spans="2:53" x14ac:dyDescent="0.25">
      <c r="B458" s="68">
        <v>2024</v>
      </c>
      <c r="C458" s="68">
        <v>891780111</v>
      </c>
      <c r="D458" s="69" t="s">
        <v>64</v>
      </c>
      <c r="E458" s="74" t="s">
        <v>10366</v>
      </c>
      <c r="F458" s="71" t="s">
        <v>10365</v>
      </c>
      <c r="G458" s="314">
        <v>0</v>
      </c>
      <c r="H458" s="67" t="s">
        <v>72</v>
      </c>
      <c r="I458" s="69" t="s">
        <v>65</v>
      </c>
      <c r="J458" s="70" t="s">
        <v>10364</v>
      </c>
      <c r="K458" s="70">
        <v>9380000</v>
      </c>
      <c r="L458" s="68" t="s">
        <v>67</v>
      </c>
      <c r="M458" s="70" t="s">
        <v>7090</v>
      </c>
      <c r="N458" s="70">
        <v>36641670</v>
      </c>
      <c r="O458" s="75">
        <v>14</v>
      </c>
      <c r="P458" s="249">
        <v>45302</v>
      </c>
      <c r="Q458" s="70">
        <v>2126349000</v>
      </c>
      <c r="R458" s="249">
        <v>45335</v>
      </c>
      <c r="S458" s="70">
        <v>9380000</v>
      </c>
      <c r="T458" s="67" t="s">
        <v>66</v>
      </c>
      <c r="U458" s="70">
        <v>45507423</v>
      </c>
      <c r="V458" s="70" t="s">
        <v>6637</v>
      </c>
      <c r="W458" s="249">
        <v>45335</v>
      </c>
      <c r="X458" s="249">
        <v>45335</v>
      </c>
      <c r="Y458" s="78" t="s">
        <v>74</v>
      </c>
      <c r="Z458" s="249">
        <v>45457</v>
      </c>
      <c r="AA458" s="71">
        <f t="shared" si="35"/>
        <v>122</v>
      </c>
      <c r="AB458" s="71">
        <v>2</v>
      </c>
      <c r="AC458" s="299">
        <v>490000</v>
      </c>
      <c r="AD458" s="71">
        <v>1</v>
      </c>
      <c r="AE458" s="315">
        <v>45464</v>
      </c>
      <c r="AF458" s="71">
        <f t="shared" si="36"/>
        <v>7</v>
      </c>
      <c r="AG458" s="70">
        <v>0</v>
      </c>
      <c r="AH458" s="300">
        <v>0</v>
      </c>
      <c r="AI458" s="158" t="s">
        <v>74</v>
      </c>
      <c r="AJ458" s="67">
        <v>0</v>
      </c>
      <c r="AK458" s="76" t="s">
        <v>74</v>
      </c>
      <c r="AL458" s="76" t="s">
        <v>74</v>
      </c>
      <c r="AM458" s="71">
        <f t="shared" si="37"/>
        <v>0</v>
      </c>
      <c r="AN458" s="305">
        <f>+K458+AC458-AH458</f>
        <v>9870000</v>
      </c>
      <c r="AO458" s="67" t="s">
        <v>66</v>
      </c>
      <c r="AP458" s="70">
        <v>9380000</v>
      </c>
      <c r="AQ458" s="67" t="s">
        <v>94</v>
      </c>
      <c r="AR458" s="70">
        <v>0</v>
      </c>
      <c r="AS458" s="80" t="s">
        <v>74</v>
      </c>
      <c r="AT458" s="301">
        <v>9870000</v>
      </c>
      <c r="AU458" s="203">
        <f t="shared" si="38"/>
        <v>0</v>
      </c>
      <c r="AV458" s="83">
        <f t="shared" si="39"/>
        <v>1</v>
      </c>
      <c r="AW458" s="158" t="s">
        <v>74</v>
      </c>
      <c r="AX458" s="67" t="s">
        <v>80</v>
      </c>
      <c r="AY458" s="70" t="s">
        <v>10363</v>
      </c>
      <c r="AZ458" s="68" t="s">
        <v>66</v>
      </c>
      <c r="BA458" s="68" t="s">
        <v>66</v>
      </c>
    </row>
    <row r="459" spans="2:53" x14ac:dyDescent="0.25">
      <c r="B459" s="68">
        <v>2024</v>
      </c>
      <c r="C459" s="68">
        <v>891780111</v>
      </c>
      <c r="D459" s="69" t="s">
        <v>64</v>
      </c>
      <c r="E459" s="74" t="s">
        <v>10362</v>
      </c>
      <c r="F459" s="71" t="s">
        <v>10361</v>
      </c>
      <c r="G459" s="314">
        <v>0</v>
      </c>
      <c r="H459" s="67" t="s">
        <v>72</v>
      </c>
      <c r="I459" s="69" t="s">
        <v>65</v>
      </c>
      <c r="J459" s="70" t="s">
        <v>10360</v>
      </c>
      <c r="K459" s="70">
        <v>12060000</v>
      </c>
      <c r="L459" s="68" t="s">
        <v>67</v>
      </c>
      <c r="M459" s="70" t="s">
        <v>7778</v>
      </c>
      <c r="N459" s="70">
        <v>49758019</v>
      </c>
      <c r="O459" s="75">
        <v>13</v>
      </c>
      <c r="P459" s="158">
        <v>45302</v>
      </c>
      <c r="Q459" s="70">
        <v>4518689382</v>
      </c>
      <c r="R459" s="249">
        <v>45335</v>
      </c>
      <c r="S459" s="70">
        <v>12060000</v>
      </c>
      <c r="T459" s="67" t="s">
        <v>66</v>
      </c>
      <c r="U459" s="70">
        <v>57441846</v>
      </c>
      <c r="V459" s="70" t="s">
        <v>7772</v>
      </c>
      <c r="W459" s="249">
        <v>45335</v>
      </c>
      <c r="X459" s="249">
        <v>45335</v>
      </c>
      <c r="Y459" s="78" t="s">
        <v>74</v>
      </c>
      <c r="Z459" s="249">
        <v>45457</v>
      </c>
      <c r="AA459" s="71">
        <f t="shared" si="35"/>
        <v>122</v>
      </c>
      <c r="AB459" s="71">
        <v>0</v>
      </c>
      <c r="AC459" s="299">
        <v>0</v>
      </c>
      <c r="AD459" s="71">
        <v>0</v>
      </c>
      <c r="AE459" s="158" t="s">
        <v>74</v>
      </c>
      <c r="AF459" s="71">
        <f t="shared" si="36"/>
        <v>0</v>
      </c>
      <c r="AG459" s="70">
        <v>0</v>
      </c>
      <c r="AH459" s="300">
        <v>0</v>
      </c>
      <c r="AI459" s="158" t="s">
        <v>74</v>
      </c>
      <c r="AJ459" s="67">
        <v>0</v>
      </c>
      <c r="AK459" s="76" t="s">
        <v>74</v>
      </c>
      <c r="AL459" s="76" t="s">
        <v>74</v>
      </c>
      <c r="AM459" s="71">
        <f t="shared" si="37"/>
        <v>0</v>
      </c>
      <c r="AN459" s="305">
        <f>+K459+AC459-AH459</f>
        <v>12060000</v>
      </c>
      <c r="AO459" s="67" t="s">
        <v>66</v>
      </c>
      <c r="AP459" s="70">
        <v>12060000</v>
      </c>
      <c r="AQ459" s="67" t="s">
        <v>94</v>
      </c>
      <c r="AR459" s="70">
        <v>0</v>
      </c>
      <c r="AS459" s="80" t="s">
        <v>74</v>
      </c>
      <c r="AT459" s="301">
        <v>12060000</v>
      </c>
      <c r="AU459" s="203">
        <f t="shared" si="38"/>
        <v>0</v>
      </c>
      <c r="AV459" s="83">
        <f t="shared" si="39"/>
        <v>1</v>
      </c>
      <c r="AW459" s="158" t="s">
        <v>74</v>
      </c>
      <c r="AX459" s="67" t="s">
        <v>80</v>
      </c>
      <c r="AY459" s="70" t="s">
        <v>10359</v>
      </c>
      <c r="AZ459" s="68" t="s">
        <v>66</v>
      </c>
      <c r="BA459" s="68" t="s">
        <v>66</v>
      </c>
    </row>
    <row r="460" spans="2:53" x14ac:dyDescent="0.25">
      <c r="B460" s="68">
        <v>2024</v>
      </c>
      <c r="C460" s="68">
        <v>891780111</v>
      </c>
      <c r="D460" s="69" t="s">
        <v>64</v>
      </c>
      <c r="E460" s="74" t="s">
        <v>10358</v>
      </c>
      <c r="F460" s="71" t="s">
        <v>10357</v>
      </c>
      <c r="G460" s="314">
        <v>0</v>
      </c>
      <c r="H460" s="67" t="s">
        <v>72</v>
      </c>
      <c r="I460" s="69" t="s">
        <v>65</v>
      </c>
      <c r="J460" s="70" t="s">
        <v>10356</v>
      </c>
      <c r="K460" s="70">
        <v>15360000</v>
      </c>
      <c r="L460" s="68" t="s">
        <v>67</v>
      </c>
      <c r="M460" s="70" t="s">
        <v>6039</v>
      </c>
      <c r="N460" s="70">
        <v>57420166</v>
      </c>
      <c r="O460" s="75">
        <v>13</v>
      </c>
      <c r="P460" s="158">
        <v>45302</v>
      </c>
      <c r="Q460" s="70">
        <v>4518689382</v>
      </c>
      <c r="R460" s="249">
        <v>45335</v>
      </c>
      <c r="S460" s="70">
        <v>15360000</v>
      </c>
      <c r="T460" s="67" t="s">
        <v>66</v>
      </c>
      <c r="U460" s="70">
        <v>36564011</v>
      </c>
      <c r="V460" s="70" t="s">
        <v>7436</v>
      </c>
      <c r="W460" s="249">
        <v>45335</v>
      </c>
      <c r="X460" s="249">
        <v>45335</v>
      </c>
      <c r="Y460" s="78" t="s">
        <v>74</v>
      </c>
      <c r="Z460" s="249">
        <v>45457</v>
      </c>
      <c r="AA460" s="71">
        <f t="shared" si="35"/>
        <v>122</v>
      </c>
      <c r="AB460" s="71">
        <v>2</v>
      </c>
      <c r="AC460" s="299">
        <v>1680000</v>
      </c>
      <c r="AD460" s="71">
        <v>1</v>
      </c>
      <c r="AE460" s="315">
        <v>45473</v>
      </c>
      <c r="AF460" s="71">
        <f t="shared" si="36"/>
        <v>16</v>
      </c>
      <c r="AG460" s="70">
        <v>0</v>
      </c>
      <c r="AH460" s="300">
        <v>0</v>
      </c>
      <c r="AI460" s="158" t="s">
        <v>74</v>
      </c>
      <c r="AJ460" s="67">
        <v>0</v>
      </c>
      <c r="AK460" s="76" t="s">
        <v>74</v>
      </c>
      <c r="AL460" s="76" t="s">
        <v>74</v>
      </c>
      <c r="AM460" s="71">
        <f t="shared" si="37"/>
        <v>0</v>
      </c>
      <c r="AN460" s="305">
        <f>+K460+AC460-AH460</f>
        <v>17040000</v>
      </c>
      <c r="AO460" s="67" t="s">
        <v>66</v>
      </c>
      <c r="AP460" s="70">
        <v>15360000</v>
      </c>
      <c r="AQ460" s="67" t="s">
        <v>94</v>
      </c>
      <c r="AR460" s="70">
        <v>0</v>
      </c>
      <c r="AS460" s="80" t="s">
        <v>74</v>
      </c>
      <c r="AT460" s="301">
        <v>17040000</v>
      </c>
      <c r="AU460" s="203">
        <f t="shared" si="38"/>
        <v>0</v>
      </c>
      <c r="AV460" s="83">
        <f t="shared" si="39"/>
        <v>1</v>
      </c>
      <c r="AW460" s="158" t="s">
        <v>74</v>
      </c>
      <c r="AX460" s="67" t="s">
        <v>80</v>
      </c>
      <c r="AY460" s="70" t="s">
        <v>10355</v>
      </c>
      <c r="AZ460" s="68" t="s">
        <v>66</v>
      </c>
      <c r="BA460" s="68" t="s">
        <v>66</v>
      </c>
    </row>
    <row r="461" spans="2:53" x14ac:dyDescent="0.25">
      <c r="B461" s="68">
        <v>2024</v>
      </c>
      <c r="C461" s="68">
        <v>891780111</v>
      </c>
      <c r="D461" s="69" t="s">
        <v>64</v>
      </c>
      <c r="E461" s="74" t="s">
        <v>10354</v>
      </c>
      <c r="F461" s="71" t="s">
        <v>10353</v>
      </c>
      <c r="G461" s="314">
        <v>0</v>
      </c>
      <c r="H461" s="67" t="s">
        <v>72</v>
      </c>
      <c r="I461" s="69" t="s">
        <v>65</v>
      </c>
      <c r="J461" s="70" t="s">
        <v>10291</v>
      </c>
      <c r="K461" s="70">
        <v>4200000</v>
      </c>
      <c r="L461" s="68" t="s">
        <v>67</v>
      </c>
      <c r="M461" s="70" t="s">
        <v>10352</v>
      </c>
      <c r="N461" s="70">
        <v>57466627</v>
      </c>
      <c r="O461" s="75">
        <v>14</v>
      </c>
      <c r="P461" s="249">
        <v>45302</v>
      </c>
      <c r="Q461" s="70">
        <v>2126349000</v>
      </c>
      <c r="R461" s="249">
        <v>45335</v>
      </c>
      <c r="S461" s="70">
        <v>4200000</v>
      </c>
      <c r="T461" s="67" t="s">
        <v>66</v>
      </c>
      <c r="U461" s="70">
        <v>57426272</v>
      </c>
      <c r="V461" s="70" t="s">
        <v>6199</v>
      </c>
      <c r="W461" s="249">
        <v>45335</v>
      </c>
      <c r="X461" s="249">
        <v>45335</v>
      </c>
      <c r="Y461" s="78" t="s">
        <v>74</v>
      </c>
      <c r="Z461" s="249">
        <v>45382</v>
      </c>
      <c r="AA461" s="71">
        <f t="shared" si="35"/>
        <v>47</v>
      </c>
      <c r="AB461" s="71">
        <v>0</v>
      </c>
      <c r="AC461" s="299">
        <v>0</v>
      </c>
      <c r="AD461" s="71">
        <v>0</v>
      </c>
      <c r="AE461" s="158" t="s">
        <v>74</v>
      </c>
      <c r="AF461" s="71">
        <f t="shared" si="36"/>
        <v>0</v>
      </c>
      <c r="AG461" s="70">
        <v>0</v>
      </c>
      <c r="AH461" s="300">
        <v>0</v>
      </c>
      <c r="AI461" s="158" t="s">
        <v>74</v>
      </c>
      <c r="AJ461" s="67">
        <v>0</v>
      </c>
      <c r="AK461" s="76" t="s">
        <v>74</v>
      </c>
      <c r="AL461" s="76" t="s">
        <v>74</v>
      </c>
      <c r="AM461" s="71">
        <f t="shared" si="37"/>
        <v>0</v>
      </c>
      <c r="AN461" s="305">
        <f>+K461+AC461-AH461</f>
        <v>4200000</v>
      </c>
      <c r="AO461" s="67" t="s">
        <v>66</v>
      </c>
      <c r="AP461" s="70">
        <v>4200000</v>
      </c>
      <c r="AQ461" s="67" t="s">
        <v>94</v>
      </c>
      <c r="AR461" s="70">
        <v>0</v>
      </c>
      <c r="AS461" s="80" t="s">
        <v>74</v>
      </c>
      <c r="AT461" s="301">
        <v>4200000</v>
      </c>
      <c r="AU461" s="203">
        <f t="shared" si="38"/>
        <v>0</v>
      </c>
      <c r="AV461" s="83">
        <f t="shared" si="39"/>
        <v>1</v>
      </c>
      <c r="AW461" s="158" t="s">
        <v>74</v>
      </c>
      <c r="AX461" s="67" t="s">
        <v>80</v>
      </c>
      <c r="AY461" s="70" t="s">
        <v>10351</v>
      </c>
      <c r="AZ461" s="68" t="s">
        <v>66</v>
      </c>
      <c r="BA461" s="68" t="s">
        <v>66</v>
      </c>
    </row>
    <row r="462" spans="2:53" x14ac:dyDescent="0.25">
      <c r="B462" s="68">
        <v>2024</v>
      </c>
      <c r="C462" s="68">
        <v>891780111</v>
      </c>
      <c r="D462" s="69" t="s">
        <v>64</v>
      </c>
      <c r="E462" s="74" t="s">
        <v>10350</v>
      </c>
      <c r="F462" s="71" t="s">
        <v>10349</v>
      </c>
      <c r="G462" s="314">
        <v>0</v>
      </c>
      <c r="H462" s="67" t="s">
        <v>72</v>
      </c>
      <c r="I462" s="69" t="s">
        <v>65</v>
      </c>
      <c r="J462" s="70" t="s">
        <v>10348</v>
      </c>
      <c r="K462" s="70">
        <v>16527000</v>
      </c>
      <c r="L462" s="68" t="s">
        <v>67</v>
      </c>
      <c r="M462" s="70" t="s">
        <v>6797</v>
      </c>
      <c r="N462" s="70">
        <v>1082909660</v>
      </c>
      <c r="O462" s="75">
        <v>14</v>
      </c>
      <c r="P462" s="249">
        <v>45302</v>
      </c>
      <c r="Q462" s="70">
        <v>2126349000</v>
      </c>
      <c r="R462" s="249">
        <v>45336</v>
      </c>
      <c r="S462" s="70">
        <v>16527000</v>
      </c>
      <c r="T462" s="67" t="s">
        <v>66</v>
      </c>
      <c r="U462" s="70">
        <v>4978990</v>
      </c>
      <c r="V462" s="70" t="s">
        <v>6193</v>
      </c>
      <c r="W462" s="249">
        <v>45335</v>
      </c>
      <c r="X462" s="249">
        <v>45336</v>
      </c>
      <c r="Y462" s="78" t="s">
        <v>74</v>
      </c>
      <c r="Z462" s="249">
        <v>45457</v>
      </c>
      <c r="AA462" s="71">
        <f t="shared" si="35"/>
        <v>121</v>
      </c>
      <c r="AB462" s="71">
        <v>2</v>
      </c>
      <c r="AC462" s="299">
        <v>1973000</v>
      </c>
      <c r="AD462" s="71">
        <v>1</v>
      </c>
      <c r="AE462" s="315">
        <v>45473</v>
      </c>
      <c r="AF462" s="71">
        <f t="shared" si="36"/>
        <v>16</v>
      </c>
      <c r="AG462" s="70">
        <v>0</v>
      </c>
      <c r="AH462" s="300">
        <v>0</v>
      </c>
      <c r="AI462" s="158" t="s">
        <v>74</v>
      </c>
      <c r="AJ462" s="67">
        <v>0</v>
      </c>
      <c r="AK462" s="76" t="s">
        <v>74</v>
      </c>
      <c r="AL462" s="76" t="s">
        <v>74</v>
      </c>
      <c r="AM462" s="71">
        <f t="shared" si="37"/>
        <v>0</v>
      </c>
      <c r="AN462" s="305">
        <f>+K462+AC462-AH462</f>
        <v>18500000</v>
      </c>
      <c r="AO462" s="67" t="s">
        <v>66</v>
      </c>
      <c r="AP462" s="70">
        <v>16527000</v>
      </c>
      <c r="AQ462" s="67" t="s">
        <v>94</v>
      </c>
      <c r="AR462" s="70">
        <v>0</v>
      </c>
      <c r="AS462" s="80" t="s">
        <v>74</v>
      </c>
      <c r="AT462" s="301">
        <v>18500000</v>
      </c>
      <c r="AU462" s="203">
        <f t="shared" si="38"/>
        <v>0</v>
      </c>
      <c r="AV462" s="83">
        <f t="shared" si="39"/>
        <v>1</v>
      </c>
      <c r="AW462" s="158" t="s">
        <v>74</v>
      </c>
      <c r="AX462" s="67" t="s">
        <v>80</v>
      </c>
      <c r="AY462" s="70" t="s">
        <v>10347</v>
      </c>
      <c r="AZ462" s="68" t="s">
        <v>66</v>
      </c>
      <c r="BA462" s="68" t="s">
        <v>66</v>
      </c>
    </row>
    <row r="463" spans="2:53" x14ac:dyDescent="0.25">
      <c r="B463" s="68">
        <v>2024</v>
      </c>
      <c r="C463" s="68">
        <v>891780111</v>
      </c>
      <c r="D463" s="69" t="s">
        <v>64</v>
      </c>
      <c r="E463" s="74" t="s">
        <v>10346</v>
      </c>
      <c r="F463" s="71" t="s">
        <v>10345</v>
      </c>
      <c r="G463" s="314">
        <v>0</v>
      </c>
      <c r="H463" s="67" t="s">
        <v>72</v>
      </c>
      <c r="I463" s="69" t="s">
        <v>65</v>
      </c>
      <c r="J463" s="70" t="s">
        <v>10344</v>
      </c>
      <c r="K463" s="70">
        <v>13400000</v>
      </c>
      <c r="L463" s="68" t="s">
        <v>67</v>
      </c>
      <c r="M463" s="70" t="s">
        <v>7689</v>
      </c>
      <c r="N463" s="70">
        <v>12560564</v>
      </c>
      <c r="O463" s="75">
        <v>13</v>
      </c>
      <c r="P463" s="158">
        <v>45302</v>
      </c>
      <c r="Q463" s="70">
        <v>4518689382</v>
      </c>
      <c r="R463" s="249">
        <v>45336</v>
      </c>
      <c r="S463" s="70">
        <v>13400000</v>
      </c>
      <c r="T463" s="67" t="s">
        <v>66</v>
      </c>
      <c r="U463" s="70">
        <v>36557666</v>
      </c>
      <c r="V463" s="70" t="s">
        <v>5987</v>
      </c>
      <c r="W463" s="249">
        <v>45335</v>
      </c>
      <c r="X463" s="249">
        <v>45336</v>
      </c>
      <c r="Y463" s="78" t="s">
        <v>74</v>
      </c>
      <c r="Z463" s="249">
        <v>45457</v>
      </c>
      <c r="AA463" s="71">
        <f t="shared" si="35"/>
        <v>121</v>
      </c>
      <c r="AB463" s="71">
        <v>0</v>
      </c>
      <c r="AC463" s="299">
        <v>0</v>
      </c>
      <c r="AD463" s="71">
        <v>0</v>
      </c>
      <c r="AE463" s="158" t="s">
        <v>74</v>
      </c>
      <c r="AF463" s="71">
        <f t="shared" si="36"/>
        <v>0</v>
      </c>
      <c r="AG463" s="70">
        <v>0</v>
      </c>
      <c r="AH463" s="300">
        <v>0</v>
      </c>
      <c r="AI463" s="158" t="s">
        <v>74</v>
      </c>
      <c r="AJ463" s="67">
        <v>0</v>
      </c>
      <c r="AK463" s="76" t="s">
        <v>74</v>
      </c>
      <c r="AL463" s="76" t="s">
        <v>74</v>
      </c>
      <c r="AM463" s="71">
        <f t="shared" si="37"/>
        <v>0</v>
      </c>
      <c r="AN463" s="305">
        <f>+K463+AC463-AH463</f>
        <v>13400000</v>
      </c>
      <c r="AO463" s="67" t="s">
        <v>66</v>
      </c>
      <c r="AP463" s="70">
        <v>13400000</v>
      </c>
      <c r="AQ463" s="67" t="s">
        <v>94</v>
      </c>
      <c r="AR463" s="70">
        <v>0</v>
      </c>
      <c r="AS463" s="80" t="s">
        <v>74</v>
      </c>
      <c r="AT463" s="301">
        <v>13400000</v>
      </c>
      <c r="AU463" s="203">
        <f t="shared" si="38"/>
        <v>0</v>
      </c>
      <c r="AV463" s="83">
        <f t="shared" si="39"/>
        <v>1</v>
      </c>
      <c r="AW463" s="158" t="s">
        <v>74</v>
      </c>
      <c r="AX463" s="67" t="s">
        <v>80</v>
      </c>
      <c r="AY463" s="70" t="s">
        <v>10343</v>
      </c>
      <c r="AZ463" s="68" t="s">
        <v>66</v>
      </c>
      <c r="BA463" s="68" t="s">
        <v>66</v>
      </c>
    </row>
    <row r="464" spans="2:53" x14ac:dyDescent="0.25">
      <c r="B464" s="68">
        <v>2024</v>
      </c>
      <c r="C464" s="68">
        <v>891780111</v>
      </c>
      <c r="D464" s="69" t="s">
        <v>64</v>
      </c>
      <c r="E464" s="74" t="s">
        <v>10342</v>
      </c>
      <c r="F464" s="71" t="s">
        <v>10341</v>
      </c>
      <c r="G464" s="314">
        <v>0</v>
      </c>
      <c r="H464" s="67" t="s">
        <v>72</v>
      </c>
      <c r="I464" s="69" t="s">
        <v>65</v>
      </c>
      <c r="J464" s="70" t="s">
        <v>10340</v>
      </c>
      <c r="K464" s="70">
        <v>13400000</v>
      </c>
      <c r="L464" s="68" t="s">
        <v>67</v>
      </c>
      <c r="M464" s="70" t="s">
        <v>6760</v>
      </c>
      <c r="N464" s="70">
        <v>1082921312</v>
      </c>
      <c r="O464" s="75">
        <v>13</v>
      </c>
      <c r="P464" s="158">
        <v>45302</v>
      </c>
      <c r="Q464" s="70">
        <v>4518689382</v>
      </c>
      <c r="R464" s="249">
        <v>45336</v>
      </c>
      <c r="S464" s="70">
        <v>13400000</v>
      </c>
      <c r="T464" s="67" t="s">
        <v>66</v>
      </c>
      <c r="U464" s="70">
        <v>36557666</v>
      </c>
      <c r="V464" s="70" t="s">
        <v>5987</v>
      </c>
      <c r="W464" s="249">
        <v>45335</v>
      </c>
      <c r="X464" s="249">
        <v>45336</v>
      </c>
      <c r="Y464" s="78" t="s">
        <v>74</v>
      </c>
      <c r="Z464" s="249">
        <v>45457</v>
      </c>
      <c r="AA464" s="71">
        <f t="shared" si="35"/>
        <v>121</v>
      </c>
      <c r="AB464" s="71">
        <v>2</v>
      </c>
      <c r="AC464" s="299">
        <v>1600000</v>
      </c>
      <c r="AD464" s="71">
        <v>1</v>
      </c>
      <c r="AE464" s="315">
        <v>45473</v>
      </c>
      <c r="AF464" s="71">
        <f t="shared" si="36"/>
        <v>16</v>
      </c>
      <c r="AG464" s="70">
        <v>0</v>
      </c>
      <c r="AH464" s="300">
        <v>0</v>
      </c>
      <c r="AI464" s="158" t="s">
        <v>74</v>
      </c>
      <c r="AJ464" s="67">
        <v>0</v>
      </c>
      <c r="AK464" s="76" t="s">
        <v>74</v>
      </c>
      <c r="AL464" s="76" t="s">
        <v>74</v>
      </c>
      <c r="AM464" s="71">
        <f t="shared" si="37"/>
        <v>0</v>
      </c>
      <c r="AN464" s="305">
        <f>+K464+AC464-AH464</f>
        <v>15000000</v>
      </c>
      <c r="AO464" s="67" t="s">
        <v>66</v>
      </c>
      <c r="AP464" s="70">
        <v>13400000</v>
      </c>
      <c r="AQ464" s="67" t="s">
        <v>94</v>
      </c>
      <c r="AR464" s="70">
        <v>0</v>
      </c>
      <c r="AS464" s="80" t="s">
        <v>74</v>
      </c>
      <c r="AT464" s="301">
        <v>15000000</v>
      </c>
      <c r="AU464" s="203">
        <f t="shared" si="38"/>
        <v>0</v>
      </c>
      <c r="AV464" s="83">
        <f t="shared" si="39"/>
        <v>1</v>
      </c>
      <c r="AW464" s="158" t="s">
        <v>74</v>
      </c>
      <c r="AX464" s="67" t="s">
        <v>80</v>
      </c>
      <c r="AY464" s="70" t="s">
        <v>10339</v>
      </c>
      <c r="AZ464" s="68" t="s">
        <v>66</v>
      </c>
      <c r="BA464" s="68" t="s">
        <v>66</v>
      </c>
    </row>
    <row r="465" spans="2:53" x14ac:dyDescent="0.25">
      <c r="B465" s="68">
        <v>2024</v>
      </c>
      <c r="C465" s="68">
        <v>891780111</v>
      </c>
      <c r="D465" s="69" t="s">
        <v>64</v>
      </c>
      <c r="E465" s="74" t="s">
        <v>10338</v>
      </c>
      <c r="F465" s="71" t="s">
        <v>10337</v>
      </c>
      <c r="G465" s="314">
        <v>0</v>
      </c>
      <c r="H465" s="67" t="s">
        <v>72</v>
      </c>
      <c r="I465" s="69" t="s">
        <v>65</v>
      </c>
      <c r="J465" s="70" t="s">
        <v>10333</v>
      </c>
      <c r="K465" s="70">
        <v>14850000</v>
      </c>
      <c r="L465" s="68" t="s">
        <v>67</v>
      </c>
      <c r="M465" s="70" t="s">
        <v>9025</v>
      </c>
      <c r="N465" s="70">
        <v>1082903282</v>
      </c>
      <c r="O465" s="75">
        <v>13</v>
      </c>
      <c r="P465" s="158">
        <v>45302</v>
      </c>
      <c r="Q465" s="70">
        <v>4518689382</v>
      </c>
      <c r="R465" s="249">
        <v>45336</v>
      </c>
      <c r="S465" s="70">
        <v>14850000</v>
      </c>
      <c r="T465" s="67" t="s">
        <v>66</v>
      </c>
      <c r="U465" s="70">
        <v>85449357</v>
      </c>
      <c r="V465" s="70" t="s">
        <v>6038</v>
      </c>
      <c r="W465" s="249">
        <v>45335</v>
      </c>
      <c r="X465" s="249">
        <v>45336</v>
      </c>
      <c r="Y465" s="78" t="s">
        <v>74</v>
      </c>
      <c r="Z465" s="249">
        <v>45457</v>
      </c>
      <c r="AA465" s="71">
        <f t="shared" si="35"/>
        <v>121</v>
      </c>
      <c r="AB465" s="71">
        <v>2</v>
      </c>
      <c r="AC465" s="299">
        <v>1650000</v>
      </c>
      <c r="AD465" s="71">
        <v>1</v>
      </c>
      <c r="AE465" s="315">
        <v>45473</v>
      </c>
      <c r="AF465" s="71">
        <f t="shared" si="36"/>
        <v>16</v>
      </c>
      <c r="AG465" s="70">
        <v>0</v>
      </c>
      <c r="AH465" s="300">
        <v>0</v>
      </c>
      <c r="AI465" s="158" t="s">
        <v>74</v>
      </c>
      <c r="AJ465" s="67">
        <v>0</v>
      </c>
      <c r="AK465" s="76" t="s">
        <v>74</v>
      </c>
      <c r="AL465" s="76" t="s">
        <v>74</v>
      </c>
      <c r="AM465" s="71">
        <f t="shared" si="37"/>
        <v>0</v>
      </c>
      <c r="AN465" s="305">
        <f>+K465+AC465-AH465</f>
        <v>16500000</v>
      </c>
      <c r="AO465" s="67" t="s">
        <v>66</v>
      </c>
      <c r="AP465" s="70">
        <v>14850000</v>
      </c>
      <c r="AQ465" s="67" t="s">
        <v>94</v>
      </c>
      <c r="AR465" s="70">
        <v>0</v>
      </c>
      <c r="AS465" s="80" t="s">
        <v>74</v>
      </c>
      <c r="AT465" s="301">
        <v>16500000</v>
      </c>
      <c r="AU465" s="203">
        <f t="shared" si="38"/>
        <v>0</v>
      </c>
      <c r="AV465" s="83">
        <f t="shared" si="39"/>
        <v>1</v>
      </c>
      <c r="AW465" s="158" t="s">
        <v>74</v>
      </c>
      <c r="AX465" s="67" t="s">
        <v>80</v>
      </c>
      <c r="AY465" s="70" t="s">
        <v>10336</v>
      </c>
      <c r="AZ465" s="68" t="s">
        <v>66</v>
      </c>
      <c r="BA465" s="68" t="s">
        <v>66</v>
      </c>
    </row>
    <row r="466" spans="2:53" x14ac:dyDescent="0.25">
      <c r="B466" s="68">
        <v>2024</v>
      </c>
      <c r="C466" s="68">
        <v>891780111</v>
      </c>
      <c r="D466" s="69" t="s">
        <v>64</v>
      </c>
      <c r="E466" s="74" t="s">
        <v>10335</v>
      </c>
      <c r="F466" s="71" t="s">
        <v>10334</v>
      </c>
      <c r="G466" s="314">
        <v>0</v>
      </c>
      <c r="H466" s="67" t="s">
        <v>72</v>
      </c>
      <c r="I466" s="69" t="s">
        <v>65</v>
      </c>
      <c r="J466" s="70" t="s">
        <v>10333</v>
      </c>
      <c r="K466" s="70">
        <v>14850000</v>
      </c>
      <c r="L466" s="68" t="s">
        <v>67</v>
      </c>
      <c r="M466" s="70" t="s">
        <v>8871</v>
      </c>
      <c r="N466" s="70">
        <v>12613225</v>
      </c>
      <c r="O466" s="75">
        <v>13</v>
      </c>
      <c r="P466" s="158">
        <v>45302</v>
      </c>
      <c r="Q466" s="70">
        <v>4518689382</v>
      </c>
      <c r="R466" s="249">
        <v>45336</v>
      </c>
      <c r="S466" s="70">
        <v>14850000</v>
      </c>
      <c r="T466" s="67" t="s">
        <v>66</v>
      </c>
      <c r="U466" s="70">
        <v>85449357</v>
      </c>
      <c r="V466" s="70" t="s">
        <v>6038</v>
      </c>
      <c r="W466" s="249">
        <v>45335</v>
      </c>
      <c r="X466" s="249">
        <v>45336</v>
      </c>
      <c r="Y466" s="78" t="s">
        <v>74</v>
      </c>
      <c r="Z466" s="249">
        <v>45457</v>
      </c>
      <c r="AA466" s="71">
        <f t="shared" si="35"/>
        <v>121</v>
      </c>
      <c r="AB466" s="71">
        <v>2</v>
      </c>
      <c r="AC466" s="299">
        <v>1650000</v>
      </c>
      <c r="AD466" s="71">
        <v>1</v>
      </c>
      <c r="AE466" s="315">
        <v>45473</v>
      </c>
      <c r="AF466" s="71">
        <f t="shared" si="36"/>
        <v>16</v>
      </c>
      <c r="AG466" s="70">
        <v>0</v>
      </c>
      <c r="AH466" s="300">
        <v>0</v>
      </c>
      <c r="AI466" s="158" t="s">
        <v>74</v>
      </c>
      <c r="AJ466" s="67">
        <v>0</v>
      </c>
      <c r="AK466" s="76" t="s">
        <v>74</v>
      </c>
      <c r="AL466" s="76" t="s">
        <v>74</v>
      </c>
      <c r="AM466" s="71">
        <f t="shared" si="37"/>
        <v>0</v>
      </c>
      <c r="AN466" s="305">
        <f>+K466+AC466-AH466</f>
        <v>16500000</v>
      </c>
      <c r="AO466" s="67" t="s">
        <v>66</v>
      </c>
      <c r="AP466" s="70">
        <v>14850000</v>
      </c>
      <c r="AQ466" s="67" t="s">
        <v>94</v>
      </c>
      <c r="AR466" s="70">
        <v>0</v>
      </c>
      <c r="AS466" s="80" t="s">
        <v>74</v>
      </c>
      <c r="AT466" s="301">
        <v>16500000</v>
      </c>
      <c r="AU466" s="203">
        <f t="shared" si="38"/>
        <v>0</v>
      </c>
      <c r="AV466" s="83">
        <f t="shared" si="39"/>
        <v>1</v>
      </c>
      <c r="AW466" s="158" t="s">
        <v>74</v>
      </c>
      <c r="AX466" s="67" t="s">
        <v>80</v>
      </c>
      <c r="AY466" s="70" t="s">
        <v>10332</v>
      </c>
      <c r="AZ466" s="68" t="s">
        <v>66</v>
      </c>
      <c r="BA466" s="68" t="s">
        <v>66</v>
      </c>
    </row>
    <row r="467" spans="2:53" x14ac:dyDescent="0.25">
      <c r="B467" s="68">
        <v>2024</v>
      </c>
      <c r="C467" s="68">
        <v>891780111</v>
      </c>
      <c r="D467" s="69" t="s">
        <v>64</v>
      </c>
      <c r="E467" s="74" t="s">
        <v>10331</v>
      </c>
      <c r="F467" s="71" t="s">
        <v>10330</v>
      </c>
      <c r="G467" s="314">
        <v>0</v>
      </c>
      <c r="H467" s="67" t="s">
        <v>72</v>
      </c>
      <c r="I467" s="69" t="s">
        <v>65</v>
      </c>
      <c r="J467" s="70" t="s">
        <v>10329</v>
      </c>
      <c r="K467" s="70">
        <v>12980000</v>
      </c>
      <c r="L467" s="68" t="s">
        <v>67</v>
      </c>
      <c r="M467" s="70" t="s">
        <v>8063</v>
      </c>
      <c r="N467" s="70">
        <v>1082927824</v>
      </c>
      <c r="O467" s="75">
        <v>13</v>
      </c>
      <c r="P467" s="158">
        <v>45302</v>
      </c>
      <c r="Q467" s="70">
        <v>4518689382</v>
      </c>
      <c r="R467" s="249">
        <v>45340</v>
      </c>
      <c r="S467" s="70">
        <v>12980000</v>
      </c>
      <c r="T467" s="67" t="s">
        <v>66</v>
      </c>
      <c r="U467" s="70">
        <v>7634885</v>
      </c>
      <c r="V467" s="70" t="s">
        <v>377</v>
      </c>
      <c r="W467" s="249">
        <v>45335</v>
      </c>
      <c r="X467" s="249">
        <v>45340</v>
      </c>
      <c r="Y467" s="78" t="s">
        <v>74</v>
      </c>
      <c r="Z467" s="249">
        <v>45457</v>
      </c>
      <c r="AA467" s="71">
        <f t="shared" si="35"/>
        <v>117</v>
      </c>
      <c r="AB467" s="71">
        <v>2</v>
      </c>
      <c r="AC467" s="299">
        <v>1540000</v>
      </c>
      <c r="AD467" s="71">
        <v>1</v>
      </c>
      <c r="AE467" s="315">
        <v>45473</v>
      </c>
      <c r="AF467" s="71">
        <f t="shared" si="36"/>
        <v>16</v>
      </c>
      <c r="AG467" s="70">
        <v>0</v>
      </c>
      <c r="AH467" s="300">
        <v>0</v>
      </c>
      <c r="AI467" s="158" t="s">
        <v>74</v>
      </c>
      <c r="AJ467" s="67">
        <v>0</v>
      </c>
      <c r="AK467" s="76" t="s">
        <v>74</v>
      </c>
      <c r="AL467" s="76" t="s">
        <v>74</v>
      </c>
      <c r="AM467" s="71">
        <f t="shared" si="37"/>
        <v>0</v>
      </c>
      <c r="AN467" s="305">
        <f>+K467+AC467-AH467</f>
        <v>14520000</v>
      </c>
      <c r="AO467" s="67" t="s">
        <v>66</v>
      </c>
      <c r="AP467" s="70">
        <v>12980000</v>
      </c>
      <c r="AQ467" s="67" t="s">
        <v>94</v>
      </c>
      <c r="AR467" s="70">
        <v>0</v>
      </c>
      <c r="AS467" s="80" t="s">
        <v>74</v>
      </c>
      <c r="AT467" s="301">
        <v>14520000</v>
      </c>
      <c r="AU467" s="203">
        <f t="shared" si="38"/>
        <v>0</v>
      </c>
      <c r="AV467" s="83">
        <f t="shared" si="39"/>
        <v>1</v>
      </c>
      <c r="AW467" s="158" t="s">
        <v>74</v>
      </c>
      <c r="AX467" s="67" t="s">
        <v>80</v>
      </c>
      <c r="AY467" s="70" t="s">
        <v>10328</v>
      </c>
      <c r="AZ467" s="68" t="s">
        <v>66</v>
      </c>
      <c r="BA467" s="68" t="s">
        <v>66</v>
      </c>
    </row>
    <row r="468" spans="2:53" x14ac:dyDescent="0.25">
      <c r="B468" s="68">
        <v>2024</v>
      </c>
      <c r="C468" s="68">
        <v>891780111</v>
      </c>
      <c r="D468" s="69" t="s">
        <v>64</v>
      </c>
      <c r="E468" s="74" t="s">
        <v>10327</v>
      </c>
      <c r="F468" s="71" t="s">
        <v>10326</v>
      </c>
      <c r="G468" s="314">
        <v>0</v>
      </c>
      <c r="H468" s="67" t="s">
        <v>72</v>
      </c>
      <c r="I468" s="69" t="s">
        <v>65</v>
      </c>
      <c r="J468" s="70" t="s">
        <v>10325</v>
      </c>
      <c r="K468" s="70">
        <v>12980000</v>
      </c>
      <c r="L468" s="68" t="s">
        <v>67</v>
      </c>
      <c r="M468" s="70" t="s">
        <v>9240</v>
      </c>
      <c r="N468" s="70">
        <v>1082948644</v>
      </c>
      <c r="O468" s="75">
        <v>13</v>
      </c>
      <c r="P468" s="158">
        <v>45302</v>
      </c>
      <c r="Q468" s="70">
        <v>4518689382</v>
      </c>
      <c r="R468" s="249">
        <v>45340</v>
      </c>
      <c r="S468" s="70">
        <v>12980000</v>
      </c>
      <c r="T468" s="67" t="s">
        <v>66</v>
      </c>
      <c r="U468" s="70">
        <v>57435262</v>
      </c>
      <c r="V468" s="70" t="s">
        <v>8457</v>
      </c>
      <c r="W468" s="249">
        <v>45335</v>
      </c>
      <c r="X468" s="249">
        <v>45340</v>
      </c>
      <c r="Y468" s="78" t="s">
        <v>74</v>
      </c>
      <c r="Z468" s="249">
        <v>45457</v>
      </c>
      <c r="AA468" s="71">
        <f t="shared" si="35"/>
        <v>117</v>
      </c>
      <c r="AB468" s="71">
        <v>2</v>
      </c>
      <c r="AC468" s="299">
        <v>1540000</v>
      </c>
      <c r="AD468" s="71">
        <v>1</v>
      </c>
      <c r="AE468" s="315">
        <v>45473</v>
      </c>
      <c r="AF468" s="71">
        <f t="shared" si="36"/>
        <v>16</v>
      </c>
      <c r="AG468" s="70">
        <v>0</v>
      </c>
      <c r="AH468" s="300">
        <v>0</v>
      </c>
      <c r="AI468" s="158" t="s">
        <v>74</v>
      </c>
      <c r="AJ468" s="67">
        <v>0</v>
      </c>
      <c r="AK468" s="76" t="s">
        <v>74</v>
      </c>
      <c r="AL468" s="76" t="s">
        <v>74</v>
      </c>
      <c r="AM468" s="71">
        <f t="shared" si="37"/>
        <v>0</v>
      </c>
      <c r="AN468" s="305">
        <f>+K468+AC468-AH468</f>
        <v>14520000</v>
      </c>
      <c r="AO468" s="67" t="s">
        <v>66</v>
      </c>
      <c r="AP468" s="70">
        <v>12980000</v>
      </c>
      <c r="AQ468" s="67" t="s">
        <v>94</v>
      </c>
      <c r="AR468" s="70">
        <v>0</v>
      </c>
      <c r="AS468" s="80" t="s">
        <v>74</v>
      </c>
      <c r="AT468" s="301">
        <v>14520000</v>
      </c>
      <c r="AU468" s="203">
        <f t="shared" si="38"/>
        <v>0</v>
      </c>
      <c r="AV468" s="83">
        <f t="shared" si="39"/>
        <v>1</v>
      </c>
      <c r="AW468" s="158" t="s">
        <v>74</v>
      </c>
      <c r="AX468" s="67" t="s">
        <v>80</v>
      </c>
      <c r="AY468" s="70" t="s">
        <v>10324</v>
      </c>
      <c r="AZ468" s="68" t="s">
        <v>66</v>
      </c>
      <c r="BA468" s="68" t="s">
        <v>66</v>
      </c>
    </row>
    <row r="469" spans="2:53" x14ac:dyDescent="0.25">
      <c r="B469" s="68">
        <v>2024</v>
      </c>
      <c r="C469" s="68">
        <v>891780111</v>
      </c>
      <c r="D469" s="69" t="s">
        <v>64</v>
      </c>
      <c r="E469" s="74" t="s">
        <v>10323</v>
      </c>
      <c r="F469" s="71" t="s">
        <v>10322</v>
      </c>
      <c r="G469" s="314">
        <v>0</v>
      </c>
      <c r="H469" s="67" t="s">
        <v>72</v>
      </c>
      <c r="I469" s="69" t="s">
        <v>65</v>
      </c>
      <c r="J469" s="70" t="s">
        <v>10321</v>
      </c>
      <c r="K469" s="70">
        <v>13400000</v>
      </c>
      <c r="L469" s="68" t="s">
        <v>67</v>
      </c>
      <c r="M469" s="70" t="s">
        <v>8048</v>
      </c>
      <c r="N469" s="70">
        <v>1007698184</v>
      </c>
      <c r="O469" s="75">
        <v>13</v>
      </c>
      <c r="P469" s="158">
        <v>45302</v>
      </c>
      <c r="Q469" s="70">
        <v>4518689382</v>
      </c>
      <c r="R469" s="249">
        <v>45336</v>
      </c>
      <c r="S469" s="70">
        <v>13400000</v>
      </c>
      <c r="T469" s="67" t="s">
        <v>66</v>
      </c>
      <c r="U469" s="70">
        <v>72175281</v>
      </c>
      <c r="V469" s="70" t="s">
        <v>4905</v>
      </c>
      <c r="W469" s="249">
        <v>45335</v>
      </c>
      <c r="X469" s="249">
        <v>45336</v>
      </c>
      <c r="Y469" s="78" t="s">
        <v>74</v>
      </c>
      <c r="Z469" s="249">
        <v>45457</v>
      </c>
      <c r="AA469" s="71">
        <f t="shared" si="35"/>
        <v>121</v>
      </c>
      <c r="AB469" s="71">
        <v>0</v>
      </c>
      <c r="AC469" s="299">
        <v>0</v>
      </c>
      <c r="AD469" s="71">
        <v>0</v>
      </c>
      <c r="AE469" s="158" t="s">
        <v>74</v>
      </c>
      <c r="AF469" s="71">
        <f t="shared" si="36"/>
        <v>0</v>
      </c>
      <c r="AG469" s="70">
        <v>0</v>
      </c>
      <c r="AH469" s="300">
        <v>0</v>
      </c>
      <c r="AI469" s="158" t="s">
        <v>74</v>
      </c>
      <c r="AJ469" s="67">
        <v>0</v>
      </c>
      <c r="AK469" s="76" t="s">
        <v>74</v>
      </c>
      <c r="AL469" s="76" t="s">
        <v>74</v>
      </c>
      <c r="AM469" s="71">
        <f t="shared" si="37"/>
        <v>0</v>
      </c>
      <c r="AN469" s="305">
        <f>+K469+AC469-AH469</f>
        <v>13400000</v>
      </c>
      <c r="AO469" s="67" t="s">
        <v>66</v>
      </c>
      <c r="AP469" s="70">
        <v>13400000</v>
      </c>
      <c r="AQ469" s="67" t="s">
        <v>94</v>
      </c>
      <c r="AR469" s="70">
        <v>0</v>
      </c>
      <c r="AS469" s="80" t="s">
        <v>74</v>
      </c>
      <c r="AT469" s="301">
        <v>13400000</v>
      </c>
      <c r="AU469" s="203">
        <f t="shared" si="38"/>
        <v>0</v>
      </c>
      <c r="AV469" s="83">
        <f t="shared" si="39"/>
        <v>1</v>
      </c>
      <c r="AW469" s="158" t="s">
        <v>74</v>
      </c>
      <c r="AX469" s="67" t="s">
        <v>80</v>
      </c>
      <c r="AY469" s="70" t="s">
        <v>10320</v>
      </c>
      <c r="AZ469" s="68" t="s">
        <v>66</v>
      </c>
      <c r="BA469" s="68" t="s">
        <v>66</v>
      </c>
    </row>
    <row r="470" spans="2:53" x14ac:dyDescent="0.25">
      <c r="B470" s="68">
        <v>2024</v>
      </c>
      <c r="C470" s="68">
        <v>891780111</v>
      </c>
      <c r="D470" s="69" t="s">
        <v>64</v>
      </c>
      <c r="E470" s="74" t="s">
        <v>10319</v>
      </c>
      <c r="F470" s="71" t="s">
        <v>10318</v>
      </c>
      <c r="G470" s="314">
        <v>0</v>
      </c>
      <c r="H470" s="67" t="s">
        <v>72</v>
      </c>
      <c r="I470" s="69" t="s">
        <v>65</v>
      </c>
      <c r="J470" s="70" t="s">
        <v>10317</v>
      </c>
      <c r="K470" s="70">
        <v>13400000</v>
      </c>
      <c r="L470" s="68" t="s">
        <v>67</v>
      </c>
      <c r="M470" s="70" t="s">
        <v>10316</v>
      </c>
      <c r="N470" s="70">
        <v>1083039210</v>
      </c>
      <c r="O470" s="75">
        <v>13</v>
      </c>
      <c r="P470" s="158">
        <v>45302</v>
      </c>
      <c r="Q470" s="70">
        <v>4518689382</v>
      </c>
      <c r="R470" s="249">
        <v>45336</v>
      </c>
      <c r="S470" s="70">
        <v>13400000</v>
      </c>
      <c r="T470" s="67" t="s">
        <v>66</v>
      </c>
      <c r="U470" s="70">
        <v>72175281</v>
      </c>
      <c r="V470" s="70" t="s">
        <v>4905</v>
      </c>
      <c r="W470" s="249">
        <v>45335</v>
      </c>
      <c r="X470" s="249">
        <v>45336</v>
      </c>
      <c r="Y470" s="78" t="s">
        <v>74</v>
      </c>
      <c r="Z470" s="249">
        <v>45457</v>
      </c>
      <c r="AA470" s="71">
        <f t="shared" si="35"/>
        <v>121</v>
      </c>
      <c r="AB470" s="71">
        <v>0</v>
      </c>
      <c r="AC470" s="299">
        <v>0</v>
      </c>
      <c r="AD470" s="71">
        <v>0</v>
      </c>
      <c r="AE470" s="158" t="s">
        <v>74</v>
      </c>
      <c r="AF470" s="71">
        <f t="shared" si="36"/>
        <v>0</v>
      </c>
      <c r="AG470" s="70">
        <v>1</v>
      </c>
      <c r="AH470" s="300">
        <v>1400000</v>
      </c>
      <c r="AI470" s="158">
        <v>45443</v>
      </c>
      <c r="AJ470" s="67">
        <v>0</v>
      </c>
      <c r="AK470" s="76" t="s">
        <v>74</v>
      </c>
      <c r="AL470" s="76" t="s">
        <v>74</v>
      </c>
      <c r="AM470" s="71">
        <f t="shared" si="37"/>
        <v>0</v>
      </c>
      <c r="AN470" s="305">
        <f>+K470+AC470-AH470</f>
        <v>12000000</v>
      </c>
      <c r="AO470" s="67" t="s">
        <v>66</v>
      </c>
      <c r="AP470" s="70">
        <v>13400000</v>
      </c>
      <c r="AQ470" s="67" t="s">
        <v>94</v>
      </c>
      <c r="AR470" s="70">
        <v>0</v>
      </c>
      <c r="AS470" s="80" t="s">
        <v>74</v>
      </c>
      <c r="AT470" s="301">
        <v>12000000</v>
      </c>
      <c r="AU470" s="203">
        <f t="shared" si="38"/>
        <v>0</v>
      </c>
      <c r="AV470" s="83">
        <f t="shared" si="39"/>
        <v>1</v>
      </c>
      <c r="AW470" s="158">
        <v>45447</v>
      </c>
      <c r="AX470" s="67" t="s">
        <v>571</v>
      </c>
      <c r="AY470" s="70" t="s">
        <v>10315</v>
      </c>
      <c r="AZ470" s="68" t="s">
        <v>66</v>
      </c>
      <c r="BA470" s="68" t="s">
        <v>66</v>
      </c>
    </row>
    <row r="471" spans="2:53" x14ac:dyDescent="0.25">
      <c r="B471" s="68">
        <v>2024</v>
      </c>
      <c r="C471" s="68">
        <v>891780111</v>
      </c>
      <c r="D471" s="69" t="s">
        <v>64</v>
      </c>
      <c r="E471" s="74" t="s">
        <v>10314</v>
      </c>
      <c r="F471" s="71" t="s">
        <v>10313</v>
      </c>
      <c r="G471" s="314">
        <v>0</v>
      </c>
      <c r="H471" s="67" t="s">
        <v>72</v>
      </c>
      <c r="I471" s="69" t="s">
        <v>65</v>
      </c>
      <c r="J471" s="70" t="s">
        <v>10312</v>
      </c>
      <c r="K471" s="70">
        <v>36300000</v>
      </c>
      <c r="L471" s="68" t="s">
        <v>67</v>
      </c>
      <c r="M471" s="70" t="s">
        <v>10311</v>
      </c>
      <c r="N471" s="70">
        <v>84454604</v>
      </c>
      <c r="O471" s="75">
        <v>13</v>
      </c>
      <c r="P471" s="158">
        <v>45302</v>
      </c>
      <c r="Q471" s="70">
        <v>4518689382</v>
      </c>
      <c r="R471" s="249">
        <v>45336</v>
      </c>
      <c r="S471" s="70">
        <v>36300000</v>
      </c>
      <c r="T471" s="67" t="s">
        <v>66</v>
      </c>
      <c r="U471" s="70">
        <v>12548945</v>
      </c>
      <c r="V471" s="70" t="s">
        <v>6365</v>
      </c>
      <c r="W471" s="249">
        <v>45335</v>
      </c>
      <c r="X471" s="249">
        <v>45336</v>
      </c>
      <c r="Y471" s="78" t="s">
        <v>74</v>
      </c>
      <c r="Z471" s="249">
        <v>45646</v>
      </c>
      <c r="AA471" s="71">
        <f t="shared" si="35"/>
        <v>310</v>
      </c>
      <c r="AB471" s="71">
        <v>0</v>
      </c>
      <c r="AC471" s="299">
        <v>0</v>
      </c>
      <c r="AD471" s="71">
        <v>0</v>
      </c>
      <c r="AE471" s="158" t="s">
        <v>74</v>
      </c>
      <c r="AF471" s="71">
        <f t="shared" si="36"/>
        <v>0</v>
      </c>
      <c r="AG471" s="70">
        <v>0</v>
      </c>
      <c r="AH471" s="300">
        <v>0</v>
      </c>
      <c r="AI471" s="158" t="s">
        <v>74</v>
      </c>
      <c r="AJ471" s="67">
        <v>0</v>
      </c>
      <c r="AK471" s="76" t="s">
        <v>74</v>
      </c>
      <c r="AL471" s="76" t="s">
        <v>74</v>
      </c>
      <c r="AM471" s="71">
        <f t="shared" si="37"/>
        <v>0</v>
      </c>
      <c r="AN471" s="305">
        <f>+K471+AC471-AH471</f>
        <v>36300000</v>
      </c>
      <c r="AO471" s="67" t="s">
        <v>66</v>
      </c>
      <c r="AP471" s="70">
        <v>36300000</v>
      </c>
      <c r="AQ471" s="67" t="s">
        <v>94</v>
      </c>
      <c r="AR471" s="70">
        <v>0</v>
      </c>
      <c r="AS471" s="80" t="s">
        <v>74</v>
      </c>
      <c r="AT471" s="301">
        <v>29700000</v>
      </c>
      <c r="AU471" s="203">
        <f t="shared" si="38"/>
        <v>6600000</v>
      </c>
      <c r="AV471" s="83">
        <f t="shared" si="39"/>
        <v>0.81818181818181823</v>
      </c>
      <c r="AW471" s="158" t="s">
        <v>74</v>
      </c>
      <c r="AX471" s="67" t="s">
        <v>95</v>
      </c>
      <c r="AY471" s="70" t="s">
        <v>10310</v>
      </c>
      <c r="AZ471" s="68" t="s">
        <v>66</v>
      </c>
      <c r="BA471" s="68" t="s">
        <v>66</v>
      </c>
    </row>
    <row r="472" spans="2:53" x14ac:dyDescent="0.25">
      <c r="B472" s="68">
        <v>2024</v>
      </c>
      <c r="C472" s="68">
        <v>891780111</v>
      </c>
      <c r="D472" s="69" t="s">
        <v>64</v>
      </c>
      <c r="E472" s="74" t="s">
        <v>10309</v>
      </c>
      <c r="F472" s="71" t="s">
        <v>10308</v>
      </c>
      <c r="G472" s="314">
        <v>0</v>
      </c>
      <c r="H472" s="67" t="s">
        <v>72</v>
      </c>
      <c r="I472" s="69" t="s">
        <v>65</v>
      </c>
      <c r="J472" s="70" t="s">
        <v>10307</v>
      </c>
      <c r="K472" s="70">
        <v>13400000</v>
      </c>
      <c r="L472" s="68" t="s">
        <v>67</v>
      </c>
      <c r="M472" s="70" t="s">
        <v>7417</v>
      </c>
      <c r="N472" s="70">
        <v>36668619</v>
      </c>
      <c r="O472" s="75">
        <v>13</v>
      </c>
      <c r="P472" s="158">
        <v>45302</v>
      </c>
      <c r="Q472" s="70">
        <v>4518689382</v>
      </c>
      <c r="R472" s="249">
        <v>45336</v>
      </c>
      <c r="S472" s="70">
        <v>13400000</v>
      </c>
      <c r="T472" s="67" t="s">
        <v>66</v>
      </c>
      <c r="U472" s="70">
        <v>85154788</v>
      </c>
      <c r="V472" s="70" t="s">
        <v>6152</v>
      </c>
      <c r="W472" s="249">
        <v>45335</v>
      </c>
      <c r="X472" s="249">
        <v>45336</v>
      </c>
      <c r="Y472" s="78" t="s">
        <v>74</v>
      </c>
      <c r="Z472" s="249">
        <v>45457</v>
      </c>
      <c r="AA472" s="71">
        <f t="shared" si="35"/>
        <v>121</v>
      </c>
      <c r="AB472" s="71">
        <v>2</v>
      </c>
      <c r="AC472" s="299">
        <v>1600000</v>
      </c>
      <c r="AD472" s="71">
        <v>1</v>
      </c>
      <c r="AE472" s="315">
        <v>45473</v>
      </c>
      <c r="AF472" s="71">
        <f t="shared" si="36"/>
        <v>16</v>
      </c>
      <c r="AG472" s="70">
        <v>0</v>
      </c>
      <c r="AH472" s="300">
        <v>0</v>
      </c>
      <c r="AI472" s="158" t="s">
        <v>74</v>
      </c>
      <c r="AJ472" s="67">
        <v>0</v>
      </c>
      <c r="AK472" s="76" t="s">
        <v>74</v>
      </c>
      <c r="AL472" s="76" t="s">
        <v>74</v>
      </c>
      <c r="AM472" s="71">
        <f t="shared" si="37"/>
        <v>0</v>
      </c>
      <c r="AN472" s="305">
        <f>+K472+AC472-AH472</f>
        <v>15000000</v>
      </c>
      <c r="AO472" s="67" t="s">
        <v>66</v>
      </c>
      <c r="AP472" s="70">
        <v>13400000</v>
      </c>
      <c r="AQ472" s="67" t="s">
        <v>94</v>
      </c>
      <c r="AR472" s="70">
        <v>0</v>
      </c>
      <c r="AS472" s="80" t="s">
        <v>74</v>
      </c>
      <c r="AT472" s="301">
        <v>15000000</v>
      </c>
      <c r="AU472" s="203">
        <f t="shared" si="38"/>
        <v>0</v>
      </c>
      <c r="AV472" s="83">
        <f t="shared" si="39"/>
        <v>1</v>
      </c>
      <c r="AW472" s="158" t="s">
        <v>74</v>
      </c>
      <c r="AX472" s="67" t="s">
        <v>80</v>
      </c>
      <c r="AY472" s="70" t="s">
        <v>10306</v>
      </c>
      <c r="AZ472" s="68" t="s">
        <v>66</v>
      </c>
      <c r="BA472" s="68" t="s">
        <v>66</v>
      </c>
    </row>
    <row r="473" spans="2:53" x14ac:dyDescent="0.25">
      <c r="B473" s="68">
        <v>2024</v>
      </c>
      <c r="C473" s="68">
        <v>891780111</v>
      </c>
      <c r="D473" s="69" t="s">
        <v>64</v>
      </c>
      <c r="E473" s="74" t="s">
        <v>10305</v>
      </c>
      <c r="F473" s="71" t="s">
        <v>10304</v>
      </c>
      <c r="G473" s="314">
        <v>0</v>
      </c>
      <c r="H473" s="67" t="s">
        <v>72</v>
      </c>
      <c r="I473" s="69" t="s">
        <v>65</v>
      </c>
      <c r="J473" s="70" t="s">
        <v>10303</v>
      </c>
      <c r="K473" s="70">
        <v>13500000</v>
      </c>
      <c r="L473" s="68" t="s">
        <v>67</v>
      </c>
      <c r="M473" s="70" t="s">
        <v>7512</v>
      </c>
      <c r="N473" s="70">
        <v>7601673</v>
      </c>
      <c r="O473" s="75">
        <v>13</v>
      </c>
      <c r="P473" s="158">
        <v>45302</v>
      </c>
      <c r="Q473" s="70">
        <v>4518689382</v>
      </c>
      <c r="R473" s="249">
        <v>45336</v>
      </c>
      <c r="S473" s="70">
        <v>13500000</v>
      </c>
      <c r="T473" s="67" t="s">
        <v>66</v>
      </c>
      <c r="U473" s="70">
        <v>85468846</v>
      </c>
      <c r="V473" s="70" t="s">
        <v>6521</v>
      </c>
      <c r="W473" s="249">
        <v>45335</v>
      </c>
      <c r="X473" s="249">
        <v>45336</v>
      </c>
      <c r="Y473" s="78" t="s">
        <v>74</v>
      </c>
      <c r="Z473" s="249">
        <v>45457</v>
      </c>
      <c r="AA473" s="71">
        <f t="shared" si="35"/>
        <v>121</v>
      </c>
      <c r="AB473" s="71">
        <v>2</v>
      </c>
      <c r="AC473" s="299">
        <v>1500000</v>
      </c>
      <c r="AD473" s="71">
        <v>1</v>
      </c>
      <c r="AE473" s="315">
        <v>45473</v>
      </c>
      <c r="AF473" s="71">
        <f t="shared" si="36"/>
        <v>16</v>
      </c>
      <c r="AG473" s="70">
        <v>0</v>
      </c>
      <c r="AH473" s="300">
        <v>0</v>
      </c>
      <c r="AI473" s="158" t="s">
        <v>74</v>
      </c>
      <c r="AJ473" s="67">
        <v>0</v>
      </c>
      <c r="AK473" s="76" t="s">
        <v>74</v>
      </c>
      <c r="AL473" s="76" t="s">
        <v>74</v>
      </c>
      <c r="AM473" s="71">
        <f t="shared" si="37"/>
        <v>0</v>
      </c>
      <c r="AN473" s="305">
        <f>+K473+AC473-AH473</f>
        <v>15000000</v>
      </c>
      <c r="AO473" s="67" t="s">
        <v>66</v>
      </c>
      <c r="AP473" s="70">
        <v>13500000</v>
      </c>
      <c r="AQ473" s="67" t="s">
        <v>94</v>
      </c>
      <c r="AR473" s="70">
        <v>0</v>
      </c>
      <c r="AS473" s="80" t="s">
        <v>74</v>
      </c>
      <c r="AT473" s="301">
        <v>15000000</v>
      </c>
      <c r="AU473" s="203">
        <f t="shared" si="38"/>
        <v>0</v>
      </c>
      <c r="AV473" s="83">
        <f t="shared" si="39"/>
        <v>1</v>
      </c>
      <c r="AW473" s="158" t="s">
        <v>74</v>
      </c>
      <c r="AX473" s="67" t="s">
        <v>80</v>
      </c>
      <c r="AY473" s="70" t="s">
        <v>10302</v>
      </c>
      <c r="AZ473" s="68" t="s">
        <v>66</v>
      </c>
      <c r="BA473" s="68" t="s">
        <v>66</v>
      </c>
    </row>
    <row r="474" spans="2:53" x14ac:dyDescent="0.25">
      <c r="B474" s="68">
        <v>2024</v>
      </c>
      <c r="C474" s="68">
        <v>891780111</v>
      </c>
      <c r="D474" s="69" t="s">
        <v>64</v>
      </c>
      <c r="E474" s="74" t="s">
        <v>10301</v>
      </c>
      <c r="F474" s="71" t="s">
        <v>10300</v>
      </c>
      <c r="G474" s="314">
        <v>0</v>
      </c>
      <c r="H474" s="67" t="s">
        <v>72</v>
      </c>
      <c r="I474" s="69" t="s">
        <v>65</v>
      </c>
      <c r="J474" s="70" t="s">
        <v>10299</v>
      </c>
      <c r="K474" s="70">
        <v>13400000</v>
      </c>
      <c r="L474" s="68" t="s">
        <v>67</v>
      </c>
      <c r="M474" s="70" t="s">
        <v>7522</v>
      </c>
      <c r="N474" s="70">
        <v>1020757367</v>
      </c>
      <c r="O474" s="75">
        <v>13</v>
      </c>
      <c r="P474" s="158">
        <v>45302</v>
      </c>
      <c r="Q474" s="70">
        <v>4518689382</v>
      </c>
      <c r="R474" s="249">
        <v>45336</v>
      </c>
      <c r="S474" s="70">
        <v>13400000</v>
      </c>
      <c r="T474" s="67" t="s">
        <v>66</v>
      </c>
      <c r="U474" s="70">
        <v>4978990</v>
      </c>
      <c r="V474" s="70" t="s">
        <v>6193</v>
      </c>
      <c r="W474" s="249">
        <v>45335</v>
      </c>
      <c r="X474" s="249">
        <v>45336</v>
      </c>
      <c r="Y474" s="78" t="s">
        <v>74</v>
      </c>
      <c r="Z474" s="249">
        <v>45457</v>
      </c>
      <c r="AA474" s="71">
        <f t="shared" si="35"/>
        <v>121</v>
      </c>
      <c r="AB474" s="71">
        <v>2</v>
      </c>
      <c r="AC474" s="299">
        <v>1600000</v>
      </c>
      <c r="AD474" s="71">
        <v>1</v>
      </c>
      <c r="AE474" s="315">
        <v>45473</v>
      </c>
      <c r="AF474" s="71">
        <f t="shared" si="36"/>
        <v>16</v>
      </c>
      <c r="AG474" s="70">
        <v>0</v>
      </c>
      <c r="AH474" s="300">
        <v>0</v>
      </c>
      <c r="AI474" s="158" t="s">
        <v>74</v>
      </c>
      <c r="AJ474" s="67">
        <v>0</v>
      </c>
      <c r="AK474" s="76" t="s">
        <v>74</v>
      </c>
      <c r="AL474" s="76" t="s">
        <v>74</v>
      </c>
      <c r="AM474" s="71">
        <f t="shared" si="37"/>
        <v>0</v>
      </c>
      <c r="AN474" s="305">
        <f>+K474+AC474-AH474</f>
        <v>15000000</v>
      </c>
      <c r="AO474" s="67" t="s">
        <v>66</v>
      </c>
      <c r="AP474" s="70">
        <v>13400000</v>
      </c>
      <c r="AQ474" s="67" t="s">
        <v>94</v>
      </c>
      <c r="AR474" s="70">
        <v>0</v>
      </c>
      <c r="AS474" s="80" t="s">
        <v>74</v>
      </c>
      <c r="AT474" s="301">
        <v>15000000</v>
      </c>
      <c r="AU474" s="203">
        <f t="shared" si="38"/>
        <v>0</v>
      </c>
      <c r="AV474" s="83">
        <f t="shared" si="39"/>
        <v>1</v>
      </c>
      <c r="AW474" s="158" t="s">
        <v>74</v>
      </c>
      <c r="AX474" s="67" t="s">
        <v>80</v>
      </c>
      <c r="AY474" s="70" t="s">
        <v>10298</v>
      </c>
      <c r="AZ474" s="68" t="s">
        <v>66</v>
      </c>
      <c r="BA474" s="68" t="s">
        <v>66</v>
      </c>
    </row>
    <row r="475" spans="2:53" x14ac:dyDescent="0.25">
      <c r="B475" s="68">
        <v>2024</v>
      </c>
      <c r="C475" s="68">
        <v>891780111</v>
      </c>
      <c r="D475" s="69" t="s">
        <v>64</v>
      </c>
      <c r="E475" s="74" t="s">
        <v>10297</v>
      </c>
      <c r="F475" s="71" t="s">
        <v>10296</v>
      </c>
      <c r="G475" s="314">
        <v>0</v>
      </c>
      <c r="H475" s="67" t="s">
        <v>72</v>
      </c>
      <c r="I475" s="69" t="s">
        <v>65</v>
      </c>
      <c r="J475" s="70" t="s">
        <v>10295</v>
      </c>
      <c r="K475" s="70">
        <v>9380000</v>
      </c>
      <c r="L475" s="68" t="s">
        <v>67</v>
      </c>
      <c r="M475" s="70" t="s">
        <v>7252</v>
      </c>
      <c r="N475" s="70">
        <v>1083032026</v>
      </c>
      <c r="O475" s="75">
        <v>14</v>
      </c>
      <c r="P475" s="249">
        <v>45302</v>
      </c>
      <c r="Q475" s="70">
        <v>2126349000</v>
      </c>
      <c r="R475" s="249">
        <v>45336</v>
      </c>
      <c r="S475" s="70">
        <v>9380000</v>
      </c>
      <c r="T475" s="67" t="s">
        <v>66</v>
      </c>
      <c r="U475" s="70">
        <v>85475141</v>
      </c>
      <c r="V475" s="70" t="s">
        <v>6621</v>
      </c>
      <c r="W475" s="249">
        <v>45335</v>
      </c>
      <c r="X475" s="249">
        <v>45336</v>
      </c>
      <c r="Y475" s="78" t="s">
        <v>74</v>
      </c>
      <c r="Z475" s="249">
        <v>45457</v>
      </c>
      <c r="AA475" s="71">
        <f t="shared" si="35"/>
        <v>121</v>
      </c>
      <c r="AB475" s="71">
        <v>0</v>
      </c>
      <c r="AC475" s="299">
        <v>0</v>
      </c>
      <c r="AD475" s="71">
        <v>0</v>
      </c>
      <c r="AE475" s="158" t="s">
        <v>74</v>
      </c>
      <c r="AF475" s="71">
        <f t="shared" si="36"/>
        <v>0</v>
      </c>
      <c r="AG475" s="70">
        <v>0</v>
      </c>
      <c r="AH475" s="300">
        <v>0</v>
      </c>
      <c r="AI475" s="158" t="s">
        <v>74</v>
      </c>
      <c r="AJ475" s="67">
        <v>0</v>
      </c>
      <c r="AK475" s="76" t="s">
        <v>74</v>
      </c>
      <c r="AL475" s="76" t="s">
        <v>74</v>
      </c>
      <c r="AM475" s="71">
        <f t="shared" si="37"/>
        <v>0</v>
      </c>
      <c r="AN475" s="305">
        <f>+K475+AC475-AH475</f>
        <v>9380000</v>
      </c>
      <c r="AO475" s="67" t="s">
        <v>66</v>
      </c>
      <c r="AP475" s="70">
        <v>9380000</v>
      </c>
      <c r="AQ475" s="67" t="s">
        <v>94</v>
      </c>
      <c r="AR475" s="70">
        <v>0</v>
      </c>
      <c r="AS475" s="80" t="s">
        <v>74</v>
      </c>
      <c r="AT475" s="301">
        <v>9380000</v>
      </c>
      <c r="AU475" s="203">
        <f t="shared" si="38"/>
        <v>0</v>
      </c>
      <c r="AV475" s="83">
        <f t="shared" si="39"/>
        <v>1</v>
      </c>
      <c r="AW475" s="158" t="s">
        <v>74</v>
      </c>
      <c r="AX475" s="67" t="s">
        <v>80</v>
      </c>
      <c r="AY475" s="70" t="s">
        <v>10294</v>
      </c>
      <c r="AZ475" s="68" t="s">
        <v>66</v>
      </c>
      <c r="BA475" s="68" t="s">
        <v>66</v>
      </c>
    </row>
    <row r="476" spans="2:53" x14ac:dyDescent="0.25">
      <c r="B476" s="68">
        <v>2024</v>
      </c>
      <c r="C476" s="68">
        <v>891780111</v>
      </c>
      <c r="D476" s="69" t="s">
        <v>64</v>
      </c>
      <c r="E476" s="74" t="s">
        <v>10293</v>
      </c>
      <c r="F476" s="71" t="s">
        <v>10292</v>
      </c>
      <c r="G476" s="314">
        <v>0</v>
      </c>
      <c r="H476" s="67" t="s">
        <v>72</v>
      </c>
      <c r="I476" s="69" t="s">
        <v>65</v>
      </c>
      <c r="J476" s="70" t="s">
        <v>10291</v>
      </c>
      <c r="K476" s="70">
        <v>4200000</v>
      </c>
      <c r="L476" s="68" t="s">
        <v>67</v>
      </c>
      <c r="M476" s="70" t="s">
        <v>9615</v>
      </c>
      <c r="N476" s="70">
        <v>1004364260</v>
      </c>
      <c r="O476" s="75">
        <v>14</v>
      </c>
      <c r="P476" s="249">
        <v>45302</v>
      </c>
      <c r="Q476" s="70">
        <v>2126349000</v>
      </c>
      <c r="R476" s="249">
        <v>45336</v>
      </c>
      <c r="S476" s="70">
        <v>4200000</v>
      </c>
      <c r="T476" s="67" t="s">
        <v>66</v>
      </c>
      <c r="U476" s="70">
        <v>57426272</v>
      </c>
      <c r="V476" s="70" t="s">
        <v>6199</v>
      </c>
      <c r="W476" s="249">
        <v>45335</v>
      </c>
      <c r="X476" s="249">
        <v>45336</v>
      </c>
      <c r="Y476" s="78" t="s">
        <v>74</v>
      </c>
      <c r="Z476" s="249">
        <v>45382</v>
      </c>
      <c r="AA476" s="71">
        <f t="shared" si="35"/>
        <v>46</v>
      </c>
      <c r="AB476" s="71">
        <v>0</v>
      </c>
      <c r="AC476" s="299">
        <v>0</v>
      </c>
      <c r="AD476" s="71">
        <v>0</v>
      </c>
      <c r="AE476" s="158" t="s">
        <v>74</v>
      </c>
      <c r="AF476" s="71">
        <f t="shared" si="36"/>
        <v>0</v>
      </c>
      <c r="AG476" s="70">
        <v>0</v>
      </c>
      <c r="AH476" s="300">
        <v>0</v>
      </c>
      <c r="AI476" s="158" t="s">
        <v>74</v>
      </c>
      <c r="AJ476" s="67">
        <v>0</v>
      </c>
      <c r="AK476" s="76" t="s">
        <v>74</v>
      </c>
      <c r="AL476" s="76" t="s">
        <v>74</v>
      </c>
      <c r="AM476" s="71">
        <f t="shared" si="37"/>
        <v>0</v>
      </c>
      <c r="AN476" s="305">
        <f>+K476+AC476-AH476</f>
        <v>4200000</v>
      </c>
      <c r="AO476" s="67" t="s">
        <v>66</v>
      </c>
      <c r="AP476" s="70">
        <v>4200000</v>
      </c>
      <c r="AQ476" s="67" t="s">
        <v>94</v>
      </c>
      <c r="AR476" s="70">
        <v>0</v>
      </c>
      <c r="AS476" s="80" t="s">
        <v>74</v>
      </c>
      <c r="AT476" s="301">
        <v>4200000</v>
      </c>
      <c r="AU476" s="203">
        <f t="shared" si="38"/>
        <v>0</v>
      </c>
      <c r="AV476" s="83">
        <f t="shared" si="39"/>
        <v>1</v>
      </c>
      <c r="AW476" s="158" t="s">
        <v>74</v>
      </c>
      <c r="AX476" s="67" t="s">
        <v>80</v>
      </c>
      <c r="AY476" s="70" t="s">
        <v>10290</v>
      </c>
      <c r="AZ476" s="68" t="s">
        <v>66</v>
      </c>
      <c r="BA476" s="68" t="s">
        <v>66</v>
      </c>
    </row>
    <row r="477" spans="2:53" x14ac:dyDescent="0.25">
      <c r="B477" s="68">
        <v>2024</v>
      </c>
      <c r="C477" s="68">
        <v>891780111</v>
      </c>
      <c r="D477" s="69" t="s">
        <v>64</v>
      </c>
      <c r="E477" s="74" t="s">
        <v>10289</v>
      </c>
      <c r="F477" s="71" t="s">
        <v>10288</v>
      </c>
      <c r="G477" s="314">
        <v>0</v>
      </c>
      <c r="H477" s="67" t="s">
        <v>72</v>
      </c>
      <c r="I477" s="69" t="s">
        <v>65</v>
      </c>
      <c r="J477" s="70" t="s">
        <v>10287</v>
      </c>
      <c r="K477" s="70">
        <v>14850000</v>
      </c>
      <c r="L477" s="68" t="s">
        <v>67</v>
      </c>
      <c r="M477" s="70" t="s">
        <v>8905</v>
      </c>
      <c r="N477" s="70">
        <v>1082935807</v>
      </c>
      <c r="O477" s="75">
        <v>13</v>
      </c>
      <c r="P477" s="158">
        <v>45302</v>
      </c>
      <c r="Q477" s="70">
        <v>4518689382</v>
      </c>
      <c r="R477" s="249">
        <v>45336</v>
      </c>
      <c r="S477" s="70">
        <v>14850000</v>
      </c>
      <c r="T477" s="67" t="s">
        <v>66</v>
      </c>
      <c r="U477" s="70">
        <v>39058006</v>
      </c>
      <c r="V477" s="70" t="s">
        <v>8534</v>
      </c>
      <c r="W477" s="249">
        <v>45335</v>
      </c>
      <c r="X477" s="249">
        <v>45336</v>
      </c>
      <c r="Y477" s="78" t="s">
        <v>74</v>
      </c>
      <c r="Z477" s="249">
        <v>45457</v>
      </c>
      <c r="AA477" s="71">
        <f t="shared" si="35"/>
        <v>121</v>
      </c>
      <c r="AB477" s="71">
        <v>0</v>
      </c>
      <c r="AC477" s="299">
        <v>0</v>
      </c>
      <c r="AD477" s="71">
        <v>0</v>
      </c>
      <c r="AE477" s="158" t="s">
        <v>74</v>
      </c>
      <c r="AF477" s="71">
        <f t="shared" si="36"/>
        <v>0</v>
      </c>
      <c r="AG477" s="70">
        <v>0</v>
      </c>
      <c r="AH477" s="300">
        <v>0</v>
      </c>
      <c r="AI477" s="158" t="s">
        <v>74</v>
      </c>
      <c r="AJ477" s="67">
        <v>0</v>
      </c>
      <c r="AK477" s="76" t="s">
        <v>74</v>
      </c>
      <c r="AL477" s="76" t="s">
        <v>74</v>
      </c>
      <c r="AM477" s="71">
        <f t="shared" si="37"/>
        <v>0</v>
      </c>
      <c r="AN477" s="305">
        <f>+K477+AC477-AH477</f>
        <v>14850000</v>
      </c>
      <c r="AO477" s="67" t="s">
        <v>66</v>
      </c>
      <c r="AP477" s="70">
        <v>14850000</v>
      </c>
      <c r="AQ477" s="67" t="s">
        <v>94</v>
      </c>
      <c r="AR477" s="70">
        <v>0</v>
      </c>
      <c r="AS477" s="80" t="s">
        <v>74</v>
      </c>
      <c r="AT477" s="301">
        <v>14850000</v>
      </c>
      <c r="AU477" s="203">
        <f t="shared" si="38"/>
        <v>0</v>
      </c>
      <c r="AV477" s="83">
        <f t="shared" si="39"/>
        <v>1</v>
      </c>
      <c r="AW477" s="158" t="s">
        <v>74</v>
      </c>
      <c r="AX477" s="67" t="s">
        <v>80</v>
      </c>
      <c r="AY477" s="70" t="s">
        <v>10286</v>
      </c>
      <c r="AZ477" s="68" t="s">
        <v>66</v>
      </c>
      <c r="BA477" s="68" t="s">
        <v>66</v>
      </c>
    </row>
    <row r="478" spans="2:53" x14ac:dyDescent="0.25">
      <c r="B478" s="68">
        <v>2024</v>
      </c>
      <c r="C478" s="68">
        <v>891780111</v>
      </c>
      <c r="D478" s="69" t="s">
        <v>64</v>
      </c>
      <c r="E478" s="74" t="s">
        <v>10285</v>
      </c>
      <c r="F478" s="71" t="s">
        <v>10284</v>
      </c>
      <c r="G478" s="314">
        <v>0</v>
      </c>
      <c r="H478" s="67" t="s">
        <v>72</v>
      </c>
      <c r="I478" s="69" t="s">
        <v>65</v>
      </c>
      <c r="J478" s="70" t="s">
        <v>10283</v>
      </c>
      <c r="K478" s="70">
        <v>14850000</v>
      </c>
      <c r="L478" s="68" t="s">
        <v>67</v>
      </c>
      <c r="M478" s="70" t="s">
        <v>7610</v>
      </c>
      <c r="N478" s="70">
        <v>1235539225</v>
      </c>
      <c r="O478" s="75">
        <v>13</v>
      </c>
      <c r="P478" s="158">
        <v>45302</v>
      </c>
      <c r="Q478" s="70">
        <v>4518689382</v>
      </c>
      <c r="R478" s="249">
        <v>45336</v>
      </c>
      <c r="S478" s="70">
        <v>14850000</v>
      </c>
      <c r="T478" s="67" t="s">
        <v>66</v>
      </c>
      <c r="U478" s="70">
        <v>1082964146</v>
      </c>
      <c r="V478" s="70" t="s">
        <v>6309</v>
      </c>
      <c r="W478" s="249">
        <v>45335</v>
      </c>
      <c r="X478" s="249">
        <v>45336</v>
      </c>
      <c r="Y478" s="78" t="s">
        <v>74</v>
      </c>
      <c r="Z478" s="249">
        <v>45457</v>
      </c>
      <c r="AA478" s="71">
        <f t="shared" si="35"/>
        <v>121</v>
      </c>
      <c r="AB478" s="71">
        <v>2</v>
      </c>
      <c r="AC478" s="299">
        <v>1650000</v>
      </c>
      <c r="AD478" s="71">
        <v>1</v>
      </c>
      <c r="AE478" s="315">
        <v>45473</v>
      </c>
      <c r="AF478" s="71">
        <f t="shared" si="36"/>
        <v>16</v>
      </c>
      <c r="AG478" s="70">
        <v>0</v>
      </c>
      <c r="AH478" s="300">
        <v>0</v>
      </c>
      <c r="AI478" s="158" t="s">
        <v>74</v>
      </c>
      <c r="AJ478" s="67">
        <v>0</v>
      </c>
      <c r="AK478" s="76" t="s">
        <v>74</v>
      </c>
      <c r="AL478" s="76" t="s">
        <v>74</v>
      </c>
      <c r="AM478" s="71">
        <f t="shared" si="37"/>
        <v>0</v>
      </c>
      <c r="AN478" s="305">
        <f>+K478+AC478-AH478</f>
        <v>16500000</v>
      </c>
      <c r="AO478" s="67" t="s">
        <v>66</v>
      </c>
      <c r="AP478" s="70">
        <v>14850000</v>
      </c>
      <c r="AQ478" s="67" t="s">
        <v>94</v>
      </c>
      <c r="AR478" s="70">
        <v>0</v>
      </c>
      <c r="AS478" s="80" t="s">
        <v>74</v>
      </c>
      <c r="AT478" s="301">
        <v>16500000</v>
      </c>
      <c r="AU478" s="203">
        <f t="shared" si="38"/>
        <v>0</v>
      </c>
      <c r="AV478" s="83">
        <f t="shared" si="39"/>
        <v>1</v>
      </c>
      <c r="AW478" s="158" t="s">
        <v>74</v>
      </c>
      <c r="AX478" s="67" t="s">
        <v>80</v>
      </c>
      <c r="AY478" s="70" t="s">
        <v>10282</v>
      </c>
      <c r="AZ478" s="68" t="s">
        <v>66</v>
      </c>
      <c r="BA478" s="68" t="s">
        <v>66</v>
      </c>
    </row>
    <row r="479" spans="2:53" x14ac:dyDescent="0.25">
      <c r="B479" s="68">
        <v>2024</v>
      </c>
      <c r="C479" s="68">
        <v>891780111</v>
      </c>
      <c r="D479" s="69" t="s">
        <v>64</v>
      </c>
      <c r="E479" s="74" t="s">
        <v>10281</v>
      </c>
      <c r="F479" s="71" t="s">
        <v>10280</v>
      </c>
      <c r="G479" s="314">
        <v>0</v>
      </c>
      <c r="H479" s="67" t="s">
        <v>72</v>
      </c>
      <c r="I479" s="69" t="s">
        <v>65</v>
      </c>
      <c r="J479" s="70" t="s">
        <v>10279</v>
      </c>
      <c r="K479" s="70">
        <v>17100000</v>
      </c>
      <c r="L479" s="68" t="s">
        <v>67</v>
      </c>
      <c r="M479" s="70" t="s">
        <v>2244</v>
      </c>
      <c r="N479" s="70">
        <v>1083002889</v>
      </c>
      <c r="O479" s="75">
        <v>13</v>
      </c>
      <c r="P479" s="158">
        <v>45302</v>
      </c>
      <c r="Q479" s="70">
        <v>4518689382</v>
      </c>
      <c r="R479" s="249">
        <v>45337</v>
      </c>
      <c r="S479" s="70">
        <v>17100000</v>
      </c>
      <c r="T479" s="67" t="s">
        <v>66</v>
      </c>
      <c r="U479" s="70">
        <v>85081920</v>
      </c>
      <c r="V479" s="70" t="s">
        <v>2673</v>
      </c>
      <c r="W479" s="249">
        <v>45335</v>
      </c>
      <c r="X479" s="249">
        <v>45337</v>
      </c>
      <c r="Y479" s="78" t="s">
        <v>74</v>
      </c>
      <c r="Z479" s="249">
        <v>45473</v>
      </c>
      <c r="AA479" s="71">
        <f t="shared" si="35"/>
        <v>136</v>
      </c>
      <c r="AB479" s="71">
        <v>0</v>
      </c>
      <c r="AC479" s="299">
        <v>0</v>
      </c>
      <c r="AD479" s="71">
        <v>0</v>
      </c>
      <c r="AE479" s="158" t="s">
        <v>74</v>
      </c>
      <c r="AF479" s="71">
        <f t="shared" si="36"/>
        <v>0</v>
      </c>
      <c r="AG479" s="70">
        <v>0</v>
      </c>
      <c r="AH479" s="300">
        <v>0</v>
      </c>
      <c r="AI479" s="158" t="s">
        <v>74</v>
      </c>
      <c r="AJ479" s="67">
        <v>0</v>
      </c>
      <c r="AK479" s="76" t="s">
        <v>74</v>
      </c>
      <c r="AL479" s="76" t="s">
        <v>74</v>
      </c>
      <c r="AM479" s="71">
        <f t="shared" si="37"/>
        <v>0</v>
      </c>
      <c r="AN479" s="305">
        <f>+K479+AC479-AH479</f>
        <v>17100000</v>
      </c>
      <c r="AO479" s="67" t="s">
        <v>66</v>
      </c>
      <c r="AP479" s="70">
        <v>17100000</v>
      </c>
      <c r="AQ479" s="67" t="s">
        <v>94</v>
      </c>
      <c r="AR479" s="70">
        <v>0</v>
      </c>
      <c r="AS479" s="80" t="s">
        <v>74</v>
      </c>
      <c r="AT479" s="301">
        <v>17100000</v>
      </c>
      <c r="AU479" s="203">
        <f t="shared" si="38"/>
        <v>0</v>
      </c>
      <c r="AV479" s="83">
        <f t="shared" si="39"/>
        <v>1</v>
      </c>
      <c r="AW479" s="158" t="s">
        <v>74</v>
      </c>
      <c r="AX479" s="67" t="s">
        <v>80</v>
      </c>
      <c r="AY479" s="70" t="s">
        <v>10278</v>
      </c>
      <c r="AZ479" s="68" t="s">
        <v>66</v>
      </c>
      <c r="BA479" s="68" t="s">
        <v>66</v>
      </c>
    </row>
    <row r="480" spans="2:53" x14ac:dyDescent="0.25">
      <c r="B480" s="68">
        <v>2024</v>
      </c>
      <c r="C480" s="68">
        <v>891780111</v>
      </c>
      <c r="D480" s="69" t="s">
        <v>64</v>
      </c>
      <c r="E480" s="74" t="s">
        <v>10277</v>
      </c>
      <c r="F480" s="71" t="s">
        <v>10276</v>
      </c>
      <c r="G480" s="314">
        <v>0</v>
      </c>
      <c r="H480" s="67" t="s">
        <v>72</v>
      </c>
      <c r="I480" s="69" t="s">
        <v>65</v>
      </c>
      <c r="J480" s="70" t="s">
        <v>10275</v>
      </c>
      <c r="K480" s="70">
        <v>11167000</v>
      </c>
      <c r="L480" s="68" t="s">
        <v>67</v>
      </c>
      <c r="M480" s="70" t="s">
        <v>6553</v>
      </c>
      <c r="N480" s="70">
        <v>1082976415</v>
      </c>
      <c r="O480" s="75">
        <v>14</v>
      </c>
      <c r="P480" s="249">
        <v>45302</v>
      </c>
      <c r="Q480" s="70">
        <v>2126349000</v>
      </c>
      <c r="R480" s="249">
        <v>45336</v>
      </c>
      <c r="S480" s="70">
        <v>11167000</v>
      </c>
      <c r="T480" s="67" t="s">
        <v>66</v>
      </c>
      <c r="U480" s="70">
        <v>85468846</v>
      </c>
      <c r="V480" s="70" t="s">
        <v>6521</v>
      </c>
      <c r="W480" s="249">
        <v>45335</v>
      </c>
      <c r="X480" s="249">
        <v>45336</v>
      </c>
      <c r="Y480" s="78" t="s">
        <v>74</v>
      </c>
      <c r="Z480" s="249">
        <v>45457</v>
      </c>
      <c r="AA480" s="71">
        <f t="shared" si="35"/>
        <v>121</v>
      </c>
      <c r="AB480" s="71">
        <v>0</v>
      </c>
      <c r="AC480" s="299">
        <v>0</v>
      </c>
      <c r="AD480" s="71">
        <v>0</v>
      </c>
      <c r="AE480" s="158" t="s">
        <v>74</v>
      </c>
      <c r="AF480" s="71">
        <f t="shared" si="36"/>
        <v>0</v>
      </c>
      <c r="AG480" s="70">
        <v>0</v>
      </c>
      <c r="AH480" s="300">
        <v>0</v>
      </c>
      <c r="AI480" s="158" t="s">
        <v>74</v>
      </c>
      <c r="AJ480" s="67">
        <v>0</v>
      </c>
      <c r="AK480" s="76" t="s">
        <v>74</v>
      </c>
      <c r="AL480" s="76" t="s">
        <v>74</v>
      </c>
      <c r="AM480" s="71">
        <f t="shared" si="37"/>
        <v>0</v>
      </c>
      <c r="AN480" s="305">
        <f>+K480+AC480-AH480</f>
        <v>11167000</v>
      </c>
      <c r="AO480" s="67" t="s">
        <v>66</v>
      </c>
      <c r="AP480" s="70">
        <v>11167000</v>
      </c>
      <c r="AQ480" s="67" t="s">
        <v>94</v>
      </c>
      <c r="AR480" s="70">
        <v>0</v>
      </c>
      <c r="AS480" s="80" t="s">
        <v>74</v>
      </c>
      <c r="AT480" s="301">
        <v>11167000</v>
      </c>
      <c r="AU480" s="203">
        <f t="shared" si="38"/>
        <v>0</v>
      </c>
      <c r="AV480" s="83">
        <f t="shared" si="39"/>
        <v>1</v>
      </c>
      <c r="AW480" s="158" t="s">
        <v>74</v>
      </c>
      <c r="AX480" s="67" t="s">
        <v>80</v>
      </c>
      <c r="AY480" s="70" t="s">
        <v>10274</v>
      </c>
      <c r="AZ480" s="68" t="s">
        <v>66</v>
      </c>
      <c r="BA480" s="68" t="s">
        <v>66</v>
      </c>
    </row>
    <row r="481" spans="2:53" x14ac:dyDescent="0.25">
      <c r="B481" s="68">
        <v>2024</v>
      </c>
      <c r="C481" s="68">
        <v>891780111</v>
      </c>
      <c r="D481" s="69" t="s">
        <v>64</v>
      </c>
      <c r="E481" s="74" t="s">
        <v>10273</v>
      </c>
      <c r="F481" s="71" t="s">
        <v>10272</v>
      </c>
      <c r="G481" s="314">
        <v>0</v>
      </c>
      <c r="H481" s="67" t="s">
        <v>72</v>
      </c>
      <c r="I481" s="69" t="s">
        <v>65</v>
      </c>
      <c r="J481" s="70" t="s">
        <v>10271</v>
      </c>
      <c r="K481" s="70">
        <v>11167000</v>
      </c>
      <c r="L481" s="68" t="s">
        <v>67</v>
      </c>
      <c r="M481" s="70" t="s">
        <v>6836</v>
      </c>
      <c r="N481" s="70">
        <v>72258990</v>
      </c>
      <c r="O481" s="75">
        <v>14</v>
      </c>
      <c r="P481" s="249">
        <v>45302</v>
      </c>
      <c r="Q481" s="70">
        <v>2126349000</v>
      </c>
      <c r="R481" s="249">
        <v>45336</v>
      </c>
      <c r="S481" s="70">
        <v>11167000</v>
      </c>
      <c r="T481" s="67" t="s">
        <v>66</v>
      </c>
      <c r="U481" s="70">
        <v>85152695</v>
      </c>
      <c r="V481" s="70" t="s">
        <v>6527</v>
      </c>
      <c r="W481" s="249">
        <v>45335</v>
      </c>
      <c r="X481" s="249">
        <v>45336</v>
      </c>
      <c r="Y481" s="78" t="s">
        <v>74</v>
      </c>
      <c r="Z481" s="249">
        <v>45457</v>
      </c>
      <c r="AA481" s="71">
        <f t="shared" si="35"/>
        <v>121</v>
      </c>
      <c r="AB481" s="71">
        <v>0</v>
      </c>
      <c r="AC481" s="299">
        <v>0</v>
      </c>
      <c r="AD481" s="71">
        <v>0</v>
      </c>
      <c r="AE481" s="158" t="s">
        <v>74</v>
      </c>
      <c r="AF481" s="71">
        <f t="shared" si="36"/>
        <v>0</v>
      </c>
      <c r="AG481" s="70">
        <v>0</v>
      </c>
      <c r="AH481" s="300">
        <v>0</v>
      </c>
      <c r="AI481" s="158" t="s">
        <v>74</v>
      </c>
      <c r="AJ481" s="67">
        <v>0</v>
      </c>
      <c r="AK481" s="76" t="s">
        <v>74</v>
      </c>
      <c r="AL481" s="76" t="s">
        <v>74</v>
      </c>
      <c r="AM481" s="71">
        <f t="shared" si="37"/>
        <v>0</v>
      </c>
      <c r="AN481" s="305">
        <f>+K481+AC481-AH481</f>
        <v>11167000</v>
      </c>
      <c r="AO481" s="67" t="s">
        <v>66</v>
      </c>
      <c r="AP481" s="70">
        <v>11167000</v>
      </c>
      <c r="AQ481" s="67" t="s">
        <v>94</v>
      </c>
      <c r="AR481" s="70">
        <v>0</v>
      </c>
      <c r="AS481" s="80" t="s">
        <v>74</v>
      </c>
      <c r="AT481" s="301">
        <v>11167000</v>
      </c>
      <c r="AU481" s="203">
        <f t="shared" si="38"/>
        <v>0</v>
      </c>
      <c r="AV481" s="83">
        <f t="shared" si="39"/>
        <v>1</v>
      </c>
      <c r="AW481" s="158" t="s">
        <v>74</v>
      </c>
      <c r="AX481" s="67" t="s">
        <v>80</v>
      </c>
      <c r="AY481" s="70" t="s">
        <v>10270</v>
      </c>
      <c r="AZ481" s="68" t="s">
        <v>66</v>
      </c>
      <c r="BA481" s="68" t="s">
        <v>66</v>
      </c>
    </row>
    <row r="482" spans="2:53" x14ac:dyDescent="0.25">
      <c r="B482" s="68">
        <v>2024</v>
      </c>
      <c r="C482" s="68">
        <v>891780111</v>
      </c>
      <c r="D482" s="69" t="s">
        <v>64</v>
      </c>
      <c r="E482" s="74" t="s">
        <v>10269</v>
      </c>
      <c r="F482" s="71" t="s">
        <v>10268</v>
      </c>
      <c r="G482" s="314">
        <v>0</v>
      </c>
      <c r="H482" s="67" t="s">
        <v>72</v>
      </c>
      <c r="I482" s="69" t="s">
        <v>65</v>
      </c>
      <c r="J482" s="70" t="s">
        <v>10267</v>
      </c>
      <c r="K482" s="70">
        <v>11167000</v>
      </c>
      <c r="L482" s="68" t="s">
        <v>67</v>
      </c>
      <c r="M482" s="70" t="s">
        <v>6802</v>
      </c>
      <c r="N482" s="70">
        <v>93373218</v>
      </c>
      <c r="O482" s="75">
        <v>14</v>
      </c>
      <c r="P482" s="249">
        <v>45302</v>
      </c>
      <c r="Q482" s="70">
        <v>2126349000</v>
      </c>
      <c r="R482" s="249">
        <v>45336</v>
      </c>
      <c r="S482" s="70">
        <v>11167000</v>
      </c>
      <c r="T482" s="67" t="s">
        <v>66</v>
      </c>
      <c r="U482" s="70">
        <v>85152695</v>
      </c>
      <c r="V482" s="70" t="s">
        <v>6527</v>
      </c>
      <c r="W482" s="249">
        <v>45335</v>
      </c>
      <c r="X482" s="249">
        <v>45336</v>
      </c>
      <c r="Y482" s="78" t="s">
        <v>74</v>
      </c>
      <c r="Z482" s="249">
        <v>45457</v>
      </c>
      <c r="AA482" s="71">
        <f t="shared" si="35"/>
        <v>121</v>
      </c>
      <c r="AB482" s="71">
        <v>0</v>
      </c>
      <c r="AC482" s="299">
        <v>0</v>
      </c>
      <c r="AD482" s="71">
        <v>0</v>
      </c>
      <c r="AE482" s="158" t="s">
        <v>74</v>
      </c>
      <c r="AF482" s="71">
        <f t="shared" si="36"/>
        <v>0</v>
      </c>
      <c r="AG482" s="70">
        <v>0</v>
      </c>
      <c r="AH482" s="300">
        <v>0</v>
      </c>
      <c r="AI482" s="158" t="s">
        <v>74</v>
      </c>
      <c r="AJ482" s="67">
        <v>0</v>
      </c>
      <c r="AK482" s="76" t="s">
        <v>74</v>
      </c>
      <c r="AL482" s="76" t="s">
        <v>74</v>
      </c>
      <c r="AM482" s="71">
        <f t="shared" si="37"/>
        <v>0</v>
      </c>
      <c r="AN482" s="305">
        <f>+K482+AC482-AH482</f>
        <v>11167000</v>
      </c>
      <c r="AO482" s="67" t="s">
        <v>66</v>
      </c>
      <c r="AP482" s="70">
        <v>11167000</v>
      </c>
      <c r="AQ482" s="67" t="s">
        <v>94</v>
      </c>
      <c r="AR482" s="70">
        <v>0</v>
      </c>
      <c r="AS482" s="80" t="s">
        <v>74</v>
      </c>
      <c r="AT482" s="301">
        <v>11167000</v>
      </c>
      <c r="AU482" s="203">
        <f t="shared" si="38"/>
        <v>0</v>
      </c>
      <c r="AV482" s="83">
        <f t="shared" si="39"/>
        <v>1</v>
      </c>
      <c r="AW482" s="158" t="s">
        <v>74</v>
      </c>
      <c r="AX482" s="67" t="s">
        <v>80</v>
      </c>
      <c r="AY482" s="70" t="s">
        <v>10266</v>
      </c>
      <c r="AZ482" s="68" t="s">
        <v>66</v>
      </c>
      <c r="BA482" s="68" t="s">
        <v>66</v>
      </c>
    </row>
    <row r="483" spans="2:53" x14ac:dyDescent="0.25">
      <c r="B483" s="68">
        <v>2024</v>
      </c>
      <c r="C483" s="68">
        <v>891780111</v>
      </c>
      <c r="D483" s="69" t="s">
        <v>64</v>
      </c>
      <c r="E483" s="74" t="s">
        <v>10265</v>
      </c>
      <c r="F483" s="71" t="s">
        <v>10264</v>
      </c>
      <c r="G483" s="314">
        <v>0</v>
      </c>
      <c r="H483" s="67" t="s">
        <v>72</v>
      </c>
      <c r="I483" s="69" t="s">
        <v>65</v>
      </c>
      <c r="J483" s="70" t="s">
        <v>10263</v>
      </c>
      <c r="K483" s="70">
        <v>9380000</v>
      </c>
      <c r="L483" s="68" t="s">
        <v>67</v>
      </c>
      <c r="M483" s="70" t="s">
        <v>7239</v>
      </c>
      <c r="N483" s="70">
        <v>1082900540</v>
      </c>
      <c r="O483" s="75">
        <v>14</v>
      </c>
      <c r="P483" s="249">
        <v>45302</v>
      </c>
      <c r="Q483" s="70">
        <v>2126349000</v>
      </c>
      <c r="R483" s="249">
        <v>45336</v>
      </c>
      <c r="S483" s="70">
        <v>9380000</v>
      </c>
      <c r="T483" s="67" t="s">
        <v>66</v>
      </c>
      <c r="U483" s="70">
        <v>45507423</v>
      </c>
      <c r="V483" s="70" t="s">
        <v>6637</v>
      </c>
      <c r="W483" s="249">
        <v>45335</v>
      </c>
      <c r="X483" s="249">
        <v>45336</v>
      </c>
      <c r="Y483" s="78" t="s">
        <v>74</v>
      </c>
      <c r="Z483" s="249">
        <v>45457</v>
      </c>
      <c r="AA483" s="71">
        <f t="shared" si="35"/>
        <v>121</v>
      </c>
      <c r="AB483" s="71">
        <v>2</v>
      </c>
      <c r="AC483" s="299">
        <v>490000</v>
      </c>
      <c r="AD483" s="71">
        <v>1</v>
      </c>
      <c r="AE483" s="315">
        <v>45464</v>
      </c>
      <c r="AF483" s="71">
        <f t="shared" si="36"/>
        <v>7</v>
      </c>
      <c r="AG483" s="70">
        <v>0</v>
      </c>
      <c r="AH483" s="300">
        <v>0</v>
      </c>
      <c r="AI483" s="158" t="s">
        <v>74</v>
      </c>
      <c r="AJ483" s="67">
        <v>0</v>
      </c>
      <c r="AK483" s="76" t="s">
        <v>74</v>
      </c>
      <c r="AL483" s="76" t="s">
        <v>74</v>
      </c>
      <c r="AM483" s="71">
        <f t="shared" si="37"/>
        <v>0</v>
      </c>
      <c r="AN483" s="305">
        <f>+K483+AC483-AH483</f>
        <v>9870000</v>
      </c>
      <c r="AO483" s="67" t="s">
        <v>66</v>
      </c>
      <c r="AP483" s="70">
        <v>9380000</v>
      </c>
      <c r="AQ483" s="67" t="s">
        <v>94</v>
      </c>
      <c r="AR483" s="70">
        <v>0</v>
      </c>
      <c r="AS483" s="80" t="s">
        <v>74</v>
      </c>
      <c r="AT483" s="301">
        <v>9870000</v>
      </c>
      <c r="AU483" s="203">
        <f t="shared" si="38"/>
        <v>0</v>
      </c>
      <c r="AV483" s="83">
        <f t="shared" si="39"/>
        <v>1</v>
      </c>
      <c r="AW483" s="158" t="s">
        <v>74</v>
      </c>
      <c r="AX483" s="67" t="s">
        <v>80</v>
      </c>
      <c r="AY483" s="70" t="s">
        <v>10262</v>
      </c>
      <c r="AZ483" s="68" t="s">
        <v>66</v>
      </c>
      <c r="BA483" s="68" t="s">
        <v>66</v>
      </c>
    </row>
    <row r="484" spans="2:53" x14ac:dyDescent="0.25">
      <c r="B484" s="68">
        <v>2024</v>
      </c>
      <c r="C484" s="68">
        <v>891780111</v>
      </c>
      <c r="D484" s="69" t="s">
        <v>64</v>
      </c>
      <c r="E484" s="74" t="s">
        <v>10261</v>
      </c>
      <c r="F484" s="71" t="s">
        <v>10260</v>
      </c>
      <c r="G484" s="314">
        <v>0</v>
      </c>
      <c r="H484" s="67" t="s">
        <v>72</v>
      </c>
      <c r="I484" s="69" t="s">
        <v>65</v>
      </c>
      <c r="J484" s="70" t="s">
        <v>10259</v>
      </c>
      <c r="K484" s="70">
        <v>16080000</v>
      </c>
      <c r="L484" s="68" t="s">
        <v>67</v>
      </c>
      <c r="M484" s="70" t="s">
        <v>8565</v>
      </c>
      <c r="N484" s="70">
        <v>1082886956</v>
      </c>
      <c r="O484" s="75">
        <v>13</v>
      </c>
      <c r="P484" s="158">
        <v>45302</v>
      </c>
      <c r="Q484" s="70">
        <v>4518689382</v>
      </c>
      <c r="R484" s="249">
        <v>45336</v>
      </c>
      <c r="S484" s="70">
        <v>16080000</v>
      </c>
      <c r="T484" s="67" t="s">
        <v>66</v>
      </c>
      <c r="U484" s="70">
        <v>36694483</v>
      </c>
      <c r="V484" s="70" t="s">
        <v>7599</v>
      </c>
      <c r="W484" s="249">
        <v>45335</v>
      </c>
      <c r="X484" s="249">
        <v>45336</v>
      </c>
      <c r="Y484" s="78" t="s">
        <v>74</v>
      </c>
      <c r="Z484" s="249">
        <v>45457</v>
      </c>
      <c r="AA484" s="71">
        <f t="shared" si="35"/>
        <v>121</v>
      </c>
      <c r="AB484" s="71">
        <v>2</v>
      </c>
      <c r="AC484" s="299">
        <v>1920000</v>
      </c>
      <c r="AD484" s="71">
        <v>1</v>
      </c>
      <c r="AE484" s="315">
        <v>45473</v>
      </c>
      <c r="AF484" s="71">
        <f t="shared" si="36"/>
        <v>16</v>
      </c>
      <c r="AG484" s="70">
        <v>0</v>
      </c>
      <c r="AH484" s="300">
        <v>0</v>
      </c>
      <c r="AI484" s="158" t="s">
        <v>74</v>
      </c>
      <c r="AJ484" s="67">
        <v>0</v>
      </c>
      <c r="AK484" s="76" t="s">
        <v>74</v>
      </c>
      <c r="AL484" s="76" t="s">
        <v>74</v>
      </c>
      <c r="AM484" s="71">
        <f t="shared" si="37"/>
        <v>0</v>
      </c>
      <c r="AN484" s="305">
        <f>+K484+AC484-AH484</f>
        <v>18000000</v>
      </c>
      <c r="AO484" s="67" t="s">
        <v>66</v>
      </c>
      <c r="AP484" s="70">
        <v>16080000</v>
      </c>
      <c r="AQ484" s="67" t="s">
        <v>94</v>
      </c>
      <c r="AR484" s="70">
        <v>0</v>
      </c>
      <c r="AS484" s="80" t="s">
        <v>74</v>
      </c>
      <c r="AT484" s="301">
        <v>18000000</v>
      </c>
      <c r="AU484" s="203">
        <f t="shared" si="38"/>
        <v>0</v>
      </c>
      <c r="AV484" s="83">
        <f t="shared" si="39"/>
        <v>1</v>
      </c>
      <c r="AW484" s="158" t="s">
        <v>74</v>
      </c>
      <c r="AX484" s="67" t="s">
        <v>80</v>
      </c>
      <c r="AY484" s="70" t="s">
        <v>10258</v>
      </c>
      <c r="AZ484" s="68" t="s">
        <v>66</v>
      </c>
      <c r="BA484" s="68" t="s">
        <v>66</v>
      </c>
    </row>
    <row r="485" spans="2:53" x14ac:dyDescent="0.25">
      <c r="B485" s="68">
        <v>2024</v>
      </c>
      <c r="C485" s="68">
        <v>891780111</v>
      </c>
      <c r="D485" s="69" t="s">
        <v>64</v>
      </c>
      <c r="E485" s="74" t="s">
        <v>10257</v>
      </c>
      <c r="F485" s="71" t="s">
        <v>10256</v>
      </c>
      <c r="G485" s="314">
        <v>0</v>
      </c>
      <c r="H485" s="67" t="s">
        <v>72</v>
      </c>
      <c r="I485" s="69" t="s">
        <v>65</v>
      </c>
      <c r="J485" s="70" t="s">
        <v>10255</v>
      </c>
      <c r="K485" s="70">
        <v>14740000</v>
      </c>
      <c r="L485" s="68" t="s">
        <v>67</v>
      </c>
      <c r="M485" s="70" t="s">
        <v>6970</v>
      </c>
      <c r="N485" s="70">
        <v>57428847</v>
      </c>
      <c r="O485" s="75">
        <v>13</v>
      </c>
      <c r="P485" s="158">
        <v>45302</v>
      </c>
      <c r="Q485" s="70">
        <v>4518689382</v>
      </c>
      <c r="R485" s="249">
        <v>45336</v>
      </c>
      <c r="S485" s="70">
        <v>14740000</v>
      </c>
      <c r="T485" s="67" t="s">
        <v>66</v>
      </c>
      <c r="U485" s="70">
        <v>45507423</v>
      </c>
      <c r="V485" s="70" t="s">
        <v>6637</v>
      </c>
      <c r="W485" s="249">
        <v>45335</v>
      </c>
      <c r="X485" s="249">
        <v>45336</v>
      </c>
      <c r="Y485" s="78" t="s">
        <v>74</v>
      </c>
      <c r="Z485" s="249">
        <v>45457</v>
      </c>
      <c r="AA485" s="71">
        <f t="shared" si="35"/>
        <v>121</v>
      </c>
      <c r="AB485" s="71">
        <v>2</v>
      </c>
      <c r="AC485" s="299">
        <v>770000</v>
      </c>
      <c r="AD485" s="71">
        <v>1</v>
      </c>
      <c r="AE485" s="315">
        <v>45464</v>
      </c>
      <c r="AF485" s="71">
        <f t="shared" si="36"/>
        <v>7</v>
      </c>
      <c r="AG485" s="70">
        <v>0</v>
      </c>
      <c r="AH485" s="300">
        <v>0</v>
      </c>
      <c r="AI485" s="158" t="s">
        <v>74</v>
      </c>
      <c r="AJ485" s="67">
        <v>0</v>
      </c>
      <c r="AK485" s="76" t="s">
        <v>74</v>
      </c>
      <c r="AL485" s="76" t="s">
        <v>74</v>
      </c>
      <c r="AM485" s="71">
        <f t="shared" si="37"/>
        <v>0</v>
      </c>
      <c r="AN485" s="305">
        <f>+K485+AC485-AH485</f>
        <v>15510000</v>
      </c>
      <c r="AO485" s="67" t="s">
        <v>66</v>
      </c>
      <c r="AP485" s="70">
        <v>14740000</v>
      </c>
      <c r="AQ485" s="67" t="s">
        <v>94</v>
      </c>
      <c r="AR485" s="70">
        <v>0</v>
      </c>
      <c r="AS485" s="80" t="s">
        <v>74</v>
      </c>
      <c r="AT485" s="301">
        <v>15510000</v>
      </c>
      <c r="AU485" s="203">
        <f t="shared" si="38"/>
        <v>0</v>
      </c>
      <c r="AV485" s="83">
        <f t="shared" si="39"/>
        <v>1</v>
      </c>
      <c r="AW485" s="158" t="s">
        <v>74</v>
      </c>
      <c r="AX485" s="67" t="s">
        <v>80</v>
      </c>
      <c r="AY485" s="70" t="s">
        <v>10254</v>
      </c>
      <c r="AZ485" s="68" t="s">
        <v>66</v>
      </c>
      <c r="BA485" s="68" t="s">
        <v>66</v>
      </c>
    </row>
    <row r="486" spans="2:53" x14ac:dyDescent="0.25">
      <c r="B486" s="68">
        <v>2024</v>
      </c>
      <c r="C486" s="68">
        <v>891780111</v>
      </c>
      <c r="D486" s="69" t="s">
        <v>64</v>
      </c>
      <c r="E486" s="74" t="s">
        <v>10253</v>
      </c>
      <c r="F486" s="71" t="s">
        <v>10252</v>
      </c>
      <c r="G486" s="314">
        <v>0</v>
      </c>
      <c r="H486" s="67" t="s">
        <v>72</v>
      </c>
      <c r="I486" s="69" t="s">
        <v>65</v>
      </c>
      <c r="J486" s="70" t="s">
        <v>10251</v>
      </c>
      <c r="K486" s="70">
        <v>6600000</v>
      </c>
      <c r="L486" s="68" t="s">
        <v>67</v>
      </c>
      <c r="M486" s="70" t="s">
        <v>10250</v>
      </c>
      <c r="N486" s="70">
        <v>19596616</v>
      </c>
      <c r="O486" s="75">
        <v>14</v>
      </c>
      <c r="P486" s="249">
        <v>45302</v>
      </c>
      <c r="Q486" s="70">
        <v>2126349000</v>
      </c>
      <c r="R486" s="249">
        <v>45336</v>
      </c>
      <c r="S486" s="70">
        <v>6600000</v>
      </c>
      <c r="T486" s="67" t="s">
        <v>66</v>
      </c>
      <c r="U486" s="70">
        <v>85465146</v>
      </c>
      <c r="V486" s="70" t="s">
        <v>7181</v>
      </c>
      <c r="W486" s="249">
        <v>45335</v>
      </c>
      <c r="X486" s="249">
        <v>45336</v>
      </c>
      <c r="Y486" s="78" t="s">
        <v>74</v>
      </c>
      <c r="Z486" s="249">
        <v>45382</v>
      </c>
      <c r="AA486" s="71">
        <f t="shared" si="35"/>
        <v>46</v>
      </c>
      <c r="AB486" s="71">
        <v>0</v>
      </c>
      <c r="AC486" s="299">
        <v>0</v>
      </c>
      <c r="AD486" s="71">
        <v>0</v>
      </c>
      <c r="AE486" s="158" t="s">
        <v>74</v>
      </c>
      <c r="AF486" s="71">
        <f t="shared" si="36"/>
        <v>0</v>
      </c>
      <c r="AG486" s="70">
        <v>1</v>
      </c>
      <c r="AH486" s="300">
        <v>6600000</v>
      </c>
      <c r="AI486" s="158">
        <v>45351</v>
      </c>
      <c r="AJ486" s="67">
        <v>0</v>
      </c>
      <c r="AK486" s="76" t="s">
        <v>74</v>
      </c>
      <c r="AL486" s="76" t="s">
        <v>74</v>
      </c>
      <c r="AM486" s="71">
        <f t="shared" si="37"/>
        <v>0</v>
      </c>
      <c r="AN486" s="305">
        <f>+K486+AC486-AH486</f>
        <v>0</v>
      </c>
      <c r="AO486" s="67" t="s">
        <v>66</v>
      </c>
      <c r="AP486" s="70">
        <v>6600000</v>
      </c>
      <c r="AQ486" s="67" t="s">
        <v>94</v>
      </c>
      <c r="AR486" s="70">
        <v>0</v>
      </c>
      <c r="AS486" s="80" t="s">
        <v>74</v>
      </c>
      <c r="AT486" s="301">
        <v>0</v>
      </c>
      <c r="AU486" s="203">
        <f t="shared" si="38"/>
        <v>0</v>
      </c>
      <c r="AV486" s="83" t="str">
        <f t="shared" si="39"/>
        <v>_</v>
      </c>
      <c r="AW486" s="158">
        <v>45546</v>
      </c>
      <c r="AX486" s="67" t="s">
        <v>571</v>
      </c>
      <c r="AY486" s="70" t="s">
        <v>10249</v>
      </c>
      <c r="AZ486" s="68" t="s">
        <v>66</v>
      </c>
      <c r="BA486" s="68" t="s">
        <v>66</v>
      </c>
    </row>
    <row r="487" spans="2:53" x14ac:dyDescent="0.25">
      <c r="B487" s="68">
        <v>2024</v>
      </c>
      <c r="C487" s="68">
        <v>891780111</v>
      </c>
      <c r="D487" s="69" t="s">
        <v>64</v>
      </c>
      <c r="E487" s="74" t="s">
        <v>10248</v>
      </c>
      <c r="F487" s="71" t="s">
        <v>10247</v>
      </c>
      <c r="G487" s="314">
        <v>0</v>
      </c>
      <c r="H487" s="67" t="s">
        <v>72</v>
      </c>
      <c r="I487" s="69" t="s">
        <v>65</v>
      </c>
      <c r="J487" s="70" t="s">
        <v>10153</v>
      </c>
      <c r="K487" s="70">
        <v>13500000</v>
      </c>
      <c r="L487" s="68" t="s">
        <v>67</v>
      </c>
      <c r="M487" s="70" t="s">
        <v>7443</v>
      </c>
      <c r="N487" s="70">
        <v>1100400844</v>
      </c>
      <c r="O487" s="75">
        <v>13</v>
      </c>
      <c r="P487" s="158">
        <v>45302</v>
      </c>
      <c r="Q487" s="70">
        <v>4518689382</v>
      </c>
      <c r="R487" s="249">
        <v>45336</v>
      </c>
      <c r="S487" s="70">
        <v>13500000</v>
      </c>
      <c r="T487" s="67" t="s">
        <v>66</v>
      </c>
      <c r="U487" s="70">
        <v>57428039</v>
      </c>
      <c r="V487" s="70" t="s">
        <v>7442</v>
      </c>
      <c r="W487" s="249">
        <v>45335</v>
      </c>
      <c r="X487" s="249">
        <v>45336</v>
      </c>
      <c r="Y487" s="78" t="s">
        <v>74</v>
      </c>
      <c r="Z487" s="249">
        <v>45457</v>
      </c>
      <c r="AA487" s="71">
        <f t="shared" si="35"/>
        <v>121</v>
      </c>
      <c r="AB487" s="71">
        <v>2</v>
      </c>
      <c r="AC487" s="299">
        <v>1500000</v>
      </c>
      <c r="AD487" s="71">
        <v>1</v>
      </c>
      <c r="AE487" s="315">
        <v>45473</v>
      </c>
      <c r="AF487" s="71">
        <f t="shared" si="36"/>
        <v>16</v>
      </c>
      <c r="AG487" s="70">
        <v>0</v>
      </c>
      <c r="AH487" s="300">
        <v>0</v>
      </c>
      <c r="AI487" s="158" t="s">
        <v>74</v>
      </c>
      <c r="AJ487" s="67">
        <v>0</v>
      </c>
      <c r="AK487" s="76" t="s">
        <v>74</v>
      </c>
      <c r="AL487" s="76" t="s">
        <v>74</v>
      </c>
      <c r="AM487" s="71">
        <f t="shared" si="37"/>
        <v>0</v>
      </c>
      <c r="AN487" s="305">
        <f>+K487+AC487-AH487</f>
        <v>15000000</v>
      </c>
      <c r="AO487" s="67" t="s">
        <v>66</v>
      </c>
      <c r="AP487" s="70">
        <v>13500000</v>
      </c>
      <c r="AQ487" s="67" t="s">
        <v>94</v>
      </c>
      <c r="AR487" s="70">
        <v>0</v>
      </c>
      <c r="AS487" s="80" t="s">
        <v>74</v>
      </c>
      <c r="AT487" s="301">
        <v>15000000</v>
      </c>
      <c r="AU487" s="203">
        <f t="shared" si="38"/>
        <v>0</v>
      </c>
      <c r="AV487" s="83">
        <f t="shared" si="39"/>
        <v>1</v>
      </c>
      <c r="AW487" s="158" t="s">
        <v>74</v>
      </c>
      <c r="AX487" s="67" t="s">
        <v>80</v>
      </c>
      <c r="AY487" s="70" t="s">
        <v>10246</v>
      </c>
      <c r="AZ487" s="68" t="s">
        <v>66</v>
      </c>
      <c r="BA487" s="68" t="s">
        <v>66</v>
      </c>
    </row>
    <row r="488" spans="2:53" x14ac:dyDescent="0.25">
      <c r="B488" s="68">
        <v>2024</v>
      </c>
      <c r="C488" s="68">
        <v>891780111</v>
      </c>
      <c r="D488" s="69" t="s">
        <v>64</v>
      </c>
      <c r="E488" s="74" t="s">
        <v>10245</v>
      </c>
      <c r="F488" s="71" t="s">
        <v>10244</v>
      </c>
      <c r="G488" s="314">
        <v>0</v>
      </c>
      <c r="H488" s="67" t="s">
        <v>72</v>
      </c>
      <c r="I488" s="69" t="s">
        <v>65</v>
      </c>
      <c r="J488" s="70" t="s">
        <v>10243</v>
      </c>
      <c r="K488" s="70">
        <v>16080000</v>
      </c>
      <c r="L488" s="68" t="s">
        <v>67</v>
      </c>
      <c r="M488" s="70" t="s">
        <v>10242</v>
      </c>
      <c r="N488" s="70">
        <v>1082951480</v>
      </c>
      <c r="O488" s="75">
        <v>13</v>
      </c>
      <c r="P488" s="158">
        <v>45302</v>
      </c>
      <c r="Q488" s="70">
        <v>4518689382</v>
      </c>
      <c r="R488" s="249">
        <v>45337</v>
      </c>
      <c r="S488" s="70">
        <v>16080000</v>
      </c>
      <c r="T488" s="67" t="s">
        <v>66</v>
      </c>
      <c r="U488" s="70">
        <v>57464638</v>
      </c>
      <c r="V488" s="70" t="s">
        <v>6066</v>
      </c>
      <c r="W488" s="249">
        <v>45337</v>
      </c>
      <c r="X488" s="249">
        <v>45337</v>
      </c>
      <c r="Y488" s="78" t="s">
        <v>74</v>
      </c>
      <c r="Z488" s="249">
        <v>45457</v>
      </c>
      <c r="AA488" s="71">
        <f t="shared" si="35"/>
        <v>120</v>
      </c>
      <c r="AB488" s="71">
        <v>0</v>
      </c>
      <c r="AC488" s="299">
        <v>0</v>
      </c>
      <c r="AD488" s="71">
        <v>0</v>
      </c>
      <c r="AE488" s="158" t="s">
        <v>74</v>
      </c>
      <c r="AF488" s="71">
        <f t="shared" si="36"/>
        <v>0</v>
      </c>
      <c r="AG488" s="70">
        <v>1</v>
      </c>
      <c r="AH488" s="300">
        <v>11760000</v>
      </c>
      <c r="AI488" s="158">
        <v>45357</v>
      </c>
      <c r="AJ488" s="67">
        <v>0</v>
      </c>
      <c r="AK488" s="76" t="s">
        <v>74</v>
      </c>
      <c r="AL488" s="76" t="s">
        <v>74</v>
      </c>
      <c r="AM488" s="71">
        <f t="shared" si="37"/>
        <v>0</v>
      </c>
      <c r="AN488" s="305">
        <f>+K488+AC488-AH488</f>
        <v>4320000</v>
      </c>
      <c r="AO488" s="67" t="s">
        <v>66</v>
      </c>
      <c r="AP488" s="70">
        <v>16080000</v>
      </c>
      <c r="AQ488" s="67" t="s">
        <v>94</v>
      </c>
      <c r="AR488" s="70">
        <v>0</v>
      </c>
      <c r="AS488" s="80" t="s">
        <v>74</v>
      </c>
      <c r="AT488" s="301">
        <v>3600000</v>
      </c>
      <c r="AU488" s="203">
        <f t="shared" si="38"/>
        <v>720000</v>
      </c>
      <c r="AV488" s="83">
        <f t="shared" si="39"/>
        <v>0.83333333333333337</v>
      </c>
      <c r="AW488" s="158" t="s">
        <v>74</v>
      </c>
      <c r="AX488" s="67" t="s">
        <v>571</v>
      </c>
      <c r="AY488" s="70" t="s">
        <v>10241</v>
      </c>
      <c r="AZ488" s="68" t="s">
        <v>66</v>
      </c>
      <c r="BA488" s="68" t="s">
        <v>66</v>
      </c>
    </row>
    <row r="489" spans="2:53" x14ac:dyDescent="0.25">
      <c r="B489" s="68">
        <v>2024</v>
      </c>
      <c r="C489" s="68">
        <v>891780111</v>
      </c>
      <c r="D489" s="69" t="s">
        <v>64</v>
      </c>
      <c r="E489" s="74" t="s">
        <v>10240</v>
      </c>
      <c r="F489" s="71" t="s">
        <v>10239</v>
      </c>
      <c r="G489" s="314">
        <v>0</v>
      </c>
      <c r="H489" s="67" t="s">
        <v>72</v>
      </c>
      <c r="I489" s="69" t="s">
        <v>65</v>
      </c>
      <c r="J489" s="70" t="s">
        <v>10238</v>
      </c>
      <c r="K489" s="70">
        <v>11167000</v>
      </c>
      <c r="L489" s="68" t="s">
        <v>67</v>
      </c>
      <c r="M489" s="70" t="s">
        <v>8968</v>
      </c>
      <c r="N489" s="70">
        <v>1083035488</v>
      </c>
      <c r="O489" s="75">
        <v>14</v>
      </c>
      <c r="P489" s="249">
        <v>45302</v>
      </c>
      <c r="Q489" s="70">
        <v>2126349000</v>
      </c>
      <c r="R489" s="249">
        <v>45337</v>
      </c>
      <c r="S489" s="70">
        <v>11167000</v>
      </c>
      <c r="T489" s="67" t="s">
        <v>66</v>
      </c>
      <c r="U489" s="70">
        <v>72004252</v>
      </c>
      <c r="V489" s="70" t="s">
        <v>8510</v>
      </c>
      <c r="W489" s="249">
        <v>45337</v>
      </c>
      <c r="X489" s="249">
        <v>45337</v>
      </c>
      <c r="Y489" s="78" t="s">
        <v>74</v>
      </c>
      <c r="Z489" s="249">
        <v>45457</v>
      </c>
      <c r="AA489" s="71">
        <f t="shared" si="35"/>
        <v>120</v>
      </c>
      <c r="AB489" s="71">
        <v>2</v>
      </c>
      <c r="AC489" s="299">
        <v>1333000</v>
      </c>
      <c r="AD489" s="71">
        <v>1</v>
      </c>
      <c r="AE489" s="315">
        <v>45473</v>
      </c>
      <c r="AF489" s="71">
        <f t="shared" si="36"/>
        <v>16</v>
      </c>
      <c r="AG489" s="70">
        <v>0</v>
      </c>
      <c r="AH489" s="300">
        <v>0</v>
      </c>
      <c r="AI489" s="158" t="s">
        <v>74</v>
      </c>
      <c r="AJ489" s="67">
        <v>0</v>
      </c>
      <c r="AK489" s="76" t="s">
        <v>74</v>
      </c>
      <c r="AL489" s="76" t="s">
        <v>74</v>
      </c>
      <c r="AM489" s="71">
        <f t="shared" si="37"/>
        <v>0</v>
      </c>
      <c r="AN489" s="305">
        <f>+K489+AC489-AH489</f>
        <v>12500000</v>
      </c>
      <c r="AO489" s="67" t="s">
        <v>66</v>
      </c>
      <c r="AP489" s="70">
        <v>11167000</v>
      </c>
      <c r="AQ489" s="67" t="s">
        <v>94</v>
      </c>
      <c r="AR489" s="70">
        <v>0</v>
      </c>
      <c r="AS489" s="80" t="s">
        <v>74</v>
      </c>
      <c r="AT489" s="301">
        <v>12500000</v>
      </c>
      <c r="AU489" s="203">
        <f t="shared" si="38"/>
        <v>0</v>
      </c>
      <c r="AV489" s="83">
        <f t="shared" si="39"/>
        <v>1</v>
      </c>
      <c r="AW489" s="158" t="s">
        <v>74</v>
      </c>
      <c r="AX489" s="67" t="s">
        <v>80</v>
      </c>
      <c r="AY489" s="70" t="s">
        <v>10237</v>
      </c>
      <c r="AZ489" s="68" t="s">
        <v>66</v>
      </c>
      <c r="BA489" s="68" t="s">
        <v>66</v>
      </c>
    </row>
    <row r="490" spans="2:53" x14ac:dyDescent="0.25">
      <c r="B490" s="68">
        <v>2024</v>
      </c>
      <c r="C490" s="68">
        <v>891780111</v>
      </c>
      <c r="D490" s="69" t="s">
        <v>64</v>
      </c>
      <c r="E490" s="74" t="s">
        <v>10236</v>
      </c>
      <c r="F490" s="71" t="s">
        <v>10235</v>
      </c>
      <c r="G490" s="314">
        <v>0</v>
      </c>
      <c r="H490" s="67" t="s">
        <v>72</v>
      </c>
      <c r="I490" s="69" t="s">
        <v>65</v>
      </c>
      <c r="J490" s="70" t="s">
        <v>10234</v>
      </c>
      <c r="K490" s="70">
        <v>14850000</v>
      </c>
      <c r="L490" s="68" t="s">
        <v>67</v>
      </c>
      <c r="M490" s="70" t="s">
        <v>8649</v>
      </c>
      <c r="N490" s="70">
        <v>1081827299</v>
      </c>
      <c r="O490" s="75">
        <v>13</v>
      </c>
      <c r="P490" s="158">
        <v>45302</v>
      </c>
      <c r="Q490" s="70">
        <v>4518689382</v>
      </c>
      <c r="R490" s="249">
        <v>45337</v>
      </c>
      <c r="S490" s="70">
        <v>14850000</v>
      </c>
      <c r="T490" s="67" t="s">
        <v>66</v>
      </c>
      <c r="U490" s="70">
        <v>72004252</v>
      </c>
      <c r="V490" s="70" t="s">
        <v>8510</v>
      </c>
      <c r="W490" s="249">
        <v>45337</v>
      </c>
      <c r="X490" s="249">
        <v>45337</v>
      </c>
      <c r="Y490" s="78" t="s">
        <v>74</v>
      </c>
      <c r="Z490" s="249">
        <v>45457</v>
      </c>
      <c r="AA490" s="71">
        <f t="shared" si="35"/>
        <v>120</v>
      </c>
      <c r="AB490" s="71">
        <v>2</v>
      </c>
      <c r="AC490" s="299">
        <v>1650000</v>
      </c>
      <c r="AD490" s="71">
        <v>1</v>
      </c>
      <c r="AE490" s="315">
        <v>45473</v>
      </c>
      <c r="AF490" s="71">
        <f t="shared" si="36"/>
        <v>16</v>
      </c>
      <c r="AG490" s="70">
        <v>0</v>
      </c>
      <c r="AH490" s="300">
        <v>0</v>
      </c>
      <c r="AI490" s="158" t="s">
        <v>74</v>
      </c>
      <c r="AJ490" s="67">
        <v>0</v>
      </c>
      <c r="AK490" s="76" t="s">
        <v>74</v>
      </c>
      <c r="AL490" s="76" t="s">
        <v>74</v>
      </c>
      <c r="AM490" s="71">
        <f t="shared" si="37"/>
        <v>0</v>
      </c>
      <c r="AN490" s="305">
        <f>+K490+AC490-AH490</f>
        <v>16500000</v>
      </c>
      <c r="AO490" s="67" t="s">
        <v>66</v>
      </c>
      <c r="AP490" s="70">
        <v>14850000</v>
      </c>
      <c r="AQ490" s="67" t="s">
        <v>94</v>
      </c>
      <c r="AR490" s="70">
        <v>0</v>
      </c>
      <c r="AS490" s="80" t="s">
        <v>74</v>
      </c>
      <c r="AT490" s="301">
        <v>16500000</v>
      </c>
      <c r="AU490" s="203">
        <f t="shared" si="38"/>
        <v>0</v>
      </c>
      <c r="AV490" s="83">
        <f t="shared" si="39"/>
        <v>1</v>
      </c>
      <c r="AW490" s="158" t="s">
        <v>74</v>
      </c>
      <c r="AX490" s="67" t="s">
        <v>80</v>
      </c>
      <c r="AY490" s="70" t="s">
        <v>10233</v>
      </c>
      <c r="AZ490" s="68" t="s">
        <v>66</v>
      </c>
      <c r="BA490" s="68" t="s">
        <v>66</v>
      </c>
    </row>
    <row r="491" spans="2:53" x14ac:dyDescent="0.25">
      <c r="B491" s="68">
        <v>2024</v>
      </c>
      <c r="C491" s="68">
        <v>891780111</v>
      </c>
      <c r="D491" s="69" t="s">
        <v>64</v>
      </c>
      <c r="E491" s="74" t="s">
        <v>10232</v>
      </c>
      <c r="F491" s="71" t="s">
        <v>10231</v>
      </c>
      <c r="G491" s="314">
        <v>0</v>
      </c>
      <c r="H491" s="67" t="s">
        <v>72</v>
      </c>
      <c r="I491" s="69" t="s">
        <v>65</v>
      </c>
      <c r="J491" s="70" t="s">
        <v>10230</v>
      </c>
      <c r="K491" s="70">
        <v>16593000</v>
      </c>
      <c r="L491" s="68" t="s">
        <v>67</v>
      </c>
      <c r="M491" s="70" t="s">
        <v>9132</v>
      </c>
      <c r="N491" s="70">
        <v>57303000</v>
      </c>
      <c r="O491" s="75">
        <v>13</v>
      </c>
      <c r="P491" s="158">
        <v>45302</v>
      </c>
      <c r="Q491" s="70">
        <v>4518689382</v>
      </c>
      <c r="R491" s="249">
        <v>45337</v>
      </c>
      <c r="S491" s="70">
        <v>16593000</v>
      </c>
      <c r="T491" s="67" t="s">
        <v>66</v>
      </c>
      <c r="U491" s="70">
        <v>57444673</v>
      </c>
      <c r="V491" s="70" t="s">
        <v>4366</v>
      </c>
      <c r="W491" s="249">
        <v>45337</v>
      </c>
      <c r="X491" s="249">
        <v>45337</v>
      </c>
      <c r="Y491" s="78" t="s">
        <v>74</v>
      </c>
      <c r="Z491" s="249">
        <v>45457</v>
      </c>
      <c r="AA491" s="71">
        <f t="shared" si="35"/>
        <v>120</v>
      </c>
      <c r="AB491" s="71">
        <v>2</v>
      </c>
      <c r="AC491" s="299">
        <v>1774000</v>
      </c>
      <c r="AD491" s="71">
        <v>1</v>
      </c>
      <c r="AE491" s="315">
        <v>45473</v>
      </c>
      <c r="AF491" s="71">
        <f t="shared" si="36"/>
        <v>16</v>
      </c>
      <c r="AG491" s="70">
        <v>0</v>
      </c>
      <c r="AH491" s="300">
        <v>0</v>
      </c>
      <c r="AI491" s="158" t="s">
        <v>74</v>
      </c>
      <c r="AJ491" s="67">
        <v>0</v>
      </c>
      <c r="AK491" s="76" t="s">
        <v>74</v>
      </c>
      <c r="AL491" s="76" t="s">
        <v>74</v>
      </c>
      <c r="AM491" s="71">
        <f t="shared" si="37"/>
        <v>0</v>
      </c>
      <c r="AN491" s="305">
        <f>+K491+AC491-AH491</f>
        <v>18367000</v>
      </c>
      <c r="AO491" s="67" t="s">
        <v>66</v>
      </c>
      <c r="AP491" s="70">
        <v>16593000</v>
      </c>
      <c r="AQ491" s="67" t="s">
        <v>94</v>
      </c>
      <c r="AR491" s="70">
        <v>0</v>
      </c>
      <c r="AS491" s="80" t="s">
        <v>74</v>
      </c>
      <c r="AT491" s="301">
        <v>18367000</v>
      </c>
      <c r="AU491" s="203">
        <f t="shared" si="38"/>
        <v>0</v>
      </c>
      <c r="AV491" s="83">
        <f t="shared" si="39"/>
        <v>1</v>
      </c>
      <c r="AW491" s="158" t="s">
        <v>74</v>
      </c>
      <c r="AX491" s="67" t="s">
        <v>80</v>
      </c>
      <c r="AY491" s="70" t="s">
        <v>10229</v>
      </c>
      <c r="AZ491" s="68" t="s">
        <v>66</v>
      </c>
      <c r="BA491" s="68" t="s">
        <v>66</v>
      </c>
    </row>
    <row r="492" spans="2:53" x14ac:dyDescent="0.25">
      <c r="B492" s="68">
        <v>2024</v>
      </c>
      <c r="C492" s="68">
        <v>891780111</v>
      </c>
      <c r="D492" s="69" t="s">
        <v>64</v>
      </c>
      <c r="E492" s="74" t="s">
        <v>10228</v>
      </c>
      <c r="F492" s="71" t="s">
        <v>10227</v>
      </c>
      <c r="G492" s="314">
        <v>0</v>
      </c>
      <c r="H492" s="67" t="s">
        <v>72</v>
      </c>
      <c r="I492" s="69" t="s">
        <v>65</v>
      </c>
      <c r="J492" s="70" t="s">
        <v>10226</v>
      </c>
      <c r="K492" s="70">
        <v>24750000</v>
      </c>
      <c r="L492" s="68" t="s">
        <v>67</v>
      </c>
      <c r="M492" s="70" t="s">
        <v>7605</v>
      </c>
      <c r="N492" s="70">
        <v>85474637</v>
      </c>
      <c r="O492" s="75">
        <v>13</v>
      </c>
      <c r="P492" s="158">
        <v>45302</v>
      </c>
      <c r="Q492" s="70">
        <v>4518689382</v>
      </c>
      <c r="R492" s="249">
        <v>45337</v>
      </c>
      <c r="S492" s="70">
        <v>24750000</v>
      </c>
      <c r="T492" s="67" t="s">
        <v>66</v>
      </c>
      <c r="U492" s="70">
        <v>1082964146</v>
      </c>
      <c r="V492" s="70" t="s">
        <v>6309</v>
      </c>
      <c r="W492" s="249">
        <v>45337</v>
      </c>
      <c r="X492" s="249">
        <v>45337</v>
      </c>
      <c r="Y492" s="78" t="s">
        <v>74</v>
      </c>
      <c r="Z492" s="249">
        <v>45457</v>
      </c>
      <c r="AA492" s="71">
        <f t="shared" si="35"/>
        <v>120</v>
      </c>
      <c r="AB492" s="71">
        <v>2</v>
      </c>
      <c r="AC492" s="299">
        <v>2750000</v>
      </c>
      <c r="AD492" s="71">
        <v>1</v>
      </c>
      <c r="AE492" s="315">
        <v>45473</v>
      </c>
      <c r="AF492" s="71">
        <f t="shared" si="36"/>
        <v>16</v>
      </c>
      <c r="AG492" s="70">
        <v>0</v>
      </c>
      <c r="AH492" s="300">
        <v>0</v>
      </c>
      <c r="AI492" s="158" t="s">
        <v>74</v>
      </c>
      <c r="AJ492" s="67">
        <v>0</v>
      </c>
      <c r="AK492" s="76" t="s">
        <v>74</v>
      </c>
      <c r="AL492" s="76" t="s">
        <v>74</v>
      </c>
      <c r="AM492" s="71">
        <f t="shared" si="37"/>
        <v>0</v>
      </c>
      <c r="AN492" s="305">
        <f>+K492+AC492-AH492</f>
        <v>27500000</v>
      </c>
      <c r="AO492" s="67" t="s">
        <v>66</v>
      </c>
      <c r="AP492" s="70">
        <v>24750000</v>
      </c>
      <c r="AQ492" s="67" t="s">
        <v>94</v>
      </c>
      <c r="AR492" s="70">
        <v>0</v>
      </c>
      <c r="AS492" s="80" t="s">
        <v>74</v>
      </c>
      <c r="AT492" s="301">
        <v>27500000</v>
      </c>
      <c r="AU492" s="203">
        <f t="shared" si="38"/>
        <v>0</v>
      </c>
      <c r="AV492" s="83">
        <f t="shared" si="39"/>
        <v>1</v>
      </c>
      <c r="AW492" s="158" t="s">
        <v>74</v>
      </c>
      <c r="AX492" s="67" t="s">
        <v>80</v>
      </c>
      <c r="AY492" s="70" t="s">
        <v>10225</v>
      </c>
      <c r="AZ492" s="68" t="s">
        <v>66</v>
      </c>
      <c r="BA492" s="68" t="s">
        <v>66</v>
      </c>
    </row>
    <row r="493" spans="2:53" x14ac:dyDescent="0.25">
      <c r="B493" s="68">
        <v>2024</v>
      </c>
      <c r="C493" s="68">
        <v>891780111</v>
      </c>
      <c r="D493" s="69" t="s">
        <v>64</v>
      </c>
      <c r="E493" s="74" t="s">
        <v>10224</v>
      </c>
      <c r="F493" s="71" t="s">
        <v>10223</v>
      </c>
      <c r="G493" s="314">
        <v>0</v>
      </c>
      <c r="H493" s="67" t="s">
        <v>72</v>
      </c>
      <c r="I493" s="69" t="s">
        <v>65</v>
      </c>
      <c r="J493" s="70" t="s">
        <v>10222</v>
      </c>
      <c r="K493" s="70">
        <v>16080000</v>
      </c>
      <c r="L493" s="68" t="s">
        <v>67</v>
      </c>
      <c r="M493" s="70" t="s">
        <v>6958</v>
      </c>
      <c r="N493" s="70">
        <v>40935289</v>
      </c>
      <c r="O493" s="75">
        <v>13</v>
      </c>
      <c r="P493" s="158">
        <v>45302</v>
      </c>
      <c r="Q493" s="70">
        <v>4518689382</v>
      </c>
      <c r="R493" s="249">
        <v>45337</v>
      </c>
      <c r="S493" s="70">
        <v>16080000</v>
      </c>
      <c r="T493" s="67" t="s">
        <v>66</v>
      </c>
      <c r="U493" s="70">
        <v>15443332</v>
      </c>
      <c r="V493" s="70" t="s">
        <v>4286</v>
      </c>
      <c r="W493" s="249">
        <v>45337</v>
      </c>
      <c r="X493" s="249">
        <v>45337</v>
      </c>
      <c r="Y493" s="78" t="s">
        <v>74</v>
      </c>
      <c r="Z493" s="249">
        <v>45457</v>
      </c>
      <c r="AA493" s="71">
        <f t="shared" si="35"/>
        <v>120</v>
      </c>
      <c r="AB493" s="71">
        <v>2</v>
      </c>
      <c r="AC493" s="299">
        <v>1920000</v>
      </c>
      <c r="AD493" s="71">
        <v>1</v>
      </c>
      <c r="AE493" s="315">
        <v>45473</v>
      </c>
      <c r="AF493" s="71">
        <f t="shared" si="36"/>
        <v>16</v>
      </c>
      <c r="AG493" s="70">
        <v>0</v>
      </c>
      <c r="AH493" s="300">
        <v>0</v>
      </c>
      <c r="AI493" s="158" t="s">
        <v>74</v>
      </c>
      <c r="AJ493" s="67">
        <v>0</v>
      </c>
      <c r="AK493" s="76" t="s">
        <v>74</v>
      </c>
      <c r="AL493" s="76" t="s">
        <v>74</v>
      </c>
      <c r="AM493" s="71">
        <f t="shared" si="37"/>
        <v>0</v>
      </c>
      <c r="AN493" s="305">
        <f>+K493+AC493-AH493</f>
        <v>18000000</v>
      </c>
      <c r="AO493" s="67" t="s">
        <v>66</v>
      </c>
      <c r="AP493" s="70">
        <v>16080000</v>
      </c>
      <c r="AQ493" s="67" t="s">
        <v>94</v>
      </c>
      <c r="AR493" s="70">
        <v>0</v>
      </c>
      <c r="AS493" s="80" t="s">
        <v>74</v>
      </c>
      <c r="AT493" s="301">
        <v>18000000</v>
      </c>
      <c r="AU493" s="203">
        <f t="shared" si="38"/>
        <v>0</v>
      </c>
      <c r="AV493" s="83">
        <f t="shared" si="39"/>
        <v>1</v>
      </c>
      <c r="AW493" s="158" t="s">
        <v>74</v>
      </c>
      <c r="AX493" s="67" t="s">
        <v>80</v>
      </c>
      <c r="AY493" s="70" t="s">
        <v>10221</v>
      </c>
      <c r="AZ493" s="68" t="s">
        <v>66</v>
      </c>
      <c r="BA493" s="68" t="s">
        <v>66</v>
      </c>
    </row>
    <row r="494" spans="2:53" x14ac:dyDescent="0.25">
      <c r="B494" s="68">
        <v>2024</v>
      </c>
      <c r="C494" s="68">
        <v>891780111</v>
      </c>
      <c r="D494" s="69" t="s">
        <v>64</v>
      </c>
      <c r="E494" s="74" t="s">
        <v>10220</v>
      </c>
      <c r="F494" s="71" t="s">
        <v>10219</v>
      </c>
      <c r="G494" s="314">
        <v>0</v>
      </c>
      <c r="H494" s="67" t="s">
        <v>72</v>
      </c>
      <c r="I494" s="69" t="s">
        <v>65</v>
      </c>
      <c r="J494" s="70" t="s">
        <v>10218</v>
      </c>
      <c r="K494" s="70">
        <v>10890000</v>
      </c>
      <c r="L494" s="68" t="s">
        <v>67</v>
      </c>
      <c r="M494" s="70" t="s">
        <v>10217</v>
      </c>
      <c r="N494" s="70">
        <v>57290640</v>
      </c>
      <c r="O494" s="75">
        <v>13</v>
      </c>
      <c r="P494" s="158">
        <v>45302</v>
      </c>
      <c r="Q494" s="70">
        <v>4518689382</v>
      </c>
      <c r="R494" s="249">
        <v>45337</v>
      </c>
      <c r="S494" s="70">
        <v>10890000</v>
      </c>
      <c r="T494" s="67" t="s">
        <v>66</v>
      </c>
      <c r="U494" s="70">
        <v>57461216</v>
      </c>
      <c r="V494" s="70" t="s">
        <v>4578</v>
      </c>
      <c r="W494" s="249">
        <v>45337</v>
      </c>
      <c r="X494" s="249">
        <v>45337</v>
      </c>
      <c r="Y494" s="78" t="s">
        <v>74</v>
      </c>
      <c r="Z494" s="249">
        <v>45457</v>
      </c>
      <c r="AA494" s="71">
        <f t="shared" si="35"/>
        <v>120</v>
      </c>
      <c r="AB494" s="71">
        <v>0</v>
      </c>
      <c r="AC494" s="299">
        <v>0</v>
      </c>
      <c r="AD494" s="71">
        <v>0</v>
      </c>
      <c r="AE494" s="158" t="s">
        <v>74</v>
      </c>
      <c r="AF494" s="71">
        <f t="shared" si="36"/>
        <v>0</v>
      </c>
      <c r="AG494" s="70">
        <v>1</v>
      </c>
      <c r="AH494" s="300">
        <v>5760000</v>
      </c>
      <c r="AI494" s="158">
        <v>45397</v>
      </c>
      <c r="AJ494" s="67">
        <v>0</v>
      </c>
      <c r="AK494" s="76" t="s">
        <v>74</v>
      </c>
      <c r="AL494" s="76" t="s">
        <v>74</v>
      </c>
      <c r="AM494" s="71">
        <f t="shared" si="37"/>
        <v>0</v>
      </c>
      <c r="AN494" s="305">
        <f>+K494+AC494-AH494</f>
        <v>5130000</v>
      </c>
      <c r="AO494" s="67" t="s">
        <v>66</v>
      </c>
      <c r="AP494" s="70">
        <v>10890000</v>
      </c>
      <c r="AQ494" s="67" t="s">
        <v>94</v>
      </c>
      <c r="AR494" s="70">
        <v>0</v>
      </c>
      <c r="AS494" s="80" t="s">
        <v>74</v>
      </c>
      <c r="AT494" s="301">
        <v>5130000</v>
      </c>
      <c r="AU494" s="203">
        <f t="shared" si="38"/>
        <v>0</v>
      </c>
      <c r="AV494" s="83">
        <f t="shared" si="39"/>
        <v>1</v>
      </c>
      <c r="AW494" s="158">
        <v>45565</v>
      </c>
      <c r="AX494" s="67" t="s">
        <v>571</v>
      </c>
      <c r="AY494" s="70" t="s">
        <v>10216</v>
      </c>
      <c r="AZ494" s="68" t="s">
        <v>66</v>
      </c>
      <c r="BA494" s="68" t="s">
        <v>66</v>
      </c>
    </row>
    <row r="495" spans="2:53" x14ac:dyDescent="0.25">
      <c r="B495" s="68">
        <v>2024</v>
      </c>
      <c r="C495" s="68">
        <v>891780111</v>
      </c>
      <c r="D495" s="69" t="s">
        <v>64</v>
      </c>
      <c r="E495" s="74" t="s">
        <v>10215</v>
      </c>
      <c r="F495" s="71" t="s">
        <v>10214</v>
      </c>
      <c r="G495" s="314">
        <v>0</v>
      </c>
      <c r="H495" s="67" t="s">
        <v>72</v>
      </c>
      <c r="I495" s="69" t="s">
        <v>65</v>
      </c>
      <c r="J495" s="70" t="s">
        <v>10213</v>
      </c>
      <c r="K495" s="70">
        <v>10890000</v>
      </c>
      <c r="L495" s="68" t="s">
        <v>67</v>
      </c>
      <c r="M495" s="70" t="s">
        <v>6643</v>
      </c>
      <c r="N495" s="70">
        <v>1065632898</v>
      </c>
      <c r="O495" s="75">
        <v>13</v>
      </c>
      <c r="P495" s="158">
        <v>45302</v>
      </c>
      <c r="Q495" s="70">
        <v>4518689382</v>
      </c>
      <c r="R495" s="249">
        <v>45337</v>
      </c>
      <c r="S495" s="70">
        <v>10890000</v>
      </c>
      <c r="T495" s="67" t="s">
        <v>66</v>
      </c>
      <c r="U495" s="70">
        <v>57461216</v>
      </c>
      <c r="V495" s="70" t="s">
        <v>4578</v>
      </c>
      <c r="W495" s="249">
        <v>45337</v>
      </c>
      <c r="X495" s="249">
        <v>45337</v>
      </c>
      <c r="Y495" s="78" t="s">
        <v>74</v>
      </c>
      <c r="Z495" s="249">
        <v>45457</v>
      </c>
      <c r="AA495" s="71">
        <f t="shared" si="35"/>
        <v>120</v>
      </c>
      <c r="AB495" s="71">
        <v>0</v>
      </c>
      <c r="AC495" s="299">
        <v>0</v>
      </c>
      <c r="AD495" s="71">
        <v>0</v>
      </c>
      <c r="AE495" s="158" t="s">
        <v>74</v>
      </c>
      <c r="AF495" s="71">
        <f t="shared" si="36"/>
        <v>0</v>
      </c>
      <c r="AG495" s="70">
        <v>0</v>
      </c>
      <c r="AH495" s="300">
        <v>0</v>
      </c>
      <c r="AI495" s="158" t="s">
        <v>74</v>
      </c>
      <c r="AJ495" s="67">
        <v>0</v>
      </c>
      <c r="AK495" s="76" t="s">
        <v>74</v>
      </c>
      <c r="AL495" s="76" t="s">
        <v>74</v>
      </c>
      <c r="AM495" s="71">
        <f t="shared" si="37"/>
        <v>0</v>
      </c>
      <c r="AN495" s="305">
        <f>+K495+AC495-AH495</f>
        <v>10890000</v>
      </c>
      <c r="AO495" s="67" t="s">
        <v>66</v>
      </c>
      <c r="AP495" s="70">
        <v>10890000</v>
      </c>
      <c r="AQ495" s="67" t="s">
        <v>94</v>
      </c>
      <c r="AR495" s="70">
        <v>0</v>
      </c>
      <c r="AS495" s="80" t="s">
        <v>74</v>
      </c>
      <c r="AT495" s="301">
        <v>10890000</v>
      </c>
      <c r="AU495" s="203">
        <f t="shared" si="38"/>
        <v>0</v>
      </c>
      <c r="AV495" s="83">
        <f t="shared" si="39"/>
        <v>1</v>
      </c>
      <c r="AW495" s="158" t="s">
        <v>74</v>
      </c>
      <c r="AX495" s="67" t="s">
        <v>80</v>
      </c>
      <c r="AY495" s="70" t="s">
        <v>10212</v>
      </c>
      <c r="AZ495" s="68" t="s">
        <v>66</v>
      </c>
      <c r="BA495" s="68" t="s">
        <v>66</v>
      </c>
    </row>
    <row r="496" spans="2:53" x14ac:dyDescent="0.25">
      <c r="B496" s="68">
        <v>2024</v>
      </c>
      <c r="C496" s="68">
        <v>891780111</v>
      </c>
      <c r="D496" s="69" t="s">
        <v>64</v>
      </c>
      <c r="E496" s="74" t="s">
        <v>10211</v>
      </c>
      <c r="F496" s="71" t="s">
        <v>10210</v>
      </c>
      <c r="G496" s="314">
        <v>0</v>
      </c>
      <c r="H496" s="67" t="s">
        <v>72</v>
      </c>
      <c r="I496" s="69" t="s">
        <v>65</v>
      </c>
      <c r="J496" s="70" t="s">
        <v>10209</v>
      </c>
      <c r="K496" s="70">
        <v>11167000</v>
      </c>
      <c r="L496" s="68" t="s">
        <v>67</v>
      </c>
      <c r="M496" s="70" t="s">
        <v>6516</v>
      </c>
      <c r="N496" s="70">
        <v>1007642968</v>
      </c>
      <c r="O496" s="75">
        <v>14</v>
      </c>
      <c r="P496" s="249">
        <v>45302</v>
      </c>
      <c r="Q496" s="70">
        <v>2126349000</v>
      </c>
      <c r="R496" s="249">
        <v>45337</v>
      </c>
      <c r="S496" s="70">
        <v>11167000</v>
      </c>
      <c r="T496" s="67" t="s">
        <v>66</v>
      </c>
      <c r="U496" s="70">
        <v>36557666</v>
      </c>
      <c r="V496" s="70" t="s">
        <v>5987</v>
      </c>
      <c r="W496" s="249">
        <v>45337</v>
      </c>
      <c r="X496" s="249">
        <v>45337</v>
      </c>
      <c r="Y496" s="78" t="s">
        <v>74</v>
      </c>
      <c r="Z496" s="249">
        <v>45457</v>
      </c>
      <c r="AA496" s="71">
        <f t="shared" si="35"/>
        <v>120</v>
      </c>
      <c r="AB496" s="71">
        <v>0</v>
      </c>
      <c r="AC496" s="299">
        <v>0</v>
      </c>
      <c r="AD496" s="71">
        <v>0</v>
      </c>
      <c r="AE496" s="158" t="s">
        <v>74</v>
      </c>
      <c r="AF496" s="71">
        <f t="shared" si="36"/>
        <v>0</v>
      </c>
      <c r="AG496" s="70">
        <v>0</v>
      </c>
      <c r="AH496" s="300">
        <v>0</v>
      </c>
      <c r="AI496" s="158" t="s">
        <v>74</v>
      </c>
      <c r="AJ496" s="67">
        <v>0</v>
      </c>
      <c r="AK496" s="76" t="s">
        <v>74</v>
      </c>
      <c r="AL496" s="76" t="s">
        <v>74</v>
      </c>
      <c r="AM496" s="71">
        <f t="shared" si="37"/>
        <v>0</v>
      </c>
      <c r="AN496" s="305">
        <f>+K496+AC496-AH496</f>
        <v>11167000</v>
      </c>
      <c r="AO496" s="67" t="s">
        <v>66</v>
      </c>
      <c r="AP496" s="70">
        <v>11167000</v>
      </c>
      <c r="AQ496" s="67" t="s">
        <v>94</v>
      </c>
      <c r="AR496" s="70">
        <v>0</v>
      </c>
      <c r="AS496" s="80" t="s">
        <v>74</v>
      </c>
      <c r="AT496" s="301">
        <v>11167000</v>
      </c>
      <c r="AU496" s="203">
        <f t="shared" si="38"/>
        <v>0</v>
      </c>
      <c r="AV496" s="83">
        <f t="shared" si="39"/>
        <v>1</v>
      </c>
      <c r="AW496" s="158" t="s">
        <v>74</v>
      </c>
      <c r="AX496" s="67" t="s">
        <v>80</v>
      </c>
      <c r="AY496" s="70" t="s">
        <v>10208</v>
      </c>
      <c r="AZ496" s="68" t="s">
        <v>66</v>
      </c>
      <c r="BA496" s="68" t="s">
        <v>66</v>
      </c>
    </row>
    <row r="497" spans="2:53" x14ac:dyDescent="0.25">
      <c r="B497" s="68">
        <v>2024</v>
      </c>
      <c r="C497" s="68">
        <v>891780111</v>
      </c>
      <c r="D497" s="69" t="s">
        <v>64</v>
      </c>
      <c r="E497" s="74" t="s">
        <v>10207</v>
      </c>
      <c r="F497" s="71" t="s">
        <v>10206</v>
      </c>
      <c r="G497" s="314">
        <v>0</v>
      </c>
      <c r="H497" s="67" t="s">
        <v>72</v>
      </c>
      <c r="I497" s="69" t="s">
        <v>65</v>
      </c>
      <c r="J497" s="70" t="s">
        <v>10205</v>
      </c>
      <c r="K497" s="70">
        <v>14740000</v>
      </c>
      <c r="L497" s="68" t="s">
        <v>67</v>
      </c>
      <c r="M497" s="70" t="s">
        <v>6840</v>
      </c>
      <c r="N497" s="70">
        <v>1082848177</v>
      </c>
      <c r="O497" s="75">
        <v>14</v>
      </c>
      <c r="P497" s="249">
        <v>45302</v>
      </c>
      <c r="Q497" s="70">
        <v>2126349000</v>
      </c>
      <c r="R497" s="249">
        <v>45337</v>
      </c>
      <c r="S497" s="70">
        <v>14740000</v>
      </c>
      <c r="T497" s="67" t="s">
        <v>66</v>
      </c>
      <c r="U497" s="70">
        <v>85152695</v>
      </c>
      <c r="V497" s="70" t="s">
        <v>6527</v>
      </c>
      <c r="W497" s="249">
        <v>45337</v>
      </c>
      <c r="X497" s="249">
        <v>45337</v>
      </c>
      <c r="Y497" s="78" t="s">
        <v>74</v>
      </c>
      <c r="Z497" s="249">
        <v>45457</v>
      </c>
      <c r="AA497" s="71">
        <f t="shared" si="35"/>
        <v>120</v>
      </c>
      <c r="AB497" s="71">
        <v>0</v>
      </c>
      <c r="AC497" s="299">
        <v>0</v>
      </c>
      <c r="AD497" s="71">
        <v>0</v>
      </c>
      <c r="AE497" s="158" t="s">
        <v>74</v>
      </c>
      <c r="AF497" s="71">
        <f t="shared" si="36"/>
        <v>0</v>
      </c>
      <c r="AG497" s="70">
        <v>0</v>
      </c>
      <c r="AH497" s="300">
        <v>0</v>
      </c>
      <c r="AI497" s="158" t="s">
        <v>74</v>
      </c>
      <c r="AJ497" s="67">
        <v>0</v>
      </c>
      <c r="AK497" s="76" t="s">
        <v>74</v>
      </c>
      <c r="AL497" s="76" t="s">
        <v>74</v>
      </c>
      <c r="AM497" s="71">
        <f t="shared" si="37"/>
        <v>0</v>
      </c>
      <c r="AN497" s="305">
        <f>+K497+AC497-AH497</f>
        <v>14740000</v>
      </c>
      <c r="AO497" s="67" t="s">
        <v>66</v>
      </c>
      <c r="AP497" s="70">
        <v>14740000</v>
      </c>
      <c r="AQ497" s="67" t="s">
        <v>94</v>
      </c>
      <c r="AR497" s="70">
        <v>0</v>
      </c>
      <c r="AS497" s="80" t="s">
        <v>74</v>
      </c>
      <c r="AT497" s="301">
        <v>14740000</v>
      </c>
      <c r="AU497" s="203">
        <f t="shared" si="38"/>
        <v>0</v>
      </c>
      <c r="AV497" s="83">
        <f t="shared" si="39"/>
        <v>1</v>
      </c>
      <c r="AW497" s="158" t="s">
        <v>74</v>
      </c>
      <c r="AX497" s="67" t="s">
        <v>80</v>
      </c>
      <c r="AY497" s="70" t="s">
        <v>10204</v>
      </c>
      <c r="AZ497" s="68" t="s">
        <v>66</v>
      </c>
      <c r="BA497" s="68" t="s">
        <v>66</v>
      </c>
    </row>
    <row r="498" spans="2:53" x14ac:dyDescent="0.25">
      <c r="B498" s="68">
        <v>2024</v>
      </c>
      <c r="C498" s="68">
        <v>891780111</v>
      </c>
      <c r="D498" s="69" t="s">
        <v>64</v>
      </c>
      <c r="E498" s="74" t="s">
        <v>10203</v>
      </c>
      <c r="F498" s="71" t="s">
        <v>10202</v>
      </c>
      <c r="G498" s="314">
        <v>0</v>
      </c>
      <c r="H498" s="67" t="s">
        <v>72</v>
      </c>
      <c r="I498" s="69" t="s">
        <v>65</v>
      </c>
      <c r="J498" s="70" t="s">
        <v>10198</v>
      </c>
      <c r="K498" s="70">
        <v>12100000</v>
      </c>
      <c r="L498" s="68" t="s">
        <v>67</v>
      </c>
      <c r="M498" s="70" t="s">
        <v>6788</v>
      </c>
      <c r="N498" s="70">
        <v>1082953501</v>
      </c>
      <c r="O498" s="75">
        <v>13</v>
      </c>
      <c r="P498" s="158">
        <v>45302</v>
      </c>
      <c r="Q498" s="70">
        <v>4518689382</v>
      </c>
      <c r="R498" s="249">
        <v>45337</v>
      </c>
      <c r="S498" s="70">
        <v>12100000</v>
      </c>
      <c r="T498" s="67" t="s">
        <v>66</v>
      </c>
      <c r="U498" s="70">
        <v>30766322</v>
      </c>
      <c r="V498" s="70" t="s">
        <v>6345</v>
      </c>
      <c r="W498" s="249">
        <v>45337</v>
      </c>
      <c r="X498" s="249">
        <v>45337</v>
      </c>
      <c r="Y498" s="78" t="s">
        <v>74</v>
      </c>
      <c r="Z498" s="249">
        <v>45457</v>
      </c>
      <c r="AA498" s="71">
        <f t="shared" si="35"/>
        <v>120</v>
      </c>
      <c r="AB498" s="71">
        <v>0</v>
      </c>
      <c r="AC498" s="299">
        <v>0</v>
      </c>
      <c r="AD498" s="71">
        <v>0</v>
      </c>
      <c r="AE498" s="158" t="s">
        <v>74</v>
      </c>
      <c r="AF498" s="71">
        <f t="shared" si="36"/>
        <v>0</v>
      </c>
      <c r="AG498" s="70">
        <v>0</v>
      </c>
      <c r="AH498" s="300">
        <v>0</v>
      </c>
      <c r="AI498" s="158" t="s">
        <v>74</v>
      </c>
      <c r="AJ498" s="67">
        <v>0</v>
      </c>
      <c r="AK498" s="76" t="s">
        <v>74</v>
      </c>
      <c r="AL498" s="76" t="s">
        <v>74</v>
      </c>
      <c r="AM498" s="71">
        <f t="shared" si="37"/>
        <v>0</v>
      </c>
      <c r="AN498" s="305">
        <f>+K498+AC498-AH498</f>
        <v>12100000</v>
      </c>
      <c r="AO498" s="67" t="s">
        <v>66</v>
      </c>
      <c r="AP498" s="70">
        <v>12100000</v>
      </c>
      <c r="AQ498" s="67" t="s">
        <v>94</v>
      </c>
      <c r="AR498" s="70">
        <v>0</v>
      </c>
      <c r="AS498" s="80" t="s">
        <v>74</v>
      </c>
      <c r="AT498" s="301">
        <v>12100000</v>
      </c>
      <c r="AU498" s="203">
        <f t="shared" si="38"/>
        <v>0</v>
      </c>
      <c r="AV498" s="83">
        <f t="shared" si="39"/>
        <v>1</v>
      </c>
      <c r="AW498" s="158" t="s">
        <v>74</v>
      </c>
      <c r="AX498" s="67" t="s">
        <v>80</v>
      </c>
      <c r="AY498" s="70" t="s">
        <v>10201</v>
      </c>
      <c r="AZ498" s="68" t="s">
        <v>66</v>
      </c>
      <c r="BA498" s="68" t="s">
        <v>66</v>
      </c>
    </row>
    <row r="499" spans="2:53" x14ac:dyDescent="0.25">
      <c r="B499" s="68">
        <v>2024</v>
      </c>
      <c r="C499" s="68">
        <v>891780111</v>
      </c>
      <c r="D499" s="69" t="s">
        <v>64</v>
      </c>
      <c r="E499" s="74" t="s">
        <v>10200</v>
      </c>
      <c r="F499" s="71" t="s">
        <v>10199</v>
      </c>
      <c r="G499" s="314">
        <v>0</v>
      </c>
      <c r="H499" s="67" t="s">
        <v>72</v>
      </c>
      <c r="I499" s="69" t="s">
        <v>65</v>
      </c>
      <c r="J499" s="70" t="s">
        <v>10198</v>
      </c>
      <c r="K499" s="70">
        <v>12100000</v>
      </c>
      <c r="L499" s="68" t="s">
        <v>67</v>
      </c>
      <c r="M499" s="70" t="s">
        <v>9171</v>
      </c>
      <c r="N499" s="70">
        <v>1082854051</v>
      </c>
      <c r="O499" s="75">
        <v>13</v>
      </c>
      <c r="P499" s="158">
        <v>45302</v>
      </c>
      <c r="Q499" s="70">
        <v>4518689382</v>
      </c>
      <c r="R499" s="249">
        <v>45337</v>
      </c>
      <c r="S499" s="70">
        <v>12100000</v>
      </c>
      <c r="T499" s="67" t="s">
        <v>66</v>
      </c>
      <c r="U499" s="70">
        <v>30766322</v>
      </c>
      <c r="V499" s="70" t="s">
        <v>6345</v>
      </c>
      <c r="W499" s="249">
        <v>45337</v>
      </c>
      <c r="X499" s="249">
        <v>45337</v>
      </c>
      <c r="Y499" s="78" t="s">
        <v>74</v>
      </c>
      <c r="Z499" s="249">
        <v>45457</v>
      </c>
      <c r="AA499" s="71">
        <f t="shared" si="35"/>
        <v>120</v>
      </c>
      <c r="AB499" s="71">
        <v>2</v>
      </c>
      <c r="AC499" s="299">
        <v>1500000</v>
      </c>
      <c r="AD499" s="71">
        <v>1</v>
      </c>
      <c r="AE499" s="315">
        <v>45473</v>
      </c>
      <c r="AF499" s="71">
        <f t="shared" si="36"/>
        <v>16</v>
      </c>
      <c r="AG499" s="70">
        <v>0</v>
      </c>
      <c r="AH499" s="300">
        <v>0</v>
      </c>
      <c r="AI499" s="158" t="s">
        <v>74</v>
      </c>
      <c r="AJ499" s="67">
        <v>0</v>
      </c>
      <c r="AK499" s="76" t="s">
        <v>74</v>
      </c>
      <c r="AL499" s="76" t="s">
        <v>74</v>
      </c>
      <c r="AM499" s="71">
        <f t="shared" si="37"/>
        <v>0</v>
      </c>
      <c r="AN499" s="305">
        <f>+K499+AC499-AH499</f>
        <v>13600000</v>
      </c>
      <c r="AO499" s="67" t="s">
        <v>66</v>
      </c>
      <c r="AP499" s="70">
        <v>12100000</v>
      </c>
      <c r="AQ499" s="67" t="s">
        <v>94</v>
      </c>
      <c r="AR499" s="70">
        <v>0</v>
      </c>
      <c r="AS499" s="80" t="s">
        <v>74</v>
      </c>
      <c r="AT499" s="301">
        <v>13600000</v>
      </c>
      <c r="AU499" s="203">
        <f t="shared" si="38"/>
        <v>0</v>
      </c>
      <c r="AV499" s="83">
        <f t="shared" si="39"/>
        <v>1</v>
      </c>
      <c r="AW499" s="158" t="s">
        <v>74</v>
      </c>
      <c r="AX499" s="67" t="s">
        <v>80</v>
      </c>
      <c r="AY499" s="70" t="s">
        <v>10197</v>
      </c>
      <c r="AZ499" s="68" t="s">
        <v>66</v>
      </c>
      <c r="BA499" s="68" t="s">
        <v>66</v>
      </c>
    </row>
    <row r="500" spans="2:53" x14ac:dyDescent="0.25">
      <c r="B500" s="68">
        <v>2024</v>
      </c>
      <c r="C500" s="68">
        <v>891780111</v>
      </c>
      <c r="D500" s="69" t="s">
        <v>64</v>
      </c>
      <c r="E500" s="74" t="s">
        <v>10196</v>
      </c>
      <c r="F500" s="71" t="s">
        <v>10195</v>
      </c>
      <c r="G500" s="314">
        <v>0</v>
      </c>
      <c r="H500" s="67" t="s">
        <v>72</v>
      </c>
      <c r="I500" s="69" t="s">
        <v>65</v>
      </c>
      <c r="J500" s="70" t="s">
        <v>10157</v>
      </c>
      <c r="K500" s="70">
        <v>8400000</v>
      </c>
      <c r="L500" s="68" t="s">
        <v>67</v>
      </c>
      <c r="M500" s="70" t="s">
        <v>7133</v>
      </c>
      <c r="N500" s="70">
        <v>1082958463</v>
      </c>
      <c r="O500" s="75">
        <v>14</v>
      </c>
      <c r="P500" s="249">
        <v>45302</v>
      </c>
      <c r="Q500" s="70">
        <v>2126349000</v>
      </c>
      <c r="R500" s="249">
        <v>45337</v>
      </c>
      <c r="S500" s="70">
        <v>8400000</v>
      </c>
      <c r="T500" s="67" t="s">
        <v>66</v>
      </c>
      <c r="U500" s="70">
        <v>7601831</v>
      </c>
      <c r="V500" s="70" t="s">
        <v>7132</v>
      </c>
      <c r="W500" s="249">
        <v>45337</v>
      </c>
      <c r="X500" s="249">
        <v>45337</v>
      </c>
      <c r="Y500" s="78" t="s">
        <v>74</v>
      </c>
      <c r="Z500" s="249">
        <v>45457</v>
      </c>
      <c r="AA500" s="71">
        <f t="shared" si="35"/>
        <v>120</v>
      </c>
      <c r="AB500" s="71">
        <v>0</v>
      </c>
      <c r="AC500" s="299">
        <v>0</v>
      </c>
      <c r="AD500" s="71">
        <v>0</v>
      </c>
      <c r="AE500" s="158" t="s">
        <v>74</v>
      </c>
      <c r="AF500" s="71">
        <f t="shared" si="36"/>
        <v>0</v>
      </c>
      <c r="AG500" s="70">
        <v>0</v>
      </c>
      <c r="AH500" s="300">
        <v>0</v>
      </c>
      <c r="AI500" s="158" t="s">
        <v>74</v>
      </c>
      <c r="AJ500" s="67">
        <v>0</v>
      </c>
      <c r="AK500" s="76" t="s">
        <v>74</v>
      </c>
      <c r="AL500" s="76" t="s">
        <v>74</v>
      </c>
      <c r="AM500" s="71">
        <f t="shared" si="37"/>
        <v>0</v>
      </c>
      <c r="AN500" s="305">
        <f>+K500+AC500-AH500</f>
        <v>8400000</v>
      </c>
      <c r="AO500" s="67" t="s">
        <v>66</v>
      </c>
      <c r="AP500" s="70">
        <v>8400000</v>
      </c>
      <c r="AQ500" s="67" t="s">
        <v>94</v>
      </c>
      <c r="AR500" s="70">
        <v>0</v>
      </c>
      <c r="AS500" s="80" t="s">
        <v>74</v>
      </c>
      <c r="AT500" s="301">
        <v>8400000</v>
      </c>
      <c r="AU500" s="203">
        <f t="shared" si="38"/>
        <v>0</v>
      </c>
      <c r="AV500" s="83">
        <f t="shared" si="39"/>
        <v>1</v>
      </c>
      <c r="AW500" s="158" t="s">
        <v>74</v>
      </c>
      <c r="AX500" s="67" t="s">
        <v>80</v>
      </c>
      <c r="AY500" s="70" t="s">
        <v>10194</v>
      </c>
      <c r="AZ500" s="68" t="s">
        <v>66</v>
      </c>
      <c r="BA500" s="68" t="s">
        <v>66</v>
      </c>
    </row>
    <row r="501" spans="2:53" x14ac:dyDescent="0.25">
      <c r="B501" s="68">
        <v>2024</v>
      </c>
      <c r="C501" s="68">
        <v>891780111</v>
      </c>
      <c r="D501" s="69" t="s">
        <v>64</v>
      </c>
      <c r="E501" s="74" t="s">
        <v>10193</v>
      </c>
      <c r="F501" s="71" t="s">
        <v>10192</v>
      </c>
      <c r="G501" s="314">
        <v>0</v>
      </c>
      <c r="H501" s="67" t="s">
        <v>72</v>
      </c>
      <c r="I501" s="69" t="s">
        <v>1521</v>
      </c>
      <c r="J501" s="70" t="s">
        <v>10191</v>
      </c>
      <c r="K501" s="70">
        <v>11132000</v>
      </c>
      <c r="L501" s="68" t="s">
        <v>67</v>
      </c>
      <c r="M501" s="70" t="s">
        <v>7397</v>
      </c>
      <c r="N501" s="70">
        <v>57296345</v>
      </c>
      <c r="O501" s="70">
        <v>93</v>
      </c>
      <c r="P501" s="249">
        <v>45309</v>
      </c>
      <c r="Q501" s="70">
        <v>14300000</v>
      </c>
      <c r="R501" s="249">
        <v>45337</v>
      </c>
      <c r="S501" s="70">
        <v>11132000</v>
      </c>
      <c r="T501" s="67" t="s">
        <v>66</v>
      </c>
      <c r="U501" s="70">
        <v>57461216</v>
      </c>
      <c r="V501" s="70" t="s">
        <v>4578</v>
      </c>
      <c r="W501" s="249">
        <v>45337</v>
      </c>
      <c r="X501" s="249">
        <v>45337</v>
      </c>
      <c r="Y501" s="78" t="s">
        <v>74</v>
      </c>
      <c r="Z501" s="249">
        <v>45457</v>
      </c>
      <c r="AA501" s="71">
        <f t="shared" si="35"/>
        <v>120</v>
      </c>
      <c r="AB501" s="71">
        <v>0</v>
      </c>
      <c r="AC501" s="299">
        <v>0</v>
      </c>
      <c r="AD501" s="71">
        <v>0</v>
      </c>
      <c r="AE501" s="158" t="s">
        <v>74</v>
      </c>
      <c r="AF501" s="71">
        <f t="shared" si="36"/>
        <v>0</v>
      </c>
      <c r="AG501" s="70">
        <v>0</v>
      </c>
      <c r="AH501" s="300">
        <v>0</v>
      </c>
      <c r="AI501" s="158" t="s">
        <v>74</v>
      </c>
      <c r="AJ501" s="67">
        <v>0</v>
      </c>
      <c r="AK501" s="76" t="s">
        <v>74</v>
      </c>
      <c r="AL501" s="76" t="s">
        <v>74</v>
      </c>
      <c r="AM501" s="71">
        <f t="shared" si="37"/>
        <v>0</v>
      </c>
      <c r="AN501" s="305">
        <f>+K501+AC501-AH501</f>
        <v>11132000</v>
      </c>
      <c r="AO501" s="67" t="s">
        <v>66</v>
      </c>
      <c r="AP501" s="70">
        <v>11132000</v>
      </c>
      <c r="AQ501" s="67" t="s">
        <v>94</v>
      </c>
      <c r="AR501" s="70">
        <v>0</v>
      </c>
      <c r="AS501" s="80" t="s">
        <v>74</v>
      </c>
      <c r="AT501" s="301">
        <v>11132000</v>
      </c>
      <c r="AU501" s="203">
        <f t="shared" si="38"/>
        <v>0</v>
      </c>
      <c r="AV501" s="83">
        <f t="shared" si="39"/>
        <v>1</v>
      </c>
      <c r="AW501" s="158" t="s">
        <v>74</v>
      </c>
      <c r="AX501" s="67" t="s">
        <v>80</v>
      </c>
      <c r="AY501" s="70" t="s">
        <v>10190</v>
      </c>
      <c r="AZ501" s="68" t="s">
        <v>66</v>
      </c>
      <c r="BA501" s="68" t="s">
        <v>66</v>
      </c>
    </row>
    <row r="502" spans="2:53" x14ac:dyDescent="0.25">
      <c r="B502" s="68">
        <v>2024</v>
      </c>
      <c r="C502" s="68">
        <v>891780111</v>
      </c>
      <c r="D502" s="69" t="s">
        <v>64</v>
      </c>
      <c r="E502" s="74" t="s">
        <v>10189</v>
      </c>
      <c r="F502" s="71" t="s">
        <v>10188</v>
      </c>
      <c r="G502" s="314">
        <v>0</v>
      </c>
      <c r="H502" s="67" t="s">
        <v>72</v>
      </c>
      <c r="I502" s="69" t="s">
        <v>65</v>
      </c>
      <c r="J502" s="70" t="s">
        <v>10187</v>
      </c>
      <c r="K502" s="70">
        <v>10000000</v>
      </c>
      <c r="L502" s="68" t="s">
        <v>67</v>
      </c>
      <c r="M502" s="70" t="s">
        <v>10186</v>
      </c>
      <c r="N502" s="70">
        <v>1083553307</v>
      </c>
      <c r="O502" s="75">
        <v>13</v>
      </c>
      <c r="P502" s="158">
        <v>45302</v>
      </c>
      <c r="Q502" s="70">
        <v>4518689382</v>
      </c>
      <c r="R502" s="249">
        <v>45337</v>
      </c>
      <c r="S502" s="70">
        <v>10000000</v>
      </c>
      <c r="T502" s="67" t="s">
        <v>66</v>
      </c>
      <c r="U502" s="70">
        <v>12548945</v>
      </c>
      <c r="V502" s="70" t="s">
        <v>6365</v>
      </c>
      <c r="W502" s="249">
        <v>45337</v>
      </c>
      <c r="X502" s="249">
        <v>45337</v>
      </c>
      <c r="Y502" s="78" t="s">
        <v>74</v>
      </c>
      <c r="Z502" s="249">
        <v>45412</v>
      </c>
      <c r="AA502" s="71">
        <f t="shared" si="35"/>
        <v>75</v>
      </c>
      <c r="AB502" s="71">
        <v>0</v>
      </c>
      <c r="AC502" s="299">
        <v>0</v>
      </c>
      <c r="AD502" s="71">
        <v>0</v>
      </c>
      <c r="AE502" s="158" t="s">
        <v>74</v>
      </c>
      <c r="AF502" s="71">
        <f t="shared" si="36"/>
        <v>0</v>
      </c>
      <c r="AG502" s="70">
        <v>0</v>
      </c>
      <c r="AH502" s="300">
        <v>0</v>
      </c>
      <c r="AI502" s="158" t="s">
        <v>74</v>
      </c>
      <c r="AJ502" s="67">
        <v>0</v>
      </c>
      <c r="AK502" s="76" t="s">
        <v>74</v>
      </c>
      <c r="AL502" s="76" t="s">
        <v>74</v>
      </c>
      <c r="AM502" s="71">
        <f t="shared" si="37"/>
        <v>0</v>
      </c>
      <c r="AN502" s="305">
        <f>+K502+AC502-AH502</f>
        <v>10000000</v>
      </c>
      <c r="AO502" s="67" t="s">
        <v>66</v>
      </c>
      <c r="AP502" s="70">
        <v>10000000</v>
      </c>
      <c r="AQ502" s="67" t="s">
        <v>94</v>
      </c>
      <c r="AR502" s="70">
        <v>0</v>
      </c>
      <c r="AS502" s="80" t="s">
        <v>74</v>
      </c>
      <c r="AT502" s="301">
        <v>10000000</v>
      </c>
      <c r="AU502" s="203">
        <f t="shared" si="38"/>
        <v>0</v>
      </c>
      <c r="AV502" s="83">
        <f t="shared" si="39"/>
        <v>1</v>
      </c>
      <c r="AW502" s="158" t="s">
        <v>74</v>
      </c>
      <c r="AX502" s="67" t="s">
        <v>80</v>
      </c>
      <c r="AY502" s="70" t="s">
        <v>10185</v>
      </c>
      <c r="AZ502" s="68" t="s">
        <v>66</v>
      </c>
      <c r="BA502" s="68" t="s">
        <v>66</v>
      </c>
    </row>
    <row r="503" spans="2:53" x14ac:dyDescent="0.25">
      <c r="B503" s="68">
        <v>2024</v>
      </c>
      <c r="C503" s="68">
        <v>891780111</v>
      </c>
      <c r="D503" s="69" t="s">
        <v>64</v>
      </c>
      <c r="E503" s="74" t="s">
        <v>10184</v>
      </c>
      <c r="F503" s="71" t="s">
        <v>10183</v>
      </c>
      <c r="G503" s="314">
        <v>0</v>
      </c>
      <c r="H503" s="67" t="s">
        <v>72</v>
      </c>
      <c r="I503" s="69" t="s">
        <v>65</v>
      </c>
      <c r="J503" s="70" t="s">
        <v>10182</v>
      </c>
      <c r="K503" s="70">
        <v>20100000</v>
      </c>
      <c r="L503" s="68" t="s">
        <v>67</v>
      </c>
      <c r="M503" s="70" t="s">
        <v>7694</v>
      </c>
      <c r="N503" s="70">
        <v>1083030654</v>
      </c>
      <c r="O503" s="75">
        <v>13</v>
      </c>
      <c r="P503" s="158">
        <v>45302</v>
      </c>
      <c r="Q503" s="70">
        <v>4518689382</v>
      </c>
      <c r="R503" s="249">
        <v>45337</v>
      </c>
      <c r="S503" s="70">
        <v>20100000</v>
      </c>
      <c r="T503" s="67" t="s">
        <v>66</v>
      </c>
      <c r="U503" s="70">
        <v>1082964146</v>
      </c>
      <c r="V503" s="70" t="s">
        <v>6309</v>
      </c>
      <c r="W503" s="249">
        <v>45337</v>
      </c>
      <c r="X503" s="249">
        <v>45337</v>
      </c>
      <c r="Y503" s="78" t="s">
        <v>74</v>
      </c>
      <c r="Z503" s="249">
        <v>45457</v>
      </c>
      <c r="AA503" s="71">
        <f t="shared" si="35"/>
        <v>120</v>
      </c>
      <c r="AB503" s="71">
        <v>2</v>
      </c>
      <c r="AC503" s="299">
        <v>2400000</v>
      </c>
      <c r="AD503" s="71">
        <v>1</v>
      </c>
      <c r="AE503" s="315">
        <v>45473</v>
      </c>
      <c r="AF503" s="71">
        <f t="shared" si="36"/>
        <v>16</v>
      </c>
      <c r="AG503" s="70">
        <v>0</v>
      </c>
      <c r="AH503" s="300">
        <v>0</v>
      </c>
      <c r="AI503" s="158" t="s">
        <v>74</v>
      </c>
      <c r="AJ503" s="67">
        <v>0</v>
      </c>
      <c r="AK503" s="76" t="s">
        <v>74</v>
      </c>
      <c r="AL503" s="76" t="s">
        <v>74</v>
      </c>
      <c r="AM503" s="71">
        <f t="shared" si="37"/>
        <v>0</v>
      </c>
      <c r="AN503" s="305">
        <f>+K503+AC503-AH503</f>
        <v>22500000</v>
      </c>
      <c r="AO503" s="67" t="s">
        <v>66</v>
      </c>
      <c r="AP503" s="70">
        <v>20100000</v>
      </c>
      <c r="AQ503" s="67" t="s">
        <v>94</v>
      </c>
      <c r="AR503" s="70">
        <v>0</v>
      </c>
      <c r="AS503" s="80" t="s">
        <v>74</v>
      </c>
      <c r="AT503" s="301">
        <v>22500000</v>
      </c>
      <c r="AU503" s="203">
        <f t="shared" si="38"/>
        <v>0</v>
      </c>
      <c r="AV503" s="83">
        <f t="shared" si="39"/>
        <v>1</v>
      </c>
      <c r="AW503" s="158" t="s">
        <v>74</v>
      </c>
      <c r="AX503" s="67" t="s">
        <v>80</v>
      </c>
      <c r="AY503" s="70" t="s">
        <v>10181</v>
      </c>
      <c r="AZ503" s="68" t="s">
        <v>66</v>
      </c>
      <c r="BA503" s="68" t="s">
        <v>66</v>
      </c>
    </row>
    <row r="504" spans="2:53" x14ac:dyDescent="0.25">
      <c r="B504" s="68">
        <v>2024</v>
      </c>
      <c r="C504" s="68">
        <v>891780111</v>
      </c>
      <c r="D504" s="69" t="s">
        <v>64</v>
      </c>
      <c r="E504" s="74" t="s">
        <v>10180</v>
      </c>
      <c r="F504" s="71" t="s">
        <v>10179</v>
      </c>
      <c r="G504" s="314">
        <v>0</v>
      </c>
      <c r="H504" s="67" t="s">
        <v>72</v>
      </c>
      <c r="I504" s="69" t="s">
        <v>65</v>
      </c>
      <c r="J504" s="70" t="s">
        <v>10178</v>
      </c>
      <c r="K504" s="70">
        <v>9380000</v>
      </c>
      <c r="L504" s="68" t="s">
        <v>67</v>
      </c>
      <c r="M504" s="70" t="s">
        <v>7019</v>
      </c>
      <c r="N504" s="70">
        <v>1082876431</v>
      </c>
      <c r="O504" s="75">
        <v>14</v>
      </c>
      <c r="P504" s="249">
        <v>45302</v>
      </c>
      <c r="Q504" s="70">
        <v>2126349000</v>
      </c>
      <c r="R504" s="249">
        <v>45337</v>
      </c>
      <c r="S504" s="70">
        <v>9380000</v>
      </c>
      <c r="T504" s="67" t="s">
        <v>66</v>
      </c>
      <c r="U504" s="70">
        <v>85450705</v>
      </c>
      <c r="V504" s="70" t="s">
        <v>6044</v>
      </c>
      <c r="W504" s="249">
        <v>45337</v>
      </c>
      <c r="X504" s="249">
        <v>45337</v>
      </c>
      <c r="Y504" s="78" t="s">
        <v>74</v>
      </c>
      <c r="Z504" s="249">
        <v>45457</v>
      </c>
      <c r="AA504" s="71">
        <f t="shared" si="35"/>
        <v>120</v>
      </c>
      <c r="AB504" s="71">
        <v>2</v>
      </c>
      <c r="AC504" s="299">
        <v>1120000</v>
      </c>
      <c r="AD504" s="71">
        <v>1</v>
      </c>
      <c r="AE504" s="315">
        <v>45473</v>
      </c>
      <c r="AF504" s="71">
        <f t="shared" si="36"/>
        <v>16</v>
      </c>
      <c r="AG504" s="70">
        <v>0</v>
      </c>
      <c r="AH504" s="300">
        <v>0</v>
      </c>
      <c r="AI504" s="158" t="s">
        <v>74</v>
      </c>
      <c r="AJ504" s="67">
        <v>0</v>
      </c>
      <c r="AK504" s="76" t="s">
        <v>74</v>
      </c>
      <c r="AL504" s="76" t="s">
        <v>74</v>
      </c>
      <c r="AM504" s="71">
        <f t="shared" si="37"/>
        <v>0</v>
      </c>
      <c r="AN504" s="305">
        <f>+K504+AC504-AH504</f>
        <v>10500000</v>
      </c>
      <c r="AO504" s="67" t="s">
        <v>66</v>
      </c>
      <c r="AP504" s="70">
        <v>9380000</v>
      </c>
      <c r="AQ504" s="67" t="s">
        <v>94</v>
      </c>
      <c r="AR504" s="70">
        <v>0</v>
      </c>
      <c r="AS504" s="80" t="s">
        <v>74</v>
      </c>
      <c r="AT504" s="301">
        <v>10500000</v>
      </c>
      <c r="AU504" s="203">
        <f t="shared" si="38"/>
        <v>0</v>
      </c>
      <c r="AV504" s="83">
        <f t="shared" si="39"/>
        <v>1</v>
      </c>
      <c r="AW504" s="158" t="s">
        <v>74</v>
      </c>
      <c r="AX504" s="67" t="s">
        <v>80</v>
      </c>
      <c r="AY504" s="70" t="s">
        <v>10177</v>
      </c>
      <c r="AZ504" s="68" t="s">
        <v>66</v>
      </c>
      <c r="BA504" s="68" t="s">
        <v>66</v>
      </c>
    </row>
    <row r="505" spans="2:53" x14ac:dyDescent="0.25">
      <c r="B505" s="68">
        <v>2024</v>
      </c>
      <c r="C505" s="68">
        <v>891780111</v>
      </c>
      <c r="D505" s="69" t="s">
        <v>64</v>
      </c>
      <c r="E505" s="74" t="s">
        <v>10176</v>
      </c>
      <c r="F505" s="71" t="s">
        <v>10175</v>
      </c>
      <c r="G505" s="314">
        <v>0</v>
      </c>
      <c r="H505" s="67" t="s">
        <v>72</v>
      </c>
      <c r="I505" s="69" t="s">
        <v>65</v>
      </c>
      <c r="J505" s="70" t="s">
        <v>10174</v>
      </c>
      <c r="K505" s="70">
        <v>12100000</v>
      </c>
      <c r="L505" s="68" t="s">
        <v>67</v>
      </c>
      <c r="M505" s="70" t="s">
        <v>10173</v>
      </c>
      <c r="N505" s="70">
        <v>1083003580</v>
      </c>
      <c r="O505" s="75">
        <v>13</v>
      </c>
      <c r="P505" s="158">
        <v>45302</v>
      </c>
      <c r="Q505" s="70">
        <v>4518689382</v>
      </c>
      <c r="R505" s="249">
        <v>45337</v>
      </c>
      <c r="S505" s="70">
        <v>12100000</v>
      </c>
      <c r="T505" s="67" t="s">
        <v>66</v>
      </c>
      <c r="U505" s="70">
        <v>57461216</v>
      </c>
      <c r="V505" s="70" t="s">
        <v>4578</v>
      </c>
      <c r="W505" s="249">
        <v>45337</v>
      </c>
      <c r="X505" s="249">
        <v>45337</v>
      </c>
      <c r="Y505" s="78" t="s">
        <v>74</v>
      </c>
      <c r="Z505" s="249">
        <v>45457</v>
      </c>
      <c r="AA505" s="71">
        <f t="shared" si="35"/>
        <v>120</v>
      </c>
      <c r="AB505" s="71">
        <v>2</v>
      </c>
      <c r="AC505" s="299">
        <v>1500000</v>
      </c>
      <c r="AD505" s="71">
        <v>1</v>
      </c>
      <c r="AE505" s="315">
        <v>45473</v>
      </c>
      <c r="AF505" s="71">
        <f t="shared" si="36"/>
        <v>16</v>
      </c>
      <c r="AG505" s="70">
        <v>0</v>
      </c>
      <c r="AH505" s="300">
        <v>0</v>
      </c>
      <c r="AI505" s="158" t="s">
        <v>74</v>
      </c>
      <c r="AJ505" s="67">
        <v>0</v>
      </c>
      <c r="AK505" s="76" t="s">
        <v>74</v>
      </c>
      <c r="AL505" s="76" t="s">
        <v>74</v>
      </c>
      <c r="AM505" s="71">
        <f t="shared" si="37"/>
        <v>0</v>
      </c>
      <c r="AN505" s="305">
        <f>+K505+AC505-AH505</f>
        <v>13600000</v>
      </c>
      <c r="AO505" s="67" t="s">
        <v>66</v>
      </c>
      <c r="AP505" s="70">
        <v>12100000</v>
      </c>
      <c r="AQ505" s="67" t="s">
        <v>94</v>
      </c>
      <c r="AR505" s="70">
        <v>0</v>
      </c>
      <c r="AS505" s="80" t="s">
        <v>74</v>
      </c>
      <c r="AT505" s="301">
        <v>13600000</v>
      </c>
      <c r="AU505" s="203">
        <f t="shared" si="38"/>
        <v>0</v>
      </c>
      <c r="AV505" s="83">
        <f t="shared" si="39"/>
        <v>1</v>
      </c>
      <c r="AW505" s="158" t="s">
        <v>74</v>
      </c>
      <c r="AX505" s="67" t="s">
        <v>80</v>
      </c>
      <c r="AY505" s="70" t="s">
        <v>10172</v>
      </c>
      <c r="AZ505" s="68" t="s">
        <v>66</v>
      </c>
      <c r="BA505" s="68" t="s">
        <v>66</v>
      </c>
    </row>
    <row r="506" spans="2:53" x14ac:dyDescent="0.25">
      <c r="B506" s="68">
        <v>2024</v>
      </c>
      <c r="C506" s="68">
        <v>891780111</v>
      </c>
      <c r="D506" s="69" t="s">
        <v>64</v>
      </c>
      <c r="E506" s="74" t="s">
        <v>10171</v>
      </c>
      <c r="F506" s="71" t="s">
        <v>10170</v>
      </c>
      <c r="G506" s="314">
        <v>0</v>
      </c>
      <c r="H506" s="67" t="s">
        <v>72</v>
      </c>
      <c r="I506" s="69" t="s">
        <v>65</v>
      </c>
      <c r="J506" s="70" t="s">
        <v>10169</v>
      </c>
      <c r="K506" s="70">
        <v>12300000</v>
      </c>
      <c r="L506" s="68" t="s">
        <v>67</v>
      </c>
      <c r="M506" s="70" t="s">
        <v>7303</v>
      </c>
      <c r="N506" s="70">
        <v>1103117987</v>
      </c>
      <c r="O506" s="75">
        <v>13</v>
      </c>
      <c r="P506" s="158">
        <v>45302</v>
      </c>
      <c r="Q506" s="70">
        <v>4518689382</v>
      </c>
      <c r="R506" s="249">
        <v>45337</v>
      </c>
      <c r="S506" s="70">
        <v>12300000</v>
      </c>
      <c r="T506" s="67" t="s">
        <v>66</v>
      </c>
      <c r="U506" s="70">
        <v>1082863147</v>
      </c>
      <c r="V506" s="70" t="s">
        <v>6754</v>
      </c>
      <c r="W506" s="249">
        <v>45337</v>
      </c>
      <c r="X506" s="249">
        <v>45337</v>
      </c>
      <c r="Y506" s="78" t="s">
        <v>74</v>
      </c>
      <c r="Z506" s="249">
        <v>45457</v>
      </c>
      <c r="AA506" s="71">
        <f t="shared" si="35"/>
        <v>120</v>
      </c>
      <c r="AB506" s="71">
        <v>2</v>
      </c>
      <c r="AC506" s="299">
        <v>1500000</v>
      </c>
      <c r="AD506" s="71">
        <v>1</v>
      </c>
      <c r="AE506" s="315">
        <v>45473</v>
      </c>
      <c r="AF506" s="71">
        <f t="shared" si="36"/>
        <v>16</v>
      </c>
      <c r="AG506" s="70">
        <v>0</v>
      </c>
      <c r="AH506" s="300">
        <v>0</v>
      </c>
      <c r="AI506" s="158" t="s">
        <v>74</v>
      </c>
      <c r="AJ506" s="67">
        <v>0</v>
      </c>
      <c r="AK506" s="76" t="s">
        <v>74</v>
      </c>
      <c r="AL506" s="76" t="s">
        <v>74</v>
      </c>
      <c r="AM506" s="71">
        <f t="shared" si="37"/>
        <v>0</v>
      </c>
      <c r="AN506" s="305">
        <f>+K506+AC506-AH506</f>
        <v>13800000</v>
      </c>
      <c r="AO506" s="67" t="s">
        <v>66</v>
      </c>
      <c r="AP506" s="70">
        <v>12300000</v>
      </c>
      <c r="AQ506" s="67" t="s">
        <v>94</v>
      </c>
      <c r="AR506" s="70">
        <v>0</v>
      </c>
      <c r="AS506" s="80" t="s">
        <v>74</v>
      </c>
      <c r="AT506" s="301">
        <v>13800000</v>
      </c>
      <c r="AU506" s="203">
        <f t="shared" si="38"/>
        <v>0</v>
      </c>
      <c r="AV506" s="83">
        <f t="shared" si="39"/>
        <v>1</v>
      </c>
      <c r="AW506" s="158" t="s">
        <v>74</v>
      </c>
      <c r="AX506" s="67" t="s">
        <v>80</v>
      </c>
      <c r="AY506" s="70" t="s">
        <v>10168</v>
      </c>
      <c r="AZ506" s="68" t="s">
        <v>66</v>
      </c>
      <c r="BA506" s="68" t="s">
        <v>66</v>
      </c>
    </row>
    <row r="507" spans="2:53" x14ac:dyDescent="0.25">
      <c r="B507" s="68">
        <v>2024</v>
      </c>
      <c r="C507" s="68">
        <v>891780111</v>
      </c>
      <c r="D507" s="69" t="s">
        <v>64</v>
      </c>
      <c r="E507" s="74" t="s">
        <v>10167</v>
      </c>
      <c r="F507" s="71" t="s">
        <v>10166</v>
      </c>
      <c r="G507" s="314">
        <v>0</v>
      </c>
      <c r="H507" s="67" t="s">
        <v>72</v>
      </c>
      <c r="I507" s="69" t="s">
        <v>65</v>
      </c>
      <c r="J507" s="70" t="s">
        <v>10165</v>
      </c>
      <c r="K507" s="70">
        <v>10083000</v>
      </c>
      <c r="L507" s="68" t="s">
        <v>67</v>
      </c>
      <c r="M507" s="70" t="s">
        <v>7220</v>
      </c>
      <c r="N507" s="70">
        <v>85450183</v>
      </c>
      <c r="O507" s="75">
        <v>14</v>
      </c>
      <c r="P507" s="249">
        <v>45302</v>
      </c>
      <c r="Q507" s="70">
        <v>2126349000</v>
      </c>
      <c r="R507" s="249">
        <v>45337</v>
      </c>
      <c r="S507" s="70">
        <v>10083000</v>
      </c>
      <c r="T507" s="67" t="s">
        <v>66</v>
      </c>
      <c r="U507" s="70">
        <v>57461216</v>
      </c>
      <c r="V507" s="70" t="s">
        <v>4578</v>
      </c>
      <c r="W507" s="249">
        <v>45337</v>
      </c>
      <c r="X507" s="249">
        <v>45337</v>
      </c>
      <c r="Y507" s="78" t="s">
        <v>74</v>
      </c>
      <c r="Z507" s="249">
        <v>45457</v>
      </c>
      <c r="AA507" s="71">
        <f t="shared" si="35"/>
        <v>120</v>
      </c>
      <c r="AB507" s="71">
        <v>0</v>
      </c>
      <c r="AC507" s="299">
        <v>0</v>
      </c>
      <c r="AD507" s="71">
        <v>0</v>
      </c>
      <c r="AE507" s="158" t="s">
        <v>74</v>
      </c>
      <c r="AF507" s="71">
        <f t="shared" si="36"/>
        <v>0</v>
      </c>
      <c r="AG507" s="70">
        <v>0</v>
      </c>
      <c r="AH507" s="300">
        <v>0</v>
      </c>
      <c r="AI507" s="158" t="s">
        <v>74</v>
      </c>
      <c r="AJ507" s="67">
        <v>0</v>
      </c>
      <c r="AK507" s="76" t="s">
        <v>74</v>
      </c>
      <c r="AL507" s="76" t="s">
        <v>74</v>
      </c>
      <c r="AM507" s="71">
        <f t="shared" si="37"/>
        <v>0</v>
      </c>
      <c r="AN507" s="305">
        <f>+K507+AC507-AH507</f>
        <v>10083000</v>
      </c>
      <c r="AO507" s="67" t="s">
        <v>66</v>
      </c>
      <c r="AP507" s="70">
        <v>10083000</v>
      </c>
      <c r="AQ507" s="67" t="s">
        <v>94</v>
      </c>
      <c r="AR507" s="70">
        <v>0</v>
      </c>
      <c r="AS507" s="80" t="s">
        <v>74</v>
      </c>
      <c r="AT507" s="301">
        <v>10083000</v>
      </c>
      <c r="AU507" s="203">
        <f t="shared" si="38"/>
        <v>0</v>
      </c>
      <c r="AV507" s="83">
        <f t="shared" si="39"/>
        <v>1</v>
      </c>
      <c r="AW507" s="158" t="s">
        <v>74</v>
      </c>
      <c r="AX507" s="67" t="s">
        <v>80</v>
      </c>
      <c r="AY507" s="70" t="s">
        <v>10164</v>
      </c>
      <c r="AZ507" s="68" t="s">
        <v>66</v>
      </c>
      <c r="BA507" s="68" t="s">
        <v>66</v>
      </c>
    </row>
    <row r="508" spans="2:53" x14ac:dyDescent="0.25">
      <c r="B508" s="68">
        <v>2024</v>
      </c>
      <c r="C508" s="68">
        <v>891780111</v>
      </c>
      <c r="D508" s="69" t="s">
        <v>64</v>
      </c>
      <c r="E508" s="74" t="s">
        <v>10163</v>
      </c>
      <c r="F508" s="71" t="s">
        <v>10162</v>
      </c>
      <c r="G508" s="314">
        <v>0</v>
      </c>
      <c r="H508" s="67" t="s">
        <v>72</v>
      </c>
      <c r="I508" s="69" t="s">
        <v>65</v>
      </c>
      <c r="J508" s="70" t="s">
        <v>10161</v>
      </c>
      <c r="K508" s="70">
        <v>12100000</v>
      </c>
      <c r="L508" s="68" t="s">
        <v>67</v>
      </c>
      <c r="M508" s="70" t="s">
        <v>7138</v>
      </c>
      <c r="N508" s="70">
        <v>4981247</v>
      </c>
      <c r="O508" s="75">
        <v>13</v>
      </c>
      <c r="P508" s="158">
        <v>45302</v>
      </c>
      <c r="Q508" s="70">
        <v>4518689382</v>
      </c>
      <c r="R508" s="249">
        <v>45337</v>
      </c>
      <c r="S508" s="70">
        <v>12100000</v>
      </c>
      <c r="T508" s="67" t="s">
        <v>66</v>
      </c>
      <c r="U508" s="70">
        <v>57461216</v>
      </c>
      <c r="V508" s="70" t="s">
        <v>4578</v>
      </c>
      <c r="W508" s="249">
        <v>45337</v>
      </c>
      <c r="X508" s="249">
        <v>45337</v>
      </c>
      <c r="Y508" s="78" t="s">
        <v>74</v>
      </c>
      <c r="Z508" s="249">
        <v>45457</v>
      </c>
      <c r="AA508" s="71">
        <f t="shared" si="35"/>
        <v>120</v>
      </c>
      <c r="AB508" s="71">
        <v>0</v>
      </c>
      <c r="AC508" s="299">
        <v>0</v>
      </c>
      <c r="AD508" s="71">
        <v>0</v>
      </c>
      <c r="AE508" s="158" t="s">
        <v>74</v>
      </c>
      <c r="AF508" s="71">
        <f t="shared" si="36"/>
        <v>0</v>
      </c>
      <c r="AG508" s="70">
        <v>0</v>
      </c>
      <c r="AH508" s="300">
        <v>0</v>
      </c>
      <c r="AI508" s="158" t="s">
        <v>74</v>
      </c>
      <c r="AJ508" s="67">
        <v>0</v>
      </c>
      <c r="AK508" s="76" t="s">
        <v>74</v>
      </c>
      <c r="AL508" s="76" t="s">
        <v>74</v>
      </c>
      <c r="AM508" s="71">
        <f t="shared" si="37"/>
        <v>0</v>
      </c>
      <c r="AN508" s="305">
        <f>+K508+AC508-AH508</f>
        <v>12100000</v>
      </c>
      <c r="AO508" s="67" t="s">
        <v>66</v>
      </c>
      <c r="AP508" s="70">
        <v>12100000</v>
      </c>
      <c r="AQ508" s="67" t="s">
        <v>94</v>
      </c>
      <c r="AR508" s="70">
        <v>0</v>
      </c>
      <c r="AS508" s="80" t="s">
        <v>74</v>
      </c>
      <c r="AT508" s="301">
        <v>12100000</v>
      </c>
      <c r="AU508" s="203">
        <f t="shared" si="38"/>
        <v>0</v>
      </c>
      <c r="AV508" s="83">
        <f t="shared" si="39"/>
        <v>1</v>
      </c>
      <c r="AW508" s="158" t="s">
        <v>74</v>
      </c>
      <c r="AX508" s="67" t="s">
        <v>80</v>
      </c>
      <c r="AY508" s="70" t="s">
        <v>10160</v>
      </c>
      <c r="AZ508" s="68" t="s">
        <v>66</v>
      </c>
      <c r="BA508" s="68" t="s">
        <v>66</v>
      </c>
    </row>
    <row r="509" spans="2:53" x14ac:dyDescent="0.25">
      <c r="B509" s="68">
        <v>2024</v>
      </c>
      <c r="C509" s="68">
        <v>891780111</v>
      </c>
      <c r="D509" s="69" t="s">
        <v>64</v>
      </c>
      <c r="E509" s="74" t="s">
        <v>10159</v>
      </c>
      <c r="F509" s="71" t="s">
        <v>10158</v>
      </c>
      <c r="G509" s="314">
        <v>0</v>
      </c>
      <c r="H509" s="67" t="s">
        <v>72</v>
      </c>
      <c r="I509" s="69" t="s">
        <v>65</v>
      </c>
      <c r="J509" s="70" t="s">
        <v>10157</v>
      </c>
      <c r="K509" s="70">
        <v>8400000</v>
      </c>
      <c r="L509" s="68" t="s">
        <v>67</v>
      </c>
      <c r="M509" s="70" t="s">
        <v>7265</v>
      </c>
      <c r="N509" s="70">
        <v>1082896425</v>
      </c>
      <c r="O509" s="75">
        <v>14</v>
      </c>
      <c r="P509" s="249">
        <v>45302</v>
      </c>
      <c r="Q509" s="70">
        <v>2126349000</v>
      </c>
      <c r="R509" s="249">
        <v>45337</v>
      </c>
      <c r="S509" s="70">
        <v>8400000</v>
      </c>
      <c r="T509" s="67" t="s">
        <v>66</v>
      </c>
      <c r="U509" s="70">
        <v>7601831</v>
      </c>
      <c r="V509" s="70" t="s">
        <v>7132</v>
      </c>
      <c r="W509" s="249">
        <v>45337</v>
      </c>
      <c r="X509" s="249">
        <v>45337</v>
      </c>
      <c r="Y509" s="78" t="s">
        <v>74</v>
      </c>
      <c r="Z509" s="249">
        <v>45457</v>
      </c>
      <c r="AA509" s="71">
        <f t="shared" si="35"/>
        <v>120</v>
      </c>
      <c r="AB509" s="71">
        <v>0</v>
      </c>
      <c r="AC509" s="299">
        <v>0</v>
      </c>
      <c r="AD509" s="71">
        <v>0</v>
      </c>
      <c r="AE509" s="158" t="s">
        <v>74</v>
      </c>
      <c r="AF509" s="71">
        <f t="shared" si="36"/>
        <v>0</v>
      </c>
      <c r="AG509" s="70">
        <v>0</v>
      </c>
      <c r="AH509" s="300">
        <v>0</v>
      </c>
      <c r="AI509" s="158" t="s">
        <v>74</v>
      </c>
      <c r="AJ509" s="67">
        <v>0</v>
      </c>
      <c r="AK509" s="76" t="s">
        <v>74</v>
      </c>
      <c r="AL509" s="76" t="s">
        <v>74</v>
      </c>
      <c r="AM509" s="71">
        <f t="shared" si="37"/>
        <v>0</v>
      </c>
      <c r="AN509" s="305">
        <f>+K509+AC509-AH509</f>
        <v>8400000</v>
      </c>
      <c r="AO509" s="67" t="s">
        <v>66</v>
      </c>
      <c r="AP509" s="70">
        <v>8400000</v>
      </c>
      <c r="AQ509" s="67" t="s">
        <v>94</v>
      </c>
      <c r="AR509" s="70">
        <v>0</v>
      </c>
      <c r="AS509" s="80" t="s">
        <v>74</v>
      </c>
      <c r="AT509" s="301">
        <v>8400000</v>
      </c>
      <c r="AU509" s="203">
        <f t="shared" si="38"/>
        <v>0</v>
      </c>
      <c r="AV509" s="83">
        <f t="shared" si="39"/>
        <v>1</v>
      </c>
      <c r="AW509" s="158" t="s">
        <v>74</v>
      </c>
      <c r="AX509" s="67" t="s">
        <v>80</v>
      </c>
      <c r="AY509" s="70" t="s">
        <v>10156</v>
      </c>
      <c r="AZ509" s="68" t="s">
        <v>66</v>
      </c>
      <c r="BA509" s="68" t="s">
        <v>66</v>
      </c>
    </row>
    <row r="510" spans="2:53" x14ac:dyDescent="0.25">
      <c r="B510" s="68">
        <v>2024</v>
      </c>
      <c r="C510" s="68">
        <v>891780111</v>
      </c>
      <c r="D510" s="69" t="s">
        <v>64</v>
      </c>
      <c r="E510" s="74" t="s">
        <v>10155</v>
      </c>
      <c r="F510" s="71" t="s">
        <v>10154</v>
      </c>
      <c r="G510" s="314">
        <v>0</v>
      </c>
      <c r="H510" s="67" t="s">
        <v>72</v>
      </c>
      <c r="I510" s="69" t="s">
        <v>65</v>
      </c>
      <c r="J510" s="70" t="s">
        <v>10153</v>
      </c>
      <c r="K510" s="70">
        <v>13500000</v>
      </c>
      <c r="L510" s="68" t="s">
        <v>67</v>
      </c>
      <c r="M510" s="70" t="s">
        <v>10152</v>
      </c>
      <c r="N510" s="70">
        <v>1081907898</v>
      </c>
      <c r="O510" s="75">
        <v>13</v>
      </c>
      <c r="P510" s="158">
        <v>45302</v>
      </c>
      <c r="Q510" s="70">
        <v>4518689382</v>
      </c>
      <c r="R510" s="249">
        <v>45337</v>
      </c>
      <c r="S510" s="70">
        <v>13500000</v>
      </c>
      <c r="T510" s="67" t="s">
        <v>66</v>
      </c>
      <c r="U510" s="70">
        <v>57428039</v>
      </c>
      <c r="V510" s="70" t="s">
        <v>7442</v>
      </c>
      <c r="W510" s="249">
        <v>45337</v>
      </c>
      <c r="X510" s="249">
        <v>45337</v>
      </c>
      <c r="Y510" s="78" t="s">
        <v>74</v>
      </c>
      <c r="Z510" s="249">
        <v>45457</v>
      </c>
      <c r="AA510" s="71">
        <f t="shared" si="35"/>
        <v>120</v>
      </c>
      <c r="AB510" s="71">
        <v>2</v>
      </c>
      <c r="AC510" s="299">
        <v>1500000</v>
      </c>
      <c r="AD510" s="71">
        <v>1</v>
      </c>
      <c r="AE510" s="315">
        <v>45473</v>
      </c>
      <c r="AF510" s="71">
        <f t="shared" si="36"/>
        <v>16</v>
      </c>
      <c r="AG510" s="70">
        <v>0</v>
      </c>
      <c r="AH510" s="300">
        <v>0</v>
      </c>
      <c r="AI510" s="158" t="s">
        <v>74</v>
      </c>
      <c r="AJ510" s="67">
        <v>0</v>
      </c>
      <c r="AK510" s="76" t="s">
        <v>74</v>
      </c>
      <c r="AL510" s="76" t="s">
        <v>74</v>
      </c>
      <c r="AM510" s="71">
        <f t="shared" si="37"/>
        <v>0</v>
      </c>
      <c r="AN510" s="305">
        <f>+K510+AC510-AH510</f>
        <v>15000000</v>
      </c>
      <c r="AO510" s="67" t="s">
        <v>66</v>
      </c>
      <c r="AP510" s="70">
        <v>13500000</v>
      </c>
      <c r="AQ510" s="67" t="s">
        <v>94</v>
      </c>
      <c r="AR510" s="70">
        <v>0</v>
      </c>
      <c r="AS510" s="80" t="s">
        <v>74</v>
      </c>
      <c r="AT510" s="301">
        <v>15000000</v>
      </c>
      <c r="AU510" s="203">
        <f t="shared" si="38"/>
        <v>0</v>
      </c>
      <c r="AV510" s="83">
        <f t="shared" si="39"/>
        <v>1</v>
      </c>
      <c r="AW510" s="158" t="s">
        <v>74</v>
      </c>
      <c r="AX510" s="67" t="s">
        <v>80</v>
      </c>
      <c r="AY510" s="70" t="s">
        <v>10151</v>
      </c>
      <c r="AZ510" s="68" t="s">
        <v>66</v>
      </c>
      <c r="BA510" s="68" t="s">
        <v>66</v>
      </c>
    </row>
    <row r="511" spans="2:53" x14ac:dyDescent="0.25">
      <c r="B511" s="68">
        <v>2024</v>
      </c>
      <c r="C511" s="68">
        <v>891780111</v>
      </c>
      <c r="D511" s="69" t="s">
        <v>64</v>
      </c>
      <c r="E511" s="74" t="s">
        <v>10150</v>
      </c>
      <c r="F511" s="71" t="s">
        <v>10149</v>
      </c>
      <c r="G511" s="314">
        <v>0</v>
      </c>
      <c r="H511" s="67" t="s">
        <v>72</v>
      </c>
      <c r="I511" s="69" t="s">
        <v>65</v>
      </c>
      <c r="J511" s="70" t="s">
        <v>10148</v>
      </c>
      <c r="K511" s="70">
        <v>12200000</v>
      </c>
      <c r="L511" s="68" t="s">
        <v>67</v>
      </c>
      <c r="M511" s="70" t="s">
        <v>7651</v>
      </c>
      <c r="N511" s="70">
        <v>36719605</v>
      </c>
      <c r="O511" s="75">
        <v>13</v>
      </c>
      <c r="P511" s="158">
        <v>45302</v>
      </c>
      <c r="Q511" s="70">
        <v>4518689382</v>
      </c>
      <c r="R511" s="249">
        <v>45337</v>
      </c>
      <c r="S511" s="70">
        <v>12200000</v>
      </c>
      <c r="T511" s="67" t="s">
        <v>66</v>
      </c>
      <c r="U511" s="70">
        <v>93400727</v>
      </c>
      <c r="V511" s="70" t="s">
        <v>6515</v>
      </c>
      <c r="W511" s="249">
        <v>45337</v>
      </c>
      <c r="X511" s="249">
        <v>45337</v>
      </c>
      <c r="Y511" s="78" t="s">
        <v>74</v>
      </c>
      <c r="Z511" s="249">
        <v>45457</v>
      </c>
      <c r="AA511" s="71">
        <f t="shared" si="35"/>
        <v>120</v>
      </c>
      <c r="AB511" s="71">
        <v>2</v>
      </c>
      <c r="AC511" s="299">
        <v>1400000</v>
      </c>
      <c r="AD511" s="71">
        <v>1</v>
      </c>
      <c r="AE511" s="315">
        <v>45473</v>
      </c>
      <c r="AF511" s="71">
        <f t="shared" si="36"/>
        <v>16</v>
      </c>
      <c r="AG511" s="70">
        <v>0</v>
      </c>
      <c r="AH511" s="300">
        <v>0</v>
      </c>
      <c r="AI511" s="158" t="s">
        <v>74</v>
      </c>
      <c r="AJ511" s="67">
        <v>0</v>
      </c>
      <c r="AK511" s="76" t="s">
        <v>74</v>
      </c>
      <c r="AL511" s="76" t="s">
        <v>74</v>
      </c>
      <c r="AM511" s="71">
        <f t="shared" si="37"/>
        <v>0</v>
      </c>
      <c r="AN511" s="305">
        <f>+K511+AC511-AH511</f>
        <v>13600000</v>
      </c>
      <c r="AO511" s="67" t="s">
        <v>66</v>
      </c>
      <c r="AP511" s="70">
        <v>12200000</v>
      </c>
      <c r="AQ511" s="67" t="s">
        <v>94</v>
      </c>
      <c r="AR511" s="70">
        <v>0</v>
      </c>
      <c r="AS511" s="80" t="s">
        <v>74</v>
      </c>
      <c r="AT511" s="301">
        <v>13600000</v>
      </c>
      <c r="AU511" s="203">
        <f t="shared" si="38"/>
        <v>0</v>
      </c>
      <c r="AV511" s="83">
        <f t="shared" si="39"/>
        <v>1</v>
      </c>
      <c r="AW511" s="158" t="s">
        <v>74</v>
      </c>
      <c r="AX511" s="67" t="s">
        <v>80</v>
      </c>
      <c r="AY511" s="70" t="s">
        <v>10147</v>
      </c>
      <c r="AZ511" s="68" t="s">
        <v>66</v>
      </c>
      <c r="BA511" s="68" t="s">
        <v>66</v>
      </c>
    </row>
    <row r="512" spans="2:53" x14ac:dyDescent="0.25">
      <c r="B512" s="68">
        <v>2024</v>
      </c>
      <c r="C512" s="68">
        <v>891780111</v>
      </c>
      <c r="D512" s="69" t="s">
        <v>64</v>
      </c>
      <c r="E512" s="74" t="s">
        <v>10146</v>
      </c>
      <c r="F512" s="71" t="s">
        <v>10145</v>
      </c>
      <c r="G512" s="314">
        <v>0</v>
      </c>
      <c r="H512" s="67" t="s">
        <v>72</v>
      </c>
      <c r="I512" s="69" t="s">
        <v>65</v>
      </c>
      <c r="J512" s="70" t="s">
        <v>10144</v>
      </c>
      <c r="K512" s="70">
        <v>15360000</v>
      </c>
      <c r="L512" s="68" t="s">
        <v>67</v>
      </c>
      <c r="M512" s="70" t="s">
        <v>8659</v>
      </c>
      <c r="N512" s="70">
        <v>57461707</v>
      </c>
      <c r="O512" s="75">
        <v>13</v>
      </c>
      <c r="P512" s="158">
        <v>45302</v>
      </c>
      <c r="Q512" s="70">
        <v>4518689382</v>
      </c>
      <c r="R512" s="249">
        <v>45337</v>
      </c>
      <c r="S512" s="70">
        <v>15360000</v>
      </c>
      <c r="T512" s="67" t="s">
        <v>66</v>
      </c>
      <c r="U512" s="70">
        <v>85154788</v>
      </c>
      <c r="V512" s="70" t="s">
        <v>6152</v>
      </c>
      <c r="W512" s="249">
        <v>45337</v>
      </c>
      <c r="X512" s="249">
        <v>45337</v>
      </c>
      <c r="Y512" s="78" t="s">
        <v>74</v>
      </c>
      <c r="Z512" s="249">
        <v>45457</v>
      </c>
      <c r="AA512" s="71">
        <f t="shared" si="35"/>
        <v>120</v>
      </c>
      <c r="AB512" s="71">
        <v>2</v>
      </c>
      <c r="AC512" s="299">
        <v>1800000</v>
      </c>
      <c r="AD512" s="71">
        <v>1</v>
      </c>
      <c r="AE512" s="315">
        <v>45473</v>
      </c>
      <c r="AF512" s="71">
        <f t="shared" si="36"/>
        <v>16</v>
      </c>
      <c r="AG512" s="70">
        <v>0</v>
      </c>
      <c r="AH512" s="300">
        <v>0</v>
      </c>
      <c r="AI512" s="158" t="s">
        <v>74</v>
      </c>
      <c r="AJ512" s="67">
        <v>0</v>
      </c>
      <c r="AK512" s="76" t="s">
        <v>74</v>
      </c>
      <c r="AL512" s="76" t="s">
        <v>74</v>
      </c>
      <c r="AM512" s="71">
        <f t="shared" si="37"/>
        <v>0</v>
      </c>
      <c r="AN512" s="305">
        <f>+K512+AC512-AH512</f>
        <v>17160000</v>
      </c>
      <c r="AO512" s="67" t="s">
        <v>66</v>
      </c>
      <c r="AP512" s="70">
        <v>15360000</v>
      </c>
      <c r="AQ512" s="67" t="s">
        <v>94</v>
      </c>
      <c r="AR512" s="70">
        <v>0</v>
      </c>
      <c r="AS512" s="80" t="s">
        <v>74</v>
      </c>
      <c r="AT512" s="301">
        <v>17160000</v>
      </c>
      <c r="AU512" s="203">
        <f t="shared" si="38"/>
        <v>0</v>
      </c>
      <c r="AV512" s="83">
        <f t="shared" si="39"/>
        <v>1</v>
      </c>
      <c r="AW512" s="158" t="s">
        <v>74</v>
      </c>
      <c r="AX512" s="67" t="s">
        <v>80</v>
      </c>
      <c r="AY512" s="70" t="s">
        <v>10143</v>
      </c>
      <c r="AZ512" s="68" t="s">
        <v>66</v>
      </c>
      <c r="BA512" s="68" t="s">
        <v>66</v>
      </c>
    </row>
    <row r="513" spans="2:53" x14ac:dyDescent="0.25">
      <c r="B513" s="68">
        <v>2024</v>
      </c>
      <c r="C513" s="68">
        <v>891780111</v>
      </c>
      <c r="D513" s="69" t="s">
        <v>64</v>
      </c>
      <c r="E513" s="74" t="s">
        <v>10142</v>
      </c>
      <c r="F513" s="71" t="s">
        <v>10141</v>
      </c>
      <c r="G513" s="314">
        <v>0</v>
      </c>
      <c r="H513" s="67" t="s">
        <v>72</v>
      </c>
      <c r="I513" s="69" t="s">
        <v>65</v>
      </c>
      <c r="J513" s="70" t="s">
        <v>10140</v>
      </c>
      <c r="K513" s="70">
        <v>11790000</v>
      </c>
      <c r="L513" s="68" t="s">
        <v>67</v>
      </c>
      <c r="M513" s="70" t="s">
        <v>8705</v>
      </c>
      <c r="N513" s="70">
        <v>1193435145</v>
      </c>
      <c r="O513" s="75">
        <v>13</v>
      </c>
      <c r="P513" s="158">
        <v>45302</v>
      </c>
      <c r="Q513" s="70">
        <v>4518689382</v>
      </c>
      <c r="R513" s="249">
        <v>45337</v>
      </c>
      <c r="S513" s="70">
        <v>11790000</v>
      </c>
      <c r="T513" s="67" t="s">
        <v>66</v>
      </c>
      <c r="U513" s="70">
        <v>36557666</v>
      </c>
      <c r="V513" s="70" t="s">
        <v>5987</v>
      </c>
      <c r="W513" s="249">
        <v>45337</v>
      </c>
      <c r="X513" s="249">
        <v>45337</v>
      </c>
      <c r="Y513" s="78" t="s">
        <v>74</v>
      </c>
      <c r="Z513" s="249">
        <v>45457</v>
      </c>
      <c r="AA513" s="71">
        <f t="shared" si="35"/>
        <v>120</v>
      </c>
      <c r="AB513" s="71">
        <v>3</v>
      </c>
      <c r="AC513" s="299">
        <v>2460000</v>
      </c>
      <c r="AD513" s="71">
        <v>1</v>
      </c>
      <c r="AE513" s="158">
        <v>45473</v>
      </c>
      <c r="AF513" s="71">
        <f t="shared" si="36"/>
        <v>16</v>
      </c>
      <c r="AG513" s="70">
        <v>0</v>
      </c>
      <c r="AH513" s="300">
        <v>0</v>
      </c>
      <c r="AI513" s="158" t="s">
        <v>74</v>
      </c>
      <c r="AJ513" s="67">
        <v>0</v>
      </c>
      <c r="AK513" s="76" t="s">
        <v>74</v>
      </c>
      <c r="AL513" s="76" t="s">
        <v>74</v>
      </c>
      <c r="AM513" s="71">
        <f t="shared" si="37"/>
        <v>0</v>
      </c>
      <c r="AN513" s="305">
        <f>+K513+AC513-AH513</f>
        <v>14250000</v>
      </c>
      <c r="AO513" s="67" t="s">
        <v>66</v>
      </c>
      <c r="AP513" s="70">
        <v>11790000</v>
      </c>
      <c r="AQ513" s="67" t="s">
        <v>94</v>
      </c>
      <c r="AR513" s="70">
        <v>0</v>
      </c>
      <c r="AS513" s="80" t="s">
        <v>74</v>
      </c>
      <c r="AT513" s="301">
        <v>14250000</v>
      </c>
      <c r="AU513" s="203">
        <f t="shared" si="38"/>
        <v>0</v>
      </c>
      <c r="AV513" s="83">
        <f t="shared" si="39"/>
        <v>1</v>
      </c>
      <c r="AW513" s="158" t="s">
        <v>74</v>
      </c>
      <c r="AX513" s="67" t="s">
        <v>80</v>
      </c>
      <c r="AY513" s="70" t="s">
        <v>10139</v>
      </c>
      <c r="AZ513" s="68" t="s">
        <v>66</v>
      </c>
      <c r="BA513" s="68" t="s">
        <v>66</v>
      </c>
    </row>
    <row r="514" spans="2:53" x14ac:dyDescent="0.25">
      <c r="B514" s="68">
        <v>2024</v>
      </c>
      <c r="C514" s="68">
        <v>891780111</v>
      </c>
      <c r="D514" s="69" t="s">
        <v>64</v>
      </c>
      <c r="E514" s="74" t="s">
        <v>10138</v>
      </c>
      <c r="F514" s="71" t="s">
        <v>10137</v>
      </c>
      <c r="G514" s="314">
        <v>0</v>
      </c>
      <c r="H514" s="67" t="s">
        <v>72</v>
      </c>
      <c r="I514" s="69" t="s">
        <v>65</v>
      </c>
      <c r="J514" s="70" t="s">
        <v>9932</v>
      </c>
      <c r="K514" s="70">
        <v>8610000</v>
      </c>
      <c r="L514" s="68" t="s">
        <v>67</v>
      </c>
      <c r="M514" s="70" t="s">
        <v>8278</v>
      </c>
      <c r="N514" s="70">
        <v>1083014325</v>
      </c>
      <c r="O514" s="75">
        <v>14</v>
      </c>
      <c r="P514" s="249">
        <v>45302</v>
      </c>
      <c r="Q514" s="70">
        <v>2126349000</v>
      </c>
      <c r="R514" s="249">
        <v>45337</v>
      </c>
      <c r="S514" s="70">
        <v>8610000</v>
      </c>
      <c r="T514" s="67" t="s">
        <v>66</v>
      </c>
      <c r="U514" s="70">
        <v>32770239</v>
      </c>
      <c r="V514" s="70" t="s">
        <v>1944</v>
      </c>
      <c r="W514" s="249">
        <v>45337</v>
      </c>
      <c r="X514" s="249">
        <v>45337</v>
      </c>
      <c r="Y514" s="78" t="s">
        <v>74</v>
      </c>
      <c r="Z514" s="249">
        <v>45457</v>
      </c>
      <c r="AA514" s="71">
        <f t="shared" si="35"/>
        <v>120</v>
      </c>
      <c r="AB514" s="71">
        <v>2</v>
      </c>
      <c r="AC514" s="299">
        <v>1050000</v>
      </c>
      <c r="AD514" s="71">
        <v>1</v>
      </c>
      <c r="AE514" s="315">
        <v>45473</v>
      </c>
      <c r="AF514" s="71">
        <f t="shared" si="36"/>
        <v>16</v>
      </c>
      <c r="AG514" s="70">
        <v>0</v>
      </c>
      <c r="AH514" s="300">
        <v>0</v>
      </c>
      <c r="AI514" s="158" t="s">
        <v>74</v>
      </c>
      <c r="AJ514" s="67">
        <v>0</v>
      </c>
      <c r="AK514" s="76" t="s">
        <v>74</v>
      </c>
      <c r="AL514" s="76" t="s">
        <v>74</v>
      </c>
      <c r="AM514" s="71">
        <f t="shared" si="37"/>
        <v>0</v>
      </c>
      <c r="AN514" s="305">
        <f>+K514+AC514-AH514</f>
        <v>9660000</v>
      </c>
      <c r="AO514" s="67" t="s">
        <v>66</v>
      </c>
      <c r="AP514" s="70">
        <v>8610000</v>
      </c>
      <c r="AQ514" s="67" t="s">
        <v>94</v>
      </c>
      <c r="AR514" s="70">
        <v>0</v>
      </c>
      <c r="AS514" s="80" t="s">
        <v>74</v>
      </c>
      <c r="AT514" s="301">
        <v>9660000</v>
      </c>
      <c r="AU514" s="203">
        <f t="shared" si="38"/>
        <v>0</v>
      </c>
      <c r="AV514" s="83">
        <f t="shared" si="39"/>
        <v>1</v>
      </c>
      <c r="AW514" s="158" t="s">
        <v>74</v>
      </c>
      <c r="AX514" s="67" t="s">
        <v>80</v>
      </c>
      <c r="AY514" s="70" t="s">
        <v>10136</v>
      </c>
      <c r="AZ514" s="68" t="s">
        <v>66</v>
      </c>
      <c r="BA514" s="68" t="s">
        <v>66</v>
      </c>
    </row>
    <row r="515" spans="2:53" x14ac:dyDescent="0.25">
      <c r="B515" s="68">
        <v>2024</v>
      </c>
      <c r="C515" s="68">
        <v>891780111</v>
      </c>
      <c r="D515" s="69" t="s">
        <v>64</v>
      </c>
      <c r="E515" s="74" t="s">
        <v>10135</v>
      </c>
      <c r="F515" s="71" t="s">
        <v>10134</v>
      </c>
      <c r="G515" s="314">
        <v>0</v>
      </c>
      <c r="H515" s="67" t="s">
        <v>72</v>
      </c>
      <c r="I515" s="69" t="s">
        <v>65</v>
      </c>
      <c r="J515" s="70" t="s">
        <v>9932</v>
      </c>
      <c r="K515" s="70">
        <v>10250000</v>
      </c>
      <c r="L515" s="68" t="s">
        <v>67</v>
      </c>
      <c r="M515" s="70" t="s">
        <v>6402</v>
      </c>
      <c r="N515" s="70">
        <v>1045723246</v>
      </c>
      <c r="O515" s="75">
        <v>14</v>
      </c>
      <c r="P515" s="249">
        <v>45302</v>
      </c>
      <c r="Q515" s="70">
        <v>2126349000</v>
      </c>
      <c r="R515" s="249">
        <v>45337</v>
      </c>
      <c r="S515" s="70">
        <v>10250000</v>
      </c>
      <c r="T515" s="67" t="s">
        <v>66</v>
      </c>
      <c r="U515" s="70">
        <v>32770239</v>
      </c>
      <c r="V515" s="70" t="s">
        <v>1944</v>
      </c>
      <c r="W515" s="249">
        <v>45337</v>
      </c>
      <c r="X515" s="249">
        <v>45337</v>
      </c>
      <c r="Y515" s="78" t="s">
        <v>74</v>
      </c>
      <c r="Z515" s="249">
        <v>45457</v>
      </c>
      <c r="AA515" s="71">
        <f t="shared" si="35"/>
        <v>120</v>
      </c>
      <c r="AB515" s="71">
        <v>0</v>
      </c>
      <c r="AC515" s="299">
        <v>0</v>
      </c>
      <c r="AD515" s="71">
        <v>0</v>
      </c>
      <c r="AE515" s="158" t="s">
        <v>74</v>
      </c>
      <c r="AF515" s="71">
        <f t="shared" si="36"/>
        <v>0</v>
      </c>
      <c r="AG515" s="70">
        <v>0</v>
      </c>
      <c r="AH515" s="300">
        <v>0</v>
      </c>
      <c r="AI515" s="158" t="s">
        <v>74</v>
      </c>
      <c r="AJ515" s="67">
        <v>0</v>
      </c>
      <c r="AK515" s="76" t="s">
        <v>74</v>
      </c>
      <c r="AL515" s="76" t="s">
        <v>74</v>
      </c>
      <c r="AM515" s="71">
        <f t="shared" si="37"/>
        <v>0</v>
      </c>
      <c r="AN515" s="305">
        <f>+K515+AC515-AH515</f>
        <v>10250000</v>
      </c>
      <c r="AO515" s="67" t="s">
        <v>66</v>
      </c>
      <c r="AP515" s="70">
        <v>10250000</v>
      </c>
      <c r="AQ515" s="67" t="s">
        <v>94</v>
      </c>
      <c r="AR515" s="70">
        <v>0</v>
      </c>
      <c r="AS515" s="80" t="s">
        <v>74</v>
      </c>
      <c r="AT515" s="301">
        <v>10250000</v>
      </c>
      <c r="AU515" s="203">
        <f t="shared" si="38"/>
        <v>0</v>
      </c>
      <c r="AV515" s="83">
        <f t="shared" si="39"/>
        <v>1</v>
      </c>
      <c r="AW515" s="158" t="s">
        <v>74</v>
      </c>
      <c r="AX515" s="67" t="s">
        <v>80</v>
      </c>
      <c r="AY515" s="70" t="s">
        <v>10133</v>
      </c>
      <c r="AZ515" s="68" t="s">
        <v>66</v>
      </c>
      <c r="BA515" s="68" t="s">
        <v>66</v>
      </c>
    </row>
    <row r="516" spans="2:53" x14ac:dyDescent="0.25">
      <c r="B516" s="68">
        <v>2024</v>
      </c>
      <c r="C516" s="68">
        <v>891780111</v>
      </c>
      <c r="D516" s="69" t="s">
        <v>64</v>
      </c>
      <c r="E516" s="74" t="s">
        <v>10132</v>
      </c>
      <c r="F516" s="71" t="s">
        <v>10131</v>
      </c>
      <c r="G516" s="314">
        <v>0</v>
      </c>
      <c r="H516" s="67" t="s">
        <v>72</v>
      </c>
      <c r="I516" s="69" t="s">
        <v>65</v>
      </c>
      <c r="J516" s="70" t="s">
        <v>10130</v>
      </c>
      <c r="K516" s="70">
        <v>10167000</v>
      </c>
      <c r="L516" s="68" t="s">
        <v>67</v>
      </c>
      <c r="M516" s="70" t="s">
        <v>7667</v>
      </c>
      <c r="N516" s="70">
        <v>1083031151</v>
      </c>
      <c r="O516" s="75">
        <v>13</v>
      </c>
      <c r="P516" s="158">
        <v>45302</v>
      </c>
      <c r="Q516" s="70">
        <v>4518689382</v>
      </c>
      <c r="R516" s="249">
        <v>45337</v>
      </c>
      <c r="S516" s="70">
        <v>10167000</v>
      </c>
      <c r="T516" s="67" t="s">
        <v>66</v>
      </c>
      <c r="U516" s="70">
        <v>36557666</v>
      </c>
      <c r="V516" s="70" t="s">
        <v>5987</v>
      </c>
      <c r="W516" s="249">
        <v>45337</v>
      </c>
      <c r="X516" s="249">
        <v>45337</v>
      </c>
      <c r="Y516" s="78" t="s">
        <v>74</v>
      </c>
      <c r="Z516" s="249">
        <v>45457</v>
      </c>
      <c r="AA516" s="71">
        <f t="shared" si="35"/>
        <v>120</v>
      </c>
      <c r="AB516" s="71">
        <v>0</v>
      </c>
      <c r="AC516" s="299">
        <v>0</v>
      </c>
      <c r="AD516" s="71">
        <v>0</v>
      </c>
      <c r="AE516" s="158" t="s">
        <v>74</v>
      </c>
      <c r="AF516" s="71">
        <f t="shared" si="36"/>
        <v>0</v>
      </c>
      <c r="AG516" s="70">
        <v>0</v>
      </c>
      <c r="AH516" s="300">
        <v>0</v>
      </c>
      <c r="AI516" s="158" t="s">
        <v>74</v>
      </c>
      <c r="AJ516" s="67">
        <v>0</v>
      </c>
      <c r="AK516" s="76" t="s">
        <v>74</v>
      </c>
      <c r="AL516" s="76" t="s">
        <v>74</v>
      </c>
      <c r="AM516" s="71">
        <f t="shared" si="37"/>
        <v>0</v>
      </c>
      <c r="AN516" s="305">
        <f>+K516+AC516-AH516</f>
        <v>10167000</v>
      </c>
      <c r="AO516" s="67" t="s">
        <v>66</v>
      </c>
      <c r="AP516" s="70">
        <v>10167000</v>
      </c>
      <c r="AQ516" s="67" t="s">
        <v>94</v>
      </c>
      <c r="AR516" s="70">
        <v>0</v>
      </c>
      <c r="AS516" s="80" t="s">
        <v>74</v>
      </c>
      <c r="AT516" s="301">
        <v>10167000</v>
      </c>
      <c r="AU516" s="203">
        <f t="shared" si="38"/>
        <v>0</v>
      </c>
      <c r="AV516" s="83">
        <f t="shared" si="39"/>
        <v>1</v>
      </c>
      <c r="AW516" s="158" t="s">
        <v>74</v>
      </c>
      <c r="AX516" s="67" t="s">
        <v>80</v>
      </c>
      <c r="AY516" s="70" t="s">
        <v>10129</v>
      </c>
      <c r="AZ516" s="68" t="s">
        <v>66</v>
      </c>
      <c r="BA516" s="68" t="s">
        <v>66</v>
      </c>
    </row>
    <row r="517" spans="2:53" x14ac:dyDescent="0.25">
      <c r="B517" s="68">
        <v>2024</v>
      </c>
      <c r="C517" s="68">
        <v>891780111</v>
      </c>
      <c r="D517" s="69" t="s">
        <v>64</v>
      </c>
      <c r="E517" s="74" t="s">
        <v>10128</v>
      </c>
      <c r="F517" s="71" t="s">
        <v>10127</v>
      </c>
      <c r="G517" s="314">
        <v>0</v>
      </c>
      <c r="H517" s="67" t="s">
        <v>72</v>
      </c>
      <c r="I517" s="69" t="s">
        <v>65</v>
      </c>
      <c r="J517" s="70" t="s">
        <v>10126</v>
      </c>
      <c r="K517" s="70">
        <v>8610000</v>
      </c>
      <c r="L517" s="68" t="s">
        <v>67</v>
      </c>
      <c r="M517" s="70" t="s">
        <v>7256</v>
      </c>
      <c r="N517" s="70">
        <v>1004360363</v>
      </c>
      <c r="O517" s="75">
        <v>14</v>
      </c>
      <c r="P517" s="249">
        <v>45302</v>
      </c>
      <c r="Q517" s="70">
        <v>2126349000</v>
      </c>
      <c r="R517" s="249">
        <v>45337</v>
      </c>
      <c r="S517" s="70">
        <v>8610000</v>
      </c>
      <c r="T517" s="67" t="s">
        <v>66</v>
      </c>
      <c r="U517" s="70">
        <v>85475141</v>
      </c>
      <c r="V517" s="70" t="s">
        <v>6621</v>
      </c>
      <c r="W517" s="249">
        <v>45337</v>
      </c>
      <c r="X517" s="249">
        <v>45337</v>
      </c>
      <c r="Y517" s="78" t="s">
        <v>74</v>
      </c>
      <c r="Z517" s="249">
        <v>45457</v>
      </c>
      <c r="AA517" s="71">
        <f t="shared" si="35"/>
        <v>120</v>
      </c>
      <c r="AB517" s="71">
        <v>0</v>
      </c>
      <c r="AC517" s="299">
        <v>0</v>
      </c>
      <c r="AD517" s="71">
        <v>0</v>
      </c>
      <c r="AE517" s="158" t="s">
        <v>74</v>
      </c>
      <c r="AF517" s="71">
        <f t="shared" si="36"/>
        <v>0</v>
      </c>
      <c r="AG517" s="70">
        <v>0</v>
      </c>
      <c r="AH517" s="300">
        <v>0</v>
      </c>
      <c r="AI517" s="158" t="s">
        <v>74</v>
      </c>
      <c r="AJ517" s="67">
        <v>0</v>
      </c>
      <c r="AK517" s="76" t="s">
        <v>74</v>
      </c>
      <c r="AL517" s="76" t="s">
        <v>74</v>
      </c>
      <c r="AM517" s="71">
        <f t="shared" si="37"/>
        <v>0</v>
      </c>
      <c r="AN517" s="305">
        <f>+K517+AC517-AH517</f>
        <v>8610000</v>
      </c>
      <c r="AO517" s="67" t="s">
        <v>66</v>
      </c>
      <c r="AP517" s="70">
        <v>8610000</v>
      </c>
      <c r="AQ517" s="67" t="s">
        <v>94</v>
      </c>
      <c r="AR517" s="70">
        <v>0</v>
      </c>
      <c r="AS517" s="80" t="s">
        <v>74</v>
      </c>
      <c r="AT517" s="301">
        <v>8610000</v>
      </c>
      <c r="AU517" s="203">
        <f t="shared" si="38"/>
        <v>0</v>
      </c>
      <c r="AV517" s="83">
        <f t="shared" si="39"/>
        <v>1</v>
      </c>
      <c r="AW517" s="158" t="s">
        <v>74</v>
      </c>
      <c r="AX517" s="67" t="s">
        <v>80</v>
      </c>
      <c r="AY517" s="70" t="s">
        <v>10125</v>
      </c>
      <c r="AZ517" s="68" t="s">
        <v>66</v>
      </c>
      <c r="BA517" s="68" t="s">
        <v>66</v>
      </c>
    </row>
    <row r="518" spans="2:53" x14ac:dyDescent="0.25">
      <c r="B518" s="68">
        <v>2024</v>
      </c>
      <c r="C518" s="68">
        <v>891780111</v>
      </c>
      <c r="D518" s="69" t="s">
        <v>64</v>
      </c>
      <c r="E518" s="74" t="s">
        <v>10124</v>
      </c>
      <c r="F518" s="71" t="s">
        <v>10123</v>
      </c>
      <c r="G518" s="314">
        <v>0</v>
      </c>
      <c r="H518" s="67" t="s">
        <v>72</v>
      </c>
      <c r="I518" s="69" t="s">
        <v>65</v>
      </c>
      <c r="J518" s="70" t="s">
        <v>9932</v>
      </c>
      <c r="K518" s="70">
        <v>11167000</v>
      </c>
      <c r="L518" s="68" t="s">
        <v>67</v>
      </c>
      <c r="M518" s="70" t="s">
        <v>7280</v>
      </c>
      <c r="N518" s="70">
        <v>1082476913</v>
      </c>
      <c r="O518" s="75">
        <v>14</v>
      </c>
      <c r="P518" s="249">
        <v>45302</v>
      </c>
      <c r="Q518" s="70">
        <v>2126349000</v>
      </c>
      <c r="R518" s="249">
        <v>45337</v>
      </c>
      <c r="S518" s="70">
        <v>11167000</v>
      </c>
      <c r="T518" s="67" t="s">
        <v>66</v>
      </c>
      <c r="U518" s="70">
        <v>1083432808</v>
      </c>
      <c r="V518" s="70" t="s">
        <v>7279</v>
      </c>
      <c r="W518" s="249">
        <v>45337</v>
      </c>
      <c r="X518" s="249">
        <v>45337</v>
      </c>
      <c r="Y518" s="78" t="s">
        <v>74</v>
      </c>
      <c r="Z518" s="249">
        <v>45457</v>
      </c>
      <c r="AA518" s="71">
        <f t="shared" si="35"/>
        <v>120</v>
      </c>
      <c r="AB518" s="71">
        <v>2</v>
      </c>
      <c r="AC518" s="299">
        <v>1333000</v>
      </c>
      <c r="AD518" s="71">
        <v>1</v>
      </c>
      <c r="AE518" s="315">
        <v>45473</v>
      </c>
      <c r="AF518" s="71">
        <f t="shared" si="36"/>
        <v>16</v>
      </c>
      <c r="AG518" s="70">
        <v>0</v>
      </c>
      <c r="AH518" s="300">
        <v>0</v>
      </c>
      <c r="AI518" s="158" t="s">
        <v>74</v>
      </c>
      <c r="AJ518" s="67">
        <v>0</v>
      </c>
      <c r="AK518" s="76" t="s">
        <v>74</v>
      </c>
      <c r="AL518" s="76" t="s">
        <v>74</v>
      </c>
      <c r="AM518" s="71">
        <f t="shared" si="37"/>
        <v>0</v>
      </c>
      <c r="AN518" s="305">
        <f>+K518+AC518-AH518</f>
        <v>12500000</v>
      </c>
      <c r="AO518" s="67" t="s">
        <v>66</v>
      </c>
      <c r="AP518" s="70">
        <v>11167000</v>
      </c>
      <c r="AQ518" s="67" t="s">
        <v>94</v>
      </c>
      <c r="AR518" s="70">
        <v>0</v>
      </c>
      <c r="AS518" s="80" t="s">
        <v>74</v>
      </c>
      <c r="AT518" s="301">
        <v>12500000</v>
      </c>
      <c r="AU518" s="203">
        <f t="shared" si="38"/>
        <v>0</v>
      </c>
      <c r="AV518" s="83">
        <f t="shared" si="39"/>
        <v>1</v>
      </c>
      <c r="AW518" s="158" t="s">
        <v>74</v>
      </c>
      <c r="AX518" s="67" t="s">
        <v>80</v>
      </c>
      <c r="AY518" s="70" t="s">
        <v>10122</v>
      </c>
      <c r="AZ518" s="68" t="s">
        <v>66</v>
      </c>
      <c r="BA518" s="68" t="s">
        <v>66</v>
      </c>
    </row>
    <row r="519" spans="2:53" x14ac:dyDescent="0.25">
      <c r="B519" s="68">
        <v>2024</v>
      </c>
      <c r="C519" s="68">
        <v>891780111</v>
      </c>
      <c r="D519" s="69" t="s">
        <v>64</v>
      </c>
      <c r="E519" s="74" t="s">
        <v>10121</v>
      </c>
      <c r="F519" s="71" t="s">
        <v>10120</v>
      </c>
      <c r="G519" s="314">
        <v>0</v>
      </c>
      <c r="H519" s="67" t="s">
        <v>72</v>
      </c>
      <c r="I519" s="69" t="s">
        <v>65</v>
      </c>
      <c r="J519" s="70" t="s">
        <v>10119</v>
      </c>
      <c r="K519" s="70">
        <v>12150000</v>
      </c>
      <c r="L519" s="68" t="s">
        <v>67</v>
      </c>
      <c r="M519" s="70" t="s">
        <v>6601</v>
      </c>
      <c r="N519" s="70">
        <v>1082922756</v>
      </c>
      <c r="O519" s="75">
        <v>13</v>
      </c>
      <c r="P519" s="158">
        <v>45302</v>
      </c>
      <c r="Q519" s="70">
        <v>4518689382</v>
      </c>
      <c r="R519" s="249">
        <v>45337</v>
      </c>
      <c r="S519" s="70">
        <v>12150000</v>
      </c>
      <c r="T519" s="67" t="s">
        <v>66</v>
      </c>
      <c r="U519" s="70">
        <v>85152695</v>
      </c>
      <c r="V519" s="70" t="s">
        <v>6527</v>
      </c>
      <c r="W519" s="249">
        <v>45337</v>
      </c>
      <c r="X519" s="249">
        <v>45337</v>
      </c>
      <c r="Y519" s="78" t="s">
        <v>74</v>
      </c>
      <c r="Z519" s="249">
        <v>45457</v>
      </c>
      <c r="AA519" s="71">
        <f t="shared" si="35"/>
        <v>120</v>
      </c>
      <c r="AB519" s="71">
        <v>2</v>
      </c>
      <c r="AC519" s="299">
        <v>1350000</v>
      </c>
      <c r="AD519" s="71">
        <v>1</v>
      </c>
      <c r="AE519" s="315">
        <v>45473</v>
      </c>
      <c r="AF519" s="71">
        <f t="shared" si="36"/>
        <v>16</v>
      </c>
      <c r="AG519" s="70">
        <v>0</v>
      </c>
      <c r="AH519" s="300">
        <v>0</v>
      </c>
      <c r="AI519" s="158" t="s">
        <v>74</v>
      </c>
      <c r="AJ519" s="67">
        <v>0</v>
      </c>
      <c r="AK519" s="76" t="s">
        <v>74</v>
      </c>
      <c r="AL519" s="76" t="s">
        <v>74</v>
      </c>
      <c r="AM519" s="71">
        <f t="shared" si="37"/>
        <v>0</v>
      </c>
      <c r="AN519" s="305">
        <f>+K519+AC519-AH519</f>
        <v>13500000</v>
      </c>
      <c r="AO519" s="67" t="s">
        <v>66</v>
      </c>
      <c r="AP519" s="70">
        <v>12150000</v>
      </c>
      <c r="AQ519" s="67" t="s">
        <v>94</v>
      </c>
      <c r="AR519" s="70">
        <v>0</v>
      </c>
      <c r="AS519" s="80" t="s">
        <v>74</v>
      </c>
      <c r="AT519" s="301">
        <v>13500000</v>
      </c>
      <c r="AU519" s="203">
        <f t="shared" si="38"/>
        <v>0</v>
      </c>
      <c r="AV519" s="83">
        <f t="shared" si="39"/>
        <v>1</v>
      </c>
      <c r="AW519" s="158" t="s">
        <v>74</v>
      </c>
      <c r="AX519" s="67" t="s">
        <v>80</v>
      </c>
      <c r="AY519" s="70" t="s">
        <v>10118</v>
      </c>
      <c r="AZ519" s="68" t="s">
        <v>66</v>
      </c>
      <c r="BA519" s="68" t="s">
        <v>66</v>
      </c>
    </row>
    <row r="520" spans="2:53" x14ac:dyDescent="0.25">
      <c r="B520" s="68">
        <v>2024</v>
      </c>
      <c r="C520" s="68">
        <v>891780111</v>
      </c>
      <c r="D520" s="69" t="s">
        <v>64</v>
      </c>
      <c r="E520" s="74" t="s">
        <v>10117</v>
      </c>
      <c r="F520" s="71" t="s">
        <v>10116</v>
      </c>
      <c r="G520" s="314">
        <v>0</v>
      </c>
      <c r="H520" s="67" t="s">
        <v>72</v>
      </c>
      <c r="I520" s="69" t="s">
        <v>65</v>
      </c>
      <c r="J520" s="70" t="s">
        <v>10115</v>
      </c>
      <c r="K520" s="70">
        <v>13500000</v>
      </c>
      <c r="L520" s="68" t="s">
        <v>67</v>
      </c>
      <c r="M520" s="70" t="s">
        <v>10114</v>
      </c>
      <c r="N520" s="70">
        <v>1083008300</v>
      </c>
      <c r="O520" s="75">
        <v>13</v>
      </c>
      <c r="P520" s="158">
        <v>45302</v>
      </c>
      <c r="Q520" s="70">
        <v>4518689382</v>
      </c>
      <c r="R520" s="249">
        <v>45337</v>
      </c>
      <c r="S520" s="70">
        <v>13500000</v>
      </c>
      <c r="T520" s="67" t="s">
        <v>66</v>
      </c>
      <c r="U520" s="70">
        <v>57428039</v>
      </c>
      <c r="V520" s="70" t="s">
        <v>7442</v>
      </c>
      <c r="W520" s="249">
        <v>45337</v>
      </c>
      <c r="X520" s="249">
        <v>45337</v>
      </c>
      <c r="Y520" s="78" t="s">
        <v>74</v>
      </c>
      <c r="Z520" s="249">
        <v>45457</v>
      </c>
      <c r="AA520" s="71">
        <f t="shared" ref="AA520:AA583" si="40">+IF(Y520="1800-01-01",Z520-X520,Z520-Y520)</f>
        <v>120</v>
      </c>
      <c r="AB520" s="71">
        <v>0</v>
      </c>
      <c r="AC520" s="299">
        <v>0</v>
      </c>
      <c r="AD520" s="71">
        <v>0</v>
      </c>
      <c r="AE520" s="158" t="s">
        <v>74</v>
      </c>
      <c r="AF520" s="71">
        <f t="shared" ref="AF520:AF583" si="41">+IF(AE520="1800-01-01",0,AE520-Z520)</f>
        <v>0</v>
      </c>
      <c r="AG520" s="70">
        <v>1</v>
      </c>
      <c r="AH520" s="300">
        <v>12000000</v>
      </c>
      <c r="AI520" s="158">
        <v>45345</v>
      </c>
      <c r="AJ520" s="67">
        <v>0</v>
      </c>
      <c r="AK520" s="76" t="s">
        <v>74</v>
      </c>
      <c r="AL520" s="76" t="s">
        <v>74</v>
      </c>
      <c r="AM520" s="71">
        <f t="shared" ref="AM520:AM583" si="42">+IF(AK520="1800-01-01",0,AL520-AK520)</f>
        <v>0</v>
      </c>
      <c r="AN520" s="305">
        <f>+K520+AC520-AH520</f>
        <v>1500000</v>
      </c>
      <c r="AO520" s="67" t="s">
        <v>66</v>
      </c>
      <c r="AP520" s="70">
        <v>13500000</v>
      </c>
      <c r="AQ520" s="67" t="s">
        <v>94</v>
      </c>
      <c r="AR520" s="70">
        <v>0</v>
      </c>
      <c r="AS520" s="80" t="s">
        <v>74</v>
      </c>
      <c r="AT520" s="301">
        <v>1500000</v>
      </c>
      <c r="AU520" s="203">
        <f t="shared" ref="AU520:AU583" si="43">AN520-AT520</f>
        <v>0</v>
      </c>
      <c r="AV520" s="83">
        <f t="shared" ref="AV520:AV583" si="44">+IFERROR(AT520/AN520,"_")</f>
        <v>1</v>
      </c>
      <c r="AW520" s="158">
        <v>45526</v>
      </c>
      <c r="AX520" s="67" t="s">
        <v>571</v>
      </c>
      <c r="AY520" s="70" t="s">
        <v>10113</v>
      </c>
      <c r="AZ520" s="68" t="s">
        <v>66</v>
      </c>
      <c r="BA520" s="68" t="s">
        <v>66</v>
      </c>
    </row>
    <row r="521" spans="2:53" x14ac:dyDescent="0.25">
      <c r="B521" s="68">
        <v>2024</v>
      </c>
      <c r="C521" s="68">
        <v>891780111</v>
      </c>
      <c r="D521" s="69" t="s">
        <v>64</v>
      </c>
      <c r="E521" s="74" t="s">
        <v>10112</v>
      </c>
      <c r="F521" s="71" t="s">
        <v>10111</v>
      </c>
      <c r="G521" s="314">
        <v>0</v>
      </c>
      <c r="H521" s="67" t="s">
        <v>72</v>
      </c>
      <c r="I521" s="69" t="s">
        <v>65</v>
      </c>
      <c r="J521" s="70" t="s">
        <v>10110</v>
      </c>
      <c r="K521" s="70">
        <v>13400000</v>
      </c>
      <c r="L521" s="68" t="s">
        <v>67</v>
      </c>
      <c r="M521" s="70" t="s">
        <v>7747</v>
      </c>
      <c r="N521" s="70">
        <v>1083024033</v>
      </c>
      <c r="O521" s="75">
        <v>13</v>
      </c>
      <c r="P521" s="158">
        <v>45302</v>
      </c>
      <c r="Q521" s="70">
        <v>4518689382</v>
      </c>
      <c r="R521" s="249">
        <v>45337</v>
      </c>
      <c r="S521" s="70">
        <v>13400000</v>
      </c>
      <c r="T521" s="67" t="s">
        <v>66</v>
      </c>
      <c r="U521" s="70">
        <v>36557666</v>
      </c>
      <c r="V521" s="70" t="s">
        <v>5987</v>
      </c>
      <c r="W521" s="249">
        <v>45337</v>
      </c>
      <c r="X521" s="249">
        <v>45337</v>
      </c>
      <c r="Y521" s="78" t="s">
        <v>74</v>
      </c>
      <c r="Z521" s="249">
        <v>45457</v>
      </c>
      <c r="AA521" s="71">
        <f t="shared" si="40"/>
        <v>120</v>
      </c>
      <c r="AB521" s="71">
        <v>0</v>
      </c>
      <c r="AC521" s="299">
        <v>0</v>
      </c>
      <c r="AD521" s="71">
        <v>0</v>
      </c>
      <c r="AE521" s="158" t="s">
        <v>74</v>
      </c>
      <c r="AF521" s="71">
        <f t="shared" si="41"/>
        <v>0</v>
      </c>
      <c r="AG521" s="70">
        <v>0</v>
      </c>
      <c r="AH521" s="300">
        <v>0</v>
      </c>
      <c r="AI521" s="158" t="s">
        <v>74</v>
      </c>
      <c r="AJ521" s="67">
        <v>0</v>
      </c>
      <c r="AK521" s="76" t="s">
        <v>74</v>
      </c>
      <c r="AL521" s="76" t="s">
        <v>74</v>
      </c>
      <c r="AM521" s="71">
        <f t="shared" si="42"/>
        <v>0</v>
      </c>
      <c r="AN521" s="305">
        <f>+K521+AC521-AH521</f>
        <v>13400000</v>
      </c>
      <c r="AO521" s="67" t="s">
        <v>66</v>
      </c>
      <c r="AP521" s="70">
        <v>13400000</v>
      </c>
      <c r="AQ521" s="67" t="s">
        <v>94</v>
      </c>
      <c r="AR521" s="70">
        <v>0</v>
      </c>
      <c r="AS521" s="80" t="s">
        <v>74</v>
      </c>
      <c r="AT521" s="301">
        <v>13400000</v>
      </c>
      <c r="AU521" s="203">
        <f t="shared" si="43"/>
        <v>0</v>
      </c>
      <c r="AV521" s="83">
        <f t="shared" si="44"/>
        <v>1</v>
      </c>
      <c r="AW521" s="158" t="s">
        <v>74</v>
      </c>
      <c r="AX521" s="67" t="s">
        <v>80</v>
      </c>
      <c r="AY521" s="70" t="s">
        <v>10109</v>
      </c>
      <c r="AZ521" s="68" t="s">
        <v>66</v>
      </c>
      <c r="BA521" s="68" t="s">
        <v>66</v>
      </c>
    </row>
    <row r="522" spans="2:53" x14ac:dyDescent="0.25">
      <c r="B522" s="68">
        <v>2024</v>
      </c>
      <c r="C522" s="68">
        <v>891780111</v>
      </c>
      <c r="D522" s="69" t="s">
        <v>64</v>
      </c>
      <c r="E522" s="74" t="s">
        <v>10108</v>
      </c>
      <c r="F522" s="71" t="s">
        <v>10107</v>
      </c>
      <c r="G522" s="314">
        <v>0</v>
      </c>
      <c r="H522" s="67" t="s">
        <v>72</v>
      </c>
      <c r="I522" s="69" t="s">
        <v>65</v>
      </c>
      <c r="J522" s="70" t="s">
        <v>10106</v>
      </c>
      <c r="K522" s="70">
        <v>13400000</v>
      </c>
      <c r="L522" s="68" t="s">
        <v>67</v>
      </c>
      <c r="M522" s="70" t="s">
        <v>7033</v>
      </c>
      <c r="N522" s="70">
        <v>1050461549</v>
      </c>
      <c r="O522" s="75">
        <v>13</v>
      </c>
      <c r="P522" s="158">
        <v>45302</v>
      </c>
      <c r="Q522" s="70">
        <v>4518689382</v>
      </c>
      <c r="R522" s="249">
        <v>45337</v>
      </c>
      <c r="S522" s="70">
        <v>13400000</v>
      </c>
      <c r="T522" s="67" t="s">
        <v>66</v>
      </c>
      <c r="U522" s="70">
        <v>36557666</v>
      </c>
      <c r="V522" s="70" t="s">
        <v>5987</v>
      </c>
      <c r="W522" s="249">
        <v>45337</v>
      </c>
      <c r="X522" s="249">
        <v>45337</v>
      </c>
      <c r="Y522" s="78" t="s">
        <v>74</v>
      </c>
      <c r="Z522" s="249">
        <v>45457</v>
      </c>
      <c r="AA522" s="71">
        <f t="shared" si="40"/>
        <v>120</v>
      </c>
      <c r="AB522" s="71">
        <v>2</v>
      </c>
      <c r="AC522" s="299">
        <v>1600000</v>
      </c>
      <c r="AD522" s="71">
        <v>1</v>
      </c>
      <c r="AE522" s="315">
        <v>45473</v>
      </c>
      <c r="AF522" s="71">
        <f t="shared" si="41"/>
        <v>16</v>
      </c>
      <c r="AG522" s="70">
        <v>0</v>
      </c>
      <c r="AH522" s="300">
        <v>0</v>
      </c>
      <c r="AI522" s="158" t="s">
        <v>74</v>
      </c>
      <c r="AJ522" s="67">
        <v>0</v>
      </c>
      <c r="AK522" s="76" t="s">
        <v>74</v>
      </c>
      <c r="AL522" s="76" t="s">
        <v>74</v>
      </c>
      <c r="AM522" s="71">
        <f t="shared" si="42"/>
        <v>0</v>
      </c>
      <c r="AN522" s="305">
        <f>+K522+AC522-AH522</f>
        <v>15000000</v>
      </c>
      <c r="AO522" s="67" t="s">
        <v>66</v>
      </c>
      <c r="AP522" s="70">
        <v>13400000</v>
      </c>
      <c r="AQ522" s="67" t="s">
        <v>94</v>
      </c>
      <c r="AR522" s="70">
        <v>0</v>
      </c>
      <c r="AS522" s="80" t="s">
        <v>74</v>
      </c>
      <c r="AT522" s="301">
        <v>15000000</v>
      </c>
      <c r="AU522" s="203">
        <f t="shared" si="43"/>
        <v>0</v>
      </c>
      <c r="AV522" s="83">
        <f t="shared" si="44"/>
        <v>1</v>
      </c>
      <c r="AW522" s="158" t="s">
        <v>74</v>
      </c>
      <c r="AX522" s="67" t="s">
        <v>80</v>
      </c>
      <c r="AY522" s="70" t="s">
        <v>10105</v>
      </c>
      <c r="AZ522" s="68" t="s">
        <v>66</v>
      </c>
      <c r="BA522" s="68" t="s">
        <v>66</v>
      </c>
    </row>
    <row r="523" spans="2:53" x14ac:dyDescent="0.25">
      <c r="B523" s="68">
        <v>2024</v>
      </c>
      <c r="C523" s="68">
        <v>891780111</v>
      </c>
      <c r="D523" s="69" t="s">
        <v>64</v>
      </c>
      <c r="E523" s="74" t="s">
        <v>10104</v>
      </c>
      <c r="F523" s="71" t="s">
        <v>10103</v>
      </c>
      <c r="G523" s="314">
        <v>0</v>
      </c>
      <c r="H523" s="67" t="s">
        <v>72</v>
      </c>
      <c r="I523" s="69" t="s">
        <v>65</v>
      </c>
      <c r="J523" s="70" t="s">
        <v>10102</v>
      </c>
      <c r="K523" s="70">
        <v>16080000</v>
      </c>
      <c r="L523" s="68" t="s">
        <v>67</v>
      </c>
      <c r="M523" s="70" t="s">
        <v>8480</v>
      </c>
      <c r="N523" s="70">
        <v>7631214</v>
      </c>
      <c r="O523" s="75">
        <v>13</v>
      </c>
      <c r="P523" s="158">
        <v>45302</v>
      </c>
      <c r="Q523" s="70">
        <v>4518689382</v>
      </c>
      <c r="R523" s="249">
        <v>45337</v>
      </c>
      <c r="S523" s="70">
        <v>16080000</v>
      </c>
      <c r="T523" s="67" t="s">
        <v>66</v>
      </c>
      <c r="U523" s="70">
        <v>85154788</v>
      </c>
      <c r="V523" s="70" t="s">
        <v>6152</v>
      </c>
      <c r="W523" s="249">
        <v>45337</v>
      </c>
      <c r="X523" s="249">
        <v>45337</v>
      </c>
      <c r="Y523" s="78" t="s">
        <v>74</v>
      </c>
      <c r="Z523" s="249">
        <v>45457</v>
      </c>
      <c r="AA523" s="71">
        <f t="shared" si="40"/>
        <v>120</v>
      </c>
      <c r="AB523" s="71">
        <v>2</v>
      </c>
      <c r="AC523" s="299">
        <v>1920000</v>
      </c>
      <c r="AD523" s="71">
        <v>1</v>
      </c>
      <c r="AE523" s="315">
        <v>45473</v>
      </c>
      <c r="AF523" s="71">
        <f t="shared" si="41"/>
        <v>16</v>
      </c>
      <c r="AG523" s="70">
        <v>0</v>
      </c>
      <c r="AH523" s="300">
        <v>0</v>
      </c>
      <c r="AI523" s="158" t="s">
        <v>74</v>
      </c>
      <c r="AJ523" s="67">
        <v>0</v>
      </c>
      <c r="AK523" s="76" t="s">
        <v>74</v>
      </c>
      <c r="AL523" s="76" t="s">
        <v>74</v>
      </c>
      <c r="AM523" s="71">
        <f t="shared" si="42"/>
        <v>0</v>
      </c>
      <c r="AN523" s="305">
        <f>+K523+AC523-AH523</f>
        <v>18000000</v>
      </c>
      <c r="AO523" s="67" t="s">
        <v>66</v>
      </c>
      <c r="AP523" s="70">
        <v>16080000</v>
      </c>
      <c r="AQ523" s="67" t="s">
        <v>94</v>
      </c>
      <c r="AR523" s="70">
        <v>0</v>
      </c>
      <c r="AS523" s="80" t="s">
        <v>74</v>
      </c>
      <c r="AT523" s="301">
        <v>18000000</v>
      </c>
      <c r="AU523" s="203">
        <f t="shared" si="43"/>
        <v>0</v>
      </c>
      <c r="AV523" s="83">
        <f t="shared" si="44"/>
        <v>1</v>
      </c>
      <c r="AW523" s="158" t="s">
        <v>74</v>
      </c>
      <c r="AX523" s="67" t="s">
        <v>80</v>
      </c>
      <c r="AY523" s="70" t="s">
        <v>10101</v>
      </c>
      <c r="AZ523" s="68" t="s">
        <v>66</v>
      </c>
      <c r="BA523" s="68" t="s">
        <v>66</v>
      </c>
    </row>
    <row r="524" spans="2:53" x14ac:dyDescent="0.25">
      <c r="B524" s="68">
        <v>2024</v>
      </c>
      <c r="C524" s="68">
        <v>891780111</v>
      </c>
      <c r="D524" s="69" t="s">
        <v>64</v>
      </c>
      <c r="E524" s="74" t="s">
        <v>10100</v>
      </c>
      <c r="F524" s="71" t="s">
        <v>10099</v>
      </c>
      <c r="G524" s="314">
        <v>0</v>
      </c>
      <c r="H524" s="67" t="s">
        <v>72</v>
      </c>
      <c r="I524" s="69" t="s">
        <v>65</v>
      </c>
      <c r="J524" s="70" t="s">
        <v>10098</v>
      </c>
      <c r="K524" s="70">
        <v>16400000</v>
      </c>
      <c r="L524" s="68" t="s">
        <v>67</v>
      </c>
      <c r="M524" s="70" t="s">
        <v>10097</v>
      </c>
      <c r="N524" s="70">
        <v>32854978</v>
      </c>
      <c r="O524" s="75">
        <v>13</v>
      </c>
      <c r="P524" s="158">
        <v>45302</v>
      </c>
      <c r="Q524" s="70">
        <v>4518689382</v>
      </c>
      <c r="R524" s="249">
        <v>45338</v>
      </c>
      <c r="S524" s="70">
        <v>16400000</v>
      </c>
      <c r="T524" s="67" t="s">
        <v>66</v>
      </c>
      <c r="U524" s="70">
        <v>93400727</v>
      </c>
      <c r="V524" s="70" t="s">
        <v>6515</v>
      </c>
      <c r="W524" s="249">
        <v>45338</v>
      </c>
      <c r="X524" s="249">
        <v>45338</v>
      </c>
      <c r="Y524" s="78" t="s">
        <v>74</v>
      </c>
      <c r="Z524" s="249">
        <v>45457</v>
      </c>
      <c r="AA524" s="71">
        <f t="shared" si="40"/>
        <v>119</v>
      </c>
      <c r="AB524" s="71">
        <v>2</v>
      </c>
      <c r="AC524" s="299">
        <v>1867000</v>
      </c>
      <c r="AD524" s="71">
        <v>1</v>
      </c>
      <c r="AE524" s="315">
        <v>45473</v>
      </c>
      <c r="AF524" s="71">
        <f t="shared" si="41"/>
        <v>16</v>
      </c>
      <c r="AG524" s="70">
        <v>0</v>
      </c>
      <c r="AH524" s="300">
        <v>0</v>
      </c>
      <c r="AI524" s="158" t="s">
        <v>74</v>
      </c>
      <c r="AJ524" s="67">
        <v>0</v>
      </c>
      <c r="AK524" s="76" t="s">
        <v>74</v>
      </c>
      <c r="AL524" s="76" t="s">
        <v>74</v>
      </c>
      <c r="AM524" s="71">
        <f t="shared" si="42"/>
        <v>0</v>
      </c>
      <c r="AN524" s="305">
        <f>+K524+AC524-AH524</f>
        <v>18267000</v>
      </c>
      <c r="AO524" s="67" t="s">
        <v>66</v>
      </c>
      <c r="AP524" s="70">
        <v>16400000</v>
      </c>
      <c r="AQ524" s="67" t="s">
        <v>94</v>
      </c>
      <c r="AR524" s="70">
        <v>0</v>
      </c>
      <c r="AS524" s="80" t="s">
        <v>74</v>
      </c>
      <c r="AT524" s="301">
        <v>18267000</v>
      </c>
      <c r="AU524" s="203">
        <f t="shared" si="43"/>
        <v>0</v>
      </c>
      <c r="AV524" s="83">
        <f t="shared" si="44"/>
        <v>1</v>
      </c>
      <c r="AW524" s="158" t="s">
        <v>74</v>
      </c>
      <c r="AX524" s="67" t="s">
        <v>80</v>
      </c>
      <c r="AY524" s="70" t="s">
        <v>10096</v>
      </c>
      <c r="AZ524" s="68" t="s">
        <v>66</v>
      </c>
      <c r="BA524" s="68" t="s">
        <v>66</v>
      </c>
    </row>
    <row r="525" spans="2:53" x14ac:dyDescent="0.25">
      <c r="B525" s="68">
        <v>2024</v>
      </c>
      <c r="C525" s="68">
        <v>891780111</v>
      </c>
      <c r="D525" s="69" t="s">
        <v>64</v>
      </c>
      <c r="E525" s="74" t="s">
        <v>10095</v>
      </c>
      <c r="F525" s="71" t="s">
        <v>10094</v>
      </c>
      <c r="G525" s="314">
        <v>0</v>
      </c>
      <c r="H525" s="67" t="s">
        <v>72</v>
      </c>
      <c r="I525" s="69" t="s">
        <v>65</v>
      </c>
      <c r="J525" s="70" t="s">
        <v>9952</v>
      </c>
      <c r="K525" s="70">
        <v>8610000</v>
      </c>
      <c r="L525" s="68" t="s">
        <v>67</v>
      </c>
      <c r="M525" s="70" t="s">
        <v>7351</v>
      </c>
      <c r="N525" s="70">
        <v>12558870</v>
      </c>
      <c r="O525" s="75">
        <v>14</v>
      </c>
      <c r="P525" s="249">
        <v>45302</v>
      </c>
      <c r="Q525" s="70">
        <v>2126349000</v>
      </c>
      <c r="R525" s="249">
        <v>45338</v>
      </c>
      <c r="S525" s="70">
        <v>8610000</v>
      </c>
      <c r="T525" s="67" t="s">
        <v>66</v>
      </c>
      <c r="U525" s="70">
        <v>85459497</v>
      </c>
      <c r="V525" s="70" t="s">
        <v>4616</v>
      </c>
      <c r="W525" s="249">
        <v>45338</v>
      </c>
      <c r="X525" s="249">
        <v>45338</v>
      </c>
      <c r="Y525" s="78" t="s">
        <v>74</v>
      </c>
      <c r="Z525" s="249">
        <v>45457</v>
      </c>
      <c r="AA525" s="71">
        <f t="shared" si="40"/>
        <v>119</v>
      </c>
      <c r="AB525" s="71">
        <v>0</v>
      </c>
      <c r="AC525" s="299">
        <v>0</v>
      </c>
      <c r="AD525" s="71">
        <v>0</v>
      </c>
      <c r="AE525" s="158" t="s">
        <v>74</v>
      </c>
      <c r="AF525" s="71">
        <f t="shared" si="41"/>
        <v>0</v>
      </c>
      <c r="AG525" s="70">
        <v>0</v>
      </c>
      <c r="AH525" s="300">
        <v>0</v>
      </c>
      <c r="AI525" s="158" t="s">
        <v>74</v>
      </c>
      <c r="AJ525" s="67">
        <v>0</v>
      </c>
      <c r="AK525" s="76" t="s">
        <v>74</v>
      </c>
      <c r="AL525" s="76" t="s">
        <v>74</v>
      </c>
      <c r="AM525" s="71">
        <f t="shared" si="42"/>
        <v>0</v>
      </c>
      <c r="AN525" s="305">
        <f>+K525+AC525-AH525</f>
        <v>8610000</v>
      </c>
      <c r="AO525" s="67" t="s">
        <v>66</v>
      </c>
      <c r="AP525" s="70">
        <v>8610000</v>
      </c>
      <c r="AQ525" s="67" t="s">
        <v>94</v>
      </c>
      <c r="AR525" s="70">
        <v>0</v>
      </c>
      <c r="AS525" s="80" t="s">
        <v>74</v>
      </c>
      <c r="AT525" s="301">
        <v>8610000</v>
      </c>
      <c r="AU525" s="203">
        <f t="shared" si="43"/>
        <v>0</v>
      </c>
      <c r="AV525" s="83">
        <f t="shared" si="44"/>
        <v>1</v>
      </c>
      <c r="AW525" s="158" t="s">
        <v>74</v>
      </c>
      <c r="AX525" s="67" t="s">
        <v>80</v>
      </c>
      <c r="AY525" s="70" t="s">
        <v>10093</v>
      </c>
      <c r="AZ525" s="68" t="s">
        <v>66</v>
      </c>
      <c r="BA525" s="68" t="s">
        <v>66</v>
      </c>
    </row>
    <row r="526" spans="2:53" x14ac:dyDescent="0.25">
      <c r="B526" s="68">
        <v>2024</v>
      </c>
      <c r="C526" s="68">
        <v>891780111</v>
      </c>
      <c r="D526" s="69" t="s">
        <v>64</v>
      </c>
      <c r="E526" s="74" t="s">
        <v>10092</v>
      </c>
      <c r="F526" s="71" t="s">
        <v>10091</v>
      </c>
      <c r="G526" s="314">
        <v>0</v>
      </c>
      <c r="H526" s="67" t="s">
        <v>72</v>
      </c>
      <c r="I526" s="69" t="s">
        <v>65</v>
      </c>
      <c r="J526" s="70" t="s">
        <v>10090</v>
      </c>
      <c r="K526" s="70">
        <v>8610000</v>
      </c>
      <c r="L526" s="68" t="s">
        <v>67</v>
      </c>
      <c r="M526" s="70" t="s">
        <v>7080</v>
      </c>
      <c r="N526" s="70">
        <v>85473768</v>
      </c>
      <c r="O526" s="75">
        <v>14</v>
      </c>
      <c r="P526" s="249">
        <v>45302</v>
      </c>
      <c r="Q526" s="70">
        <v>2126349000</v>
      </c>
      <c r="R526" s="249">
        <v>45338</v>
      </c>
      <c r="S526" s="70">
        <v>8610000</v>
      </c>
      <c r="T526" s="67" t="s">
        <v>66</v>
      </c>
      <c r="U526" s="70">
        <v>85459497</v>
      </c>
      <c r="V526" s="70" t="s">
        <v>4616</v>
      </c>
      <c r="W526" s="249">
        <v>45338</v>
      </c>
      <c r="X526" s="249">
        <v>45338</v>
      </c>
      <c r="Y526" s="78" t="s">
        <v>74</v>
      </c>
      <c r="Z526" s="249">
        <v>45457</v>
      </c>
      <c r="AA526" s="71">
        <f t="shared" si="40"/>
        <v>119</v>
      </c>
      <c r="AB526" s="71">
        <v>0</v>
      </c>
      <c r="AC526" s="299">
        <v>0</v>
      </c>
      <c r="AD526" s="71">
        <v>0</v>
      </c>
      <c r="AE526" s="158" t="s">
        <v>74</v>
      </c>
      <c r="AF526" s="71">
        <f t="shared" si="41"/>
        <v>0</v>
      </c>
      <c r="AG526" s="70">
        <v>0</v>
      </c>
      <c r="AH526" s="300">
        <v>0</v>
      </c>
      <c r="AI526" s="158" t="s">
        <v>74</v>
      </c>
      <c r="AJ526" s="67">
        <v>0</v>
      </c>
      <c r="AK526" s="76" t="s">
        <v>74</v>
      </c>
      <c r="AL526" s="76" t="s">
        <v>74</v>
      </c>
      <c r="AM526" s="71">
        <f t="shared" si="42"/>
        <v>0</v>
      </c>
      <c r="AN526" s="305">
        <f>+K526+AC526-AH526</f>
        <v>8610000</v>
      </c>
      <c r="AO526" s="67" t="s">
        <v>66</v>
      </c>
      <c r="AP526" s="70">
        <v>8610000</v>
      </c>
      <c r="AQ526" s="67" t="s">
        <v>94</v>
      </c>
      <c r="AR526" s="70">
        <v>0</v>
      </c>
      <c r="AS526" s="80" t="s">
        <v>74</v>
      </c>
      <c r="AT526" s="301">
        <v>8610000</v>
      </c>
      <c r="AU526" s="203">
        <f t="shared" si="43"/>
        <v>0</v>
      </c>
      <c r="AV526" s="83">
        <f t="shared" si="44"/>
        <v>1</v>
      </c>
      <c r="AW526" s="158" t="s">
        <v>74</v>
      </c>
      <c r="AX526" s="67" t="s">
        <v>80</v>
      </c>
      <c r="AY526" s="70" t="s">
        <v>10089</v>
      </c>
      <c r="AZ526" s="68" t="s">
        <v>66</v>
      </c>
      <c r="BA526" s="68" t="s">
        <v>66</v>
      </c>
    </row>
    <row r="527" spans="2:53" x14ac:dyDescent="0.25">
      <c r="B527" s="68">
        <v>2024</v>
      </c>
      <c r="C527" s="68">
        <v>891780111</v>
      </c>
      <c r="D527" s="69" t="s">
        <v>64</v>
      </c>
      <c r="E527" s="74" t="s">
        <v>10088</v>
      </c>
      <c r="F527" s="71" t="s">
        <v>10087</v>
      </c>
      <c r="G527" s="314">
        <v>0</v>
      </c>
      <c r="H527" s="67" t="s">
        <v>72</v>
      </c>
      <c r="I527" s="69" t="s">
        <v>723</v>
      </c>
      <c r="J527" s="70" t="s">
        <v>10086</v>
      </c>
      <c r="K527" s="70">
        <v>6600000</v>
      </c>
      <c r="L527" s="68" t="s">
        <v>67</v>
      </c>
      <c r="M527" s="70" t="s">
        <v>10085</v>
      </c>
      <c r="N527" s="70">
        <v>1083567101</v>
      </c>
      <c r="O527" s="75">
        <v>386</v>
      </c>
      <c r="P527" s="249">
        <v>45338</v>
      </c>
      <c r="Q527" s="70">
        <v>52520000</v>
      </c>
      <c r="R527" s="249">
        <v>45338</v>
      </c>
      <c r="S527" s="70">
        <v>6600000</v>
      </c>
      <c r="T527" s="67" t="s">
        <v>66</v>
      </c>
      <c r="U527" s="70">
        <v>36726018</v>
      </c>
      <c r="V527" s="70" t="s">
        <v>6205</v>
      </c>
      <c r="W527" s="249">
        <v>45338</v>
      </c>
      <c r="X527" s="249">
        <v>45338</v>
      </c>
      <c r="Y527" s="78" t="s">
        <v>74</v>
      </c>
      <c r="Z527" s="249">
        <v>45426</v>
      </c>
      <c r="AA527" s="71">
        <f t="shared" si="40"/>
        <v>88</v>
      </c>
      <c r="AB527" s="71">
        <v>0</v>
      </c>
      <c r="AC527" s="299">
        <v>0</v>
      </c>
      <c r="AD527" s="71">
        <v>0</v>
      </c>
      <c r="AE527" s="158" t="s">
        <v>74</v>
      </c>
      <c r="AF527" s="71">
        <f t="shared" si="41"/>
        <v>0</v>
      </c>
      <c r="AG527" s="70">
        <v>1</v>
      </c>
      <c r="AH527" s="300">
        <v>3227000</v>
      </c>
      <c r="AI527" s="158">
        <v>45377</v>
      </c>
      <c r="AJ527" s="67">
        <v>0</v>
      </c>
      <c r="AK527" s="76" t="s">
        <v>74</v>
      </c>
      <c r="AL527" s="76" t="s">
        <v>74</v>
      </c>
      <c r="AM527" s="71">
        <f t="shared" si="42"/>
        <v>0</v>
      </c>
      <c r="AN527" s="305">
        <f>+K527+AC527-AH527</f>
        <v>3373000</v>
      </c>
      <c r="AO527" s="67" t="s">
        <v>66</v>
      </c>
      <c r="AP527" s="70">
        <v>6600000</v>
      </c>
      <c r="AQ527" s="67" t="s">
        <v>94</v>
      </c>
      <c r="AR527" s="70">
        <v>0</v>
      </c>
      <c r="AS527" s="80" t="s">
        <v>74</v>
      </c>
      <c r="AT527" s="301">
        <v>3373000</v>
      </c>
      <c r="AU527" s="203">
        <f t="shared" si="43"/>
        <v>0</v>
      </c>
      <c r="AV527" s="83">
        <f t="shared" si="44"/>
        <v>1</v>
      </c>
      <c r="AW527" s="158">
        <v>45412</v>
      </c>
      <c r="AX527" s="67" t="s">
        <v>571</v>
      </c>
      <c r="AY527" s="70" t="s">
        <v>10084</v>
      </c>
      <c r="AZ527" s="68" t="s">
        <v>66</v>
      </c>
      <c r="BA527" s="68" t="s">
        <v>66</v>
      </c>
    </row>
    <row r="528" spans="2:53" x14ac:dyDescent="0.25">
      <c r="B528" s="68">
        <v>2024</v>
      </c>
      <c r="C528" s="68">
        <v>891780111</v>
      </c>
      <c r="D528" s="69" t="s">
        <v>64</v>
      </c>
      <c r="E528" s="74" t="s">
        <v>10083</v>
      </c>
      <c r="F528" s="71" t="s">
        <v>10082</v>
      </c>
      <c r="G528" s="314">
        <v>0</v>
      </c>
      <c r="H528" s="67" t="s">
        <v>72</v>
      </c>
      <c r="I528" s="69" t="s">
        <v>723</v>
      </c>
      <c r="J528" s="70" t="s">
        <v>10081</v>
      </c>
      <c r="K528" s="70">
        <v>6600000</v>
      </c>
      <c r="L528" s="68" t="s">
        <v>67</v>
      </c>
      <c r="M528" s="70" t="s">
        <v>10080</v>
      </c>
      <c r="N528" s="70">
        <v>1221974278</v>
      </c>
      <c r="O528" s="75">
        <v>386</v>
      </c>
      <c r="P528" s="249">
        <v>45338</v>
      </c>
      <c r="Q528" s="70">
        <v>52520000</v>
      </c>
      <c r="R528" s="249">
        <v>45338</v>
      </c>
      <c r="S528" s="70">
        <v>6600000</v>
      </c>
      <c r="T528" s="67" t="s">
        <v>66</v>
      </c>
      <c r="U528" s="70">
        <v>36726018</v>
      </c>
      <c r="V528" s="70" t="s">
        <v>6205</v>
      </c>
      <c r="W528" s="249">
        <v>45338</v>
      </c>
      <c r="X528" s="249">
        <v>45338</v>
      </c>
      <c r="Y528" s="78" t="s">
        <v>74</v>
      </c>
      <c r="Z528" s="249">
        <v>45426</v>
      </c>
      <c r="AA528" s="71">
        <f t="shared" si="40"/>
        <v>88</v>
      </c>
      <c r="AB528" s="71">
        <v>0</v>
      </c>
      <c r="AC528" s="299">
        <v>0</v>
      </c>
      <c r="AD528" s="71">
        <v>0</v>
      </c>
      <c r="AE528" s="158" t="s">
        <v>74</v>
      </c>
      <c r="AF528" s="71">
        <f t="shared" si="41"/>
        <v>0</v>
      </c>
      <c r="AG528" s="70">
        <v>0</v>
      </c>
      <c r="AH528" s="300">
        <v>0</v>
      </c>
      <c r="AI528" s="158" t="s">
        <v>74</v>
      </c>
      <c r="AJ528" s="67">
        <v>0</v>
      </c>
      <c r="AK528" s="76" t="s">
        <v>74</v>
      </c>
      <c r="AL528" s="76" t="s">
        <v>74</v>
      </c>
      <c r="AM528" s="71">
        <f t="shared" si="42"/>
        <v>0</v>
      </c>
      <c r="AN528" s="305">
        <f>+K528+AC528-AH528</f>
        <v>6600000</v>
      </c>
      <c r="AO528" s="67" t="s">
        <v>66</v>
      </c>
      <c r="AP528" s="70">
        <v>6600000</v>
      </c>
      <c r="AQ528" s="67" t="s">
        <v>94</v>
      </c>
      <c r="AR528" s="70">
        <v>0</v>
      </c>
      <c r="AS528" s="80" t="s">
        <v>74</v>
      </c>
      <c r="AT528" s="301">
        <v>6600000</v>
      </c>
      <c r="AU528" s="203">
        <f t="shared" si="43"/>
        <v>0</v>
      </c>
      <c r="AV528" s="83">
        <f t="shared" si="44"/>
        <v>1</v>
      </c>
      <c r="AW528" s="158" t="s">
        <v>74</v>
      </c>
      <c r="AX528" s="67" t="s">
        <v>80</v>
      </c>
      <c r="AY528" s="70" t="s">
        <v>10079</v>
      </c>
      <c r="AZ528" s="68" t="s">
        <v>66</v>
      </c>
      <c r="BA528" s="68" t="s">
        <v>66</v>
      </c>
    </row>
    <row r="529" spans="2:53" x14ac:dyDescent="0.25">
      <c r="B529" s="68">
        <v>2024</v>
      </c>
      <c r="C529" s="68">
        <v>891780111</v>
      </c>
      <c r="D529" s="69" t="s">
        <v>64</v>
      </c>
      <c r="E529" s="74" t="s">
        <v>10078</v>
      </c>
      <c r="F529" s="71" t="s">
        <v>10077</v>
      </c>
      <c r="G529" s="314">
        <v>0</v>
      </c>
      <c r="H529" s="67" t="s">
        <v>72</v>
      </c>
      <c r="I529" s="69" t="s">
        <v>723</v>
      </c>
      <c r="J529" s="70" t="s">
        <v>10062</v>
      </c>
      <c r="K529" s="70">
        <v>8800000</v>
      </c>
      <c r="L529" s="68" t="s">
        <v>67</v>
      </c>
      <c r="M529" s="70" t="s">
        <v>6500</v>
      </c>
      <c r="N529" s="70">
        <v>85155135</v>
      </c>
      <c r="O529" s="75">
        <v>386</v>
      </c>
      <c r="P529" s="249">
        <v>45338</v>
      </c>
      <c r="Q529" s="70">
        <v>52520000</v>
      </c>
      <c r="R529" s="249">
        <v>45338</v>
      </c>
      <c r="S529" s="70">
        <v>8800000</v>
      </c>
      <c r="T529" s="67" t="s">
        <v>66</v>
      </c>
      <c r="U529" s="70">
        <v>36726018</v>
      </c>
      <c r="V529" s="70" t="s">
        <v>6205</v>
      </c>
      <c r="W529" s="249">
        <v>45338</v>
      </c>
      <c r="X529" s="249">
        <v>45338</v>
      </c>
      <c r="Y529" s="78" t="s">
        <v>74</v>
      </c>
      <c r="Z529" s="249">
        <v>45442</v>
      </c>
      <c r="AA529" s="71">
        <f t="shared" si="40"/>
        <v>104</v>
      </c>
      <c r="AB529" s="71">
        <v>2</v>
      </c>
      <c r="AC529" s="299">
        <v>1100000</v>
      </c>
      <c r="AD529" s="71">
        <v>1</v>
      </c>
      <c r="AE529" s="158">
        <v>45457</v>
      </c>
      <c r="AF529" s="71">
        <f t="shared" si="41"/>
        <v>15</v>
      </c>
      <c r="AG529" s="70">
        <v>0</v>
      </c>
      <c r="AH529" s="300">
        <v>0</v>
      </c>
      <c r="AI529" s="158" t="s">
        <v>74</v>
      </c>
      <c r="AJ529" s="67">
        <v>0</v>
      </c>
      <c r="AK529" s="76" t="s">
        <v>74</v>
      </c>
      <c r="AL529" s="76" t="s">
        <v>74</v>
      </c>
      <c r="AM529" s="71">
        <f t="shared" si="42"/>
        <v>0</v>
      </c>
      <c r="AN529" s="305">
        <f>+K529+AC529-AH529</f>
        <v>9900000</v>
      </c>
      <c r="AO529" s="67" t="s">
        <v>66</v>
      </c>
      <c r="AP529" s="70">
        <v>8800000</v>
      </c>
      <c r="AQ529" s="67" t="s">
        <v>94</v>
      </c>
      <c r="AR529" s="70">
        <v>0</v>
      </c>
      <c r="AS529" s="80" t="s">
        <v>74</v>
      </c>
      <c r="AT529" s="301">
        <v>9900000</v>
      </c>
      <c r="AU529" s="203">
        <f t="shared" si="43"/>
        <v>0</v>
      </c>
      <c r="AV529" s="83">
        <f t="shared" si="44"/>
        <v>1</v>
      </c>
      <c r="AW529" s="158" t="s">
        <v>74</v>
      </c>
      <c r="AX529" s="67" t="s">
        <v>80</v>
      </c>
      <c r="AY529" s="70" t="s">
        <v>10076</v>
      </c>
      <c r="AZ529" s="68" t="s">
        <v>66</v>
      </c>
      <c r="BA529" s="68" t="s">
        <v>66</v>
      </c>
    </row>
    <row r="530" spans="2:53" x14ac:dyDescent="0.25">
      <c r="B530" s="68">
        <v>2024</v>
      </c>
      <c r="C530" s="68">
        <v>891780111</v>
      </c>
      <c r="D530" s="69" t="s">
        <v>64</v>
      </c>
      <c r="E530" s="74" t="s">
        <v>10075</v>
      </c>
      <c r="F530" s="71" t="s">
        <v>10074</v>
      </c>
      <c r="G530" s="314">
        <v>0</v>
      </c>
      <c r="H530" s="67" t="s">
        <v>72</v>
      </c>
      <c r="I530" s="69" t="s">
        <v>723</v>
      </c>
      <c r="J530" s="70" t="s">
        <v>10062</v>
      </c>
      <c r="K530" s="70">
        <v>6600000</v>
      </c>
      <c r="L530" s="68" t="s">
        <v>67</v>
      </c>
      <c r="M530" s="70" t="s">
        <v>6582</v>
      </c>
      <c r="N530" s="70">
        <v>57466769</v>
      </c>
      <c r="O530" s="75">
        <v>386</v>
      </c>
      <c r="P530" s="249">
        <v>45338</v>
      </c>
      <c r="Q530" s="70">
        <v>52520000</v>
      </c>
      <c r="R530" s="249">
        <v>45338</v>
      </c>
      <c r="S530" s="70">
        <v>6600000</v>
      </c>
      <c r="T530" s="67" t="s">
        <v>66</v>
      </c>
      <c r="U530" s="70">
        <v>36726018</v>
      </c>
      <c r="V530" s="70" t="s">
        <v>6205</v>
      </c>
      <c r="W530" s="249">
        <v>45338</v>
      </c>
      <c r="X530" s="249">
        <v>45338</v>
      </c>
      <c r="Y530" s="78" t="s">
        <v>74</v>
      </c>
      <c r="Z530" s="249">
        <v>45426</v>
      </c>
      <c r="AA530" s="71">
        <f t="shared" si="40"/>
        <v>88</v>
      </c>
      <c r="AB530" s="71">
        <v>0</v>
      </c>
      <c r="AC530" s="299">
        <v>0</v>
      </c>
      <c r="AD530" s="71">
        <v>0</v>
      </c>
      <c r="AE530" s="158" t="s">
        <v>74</v>
      </c>
      <c r="AF530" s="71">
        <f t="shared" si="41"/>
        <v>0</v>
      </c>
      <c r="AG530" s="70">
        <v>0</v>
      </c>
      <c r="AH530" s="300">
        <v>0</v>
      </c>
      <c r="AI530" s="158" t="s">
        <v>74</v>
      </c>
      <c r="AJ530" s="67">
        <v>0</v>
      </c>
      <c r="AK530" s="76" t="s">
        <v>74</v>
      </c>
      <c r="AL530" s="76" t="s">
        <v>74</v>
      </c>
      <c r="AM530" s="71">
        <f t="shared" si="42"/>
        <v>0</v>
      </c>
      <c r="AN530" s="305">
        <f>+K530+AC530-AH530</f>
        <v>6600000</v>
      </c>
      <c r="AO530" s="67" t="s">
        <v>66</v>
      </c>
      <c r="AP530" s="70">
        <v>6600000</v>
      </c>
      <c r="AQ530" s="67" t="s">
        <v>94</v>
      </c>
      <c r="AR530" s="70">
        <v>0</v>
      </c>
      <c r="AS530" s="80" t="s">
        <v>74</v>
      </c>
      <c r="AT530" s="301">
        <v>6600000</v>
      </c>
      <c r="AU530" s="203">
        <f t="shared" si="43"/>
        <v>0</v>
      </c>
      <c r="AV530" s="83">
        <f t="shared" si="44"/>
        <v>1</v>
      </c>
      <c r="AW530" s="158" t="s">
        <v>74</v>
      </c>
      <c r="AX530" s="67" t="s">
        <v>80</v>
      </c>
      <c r="AY530" s="70" t="s">
        <v>10073</v>
      </c>
      <c r="AZ530" s="68" t="s">
        <v>66</v>
      </c>
      <c r="BA530" s="68" t="s">
        <v>66</v>
      </c>
    </row>
    <row r="531" spans="2:53" x14ac:dyDescent="0.25">
      <c r="B531" s="68">
        <v>2024</v>
      </c>
      <c r="C531" s="68">
        <v>891780111</v>
      </c>
      <c r="D531" s="69" t="s">
        <v>64</v>
      </c>
      <c r="E531" s="74" t="s">
        <v>10072</v>
      </c>
      <c r="F531" s="71" t="s">
        <v>10071</v>
      </c>
      <c r="G531" s="314">
        <v>0</v>
      </c>
      <c r="H531" s="67" t="s">
        <v>72</v>
      </c>
      <c r="I531" s="69" t="s">
        <v>723</v>
      </c>
      <c r="J531" s="70" t="s">
        <v>10062</v>
      </c>
      <c r="K531" s="70">
        <v>8800000</v>
      </c>
      <c r="L531" s="68" t="s">
        <v>67</v>
      </c>
      <c r="M531" s="70" t="s">
        <v>10070</v>
      </c>
      <c r="N531" s="70">
        <v>1082926063</v>
      </c>
      <c r="O531" s="75">
        <v>386</v>
      </c>
      <c r="P531" s="249">
        <v>45338</v>
      </c>
      <c r="Q531" s="70">
        <v>52520000</v>
      </c>
      <c r="R531" s="249">
        <v>45338</v>
      </c>
      <c r="S531" s="70">
        <v>8800000</v>
      </c>
      <c r="T531" s="67" t="s">
        <v>66</v>
      </c>
      <c r="U531" s="70">
        <v>36726018</v>
      </c>
      <c r="V531" s="70" t="s">
        <v>6205</v>
      </c>
      <c r="W531" s="249">
        <v>45338</v>
      </c>
      <c r="X531" s="249">
        <v>45338</v>
      </c>
      <c r="Y531" s="78" t="s">
        <v>74</v>
      </c>
      <c r="Z531" s="249">
        <v>45442</v>
      </c>
      <c r="AA531" s="71">
        <f t="shared" si="40"/>
        <v>104</v>
      </c>
      <c r="AB531" s="71">
        <v>2</v>
      </c>
      <c r="AC531" s="299">
        <v>1100000</v>
      </c>
      <c r="AD531" s="71">
        <v>1</v>
      </c>
      <c r="AE531" s="158">
        <v>45457</v>
      </c>
      <c r="AF531" s="71">
        <f t="shared" si="41"/>
        <v>15</v>
      </c>
      <c r="AG531" s="70">
        <v>0</v>
      </c>
      <c r="AH531" s="300">
        <v>0</v>
      </c>
      <c r="AI531" s="158" t="s">
        <v>74</v>
      </c>
      <c r="AJ531" s="67">
        <v>0</v>
      </c>
      <c r="AK531" s="76" t="s">
        <v>74</v>
      </c>
      <c r="AL531" s="76" t="s">
        <v>74</v>
      </c>
      <c r="AM531" s="71">
        <f t="shared" si="42"/>
        <v>0</v>
      </c>
      <c r="AN531" s="305">
        <f>+K531+AC531-AH531</f>
        <v>9900000</v>
      </c>
      <c r="AO531" s="67" t="s">
        <v>66</v>
      </c>
      <c r="AP531" s="70">
        <v>8800000</v>
      </c>
      <c r="AQ531" s="67" t="s">
        <v>94</v>
      </c>
      <c r="AR531" s="70">
        <v>0</v>
      </c>
      <c r="AS531" s="80" t="s">
        <v>74</v>
      </c>
      <c r="AT531" s="301">
        <v>9900000</v>
      </c>
      <c r="AU531" s="203">
        <f t="shared" si="43"/>
        <v>0</v>
      </c>
      <c r="AV531" s="83">
        <f t="shared" si="44"/>
        <v>1</v>
      </c>
      <c r="AW531" s="158" t="s">
        <v>74</v>
      </c>
      <c r="AX531" s="67" t="s">
        <v>80</v>
      </c>
      <c r="AY531" s="70" t="s">
        <v>10069</v>
      </c>
      <c r="AZ531" s="68" t="s">
        <v>66</v>
      </c>
      <c r="BA531" s="68" t="s">
        <v>66</v>
      </c>
    </row>
    <row r="532" spans="2:53" x14ac:dyDescent="0.25">
      <c r="B532" s="68">
        <v>2024</v>
      </c>
      <c r="C532" s="68">
        <v>891780111</v>
      </c>
      <c r="D532" s="69" t="s">
        <v>64</v>
      </c>
      <c r="E532" s="74" t="s">
        <v>10068</v>
      </c>
      <c r="F532" s="71" t="s">
        <v>10067</v>
      </c>
      <c r="G532" s="314">
        <v>0</v>
      </c>
      <c r="H532" s="67" t="s">
        <v>72</v>
      </c>
      <c r="I532" s="69" t="s">
        <v>723</v>
      </c>
      <c r="J532" s="70" t="s">
        <v>10066</v>
      </c>
      <c r="K532" s="70">
        <v>4400000</v>
      </c>
      <c r="L532" s="68" t="s">
        <v>67</v>
      </c>
      <c r="M532" s="70" t="s">
        <v>9593</v>
      </c>
      <c r="N532" s="70">
        <v>1090437788</v>
      </c>
      <c r="O532" s="75">
        <v>386</v>
      </c>
      <c r="P532" s="249">
        <v>45338</v>
      </c>
      <c r="Q532" s="70">
        <v>52520000</v>
      </c>
      <c r="R532" s="249">
        <v>45338</v>
      </c>
      <c r="S532" s="70">
        <v>4400000</v>
      </c>
      <c r="T532" s="67" t="s">
        <v>66</v>
      </c>
      <c r="U532" s="70">
        <v>36726018</v>
      </c>
      <c r="V532" s="70" t="s">
        <v>6205</v>
      </c>
      <c r="W532" s="249">
        <v>45338</v>
      </c>
      <c r="X532" s="249">
        <v>45338</v>
      </c>
      <c r="Y532" s="78" t="s">
        <v>74</v>
      </c>
      <c r="Z532" s="249">
        <v>45396</v>
      </c>
      <c r="AA532" s="71">
        <f t="shared" si="40"/>
        <v>58</v>
      </c>
      <c r="AB532" s="71">
        <v>0</v>
      </c>
      <c r="AC532" s="299">
        <v>0</v>
      </c>
      <c r="AD532" s="71">
        <v>0</v>
      </c>
      <c r="AE532" s="158" t="s">
        <v>74</v>
      </c>
      <c r="AF532" s="71">
        <f t="shared" si="41"/>
        <v>0</v>
      </c>
      <c r="AG532" s="70">
        <v>0</v>
      </c>
      <c r="AH532" s="300">
        <v>0</v>
      </c>
      <c r="AI532" s="158" t="s">
        <v>74</v>
      </c>
      <c r="AJ532" s="67">
        <v>0</v>
      </c>
      <c r="AK532" s="76" t="s">
        <v>74</v>
      </c>
      <c r="AL532" s="76" t="s">
        <v>74</v>
      </c>
      <c r="AM532" s="71">
        <f t="shared" si="42"/>
        <v>0</v>
      </c>
      <c r="AN532" s="305">
        <f>+K532+AC532-AH532</f>
        <v>4400000</v>
      </c>
      <c r="AO532" s="67" t="s">
        <v>66</v>
      </c>
      <c r="AP532" s="70">
        <v>4400000</v>
      </c>
      <c r="AQ532" s="67" t="s">
        <v>94</v>
      </c>
      <c r="AR532" s="70">
        <v>0</v>
      </c>
      <c r="AS532" s="80" t="s">
        <v>74</v>
      </c>
      <c r="AT532" s="301">
        <v>4400000</v>
      </c>
      <c r="AU532" s="203">
        <f t="shared" si="43"/>
        <v>0</v>
      </c>
      <c r="AV532" s="83">
        <f t="shared" si="44"/>
        <v>1</v>
      </c>
      <c r="AW532" s="158" t="s">
        <v>74</v>
      </c>
      <c r="AX532" s="67" t="s">
        <v>80</v>
      </c>
      <c r="AY532" s="70" t="s">
        <v>10065</v>
      </c>
      <c r="AZ532" s="68" t="s">
        <v>66</v>
      </c>
      <c r="BA532" s="68" t="s">
        <v>66</v>
      </c>
    </row>
    <row r="533" spans="2:53" x14ac:dyDescent="0.25">
      <c r="B533" s="68">
        <v>2024</v>
      </c>
      <c r="C533" s="68">
        <v>891780111</v>
      </c>
      <c r="D533" s="69" t="s">
        <v>64</v>
      </c>
      <c r="E533" s="74" t="s">
        <v>10064</v>
      </c>
      <c r="F533" s="71" t="s">
        <v>10063</v>
      </c>
      <c r="G533" s="314">
        <v>0</v>
      </c>
      <c r="H533" s="67" t="s">
        <v>72</v>
      </c>
      <c r="I533" s="69" t="s">
        <v>723</v>
      </c>
      <c r="J533" s="70" t="s">
        <v>10062</v>
      </c>
      <c r="K533" s="70">
        <v>9900000</v>
      </c>
      <c r="L533" s="68" t="s">
        <v>67</v>
      </c>
      <c r="M533" s="70" t="s">
        <v>10061</v>
      </c>
      <c r="N533" s="70">
        <v>1082935774</v>
      </c>
      <c r="O533" s="75">
        <v>386</v>
      </c>
      <c r="P533" s="249">
        <v>45338</v>
      </c>
      <c r="Q533" s="70">
        <v>52520000</v>
      </c>
      <c r="R533" s="249">
        <v>45338</v>
      </c>
      <c r="S533" s="70">
        <v>9900000</v>
      </c>
      <c r="T533" s="67" t="s">
        <v>66</v>
      </c>
      <c r="U533" s="70">
        <v>36726018</v>
      </c>
      <c r="V533" s="70" t="s">
        <v>6205</v>
      </c>
      <c r="W533" s="249">
        <v>45338</v>
      </c>
      <c r="X533" s="249">
        <v>45338</v>
      </c>
      <c r="Y533" s="78" t="s">
        <v>74</v>
      </c>
      <c r="Z533" s="249">
        <v>45457</v>
      </c>
      <c r="AA533" s="71">
        <f t="shared" si="40"/>
        <v>119</v>
      </c>
      <c r="AB533" s="71">
        <v>0</v>
      </c>
      <c r="AC533" s="299">
        <v>0</v>
      </c>
      <c r="AD533" s="71">
        <v>0</v>
      </c>
      <c r="AE533" s="158" t="s">
        <v>74</v>
      </c>
      <c r="AF533" s="71">
        <f t="shared" si="41"/>
        <v>0</v>
      </c>
      <c r="AG533" s="70">
        <v>0</v>
      </c>
      <c r="AH533" s="300">
        <v>0</v>
      </c>
      <c r="AI533" s="158" t="s">
        <v>74</v>
      </c>
      <c r="AJ533" s="67">
        <v>0</v>
      </c>
      <c r="AK533" s="76" t="s">
        <v>74</v>
      </c>
      <c r="AL533" s="76" t="s">
        <v>74</v>
      </c>
      <c r="AM533" s="71">
        <f t="shared" si="42"/>
        <v>0</v>
      </c>
      <c r="AN533" s="305">
        <f>+K533+AC533-AH533</f>
        <v>9900000</v>
      </c>
      <c r="AO533" s="67" t="s">
        <v>66</v>
      </c>
      <c r="AP533" s="70">
        <v>9900000</v>
      </c>
      <c r="AQ533" s="67" t="s">
        <v>94</v>
      </c>
      <c r="AR533" s="70">
        <v>0</v>
      </c>
      <c r="AS533" s="80" t="s">
        <v>74</v>
      </c>
      <c r="AT533" s="301">
        <v>9900000</v>
      </c>
      <c r="AU533" s="203">
        <f t="shared" si="43"/>
        <v>0</v>
      </c>
      <c r="AV533" s="83">
        <f t="shared" si="44"/>
        <v>1</v>
      </c>
      <c r="AW533" s="158" t="s">
        <v>74</v>
      </c>
      <c r="AX533" s="67" t="s">
        <v>80</v>
      </c>
      <c r="AY533" s="70" t="s">
        <v>10060</v>
      </c>
      <c r="AZ533" s="68" t="s">
        <v>66</v>
      </c>
      <c r="BA533" s="68" t="s">
        <v>66</v>
      </c>
    </row>
    <row r="534" spans="2:53" x14ac:dyDescent="0.25">
      <c r="B534" s="68">
        <v>2024</v>
      </c>
      <c r="C534" s="68">
        <v>891780111</v>
      </c>
      <c r="D534" s="69" t="s">
        <v>64</v>
      </c>
      <c r="E534" s="74" t="s">
        <v>10059</v>
      </c>
      <c r="F534" s="71" t="s">
        <v>10058</v>
      </c>
      <c r="G534" s="314">
        <v>0</v>
      </c>
      <c r="H534" s="67" t="s">
        <v>72</v>
      </c>
      <c r="I534" s="69" t="s">
        <v>65</v>
      </c>
      <c r="J534" s="70" t="s">
        <v>10057</v>
      </c>
      <c r="K534" s="70">
        <v>8610000</v>
      </c>
      <c r="L534" s="68" t="s">
        <v>67</v>
      </c>
      <c r="M534" s="70" t="s">
        <v>7119</v>
      </c>
      <c r="N534" s="70">
        <v>1007934261</v>
      </c>
      <c r="O534" s="75">
        <v>14</v>
      </c>
      <c r="P534" s="249">
        <v>45302</v>
      </c>
      <c r="Q534" s="70">
        <v>2126349000</v>
      </c>
      <c r="R534" s="249">
        <v>45338</v>
      </c>
      <c r="S534" s="70">
        <v>8610000</v>
      </c>
      <c r="T534" s="67" t="s">
        <v>66</v>
      </c>
      <c r="U534" s="70">
        <v>85475141</v>
      </c>
      <c r="V534" s="70" t="s">
        <v>6621</v>
      </c>
      <c r="W534" s="249">
        <v>45338</v>
      </c>
      <c r="X534" s="249">
        <v>45338</v>
      </c>
      <c r="Y534" s="78" t="s">
        <v>74</v>
      </c>
      <c r="Z534" s="249">
        <v>45457</v>
      </c>
      <c r="AA534" s="71">
        <f t="shared" si="40"/>
        <v>119</v>
      </c>
      <c r="AB534" s="71">
        <v>0</v>
      </c>
      <c r="AC534" s="299">
        <v>0</v>
      </c>
      <c r="AD534" s="71">
        <v>0</v>
      </c>
      <c r="AE534" s="158" t="s">
        <v>74</v>
      </c>
      <c r="AF534" s="71">
        <f t="shared" si="41"/>
        <v>0</v>
      </c>
      <c r="AG534" s="70">
        <v>0</v>
      </c>
      <c r="AH534" s="300">
        <v>0</v>
      </c>
      <c r="AI534" s="158" t="s">
        <v>74</v>
      </c>
      <c r="AJ534" s="67">
        <v>0</v>
      </c>
      <c r="AK534" s="76" t="s">
        <v>74</v>
      </c>
      <c r="AL534" s="76" t="s">
        <v>74</v>
      </c>
      <c r="AM534" s="71">
        <f t="shared" si="42"/>
        <v>0</v>
      </c>
      <c r="AN534" s="305">
        <f>+K534+AC534-AH534</f>
        <v>8610000</v>
      </c>
      <c r="AO534" s="67" t="s">
        <v>66</v>
      </c>
      <c r="AP534" s="70">
        <v>8610000</v>
      </c>
      <c r="AQ534" s="67" t="s">
        <v>94</v>
      </c>
      <c r="AR534" s="70">
        <v>0</v>
      </c>
      <c r="AS534" s="80" t="s">
        <v>74</v>
      </c>
      <c r="AT534" s="301">
        <v>8610000</v>
      </c>
      <c r="AU534" s="203">
        <f t="shared" si="43"/>
        <v>0</v>
      </c>
      <c r="AV534" s="83">
        <f t="shared" si="44"/>
        <v>1</v>
      </c>
      <c r="AW534" s="158" t="s">
        <v>74</v>
      </c>
      <c r="AX534" s="67" t="s">
        <v>80</v>
      </c>
      <c r="AY534" s="70" t="s">
        <v>10056</v>
      </c>
      <c r="AZ534" s="68" t="s">
        <v>66</v>
      </c>
      <c r="BA534" s="68" t="s">
        <v>66</v>
      </c>
    </row>
    <row r="535" spans="2:53" x14ac:dyDescent="0.25">
      <c r="B535" s="68">
        <v>2024</v>
      </c>
      <c r="C535" s="68">
        <v>891780111</v>
      </c>
      <c r="D535" s="69" t="s">
        <v>64</v>
      </c>
      <c r="E535" s="74" t="s">
        <v>10055</v>
      </c>
      <c r="F535" s="71" t="s">
        <v>10054</v>
      </c>
      <c r="G535" s="314">
        <v>0</v>
      </c>
      <c r="H535" s="67" t="s">
        <v>72</v>
      </c>
      <c r="I535" s="69" t="s">
        <v>65</v>
      </c>
      <c r="J535" s="70" t="s">
        <v>10053</v>
      </c>
      <c r="K535" s="70">
        <v>13500000</v>
      </c>
      <c r="L535" s="68" t="s">
        <v>67</v>
      </c>
      <c r="M535" s="70" t="s">
        <v>7448</v>
      </c>
      <c r="N535" s="70">
        <v>1004373006</v>
      </c>
      <c r="O535" s="75">
        <v>13</v>
      </c>
      <c r="P535" s="158">
        <v>45302</v>
      </c>
      <c r="Q535" s="70">
        <v>4518689382</v>
      </c>
      <c r="R535" s="249">
        <v>45338</v>
      </c>
      <c r="S535" s="70">
        <v>13500000</v>
      </c>
      <c r="T535" s="67" t="s">
        <v>66</v>
      </c>
      <c r="U535" s="70">
        <v>57428039</v>
      </c>
      <c r="V535" s="70" t="s">
        <v>7442</v>
      </c>
      <c r="W535" s="249">
        <v>45338</v>
      </c>
      <c r="X535" s="249">
        <v>45338</v>
      </c>
      <c r="Y535" s="78" t="s">
        <v>74</v>
      </c>
      <c r="Z535" s="249">
        <v>45457</v>
      </c>
      <c r="AA535" s="71">
        <f t="shared" si="40"/>
        <v>119</v>
      </c>
      <c r="AB535" s="71">
        <v>2</v>
      </c>
      <c r="AC535" s="299">
        <v>1500000</v>
      </c>
      <c r="AD535" s="71">
        <v>1</v>
      </c>
      <c r="AE535" s="315">
        <v>45473</v>
      </c>
      <c r="AF535" s="71">
        <f t="shared" si="41"/>
        <v>16</v>
      </c>
      <c r="AG535" s="70">
        <v>0</v>
      </c>
      <c r="AH535" s="300">
        <v>0</v>
      </c>
      <c r="AI535" s="158" t="s">
        <v>74</v>
      </c>
      <c r="AJ535" s="67">
        <v>0</v>
      </c>
      <c r="AK535" s="76" t="s">
        <v>74</v>
      </c>
      <c r="AL535" s="76" t="s">
        <v>74</v>
      </c>
      <c r="AM535" s="71">
        <f t="shared" si="42"/>
        <v>0</v>
      </c>
      <c r="AN535" s="305">
        <f>+K535+AC535-AH535</f>
        <v>15000000</v>
      </c>
      <c r="AO535" s="67" t="s">
        <v>66</v>
      </c>
      <c r="AP535" s="70">
        <v>13500000</v>
      </c>
      <c r="AQ535" s="67" t="s">
        <v>94</v>
      </c>
      <c r="AR535" s="70">
        <v>0</v>
      </c>
      <c r="AS535" s="80" t="s">
        <v>74</v>
      </c>
      <c r="AT535" s="301">
        <v>15000000</v>
      </c>
      <c r="AU535" s="203">
        <f t="shared" si="43"/>
        <v>0</v>
      </c>
      <c r="AV535" s="83">
        <f t="shared" si="44"/>
        <v>1</v>
      </c>
      <c r="AW535" s="158" t="s">
        <v>74</v>
      </c>
      <c r="AX535" s="67" t="s">
        <v>80</v>
      </c>
      <c r="AY535" s="70" t="s">
        <v>10052</v>
      </c>
      <c r="AZ535" s="68" t="s">
        <v>66</v>
      </c>
      <c r="BA535" s="68" t="s">
        <v>66</v>
      </c>
    </row>
    <row r="536" spans="2:53" x14ac:dyDescent="0.25">
      <c r="B536" s="68">
        <v>2024</v>
      </c>
      <c r="C536" s="68">
        <v>891780111</v>
      </c>
      <c r="D536" s="69" t="s">
        <v>64</v>
      </c>
      <c r="E536" s="74" t="s">
        <v>10051</v>
      </c>
      <c r="F536" s="71" t="s">
        <v>10050</v>
      </c>
      <c r="G536" s="314">
        <v>0</v>
      </c>
      <c r="H536" s="67" t="s">
        <v>72</v>
      </c>
      <c r="I536" s="69" t="s">
        <v>65</v>
      </c>
      <c r="J536" s="70" t="s">
        <v>10049</v>
      </c>
      <c r="K536" s="70">
        <v>13400000</v>
      </c>
      <c r="L536" s="68" t="s">
        <v>67</v>
      </c>
      <c r="M536" s="70" t="s">
        <v>7767</v>
      </c>
      <c r="N536" s="70">
        <v>1065612272</v>
      </c>
      <c r="O536" s="75">
        <v>13</v>
      </c>
      <c r="P536" s="158">
        <v>45302</v>
      </c>
      <c r="Q536" s="70">
        <v>4518689382</v>
      </c>
      <c r="R536" s="249">
        <v>45341</v>
      </c>
      <c r="S536" s="70">
        <v>13400000</v>
      </c>
      <c r="T536" s="67" t="s">
        <v>66</v>
      </c>
      <c r="U536" s="70">
        <v>36694483</v>
      </c>
      <c r="V536" s="70" t="s">
        <v>7599</v>
      </c>
      <c r="W536" s="249">
        <v>45341</v>
      </c>
      <c r="X536" s="249">
        <v>45341</v>
      </c>
      <c r="Y536" s="78" t="s">
        <v>74</v>
      </c>
      <c r="Z536" s="249">
        <v>45457</v>
      </c>
      <c r="AA536" s="71">
        <f t="shared" si="40"/>
        <v>116</v>
      </c>
      <c r="AB536" s="71">
        <v>0</v>
      </c>
      <c r="AC536" s="299">
        <v>0</v>
      </c>
      <c r="AD536" s="71">
        <v>0</v>
      </c>
      <c r="AE536" s="158" t="s">
        <v>74</v>
      </c>
      <c r="AF536" s="71">
        <f t="shared" si="41"/>
        <v>0</v>
      </c>
      <c r="AG536" s="70">
        <v>0</v>
      </c>
      <c r="AH536" s="300">
        <v>0</v>
      </c>
      <c r="AI536" s="158" t="s">
        <v>74</v>
      </c>
      <c r="AJ536" s="67">
        <v>0</v>
      </c>
      <c r="AK536" s="76" t="s">
        <v>74</v>
      </c>
      <c r="AL536" s="76" t="s">
        <v>74</v>
      </c>
      <c r="AM536" s="71">
        <f t="shared" si="42"/>
        <v>0</v>
      </c>
      <c r="AN536" s="305">
        <f>+K536+AC536-AH536</f>
        <v>13400000</v>
      </c>
      <c r="AO536" s="67" t="s">
        <v>66</v>
      </c>
      <c r="AP536" s="70">
        <v>13400000</v>
      </c>
      <c r="AQ536" s="67" t="s">
        <v>94</v>
      </c>
      <c r="AR536" s="70">
        <v>0</v>
      </c>
      <c r="AS536" s="80" t="s">
        <v>74</v>
      </c>
      <c r="AT536" s="301">
        <v>13400000</v>
      </c>
      <c r="AU536" s="203">
        <f t="shared" si="43"/>
        <v>0</v>
      </c>
      <c r="AV536" s="83">
        <f t="shared" si="44"/>
        <v>1</v>
      </c>
      <c r="AW536" s="158" t="s">
        <v>74</v>
      </c>
      <c r="AX536" s="67" t="s">
        <v>80</v>
      </c>
      <c r="AY536" s="70" t="s">
        <v>10048</v>
      </c>
      <c r="AZ536" s="68" t="s">
        <v>66</v>
      </c>
      <c r="BA536" s="68" t="s">
        <v>66</v>
      </c>
    </row>
    <row r="537" spans="2:53" x14ac:dyDescent="0.25">
      <c r="B537" s="68">
        <v>2024</v>
      </c>
      <c r="C537" s="68">
        <v>891780111</v>
      </c>
      <c r="D537" s="69" t="s">
        <v>64</v>
      </c>
      <c r="E537" s="74" t="s">
        <v>10047</v>
      </c>
      <c r="F537" s="71" t="s">
        <v>10046</v>
      </c>
      <c r="G537" s="314">
        <v>0</v>
      </c>
      <c r="H537" s="67" t="s">
        <v>72</v>
      </c>
      <c r="I537" s="69" t="s">
        <v>65</v>
      </c>
      <c r="J537" s="70" t="s">
        <v>10045</v>
      </c>
      <c r="K537" s="70">
        <v>14740000</v>
      </c>
      <c r="L537" s="68" t="s">
        <v>67</v>
      </c>
      <c r="M537" s="70" t="s">
        <v>6490</v>
      </c>
      <c r="N537" s="70">
        <v>57461691</v>
      </c>
      <c r="O537" s="75">
        <v>13</v>
      </c>
      <c r="P537" s="158">
        <v>45302</v>
      </c>
      <c r="Q537" s="70">
        <v>4518689382</v>
      </c>
      <c r="R537" s="249">
        <v>45341</v>
      </c>
      <c r="S537" s="70">
        <v>14740000</v>
      </c>
      <c r="T537" s="67" t="s">
        <v>66</v>
      </c>
      <c r="U537" s="70">
        <v>36694483</v>
      </c>
      <c r="V537" s="70" t="s">
        <v>7599</v>
      </c>
      <c r="W537" s="249">
        <v>45341</v>
      </c>
      <c r="X537" s="249">
        <v>45341</v>
      </c>
      <c r="Y537" s="78" t="s">
        <v>74</v>
      </c>
      <c r="Z537" s="249">
        <v>45457</v>
      </c>
      <c r="AA537" s="71">
        <f t="shared" si="40"/>
        <v>116</v>
      </c>
      <c r="AB537" s="71">
        <v>2</v>
      </c>
      <c r="AC537" s="299">
        <v>1760000</v>
      </c>
      <c r="AD537" s="71">
        <v>1</v>
      </c>
      <c r="AE537" s="315">
        <v>45473</v>
      </c>
      <c r="AF537" s="71">
        <f t="shared" si="41"/>
        <v>16</v>
      </c>
      <c r="AG537" s="70">
        <v>0</v>
      </c>
      <c r="AH537" s="300">
        <v>0</v>
      </c>
      <c r="AI537" s="158" t="s">
        <v>74</v>
      </c>
      <c r="AJ537" s="67">
        <v>0</v>
      </c>
      <c r="AK537" s="76" t="s">
        <v>74</v>
      </c>
      <c r="AL537" s="76" t="s">
        <v>74</v>
      </c>
      <c r="AM537" s="71">
        <f t="shared" si="42"/>
        <v>0</v>
      </c>
      <c r="AN537" s="305">
        <f>+K537+AC537-AH537</f>
        <v>16500000</v>
      </c>
      <c r="AO537" s="67" t="s">
        <v>66</v>
      </c>
      <c r="AP537" s="70">
        <v>14740000</v>
      </c>
      <c r="AQ537" s="67" t="s">
        <v>94</v>
      </c>
      <c r="AR537" s="70">
        <v>0</v>
      </c>
      <c r="AS537" s="80" t="s">
        <v>74</v>
      </c>
      <c r="AT537" s="301">
        <v>16500000</v>
      </c>
      <c r="AU537" s="203">
        <f t="shared" si="43"/>
        <v>0</v>
      </c>
      <c r="AV537" s="83">
        <f t="shared" si="44"/>
        <v>1</v>
      </c>
      <c r="AW537" s="158" t="s">
        <v>74</v>
      </c>
      <c r="AX537" s="67" t="s">
        <v>80</v>
      </c>
      <c r="AY537" s="70" t="s">
        <v>10044</v>
      </c>
      <c r="AZ537" s="68" t="s">
        <v>66</v>
      </c>
      <c r="BA537" s="68" t="s">
        <v>66</v>
      </c>
    </row>
    <row r="538" spans="2:53" x14ac:dyDescent="0.25">
      <c r="B538" s="68">
        <v>2024</v>
      </c>
      <c r="C538" s="68">
        <v>891780111</v>
      </c>
      <c r="D538" s="69" t="s">
        <v>64</v>
      </c>
      <c r="E538" s="74" t="s">
        <v>10043</v>
      </c>
      <c r="F538" s="71" t="s">
        <v>10042</v>
      </c>
      <c r="G538" s="314">
        <v>0</v>
      </c>
      <c r="H538" s="67" t="s">
        <v>72</v>
      </c>
      <c r="I538" s="69" t="s">
        <v>65</v>
      </c>
      <c r="J538" s="70" t="s">
        <v>9952</v>
      </c>
      <c r="K538" s="70">
        <v>8610000</v>
      </c>
      <c r="L538" s="68" t="s">
        <v>67</v>
      </c>
      <c r="M538" s="70" t="s">
        <v>9162</v>
      </c>
      <c r="N538" s="70">
        <v>85153213</v>
      </c>
      <c r="O538" s="75">
        <v>14</v>
      </c>
      <c r="P538" s="249">
        <v>45302</v>
      </c>
      <c r="Q538" s="70">
        <v>2126349000</v>
      </c>
      <c r="R538" s="249">
        <v>45341</v>
      </c>
      <c r="S538" s="70">
        <v>8610000</v>
      </c>
      <c r="T538" s="67" t="s">
        <v>66</v>
      </c>
      <c r="U538" s="70">
        <v>85459497</v>
      </c>
      <c r="V538" s="70" t="s">
        <v>4616</v>
      </c>
      <c r="W538" s="249">
        <v>45341</v>
      </c>
      <c r="X538" s="249">
        <v>45341</v>
      </c>
      <c r="Y538" s="78" t="s">
        <v>74</v>
      </c>
      <c r="Z538" s="249">
        <v>45457</v>
      </c>
      <c r="AA538" s="71">
        <f t="shared" si="40"/>
        <v>116</v>
      </c>
      <c r="AB538" s="71">
        <v>2</v>
      </c>
      <c r="AC538" s="299">
        <v>1050000</v>
      </c>
      <c r="AD538" s="71">
        <v>1</v>
      </c>
      <c r="AE538" s="315">
        <v>45473</v>
      </c>
      <c r="AF538" s="71">
        <f t="shared" si="41"/>
        <v>16</v>
      </c>
      <c r="AG538" s="70">
        <v>0</v>
      </c>
      <c r="AH538" s="300">
        <v>0</v>
      </c>
      <c r="AI538" s="158" t="s">
        <v>74</v>
      </c>
      <c r="AJ538" s="67">
        <v>0</v>
      </c>
      <c r="AK538" s="76" t="s">
        <v>74</v>
      </c>
      <c r="AL538" s="76" t="s">
        <v>74</v>
      </c>
      <c r="AM538" s="71">
        <f t="shared" si="42"/>
        <v>0</v>
      </c>
      <c r="AN538" s="305">
        <f>+K538+AC538-AH538</f>
        <v>9660000</v>
      </c>
      <c r="AO538" s="67" t="s">
        <v>66</v>
      </c>
      <c r="AP538" s="70">
        <v>8610000</v>
      </c>
      <c r="AQ538" s="67" t="s">
        <v>94</v>
      </c>
      <c r="AR538" s="70">
        <v>0</v>
      </c>
      <c r="AS538" s="80" t="s">
        <v>74</v>
      </c>
      <c r="AT538" s="301">
        <v>9660000</v>
      </c>
      <c r="AU538" s="203">
        <f t="shared" si="43"/>
        <v>0</v>
      </c>
      <c r="AV538" s="83">
        <f t="shared" si="44"/>
        <v>1</v>
      </c>
      <c r="AW538" s="158" t="s">
        <v>74</v>
      </c>
      <c r="AX538" s="67" t="s">
        <v>80</v>
      </c>
      <c r="AY538" s="70" t="s">
        <v>10041</v>
      </c>
      <c r="AZ538" s="68" t="s">
        <v>66</v>
      </c>
      <c r="BA538" s="68" t="s">
        <v>66</v>
      </c>
    </row>
    <row r="539" spans="2:53" x14ac:dyDescent="0.25">
      <c r="B539" s="68">
        <v>2024</v>
      </c>
      <c r="C539" s="68">
        <v>891780111</v>
      </c>
      <c r="D539" s="69" t="s">
        <v>64</v>
      </c>
      <c r="E539" s="74" t="s">
        <v>10040</v>
      </c>
      <c r="F539" s="71" t="s">
        <v>10039</v>
      </c>
      <c r="G539" s="314">
        <v>0</v>
      </c>
      <c r="H539" s="67" t="s">
        <v>72</v>
      </c>
      <c r="I539" s="69" t="s">
        <v>65</v>
      </c>
      <c r="J539" s="70" t="s">
        <v>9952</v>
      </c>
      <c r="K539" s="70">
        <v>8610000</v>
      </c>
      <c r="L539" s="68" t="s">
        <v>67</v>
      </c>
      <c r="M539" s="70" t="s">
        <v>7369</v>
      </c>
      <c r="N539" s="70">
        <v>1082904580</v>
      </c>
      <c r="O539" s="75">
        <v>14</v>
      </c>
      <c r="P539" s="249">
        <v>45302</v>
      </c>
      <c r="Q539" s="70">
        <v>2126349000</v>
      </c>
      <c r="R539" s="249">
        <v>45341</v>
      </c>
      <c r="S539" s="70">
        <v>8610000</v>
      </c>
      <c r="T539" s="67" t="s">
        <v>66</v>
      </c>
      <c r="U539" s="70">
        <v>85459497</v>
      </c>
      <c r="V539" s="70" t="s">
        <v>4616</v>
      </c>
      <c r="W539" s="249">
        <v>45341</v>
      </c>
      <c r="X539" s="249">
        <v>45341</v>
      </c>
      <c r="Y539" s="78" t="s">
        <v>74</v>
      </c>
      <c r="Z539" s="249">
        <v>45457</v>
      </c>
      <c r="AA539" s="71">
        <f t="shared" si="40"/>
        <v>116</v>
      </c>
      <c r="AB539" s="71">
        <v>2</v>
      </c>
      <c r="AC539" s="299">
        <v>1050000</v>
      </c>
      <c r="AD539" s="71">
        <v>1</v>
      </c>
      <c r="AE539" s="315">
        <v>45473</v>
      </c>
      <c r="AF539" s="71">
        <f t="shared" si="41"/>
        <v>16</v>
      </c>
      <c r="AG539" s="70">
        <v>0</v>
      </c>
      <c r="AH539" s="300">
        <v>0</v>
      </c>
      <c r="AI539" s="158" t="s">
        <v>74</v>
      </c>
      <c r="AJ539" s="67">
        <v>0</v>
      </c>
      <c r="AK539" s="76" t="s">
        <v>74</v>
      </c>
      <c r="AL539" s="76" t="s">
        <v>74</v>
      </c>
      <c r="AM539" s="71">
        <f t="shared" si="42"/>
        <v>0</v>
      </c>
      <c r="AN539" s="305">
        <f>+K539+AC539-AH539</f>
        <v>9660000</v>
      </c>
      <c r="AO539" s="67" t="s">
        <v>66</v>
      </c>
      <c r="AP539" s="70">
        <v>8610000</v>
      </c>
      <c r="AQ539" s="67" t="s">
        <v>94</v>
      </c>
      <c r="AR539" s="70">
        <v>0</v>
      </c>
      <c r="AS539" s="80" t="s">
        <v>74</v>
      </c>
      <c r="AT539" s="301">
        <v>9660000</v>
      </c>
      <c r="AU539" s="203">
        <f t="shared" si="43"/>
        <v>0</v>
      </c>
      <c r="AV539" s="83">
        <f t="shared" si="44"/>
        <v>1</v>
      </c>
      <c r="AW539" s="158" t="s">
        <v>74</v>
      </c>
      <c r="AX539" s="67" t="s">
        <v>80</v>
      </c>
      <c r="AY539" s="70" t="s">
        <v>10038</v>
      </c>
      <c r="AZ539" s="68" t="s">
        <v>66</v>
      </c>
      <c r="BA539" s="68" t="s">
        <v>66</v>
      </c>
    </row>
    <row r="540" spans="2:53" x14ac:dyDescent="0.25">
      <c r="B540" s="68">
        <v>2024</v>
      </c>
      <c r="C540" s="68">
        <v>891780111</v>
      </c>
      <c r="D540" s="69" t="s">
        <v>64</v>
      </c>
      <c r="E540" s="74" t="s">
        <v>10037</v>
      </c>
      <c r="F540" s="71" t="s">
        <v>10036</v>
      </c>
      <c r="G540" s="314">
        <v>0</v>
      </c>
      <c r="H540" s="67" t="s">
        <v>72</v>
      </c>
      <c r="I540" s="69" t="s">
        <v>65</v>
      </c>
      <c r="J540" s="70" t="s">
        <v>9952</v>
      </c>
      <c r="K540" s="70">
        <v>8610000</v>
      </c>
      <c r="L540" s="68" t="s">
        <v>67</v>
      </c>
      <c r="M540" s="70" t="s">
        <v>6901</v>
      </c>
      <c r="N540" s="70">
        <v>1082987415</v>
      </c>
      <c r="O540" s="75">
        <v>14</v>
      </c>
      <c r="P540" s="249">
        <v>45302</v>
      </c>
      <c r="Q540" s="70">
        <v>2126349000</v>
      </c>
      <c r="R540" s="249">
        <v>45341</v>
      </c>
      <c r="S540" s="70">
        <v>8610000</v>
      </c>
      <c r="T540" s="67" t="s">
        <v>66</v>
      </c>
      <c r="U540" s="70">
        <v>85459497</v>
      </c>
      <c r="V540" s="70" t="s">
        <v>4616</v>
      </c>
      <c r="W540" s="249">
        <v>45341</v>
      </c>
      <c r="X540" s="249">
        <v>45341</v>
      </c>
      <c r="Y540" s="78" t="s">
        <v>74</v>
      </c>
      <c r="Z540" s="249">
        <v>45457</v>
      </c>
      <c r="AA540" s="71">
        <f t="shared" si="40"/>
        <v>116</v>
      </c>
      <c r="AB540" s="71">
        <v>0</v>
      </c>
      <c r="AC540" s="299">
        <v>0</v>
      </c>
      <c r="AD540" s="71">
        <v>0</v>
      </c>
      <c r="AE540" s="158" t="s">
        <v>74</v>
      </c>
      <c r="AF540" s="71">
        <f t="shared" si="41"/>
        <v>0</v>
      </c>
      <c r="AG540" s="70">
        <v>0</v>
      </c>
      <c r="AH540" s="300">
        <v>0</v>
      </c>
      <c r="AI540" s="158" t="s">
        <v>74</v>
      </c>
      <c r="AJ540" s="67">
        <v>0</v>
      </c>
      <c r="AK540" s="76" t="s">
        <v>74</v>
      </c>
      <c r="AL540" s="76" t="s">
        <v>74</v>
      </c>
      <c r="AM540" s="71">
        <f t="shared" si="42"/>
        <v>0</v>
      </c>
      <c r="AN540" s="305">
        <f>+K540+AC540-AH540</f>
        <v>8610000</v>
      </c>
      <c r="AO540" s="67" t="s">
        <v>66</v>
      </c>
      <c r="AP540" s="70">
        <v>8610000</v>
      </c>
      <c r="AQ540" s="67" t="s">
        <v>94</v>
      </c>
      <c r="AR540" s="70">
        <v>0</v>
      </c>
      <c r="AS540" s="80" t="s">
        <v>74</v>
      </c>
      <c r="AT540" s="301">
        <v>8610000</v>
      </c>
      <c r="AU540" s="203">
        <f t="shared" si="43"/>
        <v>0</v>
      </c>
      <c r="AV540" s="83">
        <f t="shared" si="44"/>
        <v>1</v>
      </c>
      <c r="AW540" s="158" t="s">
        <v>74</v>
      </c>
      <c r="AX540" s="67" t="s">
        <v>80</v>
      </c>
      <c r="AY540" s="70" t="s">
        <v>10035</v>
      </c>
      <c r="AZ540" s="68" t="s">
        <v>66</v>
      </c>
      <c r="BA540" s="68" t="s">
        <v>66</v>
      </c>
    </row>
    <row r="541" spans="2:53" x14ac:dyDescent="0.25">
      <c r="B541" s="68">
        <v>2024</v>
      </c>
      <c r="C541" s="68">
        <v>891780111</v>
      </c>
      <c r="D541" s="69" t="s">
        <v>64</v>
      </c>
      <c r="E541" s="74" t="s">
        <v>10034</v>
      </c>
      <c r="F541" s="71" t="s">
        <v>10033</v>
      </c>
      <c r="G541" s="314">
        <v>0</v>
      </c>
      <c r="H541" s="67" t="s">
        <v>72</v>
      </c>
      <c r="I541" s="69" t="s">
        <v>65</v>
      </c>
      <c r="J541" s="70" t="s">
        <v>9952</v>
      </c>
      <c r="K541" s="70">
        <v>8610000</v>
      </c>
      <c r="L541" s="68" t="s">
        <v>67</v>
      </c>
      <c r="M541" s="70" t="s">
        <v>7508</v>
      </c>
      <c r="N541" s="70">
        <v>85451015</v>
      </c>
      <c r="O541" s="75">
        <v>14</v>
      </c>
      <c r="P541" s="249">
        <v>45302</v>
      </c>
      <c r="Q541" s="70">
        <v>2126349000</v>
      </c>
      <c r="R541" s="249">
        <v>45341</v>
      </c>
      <c r="S541" s="70">
        <v>8610000</v>
      </c>
      <c r="T541" s="67" t="s">
        <v>66</v>
      </c>
      <c r="U541" s="70">
        <v>85459497</v>
      </c>
      <c r="V541" s="70" t="s">
        <v>4616</v>
      </c>
      <c r="W541" s="249">
        <v>45341</v>
      </c>
      <c r="X541" s="249">
        <v>45341</v>
      </c>
      <c r="Y541" s="78" t="s">
        <v>74</v>
      </c>
      <c r="Z541" s="249">
        <v>45457</v>
      </c>
      <c r="AA541" s="71">
        <f t="shared" si="40"/>
        <v>116</v>
      </c>
      <c r="AB541" s="71">
        <v>0</v>
      </c>
      <c r="AC541" s="299">
        <v>0</v>
      </c>
      <c r="AD541" s="71">
        <v>0</v>
      </c>
      <c r="AE541" s="158" t="s">
        <v>74</v>
      </c>
      <c r="AF541" s="71">
        <f t="shared" si="41"/>
        <v>0</v>
      </c>
      <c r="AG541" s="70">
        <v>0</v>
      </c>
      <c r="AH541" s="300">
        <v>0</v>
      </c>
      <c r="AI541" s="158" t="s">
        <v>74</v>
      </c>
      <c r="AJ541" s="67">
        <v>0</v>
      </c>
      <c r="AK541" s="76" t="s">
        <v>74</v>
      </c>
      <c r="AL541" s="76" t="s">
        <v>74</v>
      </c>
      <c r="AM541" s="71">
        <f t="shared" si="42"/>
        <v>0</v>
      </c>
      <c r="AN541" s="305">
        <f>+K541+AC541-AH541</f>
        <v>8610000</v>
      </c>
      <c r="AO541" s="67" t="s">
        <v>66</v>
      </c>
      <c r="AP541" s="70">
        <v>8610000</v>
      </c>
      <c r="AQ541" s="67" t="s">
        <v>94</v>
      </c>
      <c r="AR541" s="70">
        <v>0</v>
      </c>
      <c r="AS541" s="80" t="s">
        <v>74</v>
      </c>
      <c r="AT541" s="301">
        <v>8610000</v>
      </c>
      <c r="AU541" s="203">
        <f t="shared" si="43"/>
        <v>0</v>
      </c>
      <c r="AV541" s="83">
        <f t="shared" si="44"/>
        <v>1</v>
      </c>
      <c r="AW541" s="158" t="s">
        <v>74</v>
      </c>
      <c r="AX541" s="67" t="s">
        <v>80</v>
      </c>
      <c r="AY541" s="70" t="s">
        <v>10032</v>
      </c>
      <c r="AZ541" s="68" t="s">
        <v>66</v>
      </c>
      <c r="BA541" s="68" t="s">
        <v>66</v>
      </c>
    </row>
    <row r="542" spans="2:53" x14ac:dyDescent="0.25">
      <c r="B542" s="68">
        <v>2024</v>
      </c>
      <c r="C542" s="68">
        <v>891780111</v>
      </c>
      <c r="D542" s="69" t="s">
        <v>64</v>
      </c>
      <c r="E542" s="74" t="s">
        <v>10031</v>
      </c>
      <c r="F542" s="71" t="s">
        <v>10030</v>
      </c>
      <c r="G542" s="314">
        <v>0</v>
      </c>
      <c r="H542" s="67" t="s">
        <v>72</v>
      </c>
      <c r="I542" s="69" t="s">
        <v>65</v>
      </c>
      <c r="J542" s="70" t="s">
        <v>9952</v>
      </c>
      <c r="K542" s="70">
        <v>8610000</v>
      </c>
      <c r="L542" s="68" t="s">
        <v>67</v>
      </c>
      <c r="M542" s="70" t="s">
        <v>7289</v>
      </c>
      <c r="N542" s="70">
        <v>7634610</v>
      </c>
      <c r="O542" s="75">
        <v>14</v>
      </c>
      <c r="P542" s="249">
        <v>45302</v>
      </c>
      <c r="Q542" s="70">
        <v>2126349000</v>
      </c>
      <c r="R542" s="249">
        <v>45341</v>
      </c>
      <c r="S542" s="70">
        <v>8610000</v>
      </c>
      <c r="T542" s="67" t="s">
        <v>66</v>
      </c>
      <c r="U542" s="70">
        <v>85459497</v>
      </c>
      <c r="V542" s="70" t="s">
        <v>4616</v>
      </c>
      <c r="W542" s="249">
        <v>45341</v>
      </c>
      <c r="X542" s="249">
        <v>45341</v>
      </c>
      <c r="Y542" s="78" t="s">
        <v>74</v>
      </c>
      <c r="Z542" s="249">
        <v>45457</v>
      </c>
      <c r="AA542" s="71">
        <f t="shared" si="40"/>
        <v>116</v>
      </c>
      <c r="AB542" s="71">
        <v>0</v>
      </c>
      <c r="AC542" s="299">
        <v>0</v>
      </c>
      <c r="AD542" s="71">
        <v>0</v>
      </c>
      <c r="AE542" s="158" t="s">
        <v>74</v>
      </c>
      <c r="AF542" s="71">
        <f t="shared" si="41"/>
        <v>0</v>
      </c>
      <c r="AG542" s="70">
        <v>0</v>
      </c>
      <c r="AH542" s="300">
        <v>0</v>
      </c>
      <c r="AI542" s="158" t="s">
        <v>74</v>
      </c>
      <c r="AJ542" s="67">
        <v>0</v>
      </c>
      <c r="AK542" s="76" t="s">
        <v>74</v>
      </c>
      <c r="AL542" s="76" t="s">
        <v>74</v>
      </c>
      <c r="AM542" s="71">
        <f t="shared" si="42"/>
        <v>0</v>
      </c>
      <c r="AN542" s="305">
        <f>+K542+AC542-AH542</f>
        <v>8610000</v>
      </c>
      <c r="AO542" s="67" t="s">
        <v>66</v>
      </c>
      <c r="AP542" s="70">
        <v>8610000</v>
      </c>
      <c r="AQ542" s="67" t="s">
        <v>94</v>
      </c>
      <c r="AR542" s="70">
        <v>0</v>
      </c>
      <c r="AS542" s="80" t="s">
        <v>74</v>
      </c>
      <c r="AT542" s="301">
        <v>8610000</v>
      </c>
      <c r="AU542" s="203">
        <f t="shared" si="43"/>
        <v>0</v>
      </c>
      <c r="AV542" s="83">
        <f t="shared" si="44"/>
        <v>1</v>
      </c>
      <c r="AW542" s="158" t="s">
        <v>74</v>
      </c>
      <c r="AX542" s="67" t="s">
        <v>80</v>
      </c>
      <c r="AY542" s="70" t="s">
        <v>10029</v>
      </c>
      <c r="AZ542" s="68" t="s">
        <v>66</v>
      </c>
      <c r="BA542" s="68" t="s">
        <v>66</v>
      </c>
    </row>
    <row r="543" spans="2:53" x14ac:dyDescent="0.25">
      <c r="B543" s="68">
        <v>2024</v>
      </c>
      <c r="C543" s="68">
        <v>891780111</v>
      </c>
      <c r="D543" s="69" t="s">
        <v>64</v>
      </c>
      <c r="E543" s="74" t="s">
        <v>10028</v>
      </c>
      <c r="F543" s="71" t="s">
        <v>10027</v>
      </c>
      <c r="G543" s="314">
        <v>0</v>
      </c>
      <c r="H543" s="67" t="s">
        <v>72</v>
      </c>
      <c r="I543" s="69" t="s">
        <v>65</v>
      </c>
      <c r="J543" s="70" t="s">
        <v>9952</v>
      </c>
      <c r="K543" s="70">
        <v>8610000</v>
      </c>
      <c r="L543" s="68" t="s">
        <v>67</v>
      </c>
      <c r="M543" s="70" t="s">
        <v>7285</v>
      </c>
      <c r="N543" s="70">
        <v>19612853</v>
      </c>
      <c r="O543" s="75">
        <v>14</v>
      </c>
      <c r="P543" s="249">
        <v>45302</v>
      </c>
      <c r="Q543" s="70">
        <v>2126349000</v>
      </c>
      <c r="R543" s="249">
        <v>45341</v>
      </c>
      <c r="S543" s="70">
        <v>8610000</v>
      </c>
      <c r="T543" s="67" t="s">
        <v>66</v>
      </c>
      <c r="U543" s="70">
        <v>85459497</v>
      </c>
      <c r="V543" s="70" t="s">
        <v>4616</v>
      </c>
      <c r="W543" s="249">
        <v>45341</v>
      </c>
      <c r="X543" s="249">
        <v>45341</v>
      </c>
      <c r="Y543" s="78" t="s">
        <v>74</v>
      </c>
      <c r="Z543" s="249">
        <v>45457</v>
      </c>
      <c r="AA543" s="71">
        <f t="shared" si="40"/>
        <v>116</v>
      </c>
      <c r="AB543" s="71">
        <v>0</v>
      </c>
      <c r="AC543" s="299">
        <v>0</v>
      </c>
      <c r="AD543" s="71">
        <v>0</v>
      </c>
      <c r="AE543" s="158" t="s">
        <v>74</v>
      </c>
      <c r="AF543" s="71">
        <f t="shared" si="41"/>
        <v>0</v>
      </c>
      <c r="AG543" s="70">
        <v>0</v>
      </c>
      <c r="AH543" s="300">
        <v>0</v>
      </c>
      <c r="AI543" s="158" t="s">
        <v>74</v>
      </c>
      <c r="AJ543" s="67">
        <v>0</v>
      </c>
      <c r="AK543" s="76" t="s">
        <v>74</v>
      </c>
      <c r="AL543" s="76" t="s">
        <v>74</v>
      </c>
      <c r="AM543" s="71">
        <f t="shared" si="42"/>
        <v>0</v>
      </c>
      <c r="AN543" s="305">
        <f>+K543+AC543-AH543</f>
        <v>8610000</v>
      </c>
      <c r="AO543" s="67" t="s">
        <v>66</v>
      </c>
      <c r="AP543" s="70">
        <v>8610000</v>
      </c>
      <c r="AQ543" s="67" t="s">
        <v>94</v>
      </c>
      <c r="AR543" s="70">
        <v>0</v>
      </c>
      <c r="AS543" s="80" t="s">
        <v>74</v>
      </c>
      <c r="AT543" s="301">
        <v>8610000</v>
      </c>
      <c r="AU543" s="203">
        <f t="shared" si="43"/>
        <v>0</v>
      </c>
      <c r="AV543" s="83">
        <f t="shared" si="44"/>
        <v>1</v>
      </c>
      <c r="AW543" s="158" t="s">
        <v>74</v>
      </c>
      <c r="AX543" s="67" t="s">
        <v>80</v>
      </c>
      <c r="AY543" s="70" t="s">
        <v>10026</v>
      </c>
      <c r="AZ543" s="68" t="s">
        <v>66</v>
      </c>
      <c r="BA543" s="68" t="s">
        <v>66</v>
      </c>
    </row>
    <row r="544" spans="2:53" x14ac:dyDescent="0.25">
      <c r="B544" s="68">
        <v>2024</v>
      </c>
      <c r="C544" s="68">
        <v>891780111</v>
      </c>
      <c r="D544" s="69" t="s">
        <v>64</v>
      </c>
      <c r="E544" s="74" t="s">
        <v>10025</v>
      </c>
      <c r="F544" s="71" t="s">
        <v>10024</v>
      </c>
      <c r="G544" s="314">
        <v>0</v>
      </c>
      <c r="H544" s="67" t="s">
        <v>72</v>
      </c>
      <c r="I544" s="69" t="s">
        <v>65</v>
      </c>
      <c r="J544" s="70" t="s">
        <v>9952</v>
      </c>
      <c r="K544" s="70">
        <v>8610000</v>
      </c>
      <c r="L544" s="68" t="s">
        <v>67</v>
      </c>
      <c r="M544" s="70" t="s">
        <v>7336</v>
      </c>
      <c r="N544" s="70">
        <v>12550715</v>
      </c>
      <c r="O544" s="75">
        <v>14</v>
      </c>
      <c r="P544" s="249">
        <v>45302</v>
      </c>
      <c r="Q544" s="70">
        <v>2126349000</v>
      </c>
      <c r="R544" s="249">
        <v>45341</v>
      </c>
      <c r="S544" s="70">
        <v>8610000</v>
      </c>
      <c r="T544" s="67" t="s">
        <v>66</v>
      </c>
      <c r="U544" s="70">
        <v>85459497</v>
      </c>
      <c r="V544" s="70" t="s">
        <v>4616</v>
      </c>
      <c r="W544" s="249">
        <v>45341</v>
      </c>
      <c r="X544" s="249">
        <v>45341</v>
      </c>
      <c r="Y544" s="78" t="s">
        <v>74</v>
      </c>
      <c r="Z544" s="249">
        <v>45457</v>
      </c>
      <c r="AA544" s="71">
        <f t="shared" si="40"/>
        <v>116</v>
      </c>
      <c r="AB544" s="71">
        <v>0</v>
      </c>
      <c r="AC544" s="299">
        <v>0</v>
      </c>
      <c r="AD544" s="71">
        <v>0</v>
      </c>
      <c r="AE544" s="158" t="s">
        <v>74</v>
      </c>
      <c r="AF544" s="71">
        <f t="shared" si="41"/>
        <v>0</v>
      </c>
      <c r="AG544" s="70">
        <v>0</v>
      </c>
      <c r="AH544" s="300">
        <v>0</v>
      </c>
      <c r="AI544" s="158" t="s">
        <v>74</v>
      </c>
      <c r="AJ544" s="67">
        <v>0</v>
      </c>
      <c r="AK544" s="76" t="s">
        <v>74</v>
      </c>
      <c r="AL544" s="76" t="s">
        <v>74</v>
      </c>
      <c r="AM544" s="71">
        <f t="shared" si="42"/>
        <v>0</v>
      </c>
      <c r="AN544" s="305">
        <f>+K544+AC544-AH544</f>
        <v>8610000</v>
      </c>
      <c r="AO544" s="67" t="s">
        <v>66</v>
      </c>
      <c r="AP544" s="70">
        <v>8610000</v>
      </c>
      <c r="AQ544" s="67" t="s">
        <v>94</v>
      </c>
      <c r="AR544" s="70">
        <v>0</v>
      </c>
      <c r="AS544" s="80" t="s">
        <v>74</v>
      </c>
      <c r="AT544" s="301">
        <v>8610000</v>
      </c>
      <c r="AU544" s="203">
        <f t="shared" si="43"/>
        <v>0</v>
      </c>
      <c r="AV544" s="83">
        <f t="shared" si="44"/>
        <v>1</v>
      </c>
      <c r="AW544" s="158" t="s">
        <v>74</v>
      </c>
      <c r="AX544" s="67" t="s">
        <v>80</v>
      </c>
      <c r="AY544" s="70" t="s">
        <v>10023</v>
      </c>
      <c r="AZ544" s="68" t="s">
        <v>66</v>
      </c>
      <c r="BA544" s="68" t="s">
        <v>66</v>
      </c>
    </row>
    <row r="545" spans="2:53" x14ac:dyDescent="0.25">
      <c r="B545" s="68">
        <v>2024</v>
      </c>
      <c r="C545" s="68">
        <v>891780111</v>
      </c>
      <c r="D545" s="69" t="s">
        <v>64</v>
      </c>
      <c r="E545" s="74" t="s">
        <v>10022</v>
      </c>
      <c r="F545" s="71" t="s">
        <v>10021</v>
      </c>
      <c r="G545" s="314">
        <v>0</v>
      </c>
      <c r="H545" s="67" t="s">
        <v>72</v>
      </c>
      <c r="I545" s="69" t="s">
        <v>65</v>
      </c>
      <c r="J545" s="70" t="s">
        <v>10020</v>
      </c>
      <c r="K545" s="70">
        <v>8610000</v>
      </c>
      <c r="L545" s="68" t="s">
        <v>67</v>
      </c>
      <c r="M545" s="70" t="s">
        <v>7324</v>
      </c>
      <c r="N545" s="70">
        <v>1082946193</v>
      </c>
      <c r="O545" s="75">
        <v>14</v>
      </c>
      <c r="P545" s="249">
        <v>45302</v>
      </c>
      <c r="Q545" s="70">
        <v>2126349000</v>
      </c>
      <c r="R545" s="249">
        <v>45341</v>
      </c>
      <c r="S545" s="70">
        <v>8610000</v>
      </c>
      <c r="T545" s="67" t="s">
        <v>66</v>
      </c>
      <c r="U545" s="70">
        <v>85459497</v>
      </c>
      <c r="V545" s="70" t="s">
        <v>4616</v>
      </c>
      <c r="W545" s="249">
        <v>45341</v>
      </c>
      <c r="X545" s="249">
        <v>45341</v>
      </c>
      <c r="Y545" s="78" t="s">
        <v>74</v>
      </c>
      <c r="Z545" s="249">
        <v>45457</v>
      </c>
      <c r="AA545" s="71">
        <f t="shared" si="40"/>
        <v>116</v>
      </c>
      <c r="AB545" s="71">
        <v>0</v>
      </c>
      <c r="AC545" s="299">
        <v>0</v>
      </c>
      <c r="AD545" s="71">
        <v>0</v>
      </c>
      <c r="AE545" s="158" t="s">
        <v>74</v>
      </c>
      <c r="AF545" s="71">
        <f t="shared" si="41"/>
        <v>0</v>
      </c>
      <c r="AG545" s="70">
        <v>0</v>
      </c>
      <c r="AH545" s="300">
        <v>0</v>
      </c>
      <c r="AI545" s="158" t="s">
        <v>74</v>
      </c>
      <c r="AJ545" s="67">
        <v>0</v>
      </c>
      <c r="AK545" s="76" t="s">
        <v>74</v>
      </c>
      <c r="AL545" s="76" t="s">
        <v>74</v>
      </c>
      <c r="AM545" s="71">
        <f t="shared" si="42"/>
        <v>0</v>
      </c>
      <c r="AN545" s="305">
        <f>+K545+AC545-AH545</f>
        <v>8610000</v>
      </c>
      <c r="AO545" s="67" t="s">
        <v>66</v>
      </c>
      <c r="AP545" s="70">
        <v>8610000</v>
      </c>
      <c r="AQ545" s="67" t="s">
        <v>94</v>
      </c>
      <c r="AR545" s="70">
        <v>0</v>
      </c>
      <c r="AS545" s="80" t="s">
        <v>74</v>
      </c>
      <c r="AT545" s="301">
        <v>8610000</v>
      </c>
      <c r="AU545" s="203">
        <f t="shared" si="43"/>
        <v>0</v>
      </c>
      <c r="AV545" s="83">
        <f t="shared" si="44"/>
        <v>1</v>
      </c>
      <c r="AW545" s="158" t="s">
        <v>74</v>
      </c>
      <c r="AX545" s="67" t="s">
        <v>80</v>
      </c>
      <c r="AY545" s="70" t="s">
        <v>10019</v>
      </c>
      <c r="AZ545" s="68" t="s">
        <v>66</v>
      </c>
      <c r="BA545" s="68" t="s">
        <v>66</v>
      </c>
    </row>
    <row r="546" spans="2:53" x14ac:dyDescent="0.25">
      <c r="B546" s="68">
        <v>2024</v>
      </c>
      <c r="C546" s="68">
        <v>891780111</v>
      </c>
      <c r="D546" s="69" t="s">
        <v>64</v>
      </c>
      <c r="E546" s="74" t="s">
        <v>10018</v>
      </c>
      <c r="F546" s="71" t="s">
        <v>10017</v>
      </c>
      <c r="G546" s="314">
        <v>0</v>
      </c>
      <c r="H546" s="67" t="s">
        <v>72</v>
      </c>
      <c r="I546" s="69" t="s">
        <v>65</v>
      </c>
      <c r="J546" s="70" t="s">
        <v>10016</v>
      </c>
      <c r="K546" s="70">
        <v>17100000</v>
      </c>
      <c r="L546" s="68" t="s">
        <v>67</v>
      </c>
      <c r="M546" s="70" t="s">
        <v>9309</v>
      </c>
      <c r="N546" s="70">
        <v>1082911157</v>
      </c>
      <c r="O546" s="75">
        <v>13</v>
      </c>
      <c r="P546" s="158">
        <v>45302</v>
      </c>
      <c r="Q546" s="70">
        <v>4518689382</v>
      </c>
      <c r="R546" s="249">
        <v>45341</v>
      </c>
      <c r="S546" s="70">
        <v>17100000</v>
      </c>
      <c r="T546" s="67" t="s">
        <v>66</v>
      </c>
      <c r="U546" s="70">
        <v>84452087</v>
      </c>
      <c r="V546" s="70" t="s">
        <v>6072</v>
      </c>
      <c r="W546" s="249">
        <v>45341</v>
      </c>
      <c r="X546" s="249">
        <v>45341</v>
      </c>
      <c r="Y546" s="78" t="s">
        <v>74</v>
      </c>
      <c r="Z546" s="249">
        <v>45457</v>
      </c>
      <c r="AA546" s="71">
        <f t="shared" si="40"/>
        <v>116</v>
      </c>
      <c r="AB546" s="71">
        <v>2</v>
      </c>
      <c r="AC546" s="299">
        <v>250000</v>
      </c>
      <c r="AD546" s="71">
        <v>1</v>
      </c>
      <c r="AE546" s="315">
        <v>45473</v>
      </c>
      <c r="AF546" s="71">
        <f t="shared" si="41"/>
        <v>16</v>
      </c>
      <c r="AG546" s="70">
        <v>0</v>
      </c>
      <c r="AH546" s="300">
        <v>0</v>
      </c>
      <c r="AI546" s="158" t="s">
        <v>74</v>
      </c>
      <c r="AJ546" s="67">
        <v>0</v>
      </c>
      <c r="AK546" s="76" t="s">
        <v>74</v>
      </c>
      <c r="AL546" s="76" t="s">
        <v>74</v>
      </c>
      <c r="AM546" s="71">
        <f t="shared" si="42"/>
        <v>0</v>
      </c>
      <c r="AN546" s="305">
        <f>+K546+AC546-AH546</f>
        <v>17350000</v>
      </c>
      <c r="AO546" s="67" t="s">
        <v>66</v>
      </c>
      <c r="AP546" s="70">
        <v>17100000</v>
      </c>
      <c r="AQ546" s="67" t="s">
        <v>94</v>
      </c>
      <c r="AR546" s="70">
        <v>0</v>
      </c>
      <c r="AS546" s="80" t="s">
        <v>74</v>
      </c>
      <c r="AT546" s="301">
        <v>17350000</v>
      </c>
      <c r="AU546" s="203">
        <f t="shared" si="43"/>
        <v>0</v>
      </c>
      <c r="AV546" s="83">
        <f t="shared" si="44"/>
        <v>1</v>
      </c>
      <c r="AW546" s="158" t="s">
        <v>74</v>
      </c>
      <c r="AX546" s="67" t="s">
        <v>80</v>
      </c>
      <c r="AY546" s="70" t="s">
        <v>10015</v>
      </c>
      <c r="AZ546" s="68" t="s">
        <v>66</v>
      </c>
      <c r="BA546" s="68" t="s">
        <v>66</v>
      </c>
    </row>
    <row r="547" spans="2:53" x14ac:dyDescent="0.25">
      <c r="B547" s="68">
        <v>2024</v>
      </c>
      <c r="C547" s="68">
        <v>891780111</v>
      </c>
      <c r="D547" s="69" t="s">
        <v>64</v>
      </c>
      <c r="E547" s="74" t="s">
        <v>10014</v>
      </c>
      <c r="F547" s="71" t="s">
        <v>10013</v>
      </c>
      <c r="G547" s="314">
        <v>0</v>
      </c>
      <c r="H547" s="67" t="s">
        <v>72</v>
      </c>
      <c r="I547" s="69" t="s">
        <v>65</v>
      </c>
      <c r="J547" s="70" t="s">
        <v>10012</v>
      </c>
      <c r="K547" s="70">
        <v>11700000</v>
      </c>
      <c r="L547" s="68" t="s">
        <v>67</v>
      </c>
      <c r="M547" s="70" t="s">
        <v>10011</v>
      </c>
      <c r="N547" s="70">
        <v>63546288</v>
      </c>
      <c r="O547" s="75">
        <v>13</v>
      </c>
      <c r="P547" s="158">
        <v>45302</v>
      </c>
      <c r="Q547" s="70">
        <v>4518689382</v>
      </c>
      <c r="R547" s="249">
        <v>45342</v>
      </c>
      <c r="S547" s="70">
        <v>11700000</v>
      </c>
      <c r="T547" s="67" t="s">
        <v>66</v>
      </c>
      <c r="U547" s="70">
        <v>57441846</v>
      </c>
      <c r="V547" s="70" t="s">
        <v>7772</v>
      </c>
      <c r="W547" s="249">
        <v>45342</v>
      </c>
      <c r="X547" s="249">
        <v>45342</v>
      </c>
      <c r="Y547" s="78" t="s">
        <v>74</v>
      </c>
      <c r="Z547" s="249">
        <v>45457</v>
      </c>
      <c r="AA547" s="71">
        <f t="shared" si="40"/>
        <v>115</v>
      </c>
      <c r="AB547" s="71">
        <v>0</v>
      </c>
      <c r="AC547" s="299">
        <v>0</v>
      </c>
      <c r="AD547" s="71">
        <v>0</v>
      </c>
      <c r="AE547" s="158" t="s">
        <v>74</v>
      </c>
      <c r="AF547" s="71">
        <f t="shared" si="41"/>
        <v>0</v>
      </c>
      <c r="AG547" s="70">
        <v>1</v>
      </c>
      <c r="AH547" s="300">
        <v>6750000</v>
      </c>
      <c r="AI547" s="158">
        <v>45390</v>
      </c>
      <c r="AJ547" s="67">
        <v>0</v>
      </c>
      <c r="AK547" s="76" t="s">
        <v>74</v>
      </c>
      <c r="AL547" s="76" t="s">
        <v>74</v>
      </c>
      <c r="AM547" s="71">
        <f t="shared" si="42"/>
        <v>0</v>
      </c>
      <c r="AN547" s="305">
        <f>+K547+AC547-AH547</f>
        <v>4950000</v>
      </c>
      <c r="AO547" s="67" t="s">
        <v>66</v>
      </c>
      <c r="AP547" s="70">
        <v>11700000</v>
      </c>
      <c r="AQ547" s="67" t="s">
        <v>94</v>
      </c>
      <c r="AR547" s="70">
        <v>0</v>
      </c>
      <c r="AS547" s="80" t="s">
        <v>74</v>
      </c>
      <c r="AT547" s="301">
        <v>4950000</v>
      </c>
      <c r="AU547" s="203">
        <f t="shared" si="43"/>
        <v>0</v>
      </c>
      <c r="AV547" s="83">
        <f t="shared" si="44"/>
        <v>1</v>
      </c>
      <c r="AW547" s="158">
        <v>45414</v>
      </c>
      <c r="AX547" s="67" t="s">
        <v>571</v>
      </c>
      <c r="AY547" s="70" t="s">
        <v>10010</v>
      </c>
      <c r="AZ547" s="68" t="s">
        <v>66</v>
      </c>
      <c r="BA547" s="68" t="s">
        <v>66</v>
      </c>
    </row>
    <row r="548" spans="2:53" x14ac:dyDescent="0.25">
      <c r="B548" s="68">
        <v>2024</v>
      </c>
      <c r="C548" s="68">
        <v>891780111</v>
      </c>
      <c r="D548" s="69" t="s">
        <v>64</v>
      </c>
      <c r="E548" s="74" t="s">
        <v>10009</v>
      </c>
      <c r="F548" s="71" t="s">
        <v>10008</v>
      </c>
      <c r="G548" s="314">
        <v>0</v>
      </c>
      <c r="H548" s="67" t="s">
        <v>72</v>
      </c>
      <c r="I548" s="69" t="s">
        <v>65</v>
      </c>
      <c r="J548" s="70" t="s">
        <v>10007</v>
      </c>
      <c r="K548" s="70">
        <v>11250000</v>
      </c>
      <c r="L548" s="68" t="s">
        <v>67</v>
      </c>
      <c r="M548" s="70" t="s">
        <v>7431</v>
      </c>
      <c r="N548" s="70">
        <v>1192789489</v>
      </c>
      <c r="O548" s="75">
        <v>14</v>
      </c>
      <c r="P548" s="249">
        <v>45302</v>
      </c>
      <c r="Q548" s="70">
        <v>2126349000</v>
      </c>
      <c r="R548" s="249">
        <v>45342</v>
      </c>
      <c r="S548" s="70">
        <v>11250000</v>
      </c>
      <c r="T548" s="67" t="s">
        <v>66</v>
      </c>
      <c r="U548" s="70">
        <v>36557666</v>
      </c>
      <c r="V548" s="70" t="s">
        <v>5987</v>
      </c>
      <c r="W548" s="249">
        <v>45342</v>
      </c>
      <c r="X548" s="249">
        <v>45342</v>
      </c>
      <c r="Y548" s="78" t="s">
        <v>74</v>
      </c>
      <c r="Z548" s="249">
        <v>45457</v>
      </c>
      <c r="AA548" s="71">
        <f t="shared" si="40"/>
        <v>115</v>
      </c>
      <c r="AB548" s="71">
        <v>2</v>
      </c>
      <c r="AC548" s="299">
        <v>1250000</v>
      </c>
      <c r="AD548" s="71">
        <v>1</v>
      </c>
      <c r="AE548" s="315">
        <v>45473</v>
      </c>
      <c r="AF548" s="71">
        <f t="shared" si="41"/>
        <v>16</v>
      </c>
      <c r="AG548" s="70">
        <v>0</v>
      </c>
      <c r="AH548" s="300">
        <v>0</v>
      </c>
      <c r="AI548" s="158" t="s">
        <v>74</v>
      </c>
      <c r="AJ548" s="67">
        <v>0</v>
      </c>
      <c r="AK548" s="76" t="s">
        <v>74</v>
      </c>
      <c r="AL548" s="76" t="s">
        <v>74</v>
      </c>
      <c r="AM548" s="71">
        <f t="shared" si="42"/>
        <v>0</v>
      </c>
      <c r="AN548" s="305">
        <f>+K548+AC548-AH548</f>
        <v>12500000</v>
      </c>
      <c r="AO548" s="67" t="s">
        <v>66</v>
      </c>
      <c r="AP548" s="70">
        <v>11250000</v>
      </c>
      <c r="AQ548" s="67" t="s">
        <v>94</v>
      </c>
      <c r="AR548" s="70">
        <v>0</v>
      </c>
      <c r="AS548" s="80" t="s">
        <v>74</v>
      </c>
      <c r="AT548" s="301">
        <v>12500000</v>
      </c>
      <c r="AU548" s="203">
        <f t="shared" si="43"/>
        <v>0</v>
      </c>
      <c r="AV548" s="83">
        <f t="shared" si="44"/>
        <v>1</v>
      </c>
      <c r="AW548" s="158" t="s">
        <v>74</v>
      </c>
      <c r="AX548" s="67" t="s">
        <v>80</v>
      </c>
      <c r="AY548" s="70" t="s">
        <v>10006</v>
      </c>
      <c r="AZ548" s="68" t="s">
        <v>66</v>
      </c>
      <c r="BA548" s="68" t="s">
        <v>66</v>
      </c>
    </row>
    <row r="549" spans="2:53" x14ac:dyDescent="0.25">
      <c r="B549" s="68">
        <v>2024</v>
      </c>
      <c r="C549" s="68">
        <v>891780111</v>
      </c>
      <c r="D549" s="69" t="s">
        <v>64</v>
      </c>
      <c r="E549" s="74" t="s">
        <v>10005</v>
      </c>
      <c r="F549" s="71" t="s">
        <v>10004</v>
      </c>
      <c r="G549" s="314">
        <v>0</v>
      </c>
      <c r="H549" s="67" t="s">
        <v>72</v>
      </c>
      <c r="I549" s="69" t="s">
        <v>65</v>
      </c>
      <c r="J549" s="70" t="s">
        <v>10003</v>
      </c>
      <c r="K549" s="70">
        <v>12060000</v>
      </c>
      <c r="L549" s="68" t="s">
        <v>67</v>
      </c>
      <c r="M549" s="70" t="s">
        <v>10002</v>
      </c>
      <c r="N549" s="70">
        <v>1066095376</v>
      </c>
      <c r="O549" s="75">
        <v>13</v>
      </c>
      <c r="P549" s="158">
        <v>45302</v>
      </c>
      <c r="Q549" s="70">
        <v>4518689382</v>
      </c>
      <c r="R549" s="249">
        <v>45342</v>
      </c>
      <c r="S549" s="70">
        <v>12060000</v>
      </c>
      <c r="T549" s="67" t="s">
        <v>66</v>
      </c>
      <c r="U549" s="70">
        <v>36557666</v>
      </c>
      <c r="V549" s="70" t="s">
        <v>5987</v>
      </c>
      <c r="W549" s="249">
        <v>45342</v>
      </c>
      <c r="X549" s="249">
        <v>45342</v>
      </c>
      <c r="Y549" s="78" t="s">
        <v>74</v>
      </c>
      <c r="Z549" s="249">
        <v>45457</v>
      </c>
      <c r="AA549" s="71">
        <f t="shared" si="40"/>
        <v>115</v>
      </c>
      <c r="AB549" s="71">
        <v>0</v>
      </c>
      <c r="AC549" s="299">
        <v>0</v>
      </c>
      <c r="AD549" s="71">
        <v>0</v>
      </c>
      <c r="AE549" s="158" t="s">
        <v>74</v>
      </c>
      <c r="AF549" s="71">
        <f t="shared" si="41"/>
        <v>0</v>
      </c>
      <c r="AG549" s="70">
        <v>0</v>
      </c>
      <c r="AH549" s="300">
        <v>0</v>
      </c>
      <c r="AI549" s="158" t="s">
        <v>74</v>
      </c>
      <c r="AJ549" s="67">
        <v>0</v>
      </c>
      <c r="AK549" s="76" t="s">
        <v>74</v>
      </c>
      <c r="AL549" s="76" t="s">
        <v>74</v>
      </c>
      <c r="AM549" s="71">
        <f t="shared" si="42"/>
        <v>0</v>
      </c>
      <c r="AN549" s="305">
        <f>+K549+AC549-AH549</f>
        <v>12060000</v>
      </c>
      <c r="AO549" s="67" t="s">
        <v>66</v>
      </c>
      <c r="AP549" s="70">
        <v>12060000</v>
      </c>
      <c r="AQ549" s="67" t="s">
        <v>94</v>
      </c>
      <c r="AR549" s="70">
        <v>0</v>
      </c>
      <c r="AS549" s="80" t="s">
        <v>74</v>
      </c>
      <c r="AT549" s="301">
        <v>12060000</v>
      </c>
      <c r="AU549" s="203">
        <f t="shared" si="43"/>
        <v>0</v>
      </c>
      <c r="AV549" s="83">
        <f t="shared" si="44"/>
        <v>1</v>
      </c>
      <c r="AW549" s="158" t="s">
        <v>74</v>
      </c>
      <c r="AX549" s="67" t="s">
        <v>80</v>
      </c>
      <c r="AY549" s="70" t="s">
        <v>10001</v>
      </c>
      <c r="AZ549" s="68" t="s">
        <v>66</v>
      </c>
      <c r="BA549" s="68" t="s">
        <v>66</v>
      </c>
    </row>
    <row r="550" spans="2:53" x14ac:dyDescent="0.25">
      <c r="B550" s="68">
        <v>2024</v>
      </c>
      <c r="C550" s="68">
        <v>891780111</v>
      </c>
      <c r="D550" s="69" t="s">
        <v>64</v>
      </c>
      <c r="E550" s="74" t="s">
        <v>10000</v>
      </c>
      <c r="F550" s="71" t="s">
        <v>9999</v>
      </c>
      <c r="G550" s="314">
        <v>0</v>
      </c>
      <c r="H550" s="67" t="s">
        <v>72</v>
      </c>
      <c r="I550" s="69" t="s">
        <v>65</v>
      </c>
      <c r="J550" s="70" t="s">
        <v>9936</v>
      </c>
      <c r="K550" s="70">
        <v>10250000</v>
      </c>
      <c r="L550" s="68" t="s">
        <v>67</v>
      </c>
      <c r="M550" s="70" t="s">
        <v>7095</v>
      </c>
      <c r="N550" s="70">
        <v>1083027976</v>
      </c>
      <c r="O550" s="75">
        <v>14</v>
      </c>
      <c r="P550" s="249">
        <v>45302</v>
      </c>
      <c r="Q550" s="70">
        <v>2126349000</v>
      </c>
      <c r="R550" s="249">
        <v>45342</v>
      </c>
      <c r="S550" s="70">
        <v>10250000</v>
      </c>
      <c r="T550" s="67" t="s">
        <v>66</v>
      </c>
      <c r="U550" s="70">
        <v>85473390</v>
      </c>
      <c r="V550" s="70" t="s">
        <v>9789</v>
      </c>
      <c r="W550" s="249">
        <v>45342</v>
      </c>
      <c r="X550" s="249">
        <v>45342</v>
      </c>
      <c r="Y550" s="78" t="s">
        <v>74</v>
      </c>
      <c r="Z550" s="249">
        <v>45457</v>
      </c>
      <c r="AA550" s="71">
        <f t="shared" si="40"/>
        <v>115</v>
      </c>
      <c r="AB550" s="71">
        <v>0</v>
      </c>
      <c r="AC550" s="299">
        <v>0</v>
      </c>
      <c r="AD550" s="71">
        <v>0</v>
      </c>
      <c r="AE550" s="158" t="s">
        <v>74</v>
      </c>
      <c r="AF550" s="71">
        <f t="shared" si="41"/>
        <v>0</v>
      </c>
      <c r="AG550" s="70">
        <v>0</v>
      </c>
      <c r="AH550" s="300">
        <v>0</v>
      </c>
      <c r="AI550" s="158" t="s">
        <v>74</v>
      </c>
      <c r="AJ550" s="67">
        <v>0</v>
      </c>
      <c r="AK550" s="76" t="s">
        <v>74</v>
      </c>
      <c r="AL550" s="76" t="s">
        <v>74</v>
      </c>
      <c r="AM550" s="71">
        <f t="shared" si="42"/>
        <v>0</v>
      </c>
      <c r="AN550" s="305">
        <f>+K550+AC550-AH550</f>
        <v>10250000</v>
      </c>
      <c r="AO550" s="67" t="s">
        <v>66</v>
      </c>
      <c r="AP550" s="70">
        <v>10250000</v>
      </c>
      <c r="AQ550" s="67" t="s">
        <v>94</v>
      </c>
      <c r="AR550" s="70">
        <v>0</v>
      </c>
      <c r="AS550" s="80" t="s">
        <v>74</v>
      </c>
      <c r="AT550" s="301">
        <v>10250000</v>
      </c>
      <c r="AU550" s="203">
        <f t="shared" si="43"/>
        <v>0</v>
      </c>
      <c r="AV550" s="83">
        <f t="shared" si="44"/>
        <v>1</v>
      </c>
      <c r="AW550" s="158" t="s">
        <v>74</v>
      </c>
      <c r="AX550" s="67" t="s">
        <v>80</v>
      </c>
      <c r="AY550" s="70" t="s">
        <v>9998</v>
      </c>
      <c r="AZ550" s="68" t="s">
        <v>66</v>
      </c>
      <c r="BA550" s="68" t="s">
        <v>66</v>
      </c>
    </row>
    <row r="551" spans="2:53" x14ac:dyDescent="0.25">
      <c r="B551" s="68">
        <v>2024</v>
      </c>
      <c r="C551" s="68">
        <v>891780111</v>
      </c>
      <c r="D551" s="69" t="s">
        <v>64</v>
      </c>
      <c r="E551" s="74" t="s">
        <v>9997</v>
      </c>
      <c r="F551" s="71" t="s">
        <v>9996</v>
      </c>
      <c r="G551" s="314">
        <v>0</v>
      </c>
      <c r="H551" s="67" t="s">
        <v>72</v>
      </c>
      <c r="I551" s="69" t="s">
        <v>65</v>
      </c>
      <c r="J551" s="70" t="s">
        <v>9995</v>
      </c>
      <c r="K551" s="70">
        <v>8610000</v>
      </c>
      <c r="L551" s="68" t="s">
        <v>67</v>
      </c>
      <c r="M551" s="70" t="s">
        <v>6572</v>
      </c>
      <c r="N551" s="70">
        <v>1084738546</v>
      </c>
      <c r="O551" s="75">
        <v>14</v>
      </c>
      <c r="P551" s="249">
        <v>45302</v>
      </c>
      <c r="Q551" s="70">
        <v>2126349000</v>
      </c>
      <c r="R551" s="249">
        <v>45342</v>
      </c>
      <c r="S551" s="70">
        <v>8610000</v>
      </c>
      <c r="T551" s="67" t="s">
        <v>66</v>
      </c>
      <c r="U551" s="70">
        <v>85473390</v>
      </c>
      <c r="V551" s="70" t="s">
        <v>9789</v>
      </c>
      <c r="W551" s="249">
        <v>45342</v>
      </c>
      <c r="X551" s="249">
        <v>45342</v>
      </c>
      <c r="Y551" s="78" t="s">
        <v>74</v>
      </c>
      <c r="Z551" s="249">
        <v>45457</v>
      </c>
      <c r="AA551" s="71">
        <f t="shared" si="40"/>
        <v>115</v>
      </c>
      <c r="AB551" s="71">
        <v>2</v>
      </c>
      <c r="AC551" s="299">
        <v>1050000</v>
      </c>
      <c r="AD551" s="71">
        <v>1</v>
      </c>
      <c r="AE551" s="315">
        <v>45473</v>
      </c>
      <c r="AF551" s="71">
        <f t="shared" si="41"/>
        <v>16</v>
      </c>
      <c r="AG551" s="70">
        <v>0</v>
      </c>
      <c r="AH551" s="300">
        <v>0</v>
      </c>
      <c r="AI551" s="158" t="s">
        <v>74</v>
      </c>
      <c r="AJ551" s="67">
        <v>0</v>
      </c>
      <c r="AK551" s="76" t="s">
        <v>74</v>
      </c>
      <c r="AL551" s="76" t="s">
        <v>74</v>
      </c>
      <c r="AM551" s="71">
        <f t="shared" si="42"/>
        <v>0</v>
      </c>
      <c r="AN551" s="305">
        <f>+K551+AC551-AH551</f>
        <v>9660000</v>
      </c>
      <c r="AO551" s="67" t="s">
        <v>66</v>
      </c>
      <c r="AP551" s="70">
        <v>8610000</v>
      </c>
      <c r="AQ551" s="67" t="s">
        <v>94</v>
      </c>
      <c r="AR551" s="70">
        <v>0</v>
      </c>
      <c r="AS551" s="80" t="s">
        <v>74</v>
      </c>
      <c r="AT551" s="301">
        <v>9660000</v>
      </c>
      <c r="AU551" s="203">
        <f t="shared" si="43"/>
        <v>0</v>
      </c>
      <c r="AV551" s="83">
        <f t="shared" si="44"/>
        <v>1</v>
      </c>
      <c r="AW551" s="158" t="s">
        <v>74</v>
      </c>
      <c r="AX551" s="67" t="s">
        <v>80</v>
      </c>
      <c r="AY551" s="70" t="s">
        <v>9994</v>
      </c>
      <c r="AZ551" s="68" t="s">
        <v>66</v>
      </c>
      <c r="BA551" s="68" t="s">
        <v>66</v>
      </c>
    </row>
    <row r="552" spans="2:53" x14ac:dyDescent="0.25">
      <c r="B552" s="68">
        <v>2024</v>
      </c>
      <c r="C552" s="68">
        <v>891780111</v>
      </c>
      <c r="D552" s="69" t="s">
        <v>64</v>
      </c>
      <c r="E552" s="74" t="s">
        <v>9993</v>
      </c>
      <c r="F552" s="71" t="s">
        <v>9992</v>
      </c>
      <c r="G552" s="314">
        <v>0</v>
      </c>
      <c r="H552" s="67" t="s">
        <v>72</v>
      </c>
      <c r="I552" s="69" t="s">
        <v>65</v>
      </c>
      <c r="J552" s="70" t="s">
        <v>9991</v>
      </c>
      <c r="K552" s="70">
        <v>8610000</v>
      </c>
      <c r="L552" s="68" t="s">
        <v>67</v>
      </c>
      <c r="M552" s="70" t="s">
        <v>6622</v>
      </c>
      <c r="N552" s="70">
        <v>1083002832</v>
      </c>
      <c r="O552" s="75">
        <v>14</v>
      </c>
      <c r="P552" s="249">
        <v>45302</v>
      </c>
      <c r="Q552" s="70">
        <v>2126349000</v>
      </c>
      <c r="R552" s="249">
        <v>45342</v>
      </c>
      <c r="S552" s="70">
        <v>8610000</v>
      </c>
      <c r="T552" s="67" t="s">
        <v>66</v>
      </c>
      <c r="U552" s="70">
        <v>85475141</v>
      </c>
      <c r="V552" s="70" t="s">
        <v>6621</v>
      </c>
      <c r="W552" s="249">
        <v>45342</v>
      </c>
      <c r="X552" s="249">
        <v>45342</v>
      </c>
      <c r="Y552" s="78" t="s">
        <v>74</v>
      </c>
      <c r="Z552" s="249">
        <v>45457</v>
      </c>
      <c r="AA552" s="71">
        <f t="shared" si="40"/>
        <v>115</v>
      </c>
      <c r="AB552" s="71">
        <v>0</v>
      </c>
      <c r="AC552" s="299">
        <v>0</v>
      </c>
      <c r="AD552" s="71">
        <v>0</v>
      </c>
      <c r="AE552" s="158" t="s">
        <v>74</v>
      </c>
      <c r="AF552" s="71">
        <f t="shared" si="41"/>
        <v>0</v>
      </c>
      <c r="AG552" s="70">
        <v>0</v>
      </c>
      <c r="AH552" s="300">
        <v>0</v>
      </c>
      <c r="AI552" s="158" t="s">
        <v>74</v>
      </c>
      <c r="AJ552" s="67">
        <v>0</v>
      </c>
      <c r="AK552" s="76" t="s">
        <v>74</v>
      </c>
      <c r="AL552" s="76" t="s">
        <v>74</v>
      </c>
      <c r="AM552" s="71">
        <f t="shared" si="42"/>
        <v>0</v>
      </c>
      <c r="AN552" s="305">
        <f>+K552+AC552-AH552</f>
        <v>8610000</v>
      </c>
      <c r="AO552" s="67" t="s">
        <v>66</v>
      </c>
      <c r="AP552" s="70">
        <v>8610000</v>
      </c>
      <c r="AQ552" s="67" t="s">
        <v>94</v>
      </c>
      <c r="AR552" s="70">
        <v>0</v>
      </c>
      <c r="AS552" s="80" t="s">
        <v>74</v>
      </c>
      <c r="AT552" s="301">
        <v>8610000</v>
      </c>
      <c r="AU552" s="203">
        <f t="shared" si="43"/>
        <v>0</v>
      </c>
      <c r="AV552" s="83">
        <f t="shared" si="44"/>
        <v>1</v>
      </c>
      <c r="AW552" s="158" t="s">
        <v>74</v>
      </c>
      <c r="AX552" s="67" t="s">
        <v>80</v>
      </c>
      <c r="AY552" s="70" t="s">
        <v>9990</v>
      </c>
      <c r="AZ552" s="68" t="s">
        <v>66</v>
      </c>
      <c r="BA552" s="68" t="s">
        <v>66</v>
      </c>
    </row>
    <row r="553" spans="2:53" x14ac:dyDescent="0.25">
      <c r="B553" s="68">
        <v>2024</v>
      </c>
      <c r="C553" s="68">
        <v>891780111</v>
      </c>
      <c r="D553" s="69" t="s">
        <v>64</v>
      </c>
      <c r="E553" s="74" t="s">
        <v>9989</v>
      </c>
      <c r="F553" s="71" t="s">
        <v>9988</v>
      </c>
      <c r="G553" s="314">
        <v>0</v>
      </c>
      <c r="H553" s="67" t="s">
        <v>72</v>
      </c>
      <c r="I553" s="69" t="s">
        <v>65</v>
      </c>
      <c r="J553" s="70" t="s">
        <v>9987</v>
      </c>
      <c r="K553" s="70">
        <v>14850000</v>
      </c>
      <c r="L553" s="68" t="s">
        <v>67</v>
      </c>
      <c r="M553" s="70" t="s">
        <v>7542</v>
      </c>
      <c r="N553" s="70">
        <v>1081820476</v>
      </c>
      <c r="O553" s="75">
        <v>13</v>
      </c>
      <c r="P553" s="158">
        <v>45302</v>
      </c>
      <c r="Q553" s="70">
        <v>4518689382</v>
      </c>
      <c r="R553" s="249">
        <v>45342</v>
      </c>
      <c r="S553" s="70">
        <v>14850000</v>
      </c>
      <c r="T553" s="67" t="s">
        <v>66</v>
      </c>
      <c r="U553" s="70">
        <v>1192791759</v>
      </c>
      <c r="V553" s="70" t="s">
        <v>2571</v>
      </c>
      <c r="W553" s="249">
        <v>45342</v>
      </c>
      <c r="X553" s="249">
        <v>45342</v>
      </c>
      <c r="Y553" s="78" t="s">
        <v>74</v>
      </c>
      <c r="Z553" s="249">
        <v>45457</v>
      </c>
      <c r="AA553" s="71">
        <f t="shared" si="40"/>
        <v>115</v>
      </c>
      <c r="AB553" s="71">
        <v>2</v>
      </c>
      <c r="AC553" s="299">
        <v>1650000</v>
      </c>
      <c r="AD553" s="71">
        <v>1</v>
      </c>
      <c r="AE553" s="315">
        <v>45473</v>
      </c>
      <c r="AF553" s="71">
        <f t="shared" si="41"/>
        <v>16</v>
      </c>
      <c r="AG553" s="70">
        <v>0</v>
      </c>
      <c r="AH553" s="300">
        <v>0</v>
      </c>
      <c r="AI553" s="158" t="s">
        <v>74</v>
      </c>
      <c r="AJ553" s="67">
        <v>0</v>
      </c>
      <c r="AK553" s="76" t="s">
        <v>74</v>
      </c>
      <c r="AL553" s="76" t="s">
        <v>74</v>
      </c>
      <c r="AM553" s="71">
        <f t="shared" si="42"/>
        <v>0</v>
      </c>
      <c r="AN553" s="305">
        <f>+K553+AC553-AH553</f>
        <v>16500000</v>
      </c>
      <c r="AO553" s="67" t="s">
        <v>66</v>
      </c>
      <c r="AP553" s="70">
        <v>14850000</v>
      </c>
      <c r="AQ553" s="67" t="s">
        <v>94</v>
      </c>
      <c r="AR553" s="70">
        <v>0</v>
      </c>
      <c r="AS553" s="80" t="s">
        <v>74</v>
      </c>
      <c r="AT553" s="301">
        <v>16500000</v>
      </c>
      <c r="AU553" s="203">
        <f t="shared" si="43"/>
        <v>0</v>
      </c>
      <c r="AV553" s="83">
        <f t="shared" si="44"/>
        <v>1</v>
      </c>
      <c r="AW553" s="158" t="s">
        <v>74</v>
      </c>
      <c r="AX553" s="67" t="s">
        <v>80</v>
      </c>
      <c r="AY553" s="70" t="s">
        <v>9986</v>
      </c>
      <c r="AZ553" s="68" t="s">
        <v>66</v>
      </c>
      <c r="BA553" s="68" t="s">
        <v>66</v>
      </c>
    </row>
    <row r="554" spans="2:53" x14ac:dyDescent="0.25">
      <c r="B554" s="68">
        <v>2024</v>
      </c>
      <c r="C554" s="68">
        <v>891780111</v>
      </c>
      <c r="D554" s="69" t="s">
        <v>64</v>
      </c>
      <c r="E554" s="74" t="s">
        <v>9985</v>
      </c>
      <c r="F554" s="71" t="s">
        <v>9984</v>
      </c>
      <c r="G554" s="314">
        <v>0</v>
      </c>
      <c r="H554" s="67" t="s">
        <v>72</v>
      </c>
      <c r="I554" s="69" t="s">
        <v>65</v>
      </c>
      <c r="J554" s="70" t="s">
        <v>9832</v>
      </c>
      <c r="K554" s="70">
        <v>10167000</v>
      </c>
      <c r="L554" s="68" t="s">
        <v>67</v>
      </c>
      <c r="M554" s="70" t="s">
        <v>6780</v>
      </c>
      <c r="N554" s="70">
        <v>1082925224</v>
      </c>
      <c r="O554" s="75">
        <v>13</v>
      </c>
      <c r="P554" s="158">
        <v>45302</v>
      </c>
      <c r="Q554" s="70">
        <v>4518689382</v>
      </c>
      <c r="R554" s="249">
        <v>45342</v>
      </c>
      <c r="S554" s="70">
        <v>10167000</v>
      </c>
      <c r="T554" s="67" t="s">
        <v>66</v>
      </c>
      <c r="U554" s="70">
        <v>36557666</v>
      </c>
      <c r="V554" s="70" t="s">
        <v>5987</v>
      </c>
      <c r="W554" s="249">
        <v>45342</v>
      </c>
      <c r="X554" s="249">
        <v>45342</v>
      </c>
      <c r="Y554" s="78" t="s">
        <v>74</v>
      </c>
      <c r="Z554" s="249">
        <v>45457</v>
      </c>
      <c r="AA554" s="71">
        <f t="shared" si="40"/>
        <v>115</v>
      </c>
      <c r="AB554" s="71">
        <v>0</v>
      </c>
      <c r="AC554" s="299">
        <v>0</v>
      </c>
      <c r="AD554" s="71">
        <v>0</v>
      </c>
      <c r="AE554" s="158" t="s">
        <v>74</v>
      </c>
      <c r="AF554" s="71">
        <f t="shared" si="41"/>
        <v>0</v>
      </c>
      <c r="AG554" s="70">
        <v>0</v>
      </c>
      <c r="AH554" s="300">
        <v>0</v>
      </c>
      <c r="AI554" s="158" t="s">
        <v>74</v>
      </c>
      <c r="AJ554" s="67">
        <v>0</v>
      </c>
      <c r="AK554" s="76" t="s">
        <v>74</v>
      </c>
      <c r="AL554" s="76" t="s">
        <v>74</v>
      </c>
      <c r="AM554" s="71">
        <f t="shared" si="42"/>
        <v>0</v>
      </c>
      <c r="AN554" s="305">
        <f>+K554+AC554-AH554</f>
        <v>10167000</v>
      </c>
      <c r="AO554" s="67" t="s">
        <v>66</v>
      </c>
      <c r="AP554" s="70">
        <v>10167000</v>
      </c>
      <c r="AQ554" s="67" t="s">
        <v>94</v>
      </c>
      <c r="AR554" s="70">
        <v>0</v>
      </c>
      <c r="AS554" s="80" t="s">
        <v>74</v>
      </c>
      <c r="AT554" s="301">
        <v>10167000</v>
      </c>
      <c r="AU554" s="203">
        <f t="shared" si="43"/>
        <v>0</v>
      </c>
      <c r="AV554" s="83">
        <f t="shared" si="44"/>
        <v>1</v>
      </c>
      <c r="AW554" s="158" t="s">
        <v>74</v>
      </c>
      <c r="AX554" s="67" t="s">
        <v>80</v>
      </c>
      <c r="AY554" s="70" t="s">
        <v>9983</v>
      </c>
      <c r="AZ554" s="68" t="s">
        <v>66</v>
      </c>
      <c r="BA554" s="68" t="s">
        <v>66</v>
      </c>
    </row>
    <row r="555" spans="2:53" x14ac:dyDescent="0.25">
      <c r="B555" s="68">
        <v>2024</v>
      </c>
      <c r="C555" s="68">
        <v>891780111</v>
      </c>
      <c r="D555" s="69" t="s">
        <v>64</v>
      </c>
      <c r="E555" s="74" t="s">
        <v>9982</v>
      </c>
      <c r="F555" s="71" t="s">
        <v>9981</v>
      </c>
      <c r="G555" s="314">
        <v>0</v>
      </c>
      <c r="H555" s="67" t="s">
        <v>72</v>
      </c>
      <c r="I555" s="69" t="s">
        <v>65</v>
      </c>
      <c r="J555" s="70" t="s">
        <v>9952</v>
      </c>
      <c r="K555" s="70">
        <v>8610000</v>
      </c>
      <c r="L555" s="68" t="s">
        <v>67</v>
      </c>
      <c r="M555" s="70" t="s">
        <v>8992</v>
      </c>
      <c r="N555" s="70">
        <v>1082944401</v>
      </c>
      <c r="O555" s="75">
        <v>14</v>
      </c>
      <c r="P555" s="249">
        <v>45302</v>
      </c>
      <c r="Q555" s="70">
        <v>2126349000</v>
      </c>
      <c r="R555" s="249">
        <v>45342</v>
      </c>
      <c r="S555" s="70">
        <v>8610000</v>
      </c>
      <c r="T555" s="67" t="s">
        <v>66</v>
      </c>
      <c r="U555" s="70">
        <v>85459497</v>
      </c>
      <c r="V555" s="70" t="s">
        <v>4616</v>
      </c>
      <c r="W555" s="249">
        <v>45342</v>
      </c>
      <c r="X555" s="249">
        <v>45342</v>
      </c>
      <c r="Y555" s="78" t="s">
        <v>74</v>
      </c>
      <c r="Z555" s="249">
        <v>45457</v>
      </c>
      <c r="AA555" s="71">
        <f t="shared" si="40"/>
        <v>115</v>
      </c>
      <c r="AB555" s="71">
        <v>2</v>
      </c>
      <c r="AC555" s="299">
        <v>1050000</v>
      </c>
      <c r="AD555" s="71">
        <v>1</v>
      </c>
      <c r="AE555" s="315">
        <v>45473</v>
      </c>
      <c r="AF555" s="71">
        <f t="shared" si="41"/>
        <v>16</v>
      </c>
      <c r="AG555" s="70">
        <v>0</v>
      </c>
      <c r="AH555" s="300">
        <v>0</v>
      </c>
      <c r="AI555" s="158" t="s">
        <v>74</v>
      </c>
      <c r="AJ555" s="67">
        <v>0</v>
      </c>
      <c r="AK555" s="76" t="s">
        <v>74</v>
      </c>
      <c r="AL555" s="76" t="s">
        <v>74</v>
      </c>
      <c r="AM555" s="71">
        <f t="shared" si="42"/>
        <v>0</v>
      </c>
      <c r="AN555" s="305">
        <f>+K555+AC555-AH555</f>
        <v>9660000</v>
      </c>
      <c r="AO555" s="67" t="s">
        <v>66</v>
      </c>
      <c r="AP555" s="70">
        <v>8610000</v>
      </c>
      <c r="AQ555" s="67" t="s">
        <v>94</v>
      </c>
      <c r="AR555" s="70">
        <v>0</v>
      </c>
      <c r="AS555" s="80" t="s">
        <v>74</v>
      </c>
      <c r="AT555" s="301">
        <v>9660000</v>
      </c>
      <c r="AU555" s="203">
        <f t="shared" si="43"/>
        <v>0</v>
      </c>
      <c r="AV555" s="83">
        <f t="shared" si="44"/>
        <v>1</v>
      </c>
      <c r="AW555" s="158" t="s">
        <v>74</v>
      </c>
      <c r="AX555" s="67" t="s">
        <v>80</v>
      </c>
      <c r="AY555" s="70" t="s">
        <v>9980</v>
      </c>
      <c r="AZ555" s="68" t="s">
        <v>66</v>
      </c>
      <c r="BA555" s="68" t="s">
        <v>66</v>
      </c>
    </row>
    <row r="556" spans="2:53" x14ac:dyDescent="0.25">
      <c r="B556" s="68">
        <v>2024</v>
      </c>
      <c r="C556" s="68">
        <v>891780111</v>
      </c>
      <c r="D556" s="69" t="s">
        <v>64</v>
      </c>
      <c r="E556" s="74" t="s">
        <v>9979</v>
      </c>
      <c r="F556" s="71" t="s">
        <v>9978</v>
      </c>
      <c r="G556" s="314">
        <v>0</v>
      </c>
      <c r="H556" s="67" t="s">
        <v>72</v>
      </c>
      <c r="I556" s="69" t="s">
        <v>65</v>
      </c>
      <c r="J556" s="70" t="s">
        <v>9952</v>
      </c>
      <c r="K556" s="70">
        <v>8610000</v>
      </c>
      <c r="L556" s="68" t="s">
        <v>67</v>
      </c>
      <c r="M556" s="70" t="s">
        <v>7320</v>
      </c>
      <c r="N556" s="70">
        <v>1083030981</v>
      </c>
      <c r="O556" s="75">
        <v>14</v>
      </c>
      <c r="P556" s="249">
        <v>45302</v>
      </c>
      <c r="Q556" s="70">
        <v>2126349000</v>
      </c>
      <c r="R556" s="249">
        <v>45342</v>
      </c>
      <c r="S556" s="70">
        <v>8610000</v>
      </c>
      <c r="T556" s="67" t="s">
        <v>66</v>
      </c>
      <c r="U556" s="70">
        <v>85459497</v>
      </c>
      <c r="V556" s="70" t="s">
        <v>4616</v>
      </c>
      <c r="W556" s="249">
        <v>45342</v>
      </c>
      <c r="X556" s="249">
        <v>45342</v>
      </c>
      <c r="Y556" s="78" t="s">
        <v>74</v>
      </c>
      <c r="Z556" s="249">
        <v>45457</v>
      </c>
      <c r="AA556" s="71">
        <f t="shared" si="40"/>
        <v>115</v>
      </c>
      <c r="AB556" s="71">
        <v>2</v>
      </c>
      <c r="AC556" s="299">
        <v>1050000</v>
      </c>
      <c r="AD556" s="71">
        <v>1</v>
      </c>
      <c r="AE556" s="315">
        <v>45473</v>
      </c>
      <c r="AF556" s="71">
        <f t="shared" si="41"/>
        <v>16</v>
      </c>
      <c r="AG556" s="70">
        <v>0</v>
      </c>
      <c r="AH556" s="300">
        <v>0</v>
      </c>
      <c r="AI556" s="158" t="s">
        <v>74</v>
      </c>
      <c r="AJ556" s="67">
        <v>0</v>
      </c>
      <c r="AK556" s="76" t="s">
        <v>74</v>
      </c>
      <c r="AL556" s="76" t="s">
        <v>74</v>
      </c>
      <c r="AM556" s="71">
        <f t="shared" si="42"/>
        <v>0</v>
      </c>
      <c r="AN556" s="305">
        <f>+K556+AC556-AH556</f>
        <v>9660000</v>
      </c>
      <c r="AO556" s="67" t="s">
        <v>66</v>
      </c>
      <c r="AP556" s="70">
        <v>8610000</v>
      </c>
      <c r="AQ556" s="67" t="s">
        <v>94</v>
      </c>
      <c r="AR556" s="70">
        <v>0</v>
      </c>
      <c r="AS556" s="80" t="s">
        <v>74</v>
      </c>
      <c r="AT556" s="301">
        <v>9660000</v>
      </c>
      <c r="AU556" s="203">
        <f t="shared" si="43"/>
        <v>0</v>
      </c>
      <c r="AV556" s="83">
        <f t="shared" si="44"/>
        <v>1</v>
      </c>
      <c r="AW556" s="158" t="s">
        <v>74</v>
      </c>
      <c r="AX556" s="67" t="s">
        <v>80</v>
      </c>
      <c r="AY556" s="70" t="s">
        <v>9977</v>
      </c>
      <c r="AZ556" s="68" t="s">
        <v>66</v>
      </c>
      <c r="BA556" s="68" t="s">
        <v>66</v>
      </c>
    </row>
    <row r="557" spans="2:53" x14ac:dyDescent="0.25">
      <c r="B557" s="68">
        <v>2024</v>
      </c>
      <c r="C557" s="68">
        <v>891780111</v>
      </c>
      <c r="D557" s="69" t="s">
        <v>64</v>
      </c>
      <c r="E557" s="74" t="s">
        <v>9976</v>
      </c>
      <c r="F557" s="71" t="s">
        <v>9975</v>
      </c>
      <c r="G557" s="314">
        <v>0</v>
      </c>
      <c r="H557" s="67" t="s">
        <v>72</v>
      </c>
      <c r="I557" s="69" t="s">
        <v>65</v>
      </c>
      <c r="J557" s="70" t="s">
        <v>9974</v>
      </c>
      <c r="K557" s="70">
        <v>12100000</v>
      </c>
      <c r="L557" s="68" t="s">
        <v>67</v>
      </c>
      <c r="M557" s="70" t="s">
        <v>7298</v>
      </c>
      <c r="N557" s="70">
        <v>1143379940</v>
      </c>
      <c r="O557" s="75">
        <v>13</v>
      </c>
      <c r="P557" s="158">
        <v>45302</v>
      </c>
      <c r="Q557" s="70">
        <v>4518689382</v>
      </c>
      <c r="R557" s="249">
        <v>45342</v>
      </c>
      <c r="S557" s="70">
        <v>12100000</v>
      </c>
      <c r="T557" s="67" t="s">
        <v>66</v>
      </c>
      <c r="U557" s="70">
        <v>57461216</v>
      </c>
      <c r="V557" s="70" t="s">
        <v>4578</v>
      </c>
      <c r="W557" s="249">
        <v>45342</v>
      </c>
      <c r="X557" s="249">
        <v>45342</v>
      </c>
      <c r="Y557" s="78" t="s">
        <v>74</v>
      </c>
      <c r="Z557" s="249">
        <v>45457</v>
      </c>
      <c r="AA557" s="71">
        <f t="shared" si="40"/>
        <v>115</v>
      </c>
      <c r="AB557" s="71">
        <v>2</v>
      </c>
      <c r="AC557" s="299">
        <v>1500000</v>
      </c>
      <c r="AD557" s="71">
        <v>1</v>
      </c>
      <c r="AE557" s="315">
        <v>45473</v>
      </c>
      <c r="AF557" s="71">
        <f t="shared" si="41"/>
        <v>16</v>
      </c>
      <c r="AG557" s="70">
        <v>0</v>
      </c>
      <c r="AH557" s="300">
        <v>0</v>
      </c>
      <c r="AI557" s="158" t="s">
        <v>74</v>
      </c>
      <c r="AJ557" s="67">
        <v>0</v>
      </c>
      <c r="AK557" s="76" t="s">
        <v>74</v>
      </c>
      <c r="AL557" s="76" t="s">
        <v>74</v>
      </c>
      <c r="AM557" s="71">
        <f t="shared" si="42"/>
        <v>0</v>
      </c>
      <c r="AN557" s="305">
        <f>+K557+AC557-AH557</f>
        <v>13600000</v>
      </c>
      <c r="AO557" s="67" t="s">
        <v>66</v>
      </c>
      <c r="AP557" s="70">
        <v>12100000</v>
      </c>
      <c r="AQ557" s="67" t="s">
        <v>94</v>
      </c>
      <c r="AR557" s="70">
        <v>0</v>
      </c>
      <c r="AS557" s="80" t="s">
        <v>74</v>
      </c>
      <c r="AT557" s="301">
        <v>13600000</v>
      </c>
      <c r="AU557" s="203">
        <f t="shared" si="43"/>
        <v>0</v>
      </c>
      <c r="AV557" s="83">
        <f t="shared" si="44"/>
        <v>1</v>
      </c>
      <c r="AW557" s="158" t="s">
        <v>74</v>
      </c>
      <c r="AX557" s="67" t="s">
        <v>80</v>
      </c>
      <c r="AY557" s="70" t="s">
        <v>9973</v>
      </c>
      <c r="AZ557" s="68" t="s">
        <v>66</v>
      </c>
      <c r="BA557" s="68" t="s">
        <v>66</v>
      </c>
    </row>
    <row r="558" spans="2:53" x14ac:dyDescent="0.25">
      <c r="B558" s="68">
        <v>2024</v>
      </c>
      <c r="C558" s="68">
        <v>891780111</v>
      </c>
      <c r="D558" s="69" t="s">
        <v>64</v>
      </c>
      <c r="E558" s="74" t="s">
        <v>9972</v>
      </c>
      <c r="F558" s="71" t="s">
        <v>9971</v>
      </c>
      <c r="G558" s="314">
        <v>0</v>
      </c>
      <c r="H558" s="67" t="s">
        <v>72</v>
      </c>
      <c r="I558" s="69" t="s">
        <v>65</v>
      </c>
      <c r="J558" s="70" t="s">
        <v>9970</v>
      </c>
      <c r="K558" s="70">
        <v>8610000</v>
      </c>
      <c r="L558" s="68" t="s">
        <v>67</v>
      </c>
      <c r="M558" s="70" t="s">
        <v>7974</v>
      </c>
      <c r="N558" s="70">
        <v>36726128</v>
      </c>
      <c r="O558" s="75">
        <v>14</v>
      </c>
      <c r="P558" s="249">
        <v>45302</v>
      </c>
      <c r="Q558" s="70">
        <v>2126349000</v>
      </c>
      <c r="R558" s="249">
        <v>45342</v>
      </c>
      <c r="S558" s="70">
        <v>8610000</v>
      </c>
      <c r="T558" s="67" t="s">
        <v>66</v>
      </c>
      <c r="U558" s="70">
        <v>7633817</v>
      </c>
      <c r="V558" s="70" t="s">
        <v>4500</v>
      </c>
      <c r="W558" s="249">
        <v>45342</v>
      </c>
      <c r="X558" s="249">
        <v>45342</v>
      </c>
      <c r="Y558" s="78" t="s">
        <v>74</v>
      </c>
      <c r="Z558" s="249">
        <v>45457</v>
      </c>
      <c r="AA558" s="71">
        <f t="shared" si="40"/>
        <v>115</v>
      </c>
      <c r="AB558" s="71">
        <v>2</v>
      </c>
      <c r="AC558" s="299">
        <v>980000</v>
      </c>
      <c r="AD558" s="71">
        <v>1</v>
      </c>
      <c r="AE558" s="315">
        <v>45473</v>
      </c>
      <c r="AF558" s="71">
        <f t="shared" si="41"/>
        <v>16</v>
      </c>
      <c r="AG558" s="70">
        <v>0</v>
      </c>
      <c r="AH558" s="300">
        <v>0</v>
      </c>
      <c r="AI558" s="158" t="s">
        <v>74</v>
      </c>
      <c r="AJ558" s="67">
        <v>0</v>
      </c>
      <c r="AK558" s="76" t="s">
        <v>74</v>
      </c>
      <c r="AL558" s="76" t="s">
        <v>74</v>
      </c>
      <c r="AM558" s="71">
        <f t="shared" si="42"/>
        <v>0</v>
      </c>
      <c r="AN558" s="305">
        <f>+K558+AC558-AH558</f>
        <v>9590000</v>
      </c>
      <c r="AO558" s="67" t="s">
        <v>66</v>
      </c>
      <c r="AP558" s="70">
        <v>8610000</v>
      </c>
      <c r="AQ558" s="67" t="s">
        <v>94</v>
      </c>
      <c r="AR558" s="70">
        <v>0</v>
      </c>
      <c r="AS558" s="80" t="s">
        <v>74</v>
      </c>
      <c r="AT558" s="301">
        <v>9590000</v>
      </c>
      <c r="AU558" s="203">
        <f t="shared" si="43"/>
        <v>0</v>
      </c>
      <c r="AV558" s="83">
        <f t="shared" si="44"/>
        <v>1</v>
      </c>
      <c r="AW558" s="158" t="s">
        <v>74</v>
      </c>
      <c r="AX558" s="67" t="s">
        <v>80</v>
      </c>
      <c r="AY558" s="70" t="s">
        <v>9969</v>
      </c>
      <c r="AZ558" s="68" t="s">
        <v>66</v>
      </c>
      <c r="BA558" s="68" t="s">
        <v>66</v>
      </c>
    </row>
    <row r="559" spans="2:53" x14ac:dyDescent="0.25">
      <c r="B559" s="68">
        <v>2024</v>
      </c>
      <c r="C559" s="68">
        <v>891780111</v>
      </c>
      <c r="D559" s="69" t="s">
        <v>64</v>
      </c>
      <c r="E559" s="74" t="s">
        <v>9968</v>
      </c>
      <c r="F559" s="71" t="s">
        <v>9967</v>
      </c>
      <c r="G559" s="314">
        <v>0</v>
      </c>
      <c r="H559" s="67" t="s">
        <v>72</v>
      </c>
      <c r="I559" s="69" t="s">
        <v>65</v>
      </c>
      <c r="J559" s="70" t="s">
        <v>9777</v>
      </c>
      <c r="K559" s="70">
        <v>8610000</v>
      </c>
      <c r="L559" s="68" t="s">
        <v>67</v>
      </c>
      <c r="M559" s="70" t="s">
        <v>6857</v>
      </c>
      <c r="N559" s="70">
        <v>36723382</v>
      </c>
      <c r="O559" s="75">
        <v>14</v>
      </c>
      <c r="P559" s="249">
        <v>45302</v>
      </c>
      <c r="Q559" s="70">
        <v>2126349000</v>
      </c>
      <c r="R559" s="249">
        <v>45342</v>
      </c>
      <c r="S559" s="70">
        <v>8610000</v>
      </c>
      <c r="T559" s="67" t="s">
        <v>66</v>
      </c>
      <c r="U559" s="70">
        <v>7633817</v>
      </c>
      <c r="V559" s="70" t="s">
        <v>4500</v>
      </c>
      <c r="W559" s="249">
        <v>45342</v>
      </c>
      <c r="X559" s="249">
        <v>45342</v>
      </c>
      <c r="Y559" s="78" t="s">
        <v>74</v>
      </c>
      <c r="Z559" s="249">
        <v>45457</v>
      </c>
      <c r="AA559" s="71">
        <f t="shared" si="40"/>
        <v>115</v>
      </c>
      <c r="AB559" s="71">
        <v>0</v>
      </c>
      <c r="AC559" s="299">
        <v>0</v>
      </c>
      <c r="AD559" s="71">
        <v>0</v>
      </c>
      <c r="AE559" s="158" t="s">
        <v>74</v>
      </c>
      <c r="AF559" s="71">
        <f t="shared" si="41"/>
        <v>0</v>
      </c>
      <c r="AG559" s="70">
        <v>0</v>
      </c>
      <c r="AH559" s="300">
        <v>0</v>
      </c>
      <c r="AI559" s="158" t="s">
        <v>74</v>
      </c>
      <c r="AJ559" s="67">
        <v>0</v>
      </c>
      <c r="AK559" s="76" t="s">
        <v>74</v>
      </c>
      <c r="AL559" s="76" t="s">
        <v>74</v>
      </c>
      <c r="AM559" s="71">
        <f t="shared" si="42"/>
        <v>0</v>
      </c>
      <c r="AN559" s="305">
        <f>+K559+AC559-AH559</f>
        <v>8610000</v>
      </c>
      <c r="AO559" s="67" t="s">
        <v>66</v>
      </c>
      <c r="AP559" s="70">
        <v>8610000</v>
      </c>
      <c r="AQ559" s="67" t="s">
        <v>94</v>
      </c>
      <c r="AR559" s="70">
        <v>0</v>
      </c>
      <c r="AS559" s="80" t="s">
        <v>74</v>
      </c>
      <c r="AT559" s="301">
        <v>8610000</v>
      </c>
      <c r="AU559" s="203">
        <f t="shared" si="43"/>
        <v>0</v>
      </c>
      <c r="AV559" s="83">
        <f t="shared" si="44"/>
        <v>1</v>
      </c>
      <c r="AW559" s="158" t="s">
        <v>74</v>
      </c>
      <c r="AX559" s="67" t="s">
        <v>80</v>
      </c>
      <c r="AY559" s="70" t="s">
        <v>9966</v>
      </c>
      <c r="AZ559" s="68" t="s">
        <v>66</v>
      </c>
      <c r="BA559" s="68" t="s">
        <v>66</v>
      </c>
    </row>
    <row r="560" spans="2:53" x14ac:dyDescent="0.25">
      <c r="B560" s="68">
        <v>2024</v>
      </c>
      <c r="C560" s="68">
        <v>891780111</v>
      </c>
      <c r="D560" s="69" t="s">
        <v>64</v>
      </c>
      <c r="E560" s="74" t="s">
        <v>9965</v>
      </c>
      <c r="F560" s="71" t="s">
        <v>9964</v>
      </c>
      <c r="G560" s="314">
        <v>0</v>
      </c>
      <c r="H560" s="67" t="s">
        <v>72</v>
      </c>
      <c r="I560" s="69" t="s">
        <v>65</v>
      </c>
      <c r="J560" s="70" t="s">
        <v>9777</v>
      </c>
      <c r="K560" s="70">
        <v>8610000</v>
      </c>
      <c r="L560" s="68" t="s">
        <v>67</v>
      </c>
      <c r="M560" s="70" t="s">
        <v>6853</v>
      </c>
      <c r="N560" s="70">
        <v>85150457</v>
      </c>
      <c r="O560" s="75">
        <v>14</v>
      </c>
      <c r="P560" s="249">
        <v>45302</v>
      </c>
      <c r="Q560" s="70">
        <v>2126349000</v>
      </c>
      <c r="R560" s="249">
        <v>45342</v>
      </c>
      <c r="S560" s="70">
        <v>8610000</v>
      </c>
      <c r="T560" s="67" t="s">
        <v>66</v>
      </c>
      <c r="U560" s="70">
        <v>7633817</v>
      </c>
      <c r="V560" s="70" t="s">
        <v>4500</v>
      </c>
      <c r="W560" s="249">
        <v>45342</v>
      </c>
      <c r="X560" s="249">
        <v>45342</v>
      </c>
      <c r="Y560" s="78" t="s">
        <v>74</v>
      </c>
      <c r="Z560" s="249">
        <v>45457</v>
      </c>
      <c r="AA560" s="71">
        <f t="shared" si="40"/>
        <v>115</v>
      </c>
      <c r="AB560" s="71">
        <v>0</v>
      </c>
      <c r="AC560" s="299">
        <v>0</v>
      </c>
      <c r="AD560" s="71">
        <v>0</v>
      </c>
      <c r="AE560" s="158" t="s">
        <v>74</v>
      </c>
      <c r="AF560" s="71">
        <f t="shared" si="41"/>
        <v>0</v>
      </c>
      <c r="AG560" s="70">
        <v>0</v>
      </c>
      <c r="AH560" s="300">
        <v>0</v>
      </c>
      <c r="AI560" s="158" t="s">
        <v>74</v>
      </c>
      <c r="AJ560" s="67">
        <v>0</v>
      </c>
      <c r="AK560" s="76" t="s">
        <v>74</v>
      </c>
      <c r="AL560" s="76" t="s">
        <v>74</v>
      </c>
      <c r="AM560" s="71">
        <f t="shared" si="42"/>
        <v>0</v>
      </c>
      <c r="AN560" s="305">
        <f>+K560+AC560-AH560</f>
        <v>8610000</v>
      </c>
      <c r="AO560" s="67" t="s">
        <v>66</v>
      </c>
      <c r="AP560" s="70">
        <v>8610000</v>
      </c>
      <c r="AQ560" s="67" t="s">
        <v>94</v>
      </c>
      <c r="AR560" s="70">
        <v>0</v>
      </c>
      <c r="AS560" s="80" t="s">
        <v>74</v>
      </c>
      <c r="AT560" s="301">
        <v>8610000</v>
      </c>
      <c r="AU560" s="203">
        <f t="shared" si="43"/>
        <v>0</v>
      </c>
      <c r="AV560" s="83">
        <f t="shared" si="44"/>
        <v>1</v>
      </c>
      <c r="AW560" s="158" t="s">
        <v>74</v>
      </c>
      <c r="AX560" s="67" t="s">
        <v>80</v>
      </c>
      <c r="AY560" s="70" t="s">
        <v>9963</v>
      </c>
      <c r="AZ560" s="68" t="s">
        <v>66</v>
      </c>
      <c r="BA560" s="68" t="s">
        <v>66</v>
      </c>
    </row>
    <row r="561" spans="2:53" x14ac:dyDescent="0.25">
      <c r="B561" s="68">
        <v>2024</v>
      </c>
      <c r="C561" s="68">
        <v>891780111</v>
      </c>
      <c r="D561" s="69" t="s">
        <v>64</v>
      </c>
      <c r="E561" s="74" t="s">
        <v>9962</v>
      </c>
      <c r="F561" s="71" t="s">
        <v>9961</v>
      </c>
      <c r="G561" s="314">
        <v>0</v>
      </c>
      <c r="H561" s="67" t="s">
        <v>72</v>
      </c>
      <c r="I561" s="69" t="s">
        <v>65</v>
      </c>
      <c r="J561" s="70" t="s">
        <v>9960</v>
      </c>
      <c r="K561" s="70">
        <v>8610000</v>
      </c>
      <c r="L561" s="68" t="s">
        <v>67</v>
      </c>
      <c r="M561" s="70" t="s">
        <v>9959</v>
      </c>
      <c r="N561" s="70">
        <v>1004364827</v>
      </c>
      <c r="O561" s="75">
        <v>14</v>
      </c>
      <c r="P561" s="249">
        <v>45302</v>
      </c>
      <c r="Q561" s="70">
        <v>2126349000</v>
      </c>
      <c r="R561" s="249">
        <v>45342</v>
      </c>
      <c r="S561" s="70">
        <v>8610000</v>
      </c>
      <c r="T561" s="67" t="s">
        <v>66</v>
      </c>
      <c r="U561" s="70">
        <v>85450705</v>
      </c>
      <c r="V561" s="70" t="s">
        <v>6044</v>
      </c>
      <c r="W561" s="249">
        <v>45342</v>
      </c>
      <c r="X561" s="249">
        <v>45342</v>
      </c>
      <c r="Y561" s="78" t="s">
        <v>74</v>
      </c>
      <c r="Z561" s="249">
        <v>45457</v>
      </c>
      <c r="AA561" s="71">
        <f t="shared" si="40"/>
        <v>115</v>
      </c>
      <c r="AB561" s="71">
        <v>0</v>
      </c>
      <c r="AC561" s="299">
        <v>0</v>
      </c>
      <c r="AD561" s="71">
        <v>0</v>
      </c>
      <c r="AE561" s="158" t="s">
        <v>74</v>
      </c>
      <c r="AF561" s="71">
        <f t="shared" si="41"/>
        <v>0</v>
      </c>
      <c r="AG561" s="70">
        <v>0</v>
      </c>
      <c r="AH561" s="300">
        <v>0</v>
      </c>
      <c r="AI561" s="158" t="s">
        <v>74</v>
      </c>
      <c r="AJ561" s="67">
        <v>0</v>
      </c>
      <c r="AK561" s="76" t="s">
        <v>74</v>
      </c>
      <c r="AL561" s="76" t="s">
        <v>74</v>
      </c>
      <c r="AM561" s="71">
        <f t="shared" si="42"/>
        <v>0</v>
      </c>
      <c r="AN561" s="305">
        <f>+K561+AC561-AH561</f>
        <v>8610000</v>
      </c>
      <c r="AO561" s="67" t="s">
        <v>66</v>
      </c>
      <c r="AP561" s="70">
        <v>8610000</v>
      </c>
      <c r="AQ561" s="67" t="s">
        <v>94</v>
      </c>
      <c r="AR561" s="70">
        <v>0</v>
      </c>
      <c r="AS561" s="80" t="s">
        <v>74</v>
      </c>
      <c r="AT561" s="301">
        <v>8610000</v>
      </c>
      <c r="AU561" s="203">
        <f t="shared" si="43"/>
        <v>0</v>
      </c>
      <c r="AV561" s="83">
        <f t="shared" si="44"/>
        <v>1</v>
      </c>
      <c r="AW561" s="158" t="s">
        <v>74</v>
      </c>
      <c r="AX561" s="67" t="s">
        <v>80</v>
      </c>
      <c r="AY561" s="70" t="s">
        <v>9958</v>
      </c>
      <c r="AZ561" s="68" t="s">
        <v>66</v>
      </c>
      <c r="BA561" s="68" t="s">
        <v>66</v>
      </c>
    </row>
    <row r="562" spans="2:53" x14ac:dyDescent="0.25">
      <c r="B562" s="68">
        <v>2024</v>
      </c>
      <c r="C562" s="68">
        <v>891780111</v>
      </c>
      <c r="D562" s="69" t="s">
        <v>64</v>
      </c>
      <c r="E562" s="74" t="s">
        <v>9957</v>
      </c>
      <c r="F562" s="71" t="s">
        <v>9956</v>
      </c>
      <c r="G562" s="314">
        <v>0</v>
      </c>
      <c r="H562" s="67" t="s">
        <v>72</v>
      </c>
      <c r="I562" s="69" t="s">
        <v>65</v>
      </c>
      <c r="J562" s="70" t="s">
        <v>9952</v>
      </c>
      <c r="K562" s="70">
        <v>8610000</v>
      </c>
      <c r="L562" s="68" t="s">
        <v>67</v>
      </c>
      <c r="M562" s="70" t="s">
        <v>7328</v>
      </c>
      <c r="N562" s="70">
        <v>1082991395</v>
      </c>
      <c r="O562" s="75">
        <v>14</v>
      </c>
      <c r="P562" s="249">
        <v>45302</v>
      </c>
      <c r="Q562" s="70">
        <v>2126349000</v>
      </c>
      <c r="R562" s="249">
        <v>45342</v>
      </c>
      <c r="S562" s="70">
        <v>8610000</v>
      </c>
      <c r="T562" s="67" t="s">
        <v>66</v>
      </c>
      <c r="U562" s="70">
        <v>85459497</v>
      </c>
      <c r="V562" s="70" t="s">
        <v>4616</v>
      </c>
      <c r="W562" s="249">
        <v>45342</v>
      </c>
      <c r="X562" s="249">
        <v>45342</v>
      </c>
      <c r="Y562" s="78" t="s">
        <v>74</v>
      </c>
      <c r="Z562" s="249">
        <v>45457</v>
      </c>
      <c r="AA562" s="71">
        <f t="shared" si="40"/>
        <v>115</v>
      </c>
      <c r="AB562" s="71">
        <v>0</v>
      </c>
      <c r="AC562" s="299">
        <v>0</v>
      </c>
      <c r="AD562" s="71">
        <v>0</v>
      </c>
      <c r="AE562" s="158" t="s">
        <v>74</v>
      </c>
      <c r="AF562" s="71">
        <f t="shared" si="41"/>
        <v>0</v>
      </c>
      <c r="AG562" s="70">
        <v>0</v>
      </c>
      <c r="AH562" s="300">
        <v>0</v>
      </c>
      <c r="AI562" s="158" t="s">
        <v>74</v>
      </c>
      <c r="AJ562" s="67">
        <v>0</v>
      </c>
      <c r="AK562" s="76" t="s">
        <v>74</v>
      </c>
      <c r="AL562" s="76" t="s">
        <v>74</v>
      </c>
      <c r="AM562" s="71">
        <f t="shared" si="42"/>
        <v>0</v>
      </c>
      <c r="AN562" s="305">
        <f>+K562+AC562-AH562</f>
        <v>8610000</v>
      </c>
      <c r="AO562" s="67" t="s">
        <v>66</v>
      </c>
      <c r="AP562" s="70">
        <v>8610000</v>
      </c>
      <c r="AQ562" s="67" t="s">
        <v>94</v>
      </c>
      <c r="AR562" s="70">
        <v>0</v>
      </c>
      <c r="AS562" s="80" t="s">
        <v>74</v>
      </c>
      <c r="AT562" s="301">
        <v>8610000</v>
      </c>
      <c r="AU562" s="203">
        <f t="shared" si="43"/>
        <v>0</v>
      </c>
      <c r="AV562" s="83">
        <f t="shared" si="44"/>
        <v>1</v>
      </c>
      <c r="AW562" s="158" t="s">
        <v>74</v>
      </c>
      <c r="AX562" s="67" t="s">
        <v>80</v>
      </c>
      <c r="AY562" s="70" t="s">
        <v>9955</v>
      </c>
      <c r="AZ562" s="68" t="s">
        <v>66</v>
      </c>
      <c r="BA562" s="68" t="s">
        <v>66</v>
      </c>
    </row>
    <row r="563" spans="2:53" x14ac:dyDescent="0.25">
      <c r="B563" s="68">
        <v>2024</v>
      </c>
      <c r="C563" s="68">
        <v>891780111</v>
      </c>
      <c r="D563" s="69" t="s">
        <v>64</v>
      </c>
      <c r="E563" s="74" t="s">
        <v>9954</v>
      </c>
      <c r="F563" s="71" t="s">
        <v>9953</v>
      </c>
      <c r="G563" s="314">
        <v>0</v>
      </c>
      <c r="H563" s="67" t="s">
        <v>72</v>
      </c>
      <c r="I563" s="69" t="s">
        <v>65</v>
      </c>
      <c r="J563" s="70" t="s">
        <v>9952</v>
      </c>
      <c r="K563" s="70">
        <v>8610000</v>
      </c>
      <c r="L563" s="68" t="s">
        <v>67</v>
      </c>
      <c r="M563" s="70" t="s">
        <v>7332</v>
      </c>
      <c r="N563" s="70">
        <v>1082944952</v>
      </c>
      <c r="O563" s="75">
        <v>14</v>
      </c>
      <c r="P563" s="249">
        <v>45302</v>
      </c>
      <c r="Q563" s="70">
        <v>2126349000</v>
      </c>
      <c r="R563" s="249">
        <v>45342</v>
      </c>
      <c r="S563" s="70">
        <v>8610000</v>
      </c>
      <c r="T563" s="67" t="s">
        <v>66</v>
      </c>
      <c r="U563" s="70">
        <v>85459497</v>
      </c>
      <c r="V563" s="70" t="s">
        <v>4616</v>
      </c>
      <c r="W563" s="249">
        <v>45342</v>
      </c>
      <c r="X563" s="249">
        <v>45342</v>
      </c>
      <c r="Y563" s="78" t="s">
        <v>74</v>
      </c>
      <c r="Z563" s="249">
        <v>45457</v>
      </c>
      <c r="AA563" s="71">
        <f t="shared" si="40"/>
        <v>115</v>
      </c>
      <c r="AB563" s="71">
        <v>0</v>
      </c>
      <c r="AC563" s="299">
        <v>0</v>
      </c>
      <c r="AD563" s="71">
        <v>0</v>
      </c>
      <c r="AE563" s="158" t="s">
        <v>74</v>
      </c>
      <c r="AF563" s="71">
        <f t="shared" si="41"/>
        <v>0</v>
      </c>
      <c r="AG563" s="70">
        <v>0</v>
      </c>
      <c r="AH563" s="300">
        <v>0</v>
      </c>
      <c r="AI563" s="158" t="s">
        <v>74</v>
      </c>
      <c r="AJ563" s="67">
        <v>0</v>
      </c>
      <c r="AK563" s="76" t="s">
        <v>74</v>
      </c>
      <c r="AL563" s="76" t="s">
        <v>74</v>
      </c>
      <c r="AM563" s="71">
        <f t="shared" si="42"/>
        <v>0</v>
      </c>
      <c r="AN563" s="305">
        <f>+K563+AC563-AH563</f>
        <v>8610000</v>
      </c>
      <c r="AO563" s="67" t="s">
        <v>66</v>
      </c>
      <c r="AP563" s="70">
        <v>8610000</v>
      </c>
      <c r="AQ563" s="67" t="s">
        <v>94</v>
      </c>
      <c r="AR563" s="70">
        <v>0</v>
      </c>
      <c r="AS563" s="80" t="s">
        <v>74</v>
      </c>
      <c r="AT563" s="301">
        <v>8610000</v>
      </c>
      <c r="AU563" s="203">
        <f t="shared" si="43"/>
        <v>0</v>
      </c>
      <c r="AV563" s="83">
        <f t="shared" si="44"/>
        <v>1</v>
      </c>
      <c r="AW563" s="158" t="s">
        <v>74</v>
      </c>
      <c r="AX563" s="67" t="s">
        <v>80</v>
      </c>
      <c r="AY563" s="70" t="s">
        <v>9951</v>
      </c>
      <c r="AZ563" s="68" t="s">
        <v>66</v>
      </c>
      <c r="BA563" s="68" t="s">
        <v>66</v>
      </c>
    </row>
    <row r="564" spans="2:53" x14ac:dyDescent="0.25">
      <c r="B564" s="68">
        <v>2024</v>
      </c>
      <c r="C564" s="68">
        <v>891780111</v>
      </c>
      <c r="D564" s="69" t="s">
        <v>64</v>
      </c>
      <c r="E564" s="74" t="s">
        <v>9950</v>
      </c>
      <c r="F564" s="71" t="s">
        <v>9949</v>
      </c>
      <c r="G564" s="314">
        <v>0</v>
      </c>
      <c r="H564" s="67" t="s">
        <v>72</v>
      </c>
      <c r="I564" s="69" t="s">
        <v>65</v>
      </c>
      <c r="J564" s="70" t="s">
        <v>9948</v>
      </c>
      <c r="K564" s="70">
        <v>8610000</v>
      </c>
      <c r="L564" s="68" t="s">
        <v>67</v>
      </c>
      <c r="M564" s="70" t="s">
        <v>6755</v>
      </c>
      <c r="N564" s="70">
        <v>84458834</v>
      </c>
      <c r="O564" s="75">
        <v>14</v>
      </c>
      <c r="P564" s="249">
        <v>45302</v>
      </c>
      <c r="Q564" s="70">
        <v>2126349000</v>
      </c>
      <c r="R564" s="249">
        <v>45342</v>
      </c>
      <c r="S564" s="70">
        <v>8610000</v>
      </c>
      <c r="T564" s="67" t="s">
        <v>66</v>
      </c>
      <c r="U564" s="70">
        <v>1082863147</v>
      </c>
      <c r="V564" s="70" t="s">
        <v>6754</v>
      </c>
      <c r="W564" s="249">
        <v>45342</v>
      </c>
      <c r="X564" s="249">
        <v>45342</v>
      </c>
      <c r="Y564" s="78" t="s">
        <v>74</v>
      </c>
      <c r="Z564" s="249">
        <v>45457</v>
      </c>
      <c r="AA564" s="71">
        <f t="shared" si="40"/>
        <v>115</v>
      </c>
      <c r="AB564" s="71">
        <v>2</v>
      </c>
      <c r="AC564" s="299">
        <v>1050000</v>
      </c>
      <c r="AD564" s="71">
        <v>1</v>
      </c>
      <c r="AE564" s="315">
        <v>45473</v>
      </c>
      <c r="AF564" s="71">
        <f t="shared" si="41"/>
        <v>16</v>
      </c>
      <c r="AG564" s="70">
        <v>0</v>
      </c>
      <c r="AH564" s="300">
        <v>0</v>
      </c>
      <c r="AI564" s="158" t="s">
        <v>74</v>
      </c>
      <c r="AJ564" s="67">
        <v>0</v>
      </c>
      <c r="AK564" s="76" t="s">
        <v>74</v>
      </c>
      <c r="AL564" s="76" t="s">
        <v>74</v>
      </c>
      <c r="AM564" s="71">
        <f t="shared" si="42"/>
        <v>0</v>
      </c>
      <c r="AN564" s="305">
        <f>+K564+AC564-AH564</f>
        <v>9660000</v>
      </c>
      <c r="AO564" s="67" t="s">
        <v>66</v>
      </c>
      <c r="AP564" s="70">
        <v>8610000</v>
      </c>
      <c r="AQ564" s="67" t="s">
        <v>94</v>
      </c>
      <c r="AR564" s="70">
        <v>0</v>
      </c>
      <c r="AS564" s="80" t="s">
        <v>74</v>
      </c>
      <c r="AT564" s="301">
        <v>9660000</v>
      </c>
      <c r="AU564" s="203">
        <f t="shared" si="43"/>
        <v>0</v>
      </c>
      <c r="AV564" s="83">
        <f t="shared" si="44"/>
        <v>1</v>
      </c>
      <c r="AW564" s="158" t="s">
        <v>74</v>
      </c>
      <c r="AX564" s="67" t="s">
        <v>80</v>
      </c>
      <c r="AY564" s="70" t="s">
        <v>9947</v>
      </c>
      <c r="AZ564" s="68" t="s">
        <v>66</v>
      </c>
      <c r="BA564" s="68" t="s">
        <v>66</v>
      </c>
    </row>
    <row r="565" spans="2:53" x14ac:dyDescent="0.25">
      <c r="B565" s="68">
        <v>2024</v>
      </c>
      <c r="C565" s="68">
        <v>891780111</v>
      </c>
      <c r="D565" s="69" t="s">
        <v>64</v>
      </c>
      <c r="E565" s="74" t="s">
        <v>9946</v>
      </c>
      <c r="F565" s="71" t="s">
        <v>9945</v>
      </c>
      <c r="G565" s="314">
        <v>0</v>
      </c>
      <c r="H565" s="67" t="s">
        <v>72</v>
      </c>
      <c r="I565" s="69" t="s">
        <v>65</v>
      </c>
      <c r="J565" s="70" t="s">
        <v>9944</v>
      </c>
      <c r="K565" s="70">
        <v>8610000</v>
      </c>
      <c r="L565" s="68" t="s">
        <v>67</v>
      </c>
      <c r="M565" s="70" t="s">
        <v>6475</v>
      </c>
      <c r="N565" s="70">
        <v>1102859409</v>
      </c>
      <c r="O565" s="75">
        <v>14</v>
      </c>
      <c r="P565" s="249">
        <v>45302</v>
      </c>
      <c r="Q565" s="70">
        <v>2126349000</v>
      </c>
      <c r="R565" s="249">
        <v>45342</v>
      </c>
      <c r="S565" s="70">
        <v>8610000</v>
      </c>
      <c r="T565" s="67" t="s">
        <v>66</v>
      </c>
      <c r="U565" s="70">
        <v>84450555</v>
      </c>
      <c r="V565" s="70" t="s">
        <v>6474</v>
      </c>
      <c r="W565" s="249">
        <v>45342</v>
      </c>
      <c r="X565" s="249">
        <v>45342</v>
      </c>
      <c r="Y565" s="78" t="s">
        <v>74</v>
      </c>
      <c r="Z565" s="249">
        <v>45457</v>
      </c>
      <c r="AA565" s="71">
        <f t="shared" si="40"/>
        <v>115</v>
      </c>
      <c r="AB565" s="71">
        <v>0</v>
      </c>
      <c r="AC565" s="299">
        <v>0</v>
      </c>
      <c r="AD565" s="71">
        <v>0</v>
      </c>
      <c r="AE565" s="158" t="s">
        <v>74</v>
      </c>
      <c r="AF565" s="71">
        <f t="shared" si="41"/>
        <v>0</v>
      </c>
      <c r="AG565" s="70">
        <v>0</v>
      </c>
      <c r="AH565" s="300">
        <v>0</v>
      </c>
      <c r="AI565" s="158" t="s">
        <v>74</v>
      </c>
      <c r="AJ565" s="67">
        <v>0</v>
      </c>
      <c r="AK565" s="76" t="s">
        <v>74</v>
      </c>
      <c r="AL565" s="76" t="s">
        <v>74</v>
      </c>
      <c r="AM565" s="71">
        <f t="shared" si="42"/>
        <v>0</v>
      </c>
      <c r="AN565" s="305">
        <f>+K565+AC565-AH565</f>
        <v>8610000</v>
      </c>
      <c r="AO565" s="67" t="s">
        <v>66</v>
      </c>
      <c r="AP565" s="70">
        <v>8610000</v>
      </c>
      <c r="AQ565" s="67" t="s">
        <v>94</v>
      </c>
      <c r="AR565" s="70">
        <v>0</v>
      </c>
      <c r="AS565" s="80" t="s">
        <v>74</v>
      </c>
      <c r="AT565" s="301">
        <v>8610000</v>
      </c>
      <c r="AU565" s="203">
        <f t="shared" si="43"/>
        <v>0</v>
      </c>
      <c r="AV565" s="83">
        <f t="shared" si="44"/>
        <v>1</v>
      </c>
      <c r="AW565" s="158" t="s">
        <v>74</v>
      </c>
      <c r="AX565" s="67" t="s">
        <v>80</v>
      </c>
      <c r="AY565" s="70" t="s">
        <v>9943</v>
      </c>
      <c r="AZ565" s="68" t="s">
        <v>66</v>
      </c>
      <c r="BA565" s="68" t="s">
        <v>66</v>
      </c>
    </row>
    <row r="566" spans="2:53" x14ac:dyDescent="0.25">
      <c r="B566" s="68">
        <v>2024</v>
      </c>
      <c r="C566" s="68">
        <v>891780111</v>
      </c>
      <c r="D566" s="69" t="s">
        <v>64</v>
      </c>
      <c r="E566" s="74" t="s">
        <v>9942</v>
      </c>
      <c r="F566" s="71" t="s">
        <v>9941</v>
      </c>
      <c r="G566" s="314">
        <v>0</v>
      </c>
      <c r="H566" s="67" t="s">
        <v>72</v>
      </c>
      <c r="I566" s="69" t="s">
        <v>65</v>
      </c>
      <c r="J566" s="70" t="s">
        <v>9940</v>
      </c>
      <c r="K566" s="70">
        <v>14640000</v>
      </c>
      <c r="L566" s="68" t="s">
        <v>67</v>
      </c>
      <c r="M566" s="70" t="s">
        <v>3797</v>
      </c>
      <c r="N566" s="70">
        <v>1082863010</v>
      </c>
      <c r="O566" s="75">
        <v>13</v>
      </c>
      <c r="P566" s="158">
        <v>45302</v>
      </c>
      <c r="Q566" s="70">
        <v>4518689382</v>
      </c>
      <c r="R566" s="249">
        <v>45342</v>
      </c>
      <c r="S566" s="70">
        <v>14640000</v>
      </c>
      <c r="T566" s="67" t="s">
        <v>66</v>
      </c>
      <c r="U566" s="70">
        <v>36557666</v>
      </c>
      <c r="V566" s="70" t="s">
        <v>5987</v>
      </c>
      <c r="W566" s="249">
        <v>45342</v>
      </c>
      <c r="X566" s="249">
        <v>45342</v>
      </c>
      <c r="Y566" s="78" t="s">
        <v>74</v>
      </c>
      <c r="Z566" s="249">
        <v>45457</v>
      </c>
      <c r="AA566" s="71">
        <f t="shared" si="40"/>
        <v>115</v>
      </c>
      <c r="AB566" s="71">
        <v>0</v>
      </c>
      <c r="AC566" s="299">
        <v>0</v>
      </c>
      <c r="AD566" s="71">
        <v>0</v>
      </c>
      <c r="AE566" s="158" t="s">
        <v>74</v>
      </c>
      <c r="AF566" s="71">
        <f t="shared" si="41"/>
        <v>0</v>
      </c>
      <c r="AG566" s="70">
        <v>0</v>
      </c>
      <c r="AH566" s="300">
        <v>0</v>
      </c>
      <c r="AI566" s="158" t="s">
        <v>74</v>
      </c>
      <c r="AJ566" s="67">
        <v>0</v>
      </c>
      <c r="AK566" s="76" t="s">
        <v>74</v>
      </c>
      <c r="AL566" s="76" t="s">
        <v>74</v>
      </c>
      <c r="AM566" s="71">
        <f t="shared" si="42"/>
        <v>0</v>
      </c>
      <c r="AN566" s="305">
        <f>+K566+AC566-AH566</f>
        <v>14640000</v>
      </c>
      <c r="AO566" s="67" t="s">
        <v>66</v>
      </c>
      <c r="AP566" s="70">
        <v>14640000</v>
      </c>
      <c r="AQ566" s="67" t="s">
        <v>94</v>
      </c>
      <c r="AR566" s="70">
        <v>0</v>
      </c>
      <c r="AS566" s="80" t="s">
        <v>74</v>
      </c>
      <c r="AT566" s="301">
        <v>14640000</v>
      </c>
      <c r="AU566" s="203">
        <f t="shared" si="43"/>
        <v>0</v>
      </c>
      <c r="AV566" s="83">
        <f t="shared" si="44"/>
        <v>1</v>
      </c>
      <c r="AW566" s="158" t="s">
        <v>74</v>
      </c>
      <c r="AX566" s="67" t="s">
        <v>80</v>
      </c>
      <c r="AY566" s="70" t="s">
        <v>9939</v>
      </c>
      <c r="AZ566" s="68" t="s">
        <v>66</v>
      </c>
      <c r="BA566" s="68" t="s">
        <v>66</v>
      </c>
    </row>
    <row r="567" spans="2:53" x14ac:dyDescent="0.25">
      <c r="B567" s="68">
        <v>2024</v>
      </c>
      <c r="C567" s="68">
        <v>891780111</v>
      </c>
      <c r="D567" s="69" t="s">
        <v>64</v>
      </c>
      <c r="E567" s="74" t="s">
        <v>9938</v>
      </c>
      <c r="F567" s="71" t="s">
        <v>9937</v>
      </c>
      <c r="G567" s="314">
        <v>0</v>
      </c>
      <c r="H567" s="67" t="s">
        <v>72</v>
      </c>
      <c r="I567" s="69" t="s">
        <v>65</v>
      </c>
      <c r="J567" s="70" t="s">
        <v>9936</v>
      </c>
      <c r="K567" s="70">
        <v>10250000</v>
      </c>
      <c r="L567" s="68" t="s">
        <v>67</v>
      </c>
      <c r="M567" s="70" t="s">
        <v>6910</v>
      </c>
      <c r="N567" s="70">
        <v>57463940</v>
      </c>
      <c r="O567" s="75">
        <v>14</v>
      </c>
      <c r="P567" s="249">
        <v>45302</v>
      </c>
      <c r="Q567" s="70">
        <v>2126349000</v>
      </c>
      <c r="R567" s="249">
        <v>45345</v>
      </c>
      <c r="S567" s="70">
        <v>10250000</v>
      </c>
      <c r="T567" s="67" t="s">
        <v>66</v>
      </c>
      <c r="U567" s="70">
        <v>85473390</v>
      </c>
      <c r="V567" s="70" t="s">
        <v>9789</v>
      </c>
      <c r="W567" s="249">
        <v>45345</v>
      </c>
      <c r="X567" s="249">
        <v>45345</v>
      </c>
      <c r="Y567" s="78" t="s">
        <v>74</v>
      </c>
      <c r="Z567" s="249">
        <v>45457</v>
      </c>
      <c r="AA567" s="71">
        <f t="shared" si="40"/>
        <v>112</v>
      </c>
      <c r="AB567" s="71">
        <v>0</v>
      </c>
      <c r="AC567" s="299">
        <v>0</v>
      </c>
      <c r="AD567" s="71">
        <v>0</v>
      </c>
      <c r="AE567" s="158" t="s">
        <v>74</v>
      </c>
      <c r="AF567" s="71">
        <f t="shared" si="41"/>
        <v>0</v>
      </c>
      <c r="AG567" s="70">
        <v>0</v>
      </c>
      <c r="AH567" s="300">
        <v>0</v>
      </c>
      <c r="AI567" s="158" t="s">
        <v>74</v>
      </c>
      <c r="AJ567" s="67">
        <v>0</v>
      </c>
      <c r="AK567" s="76" t="s">
        <v>74</v>
      </c>
      <c r="AL567" s="76" t="s">
        <v>74</v>
      </c>
      <c r="AM567" s="71">
        <f t="shared" si="42"/>
        <v>0</v>
      </c>
      <c r="AN567" s="305">
        <f>+K567+AC567-AH567</f>
        <v>10250000</v>
      </c>
      <c r="AO567" s="67" t="s">
        <v>66</v>
      </c>
      <c r="AP567" s="70">
        <v>10250000</v>
      </c>
      <c r="AQ567" s="67" t="s">
        <v>94</v>
      </c>
      <c r="AR567" s="70">
        <v>0</v>
      </c>
      <c r="AS567" s="80" t="s">
        <v>74</v>
      </c>
      <c r="AT567" s="301">
        <v>10250000</v>
      </c>
      <c r="AU567" s="203">
        <f t="shared" si="43"/>
        <v>0</v>
      </c>
      <c r="AV567" s="83">
        <f t="shared" si="44"/>
        <v>1</v>
      </c>
      <c r="AW567" s="158" t="s">
        <v>74</v>
      </c>
      <c r="AX567" s="67" t="s">
        <v>80</v>
      </c>
      <c r="AY567" s="70" t="s">
        <v>9935</v>
      </c>
      <c r="AZ567" s="68" t="s">
        <v>66</v>
      </c>
      <c r="BA567" s="68" t="s">
        <v>66</v>
      </c>
    </row>
    <row r="568" spans="2:53" x14ac:dyDescent="0.25">
      <c r="B568" s="68">
        <v>2024</v>
      </c>
      <c r="C568" s="68">
        <v>891780111</v>
      </c>
      <c r="D568" s="69" t="s">
        <v>64</v>
      </c>
      <c r="E568" s="74" t="s">
        <v>9934</v>
      </c>
      <c r="F568" s="71" t="s">
        <v>9933</v>
      </c>
      <c r="G568" s="314">
        <v>0</v>
      </c>
      <c r="H568" s="67" t="s">
        <v>72</v>
      </c>
      <c r="I568" s="69" t="s">
        <v>65</v>
      </c>
      <c r="J568" s="70" t="s">
        <v>9932</v>
      </c>
      <c r="K568" s="70">
        <v>10250000</v>
      </c>
      <c r="L568" s="68" t="s">
        <v>67</v>
      </c>
      <c r="M568" s="70" t="s">
        <v>8350</v>
      </c>
      <c r="N568" s="70">
        <v>1003241053</v>
      </c>
      <c r="O568" s="75">
        <v>14</v>
      </c>
      <c r="P568" s="249">
        <v>45302</v>
      </c>
      <c r="Q568" s="70">
        <v>2126349000</v>
      </c>
      <c r="R568" s="249">
        <v>45345</v>
      </c>
      <c r="S568" s="70">
        <v>10250000</v>
      </c>
      <c r="T568" s="67" t="s">
        <v>66</v>
      </c>
      <c r="U568" s="70">
        <v>85473390</v>
      </c>
      <c r="V568" s="70" t="s">
        <v>9789</v>
      </c>
      <c r="W568" s="249">
        <v>45345</v>
      </c>
      <c r="X568" s="249">
        <v>45345</v>
      </c>
      <c r="Y568" s="78" t="s">
        <v>74</v>
      </c>
      <c r="Z568" s="249">
        <v>45457</v>
      </c>
      <c r="AA568" s="71">
        <f t="shared" si="40"/>
        <v>112</v>
      </c>
      <c r="AB568" s="71">
        <v>0</v>
      </c>
      <c r="AC568" s="299">
        <v>0</v>
      </c>
      <c r="AD568" s="71">
        <v>0</v>
      </c>
      <c r="AE568" s="158" t="s">
        <v>74</v>
      </c>
      <c r="AF568" s="71">
        <f t="shared" si="41"/>
        <v>0</v>
      </c>
      <c r="AG568" s="70">
        <v>0</v>
      </c>
      <c r="AH568" s="300">
        <v>0</v>
      </c>
      <c r="AI568" s="158" t="s">
        <v>74</v>
      </c>
      <c r="AJ568" s="67">
        <v>0</v>
      </c>
      <c r="AK568" s="76" t="s">
        <v>74</v>
      </c>
      <c r="AL568" s="76" t="s">
        <v>74</v>
      </c>
      <c r="AM568" s="71">
        <f t="shared" si="42"/>
        <v>0</v>
      </c>
      <c r="AN568" s="305">
        <f>+K568+AC568-AH568</f>
        <v>10250000</v>
      </c>
      <c r="AO568" s="67" t="s">
        <v>66</v>
      </c>
      <c r="AP568" s="70">
        <v>10250000</v>
      </c>
      <c r="AQ568" s="67" t="s">
        <v>94</v>
      </c>
      <c r="AR568" s="70">
        <v>0</v>
      </c>
      <c r="AS568" s="80" t="s">
        <v>74</v>
      </c>
      <c r="AT568" s="301">
        <v>10250000</v>
      </c>
      <c r="AU568" s="203">
        <f t="shared" si="43"/>
        <v>0</v>
      </c>
      <c r="AV568" s="83">
        <f t="shared" si="44"/>
        <v>1</v>
      </c>
      <c r="AW568" s="158" t="s">
        <v>74</v>
      </c>
      <c r="AX568" s="67" t="s">
        <v>80</v>
      </c>
      <c r="AY568" s="70" t="s">
        <v>9931</v>
      </c>
      <c r="AZ568" s="68" t="s">
        <v>66</v>
      </c>
      <c r="BA568" s="68" t="s">
        <v>66</v>
      </c>
    </row>
    <row r="569" spans="2:53" x14ac:dyDescent="0.25">
      <c r="B569" s="68">
        <v>2024</v>
      </c>
      <c r="C569" s="68">
        <v>891780111</v>
      </c>
      <c r="D569" s="69" t="s">
        <v>64</v>
      </c>
      <c r="E569" s="74" t="s">
        <v>9930</v>
      </c>
      <c r="F569" s="71" t="s">
        <v>9929</v>
      </c>
      <c r="G569" s="314">
        <v>0</v>
      </c>
      <c r="H569" s="67" t="s">
        <v>72</v>
      </c>
      <c r="I569" s="69" t="s">
        <v>65</v>
      </c>
      <c r="J569" s="70" t="s">
        <v>9928</v>
      </c>
      <c r="K569" s="70">
        <v>8610000</v>
      </c>
      <c r="L569" s="68" t="s">
        <v>67</v>
      </c>
      <c r="M569" s="70" t="s">
        <v>7340</v>
      </c>
      <c r="N569" s="70">
        <v>39069270</v>
      </c>
      <c r="O569" s="75">
        <v>14</v>
      </c>
      <c r="P569" s="249">
        <v>45302</v>
      </c>
      <c r="Q569" s="70">
        <v>2126349000</v>
      </c>
      <c r="R569" s="249">
        <v>45345</v>
      </c>
      <c r="S569" s="70">
        <v>8610000</v>
      </c>
      <c r="T569" s="67" t="s">
        <v>66</v>
      </c>
      <c r="U569" s="70">
        <v>85473390</v>
      </c>
      <c r="V569" s="70" t="s">
        <v>9789</v>
      </c>
      <c r="W569" s="249">
        <v>45345</v>
      </c>
      <c r="X569" s="249">
        <v>45345</v>
      </c>
      <c r="Y569" s="78" t="s">
        <v>74</v>
      </c>
      <c r="Z569" s="249">
        <v>45457</v>
      </c>
      <c r="AA569" s="71">
        <f t="shared" si="40"/>
        <v>112</v>
      </c>
      <c r="AB569" s="71">
        <v>0</v>
      </c>
      <c r="AC569" s="299">
        <v>0</v>
      </c>
      <c r="AD569" s="71">
        <v>0</v>
      </c>
      <c r="AE569" s="158" t="s">
        <v>74</v>
      </c>
      <c r="AF569" s="71">
        <f t="shared" si="41"/>
        <v>0</v>
      </c>
      <c r="AG569" s="70">
        <v>0</v>
      </c>
      <c r="AH569" s="300">
        <v>0</v>
      </c>
      <c r="AI569" s="158" t="s">
        <v>74</v>
      </c>
      <c r="AJ569" s="67">
        <v>0</v>
      </c>
      <c r="AK569" s="76" t="s">
        <v>74</v>
      </c>
      <c r="AL569" s="76" t="s">
        <v>74</v>
      </c>
      <c r="AM569" s="71">
        <f t="shared" si="42"/>
        <v>0</v>
      </c>
      <c r="AN569" s="305">
        <f>+K569+AC569-AH569</f>
        <v>8610000</v>
      </c>
      <c r="AO569" s="67" t="s">
        <v>66</v>
      </c>
      <c r="AP569" s="70">
        <v>8610000</v>
      </c>
      <c r="AQ569" s="67" t="s">
        <v>94</v>
      </c>
      <c r="AR569" s="70">
        <v>0</v>
      </c>
      <c r="AS569" s="80" t="s">
        <v>74</v>
      </c>
      <c r="AT569" s="301">
        <v>8610000</v>
      </c>
      <c r="AU569" s="203">
        <f t="shared" si="43"/>
        <v>0</v>
      </c>
      <c r="AV569" s="83">
        <f t="shared" si="44"/>
        <v>1</v>
      </c>
      <c r="AW569" s="158" t="s">
        <v>74</v>
      </c>
      <c r="AX569" s="67" t="s">
        <v>80</v>
      </c>
      <c r="AY569" s="70" t="s">
        <v>9927</v>
      </c>
      <c r="AZ569" s="68" t="s">
        <v>66</v>
      </c>
      <c r="BA569" s="68" t="s">
        <v>66</v>
      </c>
    </row>
    <row r="570" spans="2:53" x14ac:dyDescent="0.25">
      <c r="B570" s="68">
        <v>2024</v>
      </c>
      <c r="C570" s="68">
        <v>891780111</v>
      </c>
      <c r="D570" s="69" t="s">
        <v>64</v>
      </c>
      <c r="E570" s="74" t="s">
        <v>9926</v>
      </c>
      <c r="F570" s="71" t="s">
        <v>9925</v>
      </c>
      <c r="G570" s="314">
        <v>0</v>
      </c>
      <c r="H570" s="67" t="s">
        <v>72</v>
      </c>
      <c r="I570" s="69" t="s">
        <v>65</v>
      </c>
      <c r="J570" s="70" t="s">
        <v>9924</v>
      </c>
      <c r="K570" s="70">
        <v>8610000</v>
      </c>
      <c r="L570" s="68" t="s">
        <v>67</v>
      </c>
      <c r="M570" s="70" t="s">
        <v>8415</v>
      </c>
      <c r="N570" s="70">
        <v>1221971298</v>
      </c>
      <c r="O570" s="75">
        <v>14</v>
      </c>
      <c r="P570" s="249">
        <v>45302</v>
      </c>
      <c r="Q570" s="70">
        <v>2126349000</v>
      </c>
      <c r="R570" s="249">
        <v>45345</v>
      </c>
      <c r="S570" s="70">
        <v>8610000</v>
      </c>
      <c r="T570" s="67" t="s">
        <v>66</v>
      </c>
      <c r="U570" s="70">
        <v>85473390</v>
      </c>
      <c r="V570" s="70" t="s">
        <v>9789</v>
      </c>
      <c r="W570" s="249">
        <v>45345</v>
      </c>
      <c r="X570" s="249">
        <v>45345</v>
      </c>
      <c r="Y570" s="78" t="s">
        <v>74</v>
      </c>
      <c r="Z570" s="249">
        <v>45457</v>
      </c>
      <c r="AA570" s="71">
        <f t="shared" si="40"/>
        <v>112</v>
      </c>
      <c r="AB570" s="71">
        <v>2</v>
      </c>
      <c r="AC570" s="299">
        <v>1050000</v>
      </c>
      <c r="AD570" s="71">
        <v>1</v>
      </c>
      <c r="AE570" s="315">
        <v>45473</v>
      </c>
      <c r="AF570" s="71">
        <f t="shared" si="41"/>
        <v>16</v>
      </c>
      <c r="AG570" s="70">
        <v>0</v>
      </c>
      <c r="AH570" s="300">
        <v>0</v>
      </c>
      <c r="AI570" s="158" t="s">
        <v>74</v>
      </c>
      <c r="AJ570" s="67">
        <v>0</v>
      </c>
      <c r="AK570" s="76" t="s">
        <v>74</v>
      </c>
      <c r="AL570" s="76" t="s">
        <v>74</v>
      </c>
      <c r="AM570" s="71">
        <f t="shared" si="42"/>
        <v>0</v>
      </c>
      <c r="AN570" s="305">
        <f>+K570+AC570-AH570</f>
        <v>9660000</v>
      </c>
      <c r="AO570" s="67" t="s">
        <v>66</v>
      </c>
      <c r="AP570" s="70">
        <v>8610000</v>
      </c>
      <c r="AQ570" s="67" t="s">
        <v>94</v>
      </c>
      <c r="AR570" s="70">
        <v>0</v>
      </c>
      <c r="AS570" s="80" t="s">
        <v>74</v>
      </c>
      <c r="AT570" s="301">
        <v>9660000</v>
      </c>
      <c r="AU570" s="203">
        <f t="shared" si="43"/>
        <v>0</v>
      </c>
      <c r="AV570" s="83">
        <f t="shared" si="44"/>
        <v>1</v>
      </c>
      <c r="AW570" s="158" t="s">
        <v>74</v>
      </c>
      <c r="AX570" s="67" t="s">
        <v>80</v>
      </c>
      <c r="AY570" s="70" t="s">
        <v>9923</v>
      </c>
      <c r="AZ570" s="68" t="s">
        <v>66</v>
      </c>
      <c r="BA570" s="68" t="s">
        <v>66</v>
      </c>
    </row>
    <row r="571" spans="2:53" x14ac:dyDescent="0.25">
      <c r="B571" s="68">
        <v>2024</v>
      </c>
      <c r="C571" s="68">
        <v>891780111</v>
      </c>
      <c r="D571" s="69" t="s">
        <v>64</v>
      </c>
      <c r="E571" s="74" t="s">
        <v>9922</v>
      </c>
      <c r="F571" s="71" t="s">
        <v>9921</v>
      </c>
      <c r="G571" s="314">
        <v>0</v>
      </c>
      <c r="H571" s="67" t="s">
        <v>72</v>
      </c>
      <c r="I571" s="69" t="s">
        <v>65</v>
      </c>
      <c r="J571" s="70" t="s">
        <v>9920</v>
      </c>
      <c r="K571" s="70">
        <v>8610000</v>
      </c>
      <c r="L571" s="68" t="s">
        <v>67</v>
      </c>
      <c r="M571" s="70" t="s">
        <v>6606</v>
      </c>
      <c r="N571" s="70">
        <v>1083039302</v>
      </c>
      <c r="O571" s="75">
        <v>14</v>
      </c>
      <c r="P571" s="249">
        <v>45302</v>
      </c>
      <c r="Q571" s="70">
        <v>2126349000</v>
      </c>
      <c r="R571" s="249">
        <v>45345</v>
      </c>
      <c r="S571" s="70">
        <v>8610000</v>
      </c>
      <c r="T571" s="67" t="s">
        <v>66</v>
      </c>
      <c r="U571" s="70">
        <v>85473390</v>
      </c>
      <c r="V571" s="70" t="s">
        <v>9789</v>
      </c>
      <c r="W571" s="249">
        <v>45345</v>
      </c>
      <c r="X571" s="249">
        <v>45345</v>
      </c>
      <c r="Y571" s="78" t="s">
        <v>74</v>
      </c>
      <c r="Z571" s="249">
        <v>45457</v>
      </c>
      <c r="AA571" s="71">
        <f t="shared" si="40"/>
        <v>112</v>
      </c>
      <c r="AB571" s="71">
        <v>0</v>
      </c>
      <c r="AC571" s="299">
        <v>0</v>
      </c>
      <c r="AD571" s="71">
        <v>0</v>
      </c>
      <c r="AE571" s="158" t="s">
        <v>74</v>
      </c>
      <c r="AF571" s="71">
        <f t="shared" si="41"/>
        <v>0</v>
      </c>
      <c r="AG571" s="70">
        <v>0</v>
      </c>
      <c r="AH571" s="300">
        <v>0</v>
      </c>
      <c r="AI571" s="158" t="s">
        <v>74</v>
      </c>
      <c r="AJ571" s="67">
        <v>0</v>
      </c>
      <c r="AK571" s="76" t="s">
        <v>74</v>
      </c>
      <c r="AL571" s="76" t="s">
        <v>74</v>
      </c>
      <c r="AM571" s="71">
        <f t="shared" si="42"/>
        <v>0</v>
      </c>
      <c r="AN571" s="305">
        <f>+K571+AC571-AH571</f>
        <v>8610000</v>
      </c>
      <c r="AO571" s="67" t="s">
        <v>66</v>
      </c>
      <c r="AP571" s="70">
        <v>8610000</v>
      </c>
      <c r="AQ571" s="67" t="s">
        <v>94</v>
      </c>
      <c r="AR571" s="70">
        <v>0</v>
      </c>
      <c r="AS571" s="80" t="s">
        <v>74</v>
      </c>
      <c r="AT571" s="301">
        <v>8610000</v>
      </c>
      <c r="AU571" s="203">
        <f t="shared" si="43"/>
        <v>0</v>
      </c>
      <c r="AV571" s="83">
        <f t="shared" si="44"/>
        <v>1</v>
      </c>
      <c r="AW571" s="158" t="s">
        <v>74</v>
      </c>
      <c r="AX571" s="67" t="s">
        <v>80</v>
      </c>
      <c r="AY571" s="70" t="s">
        <v>9919</v>
      </c>
      <c r="AZ571" s="68" t="s">
        <v>66</v>
      </c>
      <c r="BA571" s="68" t="s">
        <v>66</v>
      </c>
    </row>
    <row r="572" spans="2:53" x14ac:dyDescent="0.25">
      <c r="B572" s="68">
        <v>2024</v>
      </c>
      <c r="C572" s="68">
        <v>891780111</v>
      </c>
      <c r="D572" s="69" t="s">
        <v>64</v>
      </c>
      <c r="E572" s="74" t="s">
        <v>9918</v>
      </c>
      <c r="F572" s="71" t="s">
        <v>9917</v>
      </c>
      <c r="G572" s="314">
        <v>0</v>
      </c>
      <c r="H572" s="67" t="s">
        <v>72</v>
      </c>
      <c r="I572" s="69" t="s">
        <v>65</v>
      </c>
      <c r="J572" s="70" t="s">
        <v>9916</v>
      </c>
      <c r="K572" s="70">
        <v>10250000</v>
      </c>
      <c r="L572" s="68" t="s">
        <v>67</v>
      </c>
      <c r="M572" s="70" t="s">
        <v>7308</v>
      </c>
      <c r="N572" s="70">
        <v>12597246</v>
      </c>
      <c r="O572" s="75">
        <v>14</v>
      </c>
      <c r="P572" s="249">
        <v>45302</v>
      </c>
      <c r="Q572" s="70">
        <v>2126349000</v>
      </c>
      <c r="R572" s="249">
        <v>45345</v>
      </c>
      <c r="S572" s="70">
        <v>10250000</v>
      </c>
      <c r="T572" s="67" t="s">
        <v>66</v>
      </c>
      <c r="U572" s="70">
        <v>85473390</v>
      </c>
      <c r="V572" s="70" t="s">
        <v>9789</v>
      </c>
      <c r="W572" s="249">
        <v>45345</v>
      </c>
      <c r="X572" s="249">
        <v>45345</v>
      </c>
      <c r="Y572" s="78" t="s">
        <v>74</v>
      </c>
      <c r="Z572" s="249">
        <v>45457</v>
      </c>
      <c r="AA572" s="71">
        <f t="shared" si="40"/>
        <v>112</v>
      </c>
      <c r="AB572" s="71">
        <v>0</v>
      </c>
      <c r="AC572" s="299">
        <v>0</v>
      </c>
      <c r="AD572" s="71">
        <v>0</v>
      </c>
      <c r="AE572" s="158" t="s">
        <v>74</v>
      </c>
      <c r="AF572" s="71">
        <f t="shared" si="41"/>
        <v>0</v>
      </c>
      <c r="AG572" s="70">
        <v>0</v>
      </c>
      <c r="AH572" s="300">
        <v>0</v>
      </c>
      <c r="AI572" s="158" t="s">
        <v>74</v>
      </c>
      <c r="AJ572" s="67">
        <v>0</v>
      </c>
      <c r="AK572" s="76" t="s">
        <v>74</v>
      </c>
      <c r="AL572" s="76" t="s">
        <v>74</v>
      </c>
      <c r="AM572" s="71">
        <f t="shared" si="42"/>
        <v>0</v>
      </c>
      <c r="AN572" s="305">
        <f>+K572+AC572-AH572</f>
        <v>10250000</v>
      </c>
      <c r="AO572" s="67" t="s">
        <v>66</v>
      </c>
      <c r="AP572" s="70">
        <v>10250000</v>
      </c>
      <c r="AQ572" s="67" t="s">
        <v>94</v>
      </c>
      <c r="AR572" s="70">
        <v>0</v>
      </c>
      <c r="AS572" s="80" t="s">
        <v>74</v>
      </c>
      <c r="AT572" s="301">
        <v>10250000</v>
      </c>
      <c r="AU572" s="203">
        <f t="shared" si="43"/>
        <v>0</v>
      </c>
      <c r="AV572" s="83">
        <f t="shared" si="44"/>
        <v>1</v>
      </c>
      <c r="AW572" s="158" t="s">
        <v>74</v>
      </c>
      <c r="AX572" s="67" t="s">
        <v>80</v>
      </c>
      <c r="AY572" s="70" t="s">
        <v>9915</v>
      </c>
      <c r="AZ572" s="68" t="s">
        <v>66</v>
      </c>
      <c r="BA572" s="68" t="s">
        <v>66</v>
      </c>
    </row>
    <row r="573" spans="2:53" x14ac:dyDescent="0.25">
      <c r="B573" s="68">
        <v>2024</v>
      </c>
      <c r="C573" s="68">
        <v>891780111</v>
      </c>
      <c r="D573" s="69" t="s">
        <v>64</v>
      </c>
      <c r="E573" s="74" t="s">
        <v>9914</v>
      </c>
      <c r="F573" s="71" t="s">
        <v>9913</v>
      </c>
      <c r="G573" s="314">
        <v>0</v>
      </c>
      <c r="H573" s="67" t="s">
        <v>72</v>
      </c>
      <c r="I573" s="69" t="s">
        <v>65</v>
      </c>
      <c r="J573" s="70" t="s">
        <v>9912</v>
      </c>
      <c r="K573" s="70">
        <v>8400000</v>
      </c>
      <c r="L573" s="68" t="s">
        <v>67</v>
      </c>
      <c r="M573" s="70" t="s">
        <v>6657</v>
      </c>
      <c r="N573" s="70">
        <v>9694501</v>
      </c>
      <c r="O573" s="75">
        <v>14</v>
      </c>
      <c r="P573" s="249">
        <v>45302</v>
      </c>
      <c r="Q573" s="70">
        <v>2126349000</v>
      </c>
      <c r="R573" s="249">
        <v>45345</v>
      </c>
      <c r="S573" s="70">
        <v>8400000</v>
      </c>
      <c r="T573" s="67" t="s">
        <v>66</v>
      </c>
      <c r="U573" s="70">
        <v>79732773</v>
      </c>
      <c r="V573" s="70" t="s">
        <v>6217</v>
      </c>
      <c r="W573" s="249">
        <v>45345</v>
      </c>
      <c r="X573" s="249">
        <v>45345</v>
      </c>
      <c r="Y573" s="78" t="s">
        <v>74</v>
      </c>
      <c r="Z573" s="249">
        <v>45457</v>
      </c>
      <c r="AA573" s="71">
        <f t="shared" si="40"/>
        <v>112</v>
      </c>
      <c r="AB573" s="71">
        <v>0</v>
      </c>
      <c r="AC573" s="299">
        <v>0</v>
      </c>
      <c r="AD573" s="71">
        <v>0</v>
      </c>
      <c r="AE573" s="158" t="s">
        <v>74</v>
      </c>
      <c r="AF573" s="71">
        <f t="shared" si="41"/>
        <v>0</v>
      </c>
      <c r="AG573" s="70">
        <v>0</v>
      </c>
      <c r="AH573" s="300">
        <v>0</v>
      </c>
      <c r="AI573" s="158" t="s">
        <v>74</v>
      </c>
      <c r="AJ573" s="67">
        <v>0</v>
      </c>
      <c r="AK573" s="76" t="s">
        <v>74</v>
      </c>
      <c r="AL573" s="76" t="s">
        <v>74</v>
      </c>
      <c r="AM573" s="71">
        <f t="shared" si="42"/>
        <v>0</v>
      </c>
      <c r="AN573" s="305">
        <f>+K573+AC573-AH573</f>
        <v>8400000</v>
      </c>
      <c r="AO573" s="67" t="s">
        <v>66</v>
      </c>
      <c r="AP573" s="70">
        <v>8400000</v>
      </c>
      <c r="AQ573" s="67" t="s">
        <v>94</v>
      </c>
      <c r="AR573" s="70">
        <v>0</v>
      </c>
      <c r="AS573" s="80" t="s">
        <v>74</v>
      </c>
      <c r="AT573" s="301">
        <v>8400000</v>
      </c>
      <c r="AU573" s="203">
        <f t="shared" si="43"/>
        <v>0</v>
      </c>
      <c r="AV573" s="83">
        <f t="shared" si="44"/>
        <v>1</v>
      </c>
      <c r="AW573" s="158" t="s">
        <v>74</v>
      </c>
      <c r="AX573" s="67" t="s">
        <v>80</v>
      </c>
      <c r="AY573" s="70" t="s">
        <v>9911</v>
      </c>
      <c r="AZ573" s="68" t="s">
        <v>66</v>
      </c>
      <c r="BA573" s="68" t="s">
        <v>66</v>
      </c>
    </row>
    <row r="574" spans="2:53" x14ac:dyDescent="0.25">
      <c r="B574" s="68">
        <v>2024</v>
      </c>
      <c r="C574" s="68">
        <v>891780111</v>
      </c>
      <c r="D574" s="69" t="s">
        <v>64</v>
      </c>
      <c r="E574" s="74" t="s">
        <v>9910</v>
      </c>
      <c r="F574" s="71" t="s">
        <v>9909</v>
      </c>
      <c r="G574" s="314">
        <v>0</v>
      </c>
      <c r="H574" s="67" t="s">
        <v>72</v>
      </c>
      <c r="I574" s="69" t="s">
        <v>65</v>
      </c>
      <c r="J574" s="70" t="s">
        <v>9908</v>
      </c>
      <c r="K574" s="70">
        <v>13200000</v>
      </c>
      <c r="L574" s="68" t="s">
        <v>67</v>
      </c>
      <c r="M574" s="70" t="s">
        <v>8472</v>
      </c>
      <c r="N574" s="70">
        <v>1083020392</v>
      </c>
      <c r="O574" s="75">
        <v>13</v>
      </c>
      <c r="P574" s="158">
        <v>45302</v>
      </c>
      <c r="Q574" s="70">
        <v>4518689382</v>
      </c>
      <c r="R574" s="249">
        <v>45345</v>
      </c>
      <c r="S574" s="70">
        <v>13200000</v>
      </c>
      <c r="T574" s="67" t="s">
        <v>66</v>
      </c>
      <c r="U574" s="70">
        <v>85460949</v>
      </c>
      <c r="V574" s="70" t="s">
        <v>8446</v>
      </c>
      <c r="W574" s="249">
        <v>45345</v>
      </c>
      <c r="X574" s="249">
        <v>45345</v>
      </c>
      <c r="Y574" s="78" t="s">
        <v>74</v>
      </c>
      <c r="Z574" s="249">
        <v>45457</v>
      </c>
      <c r="AA574" s="71">
        <f t="shared" si="40"/>
        <v>112</v>
      </c>
      <c r="AB574" s="71">
        <v>2</v>
      </c>
      <c r="AC574" s="299">
        <v>1540000</v>
      </c>
      <c r="AD574" s="71">
        <v>1</v>
      </c>
      <c r="AE574" s="315">
        <v>45473</v>
      </c>
      <c r="AF574" s="71">
        <f t="shared" si="41"/>
        <v>16</v>
      </c>
      <c r="AG574" s="70">
        <v>0</v>
      </c>
      <c r="AH574" s="300">
        <v>0</v>
      </c>
      <c r="AI574" s="158" t="s">
        <v>74</v>
      </c>
      <c r="AJ574" s="67">
        <v>0</v>
      </c>
      <c r="AK574" s="76" t="s">
        <v>74</v>
      </c>
      <c r="AL574" s="76" t="s">
        <v>74</v>
      </c>
      <c r="AM574" s="71">
        <f t="shared" si="42"/>
        <v>0</v>
      </c>
      <c r="AN574" s="305">
        <f>+K574+AC574-AH574</f>
        <v>14740000</v>
      </c>
      <c r="AO574" s="67" t="s">
        <v>66</v>
      </c>
      <c r="AP574" s="70">
        <v>13200000</v>
      </c>
      <c r="AQ574" s="67" t="s">
        <v>94</v>
      </c>
      <c r="AR574" s="70">
        <v>0</v>
      </c>
      <c r="AS574" s="80" t="s">
        <v>74</v>
      </c>
      <c r="AT574" s="301">
        <v>14740000</v>
      </c>
      <c r="AU574" s="203">
        <f t="shared" si="43"/>
        <v>0</v>
      </c>
      <c r="AV574" s="83">
        <f t="shared" si="44"/>
        <v>1</v>
      </c>
      <c r="AW574" s="158" t="s">
        <v>74</v>
      </c>
      <c r="AX574" s="67" t="s">
        <v>80</v>
      </c>
      <c r="AY574" s="70" t="s">
        <v>9907</v>
      </c>
      <c r="AZ574" s="68" t="s">
        <v>66</v>
      </c>
      <c r="BA574" s="68" t="s">
        <v>66</v>
      </c>
    </row>
    <row r="575" spans="2:53" x14ac:dyDescent="0.25">
      <c r="B575" s="68">
        <v>2024</v>
      </c>
      <c r="C575" s="68">
        <v>891780111</v>
      </c>
      <c r="D575" s="69" t="s">
        <v>64</v>
      </c>
      <c r="E575" s="74" t="s">
        <v>9906</v>
      </c>
      <c r="F575" s="71" t="s">
        <v>9905</v>
      </c>
      <c r="G575" s="314">
        <v>0</v>
      </c>
      <c r="H575" s="67" t="s">
        <v>72</v>
      </c>
      <c r="I575" s="69" t="s">
        <v>65</v>
      </c>
      <c r="J575" s="70" t="s">
        <v>9904</v>
      </c>
      <c r="K575" s="70">
        <v>12000000</v>
      </c>
      <c r="L575" s="68" t="s">
        <v>67</v>
      </c>
      <c r="M575" s="70" t="s">
        <v>7793</v>
      </c>
      <c r="N575" s="70">
        <v>39143698</v>
      </c>
      <c r="O575" s="75">
        <v>13</v>
      </c>
      <c r="P575" s="158">
        <v>45302</v>
      </c>
      <c r="Q575" s="70">
        <v>4518689382</v>
      </c>
      <c r="R575" s="249">
        <v>45345</v>
      </c>
      <c r="S575" s="70">
        <v>12000000</v>
      </c>
      <c r="T575" s="67" t="s">
        <v>66</v>
      </c>
      <c r="U575" s="70">
        <v>36557666</v>
      </c>
      <c r="V575" s="70" t="s">
        <v>5987</v>
      </c>
      <c r="W575" s="249">
        <v>45345</v>
      </c>
      <c r="X575" s="249">
        <v>45345</v>
      </c>
      <c r="Y575" s="78" t="s">
        <v>74</v>
      </c>
      <c r="Z575" s="249">
        <v>45457</v>
      </c>
      <c r="AA575" s="71">
        <f t="shared" si="40"/>
        <v>112</v>
      </c>
      <c r="AB575" s="71">
        <v>2</v>
      </c>
      <c r="AC575" s="299">
        <v>1500000</v>
      </c>
      <c r="AD575" s="71">
        <v>1</v>
      </c>
      <c r="AE575" s="315">
        <v>45473</v>
      </c>
      <c r="AF575" s="71">
        <f t="shared" si="41"/>
        <v>16</v>
      </c>
      <c r="AG575" s="70">
        <v>0</v>
      </c>
      <c r="AH575" s="300">
        <v>0</v>
      </c>
      <c r="AI575" s="158" t="s">
        <v>74</v>
      </c>
      <c r="AJ575" s="67">
        <v>0</v>
      </c>
      <c r="AK575" s="76" t="s">
        <v>74</v>
      </c>
      <c r="AL575" s="76" t="s">
        <v>74</v>
      </c>
      <c r="AM575" s="71">
        <f t="shared" si="42"/>
        <v>0</v>
      </c>
      <c r="AN575" s="305">
        <f>+K575+AC575-AH575</f>
        <v>13500000</v>
      </c>
      <c r="AO575" s="67" t="s">
        <v>66</v>
      </c>
      <c r="AP575" s="70">
        <v>12000000</v>
      </c>
      <c r="AQ575" s="67" t="s">
        <v>94</v>
      </c>
      <c r="AR575" s="70">
        <v>0</v>
      </c>
      <c r="AS575" s="80" t="s">
        <v>74</v>
      </c>
      <c r="AT575" s="301">
        <v>13500000</v>
      </c>
      <c r="AU575" s="203">
        <f t="shared" si="43"/>
        <v>0</v>
      </c>
      <c r="AV575" s="83">
        <f t="shared" si="44"/>
        <v>1</v>
      </c>
      <c r="AW575" s="158" t="s">
        <v>74</v>
      </c>
      <c r="AX575" s="67" t="s">
        <v>80</v>
      </c>
      <c r="AY575" s="70" t="s">
        <v>9903</v>
      </c>
      <c r="AZ575" s="68" t="s">
        <v>66</v>
      </c>
      <c r="BA575" s="68" t="s">
        <v>66</v>
      </c>
    </row>
    <row r="576" spans="2:53" x14ac:dyDescent="0.25">
      <c r="B576" s="68">
        <v>2024</v>
      </c>
      <c r="C576" s="68">
        <v>891780111</v>
      </c>
      <c r="D576" s="69" t="s">
        <v>64</v>
      </c>
      <c r="E576" s="74" t="s">
        <v>9902</v>
      </c>
      <c r="F576" s="71" t="s">
        <v>9901</v>
      </c>
      <c r="G576" s="314">
        <v>0</v>
      </c>
      <c r="H576" s="67" t="s">
        <v>72</v>
      </c>
      <c r="I576" s="69" t="s">
        <v>65</v>
      </c>
      <c r="J576" s="70" t="s">
        <v>9900</v>
      </c>
      <c r="K576" s="70">
        <v>10800000</v>
      </c>
      <c r="L576" s="68" t="s">
        <v>67</v>
      </c>
      <c r="M576" s="70" t="s">
        <v>8720</v>
      </c>
      <c r="N576" s="70">
        <v>57460431</v>
      </c>
      <c r="O576" s="75">
        <v>13</v>
      </c>
      <c r="P576" s="158">
        <v>45302</v>
      </c>
      <c r="Q576" s="70">
        <v>4518689382</v>
      </c>
      <c r="R576" s="249">
        <v>45345</v>
      </c>
      <c r="S576" s="70">
        <v>10800000</v>
      </c>
      <c r="T576" s="67" t="s">
        <v>66</v>
      </c>
      <c r="U576" s="70">
        <v>1082889541</v>
      </c>
      <c r="V576" s="70" t="s">
        <v>5053</v>
      </c>
      <c r="W576" s="249">
        <v>45345</v>
      </c>
      <c r="X576" s="249">
        <v>45345</v>
      </c>
      <c r="Y576" s="78" t="s">
        <v>74</v>
      </c>
      <c r="Z576" s="249">
        <v>45457</v>
      </c>
      <c r="AA576" s="71">
        <f t="shared" si="40"/>
        <v>112</v>
      </c>
      <c r="AB576" s="71">
        <v>2</v>
      </c>
      <c r="AC576" s="299">
        <v>1260000</v>
      </c>
      <c r="AD576" s="71">
        <v>1</v>
      </c>
      <c r="AE576" s="315">
        <v>45473</v>
      </c>
      <c r="AF576" s="71">
        <f t="shared" si="41"/>
        <v>16</v>
      </c>
      <c r="AG576" s="70">
        <v>0</v>
      </c>
      <c r="AH576" s="300">
        <v>0</v>
      </c>
      <c r="AI576" s="158" t="s">
        <v>74</v>
      </c>
      <c r="AJ576" s="67">
        <v>0</v>
      </c>
      <c r="AK576" s="76" t="s">
        <v>74</v>
      </c>
      <c r="AL576" s="76" t="s">
        <v>74</v>
      </c>
      <c r="AM576" s="71">
        <f t="shared" si="42"/>
        <v>0</v>
      </c>
      <c r="AN576" s="305">
        <f>+K576+AC576-AH576</f>
        <v>12060000</v>
      </c>
      <c r="AO576" s="67" t="s">
        <v>66</v>
      </c>
      <c r="AP576" s="70">
        <v>10800000</v>
      </c>
      <c r="AQ576" s="67" t="s">
        <v>94</v>
      </c>
      <c r="AR576" s="70">
        <v>0</v>
      </c>
      <c r="AS576" s="80" t="s">
        <v>74</v>
      </c>
      <c r="AT576" s="301">
        <v>12060000</v>
      </c>
      <c r="AU576" s="203">
        <f t="shared" si="43"/>
        <v>0</v>
      </c>
      <c r="AV576" s="83">
        <f t="shared" si="44"/>
        <v>1</v>
      </c>
      <c r="AW576" s="158" t="s">
        <v>74</v>
      </c>
      <c r="AX576" s="67" t="s">
        <v>80</v>
      </c>
      <c r="AY576" s="70" t="s">
        <v>9899</v>
      </c>
      <c r="AZ576" s="68" t="s">
        <v>66</v>
      </c>
      <c r="BA576" s="68" t="s">
        <v>66</v>
      </c>
    </row>
    <row r="577" spans="2:53" x14ac:dyDescent="0.25">
      <c r="B577" s="68">
        <v>2024</v>
      </c>
      <c r="C577" s="68">
        <v>891780111</v>
      </c>
      <c r="D577" s="69" t="s">
        <v>64</v>
      </c>
      <c r="E577" s="74" t="s">
        <v>9898</v>
      </c>
      <c r="F577" s="71" t="s">
        <v>9897</v>
      </c>
      <c r="G577" s="314">
        <v>0</v>
      </c>
      <c r="H577" s="67" t="s">
        <v>72</v>
      </c>
      <c r="I577" s="69" t="s">
        <v>65</v>
      </c>
      <c r="J577" s="70" t="s">
        <v>9896</v>
      </c>
      <c r="K577" s="70">
        <v>13200000</v>
      </c>
      <c r="L577" s="68" t="s">
        <v>67</v>
      </c>
      <c r="M577" s="70" t="s">
        <v>8368</v>
      </c>
      <c r="N577" s="70">
        <v>22463844</v>
      </c>
      <c r="O577" s="75">
        <v>13</v>
      </c>
      <c r="P577" s="158">
        <v>45302</v>
      </c>
      <c r="Q577" s="70">
        <v>4518689382</v>
      </c>
      <c r="R577" s="249">
        <v>45345</v>
      </c>
      <c r="S577" s="70">
        <v>13200000</v>
      </c>
      <c r="T577" s="67" t="s">
        <v>66</v>
      </c>
      <c r="U577" s="70">
        <v>1082964146</v>
      </c>
      <c r="V577" s="70" t="s">
        <v>6309</v>
      </c>
      <c r="W577" s="249">
        <v>45345</v>
      </c>
      <c r="X577" s="249">
        <v>45345</v>
      </c>
      <c r="Y577" s="78" t="s">
        <v>74</v>
      </c>
      <c r="Z577" s="249">
        <v>45457</v>
      </c>
      <c r="AA577" s="71">
        <f t="shared" si="40"/>
        <v>112</v>
      </c>
      <c r="AB577" s="71">
        <v>2</v>
      </c>
      <c r="AC577" s="299">
        <v>1540000</v>
      </c>
      <c r="AD577" s="71">
        <v>1</v>
      </c>
      <c r="AE577" s="315">
        <v>45473</v>
      </c>
      <c r="AF577" s="71">
        <f t="shared" si="41"/>
        <v>16</v>
      </c>
      <c r="AG577" s="70">
        <v>0</v>
      </c>
      <c r="AH577" s="300">
        <v>0</v>
      </c>
      <c r="AI577" s="158" t="s">
        <v>74</v>
      </c>
      <c r="AJ577" s="67">
        <v>0</v>
      </c>
      <c r="AK577" s="76" t="s">
        <v>74</v>
      </c>
      <c r="AL577" s="76" t="s">
        <v>74</v>
      </c>
      <c r="AM577" s="71">
        <f t="shared" si="42"/>
        <v>0</v>
      </c>
      <c r="AN577" s="305">
        <f>+K577+AC577-AH577</f>
        <v>14740000</v>
      </c>
      <c r="AO577" s="67" t="s">
        <v>66</v>
      </c>
      <c r="AP577" s="70">
        <v>13200000</v>
      </c>
      <c r="AQ577" s="67" t="s">
        <v>94</v>
      </c>
      <c r="AR577" s="70">
        <v>0</v>
      </c>
      <c r="AS577" s="80" t="s">
        <v>74</v>
      </c>
      <c r="AT577" s="301">
        <v>14740000</v>
      </c>
      <c r="AU577" s="203">
        <f t="shared" si="43"/>
        <v>0</v>
      </c>
      <c r="AV577" s="83">
        <f t="shared" si="44"/>
        <v>1</v>
      </c>
      <c r="AW577" s="158" t="s">
        <v>74</v>
      </c>
      <c r="AX577" s="67" t="s">
        <v>80</v>
      </c>
      <c r="AY577" s="70" t="s">
        <v>9895</v>
      </c>
      <c r="AZ577" s="68" t="s">
        <v>66</v>
      </c>
      <c r="BA577" s="68" t="s">
        <v>66</v>
      </c>
    </row>
    <row r="578" spans="2:53" x14ac:dyDescent="0.25">
      <c r="B578" s="68">
        <v>2024</v>
      </c>
      <c r="C578" s="68">
        <v>891780111</v>
      </c>
      <c r="D578" s="69" t="s">
        <v>64</v>
      </c>
      <c r="E578" s="74" t="s">
        <v>9894</v>
      </c>
      <c r="F578" s="71" t="s">
        <v>9893</v>
      </c>
      <c r="G578" s="314">
        <v>0</v>
      </c>
      <c r="H578" s="67" t="s">
        <v>72</v>
      </c>
      <c r="I578" s="69" t="s">
        <v>1521</v>
      </c>
      <c r="J578" s="70" t="s">
        <v>9892</v>
      </c>
      <c r="K578" s="70">
        <v>11600000</v>
      </c>
      <c r="L578" s="68" t="s">
        <v>67</v>
      </c>
      <c r="M578" s="70" t="s">
        <v>9891</v>
      </c>
      <c r="N578" s="70">
        <v>1114880053</v>
      </c>
      <c r="O578" s="75">
        <v>389</v>
      </c>
      <c r="P578" s="249">
        <v>45338</v>
      </c>
      <c r="Q578" s="70">
        <v>11600000</v>
      </c>
      <c r="R578" s="249">
        <v>45345</v>
      </c>
      <c r="S578" s="70">
        <v>11600000</v>
      </c>
      <c r="T578" s="67" t="s">
        <v>66</v>
      </c>
      <c r="U578" s="70">
        <v>36559959</v>
      </c>
      <c r="V578" s="70" t="s">
        <v>6162</v>
      </c>
      <c r="W578" s="249">
        <v>45345</v>
      </c>
      <c r="X578" s="249">
        <v>45345</v>
      </c>
      <c r="Y578" s="78" t="s">
        <v>74</v>
      </c>
      <c r="Z578" s="249">
        <v>45383</v>
      </c>
      <c r="AA578" s="71">
        <f t="shared" si="40"/>
        <v>38</v>
      </c>
      <c r="AB578" s="71">
        <v>0</v>
      </c>
      <c r="AC578" s="299">
        <v>0</v>
      </c>
      <c r="AD578" s="71">
        <v>0</v>
      </c>
      <c r="AE578" s="158" t="s">
        <v>74</v>
      </c>
      <c r="AF578" s="71">
        <f t="shared" si="41"/>
        <v>0</v>
      </c>
      <c r="AG578" s="70">
        <v>0</v>
      </c>
      <c r="AH578" s="300">
        <v>0</v>
      </c>
      <c r="AI578" s="158" t="s">
        <v>74</v>
      </c>
      <c r="AJ578" s="67">
        <v>0</v>
      </c>
      <c r="AK578" s="76" t="s">
        <v>74</v>
      </c>
      <c r="AL578" s="76" t="s">
        <v>74</v>
      </c>
      <c r="AM578" s="71">
        <f t="shared" si="42"/>
        <v>0</v>
      </c>
      <c r="AN578" s="305">
        <f>+K578+AC578-AH578</f>
        <v>11600000</v>
      </c>
      <c r="AO578" s="67" t="s">
        <v>94</v>
      </c>
      <c r="AP578" s="70">
        <v>0</v>
      </c>
      <c r="AQ578" s="67" t="s">
        <v>94</v>
      </c>
      <c r="AR578" s="70">
        <v>0</v>
      </c>
      <c r="AS578" s="80" t="s">
        <v>74</v>
      </c>
      <c r="AT578" s="301">
        <v>11600000</v>
      </c>
      <c r="AU578" s="203">
        <f t="shared" si="43"/>
        <v>0</v>
      </c>
      <c r="AV578" s="83">
        <f t="shared" si="44"/>
        <v>1</v>
      </c>
      <c r="AW578" s="158" t="s">
        <v>74</v>
      </c>
      <c r="AX578" s="67" t="s">
        <v>80</v>
      </c>
      <c r="AY578" s="70" t="s">
        <v>9890</v>
      </c>
      <c r="AZ578" s="68" t="s">
        <v>66</v>
      </c>
      <c r="BA578" s="68" t="s">
        <v>66</v>
      </c>
    </row>
    <row r="579" spans="2:53" x14ac:dyDescent="0.25">
      <c r="B579" s="68">
        <v>2024</v>
      </c>
      <c r="C579" s="68">
        <v>891780111</v>
      </c>
      <c r="D579" s="69" t="s">
        <v>64</v>
      </c>
      <c r="E579" s="74" t="s">
        <v>9889</v>
      </c>
      <c r="F579" s="71" t="s">
        <v>9888</v>
      </c>
      <c r="G579" s="314">
        <v>0</v>
      </c>
      <c r="H579" s="67" t="s">
        <v>72</v>
      </c>
      <c r="I579" s="69" t="s">
        <v>65</v>
      </c>
      <c r="J579" s="70" t="s">
        <v>9887</v>
      </c>
      <c r="K579" s="70">
        <v>8400000</v>
      </c>
      <c r="L579" s="68" t="s">
        <v>67</v>
      </c>
      <c r="M579" s="70" t="s">
        <v>7427</v>
      </c>
      <c r="N579" s="70">
        <v>1080670248</v>
      </c>
      <c r="O579" s="75">
        <v>14</v>
      </c>
      <c r="P579" s="249">
        <v>45302</v>
      </c>
      <c r="Q579" s="70">
        <v>2126349000</v>
      </c>
      <c r="R579" s="249">
        <v>45345</v>
      </c>
      <c r="S579" s="70">
        <v>8400000</v>
      </c>
      <c r="T579" s="67" t="s">
        <v>66</v>
      </c>
      <c r="U579" s="70">
        <v>57444673</v>
      </c>
      <c r="V579" s="70" t="s">
        <v>4366</v>
      </c>
      <c r="W579" s="249">
        <v>45345</v>
      </c>
      <c r="X579" s="249">
        <v>45345</v>
      </c>
      <c r="Y579" s="78" t="s">
        <v>74</v>
      </c>
      <c r="Z579" s="249">
        <v>45457</v>
      </c>
      <c r="AA579" s="71">
        <f t="shared" si="40"/>
        <v>112</v>
      </c>
      <c r="AB579" s="71">
        <v>0</v>
      </c>
      <c r="AC579" s="299">
        <v>0</v>
      </c>
      <c r="AD579" s="71">
        <v>0</v>
      </c>
      <c r="AE579" s="158" t="s">
        <v>74</v>
      </c>
      <c r="AF579" s="71">
        <f t="shared" si="41"/>
        <v>0</v>
      </c>
      <c r="AG579" s="70">
        <v>0</v>
      </c>
      <c r="AH579" s="300">
        <v>0</v>
      </c>
      <c r="AI579" s="158" t="s">
        <v>74</v>
      </c>
      <c r="AJ579" s="67">
        <v>0</v>
      </c>
      <c r="AK579" s="76" t="s">
        <v>74</v>
      </c>
      <c r="AL579" s="76" t="s">
        <v>74</v>
      </c>
      <c r="AM579" s="71">
        <f t="shared" si="42"/>
        <v>0</v>
      </c>
      <c r="AN579" s="305">
        <f>+K579+AC579-AH579</f>
        <v>8400000</v>
      </c>
      <c r="AO579" s="67" t="s">
        <v>66</v>
      </c>
      <c r="AP579" s="70">
        <v>8400000</v>
      </c>
      <c r="AQ579" s="67" t="s">
        <v>94</v>
      </c>
      <c r="AR579" s="70">
        <v>0</v>
      </c>
      <c r="AS579" s="80" t="s">
        <v>74</v>
      </c>
      <c r="AT579" s="301">
        <v>8400000</v>
      </c>
      <c r="AU579" s="203">
        <f t="shared" si="43"/>
        <v>0</v>
      </c>
      <c r="AV579" s="83">
        <f t="shared" si="44"/>
        <v>1</v>
      </c>
      <c r="AW579" s="158" t="s">
        <v>74</v>
      </c>
      <c r="AX579" s="67" t="s">
        <v>80</v>
      </c>
      <c r="AY579" s="70" t="s">
        <v>9886</v>
      </c>
      <c r="AZ579" s="68" t="s">
        <v>66</v>
      </c>
      <c r="BA579" s="68" t="s">
        <v>66</v>
      </c>
    </row>
    <row r="580" spans="2:53" x14ac:dyDescent="0.25">
      <c r="B580" s="68">
        <v>2024</v>
      </c>
      <c r="C580" s="68">
        <v>891780111</v>
      </c>
      <c r="D580" s="69" t="s">
        <v>64</v>
      </c>
      <c r="E580" s="74" t="s">
        <v>9885</v>
      </c>
      <c r="F580" s="71" t="s">
        <v>9884</v>
      </c>
      <c r="G580" s="314">
        <v>0</v>
      </c>
      <c r="H580" s="67" t="s">
        <v>72</v>
      </c>
      <c r="I580" s="69" t="s">
        <v>65</v>
      </c>
      <c r="J580" s="70" t="s">
        <v>9883</v>
      </c>
      <c r="K580" s="70">
        <v>11500000</v>
      </c>
      <c r="L580" s="68" t="s">
        <v>67</v>
      </c>
      <c r="M580" s="70" t="s">
        <v>8082</v>
      </c>
      <c r="N580" s="70">
        <v>1103122639</v>
      </c>
      <c r="O580" s="75">
        <v>13</v>
      </c>
      <c r="P580" s="158">
        <v>45302</v>
      </c>
      <c r="Q580" s="70">
        <v>4518689382</v>
      </c>
      <c r="R580" s="249">
        <v>45345</v>
      </c>
      <c r="S580" s="70">
        <v>11500000</v>
      </c>
      <c r="T580" s="67" t="s">
        <v>66</v>
      </c>
      <c r="U580" s="70">
        <v>36557666</v>
      </c>
      <c r="V580" s="70" t="s">
        <v>5987</v>
      </c>
      <c r="W580" s="249">
        <v>45345</v>
      </c>
      <c r="X580" s="249">
        <v>45345</v>
      </c>
      <c r="Y580" s="78" t="s">
        <v>74</v>
      </c>
      <c r="Z580" s="249">
        <v>45457</v>
      </c>
      <c r="AA580" s="71">
        <f t="shared" si="40"/>
        <v>112</v>
      </c>
      <c r="AB580" s="71">
        <v>2</v>
      </c>
      <c r="AC580" s="299">
        <v>1600000</v>
      </c>
      <c r="AD580" s="71">
        <v>1</v>
      </c>
      <c r="AE580" s="315">
        <v>45473</v>
      </c>
      <c r="AF580" s="71">
        <f t="shared" si="41"/>
        <v>16</v>
      </c>
      <c r="AG580" s="70">
        <v>0</v>
      </c>
      <c r="AH580" s="300">
        <v>0</v>
      </c>
      <c r="AI580" s="158" t="s">
        <v>74</v>
      </c>
      <c r="AJ580" s="67">
        <v>0</v>
      </c>
      <c r="AK580" s="76" t="s">
        <v>74</v>
      </c>
      <c r="AL580" s="76" t="s">
        <v>74</v>
      </c>
      <c r="AM580" s="71">
        <f t="shared" si="42"/>
        <v>0</v>
      </c>
      <c r="AN580" s="305">
        <f>+K580+AC580-AH580</f>
        <v>13100000</v>
      </c>
      <c r="AO580" s="67" t="s">
        <v>66</v>
      </c>
      <c r="AP580" s="70">
        <v>11500000</v>
      </c>
      <c r="AQ580" s="67" t="s">
        <v>94</v>
      </c>
      <c r="AR580" s="70">
        <v>0</v>
      </c>
      <c r="AS580" s="80" t="s">
        <v>74</v>
      </c>
      <c r="AT580" s="301">
        <v>13100000</v>
      </c>
      <c r="AU580" s="203">
        <f t="shared" si="43"/>
        <v>0</v>
      </c>
      <c r="AV580" s="83">
        <f t="shared" si="44"/>
        <v>1</v>
      </c>
      <c r="AW580" s="158" t="s">
        <v>74</v>
      </c>
      <c r="AX580" s="67" t="s">
        <v>80</v>
      </c>
      <c r="AY580" s="70" t="s">
        <v>9882</v>
      </c>
      <c r="AZ580" s="68" t="s">
        <v>66</v>
      </c>
      <c r="BA580" s="68" t="s">
        <v>66</v>
      </c>
    </row>
    <row r="581" spans="2:53" x14ac:dyDescent="0.25">
      <c r="B581" s="68">
        <v>2024</v>
      </c>
      <c r="C581" s="68">
        <v>891780111</v>
      </c>
      <c r="D581" s="69" t="s">
        <v>64</v>
      </c>
      <c r="E581" s="74" t="s">
        <v>9881</v>
      </c>
      <c r="F581" s="71" t="s">
        <v>9880</v>
      </c>
      <c r="G581" s="314">
        <v>0</v>
      </c>
      <c r="H581" s="67" t="s">
        <v>72</v>
      </c>
      <c r="I581" s="69" t="s">
        <v>65</v>
      </c>
      <c r="J581" s="70" t="s">
        <v>9879</v>
      </c>
      <c r="K581" s="70">
        <v>9583000</v>
      </c>
      <c r="L581" s="68" t="s">
        <v>67</v>
      </c>
      <c r="M581" s="70" t="s">
        <v>6686</v>
      </c>
      <c r="N581" s="70">
        <v>1082984727</v>
      </c>
      <c r="O581" s="75">
        <v>14</v>
      </c>
      <c r="P581" s="249">
        <v>45302</v>
      </c>
      <c r="Q581" s="70">
        <v>2126349000</v>
      </c>
      <c r="R581" s="249">
        <v>45345</v>
      </c>
      <c r="S581" s="70">
        <v>9583000</v>
      </c>
      <c r="T581" s="67" t="s">
        <v>66</v>
      </c>
      <c r="U581" s="70">
        <v>85152695</v>
      </c>
      <c r="V581" s="70" t="s">
        <v>6527</v>
      </c>
      <c r="W581" s="249">
        <v>45345</v>
      </c>
      <c r="X581" s="249">
        <v>45345</v>
      </c>
      <c r="Y581" s="78" t="s">
        <v>74</v>
      </c>
      <c r="Z581" s="249">
        <v>45457</v>
      </c>
      <c r="AA581" s="71">
        <f t="shared" si="40"/>
        <v>112</v>
      </c>
      <c r="AB581" s="71">
        <v>0</v>
      </c>
      <c r="AC581" s="299">
        <v>0</v>
      </c>
      <c r="AD581" s="71">
        <v>0</v>
      </c>
      <c r="AE581" s="158" t="s">
        <v>74</v>
      </c>
      <c r="AF581" s="71">
        <f t="shared" si="41"/>
        <v>0</v>
      </c>
      <c r="AG581" s="70">
        <v>0</v>
      </c>
      <c r="AH581" s="300">
        <v>0</v>
      </c>
      <c r="AI581" s="158" t="s">
        <v>74</v>
      </c>
      <c r="AJ581" s="67">
        <v>0</v>
      </c>
      <c r="AK581" s="76" t="s">
        <v>74</v>
      </c>
      <c r="AL581" s="76" t="s">
        <v>74</v>
      </c>
      <c r="AM581" s="71">
        <f t="shared" si="42"/>
        <v>0</v>
      </c>
      <c r="AN581" s="305">
        <f>+K581+AC581-AH581</f>
        <v>9583000</v>
      </c>
      <c r="AO581" s="67" t="s">
        <v>66</v>
      </c>
      <c r="AP581" s="70">
        <v>9583000</v>
      </c>
      <c r="AQ581" s="67" t="s">
        <v>94</v>
      </c>
      <c r="AR581" s="70">
        <v>0</v>
      </c>
      <c r="AS581" s="80" t="s">
        <v>74</v>
      </c>
      <c r="AT581" s="301">
        <v>9583000</v>
      </c>
      <c r="AU581" s="203">
        <f t="shared" si="43"/>
        <v>0</v>
      </c>
      <c r="AV581" s="83">
        <f t="shared" si="44"/>
        <v>1</v>
      </c>
      <c r="AW581" s="158" t="s">
        <v>74</v>
      </c>
      <c r="AX581" s="67" t="s">
        <v>80</v>
      </c>
      <c r="AY581" s="70" t="s">
        <v>9878</v>
      </c>
      <c r="AZ581" s="68" t="s">
        <v>66</v>
      </c>
      <c r="BA581" s="68" t="s">
        <v>66</v>
      </c>
    </row>
    <row r="582" spans="2:53" x14ac:dyDescent="0.25">
      <c r="B582" s="68">
        <v>2024</v>
      </c>
      <c r="C582" s="68">
        <v>891780111</v>
      </c>
      <c r="D582" s="69" t="s">
        <v>64</v>
      </c>
      <c r="E582" s="74" t="s">
        <v>9877</v>
      </c>
      <c r="F582" s="71" t="s">
        <v>9876</v>
      </c>
      <c r="G582" s="314">
        <v>0</v>
      </c>
      <c r="H582" s="67" t="s">
        <v>72</v>
      </c>
      <c r="I582" s="69" t="s">
        <v>65</v>
      </c>
      <c r="J582" s="70" t="s">
        <v>9875</v>
      </c>
      <c r="K582" s="70">
        <v>12200000</v>
      </c>
      <c r="L582" s="68" t="s">
        <v>67</v>
      </c>
      <c r="M582" s="70" t="s">
        <v>6770</v>
      </c>
      <c r="N582" s="70">
        <v>1082961721</v>
      </c>
      <c r="O582" s="75">
        <v>13</v>
      </c>
      <c r="P582" s="158">
        <v>45302</v>
      </c>
      <c r="Q582" s="70">
        <v>4518689382</v>
      </c>
      <c r="R582" s="249">
        <v>45345</v>
      </c>
      <c r="S582" s="70">
        <v>12200000</v>
      </c>
      <c r="T582" s="67" t="s">
        <v>66</v>
      </c>
      <c r="U582" s="70">
        <v>36557666</v>
      </c>
      <c r="V582" s="70" t="s">
        <v>5987</v>
      </c>
      <c r="W582" s="249">
        <v>45345</v>
      </c>
      <c r="X582" s="249">
        <v>45345</v>
      </c>
      <c r="Y582" s="78" t="s">
        <v>74</v>
      </c>
      <c r="Z582" s="249">
        <v>45457</v>
      </c>
      <c r="AA582" s="71">
        <f t="shared" si="40"/>
        <v>112</v>
      </c>
      <c r="AB582" s="71">
        <v>0</v>
      </c>
      <c r="AC582" s="299">
        <v>0</v>
      </c>
      <c r="AD582" s="71">
        <v>0</v>
      </c>
      <c r="AE582" s="158" t="s">
        <v>74</v>
      </c>
      <c r="AF582" s="71">
        <f t="shared" si="41"/>
        <v>0</v>
      </c>
      <c r="AG582" s="70">
        <v>0</v>
      </c>
      <c r="AH582" s="300">
        <v>0</v>
      </c>
      <c r="AI582" s="158" t="s">
        <v>74</v>
      </c>
      <c r="AJ582" s="67">
        <v>0</v>
      </c>
      <c r="AK582" s="76" t="s">
        <v>74</v>
      </c>
      <c r="AL582" s="76" t="s">
        <v>74</v>
      </c>
      <c r="AM582" s="71">
        <f t="shared" si="42"/>
        <v>0</v>
      </c>
      <c r="AN582" s="305">
        <f>+K582+AC582-AH582</f>
        <v>12200000</v>
      </c>
      <c r="AO582" s="67" t="s">
        <v>66</v>
      </c>
      <c r="AP582" s="70">
        <v>12200000</v>
      </c>
      <c r="AQ582" s="67" t="s">
        <v>94</v>
      </c>
      <c r="AR582" s="70">
        <v>0</v>
      </c>
      <c r="AS582" s="80" t="s">
        <v>74</v>
      </c>
      <c r="AT582" s="301">
        <v>12200000</v>
      </c>
      <c r="AU582" s="203">
        <f t="shared" si="43"/>
        <v>0</v>
      </c>
      <c r="AV582" s="83">
        <f t="shared" si="44"/>
        <v>1</v>
      </c>
      <c r="AW582" s="158" t="s">
        <v>74</v>
      </c>
      <c r="AX582" s="67" t="s">
        <v>80</v>
      </c>
      <c r="AY582" s="70" t="s">
        <v>9874</v>
      </c>
      <c r="AZ582" s="68" t="s">
        <v>66</v>
      </c>
      <c r="BA582" s="68" t="s">
        <v>66</v>
      </c>
    </row>
    <row r="583" spans="2:53" x14ac:dyDescent="0.25">
      <c r="B583" s="68">
        <v>2024</v>
      </c>
      <c r="C583" s="68">
        <v>891780111</v>
      </c>
      <c r="D583" s="69" t="s">
        <v>64</v>
      </c>
      <c r="E583" s="74" t="s">
        <v>9873</v>
      </c>
      <c r="F583" s="71" t="s">
        <v>9872</v>
      </c>
      <c r="G583" s="314">
        <v>0</v>
      </c>
      <c r="H583" s="67" t="s">
        <v>72</v>
      </c>
      <c r="I583" s="69" t="s">
        <v>65</v>
      </c>
      <c r="J583" s="70" t="s">
        <v>9840</v>
      </c>
      <c r="K583" s="70">
        <v>8610000</v>
      </c>
      <c r="L583" s="68" t="s">
        <v>67</v>
      </c>
      <c r="M583" s="70" t="s">
        <v>6896</v>
      </c>
      <c r="N583" s="70">
        <v>1083039448</v>
      </c>
      <c r="O583" s="75">
        <v>14</v>
      </c>
      <c r="P583" s="249">
        <v>45302</v>
      </c>
      <c r="Q583" s="70">
        <v>2126349000</v>
      </c>
      <c r="R583" s="249">
        <v>45345</v>
      </c>
      <c r="S583" s="70">
        <v>8610000</v>
      </c>
      <c r="T583" s="67" t="s">
        <v>66</v>
      </c>
      <c r="U583" s="70">
        <v>85473390</v>
      </c>
      <c r="V583" s="70" t="s">
        <v>9789</v>
      </c>
      <c r="W583" s="249">
        <v>45345</v>
      </c>
      <c r="X583" s="249">
        <v>45345</v>
      </c>
      <c r="Y583" s="78" t="s">
        <v>74</v>
      </c>
      <c r="Z583" s="249">
        <v>45457</v>
      </c>
      <c r="AA583" s="71">
        <f t="shared" si="40"/>
        <v>112</v>
      </c>
      <c r="AB583" s="71">
        <v>0</v>
      </c>
      <c r="AC583" s="299">
        <v>0</v>
      </c>
      <c r="AD583" s="71">
        <v>0</v>
      </c>
      <c r="AE583" s="158" t="s">
        <v>74</v>
      </c>
      <c r="AF583" s="71">
        <f t="shared" si="41"/>
        <v>0</v>
      </c>
      <c r="AG583" s="70">
        <v>0</v>
      </c>
      <c r="AH583" s="300">
        <v>0</v>
      </c>
      <c r="AI583" s="158" t="s">
        <v>74</v>
      </c>
      <c r="AJ583" s="67">
        <v>0</v>
      </c>
      <c r="AK583" s="76" t="s">
        <v>74</v>
      </c>
      <c r="AL583" s="76" t="s">
        <v>74</v>
      </c>
      <c r="AM583" s="71">
        <f t="shared" si="42"/>
        <v>0</v>
      </c>
      <c r="AN583" s="305">
        <f>+K583+AC583-AH583</f>
        <v>8610000</v>
      </c>
      <c r="AO583" s="67" t="s">
        <v>66</v>
      </c>
      <c r="AP583" s="70">
        <v>8610000</v>
      </c>
      <c r="AQ583" s="67" t="s">
        <v>94</v>
      </c>
      <c r="AR583" s="70">
        <v>0</v>
      </c>
      <c r="AS583" s="80" t="s">
        <v>74</v>
      </c>
      <c r="AT583" s="301">
        <v>8610000</v>
      </c>
      <c r="AU583" s="203">
        <f t="shared" si="43"/>
        <v>0</v>
      </c>
      <c r="AV583" s="83">
        <f t="shared" si="44"/>
        <v>1</v>
      </c>
      <c r="AW583" s="158" t="s">
        <v>74</v>
      </c>
      <c r="AX583" s="67" t="s">
        <v>80</v>
      </c>
      <c r="AY583" s="70" t="s">
        <v>9871</v>
      </c>
      <c r="AZ583" s="68" t="s">
        <v>66</v>
      </c>
      <c r="BA583" s="68" t="s">
        <v>66</v>
      </c>
    </row>
    <row r="584" spans="2:53" x14ac:dyDescent="0.25">
      <c r="B584" s="68">
        <v>2024</v>
      </c>
      <c r="C584" s="68">
        <v>891780111</v>
      </c>
      <c r="D584" s="69" t="s">
        <v>64</v>
      </c>
      <c r="E584" s="74" t="s">
        <v>9870</v>
      </c>
      <c r="F584" s="71" t="s">
        <v>9869</v>
      </c>
      <c r="G584" s="314">
        <v>0</v>
      </c>
      <c r="H584" s="67" t="s">
        <v>72</v>
      </c>
      <c r="I584" s="69" t="s">
        <v>65</v>
      </c>
      <c r="J584" s="70" t="s">
        <v>9868</v>
      </c>
      <c r="K584" s="70">
        <v>11610000</v>
      </c>
      <c r="L584" s="68" t="s">
        <v>67</v>
      </c>
      <c r="M584" s="70" t="s">
        <v>7723</v>
      </c>
      <c r="N584" s="70">
        <v>1083019153</v>
      </c>
      <c r="O584" s="75">
        <v>13</v>
      </c>
      <c r="P584" s="158">
        <v>45302</v>
      </c>
      <c r="Q584" s="70">
        <v>4518689382</v>
      </c>
      <c r="R584" s="249">
        <v>45345</v>
      </c>
      <c r="S584" s="70">
        <v>11610000</v>
      </c>
      <c r="T584" s="67" t="s">
        <v>66</v>
      </c>
      <c r="U584" s="70">
        <v>41947381</v>
      </c>
      <c r="V584" s="70" t="s">
        <v>7502</v>
      </c>
      <c r="W584" s="249">
        <v>45345</v>
      </c>
      <c r="X584" s="249">
        <v>45345</v>
      </c>
      <c r="Y584" s="78" t="s">
        <v>74</v>
      </c>
      <c r="Z584" s="249">
        <v>45466</v>
      </c>
      <c r="AA584" s="71">
        <f t="shared" ref="AA584:AA647" si="45">+IF(Y584="1800-01-01",Z584-X584,Z584-Y584)</f>
        <v>121</v>
      </c>
      <c r="AB584" s="71">
        <v>0</v>
      </c>
      <c r="AC584" s="299">
        <v>0</v>
      </c>
      <c r="AD584" s="71">
        <v>0</v>
      </c>
      <c r="AE584" s="158" t="s">
        <v>74</v>
      </c>
      <c r="AF584" s="71">
        <f t="shared" ref="AF584:AF647" si="46">+IF(AE584="1800-01-01",0,AE584-Z584)</f>
        <v>0</v>
      </c>
      <c r="AG584" s="70">
        <v>0</v>
      </c>
      <c r="AH584" s="300">
        <v>0</v>
      </c>
      <c r="AI584" s="158" t="s">
        <v>74</v>
      </c>
      <c r="AJ584" s="67">
        <v>0</v>
      </c>
      <c r="AK584" s="76" t="s">
        <v>74</v>
      </c>
      <c r="AL584" s="76" t="s">
        <v>74</v>
      </c>
      <c r="AM584" s="71">
        <f t="shared" ref="AM584:AM647" si="47">+IF(AK584="1800-01-01",0,AL584-AK584)</f>
        <v>0</v>
      </c>
      <c r="AN584" s="305">
        <f>+K584+AC584-AH584</f>
        <v>11610000</v>
      </c>
      <c r="AO584" s="67" t="s">
        <v>66</v>
      </c>
      <c r="AP584" s="70">
        <v>11610000</v>
      </c>
      <c r="AQ584" s="67" t="s">
        <v>94</v>
      </c>
      <c r="AR584" s="70">
        <v>0</v>
      </c>
      <c r="AS584" s="80" t="s">
        <v>74</v>
      </c>
      <c r="AT584" s="301">
        <v>11610000</v>
      </c>
      <c r="AU584" s="203">
        <f t="shared" ref="AU584:AU647" si="48">AN584-AT584</f>
        <v>0</v>
      </c>
      <c r="AV584" s="83">
        <f t="shared" ref="AV584:AV647" si="49">+IFERROR(AT584/AN584,"_")</f>
        <v>1</v>
      </c>
      <c r="AW584" s="158" t="s">
        <v>74</v>
      </c>
      <c r="AX584" s="67" t="s">
        <v>80</v>
      </c>
      <c r="AY584" s="70" t="s">
        <v>9867</v>
      </c>
      <c r="AZ584" s="68" t="s">
        <v>66</v>
      </c>
      <c r="BA584" s="68" t="s">
        <v>66</v>
      </c>
    </row>
    <row r="585" spans="2:53" x14ac:dyDescent="0.25">
      <c r="B585" s="68">
        <v>2024</v>
      </c>
      <c r="C585" s="68">
        <v>891780111</v>
      </c>
      <c r="D585" s="69" t="s">
        <v>64</v>
      </c>
      <c r="E585" s="74" t="s">
        <v>9866</v>
      </c>
      <c r="F585" s="71" t="s">
        <v>9865</v>
      </c>
      <c r="G585" s="314">
        <v>0</v>
      </c>
      <c r="H585" s="67" t="s">
        <v>72</v>
      </c>
      <c r="I585" s="69" t="s">
        <v>65</v>
      </c>
      <c r="J585" s="70" t="s">
        <v>9864</v>
      </c>
      <c r="K585" s="70">
        <v>14850000</v>
      </c>
      <c r="L585" s="68" t="s">
        <v>67</v>
      </c>
      <c r="M585" s="70" t="s">
        <v>7680</v>
      </c>
      <c r="N585" s="70">
        <v>1082410248</v>
      </c>
      <c r="O585" s="75">
        <v>13</v>
      </c>
      <c r="P585" s="158">
        <v>45302</v>
      </c>
      <c r="Q585" s="70">
        <v>4518689382</v>
      </c>
      <c r="R585" s="249">
        <v>45345</v>
      </c>
      <c r="S585" s="70">
        <v>14850000</v>
      </c>
      <c r="T585" s="67" t="s">
        <v>66</v>
      </c>
      <c r="U585" s="70">
        <v>1192791759</v>
      </c>
      <c r="V585" s="70" t="s">
        <v>2571</v>
      </c>
      <c r="W585" s="249">
        <v>45345</v>
      </c>
      <c r="X585" s="249">
        <v>45345</v>
      </c>
      <c r="Y585" s="78" t="s">
        <v>74</v>
      </c>
      <c r="Z585" s="249">
        <v>45457</v>
      </c>
      <c r="AA585" s="71">
        <f t="shared" si="45"/>
        <v>112</v>
      </c>
      <c r="AB585" s="71">
        <v>2</v>
      </c>
      <c r="AC585" s="299">
        <v>1650000</v>
      </c>
      <c r="AD585" s="71">
        <v>1</v>
      </c>
      <c r="AE585" s="315">
        <v>45473</v>
      </c>
      <c r="AF585" s="71">
        <f t="shared" si="46"/>
        <v>16</v>
      </c>
      <c r="AG585" s="70">
        <v>0</v>
      </c>
      <c r="AH585" s="300">
        <v>0</v>
      </c>
      <c r="AI585" s="158" t="s">
        <v>74</v>
      </c>
      <c r="AJ585" s="67">
        <v>0</v>
      </c>
      <c r="AK585" s="76" t="s">
        <v>74</v>
      </c>
      <c r="AL585" s="76" t="s">
        <v>74</v>
      </c>
      <c r="AM585" s="71">
        <f t="shared" si="47"/>
        <v>0</v>
      </c>
      <c r="AN585" s="305">
        <f>+K585+AC585-AH585</f>
        <v>16500000</v>
      </c>
      <c r="AO585" s="67" t="s">
        <v>66</v>
      </c>
      <c r="AP585" s="70">
        <v>14850000</v>
      </c>
      <c r="AQ585" s="67" t="s">
        <v>94</v>
      </c>
      <c r="AR585" s="70">
        <v>0</v>
      </c>
      <c r="AS585" s="80" t="s">
        <v>74</v>
      </c>
      <c r="AT585" s="301">
        <v>16500000</v>
      </c>
      <c r="AU585" s="203">
        <f t="shared" si="48"/>
        <v>0</v>
      </c>
      <c r="AV585" s="83">
        <f t="shared" si="49"/>
        <v>1</v>
      </c>
      <c r="AW585" s="158" t="s">
        <v>74</v>
      </c>
      <c r="AX585" s="67" t="s">
        <v>80</v>
      </c>
      <c r="AY585" s="70" t="s">
        <v>9863</v>
      </c>
      <c r="AZ585" s="68" t="s">
        <v>66</v>
      </c>
      <c r="BA585" s="68" t="s">
        <v>66</v>
      </c>
    </row>
    <row r="586" spans="2:53" x14ac:dyDescent="0.25">
      <c r="B586" s="68">
        <v>2024</v>
      </c>
      <c r="C586" s="68">
        <v>891780111</v>
      </c>
      <c r="D586" s="69" t="s">
        <v>64</v>
      </c>
      <c r="E586" s="74" t="s">
        <v>9862</v>
      </c>
      <c r="F586" s="71" t="s">
        <v>9861</v>
      </c>
      <c r="G586" s="314">
        <v>0</v>
      </c>
      <c r="H586" s="67" t="s">
        <v>72</v>
      </c>
      <c r="I586" s="69" t="s">
        <v>65</v>
      </c>
      <c r="J586" s="70" t="s">
        <v>9777</v>
      </c>
      <c r="K586" s="70">
        <v>8190000</v>
      </c>
      <c r="L586" s="68" t="s">
        <v>67</v>
      </c>
      <c r="M586" s="70" t="s">
        <v>6820</v>
      </c>
      <c r="N586" s="70">
        <v>57433646</v>
      </c>
      <c r="O586" s="75">
        <v>14</v>
      </c>
      <c r="P586" s="249">
        <v>45302</v>
      </c>
      <c r="Q586" s="70">
        <v>2126349000</v>
      </c>
      <c r="R586" s="249">
        <v>45345</v>
      </c>
      <c r="S586" s="70">
        <v>8190000</v>
      </c>
      <c r="T586" s="67" t="s">
        <v>66</v>
      </c>
      <c r="U586" s="70">
        <v>7633817</v>
      </c>
      <c r="V586" s="70" t="s">
        <v>4500</v>
      </c>
      <c r="W586" s="249">
        <v>45345</v>
      </c>
      <c r="X586" s="249">
        <v>45345</v>
      </c>
      <c r="Y586" s="78" t="s">
        <v>74</v>
      </c>
      <c r="Z586" s="249">
        <v>45457</v>
      </c>
      <c r="AA586" s="71">
        <f t="shared" si="45"/>
        <v>112</v>
      </c>
      <c r="AB586" s="71">
        <v>2</v>
      </c>
      <c r="AC586" s="299">
        <v>1050000</v>
      </c>
      <c r="AD586" s="71">
        <v>1</v>
      </c>
      <c r="AE586" s="315">
        <v>45473</v>
      </c>
      <c r="AF586" s="71">
        <f t="shared" si="46"/>
        <v>16</v>
      </c>
      <c r="AG586" s="70">
        <v>0</v>
      </c>
      <c r="AH586" s="300">
        <v>0</v>
      </c>
      <c r="AI586" s="158" t="s">
        <v>74</v>
      </c>
      <c r="AJ586" s="67">
        <v>0</v>
      </c>
      <c r="AK586" s="76" t="s">
        <v>74</v>
      </c>
      <c r="AL586" s="76" t="s">
        <v>74</v>
      </c>
      <c r="AM586" s="71">
        <f t="shared" si="47"/>
        <v>0</v>
      </c>
      <c r="AN586" s="305">
        <f>+K586+AC586-AH586</f>
        <v>9240000</v>
      </c>
      <c r="AO586" s="67" t="s">
        <v>66</v>
      </c>
      <c r="AP586" s="70">
        <v>8190000</v>
      </c>
      <c r="AQ586" s="67" t="s">
        <v>94</v>
      </c>
      <c r="AR586" s="70">
        <v>0</v>
      </c>
      <c r="AS586" s="80" t="s">
        <v>74</v>
      </c>
      <c r="AT586" s="301">
        <v>9240000</v>
      </c>
      <c r="AU586" s="203">
        <f t="shared" si="48"/>
        <v>0</v>
      </c>
      <c r="AV586" s="83">
        <f t="shared" si="49"/>
        <v>1</v>
      </c>
      <c r="AW586" s="158" t="s">
        <v>74</v>
      </c>
      <c r="AX586" s="67" t="s">
        <v>80</v>
      </c>
      <c r="AY586" s="70" t="s">
        <v>9860</v>
      </c>
      <c r="AZ586" s="68" t="s">
        <v>66</v>
      </c>
      <c r="BA586" s="68" t="s">
        <v>66</v>
      </c>
    </row>
    <row r="587" spans="2:53" x14ac:dyDescent="0.25">
      <c r="B587" s="68">
        <v>2024</v>
      </c>
      <c r="C587" s="68">
        <v>891780111</v>
      </c>
      <c r="D587" s="69" t="s">
        <v>64</v>
      </c>
      <c r="E587" s="74" t="s">
        <v>9859</v>
      </c>
      <c r="F587" s="71" t="s">
        <v>9858</v>
      </c>
      <c r="G587" s="314">
        <v>0</v>
      </c>
      <c r="H587" s="67" t="s">
        <v>72</v>
      </c>
      <c r="I587" s="69" t="s">
        <v>65</v>
      </c>
      <c r="J587" s="70" t="s">
        <v>9777</v>
      </c>
      <c r="K587" s="70">
        <v>8610000</v>
      </c>
      <c r="L587" s="68" t="s">
        <v>67</v>
      </c>
      <c r="M587" s="70" t="s">
        <v>6849</v>
      </c>
      <c r="N587" s="70">
        <v>1082888690</v>
      </c>
      <c r="O587" s="75">
        <v>14</v>
      </c>
      <c r="P587" s="249">
        <v>45302</v>
      </c>
      <c r="Q587" s="70">
        <v>2126349000</v>
      </c>
      <c r="R587" s="249">
        <v>45345</v>
      </c>
      <c r="S587" s="70">
        <v>8610000</v>
      </c>
      <c r="T587" s="67" t="s">
        <v>66</v>
      </c>
      <c r="U587" s="70">
        <v>7633817</v>
      </c>
      <c r="V587" s="70" t="s">
        <v>4500</v>
      </c>
      <c r="W587" s="249">
        <v>45345</v>
      </c>
      <c r="X587" s="249">
        <v>45345</v>
      </c>
      <c r="Y587" s="78" t="s">
        <v>74</v>
      </c>
      <c r="Z587" s="249">
        <v>45457</v>
      </c>
      <c r="AA587" s="71">
        <f t="shared" si="45"/>
        <v>112</v>
      </c>
      <c r="AB587" s="71">
        <v>0</v>
      </c>
      <c r="AC587" s="299">
        <v>0</v>
      </c>
      <c r="AD587" s="71">
        <v>0</v>
      </c>
      <c r="AE587" s="158" t="s">
        <v>74</v>
      </c>
      <c r="AF587" s="71">
        <f t="shared" si="46"/>
        <v>0</v>
      </c>
      <c r="AG587" s="70">
        <v>0</v>
      </c>
      <c r="AH587" s="300">
        <v>0</v>
      </c>
      <c r="AI587" s="158" t="s">
        <v>74</v>
      </c>
      <c r="AJ587" s="67">
        <v>0</v>
      </c>
      <c r="AK587" s="76" t="s">
        <v>74</v>
      </c>
      <c r="AL587" s="76" t="s">
        <v>74</v>
      </c>
      <c r="AM587" s="71">
        <f t="shared" si="47"/>
        <v>0</v>
      </c>
      <c r="AN587" s="305">
        <f>+K587+AC587-AH587</f>
        <v>8610000</v>
      </c>
      <c r="AO587" s="67" t="s">
        <v>66</v>
      </c>
      <c r="AP587" s="70">
        <v>8610000</v>
      </c>
      <c r="AQ587" s="67" t="s">
        <v>94</v>
      </c>
      <c r="AR587" s="70">
        <v>0</v>
      </c>
      <c r="AS587" s="80" t="s">
        <v>74</v>
      </c>
      <c r="AT587" s="301">
        <v>8610000</v>
      </c>
      <c r="AU587" s="203">
        <f t="shared" si="48"/>
        <v>0</v>
      </c>
      <c r="AV587" s="83">
        <f t="shared" si="49"/>
        <v>1</v>
      </c>
      <c r="AW587" s="158" t="s">
        <v>74</v>
      </c>
      <c r="AX587" s="67" t="s">
        <v>80</v>
      </c>
      <c r="AY587" s="70" t="s">
        <v>9857</v>
      </c>
      <c r="AZ587" s="68" t="s">
        <v>66</v>
      </c>
      <c r="BA587" s="68" t="s">
        <v>66</v>
      </c>
    </row>
    <row r="588" spans="2:53" x14ac:dyDescent="0.25">
      <c r="B588" s="68">
        <v>2024</v>
      </c>
      <c r="C588" s="68">
        <v>891780111</v>
      </c>
      <c r="D588" s="69" t="s">
        <v>64</v>
      </c>
      <c r="E588" s="74" t="s">
        <v>9856</v>
      </c>
      <c r="F588" s="71" t="s">
        <v>9855</v>
      </c>
      <c r="G588" s="314">
        <v>0</v>
      </c>
      <c r="H588" s="67" t="s">
        <v>72</v>
      </c>
      <c r="I588" s="69" t="s">
        <v>65</v>
      </c>
      <c r="J588" s="70" t="s">
        <v>9777</v>
      </c>
      <c r="K588" s="70">
        <v>8610000</v>
      </c>
      <c r="L588" s="68" t="s">
        <v>67</v>
      </c>
      <c r="M588" s="70" t="s">
        <v>6736</v>
      </c>
      <c r="N588" s="70">
        <v>1004347619</v>
      </c>
      <c r="O588" s="75">
        <v>14</v>
      </c>
      <c r="P588" s="249">
        <v>45302</v>
      </c>
      <c r="Q588" s="70">
        <v>2126349000</v>
      </c>
      <c r="R588" s="249">
        <v>45345</v>
      </c>
      <c r="S588" s="70">
        <v>8610000</v>
      </c>
      <c r="T588" s="67" t="s">
        <v>66</v>
      </c>
      <c r="U588" s="70">
        <v>7633817</v>
      </c>
      <c r="V588" s="70" t="s">
        <v>4500</v>
      </c>
      <c r="W588" s="249">
        <v>45345</v>
      </c>
      <c r="X588" s="249">
        <v>45345</v>
      </c>
      <c r="Y588" s="78" t="s">
        <v>74</v>
      </c>
      <c r="Z588" s="249">
        <v>45457</v>
      </c>
      <c r="AA588" s="71">
        <f t="shared" si="45"/>
        <v>112</v>
      </c>
      <c r="AB588" s="71">
        <v>0</v>
      </c>
      <c r="AC588" s="299">
        <v>0</v>
      </c>
      <c r="AD588" s="71">
        <v>0</v>
      </c>
      <c r="AE588" s="158" t="s">
        <v>74</v>
      </c>
      <c r="AF588" s="71">
        <f t="shared" si="46"/>
        <v>0</v>
      </c>
      <c r="AG588" s="70">
        <v>0</v>
      </c>
      <c r="AH588" s="300">
        <v>0</v>
      </c>
      <c r="AI588" s="158" t="s">
        <v>74</v>
      </c>
      <c r="AJ588" s="67">
        <v>0</v>
      </c>
      <c r="AK588" s="76" t="s">
        <v>74</v>
      </c>
      <c r="AL588" s="76" t="s">
        <v>74</v>
      </c>
      <c r="AM588" s="71">
        <f t="shared" si="47"/>
        <v>0</v>
      </c>
      <c r="AN588" s="305">
        <f>+K588+AC588-AH588</f>
        <v>8610000</v>
      </c>
      <c r="AO588" s="67" t="s">
        <v>66</v>
      </c>
      <c r="AP588" s="70">
        <v>8610000</v>
      </c>
      <c r="AQ588" s="67" t="s">
        <v>94</v>
      </c>
      <c r="AR588" s="70">
        <v>0</v>
      </c>
      <c r="AS588" s="80" t="s">
        <v>74</v>
      </c>
      <c r="AT588" s="301">
        <v>8610000</v>
      </c>
      <c r="AU588" s="203">
        <f t="shared" si="48"/>
        <v>0</v>
      </c>
      <c r="AV588" s="83">
        <f t="shared" si="49"/>
        <v>1</v>
      </c>
      <c r="AW588" s="158" t="s">
        <v>74</v>
      </c>
      <c r="AX588" s="67" t="s">
        <v>80</v>
      </c>
      <c r="AY588" s="70" t="s">
        <v>9854</v>
      </c>
      <c r="AZ588" s="68" t="s">
        <v>66</v>
      </c>
      <c r="BA588" s="68" t="s">
        <v>66</v>
      </c>
    </row>
    <row r="589" spans="2:53" x14ac:dyDescent="0.25">
      <c r="B589" s="68">
        <v>2024</v>
      </c>
      <c r="C589" s="68">
        <v>891780111</v>
      </c>
      <c r="D589" s="69" t="s">
        <v>64</v>
      </c>
      <c r="E589" s="74" t="s">
        <v>9853</v>
      </c>
      <c r="F589" s="71" t="s">
        <v>9852</v>
      </c>
      <c r="G589" s="314">
        <v>0</v>
      </c>
      <c r="H589" s="67" t="s">
        <v>72</v>
      </c>
      <c r="I589" s="69" t="s">
        <v>65</v>
      </c>
      <c r="J589" s="70" t="s">
        <v>9777</v>
      </c>
      <c r="K589" s="70">
        <v>8610000</v>
      </c>
      <c r="L589" s="68" t="s">
        <v>67</v>
      </c>
      <c r="M589" s="70" t="s">
        <v>6832</v>
      </c>
      <c r="N589" s="70">
        <v>36532658</v>
      </c>
      <c r="O589" s="75">
        <v>14</v>
      </c>
      <c r="P589" s="249">
        <v>45302</v>
      </c>
      <c r="Q589" s="70">
        <v>2126349000</v>
      </c>
      <c r="R589" s="249">
        <v>45345</v>
      </c>
      <c r="S589" s="70">
        <v>8610000</v>
      </c>
      <c r="T589" s="67" t="s">
        <v>66</v>
      </c>
      <c r="U589" s="70">
        <v>7633817</v>
      </c>
      <c r="V589" s="70" t="s">
        <v>4500</v>
      </c>
      <c r="W589" s="249">
        <v>45345</v>
      </c>
      <c r="X589" s="249">
        <v>45345</v>
      </c>
      <c r="Y589" s="78" t="s">
        <v>74</v>
      </c>
      <c r="Z589" s="249">
        <v>45457</v>
      </c>
      <c r="AA589" s="71">
        <f t="shared" si="45"/>
        <v>112</v>
      </c>
      <c r="AB589" s="71">
        <v>0</v>
      </c>
      <c r="AC589" s="299">
        <v>0</v>
      </c>
      <c r="AD589" s="71">
        <v>0</v>
      </c>
      <c r="AE589" s="158" t="s">
        <v>74</v>
      </c>
      <c r="AF589" s="71">
        <f t="shared" si="46"/>
        <v>0</v>
      </c>
      <c r="AG589" s="70">
        <v>0</v>
      </c>
      <c r="AH589" s="300">
        <v>0</v>
      </c>
      <c r="AI589" s="158" t="s">
        <v>74</v>
      </c>
      <c r="AJ589" s="67">
        <v>0</v>
      </c>
      <c r="AK589" s="76" t="s">
        <v>74</v>
      </c>
      <c r="AL589" s="76" t="s">
        <v>74</v>
      </c>
      <c r="AM589" s="71">
        <f t="shared" si="47"/>
        <v>0</v>
      </c>
      <c r="AN589" s="305">
        <f>+K589+AC589-AH589</f>
        <v>8610000</v>
      </c>
      <c r="AO589" s="67" t="s">
        <v>66</v>
      </c>
      <c r="AP589" s="70">
        <v>8610000</v>
      </c>
      <c r="AQ589" s="67" t="s">
        <v>94</v>
      </c>
      <c r="AR589" s="70">
        <v>0</v>
      </c>
      <c r="AS589" s="80" t="s">
        <v>74</v>
      </c>
      <c r="AT589" s="301">
        <v>8610000</v>
      </c>
      <c r="AU589" s="203">
        <f t="shared" si="48"/>
        <v>0</v>
      </c>
      <c r="AV589" s="83">
        <f t="shared" si="49"/>
        <v>1</v>
      </c>
      <c r="AW589" s="158" t="s">
        <v>74</v>
      </c>
      <c r="AX589" s="67" t="s">
        <v>80</v>
      </c>
      <c r="AY589" s="70" t="s">
        <v>9851</v>
      </c>
      <c r="AZ589" s="68" t="s">
        <v>66</v>
      </c>
      <c r="BA589" s="68" t="s">
        <v>66</v>
      </c>
    </row>
    <row r="590" spans="2:53" x14ac:dyDescent="0.25">
      <c r="B590" s="68">
        <v>2024</v>
      </c>
      <c r="C590" s="68">
        <v>891780111</v>
      </c>
      <c r="D590" s="69" t="s">
        <v>64</v>
      </c>
      <c r="E590" s="74" t="s">
        <v>9850</v>
      </c>
      <c r="F590" s="71" t="s">
        <v>9849</v>
      </c>
      <c r="G590" s="314">
        <v>0</v>
      </c>
      <c r="H590" s="67" t="s">
        <v>72</v>
      </c>
      <c r="I590" s="69" t="s">
        <v>65</v>
      </c>
      <c r="J590" s="70" t="s">
        <v>9848</v>
      </c>
      <c r="K590" s="70">
        <v>8610000</v>
      </c>
      <c r="L590" s="68" t="s">
        <v>67</v>
      </c>
      <c r="M590" s="70" t="s">
        <v>6905</v>
      </c>
      <c r="N590" s="70">
        <v>1082889446</v>
      </c>
      <c r="O590" s="75">
        <v>14</v>
      </c>
      <c r="P590" s="249">
        <v>45302</v>
      </c>
      <c r="Q590" s="70">
        <v>2126349000</v>
      </c>
      <c r="R590" s="249">
        <v>45345</v>
      </c>
      <c r="S590" s="70">
        <v>8610000</v>
      </c>
      <c r="T590" s="67" t="s">
        <v>66</v>
      </c>
      <c r="U590" s="70">
        <v>85473390</v>
      </c>
      <c r="V590" s="70" t="s">
        <v>9789</v>
      </c>
      <c r="W590" s="249">
        <v>45345</v>
      </c>
      <c r="X590" s="249">
        <v>45345</v>
      </c>
      <c r="Y590" s="78" t="s">
        <v>74</v>
      </c>
      <c r="Z590" s="249">
        <v>45457</v>
      </c>
      <c r="AA590" s="71">
        <f t="shared" si="45"/>
        <v>112</v>
      </c>
      <c r="AB590" s="71">
        <v>0</v>
      </c>
      <c r="AC590" s="299">
        <v>0</v>
      </c>
      <c r="AD590" s="71">
        <v>0</v>
      </c>
      <c r="AE590" s="158" t="s">
        <v>74</v>
      </c>
      <c r="AF590" s="71">
        <f t="shared" si="46"/>
        <v>0</v>
      </c>
      <c r="AG590" s="70">
        <v>0</v>
      </c>
      <c r="AH590" s="300">
        <v>0</v>
      </c>
      <c r="AI590" s="158" t="s">
        <v>74</v>
      </c>
      <c r="AJ590" s="67">
        <v>0</v>
      </c>
      <c r="AK590" s="76" t="s">
        <v>74</v>
      </c>
      <c r="AL590" s="76" t="s">
        <v>74</v>
      </c>
      <c r="AM590" s="71">
        <f t="shared" si="47"/>
        <v>0</v>
      </c>
      <c r="AN590" s="305">
        <f>+K590+AC590-AH590</f>
        <v>8610000</v>
      </c>
      <c r="AO590" s="67" t="s">
        <v>66</v>
      </c>
      <c r="AP590" s="70">
        <v>8610000</v>
      </c>
      <c r="AQ590" s="67" t="s">
        <v>94</v>
      </c>
      <c r="AR590" s="70">
        <v>0</v>
      </c>
      <c r="AS590" s="80" t="s">
        <v>74</v>
      </c>
      <c r="AT590" s="301">
        <v>8610000</v>
      </c>
      <c r="AU590" s="203">
        <f t="shared" si="48"/>
        <v>0</v>
      </c>
      <c r="AV590" s="83">
        <f t="shared" si="49"/>
        <v>1</v>
      </c>
      <c r="AW590" s="158" t="s">
        <v>74</v>
      </c>
      <c r="AX590" s="67" t="s">
        <v>80</v>
      </c>
      <c r="AY590" s="70" t="s">
        <v>9847</v>
      </c>
      <c r="AZ590" s="68" t="s">
        <v>66</v>
      </c>
      <c r="BA590" s="68" t="s">
        <v>66</v>
      </c>
    </row>
    <row r="591" spans="2:53" x14ac:dyDescent="0.25">
      <c r="B591" s="68">
        <v>2024</v>
      </c>
      <c r="C591" s="68">
        <v>891780111</v>
      </c>
      <c r="D591" s="69" t="s">
        <v>64</v>
      </c>
      <c r="E591" s="74" t="s">
        <v>9846</v>
      </c>
      <c r="F591" s="71" t="s">
        <v>9845</v>
      </c>
      <c r="G591" s="314">
        <v>0</v>
      </c>
      <c r="H591" s="67" t="s">
        <v>72</v>
      </c>
      <c r="I591" s="69" t="s">
        <v>65</v>
      </c>
      <c r="J591" s="70" t="s">
        <v>9844</v>
      </c>
      <c r="K591" s="70">
        <v>8610000</v>
      </c>
      <c r="L591" s="68" t="s">
        <v>67</v>
      </c>
      <c r="M591" s="70" t="s">
        <v>6141</v>
      </c>
      <c r="N591" s="70">
        <v>1082965670</v>
      </c>
      <c r="O591" s="75">
        <v>14</v>
      </c>
      <c r="P591" s="249">
        <v>45302</v>
      </c>
      <c r="Q591" s="70">
        <v>2126349000</v>
      </c>
      <c r="R591" s="249">
        <v>45345</v>
      </c>
      <c r="S591" s="70">
        <v>8610000</v>
      </c>
      <c r="T591" s="67" t="s">
        <v>66</v>
      </c>
      <c r="U591" s="70">
        <v>85473390</v>
      </c>
      <c r="V591" s="70" t="s">
        <v>9789</v>
      </c>
      <c r="W591" s="249">
        <v>45345</v>
      </c>
      <c r="X591" s="249">
        <v>45345</v>
      </c>
      <c r="Y591" s="78" t="s">
        <v>74</v>
      </c>
      <c r="Z591" s="249">
        <v>45457</v>
      </c>
      <c r="AA591" s="71">
        <f t="shared" si="45"/>
        <v>112</v>
      </c>
      <c r="AB591" s="71">
        <v>0</v>
      </c>
      <c r="AC591" s="299">
        <v>0</v>
      </c>
      <c r="AD591" s="71">
        <v>0</v>
      </c>
      <c r="AE591" s="158" t="s">
        <v>74</v>
      </c>
      <c r="AF591" s="71">
        <f t="shared" si="46"/>
        <v>0</v>
      </c>
      <c r="AG591" s="70">
        <v>0</v>
      </c>
      <c r="AH591" s="300">
        <v>0</v>
      </c>
      <c r="AI591" s="158" t="s">
        <v>74</v>
      </c>
      <c r="AJ591" s="67">
        <v>0</v>
      </c>
      <c r="AK591" s="76" t="s">
        <v>74</v>
      </c>
      <c r="AL591" s="76" t="s">
        <v>74</v>
      </c>
      <c r="AM591" s="71">
        <f t="shared" si="47"/>
        <v>0</v>
      </c>
      <c r="AN591" s="305">
        <f>+K591+AC591-AH591</f>
        <v>8610000</v>
      </c>
      <c r="AO591" s="67" t="s">
        <v>66</v>
      </c>
      <c r="AP591" s="70">
        <v>8610000</v>
      </c>
      <c r="AQ591" s="67" t="s">
        <v>94</v>
      </c>
      <c r="AR591" s="70">
        <v>0</v>
      </c>
      <c r="AS591" s="80" t="s">
        <v>74</v>
      </c>
      <c r="AT591" s="301">
        <v>8610000</v>
      </c>
      <c r="AU591" s="203">
        <f t="shared" si="48"/>
        <v>0</v>
      </c>
      <c r="AV591" s="83">
        <f t="shared" si="49"/>
        <v>1</v>
      </c>
      <c r="AW591" s="158" t="s">
        <v>74</v>
      </c>
      <c r="AX591" s="67" t="s">
        <v>80</v>
      </c>
      <c r="AY591" s="70" t="s">
        <v>9843</v>
      </c>
      <c r="AZ591" s="68" t="s">
        <v>66</v>
      </c>
      <c r="BA591" s="68" t="s">
        <v>66</v>
      </c>
    </row>
    <row r="592" spans="2:53" x14ac:dyDescent="0.25">
      <c r="B592" s="68">
        <v>2024</v>
      </c>
      <c r="C592" s="68">
        <v>891780111</v>
      </c>
      <c r="D592" s="69" t="s">
        <v>64</v>
      </c>
      <c r="E592" s="74" t="s">
        <v>9842</v>
      </c>
      <c r="F592" s="71" t="s">
        <v>9841</v>
      </c>
      <c r="G592" s="314">
        <v>0</v>
      </c>
      <c r="H592" s="67" t="s">
        <v>72</v>
      </c>
      <c r="I592" s="69" t="s">
        <v>65</v>
      </c>
      <c r="J592" s="70" t="s">
        <v>9840</v>
      </c>
      <c r="K592" s="70">
        <v>8610000</v>
      </c>
      <c r="L592" s="68" t="s">
        <v>67</v>
      </c>
      <c r="M592" s="70" t="s">
        <v>3337</v>
      </c>
      <c r="N592" s="70">
        <v>1065647873</v>
      </c>
      <c r="O592" s="75">
        <v>14</v>
      </c>
      <c r="P592" s="249">
        <v>45302</v>
      </c>
      <c r="Q592" s="70">
        <v>2126349000</v>
      </c>
      <c r="R592" s="249">
        <v>45345</v>
      </c>
      <c r="S592" s="70">
        <v>8610000</v>
      </c>
      <c r="T592" s="67" t="s">
        <v>66</v>
      </c>
      <c r="U592" s="70">
        <v>85473390</v>
      </c>
      <c r="V592" s="70" t="s">
        <v>9789</v>
      </c>
      <c r="W592" s="249">
        <v>45345</v>
      </c>
      <c r="X592" s="249">
        <v>45345</v>
      </c>
      <c r="Y592" s="78" t="s">
        <v>74</v>
      </c>
      <c r="Z592" s="249">
        <v>45457</v>
      </c>
      <c r="AA592" s="71">
        <f t="shared" si="45"/>
        <v>112</v>
      </c>
      <c r="AB592" s="71">
        <v>0</v>
      </c>
      <c r="AC592" s="299">
        <v>0</v>
      </c>
      <c r="AD592" s="71">
        <v>0</v>
      </c>
      <c r="AE592" s="158" t="s">
        <v>74</v>
      </c>
      <c r="AF592" s="71">
        <f t="shared" si="46"/>
        <v>0</v>
      </c>
      <c r="AG592" s="70">
        <v>0</v>
      </c>
      <c r="AH592" s="300">
        <v>0</v>
      </c>
      <c r="AI592" s="158" t="s">
        <v>74</v>
      </c>
      <c r="AJ592" s="67">
        <v>0</v>
      </c>
      <c r="AK592" s="76" t="s">
        <v>74</v>
      </c>
      <c r="AL592" s="76" t="s">
        <v>74</v>
      </c>
      <c r="AM592" s="71">
        <f t="shared" si="47"/>
        <v>0</v>
      </c>
      <c r="AN592" s="305">
        <f>+K592+AC592-AH592</f>
        <v>8610000</v>
      </c>
      <c r="AO592" s="67" t="s">
        <v>66</v>
      </c>
      <c r="AP592" s="70">
        <v>8610000</v>
      </c>
      <c r="AQ592" s="67" t="s">
        <v>94</v>
      </c>
      <c r="AR592" s="70">
        <v>0</v>
      </c>
      <c r="AS592" s="80" t="s">
        <v>74</v>
      </c>
      <c r="AT592" s="301">
        <v>8610000</v>
      </c>
      <c r="AU592" s="203">
        <f t="shared" si="48"/>
        <v>0</v>
      </c>
      <c r="AV592" s="83">
        <f t="shared" si="49"/>
        <v>1</v>
      </c>
      <c r="AW592" s="158" t="s">
        <v>74</v>
      </c>
      <c r="AX592" s="67" t="s">
        <v>80</v>
      </c>
      <c r="AY592" s="70" t="s">
        <v>9839</v>
      </c>
      <c r="AZ592" s="68" t="s">
        <v>66</v>
      </c>
      <c r="BA592" s="68" t="s">
        <v>66</v>
      </c>
    </row>
    <row r="593" spans="2:53" x14ac:dyDescent="0.25">
      <c r="B593" s="68">
        <v>2024</v>
      </c>
      <c r="C593" s="68">
        <v>891780111</v>
      </c>
      <c r="D593" s="69" t="s">
        <v>64</v>
      </c>
      <c r="E593" s="74" t="s">
        <v>9838</v>
      </c>
      <c r="F593" s="71" t="s">
        <v>9837</v>
      </c>
      <c r="G593" s="314">
        <v>0</v>
      </c>
      <c r="H593" s="67" t="s">
        <v>72</v>
      </c>
      <c r="I593" s="69" t="s">
        <v>65</v>
      </c>
      <c r="J593" s="70" t="s">
        <v>9836</v>
      </c>
      <c r="K593" s="70">
        <v>11700000</v>
      </c>
      <c r="L593" s="68" t="s">
        <v>67</v>
      </c>
      <c r="M593" s="70" t="s">
        <v>6727</v>
      </c>
      <c r="N593" s="70">
        <v>1082982732</v>
      </c>
      <c r="O593" s="75">
        <v>13</v>
      </c>
      <c r="P593" s="158">
        <v>45302</v>
      </c>
      <c r="Q593" s="70">
        <v>4518689382</v>
      </c>
      <c r="R593" s="249">
        <v>45345</v>
      </c>
      <c r="S593" s="70">
        <v>11700000</v>
      </c>
      <c r="T593" s="67" t="s">
        <v>66</v>
      </c>
      <c r="U593" s="70">
        <v>57461216</v>
      </c>
      <c r="V593" s="70" t="s">
        <v>4578</v>
      </c>
      <c r="W593" s="249">
        <v>45345</v>
      </c>
      <c r="X593" s="249">
        <v>45345</v>
      </c>
      <c r="Y593" s="78" t="s">
        <v>74</v>
      </c>
      <c r="Z593" s="249">
        <v>45457</v>
      </c>
      <c r="AA593" s="71">
        <f t="shared" si="45"/>
        <v>112</v>
      </c>
      <c r="AB593" s="71">
        <v>0</v>
      </c>
      <c r="AC593" s="299">
        <v>0</v>
      </c>
      <c r="AD593" s="71">
        <v>0</v>
      </c>
      <c r="AE593" s="158" t="s">
        <v>74</v>
      </c>
      <c r="AF593" s="71">
        <f t="shared" si="46"/>
        <v>0</v>
      </c>
      <c r="AG593" s="70">
        <v>0</v>
      </c>
      <c r="AH593" s="300">
        <v>0</v>
      </c>
      <c r="AI593" s="158" t="s">
        <v>74</v>
      </c>
      <c r="AJ593" s="67">
        <v>0</v>
      </c>
      <c r="AK593" s="76" t="s">
        <v>74</v>
      </c>
      <c r="AL593" s="76" t="s">
        <v>74</v>
      </c>
      <c r="AM593" s="71">
        <f t="shared" si="47"/>
        <v>0</v>
      </c>
      <c r="AN593" s="305">
        <f>+K593+AC593-AH593</f>
        <v>11700000</v>
      </c>
      <c r="AO593" s="67" t="s">
        <v>66</v>
      </c>
      <c r="AP593" s="70">
        <v>11700000</v>
      </c>
      <c r="AQ593" s="67" t="s">
        <v>94</v>
      </c>
      <c r="AR593" s="70">
        <v>0</v>
      </c>
      <c r="AS593" s="80" t="s">
        <v>74</v>
      </c>
      <c r="AT593" s="301">
        <v>11700000</v>
      </c>
      <c r="AU593" s="203">
        <f t="shared" si="48"/>
        <v>0</v>
      </c>
      <c r="AV593" s="83">
        <f t="shared" si="49"/>
        <v>1</v>
      </c>
      <c r="AW593" s="158" t="s">
        <v>74</v>
      </c>
      <c r="AX593" s="67" t="s">
        <v>80</v>
      </c>
      <c r="AY593" s="70" t="s">
        <v>9835</v>
      </c>
      <c r="AZ593" s="68" t="s">
        <v>66</v>
      </c>
      <c r="BA593" s="68" t="s">
        <v>66</v>
      </c>
    </row>
    <row r="594" spans="2:53" x14ac:dyDescent="0.25">
      <c r="B594" s="68">
        <v>2024</v>
      </c>
      <c r="C594" s="68">
        <v>891780111</v>
      </c>
      <c r="D594" s="69" t="s">
        <v>64</v>
      </c>
      <c r="E594" s="74" t="s">
        <v>9834</v>
      </c>
      <c r="F594" s="71" t="s">
        <v>9833</v>
      </c>
      <c r="G594" s="314">
        <v>0</v>
      </c>
      <c r="H594" s="67" t="s">
        <v>72</v>
      </c>
      <c r="I594" s="69" t="s">
        <v>65</v>
      </c>
      <c r="J594" s="70" t="s">
        <v>9832</v>
      </c>
      <c r="K594" s="70">
        <v>10167000</v>
      </c>
      <c r="L594" s="68" t="s">
        <v>67</v>
      </c>
      <c r="M594" s="70" t="s">
        <v>6484</v>
      </c>
      <c r="N594" s="70">
        <v>85477304</v>
      </c>
      <c r="O594" s="75">
        <v>13</v>
      </c>
      <c r="P594" s="158">
        <v>45302</v>
      </c>
      <c r="Q594" s="70">
        <v>4518689382</v>
      </c>
      <c r="R594" s="249">
        <v>45345</v>
      </c>
      <c r="S594" s="70">
        <v>10167000</v>
      </c>
      <c r="T594" s="67" t="s">
        <v>66</v>
      </c>
      <c r="U594" s="70">
        <v>36557666</v>
      </c>
      <c r="V594" s="70" t="s">
        <v>5987</v>
      </c>
      <c r="W594" s="249">
        <v>45345</v>
      </c>
      <c r="X594" s="249">
        <v>45345</v>
      </c>
      <c r="Y594" s="78" t="s">
        <v>74</v>
      </c>
      <c r="Z594" s="249">
        <v>45457</v>
      </c>
      <c r="AA594" s="71">
        <f t="shared" si="45"/>
        <v>112</v>
      </c>
      <c r="AB594" s="71">
        <v>0</v>
      </c>
      <c r="AC594" s="299">
        <v>0</v>
      </c>
      <c r="AD594" s="71">
        <v>0</v>
      </c>
      <c r="AE594" s="158" t="s">
        <v>74</v>
      </c>
      <c r="AF594" s="71">
        <f t="shared" si="46"/>
        <v>0</v>
      </c>
      <c r="AG594" s="70">
        <v>0</v>
      </c>
      <c r="AH594" s="300">
        <v>0</v>
      </c>
      <c r="AI594" s="158" t="s">
        <v>74</v>
      </c>
      <c r="AJ594" s="67">
        <v>0</v>
      </c>
      <c r="AK594" s="76" t="s">
        <v>74</v>
      </c>
      <c r="AL594" s="76" t="s">
        <v>74</v>
      </c>
      <c r="AM594" s="71">
        <f t="shared" si="47"/>
        <v>0</v>
      </c>
      <c r="AN594" s="305">
        <f>+K594+AC594-AH594</f>
        <v>10167000</v>
      </c>
      <c r="AO594" s="67" t="s">
        <v>66</v>
      </c>
      <c r="AP594" s="70">
        <v>10167000</v>
      </c>
      <c r="AQ594" s="67" t="s">
        <v>94</v>
      </c>
      <c r="AR594" s="70">
        <v>0</v>
      </c>
      <c r="AS594" s="80" t="s">
        <v>74</v>
      </c>
      <c r="AT594" s="301">
        <v>10167000</v>
      </c>
      <c r="AU594" s="203">
        <f t="shared" si="48"/>
        <v>0</v>
      </c>
      <c r="AV594" s="83">
        <f t="shared" si="49"/>
        <v>1</v>
      </c>
      <c r="AW594" s="158" t="s">
        <v>74</v>
      </c>
      <c r="AX594" s="67" t="s">
        <v>80</v>
      </c>
      <c r="AY594" s="70" t="s">
        <v>9831</v>
      </c>
      <c r="AZ594" s="68" t="s">
        <v>66</v>
      </c>
      <c r="BA594" s="68" t="s">
        <v>66</v>
      </c>
    </row>
    <row r="595" spans="2:53" x14ac:dyDescent="0.25">
      <c r="B595" s="68">
        <v>2024</v>
      </c>
      <c r="C595" s="68">
        <v>891780111</v>
      </c>
      <c r="D595" s="69" t="s">
        <v>64</v>
      </c>
      <c r="E595" s="74" t="s">
        <v>9830</v>
      </c>
      <c r="F595" s="71" t="s">
        <v>9829</v>
      </c>
      <c r="G595" s="314">
        <v>0</v>
      </c>
      <c r="H595" s="67" t="s">
        <v>72</v>
      </c>
      <c r="I595" s="69" t="s">
        <v>65</v>
      </c>
      <c r="J595" s="70" t="s">
        <v>9828</v>
      </c>
      <c r="K595" s="70">
        <v>12000000</v>
      </c>
      <c r="L595" s="68" t="s">
        <v>67</v>
      </c>
      <c r="M595" s="70" t="s">
        <v>7517</v>
      </c>
      <c r="N595" s="70">
        <v>1083008431</v>
      </c>
      <c r="O595" s="75">
        <v>13</v>
      </c>
      <c r="P595" s="158">
        <v>45302</v>
      </c>
      <c r="Q595" s="70">
        <v>4518689382</v>
      </c>
      <c r="R595" s="249">
        <v>45345</v>
      </c>
      <c r="S595" s="70">
        <v>12000000</v>
      </c>
      <c r="T595" s="67" t="s">
        <v>66</v>
      </c>
      <c r="U595" s="70">
        <v>36557666</v>
      </c>
      <c r="V595" s="70" t="s">
        <v>5987</v>
      </c>
      <c r="W595" s="249">
        <v>45345</v>
      </c>
      <c r="X595" s="249">
        <v>45345</v>
      </c>
      <c r="Y595" s="78" t="s">
        <v>74</v>
      </c>
      <c r="Z595" s="249">
        <v>45457</v>
      </c>
      <c r="AA595" s="71">
        <f t="shared" si="45"/>
        <v>112</v>
      </c>
      <c r="AB595" s="71">
        <v>2</v>
      </c>
      <c r="AC595" s="299">
        <v>1600000</v>
      </c>
      <c r="AD595" s="71">
        <v>1</v>
      </c>
      <c r="AE595" s="315">
        <v>45473</v>
      </c>
      <c r="AF595" s="71">
        <f t="shared" si="46"/>
        <v>16</v>
      </c>
      <c r="AG595" s="70">
        <v>0</v>
      </c>
      <c r="AH595" s="300">
        <v>0</v>
      </c>
      <c r="AI595" s="158" t="s">
        <v>74</v>
      </c>
      <c r="AJ595" s="67">
        <v>0</v>
      </c>
      <c r="AK595" s="76" t="s">
        <v>74</v>
      </c>
      <c r="AL595" s="76" t="s">
        <v>74</v>
      </c>
      <c r="AM595" s="71">
        <f t="shared" si="47"/>
        <v>0</v>
      </c>
      <c r="AN595" s="305">
        <f>+K595+AC595-AH595</f>
        <v>13600000</v>
      </c>
      <c r="AO595" s="67" t="s">
        <v>66</v>
      </c>
      <c r="AP595" s="70">
        <v>12000000</v>
      </c>
      <c r="AQ595" s="67" t="s">
        <v>94</v>
      </c>
      <c r="AR595" s="70">
        <v>0</v>
      </c>
      <c r="AS595" s="80" t="s">
        <v>74</v>
      </c>
      <c r="AT595" s="301">
        <v>13600000</v>
      </c>
      <c r="AU595" s="203">
        <f t="shared" si="48"/>
        <v>0</v>
      </c>
      <c r="AV595" s="83">
        <f t="shared" si="49"/>
        <v>1</v>
      </c>
      <c r="AW595" s="158" t="s">
        <v>74</v>
      </c>
      <c r="AX595" s="67" t="s">
        <v>80</v>
      </c>
      <c r="AY595" s="70" t="s">
        <v>9827</v>
      </c>
      <c r="AZ595" s="68" t="s">
        <v>66</v>
      </c>
      <c r="BA595" s="68" t="s">
        <v>66</v>
      </c>
    </row>
    <row r="596" spans="2:53" x14ac:dyDescent="0.25">
      <c r="B596" s="68">
        <v>2024</v>
      </c>
      <c r="C596" s="68">
        <v>891780111</v>
      </c>
      <c r="D596" s="69" t="s">
        <v>64</v>
      </c>
      <c r="E596" s="74" t="s">
        <v>9826</v>
      </c>
      <c r="F596" s="71" t="s">
        <v>9825</v>
      </c>
      <c r="G596" s="314">
        <v>0</v>
      </c>
      <c r="H596" s="67" t="s">
        <v>72</v>
      </c>
      <c r="I596" s="69" t="s">
        <v>65</v>
      </c>
      <c r="J596" s="70" t="s">
        <v>9824</v>
      </c>
      <c r="K596" s="70">
        <v>12000000</v>
      </c>
      <c r="L596" s="68" t="s">
        <v>67</v>
      </c>
      <c r="M596" s="70" t="s">
        <v>7752</v>
      </c>
      <c r="N596" s="70">
        <v>1095701829</v>
      </c>
      <c r="O596" s="75">
        <v>13</v>
      </c>
      <c r="P596" s="158">
        <v>45302</v>
      </c>
      <c r="Q596" s="70">
        <v>4518689382</v>
      </c>
      <c r="R596" s="249">
        <v>45345</v>
      </c>
      <c r="S596" s="70">
        <v>12000000</v>
      </c>
      <c r="T596" s="67" t="s">
        <v>66</v>
      </c>
      <c r="U596" s="70">
        <v>36557666</v>
      </c>
      <c r="V596" s="70" t="s">
        <v>5987</v>
      </c>
      <c r="W596" s="249">
        <v>45345</v>
      </c>
      <c r="X596" s="249">
        <v>45345</v>
      </c>
      <c r="Y596" s="78" t="s">
        <v>74</v>
      </c>
      <c r="Z596" s="249">
        <v>45457</v>
      </c>
      <c r="AA596" s="71">
        <f t="shared" si="45"/>
        <v>112</v>
      </c>
      <c r="AB596" s="71">
        <v>2</v>
      </c>
      <c r="AC596" s="299">
        <v>1600000</v>
      </c>
      <c r="AD596" s="71">
        <v>1</v>
      </c>
      <c r="AE596" s="315">
        <v>45473</v>
      </c>
      <c r="AF596" s="71">
        <f t="shared" si="46"/>
        <v>16</v>
      </c>
      <c r="AG596" s="70">
        <v>0</v>
      </c>
      <c r="AH596" s="300">
        <v>0</v>
      </c>
      <c r="AI596" s="158" t="s">
        <v>74</v>
      </c>
      <c r="AJ596" s="67">
        <v>0</v>
      </c>
      <c r="AK596" s="76" t="s">
        <v>74</v>
      </c>
      <c r="AL596" s="76" t="s">
        <v>74</v>
      </c>
      <c r="AM596" s="71">
        <f t="shared" si="47"/>
        <v>0</v>
      </c>
      <c r="AN596" s="305">
        <f>+K596+AC596-AH596</f>
        <v>13600000</v>
      </c>
      <c r="AO596" s="67" t="s">
        <v>66</v>
      </c>
      <c r="AP596" s="70">
        <v>12000000</v>
      </c>
      <c r="AQ596" s="67" t="s">
        <v>94</v>
      </c>
      <c r="AR596" s="70">
        <v>0</v>
      </c>
      <c r="AS596" s="80" t="s">
        <v>74</v>
      </c>
      <c r="AT596" s="301">
        <v>13600000</v>
      </c>
      <c r="AU596" s="203">
        <f t="shared" si="48"/>
        <v>0</v>
      </c>
      <c r="AV596" s="83">
        <f t="shared" si="49"/>
        <v>1</v>
      </c>
      <c r="AW596" s="158" t="s">
        <v>74</v>
      </c>
      <c r="AX596" s="67" t="s">
        <v>80</v>
      </c>
      <c r="AY596" s="70" t="s">
        <v>9823</v>
      </c>
      <c r="AZ596" s="68" t="s">
        <v>66</v>
      </c>
      <c r="BA596" s="68" t="s">
        <v>66</v>
      </c>
    </row>
    <row r="597" spans="2:53" x14ac:dyDescent="0.25">
      <c r="B597" s="68">
        <v>2024</v>
      </c>
      <c r="C597" s="68">
        <v>891780111</v>
      </c>
      <c r="D597" s="69" t="s">
        <v>64</v>
      </c>
      <c r="E597" s="74" t="s">
        <v>9822</v>
      </c>
      <c r="F597" s="71" t="s">
        <v>9821</v>
      </c>
      <c r="G597" s="314">
        <v>0</v>
      </c>
      <c r="H597" s="67" t="s">
        <v>72</v>
      </c>
      <c r="I597" s="69" t="s">
        <v>1521</v>
      </c>
      <c r="J597" s="70" t="s">
        <v>9820</v>
      </c>
      <c r="K597" s="70">
        <v>8500000</v>
      </c>
      <c r="L597" s="68" t="s">
        <v>67</v>
      </c>
      <c r="M597" s="70" t="s">
        <v>9550</v>
      </c>
      <c r="N597" s="70">
        <v>1083029427</v>
      </c>
      <c r="O597" s="75">
        <v>170</v>
      </c>
      <c r="P597" s="249">
        <v>45320</v>
      </c>
      <c r="Q597" s="70">
        <v>165200000</v>
      </c>
      <c r="R597" s="249">
        <v>45345</v>
      </c>
      <c r="S597" s="70">
        <v>8500000</v>
      </c>
      <c r="T597" s="67" t="s">
        <v>66</v>
      </c>
      <c r="U597" s="70">
        <v>36559959</v>
      </c>
      <c r="V597" s="70" t="s">
        <v>6162</v>
      </c>
      <c r="W597" s="249">
        <v>45345</v>
      </c>
      <c r="X597" s="249">
        <v>45345</v>
      </c>
      <c r="Y597" s="78" t="s">
        <v>74</v>
      </c>
      <c r="Z597" s="249">
        <v>45381</v>
      </c>
      <c r="AA597" s="71">
        <f t="shared" si="45"/>
        <v>36</v>
      </c>
      <c r="AB597" s="71">
        <v>0</v>
      </c>
      <c r="AC597" s="299">
        <v>0</v>
      </c>
      <c r="AD597" s="71">
        <v>0</v>
      </c>
      <c r="AE597" s="158" t="s">
        <v>74</v>
      </c>
      <c r="AF597" s="71">
        <f t="shared" si="46"/>
        <v>0</v>
      </c>
      <c r="AG597" s="70">
        <v>0</v>
      </c>
      <c r="AH597" s="300">
        <v>0</v>
      </c>
      <c r="AI597" s="158" t="s">
        <v>74</v>
      </c>
      <c r="AJ597" s="67">
        <v>0</v>
      </c>
      <c r="AK597" s="76" t="s">
        <v>74</v>
      </c>
      <c r="AL597" s="76" t="s">
        <v>74</v>
      </c>
      <c r="AM597" s="71">
        <f t="shared" si="47"/>
        <v>0</v>
      </c>
      <c r="AN597" s="305">
        <f>+K597+AC597-AH597</f>
        <v>8500000</v>
      </c>
      <c r="AO597" s="67" t="s">
        <v>94</v>
      </c>
      <c r="AP597" s="70">
        <v>0</v>
      </c>
      <c r="AQ597" s="67" t="s">
        <v>94</v>
      </c>
      <c r="AR597" s="70">
        <v>0</v>
      </c>
      <c r="AS597" s="80" t="s">
        <v>74</v>
      </c>
      <c r="AT597" s="301">
        <v>8500000</v>
      </c>
      <c r="AU597" s="203">
        <f t="shared" si="48"/>
        <v>0</v>
      </c>
      <c r="AV597" s="83">
        <f t="shared" si="49"/>
        <v>1</v>
      </c>
      <c r="AW597" s="158" t="s">
        <v>74</v>
      </c>
      <c r="AX597" s="67" t="s">
        <v>80</v>
      </c>
      <c r="AY597" s="70" t="s">
        <v>9819</v>
      </c>
      <c r="AZ597" s="68" t="s">
        <v>66</v>
      </c>
      <c r="BA597" s="68" t="s">
        <v>66</v>
      </c>
    </row>
    <row r="598" spans="2:53" x14ac:dyDescent="0.25">
      <c r="B598" s="68">
        <v>2024</v>
      </c>
      <c r="C598" s="68">
        <v>891780111</v>
      </c>
      <c r="D598" s="69" t="s">
        <v>64</v>
      </c>
      <c r="E598" s="74" t="s">
        <v>9818</v>
      </c>
      <c r="F598" s="71" t="s">
        <v>9817</v>
      </c>
      <c r="G598" s="314">
        <v>0</v>
      </c>
      <c r="H598" s="67" t="s">
        <v>72</v>
      </c>
      <c r="I598" s="69" t="s">
        <v>65</v>
      </c>
      <c r="J598" s="70" t="s">
        <v>9816</v>
      </c>
      <c r="K598" s="70">
        <v>9500000</v>
      </c>
      <c r="L598" s="68" t="s">
        <v>67</v>
      </c>
      <c r="M598" s="70" t="s">
        <v>7028</v>
      </c>
      <c r="N598" s="70">
        <v>1082953987</v>
      </c>
      <c r="O598" s="75">
        <v>14</v>
      </c>
      <c r="P598" s="249">
        <v>45302</v>
      </c>
      <c r="Q598" s="70">
        <v>2126349000</v>
      </c>
      <c r="R598" s="249">
        <v>45345</v>
      </c>
      <c r="S598" s="70">
        <v>9500000</v>
      </c>
      <c r="T598" s="67" t="s">
        <v>66</v>
      </c>
      <c r="U598" s="70">
        <v>36557666</v>
      </c>
      <c r="V598" s="70" t="s">
        <v>5987</v>
      </c>
      <c r="W598" s="249">
        <v>45345</v>
      </c>
      <c r="X598" s="249">
        <v>45345</v>
      </c>
      <c r="Y598" s="78" t="s">
        <v>74</v>
      </c>
      <c r="Z598" s="249">
        <v>45457</v>
      </c>
      <c r="AA598" s="71">
        <f t="shared" si="45"/>
        <v>112</v>
      </c>
      <c r="AB598" s="71">
        <v>0</v>
      </c>
      <c r="AC598" s="299">
        <v>0</v>
      </c>
      <c r="AD598" s="71">
        <v>0</v>
      </c>
      <c r="AE598" s="158" t="s">
        <v>74</v>
      </c>
      <c r="AF598" s="71">
        <f t="shared" si="46"/>
        <v>0</v>
      </c>
      <c r="AG598" s="70">
        <v>0</v>
      </c>
      <c r="AH598" s="300">
        <v>0</v>
      </c>
      <c r="AI598" s="158" t="s">
        <v>74</v>
      </c>
      <c r="AJ598" s="67">
        <v>0</v>
      </c>
      <c r="AK598" s="76" t="s">
        <v>74</v>
      </c>
      <c r="AL598" s="76" t="s">
        <v>74</v>
      </c>
      <c r="AM598" s="71">
        <f t="shared" si="47"/>
        <v>0</v>
      </c>
      <c r="AN598" s="305">
        <f>+K598+AC598-AH598</f>
        <v>9500000</v>
      </c>
      <c r="AO598" s="67" t="s">
        <v>66</v>
      </c>
      <c r="AP598" s="70">
        <v>9500000</v>
      </c>
      <c r="AQ598" s="67" t="s">
        <v>94</v>
      </c>
      <c r="AR598" s="70">
        <v>0</v>
      </c>
      <c r="AS598" s="80" t="s">
        <v>74</v>
      </c>
      <c r="AT598" s="301">
        <v>9500000</v>
      </c>
      <c r="AU598" s="203">
        <f t="shared" si="48"/>
        <v>0</v>
      </c>
      <c r="AV598" s="83">
        <f t="shared" si="49"/>
        <v>1</v>
      </c>
      <c r="AW598" s="158" t="s">
        <v>74</v>
      </c>
      <c r="AX598" s="67" t="s">
        <v>80</v>
      </c>
      <c r="AY598" s="70" t="s">
        <v>9815</v>
      </c>
      <c r="AZ598" s="68" t="s">
        <v>66</v>
      </c>
      <c r="BA598" s="68" t="s">
        <v>66</v>
      </c>
    </row>
    <row r="599" spans="2:53" x14ac:dyDescent="0.25">
      <c r="B599" s="68">
        <v>2024</v>
      </c>
      <c r="C599" s="68">
        <v>891780111</v>
      </c>
      <c r="D599" s="69" t="s">
        <v>64</v>
      </c>
      <c r="E599" s="74" t="s">
        <v>9814</v>
      </c>
      <c r="F599" s="71" t="s">
        <v>9813</v>
      </c>
      <c r="G599" s="314">
        <v>0</v>
      </c>
      <c r="H599" s="67" t="s">
        <v>72</v>
      </c>
      <c r="I599" s="69" t="s">
        <v>1521</v>
      </c>
      <c r="J599" s="70" t="s">
        <v>9812</v>
      </c>
      <c r="K599" s="70">
        <v>8800000</v>
      </c>
      <c r="L599" s="68" t="s">
        <v>67</v>
      </c>
      <c r="M599" s="70" t="s">
        <v>9811</v>
      </c>
      <c r="N599" s="70">
        <v>40960316</v>
      </c>
      <c r="O599" s="75">
        <v>388</v>
      </c>
      <c r="P599" s="249">
        <v>45338</v>
      </c>
      <c r="Q599" s="70">
        <v>466800000</v>
      </c>
      <c r="R599" s="249">
        <v>45345</v>
      </c>
      <c r="S599" s="70">
        <v>8800000</v>
      </c>
      <c r="T599" s="67" t="s">
        <v>66</v>
      </c>
      <c r="U599" s="70">
        <v>36559959</v>
      </c>
      <c r="V599" s="70" t="s">
        <v>6162</v>
      </c>
      <c r="W599" s="249">
        <v>45345</v>
      </c>
      <c r="X599" s="249">
        <v>45345</v>
      </c>
      <c r="Y599" s="78" t="s">
        <v>74</v>
      </c>
      <c r="Z599" s="249">
        <v>45382</v>
      </c>
      <c r="AA599" s="71">
        <f t="shared" si="45"/>
        <v>37</v>
      </c>
      <c r="AB599" s="71">
        <v>0</v>
      </c>
      <c r="AC599" s="299">
        <v>0</v>
      </c>
      <c r="AD599" s="71">
        <v>0</v>
      </c>
      <c r="AE599" s="158" t="s">
        <v>74</v>
      </c>
      <c r="AF599" s="71">
        <f t="shared" si="46"/>
        <v>0</v>
      </c>
      <c r="AG599" s="70">
        <v>0</v>
      </c>
      <c r="AH599" s="300">
        <v>0</v>
      </c>
      <c r="AI599" s="158" t="s">
        <v>74</v>
      </c>
      <c r="AJ599" s="67">
        <v>0</v>
      </c>
      <c r="AK599" s="76" t="s">
        <v>74</v>
      </c>
      <c r="AL599" s="76" t="s">
        <v>74</v>
      </c>
      <c r="AM599" s="71">
        <f t="shared" si="47"/>
        <v>0</v>
      </c>
      <c r="AN599" s="305">
        <f>+K599+AC599-AH599</f>
        <v>8800000</v>
      </c>
      <c r="AO599" s="67" t="s">
        <v>94</v>
      </c>
      <c r="AP599" s="70">
        <v>0</v>
      </c>
      <c r="AQ599" s="67" t="s">
        <v>94</v>
      </c>
      <c r="AR599" s="70">
        <v>0</v>
      </c>
      <c r="AS599" s="80" t="s">
        <v>74</v>
      </c>
      <c r="AT599" s="301">
        <v>8800000</v>
      </c>
      <c r="AU599" s="203">
        <f t="shared" si="48"/>
        <v>0</v>
      </c>
      <c r="AV599" s="83">
        <f t="shared" si="49"/>
        <v>1</v>
      </c>
      <c r="AW599" s="158" t="s">
        <v>74</v>
      </c>
      <c r="AX599" s="67" t="s">
        <v>80</v>
      </c>
      <c r="AY599" s="70" t="s">
        <v>9810</v>
      </c>
      <c r="AZ599" s="68" t="s">
        <v>66</v>
      </c>
      <c r="BA599" s="68" t="s">
        <v>66</v>
      </c>
    </row>
    <row r="600" spans="2:53" x14ac:dyDescent="0.25">
      <c r="B600" s="68">
        <v>2024</v>
      </c>
      <c r="C600" s="68">
        <v>891780111</v>
      </c>
      <c r="D600" s="69" t="s">
        <v>64</v>
      </c>
      <c r="E600" s="74" t="s">
        <v>9809</v>
      </c>
      <c r="F600" s="71" t="s">
        <v>9808</v>
      </c>
      <c r="G600" s="314">
        <v>0</v>
      </c>
      <c r="H600" s="67" t="s">
        <v>72</v>
      </c>
      <c r="I600" s="69" t="s">
        <v>65</v>
      </c>
      <c r="J600" s="70" t="s">
        <v>9807</v>
      </c>
      <c r="K600" s="70">
        <v>10000000</v>
      </c>
      <c r="L600" s="68" t="s">
        <v>67</v>
      </c>
      <c r="M600" s="70" t="s">
        <v>9806</v>
      </c>
      <c r="N600" s="70">
        <v>1083044067</v>
      </c>
      <c r="O600" s="75">
        <v>13</v>
      </c>
      <c r="P600" s="158">
        <v>45302</v>
      </c>
      <c r="Q600" s="70">
        <v>4518689382</v>
      </c>
      <c r="R600" s="249">
        <v>45345</v>
      </c>
      <c r="S600" s="70">
        <v>10000000</v>
      </c>
      <c r="T600" s="67" t="s">
        <v>66</v>
      </c>
      <c r="U600" s="70">
        <v>36557666</v>
      </c>
      <c r="V600" s="70" t="s">
        <v>5987</v>
      </c>
      <c r="W600" s="249">
        <v>45345</v>
      </c>
      <c r="X600" s="249">
        <v>45345</v>
      </c>
      <c r="Y600" s="78" t="s">
        <v>74</v>
      </c>
      <c r="Z600" s="249">
        <v>45457</v>
      </c>
      <c r="AA600" s="71">
        <f t="shared" si="45"/>
        <v>112</v>
      </c>
      <c r="AB600" s="71">
        <v>0</v>
      </c>
      <c r="AC600" s="299">
        <v>0</v>
      </c>
      <c r="AD600" s="71">
        <v>0</v>
      </c>
      <c r="AE600" s="158" t="s">
        <v>74</v>
      </c>
      <c r="AF600" s="71">
        <f t="shared" si="46"/>
        <v>0</v>
      </c>
      <c r="AG600" s="70">
        <v>1</v>
      </c>
      <c r="AH600" s="300">
        <v>6167000</v>
      </c>
      <c r="AI600" s="158">
        <v>45383</v>
      </c>
      <c r="AJ600" s="67">
        <v>0</v>
      </c>
      <c r="AK600" s="76" t="s">
        <v>74</v>
      </c>
      <c r="AL600" s="76" t="s">
        <v>74</v>
      </c>
      <c r="AM600" s="71">
        <f t="shared" si="47"/>
        <v>0</v>
      </c>
      <c r="AN600" s="305">
        <f>+K600+AC600-AH600</f>
        <v>3833000</v>
      </c>
      <c r="AO600" s="67" t="s">
        <v>66</v>
      </c>
      <c r="AP600" s="70">
        <v>10000000</v>
      </c>
      <c r="AQ600" s="67" t="s">
        <v>94</v>
      </c>
      <c r="AR600" s="70">
        <v>0</v>
      </c>
      <c r="AS600" s="80" t="s">
        <v>74</v>
      </c>
      <c r="AT600" s="301">
        <v>3833000</v>
      </c>
      <c r="AU600" s="203">
        <f t="shared" si="48"/>
        <v>0</v>
      </c>
      <c r="AV600" s="83">
        <f t="shared" si="49"/>
        <v>1</v>
      </c>
      <c r="AW600" s="158">
        <v>45558</v>
      </c>
      <c r="AX600" s="67" t="s">
        <v>571</v>
      </c>
      <c r="AY600" s="70" t="s">
        <v>9805</v>
      </c>
      <c r="AZ600" s="68" t="s">
        <v>66</v>
      </c>
      <c r="BA600" s="68" t="s">
        <v>66</v>
      </c>
    </row>
    <row r="601" spans="2:53" x14ac:dyDescent="0.25">
      <c r="B601" s="68">
        <v>2024</v>
      </c>
      <c r="C601" s="68">
        <v>891780111</v>
      </c>
      <c r="D601" s="69" t="s">
        <v>64</v>
      </c>
      <c r="E601" s="74" t="s">
        <v>9804</v>
      </c>
      <c r="F601" s="71" t="s">
        <v>9803</v>
      </c>
      <c r="G601" s="314">
        <v>0</v>
      </c>
      <c r="H601" s="67" t="s">
        <v>72</v>
      </c>
      <c r="I601" s="69" t="s">
        <v>65</v>
      </c>
      <c r="J601" s="70" t="s">
        <v>9802</v>
      </c>
      <c r="K601" s="70">
        <v>8800000</v>
      </c>
      <c r="L601" s="68" t="s">
        <v>67</v>
      </c>
      <c r="M601" s="70" t="s">
        <v>6696</v>
      </c>
      <c r="N601" s="70">
        <v>12612617</v>
      </c>
      <c r="O601" s="75">
        <v>14</v>
      </c>
      <c r="P601" s="249">
        <v>45302</v>
      </c>
      <c r="Q601" s="70">
        <v>2126349000</v>
      </c>
      <c r="R601" s="249">
        <v>45345</v>
      </c>
      <c r="S601" s="70">
        <v>8800000</v>
      </c>
      <c r="T601" s="67" t="s">
        <v>66</v>
      </c>
      <c r="U601" s="70">
        <v>85468582</v>
      </c>
      <c r="V601" s="70" t="s">
        <v>6422</v>
      </c>
      <c r="W601" s="249">
        <v>45345</v>
      </c>
      <c r="X601" s="249">
        <v>45345</v>
      </c>
      <c r="Y601" s="78" t="s">
        <v>74</v>
      </c>
      <c r="Z601" s="249">
        <v>45457</v>
      </c>
      <c r="AA601" s="71">
        <f t="shared" si="45"/>
        <v>112</v>
      </c>
      <c r="AB601" s="71">
        <v>2</v>
      </c>
      <c r="AC601" s="299">
        <v>1100000</v>
      </c>
      <c r="AD601" s="71">
        <v>1</v>
      </c>
      <c r="AE601" s="315">
        <v>45473</v>
      </c>
      <c r="AF601" s="71">
        <f t="shared" si="46"/>
        <v>16</v>
      </c>
      <c r="AG601" s="70">
        <v>0</v>
      </c>
      <c r="AH601" s="300">
        <v>0</v>
      </c>
      <c r="AI601" s="158" t="s">
        <v>74</v>
      </c>
      <c r="AJ601" s="67">
        <v>0</v>
      </c>
      <c r="AK601" s="76" t="s">
        <v>74</v>
      </c>
      <c r="AL601" s="76" t="s">
        <v>74</v>
      </c>
      <c r="AM601" s="71">
        <f t="shared" si="47"/>
        <v>0</v>
      </c>
      <c r="AN601" s="305">
        <f>+K601+AC601-AH601</f>
        <v>9900000</v>
      </c>
      <c r="AO601" s="67" t="s">
        <v>66</v>
      </c>
      <c r="AP601" s="70">
        <v>8800000</v>
      </c>
      <c r="AQ601" s="67" t="s">
        <v>94</v>
      </c>
      <c r="AR601" s="70">
        <v>0</v>
      </c>
      <c r="AS601" s="80" t="s">
        <v>74</v>
      </c>
      <c r="AT601" s="301">
        <v>9900000</v>
      </c>
      <c r="AU601" s="203">
        <f t="shared" si="48"/>
        <v>0</v>
      </c>
      <c r="AV601" s="83">
        <f t="shared" si="49"/>
        <v>1</v>
      </c>
      <c r="AW601" s="158" t="s">
        <v>74</v>
      </c>
      <c r="AX601" s="67" t="s">
        <v>80</v>
      </c>
      <c r="AY601" s="70" t="s">
        <v>9801</v>
      </c>
      <c r="AZ601" s="68" t="s">
        <v>66</v>
      </c>
      <c r="BA601" s="68" t="s">
        <v>66</v>
      </c>
    </row>
    <row r="602" spans="2:53" x14ac:dyDescent="0.25">
      <c r="B602" s="68">
        <v>2024</v>
      </c>
      <c r="C602" s="68">
        <v>891780111</v>
      </c>
      <c r="D602" s="69" t="s">
        <v>64</v>
      </c>
      <c r="E602" s="74" t="s">
        <v>9800</v>
      </c>
      <c r="F602" s="71" t="s">
        <v>9799</v>
      </c>
      <c r="G602" s="314">
        <v>0</v>
      </c>
      <c r="H602" s="67" t="s">
        <v>72</v>
      </c>
      <c r="I602" s="69" t="s">
        <v>65</v>
      </c>
      <c r="J602" s="70" t="s">
        <v>9798</v>
      </c>
      <c r="K602" s="70">
        <v>8400000</v>
      </c>
      <c r="L602" s="68" t="s">
        <v>67</v>
      </c>
      <c r="M602" s="70" t="s">
        <v>7803</v>
      </c>
      <c r="N602" s="70">
        <v>1082838731</v>
      </c>
      <c r="O602" s="75">
        <v>14</v>
      </c>
      <c r="P602" s="249">
        <v>45302</v>
      </c>
      <c r="Q602" s="70">
        <v>2126349000</v>
      </c>
      <c r="R602" s="249">
        <v>45345</v>
      </c>
      <c r="S602" s="70">
        <v>8400000</v>
      </c>
      <c r="T602" s="67" t="s">
        <v>66</v>
      </c>
      <c r="U602" s="70">
        <v>57444673</v>
      </c>
      <c r="V602" s="70" t="s">
        <v>4366</v>
      </c>
      <c r="W602" s="249">
        <v>45345</v>
      </c>
      <c r="X602" s="249">
        <v>45345</v>
      </c>
      <c r="Y602" s="78" t="s">
        <v>74</v>
      </c>
      <c r="Z602" s="249">
        <v>45457</v>
      </c>
      <c r="AA602" s="71">
        <f t="shared" si="45"/>
        <v>112</v>
      </c>
      <c r="AB602" s="71">
        <v>0</v>
      </c>
      <c r="AC602" s="299">
        <v>0</v>
      </c>
      <c r="AD602" s="71">
        <v>0</v>
      </c>
      <c r="AE602" s="158" t="s">
        <v>74</v>
      </c>
      <c r="AF602" s="71">
        <f t="shared" si="46"/>
        <v>0</v>
      </c>
      <c r="AG602" s="70">
        <v>0</v>
      </c>
      <c r="AH602" s="300">
        <v>0</v>
      </c>
      <c r="AI602" s="158" t="s">
        <v>74</v>
      </c>
      <c r="AJ602" s="67">
        <v>0</v>
      </c>
      <c r="AK602" s="76" t="s">
        <v>74</v>
      </c>
      <c r="AL602" s="76" t="s">
        <v>74</v>
      </c>
      <c r="AM602" s="71">
        <f t="shared" si="47"/>
        <v>0</v>
      </c>
      <c r="AN602" s="305">
        <f>+K602+AC602-AH602</f>
        <v>8400000</v>
      </c>
      <c r="AO602" s="67" t="s">
        <v>66</v>
      </c>
      <c r="AP602" s="70">
        <v>8400000</v>
      </c>
      <c r="AQ602" s="67" t="s">
        <v>94</v>
      </c>
      <c r="AR602" s="70">
        <v>0</v>
      </c>
      <c r="AS602" s="80" t="s">
        <v>74</v>
      </c>
      <c r="AT602" s="301">
        <v>8400000</v>
      </c>
      <c r="AU602" s="203">
        <f t="shared" si="48"/>
        <v>0</v>
      </c>
      <c r="AV602" s="83">
        <f t="shared" si="49"/>
        <v>1</v>
      </c>
      <c r="AW602" s="158" t="s">
        <v>74</v>
      </c>
      <c r="AX602" s="67" t="s">
        <v>80</v>
      </c>
      <c r="AY602" s="70" t="s">
        <v>9797</v>
      </c>
      <c r="AZ602" s="68" t="s">
        <v>66</v>
      </c>
      <c r="BA602" s="68" t="s">
        <v>66</v>
      </c>
    </row>
    <row r="603" spans="2:53" x14ac:dyDescent="0.25">
      <c r="B603" s="68">
        <v>2024</v>
      </c>
      <c r="C603" s="68">
        <v>891780111</v>
      </c>
      <c r="D603" s="69" t="s">
        <v>64</v>
      </c>
      <c r="E603" s="74" t="s">
        <v>9796</v>
      </c>
      <c r="F603" s="71" t="s">
        <v>9795</v>
      </c>
      <c r="G603" s="314">
        <v>0</v>
      </c>
      <c r="H603" s="67" t="s">
        <v>72</v>
      </c>
      <c r="I603" s="69" t="s">
        <v>65</v>
      </c>
      <c r="J603" s="70" t="s">
        <v>9794</v>
      </c>
      <c r="K603" s="70">
        <v>12000000</v>
      </c>
      <c r="L603" s="68" t="s">
        <v>67</v>
      </c>
      <c r="M603" s="70" t="s">
        <v>8505</v>
      </c>
      <c r="N603" s="70">
        <v>1085180904</v>
      </c>
      <c r="O603" s="75">
        <v>13</v>
      </c>
      <c r="P603" s="158">
        <v>45302</v>
      </c>
      <c r="Q603" s="70">
        <v>4518689382</v>
      </c>
      <c r="R603" s="249">
        <v>45345</v>
      </c>
      <c r="S603" s="70">
        <v>12000000</v>
      </c>
      <c r="T603" s="67" t="s">
        <v>66</v>
      </c>
      <c r="U603" s="70">
        <v>72175281</v>
      </c>
      <c r="V603" s="70" t="s">
        <v>4905</v>
      </c>
      <c r="W603" s="249">
        <v>45345</v>
      </c>
      <c r="X603" s="249">
        <v>45345</v>
      </c>
      <c r="Y603" s="78" t="s">
        <v>74</v>
      </c>
      <c r="Z603" s="249">
        <v>45457</v>
      </c>
      <c r="AA603" s="71">
        <f t="shared" si="45"/>
        <v>112</v>
      </c>
      <c r="AB603" s="71">
        <v>2</v>
      </c>
      <c r="AC603" s="299">
        <v>1600000</v>
      </c>
      <c r="AD603" s="71">
        <v>1</v>
      </c>
      <c r="AE603" s="315">
        <v>45473</v>
      </c>
      <c r="AF603" s="71">
        <f t="shared" si="46"/>
        <v>16</v>
      </c>
      <c r="AG603" s="70">
        <v>0</v>
      </c>
      <c r="AH603" s="300">
        <v>0</v>
      </c>
      <c r="AI603" s="158" t="s">
        <v>74</v>
      </c>
      <c r="AJ603" s="67">
        <v>0</v>
      </c>
      <c r="AK603" s="76" t="s">
        <v>74</v>
      </c>
      <c r="AL603" s="76" t="s">
        <v>74</v>
      </c>
      <c r="AM603" s="71">
        <f t="shared" si="47"/>
        <v>0</v>
      </c>
      <c r="AN603" s="305">
        <f>+K603+AC603-AH603</f>
        <v>13600000</v>
      </c>
      <c r="AO603" s="67" t="s">
        <v>66</v>
      </c>
      <c r="AP603" s="70">
        <v>12000000</v>
      </c>
      <c r="AQ603" s="67" t="s">
        <v>94</v>
      </c>
      <c r="AR603" s="70">
        <v>0</v>
      </c>
      <c r="AS603" s="80" t="s">
        <v>74</v>
      </c>
      <c r="AT603" s="301">
        <v>13600000</v>
      </c>
      <c r="AU603" s="203">
        <f t="shared" si="48"/>
        <v>0</v>
      </c>
      <c r="AV603" s="83">
        <f t="shared" si="49"/>
        <v>1</v>
      </c>
      <c r="AW603" s="158" t="s">
        <v>74</v>
      </c>
      <c r="AX603" s="67" t="s">
        <v>80</v>
      </c>
      <c r="AY603" s="70" t="s">
        <v>9793</v>
      </c>
      <c r="AZ603" s="68" t="s">
        <v>66</v>
      </c>
      <c r="BA603" s="68" t="s">
        <v>66</v>
      </c>
    </row>
    <row r="604" spans="2:53" x14ac:dyDescent="0.25">
      <c r="B604" s="68">
        <v>2024</v>
      </c>
      <c r="C604" s="68">
        <v>891780111</v>
      </c>
      <c r="D604" s="69" t="s">
        <v>64</v>
      </c>
      <c r="E604" s="74" t="s">
        <v>9792</v>
      </c>
      <c r="F604" s="71" t="s">
        <v>9791</v>
      </c>
      <c r="G604" s="314">
        <v>0</v>
      </c>
      <c r="H604" s="67" t="s">
        <v>72</v>
      </c>
      <c r="I604" s="69" t="s">
        <v>65</v>
      </c>
      <c r="J604" s="70" t="s">
        <v>9790</v>
      </c>
      <c r="K604" s="70">
        <v>8610000</v>
      </c>
      <c r="L604" s="68" t="s">
        <v>67</v>
      </c>
      <c r="M604" s="70" t="s">
        <v>7005</v>
      </c>
      <c r="N604" s="70">
        <v>1085168115</v>
      </c>
      <c r="O604" s="75">
        <v>14</v>
      </c>
      <c r="P604" s="249">
        <v>45302</v>
      </c>
      <c r="Q604" s="70">
        <v>2126349000</v>
      </c>
      <c r="R604" s="249">
        <v>45345</v>
      </c>
      <c r="S604" s="70">
        <v>8610000</v>
      </c>
      <c r="T604" s="67" t="s">
        <v>66</v>
      </c>
      <c r="U604" s="70">
        <v>85473390</v>
      </c>
      <c r="V604" s="70" t="s">
        <v>9789</v>
      </c>
      <c r="W604" s="249">
        <v>45345</v>
      </c>
      <c r="X604" s="249">
        <v>45345</v>
      </c>
      <c r="Y604" s="78" t="s">
        <v>74</v>
      </c>
      <c r="Z604" s="249">
        <v>45457</v>
      </c>
      <c r="AA604" s="71">
        <f t="shared" si="45"/>
        <v>112</v>
      </c>
      <c r="AB604" s="71">
        <v>0</v>
      </c>
      <c r="AC604" s="299">
        <v>0</v>
      </c>
      <c r="AD604" s="71">
        <v>0</v>
      </c>
      <c r="AE604" s="158" t="s">
        <v>74</v>
      </c>
      <c r="AF604" s="71">
        <f t="shared" si="46"/>
        <v>0</v>
      </c>
      <c r="AG604" s="70">
        <v>0</v>
      </c>
      <c r="AH604" s="300">
        <v>0</v>
      </c>
      <c r="AI604" s="158" t="s">
        <v>74</v>
      </c>
      <c r="AJ604" s="67">
        <v>0</v>
      </c>
      <c r="AK604" s="76" t="s">
        <v>74</v>
      </c>
      <c r="AL604" s="76" t="s">
        <v>74</v>
      </c>
      <c r="AM604" s="71">
        <f t="shared" si="47"/>
        <v>0</v>
      </c>
      <c r="AN604" s="305">
        <f>+K604+AC604-AH604</f>
        <v>8610000</v>
      </c>
      <c r="AO604" s="67" t="s">
        <v>66</v>
      </c>
      <c r="AP604" s="70">
        <v>8610000</v>
      </c>
      <c r="AQ604" s="67" t="s">
        <v>94</v>
      </c>
      <c r="AR604" s="70">
        <v>0</v>
      </c>
      <c r="AS604" s="80" t="s">
        <v>74</v>
      </c>
      <c r="AT604" s="301">
        <v>8610000</v>
      </c>
      <c r="AU604" s="203">
        <f t="shared" si="48"/>
        <v>0</v>
      </c>
      <c r="AV604" s="83">
        <f t="shared" si="49"/>
        <v>1</v>
      </c>
      <c r="AW604" s="158" t="s">
        <v>74</v>
      </c>
      <c r="AX604" s="67" t="s">
        <v>80</v>
      </c>
      <c r="AY604" s="70" t="s">
        <v>9788</v>
      </c>
      <c r="AZ604" s="68" t="s">
        <v>66</v>
      </c>
      <c r="BA604" s="68" t="s">
        <v>66</v>
      </c>
    </row>
    <row r="605" spans="2:53" x14ac:dyDescent="0.25">
      <c r="B605" s="68">
        <v>2024</v>
      </c>
      <c r="C605" s="68">
        <v>891780111</v>
      </c>
      <c r="D605" s="69" t="s">
        <v>64</v>
      </c>
      <c r="E605" s="74" t="s">
        <v>9787</v>
      </c>
      <c r="F605" s="71" t="s">
        <v>9786</v>
      </c>
      <c r="G605" s="314">
        <v>0</v>
      </c>
      <c r="H605" s="67" t="s">
        <v>72</v>
      </c>
      <c r="I605" s="69" t="s">
        <v>65</v>
      </c>
      <c r="J605" s="70" t="s">
        <v>9785</v>
      </c>
      <c r="K605" s="70">
        <v>20000000</v>
      </c>
      <c r="L605" s="68" t="s">
        <v>67</v>
      </c>
      <c r="M605" s="70" t="s">
        <v>6954</v>
      </c>
      <c r="N605" s="70">
        <v>85451746</v>
      </c>
      <c r="O605" s="75">
        <v>13</v>
      </c>
      <c r="P605" s="158">
        <v>45302</v>
      </c>
      <c r="Q605" s="70">
        <v>4518689382</v>
      </c>
      <c r="R605" s="249">
        <v>45345</v>
      </c>
      <c r="S605" s="70">
        <v>20000000</v>
      </c>
      <c r="T605" s="67" t="s">
        <v>66</v>
      </c>
      <c r="U605" s="70">
        <v>15443332</v>
      </c>
      <c r="V605" s="70" t="s">
        <v>4286</v>
      </c>
      <c r="W605" s="249">
        <v>45345</v>
      </c>
      <c r="X605" s="249">
        <v>45345</v>
      </c>
      <c r="Y605" s="78" t="s">
        <v>74</v>
      </c>
      <c r="Z605" s="249">
        <v>45457</v>
      </c>
      <c r="AA605" s="71">
        <f t="shared" si="45"/>
        <v>112</v>
      </c>
      <c r="AB605" s="71">
        <v>2</v>
      </c>
      <c r="AC605" s="299">
        <v>2500000</v>
      </c>
      <c r="AD605" s="71">
        <v>1</v>
      </c>
      <c r="AE605" s="315">
        <v>45473</v>
      </c>
      <c r="AF605" s="71">
        <f t="shared" si="46"/>
        <v>16</v>
      </c>
      <c r="AG605" s="70">
        <v>0</v>
      </c>
      <c r="AH605" s="300">
        <v>0</v>
      </c>
      <c r="AI605" s="158" t="s">
        <v>74</v>
      </c>
      <c r="AJ605" s="67">
        <v>0</v>
      </c>
      <c r="AK605" s="76" t="s">
        <v>74</v>
      </c>
      <c r="AL605" s="76" t="s">
        <v>74</v>
      </c>
      <c r="AM605" s="71">
        <f t="shared" si="47"/>
        <v>0</v>
      </c>
      <c r="AN605" s="305">
        <f>+K605+AC605-AH605</f>
        <v>22500000</v>
      </c>
      <c r="AO605" s="67" t="s">
        <v>66</v>
      </c>
      <c r="AP605" s="70">
        <v>20000000</v>
      </c>
      <c r="AQ605" s="67" t="s">
        <v>94</v>
      </c>
      <c r="AR605" s="70">
        <v>0</v>
      </c>
      <c r="AS605" s="80" t="s">
        <v>74</v>
      </c>
      <c r="AT605" s="301">
        <v>22500000</v>
      </c>
      <c r="AU605" s="203">
        <f t="shared" si="48"/>
        <v>0</v>
      </c>
      <c r="AV605" s="83">
        <f t="shared" si="49"/>
        <v>1</v>
      </c>
      <c r="AW605" s="158" t="s">
        <v>74</v>
      </c>
      <c r="AX605" s="67" t="s">
        <v>80</v>
      </c>
      <c r="AY605" s="70" t="s">
        <v>9784</v>
      </c>
      <c r="AZ605" s="68" t="s">
        <v>66</v>
      </c>
      <c r="BA605" s="68" t="s">
        <v>66</v>
      </c>
    </row>
    <row r="606" spans="2:53" x14ac:dyDescent="0.25">
      <c r="B606" s="68">
        <v>2024</v>
      </c>
      <c r="C606" s="68">
        <v>891780111</v>
      </c>
      <c r="D606" s="69" t="s">
        <v>64</v>
      </c>
      <c r="E606" s="74" t="s">
        <v>9783</v>
      </c>
      <c r="F606" s="71" t="s">
        <v>9782</v>
      </c>
      <c r="G606" s="314">
        <v>0</v>
      </c>
      <c r="H606" s="67" t="s">
        <v>72</v>
      </c>
      <c r="I606" s="69" t="s">
        <v>65</v>
      </c>
      <c r="J606" s="70" t="s">
        <v>9781</v>
      </c>
      <c r="K606" s="70">
        <v>12100000</v>
      </c>
      <c r="L606" s="68" t="s">
        <v>67</v>
      </c>
      <c r="M606" s="70" t="s">
        <v>9245</v>
      </c>
      <c r="N606" s="70">
        <v>1082944543</v>
      </c>
      <c r="O606" s="75">
        <v>13</v>
      </c>
      <c r="P606" s="158">
        <v>45302</v>
      </c>
      <c r="Q606" s="70">
        <v>4518689382</v>
      </c>
      <c r="R606" s="249">
        <v>45349</v>
      </c>
      <c r="S606" s="70">
        <v>12100000</v>
      </c>
      <c r="T606" s="67" t="s">
        <v>66</v>
      </c>
      <c r="U606" s="70">
        <v>93400727</v>
      </c>
      <c r="V606" s="70" t="s">
        <v>6515</v>
      </c>
      <c r="W606" s="249">
        <v>45349</v>
      </c>
      <c r="X606" s="249">
        <v>45349</v>
      </c>
      <c r="Y606" s="78" t="s">
        <v>74</v>
      </c>
      <c r="Z606" s="249">
        <v>45457</v>
      </c>
      <c r="AA606" s="71">
        <f t="shared" si="45"/>
        <v>108</v>
      </c>
      <c r="AB606" s="71">
        <v>0</v>
      </c>
      <c r="AC606" s="299">
        <v>0</v>
      </c>
      <c r="AD606" s="71">
        <v>0</v>
      </c>
      <c r="AE606" s="158" t="s">
        <v>74</v>
      </c>
      <c r="AF606" s="71">
        <f t="shared" si="46"/>
        <v>0</v>
      </c>
      <c r="AG606" s="70">
        <v>0</v>
      </c>
      <c r="AH606" s="300">
        <v>0</v>
      </c>
      <c r="AI606" s="158" t="s">
        <v>74</v>
      </c>
      <c r="AJ606" s="67">
        <v>0</v>
      </c>
      <c r="AK606" s="76" t="s">
        <v>74</v>
      </c>
      <c r="AL606" s="76" t="s">
        <v>74</v>
      </c>
      <c r="AM606" s="71">
        <f t="shared" si="47"/>
        <v>0</v>
      </c>
      <c r="AN606" s="305">
        <f>+K606+AC606-AH606</f>
        <v>12100000</v>
      </c>
      <c r="AO606" s="67" t="s">
        <v>66</v>
      </c>
      <c r="AP606" s="70">
        <v>12100000</v>
      </c>
      <c r="AQ606" s="67" t="s">
        <v>94</v>
      </c>
      <c r="AR606" s="70">
        <v>0</v>
      </c>
      <c r="AS606" s="80" t="s">
        <v>74</v>
      </c>
      <c r="AT606" s="301">
        <v>12100000</v>
      </c>
      <c r="AU606" s="203">
        <f t="shared" si="48"/>
        <v>0</v>
      </c>
      <c r="AV606" s="83">
        <f t="shared" si="49"/>
        <v>1</v>
      </c>
      <c r="AW606" s="158" t="s">
        <v>74</v>
      </c>
      <c r="AX606" s="67" t="s">
        <v>80</v>
      </c>
      <c r="AY606" s="70" t="s">
        <v>9780</v>
      </c>
      <c r="AZ606" s="68" t="s">
        <v>66</v>
      </c>
      <c r="BA606" s="68" t="s">
        <v>66</v>
      </c>
    </row>
    <row r="607" spans="2:53" x14ac:dyDescent="0.25">
      <c r="B607" s="68">
        <v>2024</v>
      </c>
      <c r="C607" s="68">
        <v>891780111</v>
      </c>
      <c r="D607" s="69" t="s">
        <v>64</v>
      </c>
      <c r="E607" s="74" t="s">
        <v>9779</v>
      </c>
      <c r="F607" s="71" t="s">
        <v>9778</v>
      </c>
      <c r="G607" s="314">
        <v>0</v>
      </c>
      <c r="H607" s="67" t="s">
        <v>72</v>
      </c>
      <c r="I607" s="69" t="s">
        <v>65</v>
      </c>
      <c r="J607" s="70" t="s">
        <v>9777</v>
      </c>
      <c r="K607" s="70">
        <v>8120000</v>
      </c>
      <c r="L607" s="68" t="s">
        <v>67</v>
      </c>
      <c r="M607" s="70" t="s">
        <v>9776</v>
      </c>
      <c r="N607" s="70">
        <v>84459678</v>
      </c>
      <c r="O607" s="75">
        <v>14</v>
      </c>
      <c r="P607" s="249">
        <v>45302</v>
      </c>
      <c r="Q607" s="70">
        <v>2126349000</v>
      </c>
      <c r="R607" s="249">
        <v>45349</v>
      </c>
      <c r="S607" s="70">
        <v>8120000</v>
      </c>
      <c r="T607" s="67" t="s">
        <v>66</v>
      </c>
      <c r="U607" s="70">
        <v>7633817</v>
      </c>
      <c r="V607" s="70" t="s">
        <v>4500</v>
      </c>
      <c r="W607" s="249">
        <v>45349</v>
      </c>
      <c r="X607" s="249">
        <v>45349</v>
      </c>
      <c r="Y607" s="78" t="s">
        <v>74</v>
      </c>
      <c r="Z607" s="249">
        <v>45457</v>
      </c>
      <c r="AA607" s="71">
        <f t="shared" si="45"/>
        <v>108</v>
      </c>
      <c r="AB607" s="71">
        <v>2</v>
      </c>
      <c r="AC607" s="299">
        <v>1050000</v>
      </c>
      <c r="AD607" s="71">
        <v>1</v>
      </c>
      <c r="AE607" s="315">
        <v>45473</v>
      </c>
      <c r="AF607" s="71">
        <f t="shared" si="46"/>
        <v>16</v>
      </c>
      <c r="AG607" s="70">
        <v>0</v>
      </c>
      <c r="AH607" s="300">
        <v>0</v>
      </c>
      <c r="AI607" s="158" t="s">
        <v>74</v>
      </c>
      <c r="AJ607" s="67">
        <v>0</v>
      </c>
      <c r="AK607" s="76" t="s">
        <v>74</v>
      </c>
      <c r="AL607" s="76" t="s">
        <v>74</v>
      </c>
      <c r="AM607" s="71">
        <f t="shared" si="47"/>
        <v>0</v>
      </c>
      <c r="AN607" s="305">
        <f>+K607+AC607-AH607</f>
        <v>9170000</v>
      </c>
      <c r="AO607" s="67" t="s">
        <v>66</v>
      </c>
      <c r="AP607" s="70">
        <v>8120000</v>
      </c>
      <c r="AQ607" s="67" t="s">
        <v>94</v>
      </c>
      <c r="AR607" s="70">
        <v>0</v>
      </c>
      <c r="AS607" s="80" t="s">
        <v>74</v>
      </c>
      <c r="AT607" s="301">
        <v>9170000</v>
      </c>
      <c r="AU607" s="203">
        <f t="shared" si="48"/>
        <v>0</v>
      </c>
      <c r="AV607" s="83">
        <f t="shared" si="49"/>
        <v>1</v>
      </c>
      <c r="AW607" s="158" t="s">
        <v>74</v>
      </c>
      <c r="AX607" s="67" t="s">
        <v>80</v>
      </c>
      <c r="AY607" s="70" t="s">
        <v>9775</v>
      </c>
      <c r="AZ607" s="68" t="s">
        <v>66</v>
      </c>
      <c r="BA607" s="68" t="s">
        <v>66</v>
      </c>
    </row>
    <row r="608" spans="2:53" x14ac:dyDescent="0.25">
      <c r="B608" s="68">
        <v>2024</v>
      </c>
      <c r="C608" s="68">
        <v>891780111</v>
      </c>
      <c r="D608" s="69" t="s">
        <v>64</v>
      </c>
      <c r="E608" s="74" t="s">
        <v>9774</v>
      </c>
      <c r="F608" s="71" t="s">
        <v>9773</v>
      </c>
      <c r="G608" s="314">
        <v>0</v>
      </c>
      <c r="H608" s="67" t="s">
        <v>72</v>
      </c>
      <c r="I608" s="69" t="s">
        <v>65</v>
      </c>
      <c r="J608" s="70" t="s">
        <v>9772</v>
      </c>
      <c r="K608" s="70">
        <v>11500000</v>
      </c>
      <c r="L608" s="68" t="s">
        <v>67</v>
      </c>
      <c r="M608" s="70" t="s">
        <v>7732</v>
      </c>
      <c r="N608" s="70">
        <v>1083038270</v>
      </c>
      <c r="O608" s="75">
        <v>13</v>
      </c>
      <c r="P608" s="158">
        <v>45302</v>
      </c>
      <c r="Q608" s="70">
        <v>4518689382</v>
      </c>
      <c r="R608" s="249">
        <v>45349</v>
      </c>
      <c r="S608" s="70">
        <v>11500000</v>
      </c>
      <c r="T608" s="67" t="s">
        <v>66</v>
      </c>
      <c r="U608" s="70">
        <v>36557666</v>
      </c>
      <c r="V608" s="70" t="s">
        <v>5987</v>
      </c>
      <c r="W608" s="249">
        <v>45349</v>
      </c>
      <c r="X608" s="249">
        <v>45349</v>
      </c>
      <c r="Y608" s="78" t="s">
        <v>74</v>
      </c>
      <c r="Z608" s="249">
        <v>45457</v>
      </c>
      <c r="AA608" s="71">
        <f t="shared" si="45"/>
        <v>108</v>
      </c>
      <c r="AB608" s="71">
        <v>2</v>
      </c>
      <c r="AC608" s="299">
        <v>1600000</v>
      </c>
      <c r="AD608" s="71">
        <v>1</v>
      </c>
      <c r="AE608" s="315">
        <v>45473</v>
      </c>
      <c r="AF608" s="71">
        <f t="shared" si="46"/>
        <v>16</v>
      </c>
      <c r="AG608" s="70">
        <v>0</v>
      </c>
      <c r="AH608" s="300">
        <v>0</v>
      </c>
      <c r="AI608" s="158" t="s">
        <v>74</v>
      </c>
      <c r="AJ608" s="67">
        <v>0</v>
      </c>
      <c r="AK608" s="76" t="s">
        <v>74</v>
      </c>
      <c r="AL608" s="76" t="s">
        <v>74</v>
      </c>
      <c r="AM608" s="71">
        <f t="shared" si="47"/>
        <v>0</v>
      </c>
      <c r="AN608" s="305">
        <f>+K608+AC608-AH608</f>
        <v>13100000</v>
      </c>
      <c r="AO608" s="67" t="s">
        <v>66</v>
      </c>
      <c r="AP608" s="70">
        <v>11500000</v>
      </c>
      <c r="AQ608" s="67" t="s">
        <v>94</v>
      </c>
      <c r="AR608" s="70">
        <v>0</v>
      </c>
      <c r="AS608" s="80" t="s">
        <v>74</v>
      </c>
      <c r="AT608" s="301">
        <v>13100000</v>
      </c>
      <c r="AU608" s="203">
        <f t="shared" si="48"/>
        <v>0</v>
      </c>
      <c r="AV608" s="83">
        <f t="shared" si="49"/>
        <v>1</v>
      </c>
      <c r="AW608" s="158" t="s">
        <v>74</v>
      </c>
      <c r="AX608" s="67" t="s">
        <v>80</v>
      </c>
      <c r="AY608" s="70" t="s">
        <v>9771</v>
      </c>
      <c r="AZ608" s="68" t="s">
        <v>66</v>
      </c>
      <c r="BA608" s="68" t="s">
        <v>66</v>
      </c>
    </row>
    <row r="609" spans="2:53" x14ac:dyDescent="0.25">
      <c r="B609" s="68">
        <v>2024</v>
      </c>
      <c r="C609" s="68">
        <v>891780111</v>
      </c>
      <c r="D609" s="69" t="s">
        <v>64</v>
      </c>
      <c r="E609" s="74" t="s">
        <v>9770</v>
      </c>
      <c r="F609" s="71" t="str">
        <f>VLOOKUP(E609,[6]Hoja1!$C:$D,2,FALSE)</f>
        <v>CO1.REQ.5910011</v>
      </c>
      <c r="G609" s="314">
        <v>0</v>
      </c>
      <c r="H609" s="67" t="s">
        <v>72</v>
      </c>
      <c r="I609" s="69" t="s">
        <v>65</v>
      </c>
      <c r="J609" s="70" t="s">
        <v>9769</v>
      </c>
      <c r="K609" s="70">
        <v>10400000</v>
      </c>
      <c r="L609" s="68" t="s">
        <v>67</v>
      </c>
      <c r="M609" s="70" t="s">
        <v>7623</v>
      </c>
      <c r="N609" s="70">
        <v>1083035620</v>
      </c>
      <c r="O609" s="75">
        <v>13</v>
      </c>
      <c r="P609" s="158">
        <v>45302</v>
      </c>
      <c r="Q609" s="70">
        <v>4518689382</v>
      </c>
      <c r="R609" s="249">
        <v>45355</v>
      </c>
      <c r="S609" s="70">
        <v>10400000</v>
      </c>
      <c r="T609" s="67" t="s">
        <v>66</v>
      </c>
      <c r="U609" s="70">
        <v>36665858</v>
      </c>
      <c r="V609" s="70" t="s">
        <v>4422</v>
      </c>
      <c r="W609" s="249">
        <v>45355</v>
      </c>
      <c r="X609" s="249">
        <v>45355</v>
      </c>
      <c r="Y609" s="78" t="s">
        <v>74</v>
      </c>
      <c r="Z609" s="249">
        <v>45457</v>
      </c>
      <c r="AA609" s="71">
        <f t="shared" si="45"/>
        <v>102</v>
      </c>
      <c r="AB609" s="71">
        <v>2</v>
      </c>
      <c r="AC609" s="299">
        <v>1600000</v>
      </c>
      <c r="AD609" s="71">
        <v>1</v>
      </c>
      <c r="AE609" s="315">
        <v>45473</v>
      </c>
      <c r="AF609" s="71">
        <f t="shared" si="46"/>
        <v>16</v>
      </c>
      <c r="AG609" s="70">
        <v>0</v>
      </c>
      <c r="AH609" s="300">
        <v>0</v>
      </c>
      <c r="AI609" s="158" t="s">
        <v>74</v>
      </c>
      <c r="AJ609" s="67">
        <v>0</v>
      </c>
      <c r="AK609" s="76" t="s">
        <v>74</v>
      </c>
      <c r="AL609" s="76" t="s">
        <v>74</v>
      </c>
      <c r="AM609" s="71">
        <f t="shared" si="47"/>
        <v>0</v>
      </c>
      <c r="AN609" s="305">
        <f>+K609+AC609-AH609</f>
        <v>12000000</v>
      </c>
      <c r="AO609" s="67" t="s">
        <v>66</v>
      </c>
      <c r="AP609" s="70">
        <v>10400000</v>
      </c>
      <c r="AQ609" s="67" t="s">
        <v>94</v>
      </c>
      <c r="AR609" s="70">
        <v>0</v>
      </c>
      <c r="AS609" s="80" t="s">
        <v>74</v>
      </c>
      <c r="AT609" s="301">
        <v>12000000</v>
      </c>
      <c r="AU609" s="203">
        <f t="shared" si="48"/>
        <v>0</v>
      </c>
      <c r="AV609" s="83">
        <f t="shared" si="49"/>
        <v>1</v>
      </c>
      <c r="AW609" s="158" t="s">
        <v>74</v>
      </c>
      <c r="AX609" s="67" t="s">
        <v>80</v>
      </c>
      <c r="AY609" s="70" t="s">
        <v>9768</v>
      </c>
      <c r="AZ609" s="68" t="s">
        <v>66</v>
      </c>
      <c r="BA609" s="68" t="s">
        <v>66</v>
      </c>
    </row>
    <row r="610" spans="2:53" x14ac:dyDescent="0.25">
      <c r="B610" s="68">
        <v>2024</v>
      </c>
      <c r="C610" s="68">
        <v>891780111</v>
      </c>
      <c r="D610" s="69" t="s">
        <v>64</v>
      </c>
      <c r="E610" s="74" t="s">
        <v>9767</v>
      </c>
      <c r="F610" s="71" t="str">
        <f>VLOOKUP(E610,[6]Hoja1!$C:$D,2,FALSE)</f>
        <v>CO1.REQ.5909781</v>
      </c>
      <c r="G610" s="314">
        <v>0</v>
      </c>
      <c r="H610" s="67" t="s">
        <v>72</v>
      </c>
      <c r="I610" s="69" t="s">
        <v>65</v>
      </c>
      <c r="J610" s="70" t="s">
        <v>9766</v>
      </c>
      <c r="K610" s="70">
        <v>12600000</v>
      </c>
      <c r="L610" s="68" t="s">
        <v>67</v>
      </c>
      <c r="M610" s="70" t="s">
        <v>9765</v>
      </c>
      <c r="N610" s="70">
        <v>26670062</v>
      </c>
      <c r="O610" s="75">
        <v>13</v>
      </c>
      <c r="P610" s="158">
        <v>45302</v>
      </c>
      <c r="Q610" s="70">
        <v>4518689382</v>
      </c>
      <c r="R610" s="249">
        <v>45355</v>
      </c>
      <c r="S610" s="70">
        <v>12600000</v>
      </c>
      <c r="T610" s="67" t="s">
        <v>66</v>
      </c>
      <c r="U610" s="70">
        <v>85459497</v>
      </c>
      <c r="V610" s="70" t="s">
        <v>4616</v>
      </c>
      <c r="W610" s="249">
        <v>45355</v>
      </c>
      <c r="X610" s="249">
        <v>45355</v>
      </c>
      <c r="Y610" s="78" t="s">
        <v>74</v>
      </c>
      <c r="Z610" s="249">
        <v>45457</v>
      </c>
      <c r="AA610" s="71">
        <f t="shared" si="45"/>
        <v>102</v>
      </c>
      <c r="AB610" s="71">
        <v>0</v>
      </c>
      <c r="AC610" s="299">
        <v>0</v>
      </c>
      <c r="AD610" s="71">
        <v>0</v>
      </c>
      <c r="AE610" s="158" t="s">
        <v>74</v>
      </c>
      <c r="AF610" s="71">
        <f t="shared" si="46"/>
        <v>0</v>
      </c>
      <c r="AG610" s="70">
        <v>1</v>
      </c>
      <c r="AH610" s="300">
        <v>12600000</v>
      </c>
      <c r="AI610" s="158">
        <v>45386</v>
      </c>
      <c r="AJ610" s="67">
        <v>0</v>
      </c>
      <c r="AK610" s="76" t="s">
        <v>74</v>
      </c>
      <c r="AL610" s="76" t="s">
        <v>74</v>
      </c>
      <c r="AM610" s="71">
        <f t="shared" si="47"/>
        <v>0</v>
      </c>
      <c r="AN610" s="305">
        <f>+K610+AC610-AH610</f>
        <v>0</v>
      </c>
      <c r="AO610" s="67" t="s">
        <v>66</v>
      </c>
      <c r="AP610" s="70">
        <v>12600000</v>
      </c>
      <c r="AQ610" s="67" t="s">
        <v>94</v>
      </c>
      <c r="AR610" s="70">
        <v>0</v>
      </c>
      <c r="AS610" s="80" t="s">
        <v>74</v>
      </c>
      <c r="AT610" s="301">
        <v>0</v>
      </c>
      <c r="AU610" s="203">
        <f t="shared" si="48"/>
        <v>0</v>
      </c>
      <c r="AV610" s="83" t="str">
        <f t="shared" si="49"/>
        <v>_</v>
      </c>
      <c r="AW610" s="158">
        <v>45546</v>
      </c>
      <c r="AX610" s="67" t="s">
        <v>571</v>
      </c>
      <c r="AY610" s="185" t="s">
        <v>9764</v>
      </c>
      <c r="AZ610" s="68" t="s">
        <v>66</v>
      </c>
      <c r="BA610" s="68" t="s">
        <v>66</v>
      </c>
    </row>
    <row r="611" spans="2:53" x14ac:dyDescent="0.25">
      <c r="B611" s="68">
        <v>2024</v>
      </c>
      <c r="C611" s="68">
        <v>891780111</v>
      </c>
      <c r="D611" s="69" t="s">
        <v>64</v>
      </c>
      <c r="E611" s="74" t="s">
        <v>9763</v>
      </c>
      <c r="F611" s="71" t="str">
        <f>VLOOKUP(E611,[6]Hoja1!$C:$D,2,FALSE)</f>
        <v>CO1.REQ.5910341</v>
      </c>
      <c r="G611" s="314">
        <v>0</v>
      </c>
      <c r="H611" s="67" t="s">
        <v>72</v>
      </c>
      <c r="I611" s="69" t="s">
        <v>65</v>
      </c>
      <c r="J611" s="70" t="s">
        <v>9762</v>
      </c>
      <c r="K611" s="70">
        <v>10500000</v>
      </c>
      <c r="L611" s="68" t="s">
        <v>67</v>
      </c>
      <c r="M611" s="70" t="s">
        <v>9761</v>
      </c>
      <c r="N611" s="70">
        <v>1140864165</v>
      </c>
      <c r="O611" s="75">
        <v>13</v>
      </c>
      <c r="P611" s="158">
        <v>45302</v>
      </c>
      <c r="Q611" s="70">
        <v>4518689382</v>
      </c>
      <c r="R611" s="249">
        <v>45355</v>
      </c>
      <c r="S611" s="70">
        <v>10500000</v>
      </c>
      <c r="T611" s="67" t="s">
        <v>66</v>
      </c>
      <c r="U611" s="70">
        <v>57428039</v>
      </c>
      <c r="V611" s="70" t="s">
        <v>7442</v>
      </c>
      <c r="W611" s="249">
        <v>45355</v>
      </c>
      <c r="X611" s="249">
        <v>45355</v>
      </c>
      <c r="Y611" s="78" t="s">
        <v>74</v>
      </c>
      <c r="Z611" s="249">
        <v>45457</v>
      </c>
      <c r="AA611" s="71">
        <f t="shared" si="45"/>
        <v>102</v>
      </c>
      <c r="AB611" s="71">
        <v>2</v>
      </c>
      <c r="AC611" s="299">
        <v>1500000</v>
      </c>
      <c r="AD611" s="71">
        <v>1</v>
      </c>
      <c r="AE611" s="315">
        <v>45473</v>
      </c>
      <c r="AF611" s="71">
        <f t="shared" si="46"/>
        <v>16</v>
      </c>
      <c r="AG611" s="70">
        <v>0</v>
      </c>
      <c r="AH611" s="300">
        <v>0</v>
      </c>
      <c r="AI611" s="158" t="s">
        <v>74</v>
      </c>
      <c r="AJ611" s="67">
        <v>0</v>
      </c>
      <c r="AK611" s="76" t="s">
        <v>74</v>
      </c>
      <c r="AL611" s="76" t="s">
        <v>74</v>
      </c>
      <c r="AM611" s="71">
        <f t="shared" si="47"/>
        <v>0</v>
      </c>
      <c r="AN611" s="305">
        <f>+K611+AC611-AH611</f>
        <v>12000000</v>
      </c>
      <c r="AO611" s="67" t="s">
        <v>66</v>
      </c>
      <c r="AP611" s="70">
        <v>10500000</v>
      </c>
      <c r="AQ611" s="67" t="s">
        <v>94</v>
      </c>
      <c r="AR611" s="70">
        <v>0</v>
      </c>
      <c r="AS611" s="80" t="s">
        <v>74</v>
      </c>
      <c r="AT611" s="301">
        <v>12000000</v>
      </c>
      <c r="AU611" s="203">
        <f t="shared" si="48"/>
        <v>0</v>
      </c>
      <c r="AV611" s="83">
        <f t="shared" si="49"/>
        <v>1</v>
      </c>
      <c r="AW611" s="158" t="s">
        <v>74</v>
      </c>
      <c r="AX611" s="67" t="s">
        <v>80</v>
      </c>
      <c r="AY611" s="70" t="s">
        <v>9760</v>
      </c>
      <c r="AZ611" s="68" t="s">
        <v>66</v>
      </c>
      <c r="BA611" s="68" t="s">
        <v>66</v>
      </c>
    </row>
    <row r="612" spans="2:53" x14ac:dyDescent="0.25">
      <c r="B612" s="68">
        <v>2024</v>
      </c>
      <c r="C612" s="68">
        <v>891780111</v>
      </c>
      <c r="D612" s="69" t="s">
        <v>64</v>
      </c>
      <c r="E612" s="74" t="s">
        <v>9759</v>
      </c>
      <c r="F612" s="71" t="str">
        <f>VLOOKUP(E612,[6]Hoja1!$C:$D,2,FALSE)</f>
        <v>CO1.REQ.5918467</v>
      </c>
      <c r="G612" s="314">
        <v>0</v>
      </c>
      <c r="H612" s="67" t="s">
        <v>72</v>
      </c>
      <c r="I612" s="69" t="s">
        <v>65</v>
      </c>
      <c r="J612" s="70" t="s">
        <v>9758</v>
      </c>
      <c r="K612" s="70">
        <v>12600000</v>
      </c>
      <c r="L612" s="68" t="s">
        <v>67</v>
      </c>
      <c r="M612" s="70" t="s">
        <v>6741</v>
      </c>
      <c r="N612" s="70">
        <v>1004347463</v>
      </c>
      <c r="O612" s="75">
        <v>13</v>
      </c>
      <c r="P612" s="158">
        <v>45302</v>
      </c>
      <c r="Q612" s="70">
        <v>4518689382</v>
      </c>
      <c r="R612" s="249">
        <v>45356</v>
      </c>
      <c r="S612" s="70">
        <v>12600000</v>
      </c>
      <c r="T612" s="67" t="s">
        <v>66</v>
      </c>
      <c r="U612" s="70">
        <v>15443332</v>
      </c>
      <c r="V612" s="70" t="s">
        <v>4286</v>
      </c>
      <c r="W612" s="249">
        <v>45356</v>
      </c>
      <c r="X612" s="249">
        <v>45356</v>
      </c>
      <c r="Y612" s="78" t="s">
        <v>74</v>
      </c>
      <c r="Z612" s="249">
        <v>45457</v>
      </c>
      <c r="AA612" s="71">
        <f t="shared" si="45"/>
        <v>101</v>
      </c>
      <c r="AB612" s="71">
        <v>2</v>
      </c>
      <c r="AC612" s="299">
        <v>1800000</v>
      </c>
      <c r="AD612" s="71">
        <v>1</v>
      </c>
      <c r="AE612" s="315">
        <v>45473</v>
      </c>
      <c r="AF612" s="71">
        <f t="shared" si="46"/>
        <v>16</v>
      </c>
      <c r="AG612" s="70">
        <v>0</v>
      </c>
      <c r="AH612" s="300">
        <v>0</v>
      </c>
      <c r="AI612" s="158" t="s">
        <v>74</v>
      </c>
      <c r="AJ612" s="67">
        <v>0</v>
      </c>
      <c r="AK612" s="76" t="s">
        <v>74</v>
      </c>
      <c r="AL612" s="76" t="s">
        <v>74</v>
      </c>
      <c r="AM612" s="71">
        <f t="shared" si="47"/>
        <v>0</v>
      </c>
      <c r="AN612" s="305">
        <f>+K612+AC612-AH612</f>
        <v>14400000</v>
      </c>
      <c r="AO612" s="67" t="s">
        <v>66</v>
      </c>
      <c r="AP612" s="70">
        <v>12600000</v>
      </c>
      <c r="AQ612" s="67" t="s">
        <v>94</v>
      </c>
      <c r="AR612" s="70">
        <v>0</v>
      </c>
      <c r="AS612" s="80" t="s">
        <v>74</v>
      </c>
      <c r="AT612" s="301">
        <v>14400000</v>
      </c>
      <c r="AU612" s="203">
        <f t="shared" si="48"/>
        <v>0</v>
      </c>
      <c r="AV612" s="83">
        <f t="shared" si="49"/>
        <v>1</v>
      </c>
      <c r="AW612" s="158" t="s">
        <v>74</v>
      </c>
      <c r="AX612" s="67" t="s">
        <v>80</v>
      </c>
      <c r="AY612" s="70" t="s">
        <v>9757</v>
      </c>
      <c r="AZ612" s="68" t="s">
        <v>66</v>
      </c>
      <c r="BA612" s="68" t="s">
        <v>66</v>
      </c>
    </row>
    <row r="613" spans="2:53" x14ac:dyDescent="0.25">
      <c r="B613" s="68">
        <v>2024</v>
      </c>
      <c r="C613" s="68">
        <v>891780111</v>
      </c>
      <c r="D613" s="69" t="s">
        <v>64</v>
      </c>
      <c r="E613" s="74" t="s">
        <v>9756</v>
      </c>
      <c r="F613" s="71" t="str">
        <f>VLOOKUP(E613,[6]Hoja1!$C:$D,2,FALSE)</f>
        <v>CO1.REQ.5934998</v>
      </c>
      <c r="G613" s="314">
        <v>2023000100072</v>
      </c>
      <c r="H613" s="67" t="s">
        <v>72</v>
      </c>
      <c r="I613" s="69" t="s">
        <v>1521</v>
      </c>
      <c r="J613" s="70" t="s">
        <v>9755</v>
      </c>
      <c r="K613" s="70">
        <v>34320000</v>
      </c>
      <c r="L613" s="68" t="s">
        <v>67</v>
      </c>
      <c r="M613" s="70" t="s">
        <v>2249</v>
      </c>
      <c r="N613" s="70">
        <v>1081918985</v>
      </c>
      <c r="O613" s="75">
        <v>540</v>
      </c>
      <c r="P613" s="158">
        <v>45352</v>
      </c>
      <c r="Q613" s="70">
        <v>42320000</v>
      </c>
      <c r="R613" s="249">
        <v>45358</v>
      </c>
      <c r="S613" s="70">
        <v>34320000</v>
      </c>
      <c r="T613" s="67" t="s">
        <v>66</v>
      </c>
      <c r="U613" s="70">
        <v>85081920</v>
      </c>
      <c r="V613" s="70" t="s">
        <v>2673</v>
      </c>
      <c r="W613" s="249">
        <v>45358</v>
      </c>
      <c r="X613" s="249">
        <v>45358</v>
      </c>
      <c r="Y613" s="78" t="s">
        <v>74</v>
      </c>
      <c r="Z613" s="249">
        <v>45535</v>
      </c>
      <c r="AA613" s="71">
        <f t="shared" si="45"/>
        <v>177</v>
      </c>
      <c r="AB613" s="71">
        <v>0</v>
      </c>
      <c r="AC613" s="299">
        <v>0</v>
      </c>
      <c r="AD613" s="71">
        <v>0</v>
      </c>
      <c r="AE613" s="158" t="s">
        <v>74</v>
      </c>
      <c r="AF613" s="71">
        <f t="shared" si="46"/>
        <v>0</v>
      </c>
      <c r="AG613" s="70">
        <v>0</v>
      </c>
      <c r="AH613" s="300">
        <v>0</v>
      </c>
      <c r="AI613" s="158" t="s">
        <v>74</v>
      </c>
      <c r="AJ613" s="67">
        <v>0</v>
      </c>
      <c r="AK613" s="76" t="s">
        <v>74</v>
      </c>
      <c r="AL613" s="76" t="s">
        <v>74</v>
      </c>
      <c r="AM613" s="71">
        <f t="shared" si="47"/>
        <v>0</v>
      </c>
      <c r="AN613" s="305">
        <f>+K613+AC613-AH613</f>
        <v>34320000</v>
      </c>
      <c r="AO613" s="67" t="s">
        <v>94</v>
      </c>
      <c r="AP613" s="70">
        <v>0</v>
      </c>
      <c r="AQ613" s="67" t="s">
        <v>94</v>
      </c>
      <c r="AR613" s="70">
        <v>0</v>
      </c>
      <c r="AS613" s="80" t="s">
        <v>74</v>
      </c>
      <c r="AT613" s="301">
        <v>34320000</v>
      </c>
      <c r="AU613" s="203">
        <f t="shared" si="48"/>
        <v>0</v>
      </c>
      <c r="AV613" s="83">
        <f t="shared" si="49"/>
        <v>1</v>
      </c>
      <c r="AW613" s="158" t="s">
        <v>74</v>
      </c>
      <c r="AX613" s="67" t="s">
        <v>80</v>
      </c>
      <c r="AY613" s="70" t="s">
        <v>9754</v>
      </c>
      <c r="AZ613" s="68" t="s">
        <v>66</v>
      </c>
      <c r="BA613" s="68" t="s">
        <v>66</v>
      </c>
    </row>
    <row r="614" spans="2:53" x14ac:dyDescent="0.25">
      <c r="B614" s="68">
        <v>2024</v>
      </c>
      <c r="C614" s="68">
        <v>891780111</v>
      </c>
      <c r="D614" s="69" t="s">
        <v>64</v>
      </c>
      <c r="E614" s="74" t="s">
        <v>9753</v>
      </c>
      <c r="F614" s="71" t="str">
        <f>VLOOKUP(E614,[6]Hoja1!$C:$D,2,FALSE)</f>
        <v>CO1.REQ.5935631</v>
      </c>
      <c r="G614" s="314">
        <v>0</v>
      </c>
      <c r="H614" s="67" t="s">
        <v>72</v>
      </c>
      <c r="I614" s="69" t="s">
        <v>65</v>
      </c>
      <c r="J614" s="70" t="s">
        <v>9752</v>
      </c>
      <c r="K614" s="70">
        <v>17500000</v>
      </c>
      <c r="L614" s="68" t="s">
        <v>67</v>
      </c>
      <c r="M614" s="70" t="s">
        <v>8122</v>
      </c>
      <c r="N614" s="70">
        <v>1082944226</v>
      </c>
      <c r="O614" s="75">
        <v>13</v>
      </c>
      <c r="P614" s="158">
        <v>45302</v>
      </c>
      <c r="Q614" s="70">
        <v>4518689382</v>
      </c>
      <c r="R614" s="249">
        <v>45358</v>
      </c>
      <c r="S614" s="70">
        <v>17500000</v>
      </c>
      <c r="T614" s="67" t="s">
        <v>66</v>
      </c>
      <c r="U614" s="70">
        <v>84452087</v>
      </c>
      <c r="V614" s="70" t="s">
        <v>6072</v>
      </c>
      <c r="W614" s="249">
        <v>45358</v>
      </c>
      <c r="X614" s="249">
        <v>45358</v>
      </c>
      <c r="Y614" s="78" t="s">
        <v>74</v>
      </c>
      <c r="Z614" s="249">
        <v>45457</v>
      </c>
      <c r="AA614" s="71">
        <f t="shared" si="45"/>
        <v>99</v>
      </c>
      <c r="AB614" s="71">
        <v>2</v>
      </c>
      <c r="AC614" s="299">
        <v>2500000</v>
      </c>
      <c r="AD614" s="71">
        <v>1</v>
      </c>
      <c r="AE614" s="315">
        <v>45473</v>
      </c>
      <c r="AF614" s="71">
        <f t="shared" si="46"/>
        <v>16</v>
      </c>
      <c r="AG614" s="70">
        <v>0</v>
      </c>
      <c r="AH614" s="300">
        <v>0</v>
      </c>
      <c r="AI614" s="158" t="s">
        <v>74</v>
      </c>
      <c r="AJ614" s="67">
        <v>0</v>
      </c>
      <c r="AK614" s="76" t="s">
        <v>74</v>
      </c>
      <c r="AL614" s="76" t="s">
        <v>74</v>
      </c>
      <c r="AM614" s="71">
        <f t="shared" si="47"/>
        <v>0</v>
      </c>
      <c r="AN614" s="305">
        <f>+K614+AC614-AH614</f>
        <v>20000000</v>
      </c>
      <c r="AO614" s="67" t="s">
        <v>66</v>
      </c>
      <c r="AP614" s="70">
        <v>17500000</v>
      </c>
      <c r="AQ614" s="67" t="s">
        <v>94</v>
      </c>
      <c r="AR614" s="70">
        <v>0</v>
      </c>
      <c r="AS614" s="80" t="s">
        <v>74</v>
      </c>
      <c r="AT614" s="301">
        <v>20000000</v>
      </c>
      <c r="AU614" s="203">
        <f t="shared" si="48"/>
        <v>0</v>
      </c>
      <c r="AV614" s="83">
        <f t="shared" si="49"/>
        <v>1</v>
      </c>
      <c r="AW614" s="158" t="s">
        <v>74</v>
      </c>
      <c r="AX614" s="67" t="s">
        <v>80</v>
      </c>
      <c r="AY614" s="70" t="s">
        <v>9751</v>
      </c>
      <c r="AZ614" s="68" t="s">
        <v>66</v>
      </c>
      <c r="BA614" s="68" t="s">
        <v>66</v>
      </c>
    </row>
    <row r="615" spans="2:53" x14ac:dyDescent="0.25">
      <c r="B615" s="68">
        <v>2024</v>
      </c>
      <c r="C615" s="68">
        <v>891780111</v>
      </c>
      <c r="D615" s="69" t="s">
        <v>64</v>
      </c>
      <c r="E615" s="74" t="s">
        <v>9750</v>
      </c>
      <c r="F615" s="71" t="str">
        <f>VLOOKUP(E615,[6]Hoja1!$C:$D,2,FALSE)</f>
        <v>CO1.REQ.5935513</v>
      </c>
      <c r="G615" s="314">
        <v>0</v>
      </c>
      <c r="H615" s="67" t="s">
        <v>72</v>
      </c>
      <c r="I615" s="69" t="s">
        <v>65</v>
      </c>
      <c r="J615" s="70" t="s">
        <v>9749</v>
      </c>
      <c r="K615" s="70">
        <v>10500000</v>
      </c>
      <c r="L615" s="68" t="s">
        <v>67</v>
      </c>
      <c r="M615" s="70" t="s">
        <v>8710</v>
      </c>
      <c r="N615" s="70">
        <v>1007917725</v>
      </c>
      <c r="O615" s="75">
        <v>13</v>
      </c>
      <c r="P615" s="158">
        <v>45302</v>
      </c>
      <c r="Q615" s="70">
        <v>4518689382</v>
      </c>
      <c r="R615" s="249">
        <v>45358</v>
      </c>
      <c r="S615" s="70">
        <v>10500000</v>
      </c>
      <c r="T615" s="67" t="s">
        <v>66</v>
      </c>
      <c r="U615" s="70">
        <v>1192791759</v>
      </c>
      <c r="V615" s="70" t="s">
        <v>2571</v>
      </c>
      <c r="W615" s="249">
        <v>45358</v>
      </c>
      <c r="X615" s="249">
        <v>45358</v>
      </c>
      <c r="Y615" s="78" t="s">
        <v>74</v>
      </c>
      <c r="Z615" s="249">
        <v>45457</v>
      </c>
      <c r="AA615" s="71">
        <f t="shared" si="45"/>
        <v>99</v>
      </c>
      <c r="AB615" s="71">
        <v>2</v>
      </c>
      <c r="AC615" s="299">
        <v>1500000</v>
      </c>
      <c r="AD615" s="71">
        <v>1</v>
      </c>
      <c r="AE615" s="315">
        <v>45473</v>
      </c>
      <c r="AF615" s="71">
        <f t="shared" si="46"/>
        <v>16</v>
      </c>
      <c r="AG615" s="70">
        <v>0</v>
      </c>
      <c r="AH615" s="300">
        <v>0</v>
      </c>
      <c r="AI615" s="158" t="s">
        <v>74</v>
      </c>
      <c r="AJ615" s="67">
        <v>0</v>
      </c>
      <c r="AK615" s="76" t="s">
        <v>74</v>
      </c>
      <c r="AL615" s="76" t="s">
        <v>74</v>
      </c>
      <c r="AM615" s="71">
        <f t="shared" si="47"/>
        <v>0</v>
      </c>
      <c r="AN615" s="305">
        <f>+K615+AC615-AH615</f>
        <v>12000000</v>
      </c>
      <c r="AO615" s="67" t="s">
        <v>66</v>
      </c>
      <c r="AP615" s="70">
        <v>10500000</v>
      </c>
      <c r="AQ615" s="67" t="s">
        <v>94</v>
      </c>
      <c r="AR615" s="70">
        <v>0</v>
      </c>
      <c r="AS615" s="80" t="s">
        <v>74</v>
      </c>
      <c r="AT615" s="301">
        <v>12000000</v>
      </c>
      <c r="AU615" s="203">
        <f t="shared" si="48"/>
        <v>0</v>
      </c>
      <c r="AV615" s="83">
        <f t="shared" si="49"/>
        <v>1</v>
      </c>
      <c r="AW615" s="158" t="s">
        <v>74</v>
      </c>
      <c r="AX615" s="67" t="s">
        <v>80</v>
      </c>
      <c r="AY615" s="70" t="s">
        <v>9748</v>
      </c>
      <c r="AZ615" s="68" t="s">
        <v>66</v>
      </c>
      <c r="BA615" s="68" t="s">
        <v>66</v>
      </c>
    </row>
    <row r="616" spans="2:53" x14ac:dyDescent="0.25">
      <c r="B616" s="68">
        <v>2024</v>
      </c>
      <c r="C616" s="68">
        <v>891780111</v>
      </c>
      <c r="D616" s="69" t="s">
        <v>64</v>
      </c>
      <c r="E616" s="74" t="s">
        <v>9747</v>
      </c>
      <c r="F616" s="71" t="str">
        <f>VLOOKUP(E616,[6]Hoja1!$C:$D,2,FALSE)</f>
        <v>CO1.REQ.5935655</v>
      </c>
      <c r="G616" s="314">
        <v>0</v>
      </c>
      <c r="H616" s="67" t="s">
        <v>72</v>
      </c>
      <c r="I616" s="69" t="s">
        <v>65</v>
      </c>
      <c r="J616" s="70" t="s">
        <v>9746</v>
      </c>
      <c r="K616" s="70">
        <v>11550000</v>
      </c>
      <c r="L616" s="68" t="s">
        <v>67</v>
      </c>
      <c r="M616" s="70" t="s">
        <v>6891</v>
      </c>
      <c r="N616" s="70">
        <v>1004278559</v>
      </c>
      <c r="O616" s="75">
        <v>13</v>
      </c>
      <c r="P616" s="158">
        <v>45302</v>
      </c>
      <c r="Q616" s="70">
        <v>4518689382</v>
      </c>
      <c r="R616" s="249">
        <v>45358</v>
      </c>
      <c r="S616" s="70">
        <v>11550000</v>
      </c>
      <c r="T616" s="67" t="s">
        <v>66</v>
      </c>
      <c r="U616" s="70">
        <v>1082964146</v>
      </c>
      <c r="V616" s="70" t="s">
        <v>6309</v>
      </c>
      <c r="W616" s="249">
        <v>45358</v>
      </c>
      <c r="X616" s="249">
        <v>45358</v>
      </c>
      <c r="Y616" s="78" t="s">
        <v>74</v>
      </c>
      <c r="Z616" s="249">
        <v>45457</v>
      </c>
      <c r="AA616" s="71">
        <f t="shared" si="45"/>
        <v>99</v>
      </c>
      <c r="AB616" s="71">
        <v>2</v>
      </c>
      <c r="AC616" s="299">
        <v>1650000</v>
      </c>
      <c r="AD616" s="71">
        <v>1</v>
      </c>
      <c r="AE616" s="315">
        <v>45473</v>
      </c>
      <c r="AF616" s="71">
        <f t="shared" si="46"/>
        <v>16</v>
      </c>
      <c r="AG616" s="70">
        <v>0</v>
      </c>
      <c r="AH616" s="300">
        <v>0</v>
      </c>
      <c r="AI616" s="158" t="s">
        <v>74</v>
      </c>
      <c r="AJ616" s="67">
        <v>0</v>
      </c>
      <c r="AK616" s="76" t="s">
        <v>74</v>
      </c>
      <c r="AL616" s="76" t="s">
        <v>74</v>
      </c>
      <c r="AM616" s="71">
        <f t="shared" si="47"/>
        <v>0</v>
      </c>
      <c r="AN616" s="305">
        <f>+K616+AC616-AH616</f>
        <v>13200000</v>
      </c>
      <c r="AO616" s="67" t="s">
        <v>66</v>
      </c>
      <c r="AP616" s="70">
        <v>11550000</v>
      </c>
      <c r="AQ616" s="67" t="s">
        <v>94</v>
      </c>
      <c r="AR616" s="70">
        <v>0</v>
      </c>
      <c r="AS616" s="80" t="s">
        <v>74</v>
      </c>
      <c r="AT616" s="301">
        <v>13200000</v>
      </c>
      <c r="AU616" s="203">
        <f t="shared" si="48"/>
        <v>0</v>
      </c>
      <c r="AV616" s="83">
        <f t="shared" si="49"/>
        <v>1</v>
      </c>
      <c r="AW616" s="158" t="s">
        <v>74</v>
      </c>
      <c r="AX616" s="67" t="s">
        <v>80</v>
      </c>
      <c r="AY616" s="70" t="s">
        <v>9745</v>
      </c>
      <c r="AZ616" s="68" t="s">
        <v>66</v>
      </c>
      <c r="BA616" s="68" t="s">
        <v>66</v>
      </c>
    </row>
    <row r="617" spans="2:53" x14ac:dyDescent="0.25">
      <c r="B617" s="68">
        <v>2024</v>
      </c>
      <c r="C617" s="68">
        <v>891780111</v>
      </c>
      <c r="D617" s="69" t="s">
        <v>64</v>
      </c>
      <c r="E617" s="74" t="s">
        <v>9744</v>
      </c>
      <c r="F617" s="71" t="str">
        <f>VLOOKUP(E617,[6]Hoja1!$C:$D,2,FALSE)</f>
        <v>CO1.REQ.5936361</v>
      </c>
      <c r="G617" s="314">
        <v>2023000100072</v>
      </c>
      <c r="H617" s="67" t="s">
        <v>72</v>
      </c>
      <c r="I617" s="69" t="s">
        <v>1521</v>
      </c>
      <c r="J617" s="70" t="s">
        <v>9743</v>
      </c>
      <c r="K617" s="70">
        <v>8000000</v>
      </c>
      <c r="L617" s="68" t="s">
        <v>67</v>
      </c>
      <c r="M617" s="70" t="s">
        <v>9444</v>
      </c>
      <c r="N617" s="70">
        <v>85474786</v>
      </c>
      <c r="O617" s="75">
        <v>540</v>
      </c>
      <c r="P617" s="158">
        <v>45352</v>
      </c>
      <c r="Q617" s="70">
        <v>42320000</v>
      </c>
      <c r="R617" s="249">
        <v>45358</v>
      </c>
      <c r="S617" s="70">
        <v>8000000</v>
      </c>
      <c r="T617" s="67" t="s">
        <v>66</v>
      </c>
      <c r="U617" s="70">
        <v>39141438</v>
      </c>
      <c r="V617" s="70" t="s">
        <v>6355</v>
      </c>
      <c r="W617" s="249">
        <v>45358</v>
      </c>
      <c r="X617" s="249">
        <v>45358</v>
      </c>
      <c r="Y617" s="78" t="s">
        <v>74</v>
      </c>
      <c r="Z617" s="249">
        <v>45417</v>
      </c>
      <c r="AA617" s="71">
        <f t="shared" si="45"/>
        <v>59</v>
      </c>
      <c r="AB617" s="71">
        <v>0</v>
      </c>
      <c r="AC617" s="299">
        <v>0</v>
      </c>
      <c r="AD617" s="71">
        <v>0</v>
      </c>
      <c r="AE617" s="158" t="s">
        <v>74</v>
      </c>
      <c r="AF617" s="71">
        <f t="shared" si="46"/>
        <v>0</v>
      </c>
      <c r="AG617" s="70">
        <v>0</v>
      </c>
      <c r="AH617" s="300">
        <v>0</v>
      </c>
      <c r="AI617" s="158" t="s">
        <v>74</v>
      </c>
      <c r="AJ617" s="67">
        <v>0</v>
      </c>
      <c r="AK617" s="76" t="s">
        <v>74</v>
      </c>
      <c r="AL617" s="76" t="s">
        <v>74</v>
      </c>
      <c r="AM617" s="71">
        <f t="shared" si="47"/>
        <v>0</v>
      </c>
      <c r="AN617" s="305">
        <f>+K617+AC617-AH617</f>
        <v>8000000</v>
      </c>
      <c r="AO617" s="67" t="s">
        <v>94</v>
      </c>
      <c r="AP617" s="70">
        <v>0</v>
      </c>
      <c r="AQ617" s="67" t="s">
        <v>94</v>
      </c>
      <c r="AR617" s="70">
        <v>0</v>
      </c>
      <c r="AS617" s="80" t="s">
        <v>74</v>
      </c>
      <c r="AT617" s="301">
        <v>8000000</v>
      </c>
      <c r="AU617" s="203">
        <f t="shared" si="48"/>
        <v>0</v>
      </c>
      <c r="AV617" s="83">
        <f t="shared" si="49"/>
        <v>1</v>
      </c>
      <c r="AW617" s="158" t="s">
        <v>74</v>
      </c>
      <c r="AX617" s="67" t="s">
        <v>80</v>
      </c>
      <c r="AY617" s="70" t="s">
        <v>9742</v>
      </c>
      <c r="AZ617" s="68" t="s">
        <v>66</v>
      </c>
      <c r="BA617" s="68" t="s">
        <v>66</v>
      </c>
    </row>
    <row r="618" spans="2:53" x14ac:dyDescent="0.25">
      <c r="B618" s="68">
        <v>2024</v>
      </c>
      <c r="C618" s="68">
        <v>891780111</v>
      </c>
      <c r="D618" s="69" t="s">
        <v>64</v>
      </c>
      <c r="E618" s="74" t="s">
        <v>9741</v>
      </c>
      <c r="F618" s="71" t="str">
        <f>VLOOKUP(E618,[6]Hoja1!$C:$D,2,FALSE)</f>
        <v>CO1.REQ.5936665</v>
      </c>
      <c r="G618" s="314">
        <v>0</v>
      </c>
      <c r="H618" s="67" t="s">
        <v>72</v>
      </c>
      <c r="I618" s="69" t="s">
        <v>65</v>
      </c>
      <c r="J618" s="70" t="s">
        <v>9740</v>
      </c>
      <c r="K618" s="70">
        <v>7350000</v>
      </c>
      <c r="L618" s="68" t="s">
        <v>67</v>
      </c>
      <c r="M618" s="70" t="s">
        <v>6691</v>
      </c>
      <c r="N618" s="70">
        <v>7628983</v>
      </c>
      <c r="O618" s="75">
        <v>14</v>
      </c>
      <c r="P618" s="249">
        <v>45302</v>
      </c>
      <c r="Q618" s="70">
        <v>2126349000</v>
      </c>
      <c r="R618" s="249">
        <v>45358</v>
      </c>
      <c r="S618" s="70">
        <v>7350000</v>
      </c>
      <c r="T618" s="67" t="s">
        <v>66</v>
      </c>
      <c r="U618" s="70">
        <v>7144175</v>
      </c>
      <c r="V618" s="70" t="s">
        <v>4814</v>
      </c>
      <c r="W618" s="249">
        <v>45358</v>
      </c>
      <c r="X618" s="249">
        <v>45358</v>
      </c>
      <c r="Y618" s="78" t="s">
        <v>74</v>
      </c>
      <c r="Z618" s="249">
        <v>45457</v>
      </c>
      <c r="AA618" s="71">
        <f t="shared" si="45"/>
        <v>99</v>
      </c>
      <c r="AB618" s="71">
        <v>2</v>
      </c>
      <c r="AC618" s="299">
        <v>1050000</v>
      </c>
      <c r="AD618" s="71">
        <v>1</v>
      </c>
      <c r="AE618" s="315">
        <v>45473</v>
      </c>
      <c r="AF618" s="71">
        <f t="shared" si="46"/>
        <v>16</v>
      </c>
      <c r="AG618" s="70">
        <v>0</v>
      </c>
      <c r="AH618" s="300">
        <v>0</v>
      </c>
      <c r="AI618" s="158" t="s">
        <v>74</v>
      </c>
      <c r="AJ618" s="67">
        <v>0</v>
      </c>
      <c r="AK618" s="76" t="s">
        <v>74</v>
      </c>
      <c r="AL618" s="76" t="s">
        <v>74</v>
      </c>
      <c r="AM618" s="71">
        <f t="shared" si="47"/>
        <v>0</v>
      </c>
      <c r="AN618" s="305">
        <f>+K618+AC618-AH618</f>
        <v>8400000</v>
      </c>
      <c r="AO618" s="67" t="s">
        <v>66</v>
      </c>
      <c r="AP618" s="70">
        <v>7350000</v>
      </c>
      <c r="AQ618" s="67" t="s">
        <v>94</v>
      </c>
      <c r="AR618" s="70">
        <v>0</v>
      </c>
      <c r="AS618" s="80" t="s">
        <v>74</v>
      </c>
      <c r="AT618" s="301">
        <v>8400000</v>
      </c>
      <c r="AU618" s="203">
        <f t="shared" si="48"/>
        <v>0</v>
      </c>
      <c r="AV618" s="83">
        <f t="shared" si="49"/>
        <v>1</v>
      </c>
      <c r="AW618" s="158" t="s">
        <v>74</v>
      </c>
      <c r="AX618" s="67" t="s">
        <v>80</v>
      </c>
      <c r="AY618" s="70" t="s">
        <v>9739</v>
      </c>
      <c r="AZ618" s="68" t="s">
        <v>66</v>
      </c>
      <c r="BA618" s="68" t="s">
        <v>66</v>
      </c>
    </row>
    <row r="619" spans="2:53" x14ac:dyDescent="0.25">
      <c r="B619" s="68">
        <v>2024</v>
      </c>
      <c r="C619" s="68">
        <v>891780111</v>
      </c>
      <c r="D619" s="69" t="s">
        <v>64</v>
      </c>
      <c r="E619" s="74" t="s">
        <v>9738</v>
      </c>
      <c r="F619" s="71" t="str">
        <f>VLOOKUP(E619,[6]Hoja1!$C:$D,2,FALSE)</f>
        <v>CO1.REQ.5952806</v>
      </c>
      <c r="G619" s="314">
        <v>0</v>
      </c>
      <c r="H619" s="67" t="s">
        <v>72</v>
      </c>
      <c r="I619" s="69" t="s">
        <v>65</v>
      </c>
      <c r="J619" s="70" t="s">
        <v>9737</v>
      </c>
      <c r="K619" s="70">
        <v>11550000</v>
      </c>
      <c r="L619" s="68" t="s">
        <v>67</v>
      </c>
      <c r="M619" s="70" t="s">
        <v>8511</v>
      </c>
      <c r="N619" s="70">
        <v>85464059</v>
      </c>
      <c r="O619" s="75">
        <v>13</v>
      </c>
      <c r="P619" s="158">
        <v>45302</v>
      </c>
      <c r="Q619" s="70">
        <v>4518689382</v>
      </c>
      <c r="R619" s="249">
        <v>45362</v>
      </c>
      <c r="S619" s="70">
        <v>11550000</v>
      </c>
      <c r="T619" s="67" t="s">
        <v>66</v>
      </c>
      <c r="U619" s="70">
        <v>72004252</v>
      </c>
      <c r="V619" s="70" t="s">
        <v>8510</v>
      </c>
      <c r="W619" s="249">
        <v>45362</v>
      </c>
      <c r="X619" s="249">
        <v>45362</v>
      </c>
      <c r="Y619" s="78" t="s">
        <v>74</v>
      </c>
      <c r="Z619" s="249">
        <v>45457</v>
      </c>
      <c r="AA619" s="71">
        <f t="shared" si="45"/>
        <v>95</v>
      </c>
      <c r="AB619" s="71">
        <v>2</v>
      </c>
      <c r="AC619" s="299">
        <v>1650000</v>
      </c>
      <c r="AD619" s="71">
        <v>1</v>
      </c>
      <c r="AE619" s="315">
        <v>45473</v>
      </c>
      <c r="AF619" s="71">
        <f t="shared" si="46"/>
        <v>16</v>
      </c>
      <c r="AG619" s="70">
        <v>0</v>
      </c>
      <c r="AH619" s="300">
        <v>0</v>
      </c>
      <c r="AI619" s="158" t="s">
        <v>74</v>
      </c>
      <c r="AJ619" s="67">
        <v>0</v>
      </c>
      <c r="AK619" s="76" t="s">
        <v>74</v>
      </c>
      <c r="AL619" s="76" t="s">
        <v>74</v>
      </c>
      <c r="AM619" s="71">
        <f t="shared" si="47"/>
        <v>0</v>
      </c>
      <c r="AN619" s="305">
        <f>+K619+AC619-AH619</f>
        <v>13200000</v>
      </c>
      <c r="AO619" s="67" t="s">
        <v>66</v>
      </c>
      <c r="AP619" s="70">
        <v>11550000</v>
      </c>
      <c r="AQ619" s="67" t="s">
        <v>94</v>
      </c>
      <c r="AR619" s="70">
        <v>0</v>
      </c>
      <c r="AS619" s="80" t="s">
        <v>74</v>
      </c>
      <c r="AT619" s="301">
        <v>13200000</v>
      </c>
      <c r="AU619" s="203">
        <f t="shared" si="48"/>
        <v>0</v>
      </c>
      <c r="AV619" s="83">
        <f t="shared" si="49"/>
        <v>1</v>
      </c>
      <c r="AW619" s="158" t="s">
        <v>74</v>
      </c>
      <c r="AX619" s="67" t="s">
        <v>80</v>
      </c>
      <c r="AY619" s="70" t="s">
        <v>9736</v>
      </c>
      <c r="AZ619" s="68" t="s">
        <v>66</v>
      </c>
      <c r="BA619" s="68" t="s">
        <v>66</v>
      </c>
    </row>
    <row r="620" spans="2:53" x14ac:dyDescent="0.25">
      <c r="B620" s="68">
        <v>2024</v>
      </c>
      <c r="C620" s="68">
        <v>891780111</v>
      </c>
      <c r="D620" s="69" t="s">
        <v>64</v>
      </c>
      <c r="E620" s="74" t="s">
        <v>9735</v>
      </c>
      <c r="F620" s="71" t="str">
        <f>VLOOKUP(E620,[6]Hoja1!$C:$D,2,FALSE)</f>
        <v>CO1.REQ.5952840</v>
      </c>
      <c r="G620" s="314">
        <v>0</v>
      </c>
      <c r="H620" s="67" t="s">
        <v>72</v>
      </c>
      <c r="I620" s="69" t="s">
        <v>65</v>
      </c>
      <c r="J620" s="70" t="s">
        <v>9734</v>
      </c>
      <c r="K620" s="70">
        <v>7500000</v>
      </c>
      <c r="L620" s="68" t="s">
        <v>67</v>
      </c>
      <c r="M620" s="70" t="s">
        <v>9733</v>
      </c>
      <c r="N620" s="70">
        <v>1082929825</v>
      </c>
      <c r="O620" s="75">
        <v>13</v>
      </c>
      <c r="P620" s="158">
        <v>45302</v>
      </c>
      <c r="Q620" s="70">
        <v>4518689382</v>
      </c>
      <c r="R620" s="249">
        <v>45362</v>
      </c>
      <c r="S620" s="70">
        <v>7500000</v>
      </c>
      <c r="T620" s="67" t="s">
        <v>66</v>
      </c>
      <c r="U620" s="70">
        <v>7601831</v>
      </c>
      <c r="V620" s="70" t="s">
        <v>7132</v>
      </c>
      <c r="W620" s="249">
        <v>45362</v>
      </c>
      <c r="X620" s="249">
        <v>45362</v>
      </c>
      <c r="Y620" s="78" t="s">
        <v>74</v>
      </c>
      <c r="Z620" s="249">
        <v>45454</v>
      </c>
      <c r="AA620" s="71">
        <f t="shared" si="45"/>
        <v>92</v>
      </c>
      <c r="AB620" s="71">
        <v>0</v>
      </c>
      <c r="AC620" s="299">
        <v>0</v>
      </c>
      <c r="AD620" s="71">
        <v>0</v>
      </c>
      <c r="AE620" s="158" t="s">
        <v>74</v>
      </c>
      <c r="AF620" s="71">
        <f t="shared" si="46"/>
        <v>0</v>
      </c>
      <c r="AG620" s="70">
        <v>0</v>
      </c>
      <c r="AH620" s="300">
        <v>0</v>
      </c>
      <c r="AI620" s="158" t="s">
        <v>74</v>
      </c>
      <c r="AJ620" s="67">
        <v>0</v>
      </c>
      <c r="AK620" s="76" t="s">
        <v>74</v>
      </c>
      <c r="AL620" s="76" t="s">
        <v>74</v>
      </c>
      <c r="AM620" s="71">
        <f t="shared" si="47"/>
        <v>0</v>
      </c>
      <c r="AN620" s="305">
        <f>+K620+AC620-AH620</f>
        <v>7500000</v>
      </c>
      <c r="AO620" s="67" t="s">
        <v>66</v>
      </c>
      <c r="AP620" s="70">
        <v>7500000</v>
      </c>
      <c r="AQ620" s="67" t="s">
        <v>94</v>
      </c>
      <c r="AR620" s="70">
        <v>0</v>
      </c>
      <c r="AS620" s="80" t="s">
        <v>74</v>
      </c>
      <c r="AT620" s="301">
        <v>7500000</v>
      </c>
      <c r="AU620" s="203">
        <f t="shared" si="48"/>
        <v>0</v>
      </c>
      <c r="AV620" s="83">
        <f t="shared" si="49"/>
        <v>1</v>
      </c>
      <c r="AW620" s="158" t="s">
        <v>74</v>
      </c>
      <c r="AX620" s="67" t="s">
        <v>80</v>
      </c>
      <c r="AY620" s="70" t="s">
        <v>9732</v>
      </c>
      <c r="AZ620" s="68" t="s">
        <v>66</v>
      </c>
      <c r="BA620" s="68" t="s">
        <v>66</v>
      </c>
    </row>
    <row r="621" spans="2:53" x14ac:dyDescent="0.25">
      <c r="B621" s="68">
        <v>2024</v>
      </c>
      <c r="C621" s="68">
        <v>891780111</v>
      </c>
      <c r="D621" s="69" t="s">
        <v>64</v>
      </c>
      <c r="E621" s="74" t="s">
        <v>9731</v>
      </c>
      <c r="F621" s="71" t="str">
        <f>VLOOKUP(E621,[6]Hoja1!$C:$D,2,FALSE)</f>
        <v>CO1.REQ.5959542</v>
      </c>
      <c r="G621" s="314">
        <v>0</v>
      </c>
      <c r="H621" s="67" t="s">
        <v>72</v>
      </c>
      <c r="I621" s="69" t="s">
        <v>65</v>
      </c>
      <c r="J621" s="70" t="s">
        <v>9730</v>
      </c>
      <c r="K621" s="70">
        <v>9090000</v>
      </c>
      <c r="L621" s="68" t="s">
        <v>67</v>
      </c>
      <c r="M621" s="70" t="s">
        <v>6765</v>
      </c>
      <c r="N621" s="70">
        <v>1083045454</v>
      </c>
      <c r="O621" s="75">
        <v>13</v>
      </c>
      <c r="P621" s="158">
        <v>45302</v>
      </c>
      <c r="Q621" s="70">
        <v>4518689382</v>
      </c>
      <c r="R621" s="249">
        <v>45363</v>
      </c>
      <c r="S621" s="70">
        <v>9090000</v>
      </c>
      <c r="T621" s="67" t="s">
        <v>66</v>
      </c>
      <c r="U621" s="70">
        <v>36557666</v>
      </c>
      <c r="V621" s="70" t="s">
        <v>5987</v>
      </c>
      <c r="W621" s="249">
        <v>45363</v>
      </c>
      <c r="X621" s="249">
        <v>45363</v>
      </c>
      <c r="Y621" s="78" t="s">
        <v>74</v>
      </c>
      <c r="Z621" s="249">
        <v>45457</v>
      </c>
      <c r="AA621" s="71">
        <f t="shared" si="45"/>
        <v>94</v>
      </c>
      <c r="AB621" s="71">
        <v>0</v>
      </c>
      <c r="AC621" s="299">
        <v>0</v>
      </c>
      <c r="AD621" s="71">
        <v>0</v>
      </c>
      <c r="AE621" s="158" t="s">
        <v>74</v>
      </c>
      <c r="AF621" s="71">
        <f t="shared" si="46"/>
        <v>0</v>
      </c>
      <c r="AG621" s="70">
        <v>0</v>
      </c>
      <c r="AH621" s="300">
        <v>0</v>
      </c>
      <c r="AI621" s="158" t="s">
        <v>74</v>
      </c>
      <c r="AJ621" s="67">
        <v>0</v>
      </c>
      <c r="AK621" s="76" t="s">
        <v>74</v>
      </c>
      <c r="AL621" s="76" t="s">
        <v>74</v>
      </c>
      <c r="AM621" s="71">
        <f t="shared" si="47"/>
        <v>0</v>
      </c>
      <c r="AN621" s="305">
        <f>+K621+AC621-AH621</f>
        <v>9090000</v>
      </c>
      <c r="AO621" s="67" t="s">
        <v>66</v>
      </c>
      <c r="AP621" s="70">
        <v>9090000</v>
      </c>
      <c r="AQ621" s="67" t="s">
        <v>94</v>
      </c>
      <c r="AR621" s="70">
        <v>0</v>
      </c>
      <c r="AS621" s="80" t="s">
        <v>74</v>
      </c>
      <c r="AT621" s="301">
        <v>9090000</v>
      </c>
      <c r="AU621" s="203">
        <f t="shared" si="48"/>
        <v>0</v>
      </c>
      <c r="AV621" s="83">
        <f t="shared" si="49"/>
        <v>1</v>
      </c>
      <c r="AW621" s="158" t="s">
        <v>74</v>
      </c>
      <c r="AX621" s="67" t="s">
        <v>80</v>
      </c>
      <c r="AY621" s="70" t="s">
        <v>9729</v>
      </c>
      <c r="AZ621" s="68" t="s">
        <v>66</v>
      </c>
      <c r="BA621" s="68" t="s">
        <v>66</v>
      </c>
    </row>
    <row r="622" spans="2:53" x14ac:dyDescent="0.25">
      <c r="B622" s="68">
        <v>2024</v>
      </c>
      <c r="C622" s="68">
        <v>891780111</v>
      </c>
      <c r="D622" s="69" t="s">
        <v>64</v>
      </c>
      <c r="E622" s="74" t="s">
        <v>9728</v>
      </c>
      <c r="F622" s="71" t="str">
        <f>VLOOKUP(E622,[6]Hoja1!$C:$D,2,FALSE)</f>
        <v>CO1.REQ.5959909</v>
      </c>
      <c r="G622" s="314">
        <v>0</v>
      </c>
      <c r="H622" s="67" t="s">
        <v>72</v>
      </c>
      <c r="I622" s="69" t="s">
        <v>65</v>
      </c>
      <c r="J622" s="70" t="s">
        <v>9727</v>
      </c>
      <c r="K622" s="70">
        <v>10500000</v>
      </c>
      <c r="L622" s="68" t="s">
        <v>67</v>
      </c>
      <c r="M622" s="70" t="s">
        <v>9726</v>
      </c>
      <c r="N622" s="70">
        <v>1082945799</v>
      </c>
      <c r="O622" s="75">
        <v>13</v>
      </c>
      <c r="P622" s="158">
        <v>45302</v>
      </c>
      <c r="Q622" s="70">
        <v>4518689382</v>
      </c>
      <c r="R622" s="249">
        <v>45363</v>
      </c>
      <c r="S622" s="70">
        <v>10500000</v>
      </c>
      <c r="T622" s="67" t="s">
        <v>66</v>
      </c>
      <c r="U622" s="70">
        <v>57461216</v>
      </c>
      <c r="V622" s="70" t="s">
        <v>4578</v>
      </c>
      <c r="W622" s="249">
        <v>45363</v>
      </c>
      <c r="X622" s="249">
        <v>45363</v>
      </c>
      <c r="Y622" s="78" t="s">
        <v>74</v>
      </c>
      <c r="Z622" s="249">
        <v>45457</v>
      </c>
      <c r="AA622" s="71">
        <f t="shared" si="45"/>
        <v>94</v>
      </c>
      <c r="AB622" s="71">
        <v>0</v>
      </c>
      <c r="AC622" s="299">
        <v>0</v>
      </c>
      <c r="AD622" s="71">
        <v>0</v>
      </c>
      <c r="AE622" s="158" t="s">
        <v>74</v>
      </c>
      <c r="AF622" s="71">
        <f t="shared" si="46"/>
        <v>0</v>
      </c>
      <c r="AG622" s="70">
        <v>1</v>
      </c>
      <c r="AH622" s="300">
        <v>7900000</v>
      </c>
      <c r="AI622" s="158">
        <v>45382</v>
      </c>
      <c r="AJ622" s="67">
        <v>0</v>
      </c>
      <c r="AK622" s="76" t="s">
        <v>74</v>
      </c>
      <c r="AL622" s="76" t="s">
        <v>74</v>
      </c>
      <c r="AM622" s="71">
        <f t="shared" si="47"/>
        <v>0</v>
      </c>
      <c r="AN622" s="305">
        <f>+K622+AC622-AH622</f>
        <v>2600000</v>
      </c>
      <c r="AO622" s="67" t="s">
        <v>66</v>
      </c>
      <c r="AP622" s="70">
        <v>10500000</v>
      </c>
      <c r="AQ622" s="67" t="s">
        <v>94</v>
      </c>
      <c r="AR622" s="70">
        <v>0</v>
      </c>
      <c r="AS622" s="80" t="s">
        <v>74</v>
      </c>
      <c r="AT622" s="301">
        <v>2600000</v>
      </c>
      <c r="AU622" s="203">
        <f t="shared" si="48"/>
        <v>0</v>
      </c>
      <c r="AV622" s="83">
        <f t="shared" si="49"/>
        <v>1</v>
      </c>
      <c r="AW622" s="158">
        <v>45546</v>
      </c>
      <c r="AX622" s="67" t="s">
        <v>571</v>
      </c>
      <c r="AY622" s="70" t="s">
        <v>9725</v>
      </c>
      <c r="AZ622" s="68" t="s">
        <v>66</v>
      </c>
      <c r="BA622" s="68" t="s">
        <v>66</v>
      </c>
    </row>
    <row r="623" spans="2:53" x14ac:dyDescent="0.25">
      <c r="B623" s="68">
        <v>2024</v>
      </c>
      <c r="C623" s="68">
        <v>891780111</v>
      </c>
      <c r="D623" s="69" t="s">
        <v>64</v>
      </c>
      <c r="E623" s="74" t="s">
        <v>9724</v>
      </c>
      <c r="F623" s="71" t="str">
        <f>VLOOKUP(E623,[6]Hoja1!$C:$D,2,FALSE)</f>
        <v>CO1.REQ.5959478</v>
      </c>
      <c r="G623" s="314">
        <v>0</v>
      </c>
      <c r="H623" s="67" t="s">
        <v>72</v>
      </c>
      <c r="I623" s="69" t="s">
        <v>65</v>
      </c>
      <c r="J623" s="70" t="s">
        <v>9723</v>
      </c>
      <c r="K623" s="70">
        <v>6860000</v>
      </c>
      <c r="L623" s="68" t="s">
        <v>67</v>
      </c>
      <c r="M623" s="70" t="s">
        <v>9722</v>
      </c>
      <c r="N623" s="70">
        <v>36560538</v>
      </c>
      <c r="O623" s="75">
        <v>14</v>
      </c>
      <c r="P623" s="249">
        <v>45302</v>
      </c>
      <c r="Q623" s="70">
        <v>2126349000</v>
      </c>
      <c r="R623" s="249">
        <v>45363</v>
      </c>
      <c r="S623" s="70">
        <v>6860000</v>
      </c>
      <c r="T623" s="67" t="s">
        <v>66</v>
      </c>
      <c r="U623" s="70">
        <v>85459497</v>
      </c>
      <c r="V623" s="70" t="s">
        <v>4616</v>
      </c>
      <c r="W623" s="249">
        <v>45363</v>
      </c>
      <c r="X623" s="249">
        <v>45363</v>
      </c>
      <c r="Y623" s="78" t="s">
        <v>74</v>
      </c>
      <c r="Z623" s="249">
        <v>45457</v>
      </c>
      <c r="AA623" s="71">
        <f t="shared" si="45"/>
        <v>94</v>
      </c>
      <c r="AB623" s="71">
        <v>0</v>
      </c>
      <c r="AC623" s="299">
        <v>0</v>
      </c>
      <c r="AD623" s="71">
        <v>0</v>
      </c>
      <c r="AE623" s="158" t="s">
        <v>74</v>
      </c>
      <c r="AF623" s="71">
        <f t="shared" si="46"/>
        <v>0</v>
      </c>
      <c r="AG623" s="70">
        <v>0</v>
      </c>
      <c r="AH623" s="300">
        <v>0</v>
      </c>
      <c r="AI623" s="158" t="s">
        <v>74</v>
      </c>
      <c r="AJ623" s="67">
        <v>0</v>
      </c>
      <c r="AK623" s="76" t="s">
        <v>74</v>
      </c>
      <c r="AL623" s="76" t="s">
        <v>74</v>
      </c>
      <c r="AM623" s="71">
        <f t="shared" si="47"/>
        <v>0</v>
      </c>
      <c r="AN623" s="305">
        <f>+K623+AC623-AH623</f>
        <v>6860000</v>
      </c>
      <c r="AO623" s="67" t="s">
        <v>66</v>
      </c>
      <c r="AP623" s="70">
        <v>6860000</v>
      </c>
      <c r="AQ623" s="67" t="s">
        <v>94</v>
      </c>
      <c r="AR623" s="70">
        <v>0</v>
      </c>
      <c r="AS623" s="80" t="s">
        <v>74</v>
      </c>
      <c r="AT623" s="301">
        <v>6860000</v>
      </c>
      <c r="AU623" s="203">
        <f t="shared" si="48"/>
        <v>0</v>
      </c>
      <c r="AV623" s="83">
        <f t="shared" si="49"/>
        <v>1</v>
      </c>
      <c r="AW623" s="158" t="s">
        <v>74</v>
      </c>
      <c r="AX623" s="67" t="s">
        <v>80</v>
      </c>
      <c r="AY623" s="70" t="s">
        <v>9721</v>
      </c>
      <c r="AZ623" s="68" t="s">
        <v>66</v>
      </c>
      <c r="BA623" s="68" t="s">
        <v>66</v>
      </c>
    </row>
    <row r="624" spans="2:53" x14ac:dyDescent="0.25">
      <c r="B624" s="68">
        <v>2024</v>
      </c>
      <c r="C624" s="68">
        <v>891780111</v>
      </c>
      <c r="D624" s="69" t="s">
        <v>64</v>
      </c>
      <c r="E624" s="74" t="s">
        <v>9720</v>
      </c>
      <c r="F624" s="71" t="str">
        <f>VLOOKUP(E624,[6]Hoja1!$C:$D,2,FALSE)</f>
        <v>CO1.REQ.5957067</v>
      </c>
      <c r="G624" s="314">
        <v>0</v>
      </c>
      <c r="H624" s="67" t="s">
        <v>72</v>
      </c>
      <c r="I624" s="69" t="s">
        <v>65</v>
      </c>
      <c r="J624" s="70" t="s">
        <v>9719</v>
      </c>
      <c r="K624" s="70">
        <v>11110000</v>
      </c>
      <c r="L624" s="68" t="s">
        <v>67</v>
      </c>
      <c r="M624" s="70" t="s">
        <v>8827</v>
      </c>
      <c r="N624" s="70">
        <v>1083029651</v>
      </c>
      <c r="O624" s="75">
        <v>13</v>
      </c>
      <c r="P624" s="158">
        <v>45302</v>
      </c>
      <c r="Q624" s="70">
        <v>4518689382</v>
      </c>
      <c r="R624" s="249">
        <v>45363</v>
      </c>
      <c r="S624" s="70">
        <v>11110000</v>
      </c>
      <c r="T624" s="67" t="s">
        <v>66</v>
      </c>
      <c r="U624" s="70">
        <v>1082870070</v>
      </c>
      <c r="V624" s="70" t="s">
        <v>6187</v>
      </c>
      <c r="W624" s="249">
        <v>45363</v>
      </c>
      <c r="X624" s="249">
        <v>45363</v>
      </c>
      <c r="Y624" s="78" t="s">
        <v>74</v>
      </c>
      <c r="Z624" s="249">
        <v>45457</v>
      </c>
      <c r="AA624" s="71">
        <f t="shared" si="45"/>
        <v>94</v>
      </c>
      <c r="AB624" s="71">
        <v>2</v>
      </c>
      <c r="AC624" s="299">
        <v>2090000</v>
      </c>
      <c r="AD624" s="71">
        <v>1</v>
      </c>
      <c r="AE624" s="315">
        <v>45473</v>
      </c>
      <c r="AF624" s="71">
        <f t="shared" si="46"/>
        <v>16</v>
      </c>
      <c r="AG624" s="70">
        <v>0</v>
      </c>
      <c r="AH624" s="300">
        <v>0</v>
      </c>
      <c r="AI624" s="158" t="s">
        <v>74</v>
      </c>
      <c r="AJ624" s="67">
        <v>0</v>
      </c>
      <c r="AK624" s="76" t="s">
        <v>74</v>
      </c>
      <c r="AL624" s="76" t="s">
        <v>74</v>
      </c>
      <c r="AM624" s="71">
        <f t="shared" si="47"/>
        <v>0</v>
      </c>
      <c r="AN624" s="305">
        <f>+K624+AC624-AH624</f>
        <v>13200000</v>
      </c>
      <c r="AO624" s="67" t="s">
        <v>66</v>
      </c>
      <c r="AP624" s="70">
        <v>11110000</v>
      </c>
      <c r="AQ624" s="67" t="s">
        <v>94</v>
      </c>
      <c r="AR624" s="70">
        <v>0</v>
      </c>
      <c r="AS624" s="80" t="s">
        <v>74</v>
      </c>
      <c r="AT624" s="301">
        <v>13200000</v>
      </c>
      <c r="AU624" s="203">
        <f t="shared" si="48"/>
        <v>0</v>
      </c>
      <c r="AV624" s="83">
        <f t="shared" si="49"/>
        <v>1</v>
      </c>
      <c r="AW624" s="158" t="s">
        <v>74</v>
      </c>
      <c r="AX624" s="67" t="s">
        <v>80</v>
      </c>
      <c r="AY624" s="70" t="s">
        <v>9718</v>
      </c>
      <c r="AZ624" s="68" t="s">
        <v>66</v>
      </c>
      <c r="BA624" s="68" t="s">
        <v>66</v>
      </c>
    </row>
    <row r="625" spans="2:53" x14ac:dyDescent="0.25">
      <c r="B625" s="68">
        <v>2024</v>
      </c>
      <c r="C625" s="68">
        <v>891780111</v>
      </c>
      <c r="D625" s="69" t="s">
        <v>64</v>
      </c>
      <c r="E625" s="74" t="s">
        <v>9717</v>
      </c>
      <c r="F625" s="71" t="str">
        <f>VLOOKUP(E625,[6]Hoja1!$C:$D,2,FALSE)</f>
        <v>CO1.REQ.5958788</v>
      </c>
      <c r="G625" s="314">
        <v>0</v>
      </c>
      <c r="H625" s="67" t="s">
        <v>72</v>
      </c>
      <c r="I625" s="69" t="s">
        <v>65</v>
      </c>
      <c r="J625" s="70" t="s">
        <v>9716</v>
      </c>
      <c r="K625" s="70">
        <v>10780000</v>
      </c>
      <c r="L625" s="68" t="s">
        <v>67</v>
      </c>
      <c r="M625" s="70" t="s">
        <v>6775</v>
      </c>
      <c r="N625" s="70">
        <v>57442581</v>
      </c>
      <c r="O625" s="75">
        <v>13</v>
      </c>
      <c r="P625" s="158">
        <v>45302</v>
      </c>
      <c r="Q625" s="70">
        <v>4518689382</v>
      </c>
      <c r="R625" s="249">
        <v>45363</v>
      </c>
      <c r="S625" s="70">
        <v>10780000</v>
      </c>
      <c r="T625" s="67" t="s">
        <v>66</v>
      </c>
      <c r="U625" s="70">
        <v>93400727</v>
      </c>
      <c r="V625" s="70" t="s">
        <v>6515</v>
      </c>
      <c r="W625" s="249">
        <v>45363</v>
      </c>
      <c r="X625" s="249">
        <v>45363</v>
      </c>
      <c r="Y625" s="78" t="s">
        <v>74</v>
      </c>
      <c r="Z625" s="249">
        <v>45457</v>
      </c>
      <c r="AA625" s="71">
        <f t="shared" si="45"/>
        <v>94</v>
      </c>
      <c r="AB625" s="71">
        <v>2</v>
      </c>
      <c r="AC625" s="299">
        <v>1650000</v>
      </c>
      <c r="AD625" s="71">
        <v>1</v>
      </c>
      <c r="AE625" s="315">
        <v>45473</v>
      </c>
      <c r="AF625" s="71">
        <f t="shared" si="46"/>
        <v>16</v>
      </c>
      <c r="AG625" s="70">
        <v>0</v>
      </c>
      <c r="AH625" s="300">
        <v>0</v>
      </c>
      <c r="AI625" s="158" t="s">
        <v>74</v>
      </c>
      <c r="AJ625" s="67">
        <v>0</v>
      </c>
      <c r="AK625" s="76" t="s">
        <v>74</v>
      </c>
      <c r="AL625" s="76" t="s">
        <v>74</v>
      </c>
      <c r="AM625" s="71">
        <f t="shared" si="47"/>
        <v>0</v>
      </c>
      <c r="AN625" s="305">
        <f>+K625+AC625-AH625</f>
        <v>12430000</v>
      </c>
      <c r="AO625" s="67" t="s">
        <v>66</v>
      </c>
      <c r="AP625" s="70">
        <v>10780000</v>
      </c>
      <c r="AQ625" s="67" t="s">
        <v>94</v>
      </c>
      <c r="AR625" s="70">
        <v>0</v>
      </c>
      <c r="AS625" s="80" t="s">
        <v>74</v>
      </c>
      <c r="AT625" s="301">
        <v>12430000</v>
      </c>
      <c r="AU625" s="203">
        <f t="shared" si="48"/>
        <v>0</v>
      </c>
      <c r="AV625" s="83">
        <f t="shared" si="49"/>
        <v>1</v>
      </c>
      <c r="AW625" s="158" t="s">
        <v>74</v>
      </c>
      <c r="AX625" s="67" t="s">
        <v>80</v>
      </c>
      <c r="AY625" s="70" t="s">
        <v>9715</v>
      </c>
      <c r="AZ625" s="68" t="s">
        <v>66</v>
      </c>
      <c r="BA625" s="68" t="s">
        <v>66</v>
      </c>
    </row>
    <row r="626" spans="2:53" x14ac:dyDescent="0.25">
      <c r="B626" s="68">
        <v>2024</v>
      </c>
      <c r="C626" s="68">
        <v>891780111</v>
      </c>
      <c r="D626" s="69" t="s">
        <v>64</v>
      </c>
      <c r="E626" s="74" t="s">
        <v>9714</v>
      </c>
      <c r="F626" s="71" t="str">
        <f>VLOOKUP(E626,[6]Hoja1!$C:$D,2,FALSE)</f>
        <v>CO1.REQ.5959157</v>
      </c>
      <c r="G626" s="314">
        <v>0</v>
      </c>
      <c r="H626" s="67" t="s">
        <v>72</v>
      </c>
      <c r="I626" s="69" t="s">
        <v>65</v>
      </c>
      <c r="J626" s="70" t="s">
        <v>9388</v>
      </c>
      <c r="K626" s="70">
        <v>6860000</v>
      </c>
      <c r="L626" s="68" t="s">
        <v>67</v>
      </c>
      <c r="M626" s="70" t="s">
        <v>7316</v>
      </c>
      <c r="N626" s="70">
        <v>85456053</v>
      </c>
      <c r="O626" s="75">
        <v>14</v>
      </c>
      <c r="P626" s="249">
        <v>45302</v>
      </c>
      <c r="Q626" s="70">
        <v>2126349000</v>
      </c>
      <c r="R626" s="249">
        <v>45363</v>
      </c>
      <c r="S626" s="70">
        <v>6860000</v>
      </c>
      <c r="T626" s="67" t="s">
        <v>66</v>
      </c>
      <c r="U626" s="70">
        <v>85459497</v>
      </c>
      <c r="V626" s="70" t="s">
        <v>4616</v>
      </c>
      <c r="W626" s="249">
        <v>45363</v>
      </c>
      <c r="X626" s="249">
        <v>45363</v>
      </c>
      <c r="Y626" s="78" t="s">
        <v>74</v>
      </c>
      <c r="Z626" s="249">
        <v>45457</v>
      </c>
      <c r="AA626" s="71">
        <f t="shared" si="45"/>
        <v>94</v>
      </c>
      <c r="AB626" s="71">
        <v>2</v>
      </c>
      <c r="AC626" s="299">
        <v>1050000</v>
      </c>
      <c r="AD626" s="71">
        <v>1</v>
      </c>
      <c r="AE626" s="315">
        <v>45473</v>
      </c>
      <c r="AF626" s="71">
        <f t="shared" si="46"/>
        <v>16</v>
      </c>
      <c r="AG626" s="70">
        <v>0</v>
      </c>
      <c r="AH626" s="300">
        <v>0</v>
      </c>
      <c r="AI626" s="158" t="s">
        <v>74</v>
      </c>
      <c r="AJ626" s="67">
        <v>0</v>
      </c>
      <c r="AK626" s="76" t="s">
        <v>74</v>
      </c>
      <c r="AL626" s="76" t="s">
        <v>74</v>
      </c>
      <c r="AM626" s="71">
        <f t="shared" si="47"/>
        <v>0</v>
      </c>
      <c r="AN626" s="305">
        <f>+K626+AC626-AH626</f>
        <v>7910000</v>
      </c>
      <c r="AO626" s="67" t="s">
        <v>66</v>
      </c>
      <c r="AP626" s="70">
        <v>6860000</v>
      </c>
      <c r="AQ626" s="67" t="s">
        <v>94</v>
      </c>
      <c r="AR626" s="70">
        <v>0</v>
      </c>
      <c r="AS626" s="80" t="s">
        <v>74</v>
      </c>
      <c r="AT626" s="301">
        <v>7910000</v>
      </c>
      <c r="AU626" s="203">
        <f t="shared" si="48"/>
        <v>0</v>
      </c>
      <c r="AV626" s="83">
        <f t="shared" si="49"/>
        <v>1</v>
      </c>
      <c r="AW626" s="158" t="s">
        <v>74</v>
      </c>
      <c r="AX626" s="67" t="s">
        <v>80</v>
      </c>
      <c r="AY626" s="70" t="s">
        <v>9713</v>
      </c>
      <c r="AZ626" s="68" t="s">
        <v>66</v>
      </c>
      <c r="BA626" s="68" t="s">
        <v>66</v>
      </c>
    </row>
    <row r="627" spans="2:53" x14ac:dyDescent="0.25">
      <c r="B627" s="68">
        <v>2024</v>
      </c>
      <c r="C627" s="68">
        <v>891780111</v>
      </c>
      <c r="D627" s="69" t="s">
        <v>64</v>
      </c>
      <c r="E627" s="74" t="s">
        <v>9712</v>
      </c>
      <c r="F627" s="71" t="str">
        <f>VLOOKUP(E627,[6]Hoja1!$C:$D,2,FALSE)</f>
        <v>CO1.REQ.5956731</v>
      </c>
      <c r="G627" s="314">
        <v>0</v>
      </c>
      <c r="H627" s="67" t="s">
        <v>72</v>
      </c>
      <c r="I627" s="69" t="s">
        <v>65</v>
      </c>
      <c r="J627" s="70" t="s">
        <v>9711</v>
      </c>
      <c r="K627" s="70">
        <v>13467000</v>
      </c>
      <c r="L627" s="68" t="s">
        <v>67</v>
      </c>
      <c r="M627" s="70" t="s">
        <v>9710</v>
      </c>
      <c r="N627" s="70">
        <v>1082962127</v>
      </c>
      <c r="O627" s="75">
        <v>13</v>
      </c>
      <c r="P627" s="158">
        <v>45302</v>
      </c>
      <c r="Q627" s="70">
        <v>4518689382</v>
      </c>
      <c r="R627" s="249">
        <v>45363</v>
      </c>
      <c r="S627" s="70">
        <v>13467000</v>
      </c>
      <c r="T627" s="67" t="s">
        <v>66</v>
      </c>
      <c r="U627" s="70">
        <v>1082870070</v>
      </c>
      <c r="V627" s="70" t="s">
        <v>6187</v>
      </c>
      <c r="W627" s="249">
        <v>45363</v>
      </c>
      <c r="X627" s="249">
        <v>45363</v>
      </c>
      <c r="Y627" s="78" t="s">
        <v>74</v>
      </c>
      <c r="Z627" s="249">
        <v>45457</v>
      </c>
      <c r="AA627" s="71">
        <f t="shared" si="45"/>
        <v>94</v>
      </c>
      <c r="AB627" s="71">
        <v>2</v>
      </c>
      <c r="AC627" s="299">
        <v>2533000</v>
      </c>
      <c r="AD627" s="71">
        <v>1</v>
      </c>
      <c r="AE627" s="315">
        <v>45473</v>
      </c>
      <c r="AF627" s="71">
        <f t="shared" si="46"/>
        <v>16</v>
      </c>
      <c r="AG627" s="70">
        <v>0</v>
      </c>
      <c r="AH627" s="300">
        <v>0</v>
      </c>
      <c r="AI627" s="158" t="s">
        <v>74</v>
      </c>
      <c r="AJ627" s="67">
        <v>0</v>
      </c>
      <c r="AK627" s="76" t="s">
        <v>74</v>
      </c>
      <c r="AL627" s="76" t="s">
        <v>74</v>
      </c>
      <c r="AM627" s="71">
        <f t="shared" si="47"/>
        <v>0</v>
      </c>
      <c r="AN627" s="305">
        <f>+K627+AC627-AH627</f>
        <v>16000000</v>
      </c>
      <c r="AO627" s="67" t="s">
        <v>66</v>
      </c>
      <c r="AP627" s="70">
        <v>13467000</v>
      </c>
      <c r="AQ627" s="67" t="s">
        <v>94</v>
      </c>
      <c r="AR627" s="70">
        <v>0</v>
      </c>
      <c r="AS627" s="80" t="s">
        <v>74</v>
      </c>
      <c r="AT627" s="301">
        <v>16000000</v>
      </c>
      <c r="AU627" s="203">
        <f t="shared" si="48"/>
        <v>0</v>
      </c>
      <c r="AV627" s="83">
        <f t="shared" si="49"/>
        <v>1</v>
      </c>
      <c r="AW627" s="158" t="s">
        <v>74</v>
      </c>
      <c r="AX627" s="67" t="s">
        <v>80</v>
      </c>
      <c r="AY627" s="70" t="s">
        <v>9709</v>
      </c>
      <c r="AZ627" s="68" t="s">
        <v>66</v>
      </c>
      <c r="BA627" s="68" t="s">
        <v>66</v>
      </c>
    </row>
    <row r="628" spans="2:53" x14ac:dyDescent="0.25">
      <c r="B628" s="68">
        <v>2024</v>
      </c>
      <c r="C628" s="68">
        <v>891780111</v>
      </c>
      <c r="D628" s="69" t="s">
        <v>64</v>
      </c>
      <c r="E628" s="74" t="s">
        <v>9708</v>
      </c>
      <c r="F628" s="71" t="str">
        <f>VLOOKUP(E628,[6]Hoja1!$C:$D,2,FALSE)</f>
        <v>CO1.REQ.5956740</v>
      </c>
      <c r="G628" s="314">
        <v>0</v>
      </c>
      <c r="H628" s="67" t="s">
        <v>72</v>
      </c>
      <c r="I628" s="69" t="s">
        <v>65</v>
      </c>
      <c r="J628" s="70" t="s">
        <v>9707</v>
      </c>
      <c r="K628" s="70">
        <v>10450000</v>
      </c>
      <c r="L628" s="68" t="s">
        <v>67</v>
      </c>
      <c r="M628" s="70" t="s">
        <v>9706</v>
      </c>
      <c r="N628" s="70">
        <v>1065823897</v>
      </c>
      <c r="O628" s="75">
        <v>13</v>
      </c>
      <c r="P628" s="158">
        <v>45302</v>
      </c>
      <c r="Q628" s="70">
        <v>4518689382</v>
      </c>
      <c r="R628" s="249">
        <v>45363</v>
      </c>
      <c r="S628" s="70">
        <v>10450000</v>
      </c>
      <c r="T628" s="67" t="s">
        <v>66</v>
      </c>
      <c r="U628" s="70">
        <v>84452087</v>
      </c>
      <c r="V628" s="70" t="s">
        <v>6072</v>
      </c>
      <c r="W628" s="249">
        <v>45363</v>
      </c>
      <c r="X628" s="249">
        <v>45363</v>
      </c>
      <c r="Y628" s="78" t="s">
        <v>74</v>
      </c>
      <c r="Z628" s="249">
        <v>45457</v>
      </c>
      <c r="AA628" s="71">
        <f t="shared" si="45"/>
        <v>94</v>
      </c>
      <c r="AB628" s="71">
        <v>0</v>
      </c>
      <c r="AC628" s="299">
        <v>0</v>
      </c>
      <c r="AD628" s="71">
        <v>0</v>
      </c>
      <c r="AE628" s="158" t="s">
        <v>74</v>
      </c>
      <c r="AF628" s="71">
        <f t="shared" si="46"/>
        <v>0</v>
      </c>
      <c r="AG628" s="70">
        <v>0</v>
      </c>
      <c r="AH628" s="300">
        <v>0</v>
      </c>
      <c r="AI628" s="158" t="s">
        <v>74</v>
      </c>
      <c r="AJ628" s="67">
        <v>0</v>
      </c>
      <c r="AK628" s="76" t="s">
        <v>74</v>
      </c>
      <c r="AL628" s="76" t="s">
        <v>74</v>
      </c>
      <c r="AM628" s="71">
        <f t="shared" si="47"/>
        <v>0</v>
      </c>
      <c r="AN628" s="305">
        <f>+K628+AC628-AH628</f>
        <v>10450000</v>
      </c>
      <c r="AO628" s="67" t="s">
        <v>66</v>
      </c>
      <c r="AP628" s="70">
        <v>10450000</v>
      </c>
      <c r="AQ628" s="67" t="s">
        <v>94</v>
      </c>
      <c r="AR628" s="70">
        <v>0</v>
      </c>
      <c r="AS628" s="80" t="s">
        <v>74</v>
      </c>
      <c r="AT628" s="301">
        <v>10450000</v>
      </c>
      <c r="AU628" s="203">
        <f t="shared" si="48"/>
        <v>0</v>
      </c>
      <c r="AV628" s="83">
        <f t="shared" si="49"/>
        <v>1</v>
      </c>
      <c r="AW628" s="158" t="s">
        <v>74</v>
      </c>
      <c r="AX628" s="67" t="s">
        <v>80</v>
      </c>
      <c r="AY628" s="70" t="s">
        <v>9705</v>
      </c>
      <c r="AZ628" s="68" t="s">
        <v>66</v>
      </c>
      <c r="BA628" s="68" t="s">
        <v>66</v>
      </c>
    </row>
    <row r="629" spans="2:53" x14ac:dyDescent="0.25">
      <c r="B629" s="68">
        <v>2024</v>
      </c>
      <c r="C629" s="68">
        <v>891780111</v>
      </c>
      <c r="D629" s="69" t="s">
        <v>64</v>
      </c>
      <c r="E629" s="74" t="s">
        <v>9704</v>
      </c>
      <c r="F629" s="71" t="str">
        <f>VLOOKUP(E629,[6]Hoja1!$C:$D,2,FALSE)</f>
        <v>CO1.REQ.5957021</v>
      </c>
      <c r="G629" s="314">
        <v>0</v>
      </c>
      <c r="H629" s="67" t="s">
        <v>72</v>
      </c>
      <c r="I629" s="69" t="s">
        <v>65</v>
      </c>
      <c r="J629" s="70" t="s">
        <v>9703</v>
      </c>
      <c r="K629" s="70">
        <v>11550000</v>
      </c>
      <c r="L629" s="68" t="s">
        <v>67</v>
      </c>
      <c r="M629" s="70" t="s">
        <v>8458</v>
      </c>
      <c r="N629" s="70">
        <v>57428933</v>
      </c>
      <c r="O629" s="75">
        <v>13</v>
      </c>
      <c r="P629" s="158">
        <v>45302</v>
      </c>
      <c r="Q629" s="70">
        <v>4518689382</v>
      </c>
      <c r="R629" s="249">
        <v>45364</v>
      </c>
      <c r="S629" s="70">
        <v>11550000</v>
      </c>
      <c r="T629" s="67" t="s">
        <v>66</v>
      </c>
      <c r="U629" s="70">
        <v>57435262</v>
      </c>
      <c r="V629" s="70" t="s">
        <v>8457</v>
      </c>
      <c r="W629" s="249">
        <v>45364</v>
      </c>
      <c r="X629" s="249">
        <v>45364</v>
      </c>
      <c r="Y629" s="78" t="s">
        <v>74</v>
      </c>
      <c r="Z629" s="249">
        <v>45457</v>
      </c>
      <c r="AA629" s="71">
        <f t="shared" si="45"/>
        <v>93</v>
      </c>
      <c r="AB629" s="71">
        <v>2</v>
      </c>
      <c r="AC629" s="299">
        <v>1650000</v>
      </c>
      <c r="AD629" s="71">
        <v>1</v>
      </c>
      <c r="AE629" s="315">
        <v>45473</v>
      </c>
      <c r="AF629" s="71">
        <f t="shared" si="46"/>
        <v>16</v>
      </c>
      <c r="AG629" s="70">
        <v>0</v>
      </c>
      <c r="AH629" s="300">
        <v>0</v>
      </c>
      <c r="AI629" s="158" t="s">
        <v>74</v>
      </c>
      <c r="AJ629" s="67">
        <v>0</v>
      </c>
      <c r="AK629" s="76" t="s">
        <v>74</v>
      </c>
      <c r="AL629" s="76" t="s">
        <v>74</v>
      </c>
      <c r="AM629" s="71">
        <f t="shared" si="47"/>
        <v>0</v>
      </c>
      <c r="AN629" s="305">
        <f>+K629+AC629-AH629</f>
        <v>13200000</v>
      </c>
      <c r="AO629" s="67" t="s">
        <v>66</v>
      </c>
      <c r="AP629" s="70">
        <v>11550000</v>
      </c>
      <c r="AQ629" s="67" t="s">
        <v>94</v>
      </c>
      <c r="AR629" s="70">
        <v>0</v>
      </c>
      <c r="AS629" s="80" t="s">
        <v>74</v>
      </c>
      <c r="AT629" s="301">
        <v>13200000</v>
      </c>
      <c r="AU629" s="203">
        <f t="shared" si="48"/>
        <v>0</v>
      </c>
      <c r="AV629" s="83">
        <f t="shared" si="49"/>
        <v>1</v>
      </c>
      <c r="AW629" s="158" t="s">
        <v>74</v>
      </c>
      <c r="AX629" s="67" t="s">
        <v>80</v>
      </c>
      <c r="AY629" s="70" t="s">
        <v>9702</v>
      </c>
      <c r="AZ629" s="68" t="s">
        <v>66</v>
      </c>
      <c r="BA629" s="68" t="s">
        <v>66</v>
      </c>
    </row>
    <row r="630" spans="2:53" x14ac:dyDescent="0.25">
      <c r="B630" s="68">
        <v>2024</v>
      </c>
      <c r="C630" s="68">
        <v>891780111</v>
      </c>
      <c r="D630" s="69" t="s">
        <v>64</v>
      </c>
      <c r="E630" s="74" t="s">
        <v>9701</v>
      </c>
      <c r="F630" s="71" t="str">
        <f>VLOOKUP(E630,[6]Hoja1!$C:$D,2,FALSE)</f>
        <v>CO1.REQ.5984654</v>
      </c>
      <c r="G630" s="314">
        <v>0</v>
      </c>
      <c r="H630" s="67" t="s">
        <v>72</v>
      </c>
      <c r="I630" s="69" t="s">
        <v>65</v>
      </c>
      <c r="J630" s="70" t="s">
        <v>9700</v>
      </c>
      <c r="K630" s="70">
        <v>3400000</v>
      </c>
      <c r="L630" s="68" t="s">
        <v>67</v>
      </c>
      <c r="M630" s="70" t="s">
        <v>9545</v>
      </c>
      <c r="N630" s="70">
        <v>1221970531</v>
      </c>
      <c r="O630" s="75">
        <v>170</v>
      </c>
      <c r="P630" s="249">
        <v>45320</v>
      </c>
      <c r="Q630" s="70">
        <v>165200000</v>
      </c>
      <c r="R630" s="249">
        <v>45366</v>
      </c>
      <c r="S630" s="70">
        <v>3400000</v>
      </c>
      <c r="T630" s="67" t="s">
        <v>66</v>
      </c>
      <c r="U630" s="70">
        <v>36559959</v>
      </c>
      <c r="V630" s="70" t="s">
        <v>6162</v>
      </c>
      <c r="W630" s="249">
        <v>45366</v>
      </c>
      <c r="X630" s="249">
        <v>45366</v>
      </c>
      <c r="Y630" s="78" t="s">
        <v>74</v>
      </c>
      <c r="Z630" s="249">
        <v>45381</v>
      </c>
      <c r="AA630" s="71">
        <f t="shared" si="45"/>
        <v>15</v>
      </c>
      <c r="AB630" s="71">
        <v>0</v>
      </c>
      <c r="AC630" s="299">
        <v>0</v>
      </c>
      <c r="AD630" s="71">
        <v>0</v>
      </c>
      <c r="AE630" s="158" t="s">
        <v>74</v>
      </c>
      <c r="AF630" s="71">
        <f t="shared" si="46"/>
        <v>0</v>
      </c>
      <c r="AG630" s="70">
        <v>0</v>
      </c>
      <c r="AH630" s="300">
        <v>0</v>
      </c>
      <c r="AI630" s="158" t="s">
        <v>74</v>
      </c>
      <c r="AJ630" s="67">
        <v>0</v>
      </c>
      <c r="AK630" s="76" t="s">
        <v>74</v>
      </c>
      <c r="AL630" s="76" t="s">
        <v>74</v>
      </c>
      <c r="AM630" s="71">
        <f t="shared" si="47"/>
        <v>0</v>
      </c>
      <c r="AN630" s="305">
        <f>+K630+AC630-AH630</f>
        <v>3400000</v>
      </c>
      <c r="AO630" s="67" t="s">
        <v>66</v>
      </c>
      <c r="AP630" s="70">
        <v>3400000</v>
      </c>
      <c r="AQ630" s="67" t="s">
        <v>94</v>
      </c>
      <c r="AR630" s="70">
        <v>0</v>
      </c>
      <c r="AS630" s="80" t="s">
        <v>74</v>
      </c>
      <c r="AT630" s="301">
        <v>3400000</v>
      </c>
      <c r="AU630" s="203">
        <f t="shared" si="48"/>
        <v>0</v>
      </c>
      <c r="AV630" s="83">
        <f t="shared" si="49"/>
        <v>1</v>
      </c>
      <c r="AW630" s="158" t="s">
        <v>74</v>
      </c>
      <c r="AX630" s="67" t="s">
        <v>80</v>
      </c>
      <c r="AY630" s="70" t="s">
        <v>9699</v>
      </c>
      <c r="AZ630" s="68" t="s">
        <v>66</v>
      </c>
      <c r="BA630" s="68" t="s">
        <v>66</v>
      </c>
    </row>
    <row r="631" spans="2:53" x14ac:dyDescent="0.25">
      <c r="B631" s="68">
        <v>2024</v>
      </c>
      <c r="C631" s="68">
        <v>891780111</v>
      </c>
      <c r="D631" s="69" t="s">
        <v>64</v>
      </c>
      <c r="E631" s="74" t="s">
        <v>9698</v>
      </c>
      <c r="F631" s="71" t="str">
        <f>VLOOKUP(E631,[6]Hoja1!$C:$D,2,FALSE)</f>
        <v>CO1.REQ.5986572</v>
      </c>
      <c r="G631" s="314">
        <v>0</v>
      </c>
      <c r="H631" s="67" t="s">
        <v>72</v>
      </c>
      <c r="I631" s="69" t="s">
        <v>65</v>
      </c>
      <c r="J631" s="70" t="s">
        <v>9697</v>
      </c>
      <c r="K631" s="70">
        <v>3400000</v>
      </c>
      <c r="L631" s="68" t="s">
        <v>67</v>
      </c>
      <c r="M631" s="70" t="s">
        <v>9517</v>
      </c>
      <c r="N631" s="70">
        <v>1084789372</v>
      </c>
      <c r="O631" s="75">
        <v>170</v>
      </c>
      <c r="P631" s="249">
        <v>45320</v>
      </c>
      <c r="Q631" s="70">
        <v>165200000</v>
      </c>
      <c r="R631" s="249">
        <v>45366</v>
      </c>
      <c r="S631" s="70">
        <v>3400000</v>
      </c>
      <c r="T631" s="67" t="s">
        <v>66</v>
      </c>
      <c r="U631" s="70">
        <v>36559959</v>
      </c>
      <c r="V631" s="70" t="s">
        <v>6162</v>
      </c>
      <c r="W631" s="249">
        <v>45366</v>
      </c>
      <c r="X631" s="249">
        <v>45366</v>
      </c>
      <c r="Y631" s="78" t="s">
        <v>74</v>
      </c>
      <c r="Z631" s="249">
        <v>45381</v>
      </c>
      <c r="AA631" s="71">
        <f t="shared" si="45"/>
        <v>15</v>
      </c>
      <c r="AB631" s="71">
        <v>0</v>
      </c>
      <c r="AC631" s="299">
        <v>0</v>
      </c>
      <c r="AD631" s="71">
        <v>0</v>
      </c>
      <c r="AE631" s="158" t="s">
        <v>74</v>
      </c>
      <c r="AF631" s="71">
        <f t="shared" si="46"/>
        <v>0</v>
      </c>
      <c r="AG631" s="70">
        <v>0</v>
      </c>
      <c r="AH631" s="300">
        <v>0</v>
      </c>
      <c r="AI631" s="158" t="s">
        <v>74</v>
      </c>
      <c r="AJ631" s="67">
        <v>0</v>
      </c>
      <c r="AK631" s="76" t="s">
        <v>74</v>
      </c>
      <c r="AL631" s="76" t="s">
        <v>74</v>
      </c>
      <c r="AM631" s="71">
        <f t="shared" si="47"/>
        <v>0</v>
      </c>
      <c r="AN631" s="305">
        <f>+K631+AC631-AH631</f>
        <v>3400000</v>
      </c>
      <c r="AO631" s="67" t="s">
        <v>66</v>
      </c>
      <c r="AP631" s="70">
        <v>3400000</v>
      </c>
      <c r="AQ631" s="67" t="s">
        <v>94</v>
      </c>
      <c r="AR631" s="70">
        <v>0</v>
      </c>
      <c r="AS631" s="80" t="s">
        <v>74</v>
      </c>
      <c r="AT631" s="301">
        <v>3400000</v>
      </c>
      <c r="AU631" s="203">
        <f t="shared" si="48"/>
        <v>0</v>
      </c>
      <c r="AV631" s="83">
        <f t="shared" si="49"/>
        <v>1</v>
      </c>
      <c r="AW631" s="158" t="s">
        <v>74</v>
      </c>
      <c r="AX631" s="67" t="s">
        <v>80</v>
      </c>
      <c r="AY631" s="70" t="s">
        <v>9696</v>
      </c>
      <c r="AZ631" s="68" t="s">
        <v>66</v>
      </c>
      <c r="BA631" s="68" t="s">
        <v>66</v>
      </c>
    </row>
    <row r="632" spans="2:53" x14ac:dyDescent="0.25">
      <c r="B632" s="68">
        <v>2024</v>
      </c>
      <c r="C632" s="68">
        <v>891780111</v>
      </c>
      <c r="D632" s="69" t="s">
        <v>64</v>
      </c>
      <c r="E632" s="74" t="s">
        <v>9695</v>
      </c>
      <c r="F632" s="71" t="str">
        <f>VLOOKUP(E632,[6]Hoja1!$C:$D,2,FALSE)</f>
        <v>CO1.REQ.5985431</v>
      </c>
      <c r="G632" s="314">
        <v>0</v>
      </c>
      <c r="H632" s="67" t="s">
        <v>72</v>
      </c>
      <c r="I632" s="69" t="s">
        <v>65</v>
      </c>
      <c r="J632" s="70" t="s">
        <v>9694</v>
      </c>
      <c r="K632" s="70">
        <v>8750000</v>
      </c>
      <c r="L632" s="68" t="s">
        <v>67</v>
      </c>
      <c r="M632" s="70" t="s">
        <v>6371</v>
      </c>
      <c r="N632" s="70">
        <v>42155216</v>
      </c>
      <c r="O632" s="75">
        <v>14</v>
      </c>
      <c r="P632" s="249">
        <v>45302</v>
      </c>
      <c r="Q632" s="70">
        <v>2126349000</v>
      </c>
      <c r="R632" s="249">
        <v>45366</v>
      </c>
      <c r="S632" s="70">
        <v>8750000</v>
      </c>
      <c r="T632" s="67" t="s">
        <v>66</v>
      </c>
      <c r="U632" s="70">
        <v>1082939683</v>
      </c>
      <c r="V632" s="70" t="s">
        <v>6083</v>
      </c>
      <c r="W632" s="249">
        <v>45366</v>
      </c>
      <c r="X632" s="249">
        <v>45366</v>
      </c>
      <c r="Y632" s="78" t="s">
        <v>74</v>
      </c>
      <c r="Z632" s="249">
        <v>45457</v>
      </c>
      <c r="AA632" s="71">
        <f t="shared" si="45"/>
        <v>91</v>
      </c>
      <c r="AB632" s="71">
        <v>0</v>
      </c>
      <c r="AC632" s="299">
        <v>0</v>
      </c>
      <c r="AD632" s="71">
        <v>0</v>
      </c>
      <c r="AE632" s="158" t="s">
        <v>74</v>
      </c>
      <c r="AF632" s="71">
        <f t="shared" si="46"/>
        <v>0</v>
      </c>
      <c r="AG632" s="70">
        <v>0</v>
      </c>
      <c r="AH632" s="300">
        <v>0</v>
      </c>
      <c r="AI632" s="158" t="s">
        <v>74</v>
      </c>
      <c r="AJ632" s="67">
        <v>0</v>
      </c>
      <c r="AK632" s="76" t="s">
        <v>74</v>
      </c>
      <c r="AL632" s="76" t="s">
        <v>74</v>
      </c>
      <c r="AM632" s="71">
        <f t="shared" si="47"/>
        <v>0</v>
      </c>
      <c r="AN632" s="305">
        <f>+K632+AC632-AH632</f>
        <v>8750000</v>
      </c>
      <c r="AO632" s="67" t="s">
        <v>66</v>
      </c>
      <c r="AP632" s="70">
        <v>8750000</v>
      </c>
      <c r="AQ632" s="67" t="s">
        <v>94</v>
      </c>
      <c r="AR632" s="70">
        <v>0</v>
      </c>
      <c r="AS632" s="80" t="s">
        <v>74</v>
      </c>
      <c r="AT632" s="301">
        <v>8750000</v>
      </c>
      <c r="AU632" s="203">
        <f t="shared" si="48"/>
        <v>0</v>
      </c>
      <c r="AV632" s="83">
        <f t="shared" si="49"/>
        <v>1</v>
      </c>
      <c r="AW632" s="158" t="s">
        <v>74</v>
      </c>
      <c r="AX632" s="67" t="s">
        <v>80</v>
      </c>
      <c r="AY632" s="70" t="s">
        <v>9693</v>
      </c>
      <c r="AZ632" s="68" t="s">
        <v>66</v>
      </c>
      <c r="BA632" s="68" t="s">
        <v>66</v>
      </c>
    </row>
    <row r="633" spans="2:53" x14ac:dyDescent="0.25">
      <c r="B633" s="68">
        <v>2024</v>
      </c>
      <c r="C633" s="68">
        <v>891780111</v>
      </c>
      <c r="D633" s="69" t="s">
        <v>64</v>
      </c>
      <c r="E633" s="74" t="s">
        <v>9692</v>
      </c>
      <c r="F633" s="71" t="str">
        <f>VLOOKUP(E633,[6]Hoja1!$C:$D,2,FALSE)</f>
        <v>CO1.REQ.5986890</v>
      </c>
      <c r="G633" s="314">
        <v>0</v>
      </c>
      <c r="H633" s="67" t="s">
        <v>72</v>
      </c>
      <c r="I633" s="69" t="s">
        <v>65</v>
      </c>
      <c r="J633" s="70" t="s">
        <v>9691</v>
      </c>
      <c r="K633" s="70">
        <v>6300000</v>
      </c>
      <c r="L633" s="68" t="s">
        <v>67</v>
      </c>
      <c r="M633" s="70" t="s">
        <v>7707</v>
      </c>
      <c r="N633" s="70">
        <v>1083042920</v>
      </c>
      <c r="O633" s="75">
        <v>14</v>
      </c>
      <c r="P633" s="249">
        <v>45302</v>
      </c>
      <c r="Q633" s="70">
        <v>2126349000</v>
      </c>
      <c r="R633" s="249">
        <v>45366</v>
      </c>
      <c r="S633" s="70">
        <v>6300000</v>
      </c>
      <c r="T633" s="67" t="s">
        <v>66</v>
      </c>
      <c r="U633" s="70">
        <v>41947381</v>
      </c>
      <c r="V633" s="70" t="s">
        <v>7502</v>
      </c>
      <c r="W633" s="249">
        <v>45366</v>
      </c>
      <c r="X633" s="249">
        <v>45366</v>
      </c>
      <c r="Y633" s="78" t="s">
        <v>74</v>
      </c>
      <c r="Z633" s="249">
        <v>45457</v>
      </c>
      <c r="AA633" s="71">
        <f t="shared" si="45"/>
        <v>91</v>
      </c>
      <c r="AB633" s="71">
        <v>0</v>
      </c>
      <c r="AC633" s="299">
        <v>0</v>
      </c>
      <c r="AD633" s="71">
        <v>0</v>
      </c>
      <c r="AE633" s="158" t="s">
        <v>74</v>
      </c>
      <c r="AF633" s="71">
        <f t="shared" si="46"/>
        <v>0</v>
      </c>
      <c r="AG633" s="70">
        <v>0</v>
      </c>
      <c r="AH633" s="300">
        <v>0</v>
      </c>
      <c r="AI633" s="158" t="s">
        <v>74</v>
      </c>
      <c r="AJ633" s="67">
        <v>0</v>
      </c>
      <c r="AK633" s="76" t="s">
        <v>74</v>
      </c>
      <c r="AL633" s="76" t="s">
        <v>74</v>
      </c>
      <c r="AM633" s="71">
        <f t="shared" si="47"/>
        <v>0</v>
      </c>
      <c r="AN633" s="305">
        <f>+K633+AC633-AH633</f>
        <v>6300000</v>
      </c>
      <c r="AO633" s="67" t="s">
        <v>66</v>
      </c>
      <c r="AP633" s="70">
        <v>6300000</v>
      </c>
      <c r="AQ633" s="67" t="s">
        <v>94</v>
      </c>
      <c r="AR633" s="70">
        <v>0</v>
      </c>
      <c r="AS633" s="80" t="s">
        <v>74</v>
      </c>
      <c r="AT633" s="301">
        <v>6300000</v>
      </c>
      <c r="AU633" s="203">
        <f t="shared" si="48"/>
        <v>0</v>
      </c>
      <c r="AV633" s="83">
        <f t="shared" si="49"/>
        <v>1</v>
      </c>
      <c r="AW633" s="158" t="s">
        <v>74</v>
      </c>
      <c r="AX633" s="67" t="s">
        <v>80</v>
      </c>
      <c r="AY633" s="70" t="s">
        <v>9690</v>
      </c>
      <c r="AZ633" s="68" t="s">
        <v>66</v>
      </c>
      <c r="BA633" s="68" t="s">
        <v>66</v>
      </c>
    </row>
    <row r="634" spans="2:53" x14ac:dyDescent="0.25">
      <c r="B634" s="68">
        <v>2024</v>
      </c>
      <c r="C634" s="68">
        <v>891780111</v>
      </c>
      <c r="D634" s="69" t="s">
        <v>64</v>
      </c>
      <c r="E634" s="74" t="s">
        <v>9689</v>
      </c>
      <c r="F634" s="71" t="str">
        <f>VLOOKUP(E634,[6]Hoja1!$C:$D,2,FALSE)</f>
        <v>CO1.REQ.5992799</v>
      </c>
      <c r="G634" s="314">
        <v>0</v>
      </c>
      <c r="H634" s="67" t="s">
        <v>72</v>
      </c>
      <c r="I634" s="69" t="s">
        <v>65</v>
      </c>
      <c r="J634" s="70" t="s">
        <v>9688</v>
      </c>
      <c r="K634" s="70">
        <v>3400000</v>
      </c>
      <c r="L634" s="68" t="s">
        <v>67</v>
      </c>
      <c r="M634" s="70" t="s">
        <v>9530</v>
      </c>
      <c r="N634" s="70">
        <v>1004346609</v>
      </c>
      <c r="O634" s="75">
        <v>709</v>
      </c>
      <c r="P634" s="158">
        <v>45369</v>
      </c>
      <c r="Q634" s="70">
        <v>16800000</v>
      </c>
      <c r="R634" s="249">
        <v>45369</v>
      </c>
      <c r="S634" s="70">
        <v>3400000</v>
      </c>
      <c r="T634" s="67" t="s">
        <v>66</v>
      </c>
      <c r="U634" s="70">
        <v>36559959</v>
      </c>
      <c r="V634" s="70" t="s">
        <v>6162</v>
      </c>
      <c r="W634" s="249">
        <v>45369</v>
      </c>
      <c r="X634" s="249">
        <v>45369</v>
      </c>
      <c r="Y634" s="78" t="s">
        <v>74</v>
      </c>
      <c r="Z634" s="249">
        <v>45382</v>
      </c>
      <c r="AA634" s="71">
        <f t="shared" si="45"/>
        <v>13</v>
      </c>
      <c r="AB634" s="71">
        <v>0</v>
      </c>
      <c r="AC634" s="299">
        <v>0</v>
      </c>
      <c r="AD634" s="71">
        <v>0</v>
      </c>
      <c r="AE634" s="158" t="s">
        <v>74</v>
      </c>
      <c r="AF634" s="71">
        <f t="shared" si="46"/>
        <v>0</v>
      </c>
      <c r="AG634" s="70">
        <v>0</v>
      </c>
      <c r="AH634" s="300">
        <v>0</v>
      </c>
      <c r="AI634" s="158" t="s">
        <v>74</v>
      </c>
      <c r="AJ634" s="67">
        <v>0</v>
      </c>
      <c r="AK634" s="76" t="s">
        <v>74</v>
      </c>
      <c r="AL634" s="76" t="s">
        <v>74</v>
      </c>
      <c r="AM634" s="71">
        <f t="shared" si="47"/>
        <v>0</v>
      </c>
      <c r="AN634" s="305">
        <f>+K634+AC634-AH634</f>
        <v>3400000</v>
      </c>
      <c r="AO634" s="67" t="s">
        <v>66</v>
      </c>
      <c r="AP634" s="70">
        <v>3400000</v>
      </c>
      <c r="AQ634" s="67" t="s">
        <v>94</v>
      </c>
      <c r="AR634" s="70">
        <v>0</v>
      </c>
      <c r="AS634" s="80" t="s">
        <v>74</v>
      </c>
      <c r="AT634" s="301">
        <v>3400000</v>
      </c>
      <c r="AU634" s="203">
        <f t="shared" si="48"/>
        <v>0</v>
      </c>
      <c r="AV634" s="83">
        <f t="shared" si="49"/>
        <v>1</v>
      </c>
      <c r="AW634" s="158" t="s">
        <v>74</v>
      </c>
      <c r="AX634" s="67" t="s">
        <v>80</v>
      </c>
      <c r="AY634" s="70" t="s">
        <v>9687</v>
      </c>
      <c r="AZ634" s="68" t="s">
        <v>66</v>
      </c>
      <c r="BA634" s="68" t="s">
        <v>66</v>
      </c>
    </row>
    <row r="635" spans="2:53" x14ac:dyDescent="0.25">
      <c r="B635" s="68">
        <v>2024</v>
      </c>
      <c r="C635" s="68">
        <v>891780111</v>
      </c>
      <c r="D635" s="69" t="s">
        <v>64</v>
      </c>
      <c r="E635" s="74" t="s">
        <v>9686</v>
      </c>
      <c r="F635" s="71" t="str">
        <f>VLOOKUP(E635,[6]Hoja1!$C:$D,2,FALSE)</f>
        <v>CO1.REQ.5993551</v>
      </c>
      <c r="G635" s="314">
        <v>0</v>
      </c>
      <c r="H635" s="67" t="s">
        <v>72</v>
      </c>
      <c r="I635" s="69" t="s">
        <v>65</v>
      </c>
      <c r="J635" s="70" t="s">
        <v>9685</v>
      </c>
      <c r="K635" s="70">
        <v>6000000</v>
      </c>
      <c r="L635" s="68" t="s">
        <v>67</v>
      </c>
      <c r="M635" s="70" t="s">
        <v>9684</v>
      </c>
      <c r="N635" s="70">
        <v>72313621</v>
      </c>
      <c r="O635" s="75">
        <v>709</v>
      </c>
      <c r="P635" s="158">
        <v>45369</v>
      </c>
      <c r="Q635" s="70">
        <v>16800000</v>
      </c>
      <c r="R635" s="249">
        <v>45369</v>
      </c>
      <c r="S635" s="70">
        <v>6000000</v>
      </c>
      <c r="T635" s="67" t="s">
        <v>66</v>
      </c>
      <c r="U635" s="70">
        <v>36559959</v>
      </c>
      <c r="V635" s="70" t="s">
        <v>6162</v>
      </c>
      <c r="W635" s="249">
        <v>45369</v>
      </c>
      <c r="X635" s="249">
        <v>45369</v>
      </c>
      <c r="Y635" s="78" t="s">
        <v>74</v>
      </c>
      <c r="Z635" s="249">
        <v>45382</v>
      </c>
      <c r="AA635" s="71">
        <f t="shared" si="45"/>
        <v>13</v>
      </c>
      <c r="AB635" s="71">
        <v>0</v>
      </c>
      <c r="AC635" s="299">
        <v>0</v>
      </c>
      <c r="AD635" s="71">
        <v>0</v>
      </c>
      <c r="AE635" s="158" t="s">
        <v>74</v>
      </c>
      <c r="AF635" s="71">
        <f t="shared" si="46"/>
        <v>0</v>
      </c>
      <c r="AG635" s="70">
        <v>0</v>
      </c>
      <c r="AH635" s="300">
        <v>2220000</v>
      </c>
      <c r="AI635" s="158" t="s">
        <v>74</v>
      </c>
      <c r="AJ635" s="67">
        <v>0</v>
      </c>
      <c r="AK635" s="76" t="s">
        <v>74</v>
      </c>
      <c r="AL635" s="76" t="s">
        <v>74</v>
      </c>
      <c r="AM635" s="71">
        <f t="shared" si="47"/>
        <v>0</v>
      </c>
      <c r="AN635" s="305">
        <f>+K635+AC635-AH635</f>
        <v>3780000</v>
      </c>
      <c r="AO635" s="67" t="s">
        <v>66</v>
      </c>
      <c r="AP635" s="70">
        <v>6000000</v>
      </c>
      <c r="AQ635" s="67" t="s">
        <v>94</v>
      </c>
      <c r="AR635" s="70">
        <v>0</v>
      </c>
      <c r="AS635" s="80" t="s">
        <v>74</v>
      </c>
      <c r="AT635" s="301">
        <v>6000000</v>
      </c>
      <c r="AU635" s="203">
        <f t="shared" si="48"/>
        <v>-2220000</v>
      </c>
      <c r="AV635" s="83">
        <f t="shared" si="49"/>
        <v>1.5873015873015872</v>
      </c>
      <c r="AW635" s="158" t="s">
        <v>74</v>
      </c>
      <c r="AX635" s="67" t="s">
        <v>80</v>
      </c>
      <c r="AY635" s="70" t="s">
        <v>9683</v>
      </c>
      <c r="AZ635" s="68" t="s">
        <v>66</v>
      </c>
      <c r="BA635" s="68" t="s">
        <v>66</v>
      </c>
    </row>
    <row r="636" spans="2:53" x14ac:dyDescent="0.25">
      <c r="B636" s="68">
        <v>2024</v>
      </c>
      <c r="C636" s="68">
        <v>891780111</v>
      </c>
      <c r="D636" s="69" t="s">
        <v>64</v>
      </c>
      <c r="E636" s="74" t="s">
        <v>9682</v>
      </c>
      <c r="F636" s="71" t="str">
        <f>VLOOKUP(E636,[6]Hoja1!$C:$D,2,FALSE)</f>
        <v>CO1.REQ.5993492</v>
      </c>
      <c r="G636" s="314">
        <v>0</v>
      </c>
      <c r="H636" s="67" t="s">
        <v>72</v>
      </c>
      <c r="I636" s="69" t="s">
        <v>65</v>
      </c>
      <c r="J636" s="70" t="s">
        <v>9681</v>
      </c>
      <c r="K636" s="70">
        <v>6600000</v>
      </c>
      <c r="L636" s="68" t="s">
        <v>67</v>
      </c>
      <c r="M636" s="70" t="s">
        <v>6320</v>
      </c>
      <c r="N636" s="70">
        <v>1102838856</v>
      </c>
      <c r="O636" s="75">
        <v>13</v>
      </c>
      <c r="P636" s="158">
        <v>45302</v>
      </c>
      <c r="Q636" s="70">
        <v>4518689382</v>
      </c>
      <c r="R636" s="249">
        <v>45369</v>
      </c>
      <c r="S636" s="70">
        <v>6600000</v>
      </c>
      <c r="T636" s="67" t="s">
        <v>66</v>
      </c>
      <c r="U636" s="70">
        <v>1192791759</v>
      </c>
      <c r="V636" s="70" t="s">
        <v>2571</v>
      </c>
      <c r="W636" s="249">
        <v>45369</v>
      </c>
      <c r="X636" s="249">
        <v>45369</v>
      </c>
      <c r="Y636" s="78" t="s">
        <v>74</v>
      </c>
      <c r="Z636" s="249">
        <v>45424</v>
      </c>
      <c r="AA636" s="71">
        <f t="shared" si="45"/>
        <v>55</v>
      </c>
      <c r="AB636" s="71">
        <v>0</v>
      </c>
      <c r="AC636" s="299">
        <v>0</v>
      </c>
      <c r="AD636" s="71">
        <v>0</v>
      </c>
      <c r="AE636" s="158" t="s">
        <v>74</v>
      </c>
      <c r="AF636" s="71">
        <f t="shared" si="46"/>
        <v>0</v>
      </c>
      <c r="AG636" s="70">
        <v>0</v>
      </c>
      <c r="AH636" s="300">
        <v>0</v>
      </c>
      <c r="AI636" s="158" t="s">
        <v>74</v>
      </c>
      <c r="AJ636" s="67">
        <v>0</v>
      </c>
      <c r="AK636" s="76" t="s">
        <v>74</v>
      </c>
      <c r="AL636" s="76" t="s">
        <v>74</v>
      </c>
      <c r="AM636" s="71">
        <f t="shared" si="47"/>
        <v>0</v>
      </c>
      <c r="AN636" s="305">
        <f>+K636+AC636-AH636</f>
        <v>6600000</v>
      </c>
      <c r="AO636" s="67" t="s">
        <v>66</v>
      </c>
      <c r="AP636" s="70">
        <v>6600000</v>
      </c>
      <c r="AQ636" s="67" t="s">
        <v>94</v>
      </c>
      <c r="AR636" s="70">
        <v>0</v>
      </c>
      <c r="AS636" s="80" t="s">
        <v>74</v>
      </c>
      <c r="AT636" s="301">
        <v>6600000</v>
      </c>
      <c r="AU636" s="203">
        <f t="shared" si="48"/>
        <v>0</v>
      </c>
      <c r="AV636" s="83">
        <f t="shared" si="49"/>
        <v>1</v>
      </c>
      <c r="AW636" s="158" t="s">
        <v>74</v>
      </c>
      <c r="AX636" s="67" t="s">
        <v>80</v>
      </c>
      <c r="AY636" s="70" t="s">
        <v>9680</v>
      </c>
      <c r="AZ636" s="68" t="s">
        <v>66</v>
      </c>
      <c r="BA636" s="68" t="s">
        <v>66</v>
      </c>
    </row>
    <row r="637" spans="2:53" x14ac:dyDescent="0.25">
      <c r="B637" s="68">
        <v>2024</v>
      </c>
      <c r="C637" s="68">
        <v>891780111</v>
      </c>
      <c r="D637" s="69" t="s">
        <v>64</v>
      </c>
      <c r="E637" s="74" t="s">
        <v>9679</v>
      </c>
      <c r="F637" s="71" t="str">
        <f>VLOOKUP(E637,[6]Hoja1!$C:$D,2,FALSE)</f>
        <v>CO1.REQ.5993157</v>
      </c>
      <c r="G637" s="314">
        <v>0</v>
      </c>
      <c r="H637" s="67" t="s">
        <v>72</v>
      </c>
      <c r="I637" s="69" t="s">
        <v>65</v>
      </c>
      <c r="J637" s="70" t="s">
        <v>9678</v>
      </c>
      <c r="K637" s="70">
        <v>15000000</v>
      </c>
      <c r="L637" s="68" t="s">
        <v>67</v>
      </c>
      <c r="M637" s="70" t="s">
        <v>6278</v>
      </c>
      <c r="N637" s="70">
        <v>1052983008</v>
      </c>
      <c r="O637" s="70">
        <v>50</v>
      </c>
      <c r="P637" s="249">
        <v>45306</v>
      </c>
      <c r="Q637" s="70">
        <v>318249309.38</v>
      </c>
      <c r="R637" s="249">
        <v>45369</v>
      </c>
      <c r="S637" s="70">
        <v>15000000</v>
      </c>
      <c r="T637" s="67" t="s">
        <v>66</v>
      </c>
      <c r="U637" s="70">
        <v>1082870070</v>
      </c>
      <c r="V637" s="70" t="s">
        <v>6187</v>
      </c>
      <c r="W637" s="249">
        <v>45369</v>
      </c>
      <c r="X637" s="249">
        <v>45369</v>
      </c>
      <c r="Y637" s="78" t="s">
        <v>74</v>
      </c>
      <c r="Z637" s="249">
        <v>45535</v>
      </c>
      <c r="AA637" s="71">
        <f t="shared" si="45"/>
        <v>166</v>
      </c>
      <c r="AB637" s="71">
        <v>0</v>
      </c>
      <c r="AC637" s="299">
        <v>0</v>
      </c>
      <c r="AD637" s="71">
        <v>0</v>
      </c>
      <c r="AE637" s="158" t="s">
        <v>74</v>
      </c>
      <c r="AF637" s="71">
        <f t="shared" si="46"/>
        <v>0</v>
      </c>
      <c r="AG637" s="70">
        <v>0</v>
      </c>
      <c r="AH637" s="300">
        <v>0</v>
      </c>
      <c r="AI637" s="158" t="s">
        <v>74</v>
      </c>
      <c r="AJ637" s="67">
        <v>0</v>
      </c>
      <c r="AK637" s="76" t="s">
        <v>74</v>
      </c>
      <c r="AL637" s="76" t="s">
        <v>74</v>
      </c>
      <c r="AM637" s="71">
        <f t="shared" si="47"/>
        <v>0</v>
      </c>
      <c r="AN637" s="305">
        <f>+K637+AC637-AH637</f>
        <v>15000000</v>
      </c>
      <c r="AO637" s="67" t="s">
        <v>66</v>
      </c>
      <c r="AP637" s="70">
        <v>15000000</v>
      </c>
      <c r="AQ637" s="67" t="s">
        <v>94</v>
      </c>
      <c r="AR637" s="70">
        <v>0</v>
      </c>
      <c r="AS637" s="80" t="s">
        <v>74</v>
      </c>
      <c r="AT637" s="301">
        <v>15000000</v>
      </c>
      <c r="AU637" s="203">
        <f t="shared" si="48"/>
        <v>0</v>
      </c>
      <c r="AV637" s="83">
        <f t="shared" si="49"/>
        <v>1</v>
      </c>
      <c r="AW637" s="158" t="s">
        <v>74</v>
      </c>
      <c r="AX637" s="67" t="s">
        <v>80</v>
      </c>
      <c r="AY637" s="70" t="s">
        <v>9677</v>
      </c>
      <c r="AZ637" s="68" t="s">
        <v>66</v>
      </c>
      <c r="BA637" s="68" t="s">
        <v>66</v>
      </c>
    </row>
    <row r="638" spans="2:53" x14ac:dyDescent="0.25">
      <c r="B638" s="68">
        <v>2024</v>
      </c>
      <c r="C638" s="68">
        <v>891780111</v>
      </c>
      <c r="D638" s="69" t="s">
        <v>64</v>
      </c>
      <c r="E638" s="74" t="s">
        <v>9676</v>
      </c>
      <c r="F638" s="71" t="str">
        <f>VLOOKUP(E638,[6]Hoja1!$C:$D,2,FALSE)</f>
        <v>CO1.REQ.5993047</v>
      </c>
      <c r="G638" s="314">
        <v>0</v>
      </c>
      <c r="H638" s="67" t="s">
        <v>72</v>
      </c>
      <c r="I638" s="69" t="s">
        <v>65</v>
      </c>
      <c r="J638" s="70" t="s">
        <v>9675</v>
      </c>
      <c r="K638" s="70">
        <v>31200000</v>
      </c>
      <c r="L638" s="68" t="s">
        <v>67</v>
      </c>
      <c r="M638" s="70" t="s">
        <v>2270</v>
      </c>
      <c r="N638" s="70">
        <v>1082875832</v>
      </c>
      <c r="O638" s="70">
        <v>50</v>
      </c>
      <c r="P638" s="249">
        <v>45306</v>
      </c>
      <c r="Q638" s="70">
        <v>318249309.38</v>
      </c>
      <c r="R638" s="249">
        <v>45369</v>
      </c>
      <c r="S638" s="70">
        <v>31200000</v>
      </c>
      <c r="T638" s="67" t="s">
        <v>66</v>
      </c>
      <c r="U638" s="70">
        <v>1082870070</v>
      </c>
      <c r="V638" s="70" t="s">
        <v>6187</v>
      </c>
      <c r="W638" s="249">
        <v>45369</v>
      </c>
      <c r="X638" s="249">
        <v>45369</v>
      </c>
      <c r="Y638" s="78" t="s">
        <v>74</v>
      </c>
      <c r="Z638" s="249">
        <v>45535</v>
      </c>
      <c r="AA638" s="71">
        <f t="shared" si="45"/>
        <v>166</v>
      </c>
      <c r="AB638" s="71">
        <v>0</v>
      </c>
      <c r="AC638" s="299">
        <v>0</v>
      </c>
      <c r="AD638" s="71">
        <v>0</v>
      </c>
      <c r="AE638" s="158" t="s">
        <v>74</v>
      </c>
      <c r="AF638" s="71">
        <f t="shared" si="46"/>
        <v>0</v>
      </c>
      <c r="AG638" s="70">
        <v>0</v>
      </c>
      <c r="AH638" s="300">
        <v>0</v>
      </c>
      <c r="AI638" s="158" t="s">
        <v>74</v>
      </c>
      <c r="AJ638" s="67">
        <v>0</v>
      </c>
      <c r="AK638" s="76" t="s">
        <v>74</v>
      </c>
      <c r="AL638" s="76" t="s">
        <v>74</v>
      </c>
      <c r="AM638" s="71">
        <f t="shared" si="47"/>
        <v>0</v>
      </c>
      <c r="AN638" s="305">
        <f>+K638+AC638-AH638</f>
        <v>31200000</v>
      </c>
      <c r="AO638" s="67" t="s">
        <v>66</v>
      </c>
      <c r="AP638" s="70">
        <v>31200000</v>
      </c>
      <c r="AQ638" s="67" t="s">
        <v>94</v>
      </c>
      <c r="AR638" s="70">
        <v>0</v>
      </c>
      <c r="AS638" s="80" t="s">
        <v>74</v>
      </c>
      <c r="AT638" s="301">
        <v>31200000</v>
      </c>
      <c r="AU638" s="203">
        <f t="shared" si="48"/>
        <v>0</v>
      </c>
      <c r="AV638" s="83">
        <f t="shared" si="49"/>
        <v>1</v>
      </c>
      <c r="AW638" s="158" t="s">
        <v>74</v>
      </c>
      <c r="AX638" s="67" t="s">
        <v>80</v>
      </c>
      <c r="AY638" s="70" t="s">
        <v>9674</v>
      </c>
      <c r="AZ638" s="68" t="s">
        <v>66</v>
      </c>
      <c r="BA638" s="68" t="s">
        <v>66</v>
      </c>
    </row>
    <row r="639" spans="2:53" x14ac:dyDescent="0.25">
      <c r="B639" s="68">
        <v>2024</v>
      </c>
      <c r="C639" s="68">
        <v>891780111</v>
      </c>
      <c r="D639" s="69" t="s">
        <v>64</v>
      </c>
      <c r="E639" s="74" t="s">
        <v>9673</v>
      </c>
      <c r="F639" s="71" t="str">
        <f>VLOOKUP(E639,[6]Hoja1!$C:$D,2,FALSE)</f>
        <v>CO1.REQ.5993770</v>
      </c>
      <c r="G639" s="314">
        <v>0</v>
      </c>
      <c r="H639" s="67" t="s">
        <v>72</v>
      </c>
      <c r="I639" s="69" t="s">
        <v>65</v>
      </c>
      <c r="J639" s="70" t="s">
        <v>9672</v>
      </c>
      <c r="K639" s="70">
        <v>30000000</v>
      </c>
      <c r="L639" s="68" t="s">
        <v>67</v>
      </c>
      <c r="M639" s="70" t="s">
        <v>6239</v>
      </c>
      <c r="N639" s="70">
        <v>1143224044</v>
      </c>
      <c r="O639" s="70">
        <v>50</v>
      </c>
      <c r="P639" s="249">
        <v>45306</v>
      </c>
      <c r="Q639" s="70">
        <v>318249309.38</v>
      </c>
      <c r="R639" s="249">
        <v>45369</v>
      </c>
      <c r="S639" s="70">
        <v>30000000</v>
      </c>
      <c r="T639" s="67" t="s">
        <v>66</v>
      </c>
      <c r="U639" s="70">
        <v>1082870070</v>
      </c>
      <c r="V639" s="70" t="s">
        <v>6187</v>
      </c>
      <c r="W639" s="249">
        <v>45369</v>
      </c>
      <c r="X639" s="249">
        <v>45369</v>
      </c>
      <c r="Y639" s="78" t="s">
        <v>74</v>
      </c>
      <c r="Z639" s="249">
        <v>45535</v>
      </c>
      <c r="AA639" s="71">
        <f t="shared" si="45"/>
        <v>166</v>
      </c>
      <c r="AB639" s="71">
        <v>0</v>
      </c>
      <c r="AC639" s="299">
        <v>0</v>
      </c>
      <c r="AD639" s="71">
        <v>0</v>
      </c>
      <c r="AE639" s="158" t="s">
        <v>74</v>
      </c>
      <c r="AF639" s="71">
        <f t="shared" si="46"/>
        <v>0</v>
      </c>
      <c r="AG639" s="70">
        <v>0</v>
      </c>
      <c r="AH639" s="300">
        <v>0</v>
      </c>
      <c r="AI639" s="158" t="s">
        <v>74</v>
      </c>
      <c r="AJ639" s="67">
        <v>0</v>
      </c>
      <c r="AK639" s="76" t="s">
        <v>74</v>
      </c>
      <c r="AL639" s="76" t="s">
        <v>74</v>
      </c>
      <c r="AM639" s="71">
        <f t="shared" si="47"/>
        <v>0</v>
      </c>
      <c r="AN639" s="305">
        <f>+K639+AC639-AH639</f>
        <v>30000000</v>
      </c>
      <c r="AO639" s="67" t="s">
        <v>66</v>
      </c>
      <c r="AP639" s="70">
        <v>30000000</v>
      </c>
      <c r="AQ639" s="67" t="s">
        <v>94</v>
      </c>
      <c r="AR639" s="70">
        <v>0</v>
      </c>
      <c r="AS639" s="80" t="s">
        <v>74</v>
      </c>
      <c r="AT639" s="301">
        <v>30000000</v>
      </c>
      <c r="AU639" s="203">
        <f t="shared" si="48"/>
        <v>0</v>
      </c>
      <c r="AV639" s="83">
        <f t="shared" si="49"/>
        <v>1</v>
      </c>
      <c r="AW639" s="158" t="s">
        <v>74</v>
      </c>
      <c r="AX639" s="67" t="s">
        <v>80</v>
      </c>
      <c r="AY639" s="70" t="s">
        <v>9671</v>
      </c>
      <c r="AZ639" s="68" t="s">
        <v>66</v>
      </c>
      <c r="BA639" s="68" t="s">
        <v>66</v>
      </c>
    </row>
    <row r="640" spans="2:53" x14ac:dyDescent="0.25">
      <c r="B640" s="68">
        <v>2024</v>
      </c>
      <c r="C640" s="68">
        <v>891780111</v>
      </c>
      <c r="D640" s="69" t="s">
        <v>64</v>
      </c>
      <c r="E640" s="74" t="s">
        <v>9670</v>
      </c>
      <c r="F640" s="71" t="str">
        <f>VLOOKUP(E640,[6]Hoja1!$C:$D,2,FALSE)</f>
        <v>CO1.REQ.5993118</v>
      </c>
      <c r="G640" s="314">
        <v>0</v>
      </c>
      <c r="H640" s="67" t="s">
        <v>72</v>
      </c>
      <c r="I640" s="69" t="s">
        <v>65</v>
      </c>
      <c r="J640" s="70" t="s">
        <v>9669</v>
      </c>
      <c r="K640" s="70">
        <v>4000000</v>
      </c>
      <c r="L640" s="68" t="s">
        <v>67</v>
      </c>
      <c r="M640" s="70" t="s">
        <v>9668</v>
      </c>
      <c r="N640" s="70">
        <v>1018493051</v>
      </c>
      <c r="O640" s="70">
        <v>50</v>
      </c>
      <c r="P640" s="249">
        <v>45306</v>
      </c>
      <c r="Q640" s="70">
        <v>318249309.38</v>
      </c>
      <c r="R640" s="249">
        <v>45369</v>
      </c>
      <c r="S640" s="70">
        <v>4000000</v>
      </c>
      <c r="T640" s="67" t="s">
        <v>66</v>
      </c>
      <c r="U640" s="70">
        <v>1082870070</v>
      </c>
      <c r="V640" s="70" t="s">
        <v>6187</v>
      </c>
      <c r="W640" s="249">
        <v>45369</v>
      </c>
      <c r="X640" s="249">
        <v>45369</v>
      </c>
      <c r="Y640" s="78" t="s">
        <v>74</v>
      </c>
      <c r="Z640" s="249">
        <v>45412</v>
      </c>
      <c r="AA640" s="71">
        <f t="shared" si="45"/>
        <v>43</v>
      </c>
      <c r="AB640" s="71">
        <v>0</v>
      </c>
      <c r="AC640" s="299">
        <v>0</v>
      </c>
      <c r="AD640" s="71">
        <v>0</v>
      </c>
      <c r="AE640" s="158" t="s">
        <v>74</v>
      </c>
      <c r="AF640" s="71">
        <f t="shared" si="46"/>
        <v>0</v>
      </c>
      <c r="AG640" s="70">
        <v>0</v>
      </c>
      <c r="AH640" s="300">
        <v>0</v>
      </c>
      <c r="AI640" s="158" t="s">
        <v>74</v>
      </c>
      <c r="AJ640" s="67">
        <v>0</v>
      </c>
      <c r="AK640" s="76" t="s">
        <v>74</v>
      </c>
      <c r="AL640" s="76" t="s">
        <v>74</v>
      </c>
      <c r="AM640" s="71">
        <f t="shared" si="47"/>
        <v>0</v>
      </c>
      <c r="AN640" s="305">
        <f>+K640+AC640-AH640</f>
        <v>4000000</v>
      </c>
      <c r="AO640" s="67" t="s">
        <v>66</v>
      </c>
      <c r="AP640" s="70">
        <v>4000000</v>
      </c>
      <c r="AQ640" s="67" t="s">
        <v>94</v>
      </c>
      <c r="AR640" s="70">
        <v>0</v>
      </c>
      <c r="AS640" s="80" t="s">
        <v>74</v>
      </c>
      <c r="AT640" s="301">
        <v>4000000</v>
      </c>
      <c r="AU640" s="203">
        <f t="shared" si="48"/>
        <v>0</v>
      </c>
      <c r="AV640" s="83">
        <f t="shared" si="49"/>
        <v>1</v>
      </c>
      <c r="AW640" s="158" t="s">
        <v>74</v>
      </c>
      <c r="AX640" s="67" t="s">
        <v>80</v>
      </c>
      <c r="AY640" s="70" t="s">
        <v>9667</v>
      </c>
      <c r="AZ640" s="68" t="s">
        <v>66</v>
      </c>
      <c r="BA640" s="68" t="s">
        <v>66</v>
      </c>
    </row>
    <row r="641" spans="2:53" x14ac:dyDescent="0.25">
      <c r="B641" s="68">
        <v>2024</v>
      </c>
      <c r="C641" s="68">
        <v>891780111</v>
      </c>
      <c r="D641" s="69" t="s">
        <v>64</v>
      </c>
      <c r="E641" s="74" t="s">
        <v>9666</v>
      </c>
      <c r="F641" s="71" t="str">
        <f>VLOOKUP(E641,[6]Hoja1!$C:$D,2,FALSE)</f>
        <v>CO1.REQ.5993326</v>
      </c>
      <c r="G641" s="314">
        <v>0</v>
      </c>
      <c r="H641" s="67" t="s">
        <v>72</v>
      </c>
      <c r="I641" s="69" t="s">
        <v>65</v>
      </c>
      <c r="J641" s="70" t="s">
        <v>9665</v>
      </c>
      <c r="K641" s="70">
        <v>20400000</v>
      </c>
      <c r="L641" s="68" t="s">
        <v>67</v>
      </c>
      <c r="M641" s="70" t="s">
        <v>9664</v>
      </c>
      <c r="N641" s="70">
        <v>1114816077</v>
      </c>
      <c r="O641" s="70">
        <v>50</v>
      </c>
      <c r="P641" s="249">
        <v>45306</v>
      </c>
      <c r="Q641" s="70">
        <v>318249309.38</v>
      </c>
      <c r="R641" s="249">
        <v>45369</v>
      </c>
      <c r="S641" s="70">
        <v>20400000</v>
      </c>
      <c r="T641" s="67" t="s">
        <v>66</v>
      </c>
      <c r="U641" s="70">
        <v>1082870070</v>
      </c>
      <c r="V641" s="70" t="s">
        <v>6187</v>
      </c>
      <c r="W641" s="249">
        <v>45369</v>
      </c>
      <c r="X641" s="249">
        <v>45369</v>
      </c>
      <c r="Y641" s="78" t="s">
        <v>74</v>
      </c>
      <c r="Z641" s="249">
        <v>45535</v>
      </c>
      <c r="AA641" s="71">
        <f t="shared" si="45"/>
        <v>166</v>
      </c>
      <c r="AB641" s="71">
        <v>0</v>
      </c>
      <c r="AC641" s="299">
        <v>0</v>
      </c>
      <c r="AD641" s="71">
        <v>0</v>
      </c>
      <c r="AE641" s="158" t="s">
        <v>74</v>
      </c>
      <c r="AF641" s="71">
        <f t="shared" si="46"/>
        <v>0</v>
      </c>
      <c r="AG641" s="70">
        <v>0</v>
      </c>
      <c r="AH641" s="300">
        <v>0</v>
      </c>
      <c r="AI641" s="158" t="s">
        <v>74</v>
      </c>
      <c r="AJ641" s="67">
        <v>0</v>
      </c>
      <c r="AK641" s="76" t="s">
        <v>74</v>
      </c>
      <c r="AL641" s="76" t="s">
        <v>74</v>
      </c>
      <c r="AM641" s="71">
        <f t="shared" si="47"/>
        <v>0</v>
      </c>
      <c r="AN641" s="305">
        <f>+K641+AC641-AH641</f>
        <v>20400000</v>
      </c>
      <c r="AO641" s="67" t="s">
        <v>66</v>
      </c>
      <c r="AP641" s="70">
        <v>20400000</v>
      </c>
      <c r="AQ641" s="67" t="s">
        <v>94</v>
      </c>
      <c r="AR641" s="70">
        <v>0</v>
      </c>
      <c r="AS641" s="80" t="s">
        <v>74</v>
      </c>
      <c r="AT641" s="301">
        <v>20400000</v>
      </c>
      <c r="AU641" s="203">
        <f t="shared" si="48"/>
        <v>0</v>
      </c>
      <c r="AV641" s="83">
        <f t="shared" si="49"/>
        <v>1</v>
      </c>
      <c r="AW641" s="158" t="s">
        <v>74</v>
      </c>
      <c r="AX641" s="67" t="s">
        <v>80</v>
      </c>
      <c r="AY641" s="70" t="s">
        <v>9663</v>
      </c>
      <c r="AZ641" s="68" t="s">
        <v>66</v>
      </c>
      <c r="BA641" s="68" t="s">
        <v>66</v>
      </c>
    </row>
    <row r="642" spans="2:53" x14ac:dyDescent="0.25">
      <c r="B642" s="68">
        <v>2024</v>
      </c>
      <c r="C642" s="68">
        <v>891780111</v>
      </c>
      <c r="D642" s="69" t="s">
        <v>64</v>
      </c>
      <c r="E642" s="74" t="s">
        <v>9662</v>
      </c>
      <c r="F642" s="71" t="str">
        <f>VLOOKUP(E642,[6]Hoja1!$C:$D,2,FALSE)</f>
        <v>CO1.REQ.5993932</v>
      </c>
      <c r="G642" s="314">
        <v>0</v>
      </c>
      <c r="H642" s="67" t="s">
        <v>72</v>
      </c>
      <c r="I642" s="69" t="s">
        <v>65</v>
      </c>
      <c r="J642" s="70" t="s">
        <v>9661</v>
      </c>
      <c r="K642" s="70">
        <v>30000000</v>
      </c>
      <c r="L642" s="68" t="s">
        <v>67</v>
      </c>
      <c r="M642" s="70" t="s">
        <v>6264</v>
      </c>
      <c r="N642" s="70">
        <v>1082984896</v>
      </c>
      <c r="O642" s="70">
        <v>50</v>
      </c>
      <c r="P642" s="249">
        <v>45306</v>
      </c>
      <c r="Q642" s="70">
        <v>318249309.38</v>
      </c>
      <c r="R642" s="249">
        <v>45369</v>
      </c>
      <c r="S642" s="70">
        <v>30000000</v>
      </c>
      <c r="T642" s="67" t="s">
        <v>66</v>
      </c>
      <c r="U642" s="70">
        <v>1082870070</v>
      </c>
      <c r="V642" s="70" t="s">
        <v>6187</v>
      </c>
      <c r="W642" s="249">
        <v>45369</v>
      </c>
      <c r="X642" s="249">
        <v>45369</v>
      </c>
      <c r="Y642" s="78" t="s">
        <v>74</v>
      </c>
      <c r="Z642" s="249">
        <v>45535</v>
      </c>
      <c r="AA642" s="71">
        <f t="shared" si="45"/>
        <v>166</v>
      </c>
      <c r="AB642" s="71">
        <v>0</v>
      </c>
      <c r="AC642" s="299">
        <v>0</v>
      </c>
      <c r="AD642" s="71">
        <v>0</v>
      </c>
      <c r="AE642" s="158" t="s">
        <v>74</v>
      </c>
      <c r="AF642" s="71">
        <f t="shared" si="46"/>
        <v>0</v>
      </c>
      <c r="AG642" s="70">
        <v>0</v>
      </c>
      <c r="AH642" s="300">
        <v>0</v>
      </c>
      <c r="AI642" s="158" t="s">
        <v>74</v>
      </c>
      <c r="AJ642" s="67">
        <v>0</v>
      </c>
      <c r="AK642" s="76" t="s">
        <v>74</v>
      </c>
      <c r="AL642" s="76" t="s">
        <v>74</v>
      </c>
      <c r="AM642" s="71">
        <f t="shared" si="47"/>
        <v>0</v>
      </c>
      <c r="AN642" s="305">
        <f>+K642+AC642-AH642</f>
        <v>30000000</v>
      </c>
      <c r="AO642" s="67" t="s">
        <v>66</v>
      </c>
      <c r="AP642" s="70">
        <v>30000000</v>
      </c>
      <c r="AQ642" s="67" t="s">
        <v>94</v>
      </c>
      <c r="AR642" s="70">
        <v>0</v>
      </c>
      <c r="AS642" s="80" t="s">
        <v>74</v>
      </c>
      <c r="AT642" s="301">
        <v>30000000</v>
      </c>
      <c r="AU642" s="203">
        <f t="shared" si="48"/>
        <v>0</v>
      </c>
      <c r="AV642" s="83">
        <f t="shared" si="49"/>
        <v>1</v>
      </c>
      <c r="AW642" s="158" t="s">
        <v>74</v>
      </c>
      <c r="AX642" s="67" t="s">
        <v>80</v>
      </c>
      <c r="AY642" s="70" t="s">
        <v>9660</v>
      </c>
      <c r="AZ642" s="68" t="s">
        <v>66</v>
      </c>
      <c r="BA642" s="68" t="s">
        <v>66</v>
      </c>
    </row>
    <row r="643" spans="2:53" x14ac:dyDescent="0.25">
      <c r="B643" s="68">
        <v>2024</v>
      </c>
      <c r="C643" s="68">
        <v>891780111</v>
      </c>
      <c r="D643" s="69" t="s">
        <v>64</v>
      </c>
      <c r="E643" s="74" t="s">
        <v>9659</v>
      </c>
      <c r="F643" s="71" t="str">
        <f>VLOOKUP(E643,[6]Hoja1!$C:$D,2,FALSE)</f>
        <v>CO1.REQ.5991112</v>
      </c>
      <c r="G643" s="314">
        <v>0</v>
      </c>
      <c r="H643" s="67" t="s">
        <v>72</v>
      </c>
      <c r="I643" s="69" t="s">
        <v>65</v>
      </c>
      <c r="J643" s="70" t="s">
        <v>9658</v>
      </c>
      <c r="K643" s="70">
        <v>14400000</v>
      </c>
      <c r="L643" s="68" t="s">
        <v>67</v>
      </c>
      <c r="M643" s="70" t="s">
        <v>2355</v>
      </c>
      <c r="N643" s="70">
        <v>33224219</v>
      </c>
      <c r="O643" s="70">
        <v>50</v>
      </c>
      <c r="P643" s="249">
        <v>45306</v>
      </c>
      <c r="Q643" s="70">
        <v>318249309.38</v>
      </c>
      <c r="R643" s="249">
        <v>45369</v>
      </c>
      <c r="S643" s="70">
        <v>14400000</v>
      </c>
      <c r="T643" s="67" t="s">
        <v>66</v>
      </c>
      <c r="U643" s="70">
        <v>1082870070</v>
      </c>
      <c r="V643" s="70" t="s">
        <v>6187</v>
      </c>
      <c r="W643" s="249">
        <v>45369</v>
      </c>
      <c r="X643" s="249">
        <v>45369</v>
      </c>
      <c r="Y643" s="78" t="s">
        <v>74</v>
      </c>
      <c r="Z643" s="249">
        <v>45535</v>
      </c>
      <c r="AA643" s="71">
        <f t="shared" si="45"/>
        <v>166</v>
      </c>
      <c r="AB643" s="71">
        <v>0</v>
      </c>
      <c r="AC643" s="299">
        <v>0</v>
      </c>
      <c r="AD643" s="71">
        <v>0</v>
      </c>
      <c r="AE643" s="158" t="s">
        <v>74</v>
      </c>
      <c r="AF643" s="71">
        <f t="shared" si="46"/>
        <v>0</v>
      </c>
      <c r="AG643" s="70">
        <v>0</v>
      </c>
      <c r="AH643" s="300">
        <v>0</v>
      </c>
      <c r="AI643" s="158" t="s">
        <v>74</v>
      </c>
      <c r="AJ643" s="67">
        <v>0</v>
      </c>
      <c r="AK643" s="76" t="s">
        <v>74</v>
      </c>
      <c r="AL643" s="76" t="s">
        <v>74</v>
      </c>
      <c r="AM643" s="71">
        <f t="shared" si="47"/>
        <v>0</v>
      </c>
      <c r="AN643" s="305">
        <f>+K643+AC643-AH643</f>
        <v>14400000</v>
      </c>
      <c r="AO643" s="67" t="s">
        <v>66</v>
      </c>
      <c r="AP643" s="70">
        <v>14400000</v>
      </c>
      <c r="AQ643" s="67" t="s">
        <v>94</v>
      </c>
      <c r="AR643" s="70">
        <v>0</v>
      </c>
      <c r="AS643" s="80" t="s">
        <v>74</v>
      </c>
      <c r="AT643" s="301">
        <v>14400000</v>
      </c>
      <c r="AU643" s="203">
        <f t="shared" si="48"/>
        <v>0</v>
      </c>
      <c r="AV643" s="83">
        <f t="shared" si="49"/>
        <v>1</v>
      </c>
      <c r="AW643" s="158" t="s">
        <v>74</v>
      </c>
      <c r="AX643" s="67" t="s">
        <v>80</v>
      </c>
      <c r="AY643" s="70" t="s">
        <v>9657</v>
      </c>
      <c r="AZ643" s="68" t="s">
        <v>66</v>
      </c>
      <c r="BA643" s="68" t="s">
        <v>66</v>
      </c>
    </row>
    <row r="644" spans="2:53" x14ac:dyDescent="0.25">
      <c r="B644" s="68">
        <v>2024</v>
      </c>
      <c r="C644" s="68">
        <v>891780111</v>
      </c>
      <c r="D644" s="69" t="s">
        <v>64</v>
      </c>
      <c r="E644" s="74" t="s">
        <v>9656</v>
      </c>
      <c r="F644" s="71" t="str">
        <f>VLOOKUP(E644,[6]Hoja1!$C:$D,2,FALSE)</f>
        <v>CO1.REQ.5991737</v>
      </c>
      <c r="G644" s="314">
        <v>0</v>
      </c>
      <c r="H644" s="67" t="s">
        <v>72</v>
      </c>
      <c r="I644" s="69" t="s">
        <v>65</v>
      </c>
      <c r="J644" s="70" t="s">
        <v>9655</v>
      </c>
      <c r="K644" s="70">
        <v>6300000</v>
      </c>
      <c r="L644" s="68" t="s">
        <v>67</v>
      </c>
      <c r="M644" s="70" t="s">
        <v>7147</v>
      </c>
      <c r="N644" s="70">
        <v>1221975183</v>
      </c>
      <c r="O644" s="75">
        <v>14</v>
      </c>
      <c r="P644" s="249">
        <v>45302</v>
      </c>
      <c r="Q644" s="70">
        <v>2126349000</v>
      </c>
      <c r="R644" s="249">
        <v>45369</v>
      </c>
      <c r="S644" s="70">
        <v>6300000</v>
      </c>
      <c r="T644" s="67" t="s">
        <v>66</v>
      </c>
      <c r="U644" s="70">
        <v>12560219</v>
      </c>
      <c r="V644" s="70" t="s">
        <v>5718</v>
      </c>
      <c r="W644" s="249">
        <v>45369</v>
      </c>
      <c r="X644" s="249">
        <v>45369</v>
      </c>
      <c r="Y644" s="78" t="s">
        <v>74</v>
      </c>
      <c r="Z644" s="249">
        <v>45457</v>
      </c>
      <c r="AA644" s="71">
        <f t="shared" si="45"/>
        <v>88</v>
      </c>
      <c r="AB644" s="71">
        <v>0</v>
      </c>
      <c r="AC644" s="299">
        <v>0</v>
      </c>
      <c r="AD644" s="71">
        <v>0</v>
      </c>
      <c r="AE644" s="158" t="s">
        <v>74</v>
      </c>
      <c r="AF644" s="71">
        <f t="shared" si="46"/>
        <v>0</v>
      </c>
      <c r="AG644" s="70">
        <v>0</v>
      </c>
      <c r="AH644" s="300">
        <v>0</v>
      </c>
      <c r="AI644" s="158" t="s">
        <v>74</v>
      </c>
      <c r="AJ644" s="67">
        <v>0</v>
      </c>
      <c r="AK644" s="76" t="s">
        <v>74</v>
      </c>
      <c r="AL644" s="76" t="s">
        <v>74</v>
      </c>
      <c r="AM644" s="71">
        <f t="shared" si="47"/>
        <v>0</v>
      </c>
      <c r="AN644" s="305">
        <f>+K644+AC644-AH644</f>
        <v>6300000</v>
      </c>
      <c r="AO644" s="67" t="s">
        <v>66</v>
      </c>
      <c r="AP644" s="70">
        <v>6300000</v>
      </c>
      <c r="AQ644" s="67" t="s">
        <v>94</v>
      </c>
      <c r="AR644" s="70">
        <v>0</v>
      </c>
      <c r="AS644" s="80" t="s">
        <v>74</v>
      </c>
      <c r="AT644" s="301">
        <v>6300000</v>
      </c>
      <c r="AU644" s="203">
        <f t="shared" si="48"/>
        <v>0</v>
      </c>
      <c r="AV644" s="83">
        <f t="shared" si="49"/>
        <v>1</v>
      </c>
      <c r="AW644" s="158" t="s">
        <v>74</v>
      </c>
      <c r="AX644" s="67" t="s">
        <v>80</v>
      </c>
      <c r="AY644" s="70" t="s">
        <v>9654</v>
      </c>
      <c r="AZ644" s="68" t="s">
        <v>66</v>
      </c>
      <c r="BA644" s="68" t="s">
        <v>66</v>
      </c>
    </row>
    <row r="645" spans="2:53" x14ac:dyDescent="0.25">
      <c r="B645" s="68">
        <v>2024</v>
      </c>
      <c r="C645" s="68">
        <v>891780111</v>
      </c>
      <c r="D645" s="69" t="s">
        <v>64</v>
      </c>
      <c r="E645" s="74" t="s">
        <v>9653</v>
      </c>
      <c r="F645" s="71" t="str">
        <f>VLOOKUP(E645,[6]Hoja1!$C:$D,2,FALSE)</f>
        <v>CO1.REQ.5992404</v>
      </c>
      <c r="G645" s="314">
        <v>0</v>
      </c>
      <c r="H645" s="67" t="s">
        <v>72</v>
      </c>
      <c r="I645" s="69" t="s">
        <v>65</v>
      </c>
      <c r="J645" s="70" t="s">
        <v>9652</v>
      </c>
      <c r="K645" s="70">
        <v>19240000</v>
      </c>
      <c r="L645" s="68" t="s">
        <v>67</v>
      </c>
      <c r="M645" s="70" t="s">
        <v>9651</v>
      </c>
      <c r="N645" s="70">
        <v>1082942381</v>
      </c>
      <c r="O645" s="75">
        <v>13</v>
      </c>
      <c r="P645" s="158">
        <v>45302</v>
      </c>
      <c r="Q645" s="70">
        <v>4518689382</v>
      </c>
      <c r="R645" s="249">
        <v>45370</v>
      </c>
      <c r="S645" s="70">
        <v>19240000</v>
      </c>
      <c r="T645" s="67" t="s">
        <v>66</v>
      </c>
      <c r="U645" s="70">
        <v>72175281</v>
      </c>
      <c r="V645" s="70" t="s">
        <v>4905</v>
      </c>
      <c r="W645" s="249">
        <v>45370</v>
      </c>
      <c r="X645" s="249">
        <v>45370</v>
      </c>
      <c r="Y645" s="78" t="s">
        <v>74</v>
      </c>
      <c r="Z645" s="249">
        <v>45382</v>
      </c>
      <c r="AA645" s="71">
        <f t="shared" si="45"/>
        <v>12</v>
      </c>
      <c r="AB645" s="71">
        <v>0</v>
      </c>
      <c r="AC645" s="299">
        <v>0</v>
      </c>
      <c r="AD645" s="71">
        <v>0</v>
      </c>
      <c r="AE645" s="158" t="s">
        <v>74</v>
      </c>
      <c r="AF645" s="71">
        <f t="shared" si="46"/>
        <v>0</v>
      </c>
      <c r="AG645" s="70">
        <v>0</v>
      </c>
      <c r="AH645" s="300">
        <v>0</v>
      </c>
      <c r="AI645" s="158" t="s">
        <v>74</v>
      </c>
      <c r="AJ645" s="67">
        <v>0</v>
      </c>
      <c r="AK645" s="76" t="s">
        <v>74</v>
      </c>
      <c r="AL645" s="76" t="s">
        <v>74</v>
      </c>
      <c r="AM645" s="71">
        <f t="shared" si="47"/>
        <v>0</v>
      </c>
      <c r="AN645" s="305">
        <f>+K645+AC645-AH645</f>
        <v>19240000</v>
      </c>
      <c r="AO645" s="67" t="s">
        <v>66</v>
      </c>
      <c r="AP645" s="70">
        <v>19240000</v>
      </c>
      <c r="AQ645" s="67" t="s">
        <v>94</v>
      </c>
      <c r="AR645" s="70">
        <v>0</v>
      </c>
      <c r="AS645" s="80" t="s">
        <v>74</v>
      </c>
      <c r="AT645" s="301">
        <v>19240000</v>
      </c>
      <c r="AU645" s="203">
        <f t="shared" si="48"/>
        <v>0</v>
      </c>
      <c r="AV645" s="83">
        <f t="shared" si="49"/>
        <v>1</v>
      </c>
      <c r="AW645" s="158" t="s">
        <v>74</v>
      </c>
      <c r="AX645" s="67" t="s">
        <v>80</v>
      </c>
      <c r="AY645" s="70" t="s">
        <v>9650</v>
      </c>
      <c r="AZ645" s="68" t="s">
        <v>66</v>
      </c>
      <c r="BA645" s="68" t="s">
        <v>66</v>
      </c>
    </row>
    <row r="646" spans="2:53" x14ac:dyDescent="0.25">
      <c r="B646" s="68">
        <v>2024</v>
      </c>
      <c r="C646" s="68">
        <v>891780111</v>
      </c>
      <c r="D646" s="69" t="s">
        <v>64</v>
      </c>
      <c r="E646" s="74" t="s">
        <v>9649</v>
      </c>
      <c r="F646" s="71" t="str">
        <f>VLOOKUP(E646,[6]Hoja1!$C:$D,2,FALSE)</f>
        <v>CO1.REQ.5993104</v>
      </c>
      <c r="G646" s="314">
        <v>0</v>
      </c>
      <c r="H646" s="67" t="s">
        <v>72</v>
      </c>
      <c r="I646" s="69" t="s">
        <v>65</v>
      </c>
      <c r="J646" s="70" t="s">
        <v>9648</v>
      </c>
      <c r="K646" s="70">
        <v>3400000</v>
      </c>
      <c r="L646" s="68" t="s">
        <v>67</v>
      </c>
      <c r="M646" s="70" t="s">
        <v>9525</v>
      </c>
      <c r="N646" s="70">
        <v>1045729776</v>
      </c>
      <c r="O646" s="75">
        <v>709</v>
      </c>
      <c r="P646" s="158">
        <v>45369</v>
      </c>
      <c r="Q646" s="70">
        <v>16800000</v>
      </c>
      <c r="R646" s="249">
        <v>45371</v>
      </c>
      <c r="S646" s="70">
        <v>3400000</v>
      </c>
      <c r="T646" s="67" t="s">
        <v>66</v>
      </c>
      <c r="U646" s="70">
        <v>36559959</v>
      </c>
      <c r="V646" s="70" t="s">
        <v>6162</v>
      </c>
      <c r="W646" s="249">
        <v>45371</v>
      </c>
      <c r="X646" s="249">
        <v>45371</v>
      </c>
      <c r="Y646" s="78" t="s">
        <v>74</v>
      </c>
      <c r="Z646" s="249">
        <v>45382</v>
      </c>
      <c r="AA646" s="71">
        <f t="shared" si="45"/>
        <v>11</v>
      </c>
      <c r="AB646" s="71">
        <v>0</v>
      </c>
      <c r="AC646" s="299">
        <v>0</v>
      </c>
      <c r="AD646" s="71">
        <v>0</v>
      </c>
      <c r="AE646" s="158" t="s">
        <v>74</v>
      </c>
      <c r="AF646" s="71">
        <f t="shared" si="46"/>
        <v>0</v>
      </c>
      <c r="AG646" s="70">
        <v>0</v>
      </c>
      <c r="AH646" s="300">
        <v>0</v>
      </c>
      <c r="AI646" s="158" t="s">
        <v>74</v>
      </c>
      <c r="AJ646" s="67">
        <v>0</v>
      </c>
      <c r="AK646" s="76" t="s">
        <v>74</v>
      </c>
      <c r="AL646" s="76" t="s">
        <v>74</v>
      </c>
      <c r="AM646" s="71">
        <f t="shared" si="47"/>
        <v>0</v>
      </c>
      <c r="AN646" s="305">
        <f>+K646+AC646-AH646</f>
        <v>3400000</v>
      </c>
      <c r="AO646" s="67" t="s">
        <v>66</v>
      </c>
      <c r="AP646" s="70">
        <v>3400000</v>
      </c>
      <c r="AQ646" s="67" t="s">
        <v>94</v>
      </c>
      <c r="AR646" s="70">
        <v>0</v>
      </c>
      <c r="AS646" s="80" t="s">
        <v>74</v>
      </c>
      <c r="AT646" s="301">
        <v>3400000</v>
      </c>
      <c r="AU646" s="203">
        <f t="shared" si="48"/>
        <v>0</v>
      </c>
      <c r="AV646" s="83">
        <f t="shared" si="49"/>
        <v>1</v>
      </c>
      <c r="AW646" s="158" t="s">
        <v>74</v>
      </c>
      <c r="AX646" s="67" t="s">
        <v>80</v>
      </c>
      <c r="AY646" s="70" t="s">
        <v>9647</v>
      </c>
      <c r="AZ646" s="68" t="s">
        <v>66</v>
      </c>
      <c r="BA646" s="68" t="s">
        <v>66</v>
      </c>
    </row>
    <row r="647" spans="2:53" x14ac:dyDescent="0.25">
      <c r="B647" s="68">
        <v>2024</v>
      </c>
      <c r="C647" s="68">
        <v>891780111</v>
      </c>
      <c r="D647" s="69" t="s">
        <v>64</v>
      </c>
      <c r="E647" s="74" t="s">
        <v>9646</v>
      </c>
      <c r="F647" s="71" t="str">
        <f>VLOOKUP(E647,[6]Hoja1!$C:$D,2,FALSE)</f>
        <v>CO1.REQ.6000028</v>
      </c>
      <c r="G647" s="314">
        <v>0</v>
      </c>
      <c r="H647" s="67" t="s">
        <v>72</v>
      </c>
      <c r="I647" s="69" t="s">
        <v>65</v>
      </c>
      <c r="J647" s="70" t="s">
        <v>9645</v>
      </c>
      <c r="K647" s="70">
        <v>17250000</v>
      </c>
      <c r="L647" s="68" t="s">
        <v>67</v>
      </c>
      <c r="M647" s="70" t="s">
        <v>6234</v>
      </c>
      <c r="N647" s="70">
        <v>1083014411</v>
      </c>
      <c r="O647" s="70">
        <v>50</v>
      </c>
      <c r="P647" s="249">
        <v>45306</v>
      </c>
      <c r="Q647" s="70">
        <v>318249309.38</v>
      </c>
      <c r="R647" s="249">
        <v>45372</v>
      </c>
      <c r="S647" s="70">
        <v>17250000</v>
      </c>
      <c r="T647" s="67" t="s">
        <v>66</v>
      </c>
      <c r="U647" s="70">
        <v>1082870070</v>
      </c>
      <c r="V647" s="70" t="s">
        <v>6187</v>
      </c>
      <c r="W647" s="249">
        <v>45372</v>
      </c>
      <c r="X647" s="249">
        <v>45372</v>
      </c>
      <c r="Y647" s="78" t="s">
        <v>74</v>
      </c>
      <c r="Z647" s="249">
        <v>45535</v>
      </c>
      <c r="AA647" s="71">
        <f t="shared" si="45"/>
        <v>163</v>
      </c>
      <c r="AB647" s="71">
        <v>0</v>
      </c>
      <c r="AC647" s="299">
        <v>0</v>
      </c>
      <c r="AD647" s="71">
        <v>0</v>
      </c>
      <c r="AE647" s="158" t="s">
        <v>74</v>
      </c>
      <c r="AF647" s="71">
        <f t="shared" si="46"/>
        <v>0</v>
      </c>
      <c r="AG647" s="70">
        <v>0</v>
      </c>
      <c r="AH647" s="300">
        <v>0</v>
      </c>
      <c r="AI647" s="158" t="s">
        <v>74</v>
      </c>
      <c r="AJ647" s="67">
        <v>0</v>
      </c>
      <c r="AK647" s="76" t="s">
        <v>74</v>
      </c>
      <c r="AL647" s="76" t="s">
        <v>74</v>
      </c>
      <c r="AM647" s="71">
        <f t="shared" si="47"/>
        <v>0</v>
      </c>
      <c r="AN647" s="305">
        <f>+K647+AC647-AH647</f>
        <v>17250000</v>
      </c>
      <c r="AO647" s="67" t="s">
        <v>66</v>
      </c>
      <c r="AP647" s="70">
        <v>17250000</v>
      </c>
      <c r="AQ647" s="67" t="s">
        <v>94</v>
      </c>
      <c r="AR647" s="70">
        <v>0</v>
      </c>
      <c r="AS647" s="80" t="s">
        <v>74</v>
      </c>
      <c r="AT647" s="301">
        <v>17250000</v>
      </c>
      <c r="AU647" s="203">
        <f t="shared" si="48"/>
        <v>0</v>
      </c>
      <c r="AV647" s="83">
        <f t="shared" si="49"/>
        <v>1</v>
      </c>
      <c r="AW647" s="158" t="s">
        <v>74</v>
      </c>
      <c r="AX647" s="67" t="s">
        <v>80</v>
      </c>
      <c r="AY647" s="70" t="s">
        <v>9644</v>
      </c>
      <c r="AZ647" s="68" t="s">
        <v>66</v>
      </c>
      <c r="BA647" s="68" t="s">
        <v>66</v>
      </c>
    </row>
    <row r="648" spans="2:53" x14ac:dyDescent="0.25">
      <c r="B648" s="68">
        <v>2024</v>
      </c>
      <c r="C648" s="68">
        <v>891780111</v>
      </c>
      <c r="D648" s="69" t="s">
        <v>64</v>
      </c>
      <c r="E648" s="74" t="s">
        <v>9643</v>
      </c>
      <c r="F648" s="71" t="str">
        <f>VLOOKUP(E648,[6]Hoja1!$C:$D,2,FALSE)</f>
        <v>CO1.REQ.6009493</v>
      </c>
      <c r="G648" s="314">
        <v>0</v>
      </c>
      <c r="H648" s="67" t="s">
        <v>72</v>
      </c>
      <c r="I648" s="69" t="s">
        <v>65</v>
      </c>
      <c r="J648" s="70" t="s">
        <v>9642</v>
      </c>
      <c r="K648" s="70">
        <v>20400000</v>
      </c>
      <c r="L648" s="68" t="s">
        <v>67</v>
      </c>
      <c r="M648" s="70" t="s">
        <v>9641</v>
      </c>
      <c r="N648" s="70">
        <v>1082909211</v>
      </c>
      <c r="O648" s="70">
        <v>50</v>
      </c>
      <c r="P648" s="249">
        <v>45306</v>
      </c>
      <c r="Q648" s="70">
        <v>318249309.38</v>
      </c>
      <c r="R648" s="249">
        <v>45373</v>
      </c>
      <c r="S648" s="70">
        <v>20400000</v>
      </c>
      <c r="T648" s="67" t="s">
        <v>66</v>
      </c>
      <c r="U648" s="70">
        <v>1082870070</v>
      </c>
      <c r="V648" s="70" t="s">
        <v>6187</v>
      </c>
      <c r="W648" s="249">
        <v>45373</v>
      </c>
      <c r="X648" s="249">
        <v>45373</v>
      </c>
      <c r="Y648" s="78" t="s">
        <v>74</v>
      </c>
      <c r="Z648" s="249">
        <v>45535</v>
      </c>
      <c r="AA648" s="71">
        <f t="shared" ref="AA648:AA711" si="50">+IF(Y648="1800-01-01",Z648-X648,Z648-Y648)</f>
        <v>162</v>
      </c>
      <c r="AB648" s="71">
        <v>0</v>
      </c>
      <c r="AC648" s="299">
        <v>0</v>
      </c>
      <c r="AD648" s="71">
        <v>0</v>
      </c>
      <c r="AE648" s="158" t="s">
        <v>74</v>
      </c>
      <c r="AF648" s="71">
        <f t="shared" ref="AF648:AF711" si="51">+IF(AE648="1800-01-01",0,AE648-Z648)</f>
        <v>0</v>
      </c>
      <c r="AG648" s="70">
        <v>0</v>
      </c>
      <c r="AH648" s="300">
        <v>0</v>
      </c>
      <c r="AI648" s="158" t="s">
        <v>74</v>
      </c>
      <c r="AJ648" s="67">
        <v>0</v>
      </c>
      <c r="AK648" s="76" t="s">
        <v>74</v>
      </c>
      <c r="AL648" s="76" t="s">
        <v>74</v>
      </c>
      <c r="AM648" s="71">
        <f t="shared" ref="AM648:AM711" si="52">+IF(AK648="1800-01-01",0,AL648-AK648)</f>
        <v>0</v>
      </c>
      <c r="AN648" s="305">
        <f>+K648+AC648-AH648</f>
        <v>20400000</v>
      </c>
      <c r="AO648" s="67" t="s">
        <v>66</v>
      </c>
      <c r="AP648" s="70">
        <v>20400000</v>
      </c>
      <c r="AQ648" s="67" t="s">
        <v>94</v>
      </c>
      <c r="AR648" s="70">
        <v>0</v>
      </c>
      <c r="AS648" s="80" t="s">
        <v>74</v>
      </c>
      <c r="AT648" s="301">
        <v>20400000</v>
      </c>
      <c r="AU648" s="203">
        <f t="shared" ref="AU648:AU711" si="53">AN648-AT648</f>
        <v>0</v>
      </c>
      <c r="AV648" s="83">
        <f t="shared" ref="AV648:AV711" si="54">+IFERROR(AT648/AN648,"_")</f>
        <v>1</v>
      </c>
      <c r="AW648" s="158" t="s">
        <v>74</v>
      </c>
      <c r="AX648" s="67" t="s">
        <v>80</v>
      </c>
      <c r="AY648" s="70" t="s">
        <v>9640</v>
      </c>
      <c r="AZ648" s="68" t="s">
        <v>66</v>
      </c>
      <c r="BA648" s="68" t="s">
        <v>66</v>
      </c>
    </row>
    <row r="649" spans="2:53" x14ac:dyDescent="0.25">
      <c r="B649" s="68">
        <v>2024</v>
      </c>
      <c r="C649" s="68">
        <v>891780111</v>
      </c>
      <c r="D649" s="69" t="s">
        <v>64</v>
      </c>
      <c r="E649" s="74" t="s">
        <v>9639</v>
      </c>
      <c r="F649" s="71" t="s">
        <v>9638</v>
      </c>
      <c r="G649" s="314">
        <v>0</v>
      </c>
      <c r="H649" s="67" t="s">
        <v>72</v>
      </c>
      <c r="I649" s="69" t="s">
        <v>65</v>
      </c>
      <c r="J649" s="70" t="s">
        <v>9637</v>
      </c>
      <c r="K649" s="70">
        <v>29700000</v>
      </c>
      <c r="L649" s="68" t="s">
        <v>67</v>
      </c>
      <c r="M649" s="70" t="s">
        <v>9636</v>
      </c>
      <c r="N649" s="70">
        <v>1082945995</v>
      </c>
      <c r="O649" s="70">
        <v>13</v>
      </c>
      <c r="P649" s="158">
        <v>45302</v>
      </c>
      <c r="Q649" s="70">
        <v>4518689382</v>
      </c>
      <c r="R649" s="249">
        <v>45385</v>
      </c>
      <c r="S649" s="70">
        <v>29700000</v>
      </c>
      <c r="T649" s="67" t="s">
        <v>66</v>
      </c>
      <c r="U649" s="70">
        <v>12560219</v>
      </c>
      <c r="V649" s="70" t="s">
        <v>5718</v>
      </c>
      <c r="W649" s="249">
        <v>45385</v>
      </c>
      <c r="X649" s="249">
        <v>45385</v>
      </c>
      <c r="Y649" s="78" t="s">
        <v>74</v>
      </c>
      <c r="Z649" s="249">
        <v>45656</v>
      </c>
      <c r="AA649" s="71">
        <f t="shared" si="50"/>
        <v>271</v>
      </c>
      <c r="AB649" s="71">
        <v>0</v>
      </c>
      <c r="AC649" s="299">
        <v>0</v>
      </c>
      <c r="AD649" s="71">
        <v>0</v>
      </c>
      <c r="AE649" s="158" t="s">
        <v>74</v>
      </c>
      <c r="AF649" s="71">
        <f t="shared" si="51"/>
        <v>0</v>
      </c>
      <c r="AG649" s="70">
        <v>0</v>
      </c>
      <c r="AH649" s="300">
        <v>0</v>
      </c>
      <c r="AI649" s="158" t="s">
        <v>74</v>
      </c>
      <c r="AJ649" s="67">
        <v>0</v>
      </c>
      <c r="AK649" s="76" t="s">
        <v>74</v>
      </c>
      <c r="AL649" s="76" t="s">
        <v>74</v>
      </c>
      <c r="AM649" s="71">
        <f t="shared" si="52"/>
        <v>0</v>
      </c>
      <c r="AN649" s="305">
        <f>+K649+AC649-AH649</f>
        <v>29700000</v>
      </c>
      <c r="AO649" s="67" t="s">
        <v>66</v>
      </c>
      <c r="AP649" s="70">
        <v>29700000</v>
      </c>
      <c r="AQ649" s="67" t="s">
        <v>94</v>
      </c>
      <c r="AR649" s="70">
        <v>0</v>
      </c>
      <c r="AS649" s="80" t="s">
        <v>74</v>
      </c>
      <c r="AT649" s="301">
        <v>23100000</v>
      </c>
      <c r="AU649" s="203">
        <f t="shared" si="53"/>
        <v>6600000</v>
      </c>
      <c r="AV649" s="83">
        <f t="shared" si="54"/>
        <v>0.77777777777777779</v>
      </c>
      <c r="AW649" s="158" t="s">
        <v>74</v>
      </c>
      <c r="AX649" s="67" t="s">
        <v>80</v>
      </c>
      <c r="AY649" s="306" t="s">
        <v>9635</v>
      </c>
      <c r="AZ649" s="68" t="s">
        <v>66</v>
      </c>
      <c r="BA649" s="68" t="s">
        <v>66</v>
      </c>
    </row>
    <row r="650" spans="2:53" x14ac:dyDescent="0.25">
      <c r="B650" s="68">
        <v>2024</v>
      </c>
      <c r="C650" s="68">
        <v>891780111</v>
      </c>
      <c r="D650" s="69" t="s">
        <v>64</v>
      </c>
      <c r="E650" s="74" t="s">
        <v>9634</v>
      </c>
      <c r="F650" s="71" t="s">
        <v>9633</v>
      </c>
      <c r="G650" s="314">
        <v>2023000100072</v>
      </c>
      <c r="H650" s="67" t="s">
        <v>72</v>
      </c>
      <c r="I650" s="69" t="s">
        <v>1521</v>
      </c>
      <c r="J650" s="70" t="s">
        <v>9632</v>
      </c>
      <c r="K650" s="70">
        <v>16500000</v>
      </c>
      <c r="L650" s="68" t="s">
        <v>67</v>
      </c>
      <c r="M650" s="70" t="s">
        <v>6356</v>
      </c>
      <c r="N650" s="70">
        <v>1010105584</v>
      </c>
      <c r="O650" s="70">
        <v>53</v>
      </c>
      <c r="P650" s="249">
        <v>45306</v>
      </c>
      <c r="Q650" s="70">
        <v>81800000</v>
      </c>
      <c r="R650" s="249">
        <v>45385</v>
      </c>
      <c r="S650" s="70">
        <v>16500000</v>
      </c>
      <c r="T650" s="67" t="s">
        <v>66</v>
      </c>
      <c r="U650" s="70">
        <v>39141438</v>
      </c>
      <c r="V650" s="70" t="s">
        <v>6355</v>
      </c>
      <c r="W650" s="249">
        <v>45385</v>
      </c>
      <c r="X650" s="249">
        <v>45385</v>
      </c>
      <c r="Y650" s="78" t="s">
        <v>74</v>
      </c>
      <c r="Z650" s="249">
        <v>45535</v>
      </c>
      <c r="AA650" s="71">
        <f t="shared" si="50"/>
        <v>150</v>
      </c>
      <c r="AB650" s="71">
        <v>0</v>
      </c>
      <c r="AC650" s="299">
        <v>0</v>
      </c>
      <c r="AD650" s="71">
        <v>0</v>
      </c>
      <c r="AE650" s="158" t="s">
        <v>74</v>
      </c>
      <c r="AF650" s="71">
        <f t="shared" si="51"/>
        <v>0</v>
      </c>
      <c r="AG650" s="70">
        <v>0</v>
      </c>
      <c r="AH650" s="300">
        <v>0</v>
      </c>
      <c r="AI650" s="158" t="s">
        <v>74</v>
      </c>
      <c r="AJ650" s="67">
        <v>0</v>
      </c>
      <c r="AK650" s="76" t="s">
        <v>74</v>
      </c>
      <c r="AL650" s="76" t="s">
        <v>74</v>
      </c>
      <c r="AM650" s="71">
        <f t="shared" si="52"/>
        <v>0</v>
      </c>
      <c r="AN650" s="305">
        <f>+K650+AC650-AH650</f>
        <v>16500000</v>
      </c>
      <c r="AO650" s="67" t="s">
        <v>66</v>
      </c>
      <c r="AP650" s="70">
        <v>16500000</v>
      </c>
      <c r="AQ650" s="67" t="s">
        <v>94</v>
      </c>
      <c r="AR650" s="70">
        <v>0</v>
      </c>
      <c r="AS650" s="80" t="s">
        <v>74</v>
      </c>
      <c r="AT650" s="301">
        <v>16500000</v>
      </c>
      <c r="AU650" s="203">
        <f t="shared" si="53"/>
        <v>0</v>
      </c>
      <c r="AV650" s="83">
        <f t="shared" si="54"/>
        <v>1</v>
      </c>
      <c r="AW650" s="158" t="s">
        <v>74</v>
      </c>
      <c r="AX650" s="67" t="s">
        <v>80</v>
      </c>
      <c r="AY650" s="71" t="s">
        <v>9631</v>
      </c>
      <c r="AZ650" s="68" t="s">
        <v>66</v>
      </c>
      <c r="BA650" s="68" t="s">
        <v>66</v>
      </c>
    </row>
    <row r="651" spans="2:53" x14ac:dyDescent="0.25">
      <c r="B651" s="68">
        <v>2024</v>
      </c>
      <c r="C651" s="68">
        <v>891780111</v>
      </c>
      <c r="D651" s="69" t="s">
        <v>64</v>
      </c>
      <c r="E651" s="74" t="s">
        <v>9630</v>
      </c>
      <c r="F651" s="71" t="s">
        <v>9629</v>
      </c>
      <c r="G651" s="314">
        <v>0</v>
      </c>
      <c r="H651" s="67" t="s">
        <v>72</v>
      </c>
      <c r="I651" s="69" t="s">
        <v>65</v>
      </c>
      <c r="J651" s="70" t="s">
        <v>9628</v>
      </c>
      <c r="K651" s="70">
        <v>6300000</v>
      </c>
      <c r="L651" s="68" t="s">
        <v>67</v>
      </c>
      <c r="M651" s="70" t="s">
        <v>7211</v>
      </c>
      <c r="N651" s="70">
        <v>85153423</v>
      </c>
      <c r="O651" s="70">
        <v>14</v>
      </c>
      <c r="P651" s="249">
        <v>45302</v>
      </c>
      <c r="Q651" s="70">
        <v>2126349000</v>
      </c>
      <c r="R651" s="249">
        <v>45386</v>
      </c>
      <c r="S651" s="70">
        <v>6300000</v>
      </c>
      <c r="T651" s="67" t="s">
        <v>66</v>
      </c>
      <c r="U651" s="70">
        <v>85459497</v>
      </c>
      <c r="V651" s="70" t="s">
        <v>4616</v>
      </c>
      <c r="W651" s="249">
        <v>45386</v>
      </c>
      <c r="X651" s="249">
        <v>45386</v>
      </c>
      <c r="Y651" s="78" t="s">
        <v>74</v>
      </c>
      <c r="Z651" s="249">
        <v>45457</v>
      </c>
      <c r="AA651" s="71">
        <f t="shared" si="50"/>
        <v>71</v>
      </c>
      <c r="AB651" s="71">
        <v>0</v>
      </c>
      <c r="AC651" s="299">
        <v>0</v>
      </c>
      <c r="AD651" s="71">
        <v>0</v>
      </c>
      <c r="AE651" s="158" t="s">
        <v>74</v>
      </c>
      <c r="AF651" s="71">
        <f t="shared" si="51"/>
        <v>0</v>
      </c>
      <c r="AG651" s="70">
        <v>0</v>
      </c>
      <c r="AH651" s="300">
        <v>0</v>
      </c>
      <c r="AI651" s="158" t="s">
        <v>74</v>
      </c>
      <c r="AJ651" s="67">
        <v>0</v>
      </c>
      <c r="AK651" s="76" t="s">
        <v>74</v>
      </c>
      <c r="AL651" s="76" t="s">
        <v>74</v>
      </c>
      <c r="AM651" s="71">
        <f t="shared" si="52"/>
        <v>0</v>
      </c>
      <c r="AN651" s="305">
        <f>+K651+AC651-AH651</f>
        <v>6300000</v>
      </c>
      <c r="AO651" s="67" t="s">
        <v>66</v>
      </c>
      <c r="AP651" s="70">
        <v>6300000</v>
      </c>
      <c r="AQ651" s="67" t="s">
        <v>94</v>
      </c>
      <c r="AR651" s="70">
        <v>0</v>
      </c>
      <c r="AS651" s="80" t="s">
        <v>74</v>
      </c>
      <c r="AT651" s="301">
        <v>6300000</v>
      </c>
      <c r="AU651" s="203">
        <f t="shared" si="53"/>
        <v>0</v>
      </c>
      <c r="AV651" s="83">
        <f t="shared" si="54"/>
        <v>1</v>
      </c>
      <c r="AW651" s="158" t="s">
        <v>74</v>
      </c>
      <c r="AX651" s="67" t="s">
        <v>80</v>
      </c>
      <c r="AY651" s="71" t="s">
        <v>9627</v>
      </c>
      <c r="AZ651" s="68" t="s">
        <v>66</v>
      </c>
      <c r="BA651" s="68" t="s">
        <v>66</v>
      </c>
    </row>
    <row r="652" spans="2:53" x14ac:dyDescent="0.25">
      <c r="B652" s="68">
        <v>2024</v>
      </c>
      <c r="C652" s="68">
        <v>891780111</v>
      </c>
      <c r="D652" s="69" t="s">
        <v>64</v>
      </c>
      <c r="E652" s="74" t="s">
        <v>9626</v>
      </c>
      <c r="F652" s="71" t="s">
        <v>9625</v>
      </c>
      <c r="G652" s="314">
        <v>0</v>
      </c>
      <c r="H652" s="67" t="s">
        <v>72</v>
      </c>
      <c r="I652" s="69" t="s">
        <v>65</v>
      </c>
      <c r="J652" s="70" t="s">
        <v>9616</v>
      </c>
      <c r="K652" s="70">
        <v>2100000</v>
      </c>
      <c r="L652" s="68" t="s">
        <v>67</v>
      </c>
      <c r="M652" s="70" t="s">
        <v>9624</v>
      </c>
      <c r="N652" s="70">
        <v>57466627</v>
      </c>
      <c r="O652" s="70">
        <v>14</v>
      </c>
      <c r="P652" s="249">
        <v>45302</v>
      </c>
      <c r="Q652" s="70">
        <v>2126349000</v>
      </c>
      <c r="R652" s="249">
        <v>45386</v>
      </c>
      <c r="S652" s="70">
        <v>2100000</v>
      </c>
      <c r="T652" s="67" t="s">
        <v>66</v>
      </c>
      <c r="U652" s="70">
        <v>57426272</v>
      </c>
      <c r="V652" s="70" t="s">
        <v>6199</v>
      </c>
      <c r="W652" s="249">
        <v>45386</v>
      </c>
      <c r="X652" s="249">
        <v>45386</v>
      </c>
      <c r="Y652" s="78" t="s">
        <v>74</v>
      </c>
      <c r="Z652" s="249">
        <v>45412</v>
      </c>
      <c r="AA652" s="71">
        <f t="shared" si="50"/>
        <v>26</v>
      </c>
      <c r="AB652" s="71">
        <v>0</v>
      </c>
      <c r="AC652" s="299">
        <v>0</v>
      </c>
      <c r="AD652" s="71">
        <v>0</v>
      </c>
      <c r="AE652" s="158" t="s">
        <v>74</v>
      </c>
      <c r="AF652" s="71">
        <f t="shared" si="51"/>
        <v>0</v>
      </c>
      <c r="AG652" s="70">
        <v>0</v>
      </c>
      <c r="AH652" s="300">
        <v>0</v>
      </c>
      <c r="AI652" s="158" t="s">
        <v>74</v>
      </c>
      <c r="AJ652" s="67">
        <v>0</v>
      </c>
      <c r="AK652" s="76" t="s">
        <v>74</v>
      </c>
      <c r="AL652" s="76" t="s">
        <v>74</v>
      </c>
      <c r="AM652" s="71">
        <f t="shared" si="52"/>
        <v>0</v>
      </c>
      <c r="AN652" s="305">
        <f>+K652+AC652-AH652</f>
        <v>2100000</v>
      </c>
      <c r="AO652" s="67" t="s">
        <v>66</v>
      </c>
      <c r="AP652" s="70">
        <v>2100000</v>
      </c>
      <c r="AQ652" s="67" t="s">
        <v>94</v>
      </c>
      <c r="AR652" s="70">
        <v>0</v>
      </c>
      <c r="AS652" s="80" t="s">
        <v>74</v>
      </c>
      <c r="AT652" s="301">
        <v>2100000</v>
      </c>
      <c r="AU652" s="203">
        <f t="shared" si="53"/>
        <v>0</v>
      </c>
      <c r="AV652" s="83">
        <f t="shared" si="54"/>
        <v>1</v>
      </c>
      <c r="AW652" s="158" t="s">
        <v>74</v>
      </c>
      <c r="AX652" s="67" t="s">
        <v>80</v>
      </c>
      <c r="AY652" s="71" t="s">
        <v>9623</v>
      </c>
      <c r="AZ652" s="68" t="s">
        <v>66</v>
      </c>
      <c r="BA652" s="68" t="s">
        <v>66</v>
      </c>
    </row>
    <row r="653" spans="2:53" x14ac:dyDescent="0.25">
      <c r="B653" s="68">
        <v>2024</v>
      </c>
      <c r="C653" s="68">
        <v>891780111</v>
      </c>
      <c r="D653" s="69" t="s">
        <v>64</v>
      </c>
      <c r="E653" s="74" t="s">
        <v>9622</v>
      </c>
      <c r="F653" s="71" t="s">
        <v>9621</v>
      </c>
      <c r="G653" s="314">
        <v>0</v>
      </c>
      <c r="H653" s="67" t="s">
        <v>72</v>
      </c>
      <c r="I653" s="69" t="s">
        <v>65</v>
      </c>
      <c r="J653" s="70" t="s">
        <v>9620</v>
      </c>
      <c r="K653" s="70">
        <v>5250000</v>
      </c>
      <c r="L653" s="68" t="s">
        <v>67</v>
      </c>
      <c r="M653" s="70" t="s">
        <v>7987</v>
      </c>
      <c r="N653" s="70">
        <v>36668600</v>
      </c>
      <c r="O653" s="70">
        <v>14</v>
      </c>
      <c r="P653" s="249">
        <v>45302</v>
      </c>
      <c r="Q653" s="70">
        <v>2126349000</v>
      </c>
      <c r="R653" s="249">
        <v>45386</v>
      </c>
      <c r="S653" s="70">
        <v>5250000</v>
      </c>
      <c r="T653" s="67" t="s">
        <v>66</v>
      </c>
      <c r="U653" s="70">
        <v>7633817</v>
      </c>
      <c r="V653" s="70" t="s">
        <v>4500</v>
      </c>
      <c r="W653" s="249">
        <v>45386</v>
      </c>
      <c r="X653" s="249">
        <v>45386</v>
      </c>
      <c r="Y653" s="78" t="s">
        <v>74</v>
      </c>
      <c r="Z653" s="249">
        <v>45457</v>
      </c>
      <c r="AA653" s="71">
        <f t="shared" si="50"/>
        <v>71</v>
      </c>
      <c r="AB653" s="71">
        <v>2</v>
      </c>
      <c r="AC653" s="299">
        <v>1050000</v>
      </c>
      <c r="AD653" s="71">
        <v>1</v>
      </c>
      <c r="AE653" s="315">
        <v>45473</v>
      </c>
      <c r="AF653" s="71">
        <f t="shared" si="51"/>
        <v>16</v>
      </c>
      <c r="AG653" s="70">
        <v>0</v>
      </c>
      <c r="AH653" s="300">
        <v>0</v>
      </c>
      <c r="AI653" s="158" t="s">
        <v>74</v>
      </c>
      <c r="AJ653" s="67">
        <v>0</v>
      </c>
      <c r="AK653" s="76" t="s">
        <v>74</v>
      </c>
      <c r="AL653" s="76" t="s">
        <v>74</v>
      </c>
      <c r="AM653" s="71">
        <f t="shared" si="52"/>
        <v>0</v>
      </c>
      <c r="AN653" s="305">
        <f>+K653+AC653-AH653</f>
        <v>6300000</v>
      </c>
      <c r="AO653" s="67" t="s">
        <v>66</v>
      </c>
      <c r="AP653" s="70">
        <v>5250000</v>
      </c>
      <c r="AQ653" s="67" t="s">
        <v>94</v>
      </c>
      <c r="AR653" s="70">
        <v>0</v>
      </c>
      <c r="AS653" s="80" t="s">
        <v>74</v>
      </c>
      <c r="AT653" s="301">
        <v>6300000</v>
      </c>
      <c r="AU653" s="203">
        <f t="shared" si="53"/>
        <v>0</v>
      </c>
      <c r="AV653" s="83">
        <f t="shared" si="54"/>
        <v>1</v>
      </c>
      <c r="AW653" s="158" t="s">
        <v>74</v>
      </c>
      <c r="AX653" s="67" t="s">
        <v>80</v>
      </c>
      <c r="AY653" s="71" t="s">
        <v>9619</v>
      </c>
      <c r="AZ653" s="68" t="s">
        <v>66</v>
      </c>
      <c r="BA653" s="68" t="s">
        <v>66</v>
      </c>
    </row>
    <row r="654" spans="2:53" x14ac:dyDescent="0.25">
      <c r="B654" s="68">
        <v>2024</v>
      </c>
      <c r="C654" s="68">
        <v>891780111</v>
      </c>
      <c r="D654" s="69" t="s">
        <v>64</v>
      </c>
      <c r="E654" s="74" t="s">
        <v>9618</v>
      </c>
      <c r="F654" s="71" t="s">
        <v>9617</v>
      </c>
      <c r="G654" s="314">
        <v>0</v>
      </c>
      <c r="H654" s="67" t="s">
        <v>72</v>
      </c>
      <c r="I654" s="69" t="s">
        <v>65</v>
      </c>
      <c r="J654" s="70" t="s">
        <v>9616</v>
      </c>
      <c r="K654" s="70">
        <v>2100000</v>
      </c>
      <c r="L654" s="68" t="s">
        <v>67</v>
      </c>
      <c r="M654" s="70" t="s">
        <v>9615</v>
      </c>
      <c r="N654" s="70">
        <v>1004364260</v>
      </c>
      <c r="O654" s="70">
        <v>14</v>
      </c>
      <c r="P654" s="249">
        <v>45302</v>
      </c>
      <c r="Q654" s="70">
        <v>2126349000</v>
      </c>
      <c r="R654" s="249">
        <v>45387</v>
      </c>
      <c r="S654" s="70">
        <v>2100000</v>
      </c>
      <c r="T654" s="67" t="s">
        <v>66</v>
      </c>
      <c r="U654" s="70">
        <v>57426272</v>
      </c>
      <c r="V654" s="70" t="s">
        <v>6199</v>
      </c>
      <c r="W654" s="249">
        <v>45387</v>
      </c>
      <c r="X654" s="249">
        <v>45387</v>
      </c>
      <c r="Y654" s="78" t="s">
        <v>74</v>
      </c>
      <c r="Z654" s="249">
        <v>45412</v>
      </c>
      <c r="AA654" s="71">
        <f t="shared" si="50"/>
        <v>25</v>
      </c>
      <c r="AB654" s="71">
        <v>0</v>
      </c>
      <c r="AC654" s="299">
        <v>0</v>
      </c>
      <c r="AD654" s="71">
        <v>0</v>
      </c>
      <c r="AE654" s="158" t="s">
        <v>74</v>
      </c>
      <c r="AF654" s="71">
        <f t="shared" si="51"/>
        <v>0</v>
      </c>
      <c r="AG654" s="70">
        <v>0</v>
      </c>
      <c r="AH654" s="300">
        <v>0</v>
      </c>
      <c r="AI654" s="158" t="s">
        <v>74</v>
      </c>
      <c r="AJ654" s="67">
        <v>0</v>
      </c>
      <c r="AK654" s="76" t="s">
        <v>74</v>
      </c>
      <c r="AL654" s="76" t="s">
        <v>74</v>
      </c>
      <c r="AM654" s="71">
        <f t="shared" si="52"/>
        <v>0</v>
      </c>
      <c r="AN654" s="305">
        <f>+K654+AC654-AH654</f>
        <v>2100000</v>
      </c>
      <c r="AO654" s="67" t="s">
        <v>66</v>
      </c>
      <c r="AP654" s="70">
        <v>2100000</v>
      </c>
      <c r="AQ654" s="67" t="s">
        <v>94</v>
      </c>
      <c r="AR654" s="70">
        <v>0</v>
      </c>
      <c r="AS654" s="80" t="s">
        <v>74</v>
      </c>
      <c r="AT654" s="301">
        <v>2100000</v>
      </c>
      <c r="AU654" s="203">
        <f t="shared" si="53"/>
        <v>0</v>
      </c>
      <c r="AV654" s="83">
        <f t="shared" si="54"/>
        <v>1</v>
      </c>
      <c r="AW654" s="158" t="s">
        <v>74</v>
      </c>
      <c r="AX654" s="67" t="s">
        <v>80</v>
      </c>
      <c r="AY654" s="71" t="s">
        <v>9614</v>
      </c>
      <c r="AZ654" s="68" t="s">
        <v>66</v>
      </c>
      <c r="BA654" s="68" t="s">
        <v>66</v>
      </c>
    </row>
    <row r="655" spans="2:53" x14ac:dyDescent="0.25">
      <c r="B655" s="68">
        <v>2024</v>
      </c>
      <c r="C655" s="68">
        <v>891780111</v>
      </c>
      <c r="D655" s="69" t="s">
        <v>64</v>
      </c>
      <c r="E655" s="74" t="s">
        <v>9613</v>
      </c>
      <c r="F655" s="71" t="s">
        <v>9612</v>
      </c>
      <c r="G655" s="314">
        <v>0</v>
      </c>
      <c r="H655" s="67" t="s">
        <v>72</v>
      </c>
      <c r="I655" s="69" t="s">
        <v>65</v>
      </c>
      <c r="J655" s="70" t="s">
        <v>9611</v>
      </c>
      <c r="K655" s="70">
        <v>6250000</v>
      </c>
      <c r="L655" s="68" t="s">
        <v>67</v>
      </c>
      <c r="M655" s="70" t="s">
        <v>6627</v>
      </c>
      <c r="N655" s="70">
        <v>4978989</v>
      </c>
      <c r="O655" s="70">
        <v>14</v>
      </c>
      <c r="P655" s="249">
        <v>45302</v>
      </c>
      <c r="Q655" s="70">
        <v>2126349000</v>
      </c>
      <c r="R655" s="249">
        <v>45390</v>
      </c>
      <c r="S655" s="70">
        <v>6250000</v>
      </c>
      <c r="T655" s="67" t="s">
        <v>66</v>
      </c>
      <c r="U655" s="70">
        <v>85152695</v>
      </c>
      <c r="V655" s="70" t="s">
        <v>6527</v>
      </c>
      <c r="W655" s="249">
        <v>45390</v>
      </c>
      <c r="X655" s="249">
        <v>45390</v>
      </c>
      <c r="Y655" s="78" t="s">
        <v>74</v>
      </c>
      <c r="Z655" s="249">
        <v>45457</v>
      </c>
      <c r="AA655" s="71">
        <f t="shared" si="50"/>
        <v>67</v>
      </c>
      <c r="AB655" s="71">
        <v>0</v>
      </c>
      <c r="AC655" s="299">
        <v>0</v>
      </c>
      <c r="AD655" s="71">
        <v>0</v>
      </c>
      <c r="AE655" s="158" t="s">
        <v>74</v>
      </c>
      <c r="AF655" s="71">
        <f t="shared" si="51"/>
        <v>0</v>
      </c>
      <c r="AG655" s="70">
        <v>0</v>
      </c>
      <c r="AH655" s="300">
        <v>0</v>
      </c>
      <c r="AI655" s="158" t="s">
        <v>74</v>
      </c>
      <c r="AJ655" s="67">
        <v>0</v>
      </c>
      <c r="AK655" s="76" t="s">
        <v>74</v>
      </c>
      <c r="AL655" s="76" t="s">
        <v>74</v>
      </c>
      <c r="AM655" s="71">
        <f t="shared" si="52"/>
        <v>0</v>
      </c>
      <c r="AN655" s="305">
        <f>+K655+AC655-AH655</f>
        <v>6250000</v>
      </c>
      <c r="AO655" s="67" t="s">
        <v>66</v>
      </c>
      <c r="AP655" s="70">
        <v>6250000</v>
      </c>
      <c r="AQ655" s="67" t="s">
        <v>94</v>
      </c>
      <c r="AR655" s="70">
        <v>0</v>
      </c>
      <c r="AS655" s="80" t="s">
        <v>74</v>
      </c>
      <c r="AT655" s="301">
        <v>6250000</v>
      </c>
      <c r="AU655" s="203">
        <f t="shared" si="53"/>
        <v>0</v>
      </c>
      <c r="AV655" s="83">
        <f t="shared" si="54"/>
        <v>1</v>
      </c>
      <c r="AW655" s="158" t="s">
        <v>74</v>
      </c>
      <c r="AX655" s="67" t="s">
        <v>80</v>
      </c>
      <c r="AY655" s="71" t="s">
        <v>9610</v>
      </c>
      <c r="AZ655" s="68" t="s">
        <v>66</v>
      </c>
      <c r="BA655" s="68" t="s">
        <v>66</v>
      </c>
    </row>
    <row r="656" spans="2:53" x14ac:dyDescent="0.25">
      <c r="B656" s="68">
        <v>2024</v>
      </c>
      <c r="C656" s="68">
        <v>891780111</v>
      </c>
      <c r="D656" s="69" t="s">
        <v>64</v>
      </c>
      <c r="E656" s="74" t="s">
        <v>9609</v>
      </c>
      <c r="F656" s="71" t="s">
        <v>9608</v>
      </c>
      <c r="G656" s="314">
        <v>0</v>
      </c>
      <c r="H656" s="67" t="s">
        <v>72</v>
      </c>
      <c r="I656" s="69" t="s">
        <v>65</v>
      </c>
      <c r="J656" s="70" t="s">
        <v>9607</v>
      </c>
      <c r="K656" s="70">
        <v>5250000</v>
      </c>
      <c r="L656" s="68" t="s">
        <v>67</v>
      </c>
      <c r="M656" s="70" t="s">
        <v>7762</v>
      </c>
      <c r="N656" s="70">
        <v>1082887356</v>
      </c>
      <c r="O656" s="70">
        <v>14</v>
      </c>
      <c r="P656" s="249">
        <v>45302</v>
      </c>
      <c r="Q656" s="70">
        <v>2126349000</v>
      </c>
      <c r="R656" s="249">
        <v>45390</v>
      </c>
      <c r="S656" s="70">
        <v>5250000</v>
      </c>
      <c r="T656" s="67" t="s">
        <v>66</v>
      </c>
      <c r="U656" s="70">
        <v>36694483</v>
      </c>
      <c r="V656" s="70" t="s">
        <v>7599</v>
      </c>
      <c r="W656" s="249">
        <v>45390</v>
      </c>
      <c r="X656" s="249">
        <v>45390</v>
      </c>
      <c r="Y656" s="78" t="s">
        <v>74</v>
      </c>
      <c r="Z656" s="249">
        <v>45457</v>
      </c>
      <c r="AA656" s="71">
        <f t="shared" si="50"/>
        <v>67</v>
      </c>
      <c r="AB656" s="71">
        <v>2</v>
      </c>
      <c r="AC656" s="299">
        <v>1050000</v>
      </c>
      <c r="AD656" s="71">
        <v>1</v>
      </c>
      <c r="AE656" s="315">
        <v>45473</v>
      </c>
      <c r="AF656" s="71">
        <f t="shared" si="51"/>
        <v>16</v>
      </c>
      <c r="AG656" s="70">
        <v>0</v>
      </c>
      <c r="AH656" s="300">
        <v>0</v>
      </c>
      <c r="AI656" s="158" t="s">
        <v>74</v>
      </c>
      <c r="AJ656" s="67">
        <v>0</v>
      </c>
      <c r="AK656" s="76" t="s">
        <v>74</v>
      </c>
      <c r="AL656" s="76" t="s">
        <v>74</v>
      </c>
      <c r="AM656" s="71">
        <f t="shared" si="52"/>
        <v>0</v>
      </c>
      <c r="AN656" s="305">
        <f>+K656+AC656-AH656</f>
        <v>6300000</v>
      </c>
      <c r="AO656" s="67" t="s">
        <v>66</v>
      </c>
      <c r="AP656" s="70">
        <v>5250000</v>
      </c>
      <c r="AQ656" s="67" t="s">
        <v>94</v>
      </c>
      <c r="AR656" s="70">
        <v>0</v>
      </c>
      <c r="AS656" s="80" t="s">
        <v>74</v>
      </c>
      <c r="AT656" s="301">
        <v>6300000</v>
      </c>
      <c r="AU656" s="203">
        <f t="shared" si="53"/>
        <v>0</v>
      </c>
      <c r="AV656" s="83">
        <f t="shared" si="54"/>
        <v>1</v>
      </c>
      <c r="AW656" s="158" t="s">
        <v>74</v>
      </c>
      <c r="AX656" s="67" t="s">
        <v>80</v>
      </c>
      <c r="AY656" s="71" t="s">
        <v>9606</v>
      </c>
      <c r="AZ656" s="68" t="s">
        <v>66</v>
      </c>
      <c r="BA656" s="68" t="s">
        <v>66</v>
      </c>
    </row>
    <row r="657" spans="2:53" x14ac:dyDescent="0.25">
      <c r="B657" s="68">
        <v>2024</v>
      </c>
      <c r="C657" s="68">
        <v>891780111</v>
      </c>
      <c r="D657" s="69" t="s">
        <v>64</v>
      </c>
      <c r="E657" s="74" t="s">
        <v>9605</v>
      </c>
      <c r="F657" s="71" t="s">
        <v>9604</v>
      </c>
      <c r="G657" s="314">
        <v>0</v>
      </c>
      <c r="H657" s="67" t="s">
        <v>72</v>
      </c>
      <c r="I657" s="69" t="s">
        <v>65</v>
      </c>
      <c r="J657" s="70" t="s">
        <v>9603</v>
      </c>
      <c r="K657" s="70">
        <v>9000000</v>
      </c>
      <c r="L657" s="68" t="s">
        <v>67</v>
      </c>
      <c r="M657" s="70" t="s">
        <v>9602</v>
      </c>
      <c r="N657" s="70">
        <v>7602961</v>
      </c>
      <c r="O657" s="70">
        <v>13</v>
      </c>
      <c r="P657" s="158">
        <v>45302</v>
      </c>
      <c r="Q657" s="70">
        <v>4518689382</v>
      </c>
      <c r="R657" s="249">
        <v>45392</v>
      </c>
      <c r="S657" s="70">
        <v>9000000</v>
      </c>
      <c r="T657" s="67" t="s">
        <v>66</v>
      </c>
      <c r="U657" s="70">
        <v>7631392</v>
      </c>
      <c r="V657" s="70" t="s">
        <v>7911</v>
      </c>
      <c r="W657" s="249">
        <v>45392</v>
      </c>
      <c r="X657" s="249">
        <v>45392</v>
      </c>
      <c r="Y657" s="78" t="s">
        <v>74</v>
      </c>
      <c r="Z657" s="249">
        <v>45457</v>
      </c>
      <c r="AA657" s="71">
        <f t="shared" si="50"/>
        <v>65</v>
      </c>
      <c r="AB657" s="71">
        <v>2</v>
      </c>
      <c r="AC657" s="299">
        <v>1800000</v>
      </c>
      <c r="AD657" s="71">
        <v>1</v>
      </c>
      <c r="AE657" s="315">
        <v>45473</v>
      </c>
      <c r="AF657" s="71">
        <f t="shared" si="51"/>
        <v>16</v>
      </c>
      <c r="AG657" s="70">
        <v>0</v>
      </c>
      <c r="AH657" s="300">
        <v>0</v>
      </c>
      <c r="AI657" s="158" t="s">
        <v>74</v>
      </c>
      <c r="AJ657" s="67">
        <v>0</v>
      </c>
      <c r="AK657" s="76" t="s">
        <v>74</v>
      </c>
      <c r="AL657" s="76" t="s">
        <v>74</v>
      </c>
      <c r="AM657" s="71">
        <f t="shared" si="52"/>
        <v>0</v>
      </c>
      <c r="AN657" s="305">
        <f>+K657+AC657-AH657</f>
        <v>10800000</v>
      </c>
      <c r="AO657" s="67" t="s">
        <v>66</v>
      </c>
      <c r="AP657" s="70">
        <v>9000000</v>
      </c>
      <c r="AQ657" s="67" t="s">
        <v>94</v>
      </c>
      <c r="AR657" s="70">
        <v>0</v>
      </c>
      <c r="AS657" s="80" t="s">
        <v>74</v>
      </c>
      <c r="AT657" s="301">
        <v>10800000</v>
      </c>
      <c r="AU657" s="203">
        <f t="shared" si="53"/>
        <v>0</v>
      </c>
      <c r="AV657" s="83">
        <f t="shared" si="54"/>
        <v>1</v>
      </c>
      <c r="AW657" s="158" t="s">
        <v>74</v>
      </c>
      <c r="AX657" s="67" t="s">
        <v>80</v>
      </c>
      <c r="AY657" s="71" t="s">
        <v>9601</v>
      </c>
      <c r="AZ657" s="68" t="s">
        <v>66</v>
      </c>
      <c r="BA657" s="68" t="s">
        <v>66</v>
      </c>
    </row>
    <row r="658" spans="2:53" x14ac:dyDescent="0.25">
      <c r="B658" s="68">
        <v>2024</v>
      </c>
      <c r="C658" s="68">
        <v>891780111</v>
      </c>
      <c r="D658" s="69" t="s">
        <v>64</v>
      </c>
      <c r="E658" s="74" t="s">
        <v>9600</v>
      </c>
      <c r="F658" s="71" t="s">
        <v>9599</v>
      </c>
      <c r="G658" s="314">
        <v>0</v>
      </c>
      <c r="H658" s="67" t="s">
        <v>72</v>
      </c>
      <c r="I658" s="69" t="s">
        <v>65</v>
      </c>
      <c r="J658" s="70" t="s">
        <v>9598</v>
      </c>
      <c r="K658" s="70">
        <v>6750000</v>
      </c>
      <c r="L658" s="68" t="s">
        <v>67</v>
      </c>
      <c r="M658" s="70" t="s">
        <v>534</v>
      </c>
      <c r="N658" s="70">
        <v>1083022769</v>
      </c>
      <c r="O658" s="70">
        <v>13</v>
      </c>
      <c r="P658" s="158">
        <v>45302</v>
      </c>
      <c r="Q658" s="70">
        <v>4518689382</v>
      </c>
      <c r="R658" s="249">
        <v>45392</v>
      </c>
      <c r="S658" s="70">
        <v>6750000</v>
      </c>
      <c r="T658" s="67" t="s">
        <v>66</v>
      </c>
      <c r="U658" s="70">
        <v>7631392</v>
      </c>
      <c r="V658" s="70" t="s">
        <v>7911</v>
      </c>
      <c r="W658" s="249">
        <v>45392</v>
      </c>
      <c r="X658" s="249">
        <v>45392</v>
      </c>
      <c r="Y658" s="78" t="s">
        <v>74</v>
      </c>
      <c r="Z658" s="249">
        <v>45457</v>
      </c>
      <c r="AA658" s="71">
        <f t="shared" si="50"/>
        <v>65</v>
      </c>
      <c r="AB658" s="71">
        <v>0</v>
      </c>
      <c r="AC658" s="299">
        <v>0</v>
      </c>
      <c r="AD658" s="71">
        <v>0</v>
      </c>
      <c r="AE658" s="158" t="s">
        <v>74</v>
      </c>
      <c r="AF658" s="71">
        <f t="shared" si="51"/>
        <v>0</v>
      </c>
      <c r="AG658" s="70">
        <v>1</v>
      </c>
      <c r="AH658" s="300">
        <v>4050000</v>
      </c>
      <c r="AI658" s="158">
        <v>45415</v>
      </c>
      <c r="AJ658" s="67">
        <v>0</v>
      </c>
      <c r="AK658" s="76" t="s">
        <v>74</v>
      </c>
      <c r="AL658" s="76" t="s">
        <v>74</v>
      </c>
      <c r="AM658" s="71">
        <f t="shared" si="52"/>
        <v>0</v>
      </c>
      <c r="AN658" s="305">
        <f>+K658+AC658-AH658</f>
        <v>2700000</v>
      </c>
      <c r="AO658" s="67" t="s">
        <v>66</v>
      </c>
      <c r="AP658" s="70">
        <v>6750000</v>
      </c>
      <c r="AQ658" s="67" t="s">
        <v>94</v>
      </c>
      <c r="AR658" s="70">
        <v>0</v>
      </c>
      <c r="AS658" s="80" t="s">
        <v>74</v>
      </c>
      <c r="AT658" s="301">
        <v>2700000</v>
      </c>
      <c r="AU658" s="203">
        <f t="shared" si="53"/>
        <v>0</v>
      </c>
      <c r="AV658" s="83">
        <f t="shared" si="54"/>
        <v>1</v>
      </c>
      <c r="AW658" s="158">
        <v>45566</v>
      </c>
      <c r="AX658" s="67" t="s">
        <v>571</v>
      </c>
      <c r="AY658" s="71" t="s">
        <v>9597</v>
      </c>
      <c r="AZ658" s="68" t="s">
        <v>66</v>
      </c>
      <c r="BA658" s="68" t="s">
        <v>66</v>
      </c>
    </row>
    <row r="659" spans="2:53" x14ac:dyDescent="0.25">
      <c r="B659" s="68">
        <v>2024</v>
      </c>
      <c r="C659" s="68">
        <v>891780111</v>
      </c>
      <c r="D659" s="69" t="s">
        <v>64</v>
      </c>
      <c r="E659" s="74" t="s">
        <v>9596</v>
      </c>
      <c r="F659" s="71" t="s">
        <v>9595</v>
      </c>
      <c r="G659" s="314">
        <v>0</v>
      </c>
      <c r="H659" s="67" t="s">
        <v>72</v>
      </c>
      <c r="I659" s="69" t="s">
        <v>723</v>
      </c>
      <c r="J659" s="70" t="s">
        <v>9594</v>
      </c>
      <c r="K659" s="70">
        <v>3300000</v>
      </c>
      <c r="L659" s="68" t="s">
        <v>67</v>
      </c>
      <c r="M659" s="70" t="s">
        <v>9593</v>
      </c>
      <c r="N659" s="70">
        <v>1090437788</v>
      </c>
      <c r="O659" s="70">
        <v>386</v>
      </c>
      <c r="P659" s="249">
        <v>45338</v>
      </c>
      <c r="Q659" s="70">
        <v>52520000</v>
      </c>
      <c r="R659" s="249">
        <v>45397</v>
      </c>
      <c r="S659" s="70">
        <v>3300000</v>
      </c>
      <c r="T659" s="67" t="s">
        <v>66</v>
      </c>
      <c r="U659" s="70">
        <v>36726018</v>
      </c>
      <c r="V659" s="70" t="s">
        <v>6205</v>
      </c>
      <c r="W659" s="249">
        <v>45393</v>
      </c>
      <c r="X659" s="249">
        <v>45397</v>
      </c>
      <c r="Y659" s="78" t="s">
        <v>74</v>
      </c>
      <c r="Z659" s="249">
        <v>45442</v>
      </c>
      <c r="AA659" s="71">
        <f t="shared" si="50"/>
        <v>45</v>
      </c>
      <c r="AB659" s="71">
        <v>2</v>
      </c>
      <c r="AC659" s="299">
        <v>1100000</v>
      </c>
      <c r="AD659" s="71">
        <v>1</v>
      </c>
      <c r="AE659" s="158">
        <v>45457</v>
      </c>
      <c r="AF659" s="71">
        <f t="shared" si="51"/>
        <v>15</v>
      </c>
      <c r="AG659" s="70">
        <v>0</v>
      </c>
      <c r="AH659" s="300">
        <v>0</v>
      </c>
      <c r="AI659" s="158" t="s">
        <v>74</v>
      </c>
      <c r="AJ659" s="67">
        <v>0</v>
      </c>
      <c r="AK659" s="76" t="s">
        <v>74</v>
      </c>
      <c r="AL659" s="76" t="s">
        <v>74</v>
      </c>
      <c r="AM659" s="71">
        <f t="shared" si="52"/>
        <v>0</v>
      </c>
      <c r="AN659" s="305">
        <f>+K659+AC659-AH659</f>
        <v>4400000</v>
      </c>
      <c r="AO659" s="67" t="s">
        <v>66</v>
      </c>
      <c r="AP659" s="70">
        <v>3300000</v>
      </c>
      <c r="AQ659" s="67" t="s">
        <v>94</v>
      </c>
      <c r="AR659" s="70">
        <v>0</v>
      </c>
      <c r="AS659" s="80" t="s">
        <v>74</v>
      </c>
      <c r="AT659" s="301">
        <v>4400000</v>
      </c>
      <c r="AU659" s="203">
        <f t="shared" si="53"/>
        <v>0</v>
      </c>
      <c r="AV659" s="83">
        <f t="shared" si="54"/>
        <v>1</v>
      </c>
      <c r="AW659" s="158" t="s">
        <v>74</v>
      </c>
      <c r="AX659" s="67" t="s">
        <v>80</v>
      </c>
      <c r="AY659" s="71" t="s">
        <v>9592</v>
      </c>
      <c r="AZ659" s="68" t="s">
        <v>66</v>
      </c>
      <c r="BA659" s="68" t="s">
        <v>66</v>
      </c>
    </row>
    <row r="660" spans="2:53" x14ac:dyDescent="0.25">
      <c r="B660" s="68">
        <v>2024</v>
      </c>
      <c r="C660" s="68">
        <v>891780111</v>
      </c>
      <c r="D660" s="69" t="s">
        <v>64</v>
      </c>
      <c r="E660" s="74" t="s">
        <v>9591</v>
      </c>
      <c r="F660" s="71" t="s">
        <v>9590</v>
      </c>
      <c r="G660" s="314">
        <v>0</v>
      </c>
      <c r="H660" s="67" t="s">
        <v>72</v>
      </c>
      <c r="I660" s="69" t="s">
        <v>1521</v>
      </c>
      <c r="J660" s="70" t="s">
        <v>9589</v>
      </c>
      <c r="K660" s="70">
        <v>9000000</v>
      </c>
      <c r="L660" s="68" t="s">
        <v>67</v>
      </c>
      <c r="M660" s="70" t="s">
        <v>8550</v>
      </c>
      <c r="N660" s="70">
        <v>1082932668</v>
      </c>
      <c r="O660" s="70">
        <v>855</v>
      </c>
      <c r="P660" s="249">
        <v>45390</v>
      </c>
      <c r="Q660" s="70">
        <v>400000000</v>
      </c>
      <c r="R660" s="249">
        <v>45393</v>
      </c>
      <c r="S660" s="70">
        <v>9000000</v>
      </c>
      <c r="T660" s="67" t="s">
        <v>66</v>
      </c>
      <c r="U660" s="70">
        <v>1192791759</v>
      </c>
      <c r="V660" s="70" t="s">
        <v>2571</v>
      </c>
      <c r="W660" s="249">
        <v>45393</v>
      </c>
      <c r="X660" s="249">
        <v>45393</v>
      </c>
      <c r="Y660" s="78" t="s">
        <v>74</v>
      </c>
      <c r="Z660" s="249">
        <v>45473</v>
      </c>
      <c r="AA660" s="71">
        <f t="shared" si="50"/>
        <v>80</v>
      </c>
      <c r="AB660" s="71">
        <v>0</v>
      </c>
      <c r="AC660" s="299">
        <v>0</v>
      </c>
      <c r="AD660" s="71">
        <v>0</v>
      </c>
      <c r="AE660" s="158" t="s">
        <v>74</v>
      </c>
      <c r="AF660" s="71">
        <f t="shared" si="51"/>
        <v>0</v>
      </c>
      <c r="AG660" s="70">
        <v>0</v>
      </c>
      <c r="AH660" s="300">
        <v>0</v>
      </c>
      <c r="AI660" s="158" t="s">
        <v>74</v>
      </c>
      <c r="AJ660" s="67">
        <v>0</v>
      </c>
      <c r="AK660" s="76" t="s">
        <v>74</v>
      </c>
      <c r="AL660" s="76" t="s">
        <v>74</v>
      </c>
      <c r="AM660" s="71">
        <f t="shared" si="52"/>
        <v>0</v>
      </c>
      <c r="AN660" s="305">
        <f>+K660+AC660-AH660</f>
        <v>9000000</v>
      </c>
      <c r="AO660" s="67" t="s">
        <v>66</v>
      </c>
      <c r="AP660" s="70">
        <v>9000000</v>
      </c>
      <c r="AQ660" s="67" t="s">
        <v>94</v>
      </c>
      <c r="AR660" s="70">
        <v>0</v>
      </c>
      <c r="AS660" s="80" t="s">
        <v>74</v>
      </c>
      <c r="AT660" s="301">
        <v>9000000</v>
      </c>
      <c r="AU660" s="203">
        <f t="shared" si="53"/>
        <v>0</v>
      </c>
      <c r="AV660" s="83">
        <f t="shared" si="54"/>
        <v>1</v>
      </c>
      <c r="AW660" s="158" t="s">
        <v>74</v>
      </c>
      <c r="AX660" s="67" t="s">
        <v>80</v>
      </c>
      <c r="AY660" s="71" t="s">
        <v>9585</v>
      </c>
      <c r="AZ660" s="68" t="s">
        <v>66</v>
      </c>
      <c r="BA660" s="68" t="s">
        <v>66</v>
      </c>
    </row>
    <row r="661" spans="2:53" x14ac:dyDescent="0.25">
      <c r="B661" s="68">
        <v>2024</v>
      </c>
      <c r="C661" s="68">
        <v>891780111</v>
      </c>
      <c r="D661" s="69" t="s">
        <v>64</v>
      </c>
      <c r="E661" s="74" t="s">
        <v>9588</v>
      </c>
      <c r="F661" s="71" t="s">
        <v>9587</v>
      </c>
      <c r="G661" s="314">
        <v>0</v>
      </c>
      <c r="H661" s="67" t="s">
        <v>72</v>
      </c>
      <c r="I661" s="69" t="s">
        <v>1521</v>
      </c>
      <c r="J661" s="70" t="s">
        <v>9586</v>
      </c>
      <c r="K661" s="70">
        <v>10800000</v>
      </c>
      <c r="L661" s="68" t="s">
        <v>67</v>
      </c>
      <c r="M661" s="70" t="s">
        <v>8545</v>
      </c>
      <c r="N661" s="70">
        <v>1045684931</v>
      </c>
      <c r="O661" s="70">
        <v>855</v>
      </c>
      <c r="P661" s="249">
        <v>45390</v>
      </c>
      <c r="Q661" s="70">
        <v>400000000</v>
      </c>
      <c r="R661" s="249">
        <v>45393</v>
      </c>
      <c r="S661" s="70">
        <v>10800000</v>
      </c>
      <c r="T661" s="67" t="s">
        <v>66</v>
      </c>
      <c r="U661" s="70">
        <v>1192791759</v>
      </c>
      <c r="V661" s="70" t="s">
        <v>2571</v>
      </c>
      <c r="W661" s="249">
        <v>45393</v>
      </c>
      <c r="X661" s="249">
        <v>45393</v>
      </c>
      <c r="Y661" s="78" t="s">
        <v>74</v>
      </c>
      <c r="Z661" s="249">
        <v>45473</v>
      </c>
      <c r="AA661" s="71">
        <f t="shared" si="50"/>
        <v>80</v>
      </c>
      <c r="AB661" s="71">
        <v>0</v>
      </c>
      <c r="AC661" s="299">
        <v>0</v>
      </c>
      <c r="AD661" s="71">
        <v>0</v>
      </c>
      <c r="AE661" s="158" t="s">
        <v>74</v>
      </c>
      <c r="AF661" s="71">
        <f t="shared" si="51"/>
        <v>0</v>
      </c>
      <c r="AG661" s="70">
        <v>0</v>
      </c>
      <c r="AH661" s="300">
        <v>0</v>
      </c>
      <c r="AI661" s="158" t="s">
        <v>74</v>
      </c>
      <c r="AJ661" s="67">
        <v>0</v>
      </c>
      <c r="AK661" s="76" t="s">
        <v>74</v>
      </c>
      <c r="AL661" s="76" t="s">
        <v>74</v>
      </c>
      <c r="AM661" s="71">
        <f t="shared" si="52"/>
        <v>0</v>
      </c>
      <c r="AN661" s="305">
        <f>+K661+AC661-AH661</f>
        <v>10800000</v>
      </c>
      <c r="AO661" s="67" t="s">
        <v>66</v>
      </c>
      <c r="AP661" s="70">
        <v>10800000</v>
      </c>
      <c r="AQ661" s="67" t="s">
        <v>94</v>
      </c>
      <c r="AR661" s="70">
        <v>0</v>
      </c>
      <c r="AS661" s="80" t="s">
        <v>74</v>
      </c>
      <c r="AT661" s="301">
        <v>10800000</v>
      </c>
      <c r="AU661" s="203">
        <f t="shared" si="53"/>
        <v>0</v>
      </c>
      <c r="AV661" s="83">
        <f t="shared" si="54"/>
        <v>1</v>
      </c>
      <c r="AW661" s="158" t="s">
        <v>74</v>
      </c>
      <c r="AX661" s="67" t="s">
        <v>80</v>
      </c>
      <c r="AY661" s="71" t="s">
        <v>9585</v>
      </c>
      <c r="AZ661" s="68" t="s">
        <v>66</v>
      </c>
      <c r="BA661" s="68" t="s">
        <v>66</v>
      </c>
    </row>
    <row r="662" spans="2:53" x14ac:dyDescent="0.25">
      <c r="B662" s="68">
        <v>2024</v>
      </c>
      <c r="C662" s="68">
        <v>891780111</v>
      </c>
      <c r="D662" s="69" t="s">
        <v>64</v>
      </c>
      <c r="E662" s="74" t="s">
        <v>9584</v>
      </c>
      <c r="F662" s="71" t="s">
        <v>9583</v>
      </c>
      <c r="G662" s="314">
        <v>0</v>
      </c>
      <c r="H662" s="67" t="s">
        <v>72</v>
      </c>
      <c r="I662" s="69" t="s">
        <v>1521</v>
      </c>
      <c r="J662" s="70" t="s">
        <v>9582</v>
      </c>
      <c r="K662" s="70">
        <v>13500000</v>
      </c>
      <c r="L662" s="68" t="s">
        <v>67</v>
      </c>
      <c r="M662" s="70" t="s">
        <v>8866</v>
      </c>
      <c r="N662" s="70">
        <v>1082982258</v>
      </c>
      <c r="O662" s="70">
        <v>855</v>
      </c>
      <c r="P662" s="249">
        <v>45390</v>
      </c>
      <c r="Q662" s="70">
        <v>400000000</v>
      </c>
      <c r="R662" s="249">
        <v>45393</v>
      </c>
      <c r="S662" s="70">
        <v>13500000</v>
      </c>
      <c r="T662" s="67" t="s">
        <v>66</v>
      </c>
      <c r="U662" s="70">
        <v>1192791759</v>
      </c>
      <c r="V662" s="70" t="s">
        <v>2571</v>
      </c>
      <c r="W662" s="249">
        <v>45393</v>
      </c>
      <c r="X662" s="249">
        <v>45393</v>
      </c>
      <c r="Y662" s="78" t="s">
        <v>74</v>
      </c>
      <c r="Z662" s="249">
        <v>45473</v>
      </c>
      <c r="AA662" s="71">
        <f t="shared" si="50"/>
        <v>80</v>
      </c>
      <c r="AB662" s="71">
        <v>0</v>
      </c>
      <c r="AC662" s="299">
        <v>0</v>
      </c>
      <c r="AD662" s="71">
        <v>0</v>
      </c>
      <c r="AE662" s="158" t="s">
        <v>74</v>
      </c>
      <c r="AF662" s="71">
        <f t="shared" si="51"/>
        <v>0</v>
      </c>
      <c r="AG662" s="70">
        <v>0</v>
      </c>
      <c r="AH662" s="300">
        <v>0</v>
      </c>
      <c r="AI662" s="158" t="s">
        <v>74</v>
      </c>
      <c r="AJ662" s="67">
        <v>0</v>
      </c>
      <c r="AK662" s="76" t="s">
        <v>74</v>
      </c>
      <c r="AL662" s="76" t="s">
        <v>74</v>
      </c>
      <c r="AM662" s="71">
        <f t="shared" si="52"/>
        <v>0</v>
      </c>
      <c r="AN662" s="305">
        <f>+K662+AC662-AH662</f>
        <v>13500000</v>
      </c>
      <c r="AO662" s="67" t="s">
        <v>66</v>
      </c>
      <c r="AP662" s="70">
        <v>13500000</v>
      </c>
      <c r="AQ662" s="67" t="s">
        <v>94</v>
      </c>
      <c r="AR662" s="70">
        <v>0</v>
      </c>
      <c r="AS662" s="80" t="s">
        <v>74</v>
      </c>
      <c r="AT662" s="301">
        <v>13500000</v>
      </c>
      <c r="AU662" s="203">
        <f t="shared" si="53"/>
        <v>0</v>
      </c>
      <c r="AV662" s="83">
        <f t="shared" si="54"/>
        <v>1</v>
      </c>
      <c r="AW662" s="158" t="s">
        <v>74</v>
      </c>
      <c r="AX662" s="67" t="s">
        <v>80</v>
      </c>
      <c r="AY662" s="71" t="s">
        <v>9581</v>
      </c>
      <c r="AZ662" s="68" t="s">
        <v>66</v>
      </c>
      <c r="BA662" s="68" t="s">
        <v>66</v>
      </c>
    </row>
    <row r="663" spans="2:53" x14ac:dyDescent="0.25">
      <c r="B663" s="68">
        <v>2024</v>
      </c>
      <c r="C663" s="68">
        <v>891780111</v>
      </c>
      <c r="D663" s="69" t="s">
        <v>64</v>
      </c>
      <c r="E663" s="74" t="s">
        <v>9580</v>
      </c>
      <c r="F663" s="71" t="s">
        <v>9579</v>
      </c>
      <c r="G663" s="314">
        <v>0</v>
      </c>
      <c r="H663" s="67" t="s">
        <v>72</v>
      </c>
      <c r="I663" s="69" t="s">
        <v>65</v>
      </c>
      <c r="J663" s="70" t="s">
        <v>9578</v>
      </c>
      <c r="K663" s="70">
        <v>5500000</v>
      </c>
      <c r="L663" s="68" t="s">
        <v>67</v>
      </c>
      <c r="M663" s="70" t="s">
        <v>6567</v>
      </c>
      <c r="N663" s="70">
        <v>1082975397</v>
      </c>
      <c r="O663" s="70">
        <v>13</v>
      </c>
      <c r="P663" s="158">
        <v>45302</v>
      </c>
      <c r="Q663" s="70">
        <v>4518689382</v>
      </c>
      <c r="R663" s="249">
        <v>45394</v>
      </c>
      <c r="S663" s="70">
        <v>5500000</v>
      </c>
      <c r="T663" s="67" t="s">
        <v>66</v>
      </c>
      <c r="U663" s="70">
        <v>36726018</v>
      </c>
      <c r="V663" s="70" t="s">
        <v>6205</v>
      </c>
      <c r="W663" s="249">
        <v>45394</v>
      </c>
      <c r="X663" s="249">
        <v>45394</v>
      </c>
      <c r="Y663" s="78" t="s">
        <v>74</v>
      </c>
      <c r="Z663" s="249">
        <v>45457</v>
      </c>
      <c r="AA663" s="71">
        <f t="shared" si="50"/>
        <v>63</v>
      </c>
      <c r="AB663" s="71">
        <v>0</v>
      </c>
      <c r="AC663" s="299">
        <v>0</v>
      </c>
      <c r="AD663" s="71">
        <v>0</v>
      </c>
      <c r="AE663" s="158" t="s">
        <v>74</v>
      </c>
      <c r="AF663" s="71">
        <f t="shared" si="51"/>
        <v>0</v>
      </c>
      <c r="AG663" s="70">
        <v>0</v>
      </c>
      <c r="AH663" s="300">
        <v>0</v>
      </c>
      <c r="AI663" s="158" t="s">
        <v>74</v>
      </c>
      <c r="AJ663" s="67">
        <v>0</v>
      </c>
      <c r="AK663" s="76" t="s">
        <v>74</v>
      </c>
      <c r="AL663" s="76" t="s">
        <v>74</v>
      </c>
      <c r="AM663" s="71">
        <f t="shared" si="52"/>
        <v>0</v>
      </c>
      <c r="AN663" s="305">
        <f>+K663+AC663-AH663</f>
        <v>5500000</v>
      </c>
      <c r="AO663" s="67" t="s">
        <v>66</v>
      </c>
      <c r="AP663" s="70">
        <v>5500000</v>
      </c>
      <c r="AQ663" s="67" t="s">
        <v>94</v>
      </c>
      <c r="AR663" s="70">
        <v>0</v>
      </c>
      <c r="AS663" s="80" t="s">
        <v>74</v>
      </c>
      <c r="AT663" s="301">
        <v>5500000</v>
      </c>
      <c r="AU663" s="203">
        <f t="shared" si="53"/>
        <v>0</v>
      </c>
      <c r="AV663" s="83">
        <f t="shared" si="54"/>
        <v>1</v>
      </c>
      <c r="AW663" s="158" t="s">
        <v>74</v>
      </c>
      <c r="AX663" s="67" t="s">
        <v>80</v>
      </c>
      <c r="AY663" s="71" t="s">
        <v>9577</v>
      </c>
      <c r="AZ663" s="68" t="s">
        <v>66</v>
      </c>
      <c r="BA663" s="68" t="s">
        <v>66</v>
      </c>
    </row>
    <row r="664" spans="2:53" x14ac:dyDescent="0.25">
      <c r="B664" s="68">
        <v>2024</v>
      </c>
      <c r="C664" s="68">
        <v>891780111</v>
      </c>
      <c r="D664" s="69" t="s">
        <v>64</v>
      </c>
      <c r="E664" s="74" t="s">
        <v>9576</v>
      </c>
      <c r="F664" s="71" t="s">
        <v>9575</v>
      </c>
      <c r="G664" s="314">
        <v>0</v>
      </c>
      <c r="H664" s="67" t="s">
        <v>72</v>
      </c>
      <c r="I664" s="69" t="s">
        <v>1521</v>
      </c>
      <c r="J664" s="70" t="s">
        <v>9571</v>
      </c>
      <c r="K664" s="70">
        <v>10800000</v>
      </c>
      <c r="L664" s="68" t="s">
        <v>67</v>
      </c>
      <c r="M664" s="70" t="s">
        <v>8725</v>
      </c>
      <c r="N664" s="70">
        <v>1081823159</v>
      </c>
      <c r="O664" s="70">
        <v>855</v>
      </c>
      <c r="P664" s="249">
        <v>45390</v>
      </c>
      <c r="Q664" s="70">
        <v>400000000</v>
      </c>
      <c r="R664" s="249">
        <v>45394</v>
      </c>
      <c r="S664" s="70">
        <v>10800000</v>
      </c>
      <c r="T664" s="67" t="s">
        <v>66</v>
      </c>
      <c r="U664" s="70">
        <v>1192791759</v>
      </c>
      <c r="V664" s="70" t="s">
        <v>2571</v>
      </c>
      <c r="W664" s="249">
        <v>45394</v>
      </c>
      <c r="X664" s="249">
        <v>45394</v>
      </c>
      <c r="Y664" s="78" t="s">
        <v>74</v>
      </c>
      <c r="Z664" s="249">
        <v>45473</v>
      </c>
      <c r="AA664" s="71">
        <f t="shared" si="50"/>
        <v>79</v>
      </c>
      <c r="AB664" s="71">
        <v>0</v>
      </c>
      <c r="AC664" s="299">
        <v>0</v>
      </c>
      <c r="AD664" s="71">
        <v>0</v>
      </c>
      <c r="AE664" s="158" t="s">
        <v>74</v>
      </c>
      <c r="AF664" s="71">
        <f t="shared" si="51"/>
        <v>0</v>
      </c>
      <c r="AG664" s="70">
        <v>0</v>
      </c>
      <c r="AH664" s="300">
        <v>0</v>
      </c>
      <c r="AI664" s="158" t="s">
        <v>74</v>
      </c>
      <c r="AJ664" s="67">
        <v>0</v>
      </c>
      <c r="AK664" s="76" t="s">
        <v>74</v>
      </c>
      <c r="AL664" s="76" t="s">
        <v>74</v>
      </c>
      <c r="AM664" s="71">
        <f t="shared" si="52"/>
        <v>0</v>
      </c>
      <c r="AN664" s="305">
        <f>+K664+AC664-AH664</f>
        <v>10800000</v>
      </c>
      <c r="AO664" s="67" t="s">
        <v>66</v>
      </c>
      <c r="AP664" s="70">
        <v>10800000</v>
      </c>
      <c r="AQ664" s="67" t="s">
        <v>94</v>
      </c>
      <c r="AR664" s="70">
        <v>0</v>
      </c>
      <c r="AS664" s="80" t="s">
        <v>74</v>
      </c>
      <c r="AT664" s="301">
        <v>10800000</v>
      </c>
      <c r="AU664" s="203">
        <f t="shared" si="53"/>
        <v>0</v>
      </c>
      <c r="AV664" s="83">
        <f t="shared" si="54"/>
        <v>1</v>
      </c>
      <c r="AW664" s="158" t="s">
        <v>74</v>
      </c>
      <c r="AX664" s="67" t="s">
        <v>80</v>
      </c>
      <c r="AY664" s="71" t="s">
        <v>9574</v>
      </c>
      <c r="AZ664" s="68" t="s">
        <v>66</v>
      </c>
      <c r="BA664" s="68" t="s">
        <v>66</v>
      </c>
    </row>
    <row r="665" spans="2:53" x14ac:dyDescent="0.25">
      <c r="B665" s="68">
        <v>2024</v>
      </c>
      <c r="C665" s="68">
        <v>891780111</v>
      </c>
      <c r="D665" s="69" t="s">
        <v>64</v>
      </c>
      <c r="E665" s="74" t="s">
        <v>9573</v>
      </c>
      <c r="F665" s="71" t="s">
        <v>9572</v>
      </c>
      <c r="G665" s="314">
        <v>0</v>
      </c>
      <c r="H665" s="67" t="s">
        <v>72</v>
      </c>
      <c r="I665" s="69" t="s">
        <v>1521</v>
      </c>
      <c r="J665" s="70" t="s">
        <v>9571</v>
      </c>
      <c r="K665" s="70">
        <v>10800000</v>
      </c>
      <c r="L665" s="68" t="s">
        <v>67</v>
      </c>
      <c r="M665" s="70" t="s">
        <v>8436</v>
      </c>
      <c r="N665" s="70">
        <v>1082983016</v>
      </c>
      <c r="O665" s="70">
        <v>855</v>
      </c>
      <c r="P665" s="249">
        <v>45390</v>
      </c>
      <c r="Q665" s="70">
        <v>400000000</v>
      </c>
      <c r="R665" s="249">
        <v>45394</v>
      </c>
      <c r="S665" s="70">
        <v>10800000</v>
      </c>
      <c r="T665" s="67" t="s">
        <v>66</v>
      </c>
      <c r="U665" s="70">
        <v>1192791759</v>
      </c>
      <c r="V665" s="70" t="s">
        <v>2571</v>
      </c>
      <c r="W665" s="249">
        <v>45394</v>
      </c>
      <c r="X665" s="249">
        <v>45394</v>
      </c>
      <c r="Y665" s="78" t="s">
        <v>74</v>
      </c>
      <c r="Z665" s="249">
        <v>45473</v>
      </c>
      <c r="AA665" s="71">
        <f t="shared" si="50"/>
        <v>79</v>
      </c>
      <c r="AB665" s="71">
        <v>0</v>
      </c>
      <c r="AC665" s="299">
        <v>0</v>
      </c>
      <c r="AD665" s="71">
        <v>0</v>
      </c>
      <c r="AE665" s="158" t="s">
        <v>74</v>
      </c>
      <c r="AF665" s="71">
        <f t="shared" si="51"/>
        <v>0</v>
      </c>
      <c r="AG665" s="70">
        <v>0</v>
      </c>
      <c r="AH665" s="300">
        <v>0</v>
      </c>
      <c r="AI665" s="158" t="s">
        <v>74</v>
      </c>
      <c r="AJ665" s="67">
        <v>0</v>
      </c>
      <c r="AK665" s="76" t="s">
        <v>74</v>
      </c>
      <c r="AL665" s="76" t="s">
        <v>74</v>
      </c>
      <c r="AM665" s="71">
        <f t="shared" si="52"/>
        <v>0</v>
      </c>
      <c r="AN665" s="305">
        <f>+K665+AC665-AH665</f>
        <v>10800000</v>
      </c>
      <c r="AO665" s="67" t="s">
        <v>66</v>
      </c>
      <c r="AP665" s="70">
        <v>10800000</v>
      </c>
      <c r="AQ665" s="67" t="s">
        <v>94</v>
      </c>
      <c r="AR665" s="70">
        <v>0</v>
      </c>
      <c r="AS665" s="80" t="s">
        <v>74</v>
      </c>
      <c r="AT665" s="301">
        <v>10800000</v>
      </c>
      <c r="AU665" s="203">
        <f t="shared" si="53"/>
        <v>0</v>
      </c>
      <c r="AV665" s="83">
        <f t="shared" si="54"/>
        <v>1</v>
      </c>
      <c r="AW665" s="158" t="s">
        <v>74</v>
      </c>
      <c r="AX665" s="67" t="s">
        <v>80</v>
      </c>
      <c r="AY665" s="71" t="s">
        <v>9570</v>
      </c>
      <c r="AZ665" s="68" t="s">
        <v>66</v>
      </c>
      <c r="BA665" s="68" t="s">
        <v>66</v>
      </c>
    </row>
    <row r="666" spans="2:53" x14ac:dyDescent="0.25">
      <c r="B666" s="68">
        <v>2024</v>
      </c>
      <c r="C666" s="68">
        <v>891780111</v>
      </c>
      <c r="D666" s="69" t="s">
        <v>64</v>
      </c>
      <c r="E666" s="74" t="s">
        <v>9569</v>
      </c>
      <c r="F666" s="71" t="s">
        <v>9568</v>
      </c>
      <c r="G666" s="314">
        <v>0</v>
      </c>
      <c r="H666" s="67" t="s">
        <v>72</v>
      </c>
      <c r="I666" s="69" t="s">
        <v>65</v>
      </c>
      <c r="J666" s="70" t="s">
        <v>9567</v>
      </c>
      <c r="K666" s="70">
        <v>5250000</v>
      </c>
      <c r="L666" s="68" t="s">
        <v>67</v>
      </c>
      <c r="M666" s="70" t="s">
        <v>7906</v>
      </c>
      <c r="N666" s="70">
        <v>1082860214</v>
      </c>
      <c r="O666" s="70">
        <v>14</v>
      </c>
      <c r="P666" s="249">
        <v>45302</v>
      </c>
      <c r="Q666" s="70">
        <v>2126349000</v>
      </c>
      <c r="R666" s="249">
        <v>45397</v>
      </c>
      <c r="S666" s="70">
        <v>5250000</v>
      </c>
      <c r="T666" s="67" t="s">
        <v>66</v>
      </c>
      <c r="U666" s="70">
        <v>85467461</v>
      </c>
      <c r="V666" s="70" t="s">
        <v>6140</v>
      </c>
      <c r="W666" s="249">
        <v>45397</v>
      </c>
      <c r="X666" s="249">
        <v>45397</v>
      </c>
      <c r="Y666" s="78" t="s">
        <v>74</v>
      </c>
      <c r="Z666" s="249">
        <v>45457</v>
      </c>
      <c r="AA666" s="71">
        <f t="shared" si="50"/>
        <v>60</v>
      </c>
      <c r="AB666" s="71">
        <v>2</v>
      </c>
      <c r="AC666" s="299">
        <v>1050000</v>
      </c>
      <c r="AD666" s="71">
        <v>1</v>
      </c>
      <c r="AE666" s="315">
        <v>45473</v>
      </c>
      <c r="AF666" s="71">
        <f t="shared" si="51"/>
        <v>16</v>
      </c>
      <c r="AG666" s="70">
        <v>0</v>
      </c>
      <c r="AH666" s="300">
        <v>0</v>
      </c>
      <c r="AI666" s="158" t="s">
        <v>74</v>
      </c>
      <c r="AJ666" s="67">
        <v>0</v>
      </c>
      <c r="AK666" s="76" t="s">
        <v>74</v>
      </c>
      <c r="AL666" s="76" t="s">
        <v>74</v>
      </c>
      <c r="AM666" s="71">
        <f t="shared" si="52"/>
        <v>0</v>
      </c>
      <c r="AN666" s="305">
        <f>+K666+AC666-AH666</f>
        <v>6300000</v>
      </c>
      <c r="AO666" s="67" t="s">
        <v>66</v>
      </c>
      <c r="AP666" s="70">
        <v>5250000</v>
      </c>
      <c r="AQ666" s="67" t="s">
        <v>94</v>
      </c>
      <c r="AR666" s="70">
        <v>0</v>
      </c>
      <c r="AS666" s="80" t="s">
        <v>74</v>
      </c>
      <c r="AT666" s="301">
        <v>6300000</v>
      </c>
      <c r="AU666" s="203">
        <f t="shared" si="53"/>
        <v>0</v>
      </c>
      <c r="AV666" s="83">
        <f t="shared" si="54"/>
        <v>1</v>
      </c>
      <c r="AW666" s="158" t="s">
        <v>74</v>
      </c>
      <c r="AX666" s="67" t="s">
        <v>80</v>
      </c>
      <c r="AY666" s="71" t="s">
        <v>9566</v>
      </c>
      <c r="AZ666" s="68" t="s">
        <v>66</v>
      </c>
      <c r="BA666" s="68" t="s">
        <v>66</v>
      </c>
    </row>
    <row r="667" spans="2:53" x14ac:dyDescent="0.25">
      <c r="B667" s="68">
        <v>2024</v>
      </c>
      <c r="C667" s="68">
        <v>891780111</v>
      </c>
      <c r="D667" s="69" t="s">
        <v>64</v>
      </c>
      <c r="E667" s="74" t="s">
        <v>9565</v>
      </c>
      <c r="F667" s="71" t="s">
        <v>9564</v>
      </c>
      <c r="G667" s="314">
        <v>0</v>
      </c>
      <c r="H667" s="67" t="s">
        <v>72</v>
      </c>
      <c r="I667" s="69" t="s">
        <v>65</v>
      </c>
      <c r="J667" s="70" t="s">
        <v>9563</v>
      </c>
      <c r="K667" s="70">
        <v>6750000</v>
      </c>
      <c r="L667" s="68" t="s">
        <v>67</v>
      </c>
      <c r="M667" s="70" t="s">
        <v>8735</v>
      </c>
      <c r="N667" s="70">
        <v>1082944852</v>
      </c>
      <c r="O667" s="70">
        <v>13</v>
      </c>
      <c r="P667" s="158">
        <v>45302</v>
      </c>
      <c r="Q667" s="70">
        <v>4518689382</v>
      </c>
      <c r="R667" s="249">
        <v>45397</v>
      </c>
      <c r="S667" s="70">
        <v>6750000</v>
      </c>
      <c r="T667" s="67" t="s">
        <v>66</v>
      </c>
      <c r="U667" s="70">
        <v>85152695</v>
      </c>
      <c r="V667" s="70" t="s">
        <v>6527</v>
      </c>
      <c r="W667" s="249">
        <v>45397</v>
      </c>
      <c r="X667" s="249">
        <v>45397</v>
      </c>
      <c r="Y667" s="78" t="s">
        <v>74</v>
      </c>
      <c r="Z667" s="249">
        <v>45457</v>
      </c>
      <c r="AA667" s="71">
        <f t="shared" si="50"/>
        <v>60</v>
      </c>
      <c r="AB667" s="71">
        <v>2</v>
      </c>
      <c r="AC667" s="299">
        <v>1350000</v>
      </c>
      <c r="AD667" s="71">
        <v>1</v>
      </c>
      <c r="AE667" s="315">
        <v>45473</v>
      </c>
      <c r="AF667" s="71">
        <f t="shared" si="51"/>
        <v>16</v>
      </c>
      <c r="AG667" s="70">
        <v>0</v>
      </c>
      <c r="AH667" s="300">
        <v>0</v>
      </c>
      <c r="AI667" s="158" t="s">
        <v>74</v>
      </c>
      <c r="AJ667" s="67">
        <v>0</v>
      </c>
      <c r="AK667" s="76" t="s">
        <v>74</v>
      </c>
      <c r="AL667" s="76" t="s">
        <v>74</v>
      </c>
      <c r="AM667" s="71">
        <f t="shared" si="52"/>
        <v>0</v>
      </c>
      <c r="AN667" s="305">
        <f>+K667+AC667-AH667</f>
        <v>8100000</v>
      </c>
      <c r="AO667" s="67" t="s">
        <v>66</v>
      </c>
      <c r="AP667" s="70">
        <v>6750000</v>
      </c>
      <c r="AQ667" s="67" t="s">
        <v>94</v>
      </c>
      <c r="AR667" s="70">
        <v>0</v>
      </c>
      <c r="AS667" s="80" t="s">
        <v>74</v>
      </c>
      <c r="AT667" s="301">
        <v>8100000</v>
      </c>
      <c r="AU667" s="203">
        <f t="shared" si="53"/>
        <v>0</v>
      </c>
      <c r="AV667" s="83">
        <f t="shared" si="54"/>
        <v>1</v>
      </c>
      <c r="AW667" s="158" t="s">
        <v>74</v>
      </c>
      <c r="AX667" s="67" t="s">
        <v>80</v>
      </c>
      <c r="AY667" s="71" t="s">
        <v>9562</v>
      </c>
      <c r="AZ667" s="68" t="s">
        <v>66</v>
      </c>
      <c r="BA667" s="68" t="s">
        <v>66</v>
      </c>
    </row>
    <row r="668" spans="2:53" x14ac:dyDescent="0.25">
      <c r="B668" s="68">
        <v>2024</v>
      </c>
      <c r="C668" s="68">
        <v>891780111</v>
      </c>
      <c r="D668" s="69" t="s">
        <v>64</v>
      </c>
      <c r="E668" s="74" t="s">
        <v>9561</v>
      </c>
      <c r="F668" s="71" t="s">
        <v>9560</v>
      </c>
      <c r="G668" s="314">
        <v>0</v>
      </c>
      <c r="H668" s="67" t="s">
        <v>72</v>
      </c>
      <c r="I668" s="69" t="s">
        <v>65</v>
      </c>
      <c r="J668" s="70" t="s">
        <v>9559</v>
      </c>
      <c r="K668" s="70">
        <v>5400000</v>
      </c>
      <c r="L668" s="68" t="s">
        <v>67</v>
      </c>
      <c r="M668" s="70" t="s">
        <v>8654</v>
      </c>
      <c r="N668" s="70">
        <v>57291636</v>
      </c>
      <c r="O668" s="70">
        <v>13</v>
      </c>
      <c r="P668" s="158">
        <v>45302</v>
      </c>
      <c r="Q668" s="70">
        <v>4518689382</v>
      </c>
      <c r="R668" s="249">
        <v>45398</v>
      </c>
      <c r="S668" s="70">
        <v>5400000</v>
      </c>
      <c r="T668" s="67" t="s">
        <v>66</v>
      </c>
      <c r="U668" s="70">
        <v>85154788</v>
      </c>
      <c r="V668" s="70" t="s">
        <v>6152</v>
      </c>
      <c r="W668" s="249">
        <v>45398</v>
      </c>
      <c r="X668" s="249">
        <v>45398</v>
      </c>
      <c r="Y668" s="78" t="s">
        <v>74</v>
      </c>
      <c r="Z668" s="249">
        <v>45457</v>
      </c>
      <c r="AA668" s="71">
        <f t="shared" si="50"/>
        <v>59</v>
      </c>
      <c r="AB668" s="71">
        <v>2</v>
      </c>
      <c r="AC668" s="299">
        <v>1350000</v>
      </c>
      <c r="AD668" s="71">
        <v>1</v>
      </c>
      <c r="AE668" s="315">
        <v>45473</v>
      </c>
      <c r="AF668" s="71">
        <f t="shared" si="51"/>
        <v>16</v>
      </c>
      <c r="AG668" s="70">
        <v>0</v>
      </c>
      <c r="AH668" s="300">
        <v>0</v>
      </c>
      <c r="AI668" s="158" t="s">
        <v>74</v>
      </c>
      <c r="AJ668" s="67">
        <v>0</v>
      </c>
      <c r="AK668" s="76" t="s">
        <v>74</v>
      </c>
      <c r="AL668" s="76" t="s">
        <v>74</v>
      </c>
      <c r="AM668" s="71">
        <f t="shared" si="52"/>
        <v>0</v>
      </c>
      <c r="AN668" s="305">
        <f>+K668+AC668-AH668</f>
        <v>6750000</v>
      </c>
      <c r="AO668" s="67" t="s">
        <v>66</v>
      </c>
      <c r="AP668" s="70">
        <v>5400000</v>
      </c>
      <c r="AQ668" s="67" t="s">
        <v>94</v>
      </c>
      <c r="AR668" s="70">
        <v>0</v>
      </c>
      <c r="AS668" s="80" t="s">
        <v>74</v>
      </c>
      <c r="AT668" s="301">
        <v>6750000</v>
      </c>
      <c r="AU668" s="203">
        <f t="shared" si="53"/>
        <v>0</v>
      </c>
      <c r="AV668" s="83">
        <f t="shared" si="54"/>
        <v>1</v>
      </c>
      <c r="AW668" s="158" t="s">
        <v>74</v>
      </c>
      <c r="AX668" s="67" t="s">
        <v>80</v>
      </c>
      <c r="AY668" s="71" t="s">
        <v>9558</v>
      </c>
      <c r="AZ668" s="68" t="s">
        <v>66</v>
      </c>
      <c r="BA668" s="68" t="s">
        <v>66</v>
      </c>
    </row>
    <row r="669" spans="2:53" x14ac:dyDescent="0.25">
      <c r="B669" s="68">
        <v>2024</v>
      </c>
      <c r="C669" s="68">
        <v>891780111</v>
      </c>
      <c r="D669" s="69" t="s">
        <v>64</v>
      </c>
      <c r="E669" s="74" t="s">
        <v>9557</v>
      </c>
      <c r="F669" s="71" t="s">
        <v>9556</v>
      </c>
      <c r="G669" s="314">
        <v>0</v>
      </c>
      <c r="H669" s="67" t="s">
        <v>72</v>
      </c>
      <c r="I669" s="69" t="s">
        <v>1521</v>
      </c>
      <c r="J669" s="70" t="s">
        <v>9555</v>
      </c>
      <c r="K669" s="70">
        <v>2700000</v>
      </c>
      <c r="L669" s="68" t="s">
        <v>67</v>
      </c>
      <c r="M669" s="70" t="s">
        <v>9373</v>
      </c>
      <c r="N669" s="70">
        <v>1083007524</v>
      </c>
      <c r="O669" s="70">
        <v>928</v>
      </c>
      <c r="P669" s="249">
        <v>45394</v>
      </c>
      <c r="Q669" s="70">
        <v>60300000</v>
      </c>
      <c r="R669" s="249">
        <v>45399</v>
      </c>
      <c r="S669" s="70">
        <v>2700000</v>
      </c>
      <c r="T669" s="67" t="s">
        <v>66</v>
      </c>
      <c r="U669" s="70">
        <v>36559959</v>
      </c>
      <c r="V669" s="70" t="s">
        <v>6162</v>
      </c>
      <c r="W669" s="249">
        <v>45399</v>
      </c>
      <c r="X669" s="249">
        <v>45399</v>
      </c>
      <c r="Y669" s="78" t="s">
        <v>74</v>
      </c>
      <c r="Z669" s="249">
        <v>45443</v>
      </c>
      <c r="AA669" s="71">
        <f t="shared" si="50"/>
        <v>44</v>
      </c>
      <c r="AB669" s="71">
        <v>0</v>
      </c>
      <c r="AC669" s="299">
        <v>0</v>
      </c>
      <c r="AD669" s="71">
        <v>0</v>
      </c>
      <c r="AE669" s="158" t="s">
        <v>74</v>
      </c>
      <c r="AF669" s="71">
        <f t="shared" si="51"/>
        <v>0</v>
      </c>
      <c r="AG669" s="70">
        <v>0</v>
      </c>
      <c r="AH669" s="300">
        <v>0</v>
      </c>
      <c r="AI669" s="158" t="s">
        <v>74</v>
      </c>
      <c r="AJ669" s="67">
        <v>0</v>
      </c>
      <c r="AK669" s="76" t="s">
        <v>74</v>
      </c>
      <c r="AL669" s="76" t="s">
        <v>74</v>
      </c>
      <c r="AM669" s="71">
        <f t="shared" si="52"/>
        <v>0</v>
      </c>
      <c r="AN669" s="305">
        <f>+K669+AC669-AH669</f>
        <v>2700000</v>
      </c>
      <c r="AO669" s="67" t="s">
        <v>94</v>
      </c>
      <c r="AP669" s="70">
        <v>0</v>
      </c>
      <c r="AQ669" s="67" t="s">
        <v>94</v>
      </c>
      <c r="AR669" s="70">
        <v>0</v>
      </c>
      <c r="AS669" s="80" t="s">
        <v>74</v>
      </c>
      <c r="AT669" s="301">
        <v>2700000</v>
      </c>
      <c r="AU669" s="203">
        <f t="shared" si="53"/>
        <v>0</v>
      </c>
      <c r="AV669" s="83">
        <f t="shared" si="54"/>
        <v>1</v>
      </c>
      <c r="AW669" s="158" t="s">
        <v>74</v>
      </c>
      <c r="AX669" s="67" t="s">
        <v>80</v>
      </c>
      <c r="AY669" s="71" t="s">
        <v>9554</v>
      </c>
      <c r="AZ669" s="68" t="s">
        <v>66</v>
      </c>
      <c r="BA669" s="68" t="s">
        <v>66</v>
      </c>
    </row>
    <row r="670" spans="2:53" x14ac:dyDescent="0.25">
      <c r="B670" s="68">
        <v>2024</v>
      </c>
      <c r="C670" s="68">
        <v>891780111</v>
      </c>
      <c r="D670" s="69" t="s">
        <v>64</v>
      </c>
      <c r="E670" s="74" t="s">
        <v>9553</v>
      </c>
      <c r="F670" s="71" t="s">
        <v>9552</v>
      </c>
      <c r="G670" s="314">
        <v>0</v>
      </c>
      <c r="H670" s="67" t="s">
        <v>72</v>
      </c>
      <c r="I670" s="69" t="s">
        <v>1521</v>
      </c>
      <c r="J670" s="70" t="s">
        <v>9551</v>
      </c>
      <c r="K670" s="70">
        <v>3400000</v>
      </c>
      <c r="L670" s="68" t="s">
        <v>67</v>
      </c>
      <c r="M670" s="70" t="s">
        <v>9550</v>
      </c>
      <c r="N670" s="70">
        <v>1083029427</v>
      </c>
      <c r="O670" s="70">
        <v>928</v>
      </c>
      <c r="P670" s="249">
        <v>45394</v>
      </c>
      <c r="Q670" s="70">
        <v>60300000</v>
      </c>
      <c r="R670" s="249">
        <v>45399</v>
      </c>
      <c r="S670" s="70">
        <v>3400000</v>
      </c>
      <c r="T670" s="67" t="s">
        <v>66</v>
      </c>
      <c r="U670" s="70">
        <v>36559959</v>
      </c>
      <c r="V670" s="70" t="s">
        <v>6162</v>
      </c>
      <c r="W670" s="249">
        <v>45399</v>
      </c>
      <c r="X670" s="249">
        <v>45399</v>
      </c>
      <c r="Y670" s="78" t="s">
        <v>74</v>
      </c>
      <c r="Z670" s="249">
        <v>45443</v>
      </c>
      <c r="AA670" s="71">
        <f t="shared" si="50"/>
        <v>44</v>
      </c>
      <c r="AB670" s="71">
        <v>0</v>
      </c>
      <c r="AC670" s="299">
        <v>0</v>
      </c>
      <c r="AD670" s="71">
        <v>0</v>
      </c>
      <c r="AE670" s="158" t="s">
        <v>74</v>
      </c>
      <c r="AF670" s="71">
        <f t="shared" si="51"/>
        <v>0</v>
      </c>
      <c r="AG670" s="70">
        <v>0</v>
      </c>
      <c r="AH670" s="300">
        <v>0</v>
      </c>
      <c r="AI670" s="158" t="s">
        <v>74</v>
      </c>
      <c r="AJ670" s="67">
        <v>0</v>
      </c>
      <c r="AK670" s="76" t="s">
        <v>74</v>
      </c>
      <c r="AL670" s="76" t="s">
        <v>74</v>
      </c>
      <c r="AM670" s="71">
        <f t="shared" si="52"/>
        <v>0</v>
      </c>
      <c r="AN670" s="305">
        <f>+K670+AC670-AH670</f>
        <v>3400000</v>
      </c>
      <c r="AO670" s="67" t="s">
        <v>94</v>
      </c>
      <c r="AP670" s="70">
        <v>0</v>
      </c>
      <c r="AQ670" s="67" t="s">
        <v>94</v>
      </c>
      <c r="AR670" s="70">
        <v>0</v>
      </c>
      <c r="AS670" s="80" t="s">
        <v>74</v>
      </c>
      <c r="AT670" s="301">
        <v>3400000</v>
      </c>
      <c r="AU670" s="203">
        <f t="shared" si="53"/>
        <v>0</v>
      </c>
      <c r="AV670" s="83">
        <f t="shared" si="54"/>
        <v>1</v>
      </c>
      <c r="AW670" s="158" t="s">
        <v>74</v>
      </c>
      <c r="AX670" s="67" t="s">
        <v>80</v>
      </c>
      <c r="AY670" s="71" t="s">
        <v>9549</v>
      </c>
      <c r="AZ670" s="68" t="s">
        <v>66</v>
      </c>
      <c r="BA670" s="68" t="s">
        <v>66</v>
      </c>
    </row>
    <row r="671" spans="2:53" x14ac:dyDescent="0.25">
      <c r="B671" s="68">
        <v>2024</v>
      </c>
      <c r="C671" s="68">
        <v>891780111</v>
      </c>
      <c r="D671" s="69" t="s">
        <v>64</v>
      </c>
      <c r="E671" s="74" t="s">
        <v>9548</v>
      </c>
      <c r="F671" s="71" t="s">
        <v>9547</v>
      </c>
      <c r="G671" s="314">
        <v>0</v>
      </c>
      <c r="H671" s="67" t="s">
        <v>72</v>
      </c>
      <c r="I671" s="69" t="s">
        <v>1521</v>
      </c>
      <c r="J671" s="70" t="s">
        <v>9546</v>
      </c>
      <c r="K671" s="70">
        <v>3400000</v>
      </c>
      <c r="L671" s="68" t="s">
        <v>67</v>
      </c>
      <c r="M671" s="70" t="s">
        <v>9545</v>
      </c>
      <c r="N671" s="70">
        <v>1221970531</v>
      </c>
      <c r="O671" s="70">
        <v>928</v>
      </c>
      <c r="P671" s="249">
        <v>45394</v>
      </c>
      <c r="Q671" s="70">
        <v>60300000</v>
      </c>
      <c r="R671" s="249">
        <v>45399</v>
      </c>
      <c r="S671" s="70">
        <v>3400000</v>
      </c>
      <c r="T671" s="67" t="s">
        <v>66</v>
      </c>
      <c r="U671" s="70">
        <v>36559959</v>
      </c>
      <c r="V671" s="70" t="s">
        <v>6162</v>
      </c>
      <c r="W671" s="249">
        <v>45399</v>
      </c>
      <c r="X671" s="249">
        <v>45399</v>
      </c>
      <c r="Y671" s="78" t="s">
        <v>74</v>
      </c>
      <c r="Z671" s="249">
        <v>45443</v>
      </c>
      <c r="AA671" s="71">
        <f t="shared" si="50"/>
        <v>44</v>
      </c>
      <c r="AB671" s="71">
        <v>0</v>
      </c>
      <c r="AC671" s="299">
        <v>0</v>
      </c>
      <c r="AD671" s="71">
        <v>0</v>
      </c>
      <c r="AE671" s="158" t="s">
        <v>74</v>
      </c>
      <c r="AF671" s="71">
        <f t="shared" si="51"/>
        <v>0</v>
      </c>
      <c r="AG671" s="70">
        <v>0</v>
      </c>
      <c r="AH671" s="300">
        <v>0</v>
      </c>
      <c r="AI671" s="158" t="s">
        <v>74</v>
      </c>
      <c r="AJ671" s="67">
        <v>0</v>
      </c>
      <c r="AK671" s="76" t="s">
        <v>74</v>
      </c>
      <c r="AL671" s="76" t="s">
        <v>74</v>
      </c>
      <c r="AM671" s="71">
        <f t="shared" si="52"/>
        <v>0</v>
      </c>
      <c r="AN671" s="305">
        <f>+K671+AC671-AH671</f>
        <v>3400000</v>
      </c>
      <c r="AO671" s="67" t="s">
        <v>94</v>
      </c>
      <c r="AP671" s="70">
        <v>0</v>
      </c>
      <c r="AQ671" s="67" t="s">
        <v>94</v>
      </c>
      <c r="AR671" s="70">
        <v>0</v>
      </c>
      <c r="AS671" s="80" t="s">
        <v>74</v>
      </c>
      <c r="AT671" s="301">
        <v>3400000</v>
      </c>
      <c r="AU671" s="203">
        <f t="shared" si="53"/>
        <v>0</v>
      </c>
      <c r="AV671" s="83">
        <f t="shared" si="54"/>
        <v>1</v>
      </c>
      <c r="AW671" s="158" t="s">
        <v>74</v>
      </c>
      <c r="AX671" s="67" t="s">
        <v>80</v>
      </c>
      <c r="AY671" s="71" t="s">
        <v>9544</v>
      </c>
      <c r="AZ671" s="68" t="s">
        <v>66</v>
      </c>
      <c r="BA671" s="68" t="s">
        <v>66</v>
      </c>
    </row>
    <row r="672" spans="2:53" x14ac:dyDescent="0.25">
      <c r="B672" s="68">
        <v>2024</v>
      </c>
      <c r="C672" s="68">
        <v>891780111</v>
      </c>
      <c r="D672" s="69" t="s">
        <v>64</v>
      </c>
      <c r="E672" s="74" t="s">
        <v>9543</v>
      </c>
      <c r="F672" s="71" t="s">
        <v>9542</v>
      </c>
      <c r="G672" s="314">
        <v>0</v>
      </c>
      <c r="H672" s="67" t="s">
        <v>72</v>
      </c>
      <c r="I672" s="69" t="s">
        <v>1521</v>
      </c>
      <c r="J672" s="70" t="s">
        <v>9541</v>
      </c>
      <c r="K672" s="70">
        <v>3400000</v>
      </c>
      <c r="L672" s="68" t="s">
        <v>67</v>
      </c>
      <c r="M672" s="70" t="s">
        <v>9540</v>
      </c>
      <c r="N672" s="70">
        <v>1042457246</v>
      </c>
      <c r="O672" s="70">
        <v>928</v>
      </c>
      <c r="P672" s="249">
        <v>45394</v>
      </c>
      <c r="Q672" s="70">
        <v>60300000</v>
      </c>
      <c r="R672" s="249">
        <v>45399</v>
      </c>
      <c r="S672" s="70">
        <v>3400000</v>
      </c>
      <c r="T672" s="67" t="s">
        <v>66</v>
      </c>
      <c r="U672" s="70">
        <v>36559959</v>
      </c>
      <c r="V672" s="70" t="s">
        <v>6162</v>
      </c>
      <c r="W672" s="249">
        <v>45399</v>
      </c>
      <c r="X672" s="249">
        <v>45399</v>
      </c>
      <c r="Y672" s="78" t="s">
        <v>74</v>
      </c>
      <c r="Z672" s="249">
        <v>45443</v>
      </c>
      <c r="AA672" s="71">
        <f t="shared" si="50"/>
        <v>44</v>
      </c>
      <c r="AB672" s="71">
        <v>0</v>
      </c>
      <c r="AC672" s="299">
        <v>0</v>
      </c>
      <c r="AD672" s="71">
        <v>0</v>
      </c>
      <c r="AE672" s="158" t="s">
        <v>74</v>
      </c>
      <c r="AF672" s="71">
        <f t="shared" si="51"/>
        <v>0</v>
      </c>
      <c r="AG672" s="70">
        <v>0</v>
      </c>
      <c r="AH672" s="300">
        <v>0</v>
      </c>
      <c r="AI672" s="158" t="s">
        <v>74</v>
      </c>
      <c r="AJ672" s="67">
        <v>0</v>
      </c>
      <c r="AK672" s="76" t="s">
        <v>74</v>
      </c>
      <c r="AL672" s="76" t="s">
        <v>74</v>
      </c>
      <c r="AM672" s="71">
        <f t="shared" si="52"/>
        <v>0</v>
      </c>
      <c r="AN672" s="305">
        <f>+K672+AC672-AH672</f>
        <v>3400000</v>
      </c>
      <c r="AO672" s="67" t="s">
        <v>94</v>
      </c>
      <c r="AP672" s="70">
        <v>0</v>
      </c>
      <c r="AQ672" s="67" t="s">
        <v>94</v>
      </c>
      <c r="AR672" s="70">
        <v>0</v>
      </c>
      <c r="AS672" s="80" t="s">
        <v>74</v>
      </c>
      <c r="AT672" s="301">
        <v>3400000</v>
      </c>
      <c r="AU672" s="203">
        <f t="shared" si="53"/>
        <v>0</v>
      </c>
      <c r="AV672" s="83">
        <f t="shared" si="54"/>
        <v>1</v>
      </c>
      <c r="AW672" s="158" t="s">
        <v>74</v>
      </c>
      <c r="AX672" s="67" t="s">
        <v>80</v>
      </c>
      <c r="AY672" s="71" t="s">
        <v>9539</v>
      </c>
      <c r="AZ672" s="68" t="s">
        <v>66</v>
      </c>
      <c r="BA672" s="68" t="s">
        <v>66</v>
      </c>
    </row>
    <row r="673" spans="2:53" x14ac:dyDescent="0.25">
      <c r="B673" s="68">
        <v>2024</v>
      </c>
      <c r="C673" s="68">
        <v>891780111</v>
      </c>
      <c r="D673" s="69" t="s">
        <v>64</v>
      </c>
      <c r="E673" s="74" t="s">
        <v>9538</v>
      </c>
      <c r="F673" s="71" t="s">
        <v>9537</v>
      </c>
      <c r="G673" s="314">
        <v>0</v>
      </c>
      <c r="H673" s="67" t="s">
        <v>72</v>
      </c>
      <c r="I673" s="69" t="s">
        <v>1521</v>
      </c>
      <c r="J673" s="70" t="s">
        <v>9536</v>
      </c>
      <c r="K673" s="70">
        <v>3400000</v>
      </c>
      <c r="L673" s="68" t="s">
        <v>67</v>
      </c>
      <c r="M673" s="70" t="s">
        <v>9535</v>
      </c>
      <c r="N673" s="70">
        <v>1083048377</v>
      </c>
      <c r="O673" s="70">
        <v>928</v>
      </c>
      <c r="P673" s="249">
        <v>45394</v>
      </c>
      <c r="Q673" s="70">
        <v>60300000</v>
      </c>
      <c r="R673" s="249">
        <v>45399</v>
      </c>
      <c r="S673" s="70">
        <v>3400000</v>
      </c>
      <c r="T673" s="67" t="s">
        <v>66</v>
      </c>
      <c r="U673" s="70">
        <v>36559959</v>
      </c>
      <c r="V673" s="70" t="s">
        <v>6162</v>
      </c>
      <c r="W673" s="249">
        <v>45399</v>
      </c>
      <c r="X673" s="249">
        <v>45399</v>
      </c>
      <c r="Y673" s="78" t="s">
        <v>74</v>
      </c>
      <c r="Z673" s="249">
        <v>45443</v>
      </c>
      <c r="AA673" s="71">
        <f t="shared" si="50"/>
        <v>44</v>
      </c>
      <c r="AB673" s="71">
        <v>0</v>
      </c>
      <c r="AC673" s="299">
        <v>0</v>
      </c>
      <c r="AD673" s="71">
        <v>0</v>
      </c>
      <c r="AE673" s="158" t="s">
        <v>74</v>
      </c>
      <c r="AF673" s="71">
        <f t="shared" si="51"/>
        <v>0</v>
      </c>
      <c r="AG673" s="70">
        <v>0</v>
      </c>
      <c r="AH673" s="300">
        <v>0</v>
      </c>
      <c r="AI673" s="158" t="s">
        <v>74</v>
      </c>
      <c r="AJ673" s="67">
        <v>0</v>
      </c>
      <c r="AK673" s="76" t="s">
        <v>74</v>
      </c>
      <c r="AL673" s="76" t="s">
        <v>74</v>
      </c>
      <c r="AM673" s="71">
        <f t="shared" si="52"/>
        <v>0</v>
      </c>
      <c r="AN673" s="305">
        <f>+K673+AC673-AH673</f>
        <v>3400000</v>
      </c>
      <c r="AO673" s="67" t="s">
        <v>94</v>
      </c>
      <c r="AP673" s="70">
        <v>0</v>
      </c>
      <c r="AQ673" s="67" t="s">
        <v>94</v>
      </c>
      <c r="AR673" s="70">
        <v>0</v>
      </c>
      <c r="AS673" s="80" t="s">
        <v>74</v>
      </c>
      <c r="AT673" s="301">
        <v>3400000</v>
      </c>
      <c r="AU673" s="203">
        <f t="shared" si="53"/>
        <v>0</v>
      </c>
      <c r="AV673" s="83">
        <f t="shared" si="54"/>
        <v>1</v>
      </c>
      <c r="AW673" s="158" t="s">
        <v>74</v>
      </c>
      <c r="AX673" s="67" t="s">
        <v>80</v>
      </c>
      <c r="AY673" s="71" t="s">
        <v>9534</v>
      </c>
      <c r="AZ673" s="68" t="s">
        <v>66</v>
      </c>
      <c r="BA673" s="68" t="s">
        <v>66</v>
      </c>
    </row>
    <row r="674" spans="2:53" x14ac:dyDescent="0.25">
      <c r="B674" s="68">
        <v>2024</v>
      </c>
      <c r="C674" s="68">
        <v>891780111</v>
      </c>
      <c r="D674" s="69" t="s">
        <v>64</v>
      </c>
      <c r="E674" s="74" t="s">
        <v>9533</v>
      </c>
      <c r="F674" s="71" t="s">
        <v>9532</v>
      </c>
      <c r="G674" s="314">
        <v>0</v>
      </c>
      <c r="H674" s="67" t="s">
        <v>72</v>
      </c>
      <c r="I674" s="69" t="s">
        <v>1521</v>
      </c>
      <c r="J674" s="70" t="s">
        <v>9531</v>
      </c>
      <c r="K674" s="70">
        <v>3400000</v>
      </c>
      <c r="L674" s="68" t="s">
        <v>67</v>
      </c>
      <c r="M674" s="70" t="s">
        <v>9530</v>
      </c>
      <c r="N674" s="70">
        <v>1004346609</v>
      </c>
      <c r="O674" s="70">
        <v>928</v>
      </c>
      <c r="P674" s="249">
        <v>45394</v>
      </c>
      <c r="Q674" s="70">
        <v>60300000</v>
      </c>
      <c r="R674" s="249">
        <v>45399</v>
      </c>
      <c r="S674" s="70">
        <v>3400000</v>
      </c>
      <c r="T674" s="67" t="s">
        <v>66</v>
      </c>
      <c r="U674" s="70">
        <v>36559959</v>
      </c>
      <c r="V674" s="70" t="s">
        <v>6162</v>
      </c>
      <c r="W674" s="249">
        <v>45399</v>
      </c>
      <c r="X674" s="249">
        <v>45399</v>
      </c>
      <c r="Y674" s="78" t="s">
        <v>74</v>
      </c>
      <c r="Z674" s="249">
        <v>45443</v>
      </c>
      <c r="AA674" s="71">
        <f t="shared" si="50"/>
        <v>44</v>
      </c>
      <c r="AB674" s="71">
        <v>0</v>
      </c>
      <c r="AC674" s="299">
        <v>0</v>
      </c>
      <c r="AD674" s="71">
        <v>0</v>
      </c>
      <c r="AE674" s="158" t="s">
        <v>74</v>
      </c>
      <c r="AF674" s="71">
        <f t="shared" si="51"/>
        <v>0</v>
      </c>
      <c r="AG674" s="70">
        <v>0</v>
      </c>
      <c r="AH674" s="300">
        <v>0</v>
      </c>
      <c r="AI674" s="158" t="s">
        <v>74</v>
      </c>
      <c r="AJ674" s="67">
        <v>0</v>
      </c>
      <c r="AK674" s="76" t="s">
        <v>74</v>
      </c>
      <c r="AL674" s="76" t="s">
        <v>74</v>
      </c>
      <c r="AM674" s="71">
        <f t="shared" si="52"/>
        <v>0</v>
      </c>
      <c r="AN674" s="305">
        <f>+K674+AC674-AH674</f>
        <v>3400000</v>
      </c>
      <c r="AO674" s="67" t="s">
        <v>94</v>
      </c>
      <c r="AP674" s="70">
        <v>0</v>
      </c>
      <c r="AQ674" s="67" t="s">
        <v>94</v>
      </c>
      <c r="AR674" s="70">
        <v>0</v>
      </c>
      <c r="AS674" s="80" t="s">
        <v>74</v>
      </c>
      <c r="AT674" s="301">
        <v>3400000</v>
      </c>
      <c r="AU674" s="203">
        <f t="shared" si="53"/>
        <v>0</v>
      </c>
      <c r="AV674" s="83">
        <f t="shared" si="54"/>
        <v>1</v>
      </c>
      <c r="AW674" s="158" t="s">
        <v>74</v>
      </c>
      <c r="AX674" s="67" t="s">
        <v>80</v>
      </c>
      <c r="AY674" s="71" t="s">
        <v>9529</v>
      </c>
      <c r="AZ674" s="68" t="s">
        <v>66</v>
      </c>
      <c r="BA674" s="68" t="s">
        <v>66</v>
      </c>
    </row>
    <row r="675" spans="2:53" x14ac:dyDescent="0.25">
      <c r="B675" s="68">
        <v>2024</v>
      </c>
      <c r="C675" s="68">
        <v>891780111</v>
      </c>
      <c r="D675" s="69" t="s">
        <v>64</v>
      </c>
      <c r="E675" s="74" t="s">
        <v>9528</v>
      </c>
      <c r="F675" s="71" t="s">
        <v>9527</v>
      </c>
      <c r="G675" s="314">
        <v>0</v>
      </c>
      <c r="H675" s="67" t="s">
        <v>72</v>
      </c>
      <c r="I675" s="69" t="s">
        <v>1521</v>
      </c>
      <c r="J675" s="70" t="s">
        <v>9526</v>
      </c>
      <c r="K675" s="70">
        <v>3400000</v>
      </c>
      <c r="L675" s="68" t="s">
        <v>67</v>
      </c>
      <c r="M675" s="70" t="s">
        <v>9525</v>
      </c>
      <c r="N675" s="70">
        <v>1045729776</v>
      </c>
      <c r="O675" s="70">
        <v>928</v>
      </c>
      <c r="P675" s="249">
        <v>45394</v>
      </c>
      <c r="Q675" s="70">
        <v>60300000</v>
      </c>
      <c r="R675" s="249">
        <v>45399</v>
      </c>
      <c r="S675" s="70">
        <v>3400000</v>
      </c>
      <c r="T675" s="67" t="s">
        <v>66</v>
      </c>
      <c r="U675" s="70">
        <v>36559959</v>
      </c>
      <c r="V675" s="70" t="s">
        <v>6162</v>
      </c>
      <c r="W675" s="249">
        <v>45399</v>
      </c>
      <c r="X675" s="249">
        <v>45399</v>
      </c>
      <c r="Y675" s="78" t="s">
        <v>74</v>
      </c>
      <c r="Z675" s="249">
        <v>45443</v>
      </c>
      <c r="AA675" s="71">
        <f t="shared" si="50"/>
        <v>44</v>
      </c>
      <c r="AB675" s="71">
        <v>0</v>
      </c>
      <c r="AC675" s="299">
        <v>0</v>
      </c>
      <c r="AD675" s="71">
        <v>0</v>
      </c>
      <c r="AE675" s="158" t="s">
        <v>74</v>
      </c>
      <c r="AF675" s="71">
        <f t="shared" si="51"/>
        <v>0</v>
      </c>
      <c r="AG675" s="70">
        <v>0</v>
      </c>
      <c r="AH675" s="300">
        <v>0</v>
      </c>
      <c r="AI675" s="158" t="s">
        <v>74</v>
      </c>
      <c r="AJ675" s="67">
        <v>0</v>
      </c>
      <c r="AK675" s="76" t="s">
        <v>74</v>
      </c>
      <c r="AL675" s="76" t="s">
        <v>74</v>
      </c>
      <c r="AM675" s="71">
        <f t="shared" si="52"/>
        <v>0</v>
      </c>
      <c r="AN675" s="305">
        <f>+K675+AC675-AH675</f>
        <v>3400000</v>
      </c>
      <c r="AO675" s="67" t="s">
        <v>94</v>
      </c>
      <c r="AP675" s="70">
        <v>0</v>
      </c>
      <c r="AQ675" s="67" t="s">
        <v>94</v>
      </c>
      <c r="AR675" s="70">
        <v>0</v>
      </c>
      <c r="AS675" s="80" t="s">
        <v>74</v>
      </c>
      <c r="AT675" s="301">
        <v>3400000</v>
      </c>
      <c r="AU675" s="203">
        <f t="shared" si="53"/>
        <v>0</v>
      </c>
      <c r="AV675" s="83">
        <f t="shared" si="54"/>
        <v>1</v>
      </c>
      <c r="AW675" s="158" t="s">
        <v>74</v>
      </c>
      <c r="AX675" s="67" t="s">
        <v>80</v>
      </c>
      <c r="AY675" s="71" t="s">
        <v>9524</v>
      </c>
      <c r="AZ675" s="68" t="s">
        <v>66</v>
      </c>
      <c r="BA675" s="68" t="s">
        <v>66</v>
      </c>
    </row>
    <row r="676" spans="2:53" x14ac:dyDescent="0.25">
      <c r="B676" s="68">
        <v>2024</v>
      </c>
      <c r="C676" s="68">
        <v>891780111</v>
      </c>
      <c r="D676" s="69" t="s">
        <v>64</v>
      </c>
      <c r="E676" s="74" t="s">
        <v>9523</v>
      </c>
      <c r="F676" s="71" t="s">
        <v>9522</v>
      </c>
      <c r="G676" s="314">
        <v>0</v>
      </c>
      <c r="H676" s="67" t="s">
        <v>72</v>
      </c>
      <c r="I676" s="69" t="s">
        <v>1521</v>
      </c>
      <c r="J676" s="70" t="s">
        <v>9521</v>
      </c>
      <c r="K676" s="70">
        <v>3400000</v>
      </c>
      <c r="L676" s="68" t="s">
        <v>67</v>
      </c>
      <c r="M676" s="70" t="s">
        <v>6168</v>
      </c>
      <c r="N676" s="70">
        <v>1004369351</v>
      </c>
      <c r="O676" s="70">
        <v>928</v>
      </c>
      <c r="P676" s="249">
        <v>45394</v>
      </c>
      <c r="Q676" s="70">
        <v>60300000</v>
      </c>
      <c r="R676" s="249">
        <v>45399</v>
      </c>
      <c r="S676" s="70">
        <v>3400000</v>
      </c>
      <c r="T676" s="67" t="s">
        <v>66</v>
      </c>
      <c r="U676" s="70">
        <v>36559959</v>
      </c>
      <c r="V676" s="70" t="s">
        <v>6162</v>
      </c>
      <c r="W676" s="249">
        <v>45399</v>
      </c>
      <c r="X676" s="249">
        <v>45399</v>
      </c>
      <c r="Y676" s="78" t="s">
        <v>74</v>
      </c>
      <c r="Z676" s="249">
        <v>45443</v>
      </c>
      <c r="AA676" s="71">
        <f t="shared" si="50"/>
        <v>44</v>
      </c>
      <c r="AB676" s="71">
        <v>0</v>
      </c>
      <c r="AC676" s="299">
        <v>0</v>
      </c>
      <c r="AD676" s="71">
        <v>0</v>
      </c>
      <c r="AE676" s="158" t="s">
        <v>74</v>
      </c>
      <c r="AF676" s="71">
        <f t="shared" si="51"/>
        <v>0</v>
      </c>
      <c r="AG676" s="70">
        <v>0</v>
      </c>
      <c r="AH676" s="300">
        <v>0</v>
      </c>
      <c r="AI676" s="158" t="s">
        <v>74</v>
      </c>
      <c r="AJ676" s="67">
        <v>0</v>
      </c>
      <c r="AK676" s="76" t="s">
        <v>74</v>
      </c>
      <c r="AL676" s="76" t="s">
        <v>74</v>
      </c>
      <c r="AM676" s="71">
        <f t="shared" si="52"/>
        <v>0</v>
      </c>
      <c r="AN676" s="305">
        <f>+K676+AC676-AH676</f>
        <v>3400000</v>
      </c>
      <c r="AO676" s="67" t="s">
        <v>94</v>
      </c>
      <c r="AP676" s="70">
        <v>0</v>
      </c>
      <c r="AQ676" s="67" t="s">
        <v>94</v>
      </c>
      <c r="AR676" s="70">
        <v>0</v>
      </c>
      <c r="AS676" s="80" t="s">
        <v>74</v>
      </c>
      <c r="AT676" s="301">
        <v>3400000</v>
      </c>
      <c r="AU676" s="203">
        <f t="shared" si="53"/>
        <v>0</v>
      </c>
      <c r="AV676" s="83">
        <f t="shared" si="54"/>
        <v>1</v>
      </c>
      <c r="AW676" s="158" t="s">
        <v>74</v>
      </c>
      <c r="AX676" s="67" t="s">
        <v>80</v>
      </c>
      <c r="AY676" s="71" t="s">
        <v>9520</v>
      </c>
      <c r="AZ676" s="68" t="s">
        <v>66</v>
      </c>
      <c r="BA676" s="68" t="s">
        <v>66</v>
      </c>
    </row>
    <row r="677" spans="2:53" x14ac:dyDescent="0.25">
      <c r="B677" s="68">
        <v>2024</v>
      </c>
      <c r="C677" s="68">
        <v>891780111</v>
      </c>
      <c r="D677" s="69" t="s">
        <v>64</v>
      </c>
      <c r="E677" s="74" t="s">
        <v>9519</v>
      </c>
      <c r="F677" s="71" t="s">
        <v>9518</v>
      </c>
      <c r="G677" s="314">
        <v>0</v>
      </c>
      <c r="H677" s="67" t="s">
        <v>72</v>
      </c>
      <c r="I677" s="69" t="s">
        <v>1521</v>
      </c>
      <c r="J677" s="70" t="s">
        <v>9500</v>
      </c>
      <c r="K677" s="70">
        <v>3400000</v>
      </c>
      <c r="L677" s="68" t="s">
        <v>67</v>
      </c>
      <c r="M677" s="70" t="s">
        <v>9517</v>
      </c>
      <c r="N677" s="70">
        <v>1084789372</v>
      </c>
      <c r="O677" s="70">
        <v>928</v>
      </c>
      <c r="P677" s="249">
        <v>45394</v>
      </c>
      <c r="Q677" s="70">
        <v>60300000</v>
      </c>
      <c r="R677" s="249">
        <v>45399</v>
      </c>
      <c r="S677" s="70">
        <v>3400000</v>
      </c>
      <c r="T677" s="67" t="s">
        <v>66</v>
      </c>
      <c r="U677" s="70">
        <v>36559959</v>
      </c>
      <c r="V677" s="70" t="s">
        <v>6162</v>
      </c>
      <c r="W677" s="249">
        <v>45399</v>
      </c>
      <c r="X677" s="249">
        <v>45399</v>
      </c>
      <c r="Y677" s="78" t="s">
        <v>74</v>
      </c>
      <c r="Z677" s="249">
        <v>45443</v>
      </c>
      <c r="AA677" s="71">
        <f t="shared" si="50"/>
        <v>44</v>
      </c>
      <c r="AB677" s="71">
        <v>0</v>
      </c>
      <c r="AC677" s="299">
        <v>0</v>
      </c>
      <c r="AD677" s="71">
        <v>0</v>
      </c>
      <c r="AE677" s="158" t="s">
        <v>74</v>
      </c>
      <c r="AF677" s="71">
        <f t="shared" si="51"/>
        <v>0</v>
      </c>
      <c r="AG677" s="70">
        <v>0</v>
      </c>
      <c r="AH677" s="300">
        <v>0</v>
      </c>
      <c r="AI677" s="158" t="s">
        <v>74</v>
      </c>
      <c r="AJ677" s="67">
        <v>0</v>
      </c>
      <c r="AK677" s="76" t="s">
        <v>74</v>
      </c>
      <c r="AL677" s="76" t="s">
        <v>74</v>
      </c>
      <c r="AM677" s="71">
        <f t="shared" si="52"/>
        <v>0</v>
      </c>
      <c r="AN677" s="305">
        <f>+K677+AC677-AH677</f>
        <v>3400000</v>
      </c>
      <c r="AO677" s="67" t="s">
        <v>94</v>
      </c>
      <c r="AP677" s="70">
        <v>0</v>
      </c>
      <c r="AQ677" s="67" t="s">
        <v>94</v>
      </c>
      <c r="AR677" s="70">
        <v>0</v>
      </c>
      <c r="AS677" s="80" t="s">
        <v>74</v>
      </c>
      <c r="AT677" s="301">
        <v>3400000</v>
      </c>
      <c r="AU677" s="203">
        <f t="shared" si="53"/>
        <v>0</v>
      </c>
      <c r="AV677" s="83">
        <f t="shared" si="54"/>
        <v>1</v>
      </c>
      <c r="AW677" s="158" t="s">
        <v>74</v>
      </c>
      <c r="AX677" s="67" t="s">
        <v>80</v>
      </c>
      <c r="AY677" s="71" t="s">
        <v>9516</v>
      </c>
      <c r="AZ677" s="68" t="s">
        <v>66</v>
      </c>
      <c r="BA677" s="68" t="s">
        <v>66</v>
      </c>
    </row>
    <row r="678" spans="2:53" x14ac:dyDescent="0.25">
      <c r="B678" s="68">
        <v>2024</v>
      </c>
      <c r="C678" s="68">
        <v>891780111</v>
      </c>
      <c r="D678" s="69" t="s">
        <v>64</v>
      </c>
      <c r="E678" s="74" t="s">
        <v>9515</v>
      </c>
      <c r="F678" s="71" t="s">
        <v>9514</v>
      </c>
      <c r="G678" s="314">
        <v>0</v>
      </c>
      <c r="H678" s="67" t="s">
        <v>72</v>
      </c>
      <c r="I678" s="69" t="s">
        <v>1521</v>
      </c>
      <c r="J678" s="70" t="s">
        <v>9513</v>
      </c>
      <c r="K678" s="70">
        <v>3400000</v>
      </c>
      <c r="L678" s="68" t="s">
        <v>67</v>
      </c>
      <c r="M678" s="70" t="s">
        <v>9512</v>
      </c>
      <c r="N678" s="70">
        <v>1083003056</v>
      </c>
      <c r="O678" s="70">
        <v>928</v>
      </c>
      <c r="P678" s="249">
        <v>45394</v>
      </c>
      <c r="Q678" s="70">
        <v>60300000</v>
      </c>
      <c r="R678" s="249">
        <v>45399</v>
      </c>
      <c r="S678" s="70">
        <v>3400000</v>
      </c>
      <c r="T678" s="67" t="s">
        <v>66</v>
      </c>
      <c r="U678" s="70">
        <v>36559959</v>
      </c>
      <c r="V678" s="70" t="s">
        <v>6162</v>
      </c>
      <c r="W678" s="249">
        <v>45399</v>
      </c>
      <c r="X678" s="249">
        <v>45399</v>
      </c>
      <c r="Y678" s="78" t="s">
        <v>74</v>
      </c>
      <c r="Z678" s="249">
        <v>45443</v>
      </c>
      <c r="AA678" s="71">
        <f t="shared" si="50"/>
        <v>44</v>
      </c>
      <c r="AB678" s="71">
        <v>0</v>
      </c>
      <c r="AC678" s="299">
        <v>0</v>
      </c>
      <c r="AD678" s="71">
        <v>0</v>
      </c>
      <c r="AE678" s="158" t="s">
        <v>74</v>
      </c>
      <c r="AF678" s="71">
        <f t="shared" si="51"/>
        <v>0</v>
      </c>
      <c r="AG678" s="70">
        <v>0</v>
      </c>
      <c r="AH678" s="300">
        <v>0</v>
      </c>
      <c r="AI678" s="158" t="s">
        <v>74</v>
      </c>
      <c r="AJ678" s="67">
        <v>0</v>
      </c>
      <c r="AK678" s="76" t="s">
        <v>74</v>
      </c>
      <c r="AL678" s="76" t="s">
        <v>74</v>
      </c>
      <c r="AM678" s="71">
        <f t="shared" si="52"/>
        <v>0</v>
      </c>
      <c r="AN678" s="305">
        <f>+K678+AC678-AH678</f>
        <v>3400000</v>
      </c>
      <c r="AO678" s="67" t="s">
        <v>94</v>
      </c>
      <c r="AP678" s="70">
        <v>0</v>
      </c>
      <c r="AQ678" s="67" t="s">
        <v>94</v>
      </c>
      <c r="AR678" s="70">
        <v>0</v>
      </c>
      <c r="AS678" s="80" t="s">
        <v>74</v>
      </c>
      <c r="AT678" s="301">
        <v>3400000</v>
      </c>
      <c r="AU678" s="203">
        <f t="shared" si="53"/>
        <v>0</v>
      </c>
      <c r="AV678" s="83">
        <f t="shared" si="54"/>
        <v>1</v>
      </c>
      <c r="AW678" s="158" t="s">
        <v>74</v>
      </c>
      <c r="AX678" s="67" t="s">
        <v>80</v>
      </c>
      <c r="AY678" s="71" t="s">
        <v>9511</v>
      </c>
      <c r="AZ678" s="68" t="s">
        <v>66</v>
      </c>
      <c r="BA678" s="68" t="s">
        <v>66</v>
      </c>
    </row>
    <row r="679" spans="2:53" x14ac:dyDescent="0.25">
      <c r="B679" s="68">
        <v>2024</v>
      </c>
      <c r="C679" s="68">
        <v>891780111</v>
      </c>
      <c r="D679" s="69" t="s">
        <v>64</v>
      </c>
      <c r="E679" s="74" t="s">
        <v>9510</v>
      </c>
      <c r="F679" s="71" t="s">
        <v>9509</v>
      </c>
      <c r="G679" s="314">
        <v>0</v>
      </c>
      <c r="H679" s="67" t="s">
        <v>72</v>
      </c>
      <c r="I679" s="69" t="s">
        <v>1521</v>
      </c>
      <c r="J679" s="70" t="s">
        <v>9508</v>
      </c>
      <c r="K679" s="70">
        <v>6000000</v>
      </c>
      <c r="L679" s="68" t="s">
        <v>67</v>
      </c>
      <c r="M679" s="70" t="s">
        <v>9359</v>
      </c>
      <c r="N679" s="70">
        <v>1091662627</v>
      </c>
      <c r="O679" s="70">
        <v>928</v>
      </c>
      <c r="P679" s="249">
        <v>45394</v>
      </c>
      <c r="Q679" s="70">
        <v>60300000</v>
      </c>
      <c r="R679" s="249">
        <v>45399</v>
      </c>
      <c r="S679" s="70">
        <v>6000000</v>
      </c>
      <c r="T679" s="67" t="s">
        <v>66</v>
      </c>
      <c r="U679" s="70">
        <v>36559959</v>
      </c>
      <c r="V679" s="70" t="s">
        <v>6162</v>
      </c>
      <c r="W679" s="249">
        <v>45399</v>
      </c>
      <c r="X679" s="249">
        <v>45399</v>
      </c>
      <c r="Y679" s="78" t="s">
        <v>74</v>
      </c>
      <c r="Z679" s="249">
        <v>45443</v>
      </c>
      <c r="AA679" s="71">
        <f t="shared" si="50"/>
        <v>44</v>
      </c>
      <c r="AB679" s="71">
        <v>0</v>
      </c>
      <c r="AC679" s="299">
        <v>0</v>
      </c>
      <c r="AD679" s="71">
        <v>0</v>
      </c>
      <c r="AE679" s="158" t="s">
        <v>74</v>
      </c>
      <c r="AF679" s="71">
        <f t="shared" si="51"/>
        <v>0</v>
      </c>
      <c r="AG679" s="70">
        <v>0</v>
      </c>
      <c r="AH679" s="300">
        <v>0</v>
      </c>
      <c r="AI679" s="158" t="s">
        <v>74</v>
      </c>
      <c r="AJ679" s="67">
        <v>0</v>
      </c>
      <c r="AK679" s="76" t="s">
        <v>74</v>
      </c>
      <c r="AL679" s="76" t="s">
        <v>74</v>
      </c>
      <c r="AM679" s="71">
        <f t="shared" si="52"/>
        <v>0</v>
      </c>
      <c r="AN679" s="305">
        <f>+K679+AC679-AH679</f>
        <v>6000000</v>
      </c>
      <c r="AO679" s="67" t="s">
        <v>94</v>
      </c>
      <c r="AP679" s="70">
        <v>0</v>
      </c>
      <c r="AQ679" s="67" t="s">
        <v>94</v>
      </c>
      <c r="AR679" s="70">
        <v>0</v>
      </c>
      <c r="AS679" s="80" t="s">
        <v>74</v>
      </c>
      <c r="AT679" s="301">
        <v>6000000</v>
      </c>
      <c r="AU679" s="203">
        <f t="shared" si="53"/>
        <v>0</v>
      </c>
      <c r="AV679" s="83">
        <f t="shared" si="54"/>
        <v>1</v>
      </c>
      <c r="AW679" s="158" t="s">
        <v>74</v>
      </c>
      <c r="AX679" s="67" t="s">
        <v>80</v>
      </c>
      <c r="AY679" s="71" t="s">
        <v>9507</v>
      </c>
      <c r="AZ679" s="68" t="s">
        <v>66</v>
      </c>
      <c r="BA679" s="68" t="s">
        <v>66</v>
      </c>
    </row>
    <row r="680" spans="2:53" x14ac:dyDescent="0.25">
      <c r="B680" s="68">
        <v>2024</v>
      </c>
      <c r="C680" s="68">
        <v>891780111</v>
      </c>
      <c r="D680" s="69" t="s">
        <v>64</v>
      </c>
      <c r="E680" s="74" t="s">
        <v>9506</v>
      </c>
      <c r="F680" s="71" t="s">
        <v>9505</v>
      </c>
      <c r="G680" s="314">
        <v>0</v>
      </c>
      <c r="H680" s="67" t="s">
        <v>72</v>
      </c>
      <c r="I680" s="69" t="s">
        <v>1521</v>
      </c>
      <c r="J680" s="70" t="s">
        <v>9504</v>
      </c>
      <c r="K680" s="70">
        <v>3400000</v>
      </c>
      <c r="L680" s="68" t="s">
        <v>67</v>
      </c>
      <c r="M680" s="70" t="s">
        <v>6163</v>
      </c>
      <c r="N680" s="70">
        <v>1083021767</v>
      </c>
      <c r="O680" s="70">
        <v>928</v>
      </c>
      <c r="P680" s="249">
        <v>45394</v>
      </c>
      <c r="Q680" s="70">
        <v>60300000</v>
      </c>
      <c r="R680" s="249">
        <v>45399</v>
      </c>
      <c r="S680" s="70">
        <v>3400000</v>
      </c>
      <c r="T680" s="67" t="s">
        <v>66</v>
      </c>
      <c r="U680" s="70">
        <v>36559959</v>
      </c>
      <c r="V680" s="70" t="s">
        <v>6162</v>
      </c>
      <c r="W680" s="249">
        <v>45399</v>
      </c>
      <c r="X680" s="249">
        <v>45399</v>
      </c>
      <c r="Y680" s="78" t="s">
        <v>74</v>
      </c>
      <c r="Z680" s="249">
        <v>45443</v>
      </c>
      <c r="AA680" s="71">
        <f t="shared" si="50"/>
        <v>44</v>
      </c>
      <c r="AB680" s="71">
        <v>0</v>
      </c>
      <c r="AC680" s="299">
        <v>0</v>
      </c>
      <c r="AD680" s="71">
        <v>0</v>
      </c>
      <c r="AE680" s="158" t="s">
        <v>74</v>
      </c>
      <c r="AF680" s="71">
        <f t="shared" si="51"/>
        <v>0</v>
      </c>
      <c r="AG680" s="70">
        <v>0</v>
      </c>
      <c r="AH680" s="300">
        <v>0</v>
      </c>
      <c r="AI680" s="158" t="s">
        <v>74</v>
      </c>
      <c r="AJ680" s="67">
        <v>0</v>
      </c>
      <c r="AK680" s="76" t="s">
        <v>74</v>
      </c>
      <c r="AL680" s="76" t="s">
        <v>74</v>
      </c>
      <c r="AM680" s="71">
        <f t="shared" si="52"/>
        <v>0</v>
      </c>
      <c r="AN680" s="305">
        <f>+K680+AC680-AH680</f>
        <v>3400000</v>
      </c>
      <c r="AO680" s="67" t="s">
        <v>94</v>
      </c>
      <c r="AP680" s="70">
        <v>0</v>
      </c>
      <c r="AQ680" s="67" t="s">
        <v>94</v>
      </c>
      <c r="AR680" s="70">
        <v>0</v>
      </c>
      <c r="AS680" s="80" t="s">
        <v>74</v>
      </c>
      <c r="AT680" s="301">
        <v>3400000</v>
      </c>
      <c r="AU680" s="203">
        <f t="shared" si="53"/>
        <v>0</v>
      </c>
      <c r="AV680" s="83">
        <f t="shared" si="54"/>
        <v>1</v>
      </c>
      <c r="AW680" s="158" t="s">
        <v>74</v>
      </c>
      <c r="AX680" s="67" t="s">
        <v>80</v>
      </c>
      <c r="AY680" s="71" t="s">
        <v>9503</v>
      </c>
      <c r="AZ680" s="68" t="s">
        <v>66</v>
      </c>
      <c r="BA680" s="68" t="s">
        <v>66</v>
      </c>
    </row>
    <row r="681" spans="2:53" x14ac:dyDescent="0.25">
      <c r="B681" s="68">
        <v>2024</v>
      </c>
      <c r="C681" s="68">
        <v>891780111</v>
      </c>
      <c r="D681" s="69" t="s">
        <v>64</v>
      </c>
      <c r="E681" s="74" t="s">
        <v>9502</v>
      </c>
      <c r="F681" s="71" t="s">
        <v>9501</v>
      </c>
      <c r="G681" s="314">
        <v>0</v>
      </c>
      <c r="H681" s="67" t="s">
        <v>72</v>
      </c>
      <c r="I681" s="69" t="s">
        <v>1521</v>
      </c>
      <c r="J681" s="70" t="s">
        <v>9500</v>
      </c>
      <c r="K681" s="70">
        <v>3400000</v>
      </c>
      <c r="L681" s="68" t="s">
        <v>67</v>
      </c>
      <c r="M681" s="70" t="s">
        <v>9499</v>
      </c>
      <c r="N681" s="70">
        <v>7602635</v>
      </c>
      <c r="O681" s="70">
        <v>928</v>
      </c>
      <c r="P681" s="249">
        <v>45394</v>
      </c>
      <c r="Q681" s="70">
        <v>60300000</v>
      </c>
      <c r="R681" s="249">
        <v>45399</v>
      </c>
      <c r="S681" s="70">
        <v>3400000</v>
      </c>
      <c r="T681" s="67" t="s">
        <v>66</v>
      </c>
      <c r="U681" s="70">
        <v>36559959</v>
      </c>
      <c r="V681" s="70" t="s">
        <v>6162</v>
      </c>
      <c r="W681" s="249">
        <v>45399</v>
      </c>
      <c r="X681" s="249">
        <v>45399</v>
      </c>
      <c r="Y681" s="78" t="s">
        <v>74</v>
      </c>
      <c r="Z681" s="249">
        <v>45443</v>
      </c>
      <c r="AA681" s="71">
        <f t="shared" si="50"/>
        <v>44</v>
      </c>
      <c r="AB681" s="71">
        <v>0</v>
      </c>
      <c r="AC681" s="299">
        <v>0</v>
      </c>
      <c r="AD681" s="71">
        <v>0</v>
      </c>
      <c r="AE681" s="158" t="s">
        <v>74</v>
      </c>
      <c r="AF681" s="71">
        <f t="shared" si="51"/>
        <v>0</v>
      </c>
      <c r="AG681" s="70">
        <v>0</v>
      </c>
      <c r="AH681" s="300">
        <v>0</v>
      </c>
      <c r="AI681" s="158" t="s">
        <v>74</v>
      </c>
      <c r="AJ681" s="67">
        <v>0</v>
      </c>
      <c r="AK681" s="76" t="s">
        <v>74</v>
      </c>
      <c r="AL681" s="76" t="s">
        <v>74</v>
      </c>
      <c r="AM681" s="71">
        <f t="shared" si="52"/>
        <v>0</v>
      </c>
      <c r="AN681" s="305">
        <f>+K681+AC681-AH681</f>
        <v>3400000</v>
      </c>
      <c r="AO681" s="67" t="s">
        <v>94</v>
      </c>
      <c r="AP681" s="70">
        <v>0</v>
      </c>
      <c r="AQ681" s="67" t="s">
        <v>94</v>
      </c>
      <c r="AR681" s="70">
        <v>0</v>
      </c>
      <c r="AS681" s="80" t="s">
        <v>74</v>
      </c>
      <c r="AT681" s="301">
        <v>3400000</v>
      </c>
      <c r="AU681" s="203">
        <f t="shared" si="53"/>
        <v>0</v>
      </c>
      <c r="AV681" s="83">
        <f t="shared" si="54"/>
        <v>1</v>
      </c>
      <c r="AW681" s="158" t="s">
        <v>74</v>
      </c>
      <c r="AX681" s="67" t="s">
        <v>80</v>
      </c>
      <c r="AY681" s="71" t="s">
        <v>9498</v>
      </c>
      <c r="AZ681" s="68" t="s">
        <v>66</v>
      </c>
      <c r="BA681" s="68" t="s">
        <v>66</v>
      </c>
    </row>
    <row r="682" spans="2:53" x14ac:dyDescent="0.25">
      <c r="B682" s="68">
        <v>2024</v>
      </c>
      <c r="C682" s="68">
        <v>891780111</v>
      </c>
      <c r="D682" s="69" t="s">
        <v>64</v>
      </c>
      <c r="E682" s="74" t="s">
        <v>9497</v>
      </c>
      <c r="F682" s="71" t="s">
        <v>9496</v>
      </c>
      <c r="G682" s="314">
        <v>0</v>
      </c>
      <c r="H682" s="67" t="s">
        <v>72</v>
      </c>
      <c r="I682" s="69" t="s">
        <v>1521</v>
      </c>
      <c r="J682" s="70" t="s">
        <v>9495</v>
      </c>
      <c r="K682" s="70">
        <v>4000000</v>
      </c>
      <c r="L682" s="68" t="s">
        <v>67</v>
      </c>
      <c r="M682" s="70" t="s">
        <v>9368</v>
      </c>
      <c r="N682" s="70">
        <v>1049615490</v>
      </c>
      <c r="O682" s="70">
        <v>928</v>
      </c>
      <c r="P682" s="249">
        <v>45394</v>
      </c>
      <c r="Q682" s="70">
        <v>60300000</v>
      </c>
      <c r="R682" s="249">
        <v>45404</v>
      </c>
      <c r="S682" s="70">
        <v>4000000</v>
      </c>
      <c r="T682" s="67" t="s">
        <v>66</v>
      </c>
      <c r="U682" s="70">
        <v>36559959</v>
      </c>
      <c r="V682" s="70" t="s">
        <v>6162</v>
      </c>
      <c r="W682" s="249">
        <v>45404</v>
      </c>
      <c r="X682" s="249">
        <v>45404</v>
      </c>
      <c r="Y682" s="78" t="s">
        <v>74</v>
      </c>
      <c r="Z682" s="249">
        <v>45443</v>
      </c>
      <c r="AA682" s="71">
        <f t="shared" si="50"/>
        <v>39</v>
      </c>
      <c r="AB682" s="71">
        <v>0</v>
      </c>
      <c r="AC682" s="299">
        <v>0</v>
      </c>
      <c r="AD682" s="71">
        <v>0</v>
      </c>
      <c r="AE682" s="158" t="s">
        <v>74</v>
      </c>
      <c r="AF682" s="71">
        <f t="shared" si="51"/>
        <v>0</v>
      </c>
      <c r="AG682" s="70">
        <v>0</v>
      </c>
      <c r="AH682" s="300">
        <v>0</v>
      </c>
      <c r="AI682" s="158" t="s">
        <v>74</v>
      </c>
      <c r="AJ682" s="67">
        <v>0</v>
      </c>
      <c r="AK682" s="76" t="s">
        <v>74</v>
      </c>
      <c r="AL682" s="76" t="s">
        <v>74</v>
      </c>
      <c r="AM682" s="71">
        <f t="shared" si="52"/>
        <v>0</v>
      </c>
      <c r="AN682" s="305">
        <f>+K682+AC682-AH682</f>
        <v>4000000</v>
      </c>
      <c r="AO682" s="67" t="s">
        <v>94</v>
      </c>
      <c r="AP682" s="70">
        <v>0</v>
      </c>
      <c r="AQ682" s="67" t="s">
        <v>94</v>
      </c>
      <c r="AR682" s="70">
        <v>0</v>
      </c>
      <c r="AS682" s="80" t="s">
        <v>74</v>
      </c>
      <c r="AT682" s="301">
        <v>4000000</v>
      </c>
      <c r="AU682" s="203">
        <f t="shared" si="53"/>
        <v>0</v>
      </c>
      <c r="AV682" s="83">
        <f t="shared" si="54"/>
        <v>1</v>
      </c>
      <c r="AW682" s="158" t="s">
        <v>74</v>
      </c>
      <c r="AX682" s="67" t="s">
        <v>80</v>
      </c>
      <c r="AY682" s="71" t="s">
        <v>9494</v>
      </c>
      <c r="AZ682" s="68" t="s">
        <v>66</v>
      </c>
      <c r="BA682" s="68" t="s">
        <v>66</v>
      </c>
    </row>
    <row r="683" spans="2:53" x14ac:dyDescent="0.25">
      <c r="B683" s="68">
        <v>2024</v>
      </c>
      <c r="C683" s="68">
        <v>891780111</v>
      </c>
      <c r="D683" s="69" t="s">
        <v>64</v>
      </c>
      <c r="E683" s="74" t="s">
        <v>9493</v>
      </c>
      <c r="F683" s="71" t="s">
        <v>9492</v>
      </c>
      <c r="G683" s="314">
        <v>0</v>
      </c>
      <c r="H683" s="67" t="s">
        <v>72</v>
      </c>
      <c r="I683" s="69" t="s">
        <v>1521</v>
      </c>
      <c r="J683" s="70" t="s">
        <v>9491</v>
      </c>
      <c r="K683" s="70">
        <v>3400000</v>
      </c>
      <c r="L683" s="68" t="s">
        <v>67</v>
      </c>
      <c r="M683" s="70" t="s">
        <v>9490</v>
      </c>
      <c r="N683" s="70">
        <v>1082984815</v>
      </c>
      <c r="O683" s="70">
        <v>928</v>
      </c>
      <c r="P683" s="249">
        <v>45394</v>
      </c>
      <c r="Q683" s="70">
        <v>60300000</v>
      </c>
      <c r="R683" s="249">
        <v>45404</v>
      </c>
      <c r="S683" s="70">
        <v>3400000</v>
      </c>
      <c r="T683" s="67" t="s">
        <v>66</v>
      </c>
      <c r="U683" s="70">
        <v>36559959</v>
      </c>
      <c r="V683" s="70" t="s">
        <v>6162</v>
      </c>
      <c r="W683" s="249">
        <v>45404</v>
      </c>
      <c r="X683" s="249">
        <v>45404</v>
      </c>
      <c r="Y683" s="78" t="s">
        <v>74</v>
      </c>
      <c r="Z683" s="249">
        <v>45443</v>
      </c>
      <c r="AA683" s="71">
        <f t="shared" si="50"/>
        <v>39</v>
      </c>
      <c r="AB683" s="71">
        <v>0</v>
      </c>
      <c r="AC683" s="299">
        <v>0</v>
      </c>
      <c r="AD683" s="71">
        <v>0</v>
      </c>
      <c r="AE683" s="158" t="s">
        <v>74</v>
      </c>
      <c r="AF683" s="71">
        <f t="shared" si="51"/>
        <v>0</v>
      </c>
      <c r="AG683" s="70">
        <v>0</v>
      </c>
      <c r="AH683" s="300">
        <v>0</v>
      </c>
      <c r="AI683" s="158" t="s">
        <v>74</v>
      </c>
      <c r="AJ683" s="67">
        <v>0</v>
      </c>
      <c r="AK683" s="76" t="s">
        <v>74</v>
      </c>
      <c r="AL683" s="76" t="s">
        <v>74</v>
      </c>
      <c r="AM683" s="71">
        <f t="shared" si="52"/>
        <v>0</v>
      </c>
      <c r="AN683" s="305">
        <f>+K683+AC683-AH683</f>
        <v>3400000</v>
      </c>
      <c r="AO683" s="67" t="s">
        <v>94</v>
      </c>
      <c r="AP683" s="70">
        <v>0</v>
      </c>
      <c r="AQ683" s="67" t="s">
        <v>94</v>
      </c>
      <c r="AR683" s="70">
        <v>0</v>
      </c>
      <c r="AS683" s="80" t="s">
        <v>74</v>
      </c>
      <c r="AT683" s="301">
        <v>3400000</v>
      </c>
      <c r="AU683" s="203">
        <f t="shared" si="53"/>
        <v>0</v>
      </c>
      <c r="AV683" s="83">
        <f t="shared" si="54"/>
        <v>1</v>
      </c>
      <c r="AW683" s="158" t="s">
        <v>74</v>
      </c>
      <c r="AX683" s="67" t="s">
        <v>80</v>
      </c>
      <c r="AY683" s="71" t="s">
        <v>9489</v>
      </c>
      <c r="AZ683" s="68" t="s">
        <v>66</v>
      </c>
      <c r="BA683" s="68" t="s">
        <v>66</v>
      </c>
    </row>
    <row r="684" spans="2:53" x14ac:dyDescent="0.25">
      <c r="B684" s="68">
        <v>2024</v>
      </c>
      <c r="C684" s="68">
        <v>891780111</v>
      </c>
      <c r="D684" s="69" t="s">
        <v>64</v>
      </c>
      <c r="E684" s="74" t="s">
        <v>9488</v>
      </c>
      <c r="F684" s="71" t="s">
        <v>9487</v>
      </c>
      <c r="G684" s="314">
        <v>0</v>
      </c>
      <c r="H684" s="67" t="s">
        <v>72</v>
      </c>
      <c r="I684" s="69" t="s">
        <v>1521</v>
      </c>
      <c r="J684" s="70" t="s">
        <v>9486</v>
      </c>
      <c r="K684" s="70">
        <v>3400000</v>
      </c>
      <c r="L684" s="68" t="s">
        <v>67</v>
      </c>
      <c r="M684" s="70" t="s">
        <v>9378</v>
      </c>
      <c r="N684" s="70">
        <v>1082940809</v>
      </c>
      <c r="O684" s="70">
        <v>928</v>
      </c>
      <c r="P684" s="249">
        <v>45394</v>
      </c>
      <c r="Q684" s="70">
        <v>60300000</v>
      </c>
      <c r="R684" s="249">
        <v>45404</v>
      </c>
      <c r="S684" s="70">
        <v>3400000</v>
      </c>
      <c r="T684" s="67" t="s">
        <v>66</v>
      </c>
      <c r="U684" s="70">
        <v>36559959</v>
      </c>
      <c r="V684" s="70" t="s">
        <v>6162</v>
      </c>
      <c r="W684" s="249">
        <v>45404</v>
      </c>
      <c r="X684" s="249">
        <v>45404</v>
      </c>
      <c r="Y684" s="78" t="s">
        <v>74</v>
      </c>
      <c r="Z684" s="249">
        <v>45443</v>
      </c>
      <c r="AA684" s="71">
        <f t="shared" si="50"/>
        <v>39</v>
      </c>
      <c r="AB684" s="71">
        <v>0</v>
      </c>
      <c r="AC684" s="299">
        <v>0</v>
      </c>
      <c r="AD684" s="71">
        <v>0</v>
      </c>
      <c r="AE684" s="158" t="s">
        <v>74</v>
      </c>
      <c r="AF684" s="71">
        <f t="shared" si="51"/>
        <v>0</v>
      </c>
      <c r="AG684" s="70">
        <v>0</v>
      </c>
      <c r="AH684" s="300">
        <v>0</v>
      </c>
      <c r="AI684" s="158" t="s">
        <v>74</v>
      </c>
      <c r="AJ684" s="67">
        <v>0</v>
      </c>
      <c r="AK684" s="76" t="s">
        <v>74</v>
      </c>
      <c r="AL684" s="76" t="s">
        <v>74</v>
      </c>
      <c r="AM684" s="71">
        <f t="shared" si="52"/>
        <v>0</v>
      </c>
      <c r="AN684" s="305">
        <f>+K684+AC684-AH684</f>
        <v>3400000</v>
      </c>
      <c r="AO684" s="67" t="s">
        <v>94</v>
      </c>
      <c r="AP684" s="70">
        <v>0</v>
      </c>
      <c r="AQ684" s="67" t="s">
        <v>94</v>
      </c>
      <c r="AR684" s="70">
        <v>0</v>
      </c>
      <c r="AS684" s="80" t="s">
        <v>74</v>
      </c>
      <c r="AT684" s="301">
        <v>3400000</v>
      </c>
      <c r="AU684" s="203">
        <f t="shared" si="53"/>
        <v>0</v>
      </c>
      <c r="AV684" s="83">
        <f t="shared" si="54"/>
        <v>1</v>
      </c>
      <c r="AW684" s="158" t="s">
        <v>74</v>
      </c>
      <c r="AX684" s="67" t="s">
        <v>80</v>
      </c>
      <c r="AY684" s="71" t="s">
        <v>9485</v>
      </c>
      <c r="AZ684" s="68" t="s">
        <v>66</v>
      </c>
      <c r="BA684" s="68" t="s">
        <v>66</v>
      </c>
    </row>
    <row r="685" spans="2:53" x14ac:dyDescent="0.25">
      <c r="B685" s="68">
        <v>2024</v>
      </c>
      <c r="C685" s="68">
        <v>891780111</v>
      </c>
      <c r="D685" s="69" t="s">
        <v>64</v>
      </c>
      <c r="E685" s="74" t="s">
        <v>9484</v>
      </c>
      <c r="F685" s="71" t="s">
        <v>9483</v>
      </c>
      <c r="G685" s="314">
        <v>0</v>
      </c>
      <c r="H685" s="67" t="s">
        <v>72</v>
      </c>
      <c r="I685" s="69" t="s">
        <v>65</v>
      </c>
      <c r="J685" s="70" t="s">
        <v>9482</v>
      </c>
      <c r="K685" s="70">
        <v>9603000</v>
      </c>
      <c r="L685" s="68" t="s">
        <v>67</v>
      </c>
      <c r="M685" s="70" t="s">
        <v>7061</v>
      </c>
      <c r="N685" s="70">
        <v>1192770332</v>
      </c>
      <c r="O685" s="70">
        <v>13</v>
      </c>
      <c r="P685" s="158">
        <v>45302</v>
      </c>
      <c r="Q685" s="70">
        <v>4518689382</v>
      </c>
      <c r="R685" s="249">
        <v>45404</v>
      </c>
      <c r="S685" s="70">
        <v>9603000</v>
      </c>
      <c r="T685" s="67" t="s">
        <v>66</v>
      </c>
      <c r="U685" s="70">
        <v>1082964146</v>
      </c>
      <c r="V685" s="70" t="s">
        <v>6309</v>
      </c>
      <c r="W685" s="249">
        <v>45404</v>
      </c>
      <c r="X685" s="249">
        <v>45404</v>
      </c>
      <c r="Y685" s="78" t="s">
        <v>74</v>
      </c>
      <c r="Z685" s="249">
        <v>45457</v>
      </c>
      <c r="AA685" s="71">
        <f t="shared" si="50"/>
        <v>53</v>
      </c>
      <c r="AB685" s="71">
        <v>2</v>
      </c>
      <c r="AC685" s="299">
        <v>2150000</v>
      </c>
      <c r="AD685" s="71">
        <v>1</v>
      </c>
      <c r="AE685" s="315">
        <v>45473</v>
      </c>
      <c r="AF685" s="71">
        <f t="shared" si="51"/>
        <v>16</v>
      </c>
      <c r="AG685" s="70">
        <v>0</v>
      </c>
      <c r="AH685" s="300">
        <v>0</v>
      </c>
      <c r="AI685" s="158" t="s">
        <v>74</v>
      </c>
      <c r="AJ685" s="67">
        <v>0</v>
      </c>
      <c r="AK685" s="76" t="s">
        <v>74</v>
      </c>
      <c r="AL685" s="76" t="s">
        <v>74</v>
      </c>
      <c r="AM685" s="71">
        <f t="shared" si="52"/>
        <v>0</v>
      </c>
      <c r="AN685" s="305">
        <f>+K685+AC685-AH685</f>
        <v>11753000</v>
      </c>
      <c r="AO685" s="67" t="s">
        <v>66</v>
      </c>
      <c r="AP685" s="70">
        <v>9603000</v>
      </c>
      <c r="AQ685" s="67" t="s">
        <v>94</v>
      </c>
      <c r="AR685" s="70">
        <v>0</v>
      </c>
      <c r="AS685" s="80" t="s">
        <v>74</v>
      </c>
      <c r="AT685" s="301">
        <v>11753000</v>
      </c>
      <c r="AU685" s="203">
        <f t="shared" si="53"/>
        <v>0</v>
      </c>
      <c r="AV685" s="83">
        <f t="shared" si="54"/>
        <v>1</v>
      </c>
      <c r="AW685" s="158" t="s">
        <v>74</v>
      </c>
      <c r="AX685" s="67" t="s">
        <v>80</v>
      </c>
      <c r="AY685" s="71" t="s">
        <v>9481</v>
      </c>
      <c r="AZ685" s="68" t="s">
        <v>66</v>
      </c>
      <c r="BA685" s="68" t="s">
        <v>66</v>
      </c>
    </row>
    <row r="686" spans="2:53" x14ac:dyDescent="0.25">
      <c r="B686" s="68">
        <v>2024</v>
      </c>
      <c r="C686" s="68">
        <v>891780111</v>
      </c>
      <c r="D686" s="69" t="s">
        <v>64</v>
      </c>
      <c r="E686" s="74" t="s">
        <v>9480</v>
      </c>
      <c r="F686" s="71" t="s">
        <v>9479</v>
      </c>
      <c r="G686" s="314">
        <v>2023000100072</v>
      </c>
      <c r="H686" s="67" t="s">
        <v>72</v>
      </c>
      <c r="I686" s="69" t="s">
        <v>1521</v>
      </c>
      <c r="J686" s="70" t="s">
        <v>9478</v>
      </c>
      <c r="K686" s="70">
        <v>8800000</v>
      </c>
      <c r="L686" s="68" t="s">
        <v>67</v>
      </c>
      <c r="M686" s="70" t="s">
        <v>9477</v>
      </c>
      <c r="N686" s="70">
        <v>1082254408</v>
      </c>
      <c r="O686" s="70">
        <v>51</v>
      </c>
      <c r="P686" s="249">
        <v>45306</v>
      </c>
      <c r="Q686" s="70">
        <v>30450000</v>
      </c>
      <c r="R686" s="249">
        <v>45404</v>
      </c>
      <c r="S686" s="70">
        <v>8800000</v>
      </c>
      <c r="T686" s="67" t="s">
        <v>66</v>
      </c>
      <c r="U686" s="70">
        <v>39141438</v>
      </c>
      <c r="V686" s="70" t="s">
        <v>6355</v>
      </c>
      <c r="W686" s="249">
        <v>45404</v>
      </c>
      <c r="X686" s="249">
        <v>45404</v>
      </c>
      <c r="Y686" s="78" t="s">
        <v>74</v>
      </c>
      <c r="Z686" s="249">
        <v>45519</v>
      </c>
      <c r="AA686" s="71">
        <f t="shared" si="50"/>
        <v>115</v>
      </c>
      <c r="AB686" s="71">
        <v>0</v>
      </c>
      <c r="AC686" s="299">
        <v>0</v>
      </c>
      <c r="AD686" s="71">
        <v>0</v>
      </c>
      <c r="AE686" s="158" t="s">
        <v>74</v>
      </c>
      <c r="AF686" s="71">
        <f t="shared" si="51"/>
        <v>0</v>
      </c>
      <c r="AG686" s="70">
        <v>0</v>
      </c>
      <c r="AH686" s="300">
        <v>0</v>
      </c>
      <c r="AI686" s="158" t="s">
        <v>74</v>
      </c>
      <c r="AJ686" s="67">
        <v>0</v>
      </c>
      <c r="AK686" s="76" t="s">
        <v>74</v>
      </c>
      <c r="AL686" s="76" t="s">
        <v>74</v>
      </c>
      <c r="AM686" s="71">
        <f t="shared" si="52"/>
        <v>0</v>
      </c>
      <c r="AN686" s="305">
        <f>+K686+AC686-AH686</f>
        <v>8800000</v>
      </c>
      <c r="AO686" s="67" t="s">
        <v>66</v>
      </c>
      <c r="AP686" s="70">
        <v>8800000</v>
      </c>
      <c r="AQ686" s="67" t="s">
        <v>94</v>
      </c>
      <c r="AR686" s="70">
        <v>0</v>
      </c>
      <c r="AS686" s="80" t="s">
        <v>74</v>
      </c>
      <c r="AT686" s="301">
        <v>8800000</v>
      </c>
      <c r="AU686" s="203">
        <f t="shared" si="53"/>
        <v>0</v>
      </c>
      <c r="AV686" s="83">
        <f t="shared" si="54"/>
        <v>1</v>
      </c>
      <c r="AW686" s="158" t="s">
        <v>74</v>
      </c>
      <c r="AX686" s="67" t="s">
        <v>80</v>
      </c>
      <c r="AY686" s="71" t="s">
        <v>9476</v>
      </c>
      <c r="AZ686" s="68" t="s">
        <v>66</v>
      </c>
      <c r="BA686" s="68" t="s">
        <v>66</v>
      </c>
    </row>
    <row r="687" spans="2:53" x14ac:dyDescent="0.25">
      <c r="B687" s="68">
        <v>2024</v>
      </c>
      <c r="C687" s="68">
        <v>891780111</v>
      </c>
      <c r="D687" s="69" t="s">
        <v>64</v>
      </c>
      <c r="E687" s="74" t="s">
        <v>9475</v>
      </c>
      <c r="F687" s="71" t="s">
        <v>9474</v>
      </c>
      <c r="G687" s="314">
        <v>0</v>
      </c>
      <c r="H687" s="67" t="s">
        <v>72</v>
      </c>
      <c r="I687" s="69" t="s">
        <v>1521</v>
      </c>
      <c r="J687" s="70" t="s">
        <v>9473</v>
      </c>
      <c r="K687" s="70">
        <v>3400000</v>
      </c>
      <c r="L687" s="68" t="s">
        <v>67</v>
      </c>
      <c r="M687" s="70" t="s">
        <v>9383</v>
      </c>
      <c r="N687" s="70">
        <v>1082955260</v>
      </c>
      <c r="O687" s="70">
        <v>928</v>
      </c>
      <c r="P687" s="249">
        <v>45394</v>
      </c>
      <c r="Q687" s="70">
        <v>60300000</v>
      </c>
      <c r="R687" s="249">
        <v>45404</v>
      </c>
      <c r="S687" s="70">
        <v>3400000</v>
      </c>
      <c r="T687" s="67" t="s">
        <v>66</v>
      </c>
      <c r="U687" s="70">
        <v>36559959</v>
      </c>
      <c r="V687" s="70" t="s">
        <v>6162</v>
      </c>
      <c r="W687" s="249">
        <v>45404</v>
      </c>
      <c r="X687" s="249">
        <v>45404</v>
      </c>
      <c r="Y687" s="78" t="s">
        <v>74</v>
      </c>
      <c r="Z687" s="249">
        <v>45443</v>
      </c>
      <c r="AA687" s="71">
        <f t="shared" si="50"/>
        <v>39</v>
      </c>
      <c r="AB687" s="71">
        <v>0</v>
      </c>
      <c r="AC687" s="299">
        <v>0</v>
      </c>
      <c r="AD687" s="71">
        <v>0</v>
      </c>
      <c r="AE687" s="158" t="s">
        <v>74</v>
      </c>
      <c r="AF687" s="71">
        <f t="shared" si="51"/>
        <v>0</v>
      </c>
      <c r="AG687" s="70">
        <v>0</v>
      </c>
      <c r="AH687" s="300">
        <v>0</v>
      </c>
      <c r="AI687" s="158" t="s">
        <v>74</v>
      </c>
      <c r="AJ687" s="67">
        <v>0</v>
      </c>
      <c r="AK687" s="76" t="s">
        <v>74</v>
      </c>
      <c r="AL687" s="76" t="s">
        <v>74</v>
      </c>
      <c r="AM687" s="71">
        <f t="shared" si="52"/>
        <v>0</v>
      </c>
      <c r="AN687" s="305">
        <f>+K687+AC687-AH687</f>
        <v>3400000</v>
      </c>
      <c r="AO687" s="67" t="s">
        <v>94</v>
      </c>
      <c r="AP687" s="70">
        <v>0</v>
      </c>
      <c r="AQ687" s="67" t="s">
        <v>94</v>
      </c>
      <c r="AR687" s="70">
        <v>0</v>
      </c>
      <c r="AS687" s="80" t="s">
        <v>74</v>
      </c>
      <c r="AT687" s="301">
        <v>3400000</v>
      </c>
      <c r="AU687" s="203">
        <f t="shared" si="53"/>
        <v>0</v>
      </c>
      <c r="AV687" s="83">
        <f t="shared" si="54"/>
        <v>1</v>
      </c>
      <c r="AW687" s="158" t="s">
        <v>74</v>
      </c>
      <c r="AX687" s="67" t="s">
        <v>80</v>
      </c>
      <c r="AY687" s="71" t="s">
        <v>9472</v>
      </c>
      <c r="AZ687" s="68" t="s">
        <v>66</v>
      </c>
      <c r="BA687" s="68" t="s">
        <v>66</v>
      </c>
    </row>
    <row r="688" spans="2:53" x14ac:dyDescent="0.25">
      <c r="B688" s="68">
        <v>2024</v>
      </c>
      <c r="C688" s="68">
        <v>891780111</v>
      </c>
      <c r="D688" s="69" t="s">
        <v>64</v>
      </c>
      <c r="E688" s="74" t="s">
        <v>9471</v>
      </c>
      <c r="F688" s="71" t="s">
        <v>9470</v>
      </c>
      <c r="G688" s="314">
        <v>0</v>
      </c>
      <c r="H688" s="67" t="s">
        <v>72</v>
      </c>
      <c r="I688" s="69" t="s">
        <v>65</v>
      </c>
      <c r="J688" s="70" t="s">
        <v>9469</v>
      </c>
      <c r="K688" s="70">
        <v>8040000</v>
      </c>
      <c r="L688" s="68" t="s">
        <v>67</v>
      </c>
      <c r="M688" s="70" t="s">
        <v>8146</v>
      </c>
      <c r="N688" s="70">
        <v>1004346912</v>
      </c>
      <c r="O688" s="70">
        <v>13</v>
      </c>
      <c r="P688" s="158">
        <v>45302</v>
      </c>
      <c r="Q688" s="70">
        <v>4518689382</v>
      </c>
      <c r="R688" s="249">
        <v>45404</v>
      </c>
      <c r="S688" s="70">
        <v>8040000</v>
      </c>
      <c r="T688" s="67" t="s">
        <v>66</v>
      </c>
      <c r="U688" s="70">
        <v>57464638</v>
      </c>
      <c r="V688" s="70" t="s">
        <v>6066</v>
      </c>
      <c r="W688" s="249">
        <v>45404</v>
      </c>
      <c r="X688" s="249">
        <v>45404</v>
      </c>
      <c r="Y688" s="78" t="s">
        <v>74</v>
      </c>
      <c r="Z688" s="249">
        <v>45457</v>
      </c>
      <c r="AA688" s="71">
        <f t="shared" si="50"/>
        <v>53</v>
      </c>
      <c r="AB688" s="71">
        <v>2</v>
      </c>
      <c r="AC688" s="299">
        <v>1800000</v>
      </c>
      <c r="AD688" s="71">
        <v>1</v>
      </c>
      <c r="AE688" s="315">
        <v>45473</v>
      </c>
      <c r="AF688" s="71">
        <f t="shared" si="51"/>
        <v>16</v>
      </c>
      <c r="AG688" s="70">
        <v>0</v>
      </c>
      <c r="AH688" s="300">
        <v>0</v>
      </c>
      <c r="AI688" s="158" t="s">
        <v>74</v>
      </c>
      <c r="AJ688" s="67">
        <v>0</v>
      </c>
      <c r="AK688" s="76" t="s">
        <v>74</v>
      </c>
      <c r="AL688" s="76" t="s">
        <v>74</v>
      </c>
      <c r="AM688" s="71">
        <f t="shared" si="52"/>
        <v>0</v>
      </c>
      <c r="AN688" s="305">
        <f>+K688+AC688-AH688</f>
        <v>9840000</v>
      </c>
      <c r="AO688" s="67" t="s">
        <v>66</v>
      </c>
      <c r="AP688" s="70">
        <v>8040000</v>
      </c>
      <c r="AQ688" s="67" t="s">
        <v>94</v>
      </c>
      <c r="AR688" s="70">
        <v>0</v>
      </c>
      <c r="AS688" s="80" t="s">
        <v>74</v>
      </c>
      <c r="AT688" s="301">
        <v>9840000</v>
      </c>
      <c r="AU688" s="203">
        <f t="shared" si="53"/>
        <v>0</v>
      </c>
      <c r="AV688" s="83">
        <f t="shared" si="54"/>
        <v>1</v>
      </c>
      <c r="AW688" s="158" t="s">
        <v>74</v>
      </c>
      <c r="AX688" s="67" t="s">
        <v>80</v>
      </c>
      <c r="AY688" s="71" t="s">
        <v>9468</v>
      </c>
      <c r="AZ688" s="68" t="s">
        <v>66</v>
      </c>
      <c r="BA688" s="68" t="s">
        <v>66</v>
      </c>
    </row>
    <row r="689" spans="2:53" x14ac:dyDescent="0.25">
      <c r="B689" s="68">
        <v>2024</v>
      </c>
      <c r="C689" s="68">
        <v>891780111</v>
      </c>
      <c r="D689" s="69" t="s">
        <v>64</v>
      </c>
      <c r="E689" s="74" t="s">
        <v>9467</v>
      </c>
      <c r="F689" s="71" t="s">
        <v>9466</v>
      </c>
      <c r="G689" s="314">
        <v>0</v>
      </c>
      <c r="H689" s="67" t="s">
        <v>72</v>
      </c>
      <c r="I689" s="69" t="s">
        <v>1521</v>
      </c>
      <c r="J689" s="70" t="s">
        <v>9465</v>
      </c>
      <c r="K689" s="70">
        <v>6000000</v>
      </c>
      <c r="L689" s="68" t="s">
        <v>67</v>
      </c>
      <c r="M689" s="70" t="s">
        <v>9464</v>
      </c>
      <c r="N689" s="70">
        <v>1140895641</v>
      </c>
      <c r="O689" s="70">
        <v>992</v>
      </c>
      <c r="P689" s="249">
        <v>45400</v>
      </c>
      <c r="Q689" s="70">
        <v>12000000</v>
      </c>
      <c r="R689" s="249">
        <v>45406</v>
      </c>
      <c r="S689" s="70">
        <v>6000000</v>
      </c>
      <c r="T689" s="67" t="s">
        <v>66</v>
      </c>
      <c r="U689" s="70">
        <v>36559959</v>
      </c>
      <c r="V689" s="70" t="s">
        <v>6162</v>
      </c>
      <c r="W689" s="249">
        <v>45406</v>
      </c>
      <c r="X689" s="249">
        <v>45406</v>
      </c>
      <c r="Y689" s="78" t="s">
        <v>74</v>
      </c>
      <c r="Z689" s="249">
        <v>45443</v>
      </c>
      <c r="AA689" s="71">
        <f t="shared" si="50"/>
        <v>37</v>
      </c>
      <c r="AB689" s="71">
        <v>0</v>
      </c>
      <c r="AC689" s="299">
        <v>0</v>
      </c>
      <c r="AD689" s="71">
        <v>0</v>
      </c>
      <c r="AE689" s="158" t="s">
        <v>74</v>
      </c>
      <c r="AF689" s="71">
        <f t="shared" si="51"/>
        <v>0</v>
      </c>
      <c r="AG689" s="70">
        <v>0</v>
      </c>
      <c r="AH689" s="300">
        <v>0</v>
      </c>
      <c r="AI689" s="158" t="s">
        <v>74</v>
      </c>
      <c r="AJ689" s="67">
        <v>0</v>
      </c>
      <c r="AK689" s="76" t="s">
        <v>74</v>
      </c>
      <c r="AL689" s="76" t="s">
        <v>74</v>
      </c>
      <c r="AM689" s="71">
        <f t="shared" si="52"/>
        <v>0</v>
      </c>
      <c r="AN689" s="305">
        <f>+K689+AC689-AH689</f>
        <v>6000000</v>
      </c>
      <c r="AO689" s="67" t="s">
        <v>94</v>
      </c>
      <c r="AP689" s="70">
        <v>0</v>
      </c>
      <c r="AQ689" s="67" t="s">
        <v>94</v>
      </c>
      <c r="AR689" s="70">
        <v>0</v>
      </c>
      <c r="AS689" s="80" t="s">
        <v>74</v>
      </c>
      <c r="AT689" s="301">
        <v>6000000</v>
      </c>
      <c r="AU689" s="203">
        <f t="shared" si="53"/>
        <v>0</v>
      </c>
      <c r="AV689" s="83">
        <f t="shared" si="54"/>
        <v>1</v>
      </c>
      <c r="AW689" s="158" t="s">
        <v>74</v>
      </c>
      <c r="AX689" s="67" t="s">
        <v>80</v>
      </c>
      <c r="AY689" s="71" t="s">
        <v>9463</v>
      </c>
      <c r="AZ689" s="68" t="s">
        <v>66</v>
      </c>
      <c r="BA689" s="68" t="s">
        <v>66</v>
      </c>
    </row>
    <row r="690" spans="2:53" x14ac:dyDescent="0.25">
      <c r="B690" s="68">
        <v>2024</v>
      </c>
      <c r="C690" s="68">
        <v>891780111</v>
      </c>
      <c r="D690" s="69" t="s">
        <v>64</v>
      </c>
      <c r="E690" s="74" t="s">
        <v>9462</v>
      </c>
      <c r="F690" s="71" t="s">
        <v>9461</v>
      </c>
      <c r="G690" s="314">
        <v>0</v>
      </c>
      <c r="H690" s="67" t="s">
        <v>72</v>
      </c>
      <c r="I690" s="69" t="s">
        <v>1521</v>
      </c>
      <c r="J690" s="70" t="s">
        <v>9460</v>
      </c>
      <c r="K690" s="70">
        <v>6000000</v>
      </c>
      <c r="L690" s="68" t="s">
        <v>67</v>
      </c>
      <c r="M690" s="70" t="s">
        <v>9459</v>
      </c>
      <c r="N690" s="70">
        <v>1118819748</v>
      </c>
      <c r="O690" s="70">
        <v>992</v>
      </c>
      <c r="P690" s="249">
        <v>45400</v>
      </c>
      <c r="Q690" s="70">
        <v>12000000</v>
      </c>
      <c r="R690" s="249">
        <v>45406</v>
      </c>
      <c r="S690" s="70">
        <v>6000000</v>
      </c>
      <c r="T690" s="67" t="s">
        <v>66</v>
      </c>
      <c r="U690" s="70">
        <v>36559959</v>
      </c>
      <c r="V690" s="70" t="s">
        <v>6162</v>
      </c>
      <c r="W690" s="249">
        <v>45406</v>
      </c>
      <c r="X690" s="249">
        <v>45406</v>
      </c>
      <c r="Y690" s="78" t="s">
        <v>74</v>
      </c>
      <c r="Z690" s="249">
        <v>45443</v>
      </c>
      <c r="AA690" s="71">
        <f t="shared" si="50"/>
        <v>37</v>
      </c>
      <c r="AB690" s="71">
        <v>0</v>
      </c>
      <c r="AC690" s="299">
        <v>0</v>
      </c>
      <c r="AD690" s="71">
        <v>0</v>
      </c>
      <c r="AE690" s="158" t="s">
        <v>74</v>
      </c>
      <c r="AF690" s="71">
        <f t="shared" si="51"/>
        <v>0</v>
      </c>
      <c r="AG690" s="70">
        <v>0</v>
      </c>
      <c r="AH690" s="300">
        <v>0</v>
      </c>
      <c r="AI690" s="158" t="s">
        <v>74</v>
      </c>
      <c r="AJ690" s="67">
        <v>0</v>
      </c>
      <c r="AK690" s="76" t="s">
        <v>74</v>
      </c>
      <c r="AL690" s="76" t="s">
        <v>74</v>
      </c>
      <c r="AM690" s="71">
        <f t="shared" si="52"/>
        <v>0</v>
      </c>
      <c r="AN690" s="305">
        <f>+K690+AC690-AH690</f>
        <v>6000000</v>
      </c>
      <c r="AO690" s="67" t="s">
        <v>94</v>
      </c>
      <c r="AP690" s="70">
        <v>0</v>
      </c>
      <c r="AQ690" s="67" t="s">
        <v>94</v>
      </c>
      <c r="AR690" s="70">
        <v>0</v>
      </c>
      <c r="AS690" s="80" t="s">
        <v>74</v>
      </c>
      <c r="AT690" s="301">
        <v>6000000</v>
      </c>
      <c r="AU690" s="203">
        <f t="shared" si="53"/>
        <v>0</v>
      </c>
      <c r="AV690" s="83">
        <f t="shared" si="54"/>
        <v>1</v>
      </c>
      <c r="AW690" s="158" t="s">
        <v>74</v>
      </c>
      <c r="AX690" s="67" t="s">
        <v>80</v>
      </c>
      <c r="AY690" s="71" t="s">
        <v>9458</v>
      </c>
      <c r="AZ690" s="68" t="s">
        <v>66</v>
      </c>
      <c r="BA690" s="68" t="s">
        <v>66</v>
      </c>
    </row>
    <row r="691" spans="2:53" x14ac:dyDescent="0.25">
      <c r="B691" s="68">
        <v>2024</v>
      </c>
      <c r="C691" s="68">
        <v>891780111</v>
      </c>
      <c r="D691" s="69" t="s">
        <v>64</v>
      </c>
      <c r="E691" s="74" t="s">
        <v>9457</v>
      </c>
      <c r="F691" s="71" t="s">
        <v>9456</v>
      </c>
      <c r="G691" s="314">
        <v>0</v>
      </c>
      <c r="H691" s="67" t="s">
        <v>72</v>
      </c>
      <c r="I691" s="69" t="s">
        <v>65</v>
      </c>
      <c r="J691" s="70" t="s">
        <v>9455</v>
      </c>
      <c r="K691" s="70">
        <v>4200000</v>
      </c>
      <c r="L691" s="68" t="s">
        <v>67</v>
      </c>
      <c r="M691" s="70" t="s">
        <v>9454</v>
      </c>
      <c r="N691" s="70">
        <v>1083557779</v>
      </c>
      <c r="O691" s="70">
        <v>14</v>
      </c>
      <c r="P691" s="249">
        <v>45302</v>
      </c>
      <c r="Q691" s="70">
        <v>2126349000</v>
      </c>
      <c r="R691" s="249">
        <v>45406</v>
      </c>
      <c r="S691" s="70">
        <v>4200000</v>
      </c>
      <c r="T691" s="67" t="s">
        <v>66</v>
      </c>
      <c r="U691" s="70">
        <v>36726018</v>
      </c>
      <c r="V691" s="70" t="s">
        <v>6205</v>
      </c>
      <c r="W691" s="249">
        <v>45406</v>
      </c>
      <c r="X691" s="249">
        <v>45406</v>
      </c>
      <c r="Y691" s="78" t="s">
        <v>74</v>
      </c>
      <c r="Z691" s="249">
        <v>45457</v>
      </c>
      <c r="AA691" s="71">
        <f t="shared" si="50"/>
        <v>51</v>
      </c>
      <c r="AB691" s="71">
        <v>0</v>
      </c>
      <c r="AC691" s="299">
        <v>0</v>
      </c>
      <c r="AD691" s="71">
        <v>0</v>
      </c>
      <c r="AE691" s="158" t="s">
        <v>74</v>
      </c>
      <c r="AF691" s="71">
        <f t="shared" si="51"/>
        <v>0</v>
      </c>
      <c r="AG691" s="70">
        <v>0</v>
      </c>
      <c r="AH691" s="300">
        <v>0</v>
      </c>
      <c r="AI691" s="158" t="s">
        <v>74</v>
      </c>
      <c r="AJ691" s="67">
        <v>0</v>
      </c>
      <c r="AK691" s="76" t="s">
        <v>74</v>
      </c>
      <c r="AL691" s="76" t="s">
        <v>74</v>
      </c>
      <c r="AM691" s="71">
        <f t="shared" si="52"/>
        <v>0</v>
      </c>
      <c r="AN691" s="305">
        <f>+K691+AC691-AH691</f>
        <v>4200000</v>
      </c>
      <c r="AO691" s="67" t="s">
        <v>66</v>
      </c>
      <c r="AP691" s="70">
        <v>4200000</v>
      </c>
      <c r="AQ691" s="67" t="s">
        <v>94</v>
      </c>
      <c r="AR691" s="70">
        <v>0</v>
      </c>
      <c r="AS691" s="80" t="s">
        <v>74</v>
      </c>
      <c r="AT691" s="301">
        <v>4200000</v>
      </c>
      <c r="AU691" s="203">
        <f t="shared" si="53"/>
        <v>0</v>
      </c>
      <c r="AV691" s="83">
        <f t="shared" si="54"/>
        <v>1</v>
      </c>
      <c r="AW691" s="158" t="s">
        <v>74</v>
      </c>
      <c r="AX691" s="67" t="s">
        <v>80</v>
      </c>
      <c r="AY691" s="71" t="s">
        <v>9453</v>
      </c>
      <c r="AZ691" s="68" t="s">
        <v>66</v>
      </c>
      <c r="BA691" s="68" t="s">
        <v>66</v>
      </c>
    </row>
    <row r="692" spans="2:53" x14ac:dyDescent="0.25">
      <c r="B692" s="68">
        <v>2024</v>
      </c>
      <c r="C692" s="68">
        <v>891780111</v>
      </c>
      <c r="D692" s="69" t="s">
        <v>64</v>
      </c>
      <c r="E692" s="74" t="s">
        <v>9452</v>
      </c>
      <c r="F692" s="71" t="s">
        <v>9451</v>
      </c>
      <c r="G692" s="314">
        <v>0</v>
      </c>
      <c r="H692" s="67" t="s">
        <v>72</v>
      </c>
      <c r="I692" s="69" t="s">
        <v>65</v>
      </c>
      <c r="J692" s="70" t="s">
        <v>9450</v>
      </c>
      <c r="K692" s="70">
        <v>17290000</v>
      </c>
      <c r="L692" s="68" t="s">
        <v>67</v>
      </c>
      <c r="M692" s="70" t="s">
        <v>9449</v>
      </c>
      <c r="N692" s="70">
        <v>19619141</v>
      </c>
      <c r="O692" s="70">
        <v>14</v>
      </c>
      <c r="P692" s="249">
        <v>45302</v>
      </c>
      <c r="Q692" s="70">
        <v>2126349000</v>
      </c>
      <c r="R692" s="249">
        <v>45406</v>
      </c>
      <c r="S692" s="70">
        <v>17290000</v>
      </c>
      <c r="T692" s="67" t="s">
        <v>66</v>
      </c>
      <c r="U692" s="70">
        <v>85459497</v>
      </c>
      <c r="V692" s="70" t="s">
        <v>4616</v>
      </c>
      <c r="W692" s="249">
        <v>45406</v>
      </c>
      <c r="X692" s="249">
        <v>45406</v>
      </c>
      <c r="Y692" s="78" t="s">
        <v>74</v>
      </c>
      <c r="Z692" s="249">
        <v>45657</v>
      </c>
      <c r="AA692" s="71">
        <f t="shared" si="50"/>
        <v>251</v>
      </c>
      <c r="AB692" s="71">
        <v>0</v>
      </c>
      <c r="AC692" s="299">
        <v>0</v>
      </c>
      <c r="AD692" s="71">
        <v>0</v>
      </c>
      <c r="AE692" s="158" t="s">
        <v>74</v>
      </c>
      <c r="AF692" s="71">
        <f t="shared" si="51"/>
        <v>0</v>
      </c>
      <c r="AG692" s="70">
        <v>0</v>
      </c>
      <c r="AH692" s="300">
        <v>0</v>
      </c>
      <c r="AI692" s="158" t="s">
        <v>74</v>
      </c>
      <c r="AJ692" s="67">
        <v>0</v>
      </c>
      <c r="AK692" s="76" t="s">
        <v>74</v>
      </c>
      <c r="AL692" s="76" t="s">
        <v>74</v>
      </c>
      <c r="AM692" s="71">
        <f t="shared" si="52"/>
        <v>0</v>
      </c>
      <c r="AN692" s="305">
        <f>+K692+AC692-AH692</f>
        <v>17290000</v>
      </c>
      <c r="AO692" s="67" t="s">
        <v>66</v>
      </c>
      <c r="AP692" s="70">
        <v>17290000</v>
      </c>
      <c r="AQ692" s="67" t="s">
        <v>94</v>
      </c>
      <c r="AR692" s="70">
        <v>0</v>
      </c>
      <c r="AS692" s="80" t="s">
        <v>74</v>
      </c>
      <c r="AT692" s="301">
        <v>17290000</v>
      </c>
      <c r="AU692" s="203">
        <f t="shared" si="53"/>
        <v>0</v>
      </c>
      <c r="AV692" s="83">
        <f t="shared" si="54"/>
        <v>1</v>
      </c>
      <c r="AW692" s="158" t="s">
        <v>74</v>
      </c>
      <c r="AX692" s="67" t="s">
        <v>80</v>
      </c>
      <c r="AY692" s="71" t="s">
        <v>9448</v>
      </c>
      <c r="AZ692" s="68" t="s">
        <v>66</v>
      </c>
      <c r="BA692" s="68" t="s">
        <v>66</v>
      </c>
    </row>
    <row r="693" spans="2:53" x14ac:dyDescent="0.25">
      <c r="B693" s="68">
        <v>2024</v>
      </c>
      <c r="C693" s="68">
        <v>891780111</v>
      </c>
      <c r="D693" s="69" t="s">
        <v>64</v>
      </c>
      <c r="E693" s="74" t="s">
        <v>9447</v>
      </c>
      <c r="F693" s="71" t="s">
        <v>9446</v>
      </c>
      <c r="G693" s="314">
        <v>2023000100072</v>
      </c>
      <c r="H693" s="67" t="s">
        <v>72</v>
      </c>
      <c r="I693" s="69" t="s">
        <v>65</v>
      </c>
      <c r="J693" s="70" t="s">
        <v>9445</v>
      </c>
      <c r="K693" s="70">
        <v>8000000</v>
      </c>
      <c r="L693" s="68" t="s">
        <v>67</v>
      </c>
      <c r="M693" s="70" t="s">
        <v>9444</v>
      </c>
      <c r="N693" s="70">
        <v>85474786</v>
      </c>
      <c r="O693" s="70">
        <v>1095</v>
      </c>
      <c r="P693" s="249">
        <v>45412</v>
      </c>
      <c r="Q693" s="70">
        <v>50000000</v>
      </c>
      <c r="R693" s="249">
        <v>45418</v>
      </c>
      <c r="S693" s="70">
        <v>8000000</v>
      </c>
      <c r="T693" s="67" t="s">
        <v>66</v>
      </c>
      <c r="U693" s="70">
        <v>39141438</v>
      </c>
      <c r="V693" s="70" t="s">
        <v>6355</v>
      </c>
      <c r="W693" s="249">
        <v>45414</v>
      </c>
      <c r="X693" s="249">
        <v>45418</v>
      </c>
      <c r="Y693" s="78" t="s">
        <v>74</v>
      </c>
      <c r="Z693" s="249">
        <v>45478</v>
      </c>
      <c r="AA693" s="71">
        <f t="shared" si="50"/>
        <v>60</v>
      </c>
      <c r="AB693" s="71">
        <v>0</v>
      </c>
      <c r="AC693" s="299">
        <v>0</v>
      </c>
      <c r="AD693" s="71">
        <v>0</v>
      </c>
      <c r="AE693" s="158" t="s">
        <v>74</v>
      </c>
      <c r="AF693" s="71">
        <f t="shared" si="51"/>
        <v>0</v>
      </c>
      <c r="AG693" s="70">
        <v>0</v>
      </c>
      <c r="AH693" s="300">
        <v>0</v>
      </c>
      <c r="AI693" s="158" t="s">
        <v>74</v>
      </c>
      <c r="AJ693" s="67">
        <v>0</v>
      </c>
      <c r="AK693" s="76" t="s">
        <v>74</v>
      </c>
      <c r="AL693" s="76" t="s">
        <v>74</v>
      </c>
      <c r="AM693" s="71">
        <f t="shared" si="52"/>
        <v>0</v>
      </c>
      <c r="AN693" s="305">
        <f>+K693+AC693-AH693</f>
        <v>8000000</v>
      </c>
      <c r="AO693" s="67" t="s">
        <v>66</v>
      </c>
      <c r="AP693" s="70">
        <v>8000000</v>
      </c>
      <c r="AQ693" s="67" t="s">
        <v>94</v>
      </c>
      <c r="AR693" s="70">
        <v>0</v>
      </c>
      <c r="AS693" s="80" t="s">
        <v>74</v>
      </c>
      <c r="AT693" s="301">
        <v>8000000</v>
      </c>
      <c r="AU693" s="203">
        <f t="shared" si="53"/>
        <v>0</v>
      </c>
      <c r="AV693" s="83">
        <f t="shared" si="54"/>
        <v>1</v>
      </c>
      <c r="AW693" s="158" t="s">
        <v>74</v>
      </c>
      <c r="AX693" s="67" t="s">
        <v>80</v>
      </c>
      <c r="AY693" s="71" t="s">
        <v>9443</v>
      </c>
      <c r="AZ693" s="68" t="s">
        <v>66</v>
      </c>
      <c r="BA693" s="68" t="s">
        <v>66</v>
      </c>
    </row>
    <row r="694" spans="2:53" x14ac:dyDescent="0.25">
      <c r="B694" s="68">
        <v>2024</v>
      </c>
      <c r="C694" s="68">
        <v>891780111</v>
      </c>
      <c r="D694" s="69" t="s">
        <v>64</v>
      </c>
      <c r="E694" s="74" t="s">
        <v>9442</v>
      </c>
      <c r="F694" s="71" t="s">
        <v>9441</v>
      </c>
      <c r="G694" s="314">
        <v>0</v>
      </c>
      <c r="H694" s="67" t="s">
        <v>72</v>
      </c>
      <c r="I694" s="69" t="s">
        <v>65</v>
      </c>
      <c r="J694" s="70" t="s">
        <v>9440</v>
      </c>
      <c r="K694" s="70">
        <v>8000000</v>
      </c>
      <c r="L694" s="68" t="s">
        <v>67</v>
      </c>
      <c r="M694" s="70" t="s">
        <v>6939</v>
      </c>
      <c r="N694" s="70">
        <v>1083035460</v>
      </c>
      <c r="O694" s="70">
        <v>13</v>
      </c>
      <c r="P694" s="158">
        <v>45302</v>
      </c>
      <c r="Q694" s="70">
        <v>4518689382</v>
      </c>
      <c r="R694" s="249">
        <v>45415</v>
      </c>
      <c r="S694" s="70">
        <v>8000000</v>
      </c>
      <c r="T694" s="67" t="s">
        <v>66</v>
      </c>
      <c r="U694" s="70">
        <v>1082964146</v>
      </c>
      <c r="V694" s="70" t="s">
        <v>6309</v>
      </c>
      <c r="W694" s="249">
        <v>45415</v>
      </c>
      <c r="X694" s="249">
        <v>45415</v>
      </c>
      <c r="Y694" s="78" t="s">
        <v>74</v>
      </c>
      <c r="Z694" s="249">
        <v>45473</v>
      </c>
      <c r="AA694" s="71">
        <f t="shared" si="50"/>
        <v>58</v>
      </c>
      <c r="AB694" s="71">
        <v>0</v>
      </c>
      <c r="AC694" s="299">
        <v>0</v>
      </c>
      <c r="AD694" s="71">
        <v>0</v>
      </c>
      <c r="AE694" s="158" t="s">
        <v>74</v>
      </c>
      <c r="AF694" s="71">
        <f t="shared" si="51"/>
        <v>0</v>
      </c>
      <c r="AG694" s="70">
        <v>0</v>
      </c>
      <c r="AH694" s="300">
        <v>0</v>
      </c>
      <c r="AI694" s="158" t="s">
        <v>74</v>
      </c>
      <c r="AJ694" s="67">
        <v>0</v>
      </c>
      <c r="AK694" s="76" t="s">
        <v>74</v>
      </c>
      <c r="AL694" s="76" t="s">
        <v>74</v>
      </c>
      <c r="AM694" s="71">
        <f t="shared" si="52"/>
        <v>0</v>
      </c>
      <c r="AN694" s="305">
        <f>+K694+AC694-AH694</f>
        <v>8000000</v>
      </c>
      <c r="AO694" s="67" t="s">
        <v>66</v>
      </c>
      <c r="AP694" s="70">
        <v>8000000</v>
      </c>
      <c r="AQ694" s="67" t="s">
        <v>94</v>
      </c>
      <c r="AR694" s="70">
        <v>0</v>
      </c>
      <c r="AS694" s="80" t="s">
        <v>74</v>
      </c>
      <c r="AT694" s="301">
        <v>8000000</v>
      </c>
      <c r="AU694" s="203">
        <f t="shared" si="53"/>
        <v>0</v>
      </c>
      <c r="AV694" s="83">
        <f t="shared" si="54"/>
        <v>1</v>
      </c>
      <c r="AW694" s="158" t="s">
        <v>74</v>
      </c>
      <c r="AX694" s="67" t="s">
        <v>80</v>
      </c>
      <c r="AY694" s="71" t="s">
        <v>9439</v>
      </c>
      <c r="AZ694" s="68" t="s">
        <v>66</v>
      </c>
      <c r="BA694" s="68" t="s">
        <v>66</v>
      </c>
    </row>
    <row r="695" spans="2:53" x14ac:dyDescent="0.25">
      <c r="B695" s="68">
        <v>2024</v>
      </c>
      <c r="C695" s="68">
        <v>891780111</v>
      </c>
      <c r="D695" s="69" t="s">
        <v>64</v>
      </c>
      <c r="E695" s="74" t="s">
        <v>9438</v>
      </c>
      <c r="F695" s="71" t="s">
        <v>9437</v>
      </c>
      <c r="G695" s="314">
        <v>0</v>
      </c>
      <c r="H695" s="67" t="s">
        <v>72</v>
      </c>
      <c r="I695" s="69" t="s">
        <v>65</v>
      </c>
      <c r="J695" s="70" t="s">
        <v>9436</v>
      </c>
      <c r="K695" s="70">
        <v>9900000</v>
      </c>
      <c r="L695" s="68" t="s">
        <v>67</v>
      </c>
      <c r="M695" s="70" t="s">
        <v>8447</v>
      </c>
      <c r="N695" s="70">
        <v>39672643</v>
      </c>
      <c r="O695" s="70">
        <v>13</v>
      </c>
      <c r="P695" s="158">
        <v>45302</v>
      </c>
      <c r="Q695" s="70">
        <v>4518689382</v>
      </c>
      <c r="R695" s="249">
        <v>45415</v>
      </c>
      <c r="S695" s="70">
        <v>9900000</v>
      </c>
      <c r="T695" s="67" t="s">
        <v>66</v>
      </c>
      <c r="U695" s="70">
        <v>85460949</v>
      </c>
      <c r="V695" s="70" t="s">
        <v>8446</v>
      </c>
      <c r="W695" s="249">
        <v>45415</v>
      </c>
      <c r="X695" s="249">
        <v>45415</v>
      </c>
      <c r="Y695" s="78" t="s">
        <v>74</v>
      </c>
      <c r="Z695" s="249">
        <v>45503</v>
      </c>
      <c r="AA695" s="71">
        <f t="shared" si="50"/>
        <v>88</v>
      </c>
      <c r="AB695" s="71">
        <v>0</v>
      </c>
      <c r="AC695" s="299">
        <v>0</v>
      </c>
      <c r="AD695" s="71">
        <v>0</v>
      </c>
      <c r="AE695" s="158" t="s">
        <v>74</v>
      </c>
      <c r="AF695" s="71">
        <f t="shared" si="51"/>
        <v>0</v>
      </c>
      <c r="AG695" s="70">
        <v>0</v>
      </c>
      <c r="AH695" s="300">
        <v>0</v>
      </c>
      <c r="AI695" s="158" t="s">
        <v>74</v>
      </c>
      <c r="AJ695" s="67">
        <v>0</v>
      </c>
      <c r="AK695" s="76" t="s">
        <v>74</v>
      </c>
      <c r="AL695" s="76" t="s">
        <v>74</v>
      </c>
      <c r="AM695" s="71">
        <f t="shared" si="52"/>
        <v>0</v>
      </c>
      <c r="AN695" s="305">
        <f>+K695+AC695-AH695</f>
        <v>9900000</v>
      </c>
      <c r="AO695" s="67" t="s">
        <v>66</v>
      </c>
      <c r="AP695" s="70">
        <v>9900000</v>
      </c>
      <c r="AQ695" s="67" t="s">
        <v>94</v>
      </c>
      <c r="AR695" s="70">
        <v>0</v>
      </c>
      <c r="AS695" s="80" t="s">
        <v>74</v>
      </c>
      <c r="AT695" s="301">
        <v>9900000</v>
      </c>
      <c r="AU695" s="203">
        <f t="shared" si="53"/>
        <v>0</v>
      </c>
      <c r="AV695" s="83">
        <f t="shared" si="54"/>
        <v>1</v>
      </c>
      <c r="AW695" s="158" t="s">
        <v>74</v>
      </c>
      <c r="AX695" s="67" t="s">
        <v>80</v>
      </c>
      <c r="AY695" s="71" t="s">
        <v>9435</v>
      </c>
      <c r="AZ695" s="68" t="s">
        <v>66</v>
      </c>
      <c r="BA695" s="68" t="s">
        <v>66</v>
      </c>
    </row>
    <row r="696" spans="2:53" x14ac:dyDescent="0.25">
      <c r="B696" s="68">
        <v>2024</v>
      </c>
      <c r="C696" s="68">
        <v>891780111</v>
      </c>
      <c r="D696" s="69" t="s">
        <v>64</v>
      </c>
      <c r="E696" s="74" t="s">
        <v>9434</v>
      </c>
      <c r="F696" s="71" t="s">
        <v>9433</v>
      </c>
      <c r="G696" s="314">
        <v>0</v>
      </c>
      <c r="H696" s="67" t="s">
        <v>72</v>
      </c>
      <c r="I696" s="69" t="s">
        <v>65</v>
      </c>
      <c r="J696" s="70" t="s">
        <v>9432</v>
      </c>
      <c r="K696" s="70">
        <v>6600000</v>
      </c>
      <c r="L696" s="68" t="s">
        <v>67</v>
      </c>
      <c r="M696" s="70" t="s">
        <v>8000</v>
      </c>
      <c r="N696" s="70">
        <v>1082858153</v>
      </c>
      <c r="O696" s="70">
        <v>13</v>
      </c>
      <c r="P696" s="158">
        <v>45302</v>
      </c>
      <c r="Q696" s="70">
        <v>4518689382</v>
      </c>
      <c r="R696" s="249">
        <v>45415</v>
      </c>
      <c r="S696" s="70">
        <v>6600000</v>
      </c>
      <c r="T696" s="67" t="s">
        <v>66</v>
      </c>
      <c r="U696" s="70">
        <v>85465146</v>
      </c>
      <c r="V696" s="70" t="s">
        <v>7181</v>
      </c>
      <c r="W696" s="249">
        <v>45415</v>
      </c>
      <c r="X696" s="249">
        <v>45415</v>
      </c>
      <c r="Y696" s="78" t="s">
        <v>74</v>
      </c>
      <c r="Z696" s="249">
        <v>45473</v>
      </c>
      <c r="AA696" s="71">
        <f t="shared" si="50"/>
        <v>58</v>
      </c>
      <c r="AB696" s="71">
        <v>0</v>
      </c>
      <c r="AC696" s="299">
        <v>0</v>
      </c>
      <c r="AD696" s="71">
        <v>0</v>
      </c>
      <c r="AE696" s="158" t="s">
        <v>74</v>
      </c>
      <c r="AF696" s="71">
        <f t="shared" si="51"/>
        <v>0</v>
      </c>
      <c r="AG696" s="70">
        <v>0</v>
      </c>
      <c r="AH696" s="300">
        <v>0</v>
      </c>
      <c r="AI696" s="158" t="s">
        <v>74</v>
      </c>
      <c r="AJ696" s="67">
        <v>0</v>
      </c>
      <c r="AK696" s="76" t="s">
        <v>74</v>
      </c>
      <c r="AL696" s="76" t="s">
        <v>74</v>
      </c>
      <c r="AM696" s="71">
        <f t="shared" si="52"/>
        <v>0</v>
      </c>
      <c r="AN696" s="305">
        <f>+K696+AC696-AH696</f>
        <v>6600000</v>
      </c>
      <c r="AO696" s="67" t="s">
        <v>66</v>
      </c>
      <c r="AP696" s="70">
        <v>6600000</v>
      </c>
      <c r="AQ696" s="67" t="s">
        <v>94</v>
      </c>
      <c r="AR696" s="70">
        <v>0</v>
      </c>
      <c r="AS696" s="80" t="s">
        <v>74</v>
      </c>
      <c r="AT696" s="301">
        <v>6600000</v>
      </c>
      <c r="AU696" s="203">
        <f t="shared" si="53"/>
        <v>0</v>
      </c>
      <c r="AV696" s="83">
        <f t="shared" si="54"/>
        <v>1</v>
      </c>
      <c r="AW696" s="158" t="s">
        <v>74</v>
      </c>
      <c r="AX696" s="67" t="s">
        <v>80</v>
      </c>
      <c r="AY696" s="71" t="s">
        <v>9431</v>
      </c>
      <c r="AZ696" s="68" t="s">
        <v>66</v>
      </c>
      <c r="BA696" s="68" t="s">
        <v>66</v>
      </c>
    </row>
    <row r="697" spans="2:53" x14ac:dyDescent="0.25">
      <c r="B697" s="68">
        <v>2024</v>
      </c>
      <c r="C697" s="68">
        <v>891780111</v>
      </c>
      <c r="D697" s="69" t="s">
        <v>64</v>
      </c>
      <c r="E697" s="74" t="s">
        <v>9430</v>
      </c>
      <c r="F697" s="71" t="s">
        <v>9429</v>
      </c>
      <c r="G697" s="314">
        <v>0</v>
      </c>
      <c r="H697" s="67" t="s">
        <v>72</v>
      </c>
      <c r="I697" s="69" t="s">
        <v>65</v>
      </c>
      <c r="J697" s="70" t="s">
        <v>9428</v>
      </c>
      <c r="K697" s="70">
        <v>9000000</v>
      </c>
      <c r="L697" s="68" t="s">
        <v>67</v>
      </c>
      <c r="M697" s="70" t="s">
        <v>7215</v>
      </c>
      <c r="N697" s="70">
        <v>1085108045</v>
      </c>
      <c r="O697" s="70">
        <v>13</v>
      </c>
      <c r="P697" s="158">
        <v>45302</v>
      </c>
      <c r="Q697" s="70">
        <v>4518689382</v>
      </c>
      <c r="R697" s="249">
        <v>45415</v>
      </c>
      <c r="S697" s="70">
        <v>9000000</v>
      </c>
      <c r="T697" s="67" t="s">
        <v>66</v>
      </c>
      <c r="U697" s="70">
        <v>57461216</v>
      </c>
      <c r="V697" s="70" t="s">
        <v>4578</v>
      </c>
      <c r="W697" s="249">
        <v>45415</v>
      </c>
      <c r="X697" s="249">
        <v>45415</v>
      </c>
      <c r="Y697" s="78" t="s">
        <v>74</v>
      </c>
      <c r="Z697" s="249">
        <v>45503</v>
      </c>
      <c r="AA697" s="71">
        <f t="shared" si="50"/>
        <v>88</v>
      </c>
      <c r="AB697" s="71">
        <v>0</v>
      </c>
      <c r="AC697" s="299">
        <v>0</v>
      </c>
      <c r="AD697" s="71">
        <v>0</v>
      </c>
      <c r="AE697" s="158" t="s">
        <v>74</v>
      </c>
      <c r="AF697" s="71">
        <f t="shared" si="51"/>
        <v>0</v>
      </c>
      <c r="AG697" s="70">
        <v>0</v>
      </c>
      <c r="AH697" s="300">
        <v>0</v>
      </c>
      <c r="AI697" s="158" t="s">
        <v>74</v>
      </c>
      <c r="AJ697" s="67">
        <v>0</v>
      </c>
      <c r="AK697" s="76" t="s">
        <v>74</v>
      </c>
      <c r="AL697" s="76" t="s">
        <v>74</v>
      </c>
      <c r="AM697" s="71">
        <f t="shared" si="52"/>
        <v>0</v>
      </c>
      <c r="AN697" s="305">
        <f>+K697+AC697-AH697</f>
        <v>9000000</v>
      </c>
      <c r="AO697" s="67" t="s">
        <v>66</v>
      </c>
      <c r="AP697" s="70">
        <v>9000000</v>
      </c>
      <c r="AQ697" s="67" t="s">
        <v>94</v>
      </c>
      <c r="AR697" s="70">
        <v>0</v>
      </c>
      <c r="AS697" s="80" t="s">
        <v>74</v>
      </c>
      <c r="AT697" s="301">
        <v>9000000</v>
      </c>
      <c r="AU697" s="203">
        <f t="shared" si="53"/>
        <v>0</v>
      </c>
      <c r="AV697" s="83">
        <f t="shared" si="54"/>
        <v>1</v>
      </c>
      <c r="AW697" s="158" t="s">
        <v>74</v>
      </c>
      <c r="AX697" s="67" t="s">
        <v>80</v>
      </c>
      <c r="AY697" s="71" t="s">
        <v>9427</v>
      </c>
      <c r="AZ697" s="68" t="s">
        <v>66</v>
      </c>
      <c r="BA697" s="68" t="s">
        <v>66</v>
      </c>
    </row>
    <row r="698" spans="2:53" x14ac:dyDescent="0.25">
      <c r="B698" s="68">
        <v>2024</v>
      </c>
      <c r="C698" s="68">
        <v>891780111</v>
      </c>
      <c r="D698" s="69" t="s">
        <v>64</v>
      </c>
      <c r="E698" s="74" t="s">
        <v>9426</v>
      </c>
      <c r="F698" s="71" t="s">
        <v>9425</v>
      </c>
      <c r="G698" s="314">
        <v>0</v>
      </c>
      <c r="H698" s="67" t="s">
        <v>72</v>
      </c>
      <c r="I698" s="69" t="s">
        <v>65</v>
      </c>
      <c r="J698" s="70" t="s">
        <v>9424</v>
      </c>
      <c r="K698" s="70">
        <v>12000000</v>
      </c>
      <c r="L698" s="68" t="s">
        <v>67</v>
      </c>
      <c r="M698" s="70" t="s">
        <v>6157</v>
      </c>
      <c r="N698" s="70">
        <v>1082985141</v>
      </c>
      <c r="O698" s="70">
        <v>13</v>
      </c>
      <c r="P698" s="158">
        <v>45302</v>
      </c>
      <c r="Q698" s="70">
        <v>4518689382</v>
      </c>
      <c r="R698" s="249">
        <v>45419</v>
      </c>
      <c r="S698" s="70">
        <v>12000000</v>
      </c>
      <c r="T698" s="67" t="s">
        <v>66</v>
      </c>
      <c r="U698" s="70">
        <v>1082976788</v>
      </c>
      <c r="V698" s="70" t="s">
        <v>950</v>
      </c>
      <c r="W698" s="249">
        <v>45419</v>
      </c>
      <c r="X698" s="249">
        <v>45419</v>
      </c>
      <c r="Y698" s="78" t="s">
        <v>74</v>
      </c>
      <c r="Z698" s="249">
        <v>45504</v>
      </c>
      <c r="AA698" s="71">
        <f t="shared" si="50"/>
        <v>85</v>
      </c>
      <c r="AB698" s="71">
        <v>0</v>
      </c>
      <c r="AC698" s="299">
        <v>0</v>
      </c>
      <c r="AD698" s="71">
        <v>0</v>
      </c>
      <c r="AE698" s="158" t="s">
        <v>74</v>
      </c>
      <c r="AF698" s="71">
        <f t="shared" si="51"/>
        <v>0</v>
      </c>
      <c r="AG698" s="70">
        <v>0</v>
      </c>
      <c r="AH698" s="300">
        <v>0</v>
      </c>
      <c r="AI698" s="158" t="s">
        <v>74</v>
      </c>
      <c r="AJ698" s="67">
        <v>0</v>
      </c>
      <c r="AK698" s="76" t="s">
        <v>74</v>
      </c>
      <c r="AL698" s="76" t="s">
        <v>74</v>
      </c>
      <c r="AM698" s="71">
        <f t="shared" si="52"/>
        <v>0</v>
      </c>
      <c r="AN698" s="305">
        <f>+K698+AC698-AH698</f>
        <v>12000000</v>
      </c>
      <c r="AO698" s="67" t="s">
        <v>66</v>
      </c>
      <c r="AP698" s="70">
        <v>12000000</v>
      </c>
      <c r="AQ698" s="67" t="s">
        <v>94</v>
      </c>
      <c r="AR698" s="70">
        <v>0</v>
      </c>
      <c r="AS698" s="80" t="s">
        <v>74</v>
      </c>
      <c r="AT698" s="301">
        <v>12000000</v>
      </c>
      <c r="AU698" s="203">
        <f t="shared" si="53"/>
        <v>0</v>
      </c>
      <c r="AV698" s="83">
        <f t="shared" si="54"/>
        <v>1</v>
      </c>
      <c r="AW698" s="158" t="s">
        <v>74</v>
      </c>
      <c r="AX698" s="67" t="s">
        <v>80</v>
      </c>
      <c r="AY698" s="71" t="s">
        <v>9423</v>
      </c>
      <c r="AZ698" s="68" t="s">
        <v>66</v>
      </c>
      <c r="BA698" s="68" t="s">
        <v>66</v>
      </c>
    </row>
    <row r="699" spans="2:53" x14ac:dyDescent="0.25">
      <c r="B699" s="68">
        <v>2024</v>
      </c>
      <c r="C699" s="68">
        <v>891780111</v>
      </c>
      <c r="D699" s="69" t="s">
        <v>64</v>
      </c>
      <c r="E699" s="74" t="s">
        <v>9422</v>
      </c>
      <c r="F699" s="71" t="s">
        <v>9421</v>
      </c>
      <c r="G699" s="314">
        <v>0</v>
      </c>
      <c r="H699" s="67" t="s">
        <v>72</v>
      </c>
      <c r="I699" s="69" t="s">
        <v>65</v>
      </c>
      <c r="J699" s="70" t="s">
        <v>9420</v>
      </c>
      <c r="K699" s="70">
        <v>7500000</v>
      </c>
      <c r="L699" s="68" t="s">
        <v>67</v>
      </c>
      <c r="M699" s="70" t="s">
        <v>9419</v>
      </c>
      <c r="N699" s="70">
        <v>1193552462</v>
      </c>
      <c r="O699" s="70">
        <v>14</v>
      </c>
      <c r="P699" s="249">
        <v>45302</v>
      </c>
      <c r="Q699" s="70">
        <v>2126349000</v>
      </c>
      <c r="R699" s="249">
        <v>45419</v>
      </c>
      <c r="S699" s="70">
        <v>7500000</v>
      </c>
      <c r="T699" s="67" t="s">
        <v>66</v>
      </c>
      <c r="U699" s="70">
        <v>36557666</v>
      </c>
      <c r="V699" s="70" t="s">
        <v>5987</v>
      </c>
      <c r="W699" s="249">
        <v>45419</v>
      </c>
      <c r="X699" s="249">
        <v>45419</v>
      </c>
      <c r="Y699" s="78" t="s">
        <v>74</v>
      </c>
      <c r="Z699" s="249">
        <v>45504</v>
      </c>
      <c r="AA699" s="71">
        <f t="shared" si="50"/>
        <v>85</v>
      </c>
      <c r="AB699" s="71">
        <v>0</v>
      </c>
      <c r="AC699" s="299">
        <v>0</v>
      </c>
      <c r="AD699" s="71">
        <v>0</v>
      </c>
      <c r="AE699" s="158" t="s">
        <v>74</v>
      </c>
      <c r="AF699" s="71">
        <f t="shared" si="51"/>
        <v>0</v>
      </c>
      <c r="AG699" s="70">
        <v>0</v>
      </c>
      <c r="AH699" s="300">
        <v>0</v>
      </c>
      <c r="AI699" s="158" t="s">
        <v>74</v>
      </c>
      <c r="AJ699" s="67">
        <v>0</v>
      </c>
      <c r="AK699" s="76" t="s">
        <v>74</v>
      </c>
      <c r="AL699" s="76" t="s">
        <v>74</v>
      </c>
      <c r="AM699" s="71">
        <f t="shared" si="52"/>
        <v>0</v>
      </c>
      <c r="AN699" s="305">
        <f>+K699+AC699-AH699</f>
        <v>7500000</v>
      </c>
      <c r="AO699" s="67" t="s">
        <v>66</v>
      </c>
      <c r="AP699" s="70">
        <v>7500000</v>
      </c>
      <c r="AQ699" s="67" t="s">
        <v>94</v>
      </c>
      <c r="AR699" s="70">
        <v>0</v>
      </c>
      <c r="AS699" s="80" t="s">
        <v>74</v>
      </c>
      <c r="AT699" s="301">
        <v>7500000</v>
      </c>
      <c r="AU699" s="203">
        <f t="shared" si="53"/>
        <v>0</v>
      </c>
      <c r="AV699" s="83">
        <f t="shared" si="54"/>
        <v>1</v>
      </c>
      <c r="AW699" s="158" t="s">
        <v>74</v>
      </c>
      <c r="AX699" s="67" t="s">
        <v>80</v>
      </c>
      <c r="AY699" s="71" t="s">
        <v>9418</v>
      </c>
      <c r="AZ699" s="68" t="s">
        <v>66</v>
      </c>
      <c r="BA699" s="68" t="s">
        <v>66</v>
      </c>
    </row>
    <row r="700" spans="2:53" x14ac:dyDescent="0.25">
      <c r="B700" s="68">
        <v>2024</v>
      </c>
      <c r="C700" s="68">
        <v>891780111</v>
      </c>
      <c r="D700" s="69" t="s">
        <v>64</v>
      </c>
      <c r="E700" s="74" t="s">
        <v>9417</v>
      </c>
      <c r="F700" s="71" t="s">
        <v>9416</v>
      </c>
      <c r="G700" s="314">
        <v>0</v>
      </c>
      <c r="H700" s="67" t="s">
        <v>72</v>
      </c>
      <c r="I700" s="69" t="s">
        <v>65</v>
      </c>
      <c r="J700" s="70" t="s">
        <v>9415</v>
      </c>
      <c r="K700" s="70">
        <v>6300000</v>
      </c>
      <c r="L700" s="68" t="s">
        <v>67</v>
      </c>
      <c r="M700" s="70" t="s">
        <v>7727</v>
      </c>
      <c r="N700" s="70">
        <v>1083006157</v>
      </c>
      <c r="O700" s="70">
        <v>14</v>
      </c>
      <c r="P700" s="249">
        <v>45302</v>
      </c>
      <c r="Q700" s="70">
        <v>2126349000</v>
      </c>
      <c r="R700" s="249">
        <v>45421</v>
      </c>
      <c r="S700" s="70">
        <v>6300000</v>
      </c>
      <c r="T700" s="67" t="s">
        <v>66</v>
      </c>
      <c r="U700" s="70">
        <v>1082950841</v>
      </c>
      <c r="V700" s="70" t="s">
        <v>759</v>
      </c>
      <c r="W700" s="249">
        <v>45421</v>
      </c>
      <c r="X700" s="249">
        <v>45421</v>
      </c>
      <c r="Y700" s="78" t="s">
        <v>74</v>
      </c>
      <c r="Z700" s="249">
        <v>45473</v>
      </c>
      <c r="AA700" s="71">
        <f t="shared" si="50"/>
        <v>52</v>
      </c>
      <c r="AB700" s="71">
        <v>1</v>
      </c>
      <c r="AC700" s="299">
        <v>0</v>
      </c>
      <c r="AD700" s="71">
        <v>1</v>
      </c>
      <c r="AE700" s="315">
        <v>45483</v>
      </c>
      <c r="AF700" s="71">
        <f t="shared" si="51"/>
        <v>10</v>
      </c>
      <c r="AG700" s="70">
        <v>0</v>
      </c>
      <c r="AH700" s="300">
        <v>0</v>
      </c>
      <c r="AI700" s="158" t="s">
        <v>74</v>
      </c>
      <c r="AJ700" s="67">
        <v>0</v>
      </c>
      <c r="AK700" s="76" t="s">
        <v>74</v>
      </c>
      <c r="AL700" s="76" t="s">
        <v>74</v>
      </c>
      <c r="AM700" s="71">
        <f t="shared" si="52"/>
        <v>0</v>
      </c>
      <c r="AN700" s="305">
        <f>+K700+AC700-AH700</f>
        <v>6300000</v>
      </c>
      <c r="AO700" s="67" t="s">
        <v>66</v>
      </c>
      <c r="AP700" s="70">
        <v>6300000</v>
      </c>
      <c r="AQ700" s="67" t="s">
        <v>94</v>
      </c>
      <c r="AR700" s="70">
        <v>0</v>
      </c>
      <c r="AS700" s="80" t="s">
        <v>74</v>
      </c>
      <c r="AT700" s="301">
        <v>6300000</v>
      </c>
      <c r="AU700" s="203">
        <f t="shared" si="53"/>
        <v>0</v>
      </c>
      <c r="AV700" s="83">
        <f t="shared" si="54"/>
        <v>1</v>
      </c>
      <c r="AW700" s="158" t="s">
        <v>74</v>
      </c>
      <c r="AX700" s="67" t="s">
        <v>80</v>
      </c>
      <c r="AY700" s="71" t="s">
        <v>9414</v>
      </c>
      <c r="AZ700" s="68" t="s">
        <v>66</v>
      </c>
      <c r="BA700" s="68" t="s">
        <v>66</v>
      </c>
    </row>
    <row r="701" spans="2:53" x14ac:dyDescent="0.25">
      <c r="B701" s="68">
        <v>2024</v>
      </c>
      <c r="C701" s="68">
        <v>891780111</v>
      </c>
      <c r="D701" s="69" t="s">
        <v>64</v>
      </c>
      <c r="E701" s="74" t="s">
        <v>9413</v>
      </c>
      <c r="F701" s="71" t="s">
        <v>9412</v>
      </c>
      <c r="G701" s="314">
        <v>0</v>
      </c>
      <c r="H701" s="67" t="s">
        <v>72</v>
      </c>
      <c r="I701" s="69" t="s">
        <v>65</v>
      </c>
      <c r="J701" s="70" t="s">
        <v>9411</v>
      </c>
      <c r="K701" s="70">
        <v>9000000</v>
      </c>
      <c r="L701" s="68" t="s">
        <v>67</v>
      </c>
      <c r="M701" s="70" t="s">
        <v>9410</v>
      </c>
      <c r="N701" s="70">
        <v>1083025719</v>
      </c>
      <c r="O701" s="70">
        <v>13</v>
      </c>
      <c r="P701" s="158">
        <v>45302</v>
      </c>
      <c r="Q701" s="70">
        <v>4518689382</v>
      </c>
      <c r="R701" s="249">
        <v>45421</v>
      </c>
      <c r="S701" s="70">
        <v>9000000</v>
      </c>
      <c r="T701" s="67" t="s">
        <v>66</v>
      </c>
      <c r="U701" s="70">
        <v>85468582</v>
      </c>
      <c r="V701" s="70" t="s">
        <v>6422</v>
      </c>
      <c r="W701" s="249">
        <v>45421</v>
      </c>
      <c r="X701" s="249">
        <v>45421</v>
      </c>
      <c r="Y701" s="78" t="s">
        <v>74</v>
      </c>
      <c r="Z701" s="249">
        <v>45504</v>
      </c>
      <c r="AA701" s="71">
        <f t="shared" si="50"/>
        <v>83</v>
      </c>
      <c r="AB701" s="71">
        <v>0</v>
      </c>
      <c r="AC701" s="299">
        <v>0</v>
      </c>
      <c r="AD701" s="71">
        <v>0</v>
      </c>
      <c r="AE701" s="158" t="s">
        <v>74</v>
      </c>
      <c r="AF701" s="71">
        <f t="shared" si="51"/>
        <v>0</v>
      </c>
      <c r="AG701" s="70">
        <v>0</v>
      </c>
      <c r="AH701" s="300">
        <v>0</v>
      </c>
      <c r="AI701" s="158" t="s">
        <v>74</v>
      </c>
      <c r="AJ701" s="67">
        <v>0</v>
      </c>
      <c r="AK701" s="76" t="s">
        <v>74</v>
      </c>
      <c r="AL701" s="76" t="s">
        <v>74</v>
      </c>
      <c r="AM701" s="71">
        <f t="shared" si="52"/>
        <v>0</v>
      </c>
      <c r="AN701" s="305">
        <f>+K701+AC701-AH701</f>
        <v>9000000</v>
      </c>
      <c r="AO701" s="67" t="s">
        <v>66</v>
      </c>
      <c r="AP701" s="70">
        <v>9000000</v>
      </c>
      <c r="AQ701" s="67" t="s">
        <v>94</v>
      </c>
      <c r="AR701" s="70">
        <v>0</v>
      </c>
      <c r="AS701" s="80" t="s">
        <v>74</v>
      </c>
      <c r="AT701" s="301">
        <v>9000000</v>
      </c>
      <c r="AU701" s="203">
        <f t="shared" si="53"/>
        <v>0</v>
      </c>
      <c r="AV701" s="83">
        <f t="shared" si="54"/>
        <v>1</v>
      </c>
      <c r="AW701" s="158" t="s">
        <v>74</v>
      </c>
      <c r="AX701" s="67" t="s">
        <v>80</v>
      </c>
      <c r="AY701" s="71" t="s">
        <v>9409</v>
      </c>
      <c r="AZ701" s="68" t="s">
        <v>66</v>
      </c>
      <c r="BA701" s="68" t="s">
        <v>66</v>
      </c>
    </row>
    <row r="702" spans="2:53" x14ac:dyDescent="0.25">
      <c r="B702" s="68">
        <v>2024</v>
      </c>
      <c r="C702" s="68">
        <v>891780111</v>
      </c>
      <c r="D702" s="69" t="s">
        <v>64</v>
      </c>
      <c r="E702" s="74" t="s">
        <v>9408</v>
      </c>
      <c r="F702" s="71" t="s">
        <v>9407</v>
      </c>
      <c r="G702" s="314">
        <v>0</v>
      </c>
      <c r="H702" s="67" t="s">
        <v>72</v>
      </c>
      <c r="I702" s="69" t="s">
        <v>65</v>
      </c>
      <c r="J702" s="70" t="s">
        <v>9406</v>
      </c>
      <c r="K702" s="70">
        <v>9000000</v>
      </c>
      <c r="L702" s="68" t="s">
        <v>67</v>
      </c>
      <c r="M702" s="70" t="s">
        <v>7114</v>
      </c>
      <c r="N702" s="70">
        <v>1007834086</v>
      </c>
      <c r="O702" s="70">
        <v>13</v>
      </c>
      <c r="P702" s="158">
        <v>45302</v>
      </c>
      <c r="Q702" s="70">
        <v>4518689382</v>
      </c>
      <c r="R702" s="249">
        <v>45422</v>
      </c>
      <c r="S702" s="70">
        <v>9000000</v>
      </c>
      <c r="T702" s="67" t="s">
        <v>66</v>
      </c>
      <c r="U702" s="70">
        <v>36557666</v>
      </c>
      <c r="V702" s="70" t="s">
        <v>5987</v>
      </c>
      <c r="W702" s="249">
        <v>45422</v>
      </c>
      <c r="X702" s="249">
        <v>45422</v>
      </c>
      <c r="Y702" s="78" t="s">
        <v>74</v>
      </c>
      <c r="Z702" s="249">
        <v>45504</v>
      </c>
      <c r="AA702" s="71">
        <f t="shared" si="50"/>
        <v>82</v>
      </c>
      <c r="AB702" s="71">
        <v>0</v>
      </c>
      <c r="AC702" s="299">
        <v>0</v>
      </c>
      <c r="AD702" s="71">
        <v>0</v>
      </c>
      <c r="AE702" s="158" t="s">
        <v>74</v>
      </c>
      <c r="AF702" s="71">
        <f t="shared" si="51"/>
        <v>0</v>
      </c>
      <c r="AG702" s="70">
        <v>0</v>
      </c>
      <c r="AH702" s="300">
        <v>0</v>
      </c>
      <c r="AI702" s="158" t="s">
        <v>74</v>
      </c>
      <c r="AJ702" s="67">
        <v>0</v>
      </c>
      <c r="AK702" s="76" t="s">
        <v>74</v>
      </c>
      <c r="AL702" s="76" t="s">
        <v>74</v>
      </c>
      <c r="AM702" s="71">
        <f t="shared" si="52"/>
        <v>0</v>
      </c>
      <c r="AN702" s="305">
        <f>+K702+AC702-AH702</f>
        <v>9000000</v>
      </c>
      <c r="AO702" s="67" t="s">
        <v>66</v>
      </c>
      <c r="AP702" s="70">
        <v>9000000</v>
      </c>
      <c r="AQ702" s="67" t="s">
        <v>94</v>
      </c>
      <c r="AR702" s="70">
        <v>0</v>
      </c>
      <c r="AS702" s="80" t="s">
        <v>74</v>
      </c>
      <c r="AT702" s="301">
        <v>9000000</v>
      </c>
      <c r="AU702" s="203">
        <f t="shared" si="53"/>
        <v>0</v>
      </c>
      <c r="AV702" s="83">
        <f t="shared" si="54"/>
        <v>1</v>
      </c>
      <c r="AW702" s="158" t="s">
        <v>74</v>
      </c>
      <c r="AX702" s="67" t="s">
        <v>80</v>
      </c>
      <c r="AY702" s="71" t="s">
        <v>9405</v>
      </c>
      <c r="AZ702" s="68" t="s">
        <v>66</v>
      </c>
      <c r="BA702" s="68" t="s">
        <v>66</v>
      </c>
    </row>
    <row r="703" spans="2:53" x14ac:dyDescent="0.25">
      <c r="B703" s="68">
        <v>2024</v>
      </c>
      <c r="C703" s="68">
        <v>891780111</v>
      </c>
      <c r="D703" s="69" t="s">
        <v>64</v>
      </c>
      <c r="E703" s="74" t="s">
        <v>9404</v>
      </c>
      <c r="F703" s="71" t="s">
        <v>9403</v>
      </c>
      <c r="G703" s="314">
        <v>0</v>
      </c>
      <c r="H703" s="67" t="s">
        <v>72</v>
      </c>
      <c r="I703" s="69" t="s">
        <v>65</v>
      </c>
      <c r="J703" s="70" t="s">
        <v>9402</v>
      </c>
      <c r="K703" s="70">
        <v>2200000</v>
      </c>
      <c r="L703" s="68" t="s">
        <v>67</v>
      </c>
      <c r="M703" s="70" t="s">
        <v>6681</v>
      </c>
      <c r="N703" s="70">
        <v>1221974278</v>
      </c>
      <c r="O703" s="70">
        <v>13</v>
      </c>
      <c r="P703" s="158">
        <v>45302</v>
      </c>
      <c r="Q703" s="70">
        <v>4518689382</v>
      </c>
      <c r="R703" s="249">
        <v>45435</v>
      </c>
      <c r="S703" s="70">
        <v>2200000</v>
      </c>
      <c r="T703" s="67" t="s">
        <v>66</v>
      </c>
      <c r="U703" s="70">
        <v>36726018</v>
      </c>
      <c r="V703" s="70" t="s">
        <v>6205</v>
      </c>
      <c r="W703" s="249">
        <v>45436</v>
      </c>
      <c r="X703" s="249">
        <v>45436</v>
      </c>
      <c r="Y703" s="78" t="s">
        <v>74</v>
      </c>
      <c r="Z703" s="249">
        <v>45464</v>
      </c>
      <c r="AA703" s="71">
        <f t="shared" si="50"/>
        <v>28</v>
      </c>
      <c r="AB703" s="71">
        <v>0</v>
      </c>
      <c r="AC703" s="299">
        <v>0</v>
      </c>
      <c r="AD703" s="71">
        <v>0</v>
      </c>
      <c r="AE703" s="158" t="s">
        <v>74</v>
      </c>
      <c r="AF703" s="71">
        <f t="shared" si="51"/>
        <v>0</v>
      </c>
      <c r="AG703" s="70">
        <v>0</v>
      </c>
      <c r="AH703" s="300">
        <v>0</v>
      </c>
      <c r="AI703" s="158" t="s">
        <v>74</v>
      </c>
      <c r="AJ703" s="67">
        <v>0</v>
      </c>
      <c r="AK703" s="76" t="s">
        <v>74</v>
      </c>
      <c r="AL703" s="76" t="s">
        <v>74</v>
      </c>
      <c r="AM703" s="71">
        <f t="shared" si="52"/>
        <v>0</v>
      </c>
      <c r="AN703" s="305">
        <f>+K703+AC703-AH703</f>
        <v>2200000</v>
      </c>
      <c r="AO703" s="67" t="s">
        <v>66</v>
      </c>
      <c r="AP703" s="70">
        <v>2200000</v>
      </c>
      <c r="AQ703" s="67" t="s">
        <v>94</v>
      </c>
      <c r="AR703" s="70">
        <v>0</v>
      </c>
      <c r="AS703" s="80" t="s">
        <v>74</v>
      </c>
      <c r="AT703" s="301">
        <v>2200000</v>
      </c>
      <c r="AU703" s="203">
        <f t="shared" si="53"/>
        <v>0</v>
      </c>
      <c r="AV703" s="83">
        <f t="shared" si="54"/>
        <v>1</v>
      </c>
      <c r="AW703" s="158" t="s">
        <v>74</v>
      </c>
      <c r="AX703" s="67" t="s">
        <v>80</v>
      </c>
      <c r="AY703" s="71" t="s">
        <v>9401</v>
      </c>
      <c r="AZ703" s="68" t="s">
        <v>66</v>
      </c>
      <c r="BA703" s="68" t="s">
        <v>66</v>
      </c>
    </row>
    <row r="704" spans="2:53" x14ac:dyDescent="0.25">
      <c r="B704" s="68">
        <v>2024</v>
      </c>
      <c r="C704" s="68">
        <v>891780111</v>
      </c>
      <c r="D704" s="69" t="s">
        <v>64</v>
      </c>
      <c r="E704" s="74" t="s">
        <v>9400</v>
      </c>
      <c r="F704" s="71" t="s">
        <v>9399</v>
      </c>
      <c r="G704" s="314">
        <v>0</v>
      </c>
      <c r="H704" s="67" t="s">
        <v>72</v>
      </c>
      <c r="I704" s="69" t="s">
        <v>65</v>
      </c>
      <c r="J704" s="70" t="s">
        <v>9398</v>
      </c>
      <c r="K704" s="70">
        <v>5000000</v>
      </c>
      <c r="L704" s="68" t="s">
        <v>67</v>
      </c>
      <c r="M704" s="70" t="s">
        <v>9397</v>
      </c>
      <c r="N704" s="70">
        <v>36549906</v>
      </c>
      <c r="O704" s="70">
        <v>13</v>
      </c>
      <c r="P704" s="158">
        <v>45302</v>
      </c>
      <c r="Q704" s="70">
        <v>4518689382</v>
      </c>
      <c r="R704" s="249">
        <v>45440</v>
      </c>
      <c r="S704" s="70">
        <v>5000000</v>
      </c>
      <c r="T704" s="67" t="s">
        <v>66</v>
      </c>
      <c r="U704" s="70">
        <v>36557666</v>
      </c>
      <c r="V704" s="70" t="s">
        <v>5987</v>
      </c>
      <c r="W704" s="249">
        <v>45440</v>
      </c>
      <c r="X704" s="249">
        <v>45440</v>
      </c>
      <c r="Y704" s="78" t="s">
        <v>74</v>
      </c>
      <c r="Z704" s="249">
        <v>45495</v>
      </c>
      <c r="AA704" s="71">
        <f t="shared" si="50"/>
        <v>55</v>
      </c>
      <c r="AB704" s="71">
        <v>0</v>
      </c>
      <c r="AC704" s="299">
        <v>0</v>
      </c>
      <c r="AD704" s="71">
        <v>0</v>
      </c>
      <c r="AE704" s="158" t="s">
        <v>74</v>
      </c>
      <c r="AF704" s="71">
        <f t="shared" si="51"/>
        <v>0</v>
      </c>
      <c r="AG704" s="70">
        <v>0</v>
      </c>
      <c r="AH704" s="300">
        <v>0</v>
      </c>
      <c r="AI704" s="158" t="s">
        <v>74</v>
      </c>
      <c r="AJ704" s="67">
        <v>0</v>
      </c>
      <c r="AK704" s="76" t="s">
        <v>74</v>
      </c>
      <c r="AL704" s="76" t="s">
        <v>74</v>
      </c>
      <c r="AM704" s="71">
        <f t="shared" si="52"/>
        <v>0</v>
      </c>
      <c r="AN704" s="305">
        <f>+K704+AC704-AH704</f>
        <v>5000000</v>
      </c>
      <c r="AO704" s="67" t="s">
        <v>66</v>
      </c>
      <c r="AP704" s="70">
        <v>5000000</v>
      </c>
      <c r="AQ704" s="67" t="s">
        <v>94</v>
      </c>
      <c r="AR704" s="70">
        <v>0</v>
      </c>
      <c r="AS704" s="80" t="s">
        <v>74</v>
      </c>
      <c r="AT704" s="301">
        <v>5000000</v>
      </c>
      <c r="AU704" s="203">
        <f t="shared" si="53"/>
        <v>0</v>
      </c>
      <c r="AV704" s="83">
        <f t="shared" si="54"/>
        <v>1</v>
      </c>
      <c r="AW704" s="158" t="s">
        <v>74</v>
      </c>
      <c r="AX704" s="67" t="s">
        <v>80</v>
      </c>
      <c r="AY704" s="71" t="s">
        <v>9396</v>
      </c>
      <c r="AZ704" s="68" t="s">
        <v>66</v>
      </c>
      <c r="BA704" s="68" t="s">
        <v>66</v>
      </c>
    </row>
    <row r="705" spans="2:53" x14ac:dyDescent="0.25">
      <c r="B705" s="68">
        <v>2024</v>
      </c>
      <c r="C705" s="68">
        <v>891780111</v>
      </c>
      <c r="D705" s="69" t="s">
        <v>64</v>
      </c>
      <c r="E705" s="74" t="s">
        <v>9395</v>
      </c>
      <c r="F705" s="71" t="s">
        <v>9394</v>
      </c>
      <c r="G705" s="314">
        <v>0</v>
      </c>
      <c r="H705" s="67" t="s">
        <v>72</v>
      </c>
      <c r="I705" s="69" t="s">
        <v>65</v>
      </c>
      <c r="J705" s="70" t="s">
        <v>9393</v>
      </c>
      <c r="K705" s="70">
        <v>2200000</v>
      </c>
      <c r="L705" s="68" t="s">
        <v>67</v>
      </c>
      <c r="M705" s="70" t="s">
        <v>9392</v>
      </c>
      <c r="N705" s="70">
        <v>57466769</v>
      </c>
      <c r="O705" s="70">
        <v>13</v>
      </c>
      <c r="P705" s="158">
        <v>45302</v>
      </c>
      <c r="Q705" s="70">
        <v>4518689382</v>
      </c>
      <c r="R705" s="249">
        <v>45440</v>
      </c>
      <c r="S705" s="70">
        <v>2200000</v>
      </c>
      <c r="T705" s="67" t="s">
        <v>66</v>
      </c>
      <c r="U705" s="70">
        <v>36726018</v>
      </c>
      <c r="V705" s="70" t="s">
        <v>6205</v>
      </c>
      <c r="W705" s="249">
        <v>45440</v>
      </c>
      <c r="X705" s="249">
        <v>45440</v>
      </c>
      <c r="Y705" s="78" t="s">
        <v>74</v>
      </c>
      <c r="Z705" s="249">
        <v>45467</v>
      </c>
      <c r="AA705" s="71">
        <f t="shared" si="50"/>
        <v>27</v>
      </c>
      <c r="AB705" s="71">
        <v>0</v>
      </c>
      <c r="AC705" s="299">
        <v>0</v>
      </c>
      <c r="AD705" s="71">
        <v>0</v>
      </c>
      <c r="AE705" s="158" t="s">
        <v>74</v>
      </c>
      <c r="AF705" s="71">
        <f t="shared" si="51"/>
        <v>0</v>
      </c>
      <c r="AG705" s="70">
        <v>0</v>
      </c>
      <c r="AH705" s="300">
        <v>0</v>
      </c>
      <c r="AI705" s="158" t="s">
        <v>74</v>
      </c>
      <c r="AJ705" s="67">
        <v>0</v>
      </c>
      <c r="AK705" s="76" t="s">
        <v>74</v>
      </c>
      <c r="AL705" s="76" t="s">
        <v>74</v>
      </c>
      <c r="AM705" s="71">
        <f t="shared" si="52"/>
        <v>0</v>
      </c>
      <c r="AN705" s="305">
        <f>+K705+AC705-AH705</f>
        <v>2200000</v>
      </c>
      <c r="AO705" s="67" t="s">
        <v>66</v>
      </c>
      <c r="AP705" s="70">
        <v>2200000</v>
      </c>
      <c r="AQ705" s="67" t="s">
        <v>94</v>
      </c>
      <c r="AR705" s="70">
        <v>0</v>
      </c>
      <c r="AS705" s="80" t="s">
        <v>74</v>
      </c>
      <c r="AT705" s="301">
        <v>2200000</v>
      </c>
      <c r="AU705" s="203">
        <f t="shared" si="53"/>
        <v>0</v>
      </c>
      <c r="AV705" s="83">
        <f t="shared" si="54"/>
        <v>1</v>
      </c>
      <c r="AW705" s="158" t="s">
        <v>74</v>
      </c>
      <c r="AX705" s="67" t="s">
        <v>80</v>
      </c>
      <c r="AY705" s="71" t="s">
        <v>9391</v>
      </c>
      <c r="AZ705" s="68" t="s">
        <v>66</v>
      </c>
      <c r="BA705" s="68" t="s">
        <v>66</v>
      </c>
    </row>
    <row r="706" spans="2:53" x14ac:dyDescent="0.25">
      <c r="B706" s="68">
        <v>2024</v>
      </c>
      <c r="C706" s="68">
        <v>891780111</v>
      </c>
      <c r="D706" s="69" t="s">
        <v>64</v>
      </c>
      <c r="E706" s="74" t="s">
        <v>9390</v>
      </c>
      <c r="F706" s="71" t="s">
        <v>9389</v>
      </c>
      <c r="G706" s="314">
        <v>0</v>
      </c>
      <c r="H706" s="67" t="s">
        <v>72</v>
      </c>
      <c r="I706" s="69" t="s">
        <v>65</v>
      </c>
      <c r="J706" s="70" t="s">
        <v>9388</v>
      </c>
      <c r="K706" s="70">
        <v>2100000</v>
      </c>
      <c r="L706" s="68" t="s">
        <v>67</v>
      </c>
      <c r="M706" s="70" t="s">
        <v>7274</v>
      </c>
      <c r="N706" s="70">
        <v>1093738292</v>
      </c>
      <c r="O706" s="70">
        <v>14</v>
      </c>
      <c r="P706" s="158">
        <v>45302</v>
      </c>
      <c r="Q706" s="70">
        <v>2126349000</v>
      </c>
      <c r="R706" s="249">
        <v>45448</v>
      </c>
      <c r="S706" s="70">
        <v>2100000</v>
      </c>
      <c r="T706" s="67" t="s">
        <v>66</v>
      </c>
      <c r="U706" s="70">
        <v>85459497</v>
      </c>
      <c r="V706" s="70" t="s">
        <v>4616</v>
      </c>
      <c r="W706" s="249">
        <v>45448</v>
      </c>
      <c r="X706" s="249">
        <v>45448</v>
      </c>
      <c r="Y706" s="78" t="s">
        <v>74</v>
      </c>
      <c r="Z706" s="249">
        <v>45473</v>
      </c>
      <c r="AA706" s="71">
        <f t="shared" si="50"/>
        <v>25</v>
      </c>
      <c r="AB706" s="71">
        <v>0</v>
      </c>
      <c r="AC706" s="299">
        <v>0</v>
      </c>
      <c r="AD706" s="71">
        <v>0</v>
      </c>
      <c r="AE706" s="158" t="s">
        <v>74</v>
      </c>
      <c r="AF706" s="71">
        <f t="shared" si="51"/>
        <v>0</v>
      </c>
      <c r="AG706" s="70">
        <v>0</v>
      </c>
      <c r="AH706" s="300">
        <v>0</v>
      </c>
      <c r="AI706" s="158" t="s">
        <v>74</v>
      </c>
      <c r="AJ706" s="67">
        <v>0</v>
      </c>
      <c r="AK706" s="76" t="s">
        <v>74</v>
      </c>
      <c r="AL706" s="76" t="s">
        <v>74</v>
      </c>
      <c r="AM706" s="71">
        <f t="shared" si="52"/>
        <v>0</v>
      </c>
      <c r="AN706" s="305">
        <f>+K706+AC706-AH706</f>
        <v>2100000</v>
      </c>
      <c r="AO706" s="67" t="s">
        <v>66</v>
      </c>
      <c r="AP706" s="70">
        <v>2100000</v>
      </c>
      <c r="AQ706" s="67" t="s">
        <v>94</v>
      </c>
      <c r="AR706" s="70">
        <v>0</v>
      </c>
      <c r="AS706" s="80" t="s">
        <v>74</v>
      </c>
      <c r="AT706" s="301">
        <v>2100000</v>
      </c>
      <c r="AU706" s="203">
        <f t="shared" si="53"/>
        <v>0</v>
      </c>
      <c r="AV706" s="83">
        <f t="shared" si="54"/>
        <v>1</v>
      </c>
      <c r="AW706" s="158" t="s">
        <v>74</v>
      </c>
      <c r="AX706" s="67" t="s">
        <v>80</v>
      </c>
      <c r="AY706" s="71" t="s">
        <v>9387</v>
      </c>
      <c r="AZ706" s="68" t="s">
        <v>66</v>
      </c>
      <c r="BA706" s="68" t="s">
        <v>66</v>
      </c>
    </row>
    <row r="707" spans="2:53" x14ac:dyDescent="0.25">
      <c r="B707" s="68">
        <v>2024</v>
      </c>
      <c r="C707" s="68">
        <v>891780111</v>
      </c>
      <c r="D707" s="69" t="s">
        <v>64</v>
      </c>
      <c r="E707" s="74" t="s">
        <v>9386</v>
      </c>
      <c r="F707" s="71" t="s">
        <v>9385</v>
      </c>
      <c r="G707" s="314">
        <v>0</v>
      </c>
      <c r="H707" s="67" t="s">
        <v>72</v>
      </c>
      <c r="I707" s="69" t="s">
        <v>1521</v>
      </c>
      <c r="J707" s="70" t="s">
        <v>9384</v>
      </c>
      <c r="K707" s="70">
        <v>6800000</v>
      </c>
      <c r="L707" s="68" t="s">
        <v>67</v>
      </c>
      <c r="M707" s="70" t="s">
        <v>9383</v>
      </c>
      <c r="N707" s="70">
        <v>1082955260</v>
      </c>
      <c r="O707" s="70">
        <v>1298</v>
      </c>
      <c r="P707" s="158">
        <v>45448</v>
      </c>
      <c r="Q707" s="70">
        <v>51000000</v>
      </c>
      <c r="R707" s="249">
        <v>45450</v>
      </c>
      <c r="S707" s="70">
        <v>6800000</v>
      </c>
      <c r="T707" s="67" t="s">
        <v>66</v>
      </c>
      <c r="U707" s="70">
        <v>36559959</v>
      </c>
      <c r="V707" s="70" t="s">
        <v>6162</v>
      </c>
      <c r="W707" s="249">
        <v>45450</v>
      </c>
      <c r="X707" s="249">
        <v>45450</v>
      </c>
      <c r="Y707" s="78" t="s">
        <v>74</v>
      </c>
      <c r="Z707" s="249">
        <v>45504</v>
      </c>
      <c r="AA707" s="71">
        <f t="shared" si="50"/>
        <v>54</v>
      </c>
      <c r="AB707" s="71">
        <v>0</v>
      </c>
      <c r="AC707" s="299">
        <v>0</v>
      </c>
      <c r="AD707" s="71">
        <v>0</v>
      </c>
      <c r="AE707" s="158" t="s">
        <v>74</v>
      </c>
      <c r="AF707" s="71">
        <f t="shared" si="51"/>
        <v>0</v>
      </c>
      <c r="AG707" s="70">
        <v>0</v>
      </c>
      <c r="AH707" s="300">
        <v>0</v>
      </c>
      <c r="AI707" s="158" t="s">
        <v>74</v>
      </c>
      <c r="AJ707" s="67">
        <v>0</v>
      </c>
      <c r="AK707" s="76" t="s">
        <v>74</v>
      </c>
      <c r="AL707" s="76" t="s">
        <v>74</v>
      </c>
      <c r="AM707" s="71">
        <f t="shared" si="52"/>
        <v>0</v>
      </c>
      <c r="AN707" s="305">
        <f>+K707+AC707-AH707</f>
        <v>6800000</v>
      </c>
      <c r="AO707" s="67" t="s">
        <v>94</v>
      </c>
      <c r="AP707" s="70">
        <v>0</v>
      </c>
      <c r="AQ707" s="67" t="s">
        <v>94</v>
      </c>
      <c r="AR707" s="70">
        <v>0</v>
      </c>
      <c r="AS707" s="80" t="s">
        <v>74</v>
      </c>
      <c r="AT707" s="301">
        <v>6800000</v>
      </c>
      <c r="AU707" s="203">
        <f t="shared" si="53"/>
        <v>0</v>
      </c>
      <c r="AV707" s="83">
        <f t="shared" si="54"/>
        <v>1</v>
      </c>
      <c r="AW707" s="158" t="s">
        <v>74</v>
      </c>
      <c r="AX707" s="67" t="s">
        <v>80</v>
      </c>
      <c r="AY707" s="71" t="s">
        <v>9382</v>
      </c>
      <c r="AZ707" s="68" t="s">
        <v>66</v>
      </c>
      <c r="BA707" s="68" t="s">
        <v>66</v>
      </c>
    </row>
    <row r="708" spans="2:53" x14ac:dyDescent="0.25">
      <c r="B708" s="68">
        <v>2024</v>
      </c>
      <c r="C708" s="68">
        <v>891780111</v>
      </c>
      <c r="D708" s="69" t="s">
        <v>64</v>
      </c>
      <c r="E708" s="74" t="s">
        <v>9381</v>
      </c>
      <c r="F708" s="71" t="s">
        <v>9380</v>
      </c>
      <c r="G708" s="314">
        <v>0</v>
      </c>
      <c r="H708" s="67" t="s">
        <v>72</v>
      </c>
      <c r="I708" s="69" t="s">
        <v>1521</v>
      </c>
      <c r="J708" s="70" t="s">
        <v>9379</v>
      </c>
      <c r="K708" s="70">
        <v>6800000</v>
      </c>
      <c r="L708" s="68" t="s">
        <v>67</v>
      </c>
      <c r="M708" s="70" t="s">
        <v>9378</v>
      </c>
      <c r="N708" s="70">
        <v>1082940809</v>
      </c>
      <c r="O708" s="70">
        <v>1298</v>
      </c>
      <c r="P708" s="158">
        <v>45448</v>
      </c>
      <c r="Q708" s="70">
        <v>51000000</v>
      </c>
      <c r="R708" s="249">
        <v>45450</v>
      </c>
      <c r="S708" s="70">
        <v>6800000</v>
      </c>
      <c r="T708" s="67" t="s">
        <v>66</v>
      </c>
      <c r="U708" s="70">
        <v>36559959</v>
      </c>
      <c r="V708" s="70" t="s">
        <v>6162</v>
      </c>
      <c r="W708" s="249">
        <v>45450</v>
      </c>
      <c r="X708" s="249">
        <v>45450</v>
      </c>
      <c r="Y708" s="78" t="s">
        <v>74</v>
      </c>
      <c r="Z708" s="249">
        <v>45504</v>
      </c>
      <c r="AA708" s="71">
        <f t="shared" si="50"/>
        <v>54</v>
      </c>
      <c r="AB708" s="71">
        <v>0</v>
      </c>
      <c r="AC708" s="299">
        <v>0</v>
      </c>
      <c r="AD708" s="71">
        <v>0</v>
      </c>
      <c r="AE708" s="158" t="s">
        <v>74</v>
      </c>
      <c r="AF708" s="71">
        <f t="shared" si="51"/>
        <v>0</v>
      </c>
      <c r="AG708" s="70">
        <v>0</v>
      </c>
      <c r="AH708" s="300">
        <v>0</v>
      </c>
      <c r="AI708" s="158" t="s">
        <v>74</v>
      </c>
      <c r="AJ708" s="67">
        <v>0</v>
      </c>
      <c r="AK708" s="76" t="s">
        <v>74</v>
      </c>
      <c r="AL708" s="76" t="s">
        <v>74</v>
      </c>
      <c r="AM708" s="71">
        <f t="shared" si="52"/>
        <v>0</v>
      </c>
      <c r="AN708" s="305">
        <f>+K708+AC708-AH708</f>
        <v>6800000</v>
      </c>
      <c r="AO708" s="67" t="s">
        <v>94</v>
      </c>
      <c r="AP708" s="70">
        <v>0</v>
      </c>
      <c r="AQ708" s="67" t="s">
        <v>94</v>
      </c>
      <c r="AR708" s="70">
        <v>0</v>
      </c>
      <c r="AS708" s="80" t="s">
        <v>74</v>
      </c>
      <c r="AT708" s="301">
        <v>6800000</v>
      </c>
      <c r="AU708" s="203">
        <f t="shared" si="53"/>
        <v>0</v>
      </c>
      <c r="AV708" s="83">
        <f t="shared" si="54"/>
        <v>1</v>
      </c>
      <c r="AW708" s="158" t="s">
        <v>74</v>
      </c>
      <c r="AX708" s="67" t="s">
        <v>80</v>
      </c>
      <c r="AY708" s="306" t="s">
        <v>9377</v>
      </c>
      <c r="AZ708" s="68" t="s">
        <v>66</v>
      </c>
      <c r="BA708" s="68" t="s">
        <v>66</v>
      </c>
    </row>
    <row r="709" spans="2:53" x14ac:dyDescent="0.25">
      <c r="B709" s="68">
        <v>2024</v>
      </c>
      <c r="C709" s="68">
        <v>891780111</v>
      </c>
      <c r="D709" s="69" t="s">
        <v>64</v>
      </c>
      <c r="E709" s="74" t="s">
        <v>9376</v>
      </c>
      <c r="F709" s="71" t="s">
        <v>9375</v>
      </c>
      <c r="G709" s="314">
        <v>0</v>
      </c>
      <c r="H709" s="67" t="s">
        <v>72</v>
      </c>
      <c r="I709" s="69" t="s">
        <v>1521</v>
      </c>
      <c r="J709" s="70" t="s">
        <v>9374</v>
      </c>
      <c r="K709" s="70">
        <v>5400000</v>
      </c>
      <c r="L709" s="68" t="s">
        <v>67</v>
      </c>
      <c r="M709" s="70" t="s">
        <v>9373</v>
      </c>
      <c r="N709" s="70">
        <v>1083007524</v>
      </c>
      <c r="O709" s="70">
        <v>1298</v>
      </c>
      <c r="P709" s="158">
        <v>45448</v>
      </c>
      <c r="Q709" s="70">
        <v>51000000</v>
      </c>
      <c r="R709" s="249">
        <v>45454</v>
      </c>
      <c r="S709" s="70">
        <v>5400000</v>
      </c>
      <c r="T709" s="67" t="s">
        <v>66</v>
      </c>
      <c r="U709" s="70">
        <v>36559959</v>
      </c>
      <c r="V709" s="70" t="s">
        <v>6162</v>
      </c>
      <c r="W709" s="249">
        <v>45454</v>
      </c>
      <c r="X709" s="249">
        <v>45454</v>
      </c>
      <c r="Y709" s="78" t="s">
        <v>74</v>
      </c>
      <c r="Z709" s="249">
        <v>45504</v>
      </c>
      <c r="AA709" s="71">
        <f t="shared" si="50"/>
        <v>50</v>
      </c>
      <c r="AB709" s="71">
        <v>0</v>
      </c>
      <c r="AC709" s="299">
        <v>0</v>
      </c>
      <c r="AD709" s="71">
        <v>0</v>
      </c>
      <c r="AE709" s="158" t="s">
        <v>74</v>
      </c>
      <c r="AF709" s="71">
        <f t="shared" si="51"/>
        <v>0</v>
      </c>
      <c r="AG709" s="70">
        <v>0</v>
      </c>
      <c r="AH709" s="300">
        <v>0</v>
      </c>
      <c r="AI709" s="158" t="s">
        <v>74</v>
      </c>
      <c r="AJ709" s="67">
        <v>0</v>
      </c>
      <c r="AK709" s="76" t="s">
        <v>74</v>
      </c>
      <c r="AL709" s="76" t="s">
        <v>74</v>
      </c>
      <c r="AM709" s="71">
        <f t="shared" si="52"/>
        <v>0</v>
      </c>
      <c r="AN709" s="305">
        <f>+K709+AC709-AH709</f>
        <v>5400000</v>
      </c>
      <c r="AO709" s="67" t="s">
        <v>94</v>
      </c>
      <c r="AP709" s="70">
        <v>0</v>
      </c>
      <c r="AQ709" s="67" t="s">
        <v>94</v>
      </c>
      <c r="AR709" s="70">
        <v>0</v>
      </c>
      <c r="AS709" s="80" t="s">
        <v>74</v>
      </c>
      <c r="AT709" s="301">
        <v>5400000</v>
      </c>
      <c r="AU709" s="203">
        <f t="shared" si="53"/>
        <v>0</v>
      </c>
      <c r="AV709" s="83">
        <f t="shared" si="54"/>
        <v>1</v>
      </c>
      <c r="AW709" s="158" t="s">
        <v>74</v>
      </c>
      <c r="AX709" s="67" t="s">
        <v>80</v>
      </c>
      <c r="AY709" s="71" t="s">
        <v>9372</v>
      </c>
      <c r="AZ709" s="68" t="s">
        <v>66</v>
      </c>
      <c r="BA709" s="68" t="s">
        <v>66</v>
      </c>
    </row>
    <row r="710" spans="2:53" x14ac:dyDescent="0.25">
      <c r="B710" s="68">
        <v>2024</v>
      </c>
      <c r="C710" s="68">
        <v>891780111</v>
      </c>
      <c r="D710" s="69" t="s">
        <v>64</v>
      </c>
      <c r="E710" s="74" t="s">
        <v>9371</v>
      </c>
      <c r="F710" s="71" t="s">
        <v>9370</v>
      </c>
      <c r="G710" s="314">
        <v>0</v>
      </c>
      <c r="H710" s="67" t="s">
        <v>72</v>
      </c>
      <c r="I710" s="69" t="s">
        <v>1521</v>
      </c>
      <c r="J710" s="70" t="s">
        <v>9369</v>
      </c>
      <c r="K710" s="70">
        <v>7600000</v>
      </c>
      <c r="L710" s="68" t="s">
        <v>67</v>
      </c>
      <c r="M710" s="70" t="s">
        <v>9368</v>
      </c>
      <c r="N710" s="70">
        <v>1049615490</v>
      </c>
      <c r="O710" s="70">
        <v>1298</v>
      </c>
      <c r="P710" s="158">
        <v>45448</v>
      </c>
      <c r="Q710" s="70">
        <v>51000000</v>
      </c>
      <c r="R710" s="249">
        <v>45455</v>
      </c>
      <c r="S710" s="70">
        <v>7600000</v>
      </c>
      <c r="T710" s="67" t="s">
        <v>66</v>
      </c>
      <c r="U710" s="70">
        <v>36559959</v>
      </c>
      <c r="V710" s="70" t="s">
        <v>6162</v>
      </c>
      <c r="W710" s="249">
        <v>45455</v>
      </c>
      <c r="X710" s="249">
        <v>45455</v>
      </c>
      <c r="Y710" s="78" t="s">
        <v>74</v>
      </c>
      <c r="Z710" s="249">
        <v>45504</v>
      </c>
      <c r="AA710" s="71">
        <f t="shared" si="50"/>
        <v>49</v>
      </c>
      <c r="AB710" s="71">
        <v>1</v>
      </c>
      <c r="AC710" s="299">
        <v>0</v>
      </c>
      <c r="AD710" s="71">
        <v>1</v>
      </c>
      <c r="AE710" s="158">
        <v>45521</v>
      </c>
      <c r="AF710" s="71">
        <f t="shared" si="51"/>
        <v>17</v>
      </c>
      <c r="AG710" s="70">
        <v>0</v>
      </c>
      <c r="AH710" s="300">
        <v>0</v>
      </c>
      <c r="AI710" s="158" t="s">
        <v>74</v>
      </c>
      <c r="AJ710" s="67">
        <v>0</v>
      </c>
      <c r="AK710" s="76" t="s">
        <v>74</v>
      </c>
      <c r="AL710" s="76" t="s">
        <v>74</v>
      </c>
      <c r="AM710" s="71">
        <f t="shared" si="52"/>
        <v>0</v>
      </c>
      <c r="AN710" s="305">
        <f>+K710+AC710-AH710</f>
        <v>7600000</v>
      </c>
      <c r="AO710" s="67" t="s">
        <v>94</v>
      </c>
      <c r="AP710" s="70">
        <v>0</v>
      </c>
      <c r="AQ710" s="67" t="s">
        <v>94</v>
      </c>
      <c r="AR710" s="70">
        <v>0</v>
      </c>
      <c r="AS710" s="80" t="s">
        <v>74</v>
      </c>
      <c r="AT710" s="301">
        <v>7600000</v>
      </c>
      <c r="AU710" s="203">
        <f t="shared" si="53"/>
        <v>0</v>
      </c>
      <c r="AV710" s="83">
        <f t="shared" si="54"/>
        <v>1</v>
      </c>
      <c r="AW710" s="158" t="s">
        <v>74</v>
      </c>
      <c r="AX710" s="67" t="s">
        <v>80</v>
      </c>
      <c r="AY710" s="71" t="s">
        <v>9367</v>
      </c>
      <c r="AZ710" s="68" t="s">
        <v>66</v>
      </c>
      <c r="BA710" s="68" t="s">
        <v>66</v>
      </c>
    </row>
    <row r="711" spans="2:53" x14ac:dyDescent="0.25">
      <c r="B711" s="68">
        <v>2024</v>
      </c>
      <c r="C711" s="68">
        <v>891780111</v>
      </c>
      <c r="D711" s="69" t="s">
        <v>64</v>
      </c>
      <c r="E711" s="74" t="s">
        <v>9366</v>
      </c>
      <c r="F711" s="71" t="s">
        <v>9365</v>
      </c>
      <c r="G711" s="314">
        <v>0</v>
      </c>
      <c r="H711" s="67" t="s">
        <v>72</v>
      </c>
      <c r="I711" s="69" t="s">
        <v>1521</v>
      </c>
      <c r="J711" s="70" t="s">
        <v>9364</v>
      </c>
      <c r="K711" s="70">
        <v>3400000</v>
      </c>
      <c r="L711" s="68" t="s">
        <v>67</v>
      </c>
      <c r="M711" s="70" t="s">
        <v>6168</v>
      </c>
      <c r="N711" s="70">
        <v>1004369351</v>
      </c>
      <c r="O711" s="70">
        <v>1298</v>
      </c>
      <c r="P711" s="158">
        <v>45448</v>
      </c>
      <c r="Q711" s="70">
        <v>51000000</v>
      </c>
      <c r="R711" s="249">
        <v>45456</v>
      </c>
      <c r="S711" s="70">
        <v>3400000</v>
      </c>
      <c r="T711" s="67" t="s">
        <v>66</v>
      </c>
      <c r="U711" s="70">
        <v>36559959</v>
      </c>
      <c r="V711" s="70" t="s">
        <v>6162</v>
      </c>
      <c r="W711" s="249">
        <v>45456</v>
      </c>
      <c r="X711" s="249">
        <v>45456</v>
      </c>
      <c r="Y711" s="78" t="s">
        <v>74</v>
      </c>
      <c r="Z711" s="249">
        <v>45478</v>
      </c>
      <c r="AA711" s="71">
        <f t="shared" si="50"/>
        <v>22</v>
      </c>
      <c r="AB711" s="71">
        <v>0</v>
      </c>
      <c r="AC711" s="299">
        <v>0</v>
      </c>
      <c r="AD711" s="71">
        <v>0</v>
      </c>
      <c r="AE711" s="158" t="s">
        <v>74</v>
      </c>
      <c r="AF711" s="71">
        <f t="shared" si="51"/>
        <v>0</v>
      </c>
      <c r="AG711" s="70">
        <v>0</v>
      </c>
      <c r="AH711" s="300">
        <v>0</v>
      </c>
      <c r="AI711" s="158" t="s">
        <v>74</v>
      </c>
      <c r="AJ711" s="67">
        <v>0</v>
      </c>
      <c r="AK711" s="76" t="s">
        <v>74</v>
      </c>
      <c r="AL711" s="76" t="s">
        <v>74</v>
      </c>
      <c r="AM711" s="71">
        <f t="shared" si="52"/>
        <v>0</v>
      </c>
      <c r="AN711" s="305">
        <f>+K711+AC711-AH711</f>
        <v>3400000</v>
      </c>
      <c r="AO711" s="67" t="s">
        <v>94</v>
      </c>
      <c r="AP711" s="70">
        <v>0</v>
      </c>
      <c r="AQ711" s="67" t="s">
        <v>94</v>
      </c>
      <c r="AR711" s="70">
        <v>0</v>
      </c>
      <c r="AS711" s="80" t="s">
        <v>74</v>
      </c>
      <c r="AT711" s="301">
        <v>3400000</v>
      </c>
      <c r="AU711" s="203">
        <f t="shared" si="53"/>
        <v>0</v>
      </c>
      <c r="AV711" s="83">
        <f t="shared" si="54"/>
        <v>1</v>
      </c>
      <c r="AW711" s="158" t="s">
        <v>74</v>
      </c>
      <c r="AX711" s="67" t="s">
        <v>80</v>
      </c>
      <c r="AY711" s="71" t="s">
        <v>9363</v>
      </c>
      <c r="AZ711" s="68" t="s">
        <v>66</v>
      </c>
      <c r="BA711" s="68" t="s">
        <v>66</v>
      </c>
    </row>
    <row r="712" spans="2:53" x14ac:dyDescent="0.25">
      <c r="B712" s="68">
        <v>2024</v>
      </c>
      <c r="C712" s="68">
        <v>891780111</v>
      </c>
      <c r="D712" s="69" t="s">
        <v>64</v>
      </c>
      <c r="E712" s="74" t="s">
        <v>9362</v>
      </c>
      <c r="F712" s="71" t="s">
        <v>9361</v>
      </c>
      <c r="G712" s="314">
        <v>0</v>
      </c>
      <c r="H712" s="67" t="s">
        <v>72</v>
      </c>
      <c r="I712" s="69" t="s">
        <v>1521</v>
      </c>
      <c r="J712" s="70" t="s">
        <v>9360</v>
      </c>
      <c r="K712" s="70">
        <v>10000000</v>
      </c>
      <c r="L712" s="68" t="s">
        <v>67</v>
      </c>
      <c r="M712" s="70" t="s">
        <v>9359</v>
      </c>
      <c r="N712" s="70">
        <v>1091662627</v>
      </c>
      <c r="O712" s="70">
        <v>1298</v>
      </c>
      <c r="P712" s="158">
        <v>45448</v>
      </c>
      <c r="Q712" s="70">
        <v>51000000</v>
      </c>
      <c r="R712" s="249">
        <v>45456</v>
      </c>
      <c r="S712" s="70">
        <v>10000000</v>
      </c>
      <c r="T712" s="67" t="s">
        <v>66</v>
      </c>
      <c r="U712" s="70">
        <v>36559959</v>
      </c>
      <c r="V712" s="70" t="s">
        <v>6162</v>
      </c>
      <c r="W712" s="249">
        <v>45456</v>
      </c>
      <c r="X712" s="249">
        <v>45456</v>
      </c>
      <c r="Y712" s="78" t="s">
        <v>74</v>
      </c>
      <c r="Z712" s="249">
        <v>45504</v>
      </c>
      <c r="AA712" s="71">
        <f t="shared" ref="AA712:AA775" si="55">+IF(Y712="1800-01-01",Z712-X712,Z712-Y712)</f>
        <v>48</v>
      </c>
      <c r="AB712" s="71">
        <v>0</v>
      </c>
      <c r="AC712" s="299">
        <v>0</v>
      </c>
      <c r="AD712" s="71">
        <v>0</v>
      </c>
      <c r="AE712" s="158" t="s">
        <v>74</v>
      </c>
      <c r="AF712" s="71">
        <f t="shared" ref="AF712:AF775" si="56">+IF(AE712="1800-01-01",0,AE712-Z712)</f>
        <v>0</v>
      </c>
      <c r="AG712" s="70">
        <v>0</v>
      </c>
      <c r="AH712" s="300">
        <v>0</v>
      </c>
      <c r="AI712" s="158" t="s">
        <v>74</v>
      </c>
      <c r="AJ712" s="67">
        <v>0</v>
      </c>
      <c r="AK712" s="76" t="s">
        <v>74</v>
      </c>
      <c r="AL712" s="76" t="s">
        <v>74</v>
      </c>
      <c r="AM712" s="71">
        <f t="shared" ref="AM712:AM775" si="57">+IF(AK712="1800-01-01",0,AL712-AK712)</f>
        <v>0</v>
      </c>
      <c r="AN712" s="305">
        <f>+K712+AC712-AH712</f>
        <v>10000000</v>
      </c>
      <c r="AO712" s="67" t="s">
        <v>94</v>
      </c>
      <c r="AP712" s="70">
        <v>0</v>
      </c>
      <c r="AQ712" s="67" t="s">
        <v>94</v>
      </c>
      <c r="AR712" s="70">
        <v>0</v>
      </c>
      <c r="AS712" s="80" t="s">
        <v>74</v>
      </c>
      <c r="AT712" s="301">
        <v>10000000</v>
      </c>
      <c r="AU712" s="203">
        <f t="shared" ref="AU712:AU775" si="58">AN712-AT712</f>
        <v>0</v>
      </c>
      <c r="AV712" s="83">
        <f t="shared" ref="AV712:AV775" si="59">+IFERROR(AT712/AN712,"_")</f>
        <v>1</v>
      </c>
      <c r="AW712" s="158" t="s">
        <v>74</v>
      </c>
      <c r="AX712" s="67" t="s">
        <v>80</v>
      </c>
      <c r="AY712" s="71" t="s">
        <v>9358</v>
      </c>
      <c r="AZ712" s="68" t="s">
        <v>66</v>
      </c>
      <c r="BA712" s="68" t="s">
        <v>66</v>
      </c>
    </row>
    <row r="713" spans="2:53" x14ac:dyDescent="0.25">
      <c r="B713" s="68">
        <v>2024</v>
      </c>
      <c r="C713" s="68">
        <v>891780111</v>
      </c>
      <c r="D713" s="69" t="s">
        <v>64</v>
      </c>
      <c r="E713" s="74" t="s">
        <v>9357</v>
      </c>
      <c r="F713" s="71" t="s">
        <v>9356</v>
      </c>
      <c r="G713" s="314">
        <v>0</v>
      </c>
      <c r="H713" s="67" t="s">
        <v>72</v>
      </c>
      <c r="I713" s="69" t="s">
        <v>1521</v>
      </c>
      <c r="J713" s="70" t="s">
        <v>9355</v>
      </c>
      <c r="K713" s="70">
        <v>3400000</v>
      </c>
      <c r="L713" s="68" t="s">
        <v>67</v>
      </c>
      <c r="M713" s="70" t="s">
        <v>6163</v>
      </c>
      <c r="N713" s="70">
        <v>1083021767</v>
      </c>
      <c r="O713" s="70">
        <v>1298</v>
      </c>
      <c r="P713" s="158">
        <v>45448</v>
      </c>
      <c r="Q713" s="70">
        <v>51000000</v>
      </c>
      <c r="R713" s="249">
        <v>45456</v>
      </c>
      <c r="S713" s="70">
        <v>3400000</v>
      </c>
      <c r="T713" s="67" t="s">
        <v>66</v>
      </c>
      <c r="U713" s="70">
        <v>36559959</v>
      </c>
      <c r="V713" s="70" t="s">
        <v>6162</v>
      </c>
      <c r="W713" s="249">
        <v>45456</v>
      </c>
      <c r="X713" s="249">
        <v>45456</v>
      </c>
      <c r="Y713" s="78" t="s">
        <v>74</v>
      </c>
      <c r="Z713" s="249">
        <v>45478</v>
      </c>
      <c r="AA713" s="71">
        <f t="shared" si="55"/>
        <v>22</v>
      </c>
      <c r="AB713" s="71">
        <v>0</v>
      </c>
      <c r="AC713" s="299">
        <v>0</v>
      </c>
      <c r="AD713" s="71">
        <v>0</v>
      </c>
      <c r="AE713" s="158" t="s">
        <v>74</v>
      </c>
      <c r="AF713" s="71">
        <f t="shared" si="56"/>
        <v>0</v>
      </c>
      <c r="AG713" s="70">
        <v>0</v>
      </c>
      <c r="AH713" s="300">
        <v>0</v>
      </c>
      <c r="AI713" s="158" t="s">
        <v>74</v>
      </c>
      <c r="AJ713" s="67">
        <v>0</v>
      </c>
      <c r="AK713" s="76" t="s">
        <v>74</v>
      </c>
      <c r="AL713" s="76" t="s">
        <v>74</v>
      </c>
      <c r="AM713" s="71">
        <f t="shared" si="57"/>
        <v>0</v>
      </c>
      <c r="AN713" s="305">
        <f>+K713+AC713-AH713</f>
        <v>3400000</v>
      </c>
      <c r="AO713" s="67" t="s">
        <v>94</v>
      </c>
      <c r="AP713" s="70">
        <v>0</v>
      </c>
      <c r="AQ713" s="67" t="s">
        <v>94</v>
      </c>
      <c r="AR713" s="70">
        <v>0</v>
      </c>
      <c r="AS713" s="80" t="s">
        <v>74</v>
      </c>
      <c r="AT713" s="301">
        <v>3400000</v>
      </c>
      <c r="AU713" s="203">
        <f t="shared" si="58"/>
        <v>0</v>
      </c>
      <c r="AV713" s="83">
        <f t="shared" si="59"/>
        <v>1</v>
      </c>
      <c r="AW713" s="158" t="s">
        <v>74</v>
      </c>
      <c r="AX713" s="67" t="s">
        <v>80</v>
      </c>
      <c r="AY713" s="71" t="s">
        <v>9354</v>
      </c>
      <c r="AZ713" s="68" t="s">
        <v>66</v>
      </c>
      <c r="BA713" s="68" t="s">
        <v>66</v>
      </c>
    </row>
    <row r="714" spans="2:53" x14ac:dyDescent="0.25">
      <c r="B714" s="68">
        <v>2024</v>
      </c>
      <c r="C714" s="68">
        <v>891780111</v>
      </c>
      <c r="D714" s="69" t="s">
        <v>64</v>
      </c>
      <c r="E714" s="74" t="s">
        <v>9353</v>
      </c>
      <c r="F714" s="71" t="s">
        <v>9352</v>
      </c>
      <c r="G714" s="314">
        <v>0</v>
      </c>
      <c r="H714" s="67" t="s">
        <v>72</v>
      </c>
      <c r="I714" s="69" t="s">
        <v>1521</v>
      </c>
      <c r="J714" s="70" t="s">
        <v>9351</v>
      </c>
      <c r="K714" s="70">
        <v>7600000</v>
      </c>
      <c r="L714" s="68" t="s">
        <v>67</v>
      </c>
      <c r="M714" s="70" t="s">
        <v>9350</v>
      </c>
      <c r="N714" s="70">
        <v>1140895641</v>
      </c>
      <c r="O714" s="70">
        <v>1298</v>
      </c>
      <c r="P714" s="158">
        <v>45448</v>
      </c>
      <c r="Q714" s="70">
        <v>51000000</v>
      </c>
      <c r="R714" s="249">
        <v>45456</v>
      </c>
      <c r="S714" s="70">
        <v>7600000</v>
      </c>
      <c r="T714" s="67" t="s">
        <v>66</v>
      </c>
      <c r="U714" s="70">
        <v>36559959</v>
      </c>
      <c r="V714" s="70" t="s">
        <v>6162</v>
      </c>
      <c r="W714" s="249">
        <v>45456</v>
      </c>
      <c r="X714" s="249">
        <v>45456</v>
      </c>
      <c r="Y714" s="78" t="s">
        <v>74</v>
      </c>
      <c r="Z714" s="249">
        <v>45504</v>
      </c>
      <c r="AA714" s="71">
        <f t="shared" si="55"/>
        <v>48</v>
      </c>
      <c r="AB714" s="71">
        <v>0</v>
      </c>
      <c r="AC714" s="299">
        <v>0</v>
      </c>
      <c r="AD714" s="71">
        <v>0</v>
      </c>
      <c r="AE714" s="158" t="s">
        <v>74</v>
      </c>
      <c r="AF714" s="71">
        <f t="shared" si="56"/>
        <v>0</v>
      </c>
      <c r="AG714" s="70">
        <v>0</v>
      </c>
      <c r="AH714" s="300">
        <v>0</v>
      </c>
      <c r="AI714" s="158" t="s">
        <v>74</v>
      </c>
      <c r="AJ714" s="67">
        <v>0</v>
      </c>
      <c r="AK714" s="76" t="s">
        <v>74</v>
      </c>
      <c r="AL714" s="76" t="s">
        <v>74</v>
      </c>
      <c r="AM714" s="71">
        <f t="shared" si="57"/>
        <v>0</v>
      </c>
      <c r="AN714" s="305">
        <f>+K714+AC714-AH714</f>
        <v>7600000</v>
      </c>
      <c r="AO714" s="67" t="s">
        <v>94</v>
      </c>
      <c r="AP714" s="70">
        <v>0</v>
      </c>
      <c r="AQ714" s="67" t="s">
        <v>94</v>
      </c>
      <c r="AR714" s="70">
        <v>0</v>
      </c>
      <c r="AS714" s="80" t="s">
        <v>74</v>
      </c>
      <c r="AT714" s="301">
        <v>7600000</v>
      </c>
      <c r="AU714" s="203">
        <f t="shared" si="58"/>
        <v>0</v>
      </c>
      <c r="AV714" s="83">
        <f t="shared" si="59"/>
        <v>1</v>
      </c>
      <c r="AW714" s="158" t="s">
        <v>74</v>
      </c>
      <c r="AX714" s="67" t="s">
        <v>80</v>
      </c>
      <c r="AY714" s="71" t="s">
        <v>9349</v>
      </c>
      <c r="AZ714" s="68" t="s">
        <v>66</v>
      </c>
      <c r="BA714" s="68" t="s">
        <v>66</v>
      </c>
    </row>
    <row r="715" spans="2:53" x14ac:dyDescent="0.25">
      <c r="B715" s="68">
        <v>2024</v>
      </c>
      <c r="C715" s="68">
        <v>891780111</v>
      </c>
      <c r="D715" s="69" t="s">
        <v>64</v>
      </c>
      <c r="E715" s="74" t="s">
        <v>9348</v>
      </c>
      <c r="F715" s="71" t="s">
        <v>9347</v>
      </c>
      <c r="G715" s="314">
        <v>0</v>
      </c>
      <c r="H715" s="67" t="s">
        <v>72</v>
      </c>
      <c r="I715" s="69" t="s">
        <v>65</v>
      </c>
      <c r="J715" s="70" t="s">
        <v>9346</v>
      </c>
      <c r="K715" s="70">
        <v>14000000</v>
      </c>
      <c r="L715" s="68" t="s">
        <v>67</v>
      </c>
      <c r="M715" s="70" t="s">
        <v>9345</v>
      </c>
      <c r="N715" s="70">
        <v>1082926532</v>
      </c>
      <c r="O715" s="70">
        <v>1323</v>
      </c>
      <c r="P715" s="158">
        <v>45450</v>
      </c>
      <c r="Q715" s="70">
        <v>14000000</v>
      </c>
      <c r="R715" s="249">
        <v>45461</v>
      </c>
      <c r="S715" s="70">
        <v>14000000</v>
      </c>
      <c r="T715" s="67" t="s">
        <v>66</v>
      </c>
      <c r="U715" s="70">
        <v>85455983</v>
      </c>
      <c r="V715" s="70" t="s">
        <v>6253</v>
      </c>
      <c r="W715" s="249">
        <v>45461</v>
      </c>
      <c r="X715" s="249">
        <v>45461</v>
      </c>
      <c r="Y715" s="78" t="s">
        <v>74</v>
      </c>
      <c r="Z715" s="249">
        <v>45553</v>
      </c>
      <c r="AA715" s="71">
        <f t="shared" si="55"/>
        <v>92</v>
      </c>
      <c r="AB715" s="71">
        <v>0</v>
      </c>
      <c r="AC715" s="299">
        <v>0</v>
      </c>
      <c r="AD715" s="71">
        <v>0</v>
      </c>
      <c r="AE715" s="158" t="s">
        <v>74</v>
      </c>
      <c r="AF715" s="71">
        <f t="shared" si="56"/>
        <v>0</v>
      </c>
      <c r="AG715" s="70">
        <v>0</v>
      </c>
      <c r="AH715" s="300">
        <v>0</v>
      </c>
      <c r="AI715" s="158" t="s">
        <v>74</v>
      </c>
      <c r="AJ715" s="67">
        <v>0</v>
      </c>
      <c r="AK715" s="76" t="s">
        <v>74</v>
      </c>
      <c r="AL715" s="76" t="s">
        <v>74</v>
      </c>
      <c r="AM715" s="71">
        <f t="shared" si="57"/>
        <v>0</v>
      </c>
      <c r="AN715" s="305">
        <f>+K715+AC715-AH715</f>
        <v>14000000</v>
      </c>
      <c r="AO715" s="67" t="s">
        <v>66</v>
      </c>
      <c r="AP715" s="70">
        <v>14000000</v>
      </c>
      <c r="AQ715" s="67" t="s">
        <v>94</v>
      </c>
      <c r="AR715" s="70">
        <v>0</v>
      </c>
      <c r="AS715" s="80" t="s">
        <v>74</v>
      </c>
      <c r="AT715" s="301">
        <v>14000000</v>
      </c>
      <c r="AU715" s="203">
        <f t="shared" si="58"/>
        <v>0</v>
      </c>
      <c r="AV715" s="83">
        <f t="shared" si="59"/>
        <v>1</v>
      </c>
      <c r="AW715" s="158" t="s">
        <v>74</v>
      </c>
      <c r="AX715" s="67" t="s">
        <v>80</v>
      </c>
      <c r="AY715" s="71" t="s">
        <v>9344</v>
      </c>
      <c r="AZ715" s="68" t="s">
        <v>66</v>
      </c>
      <c r="BA715" s="68" t="s">
        <v>66</v>
      </c>
    </row>
    <row r="716" spans="2:53" x14ac:dyDescent="0.25">
      <c r="B716" s="68">
        <v>2024</v>
      </c>
      <c r="C716" s="68">
        <v>891780111</v>
      </c>
      <c r="D716" s="69" t="s">
        <v>64</v>
      </c>
      <c r="E716" s="74" t="s">
        <v>9343</v>
      </c>
      <c r="F716" s="71" t="s">
        <v>9342</v>
      </c>
      <c r="G716" s="314">
        <v>0</v>
      </c>
      <c r="H716" s="67" t="s">
        <v>72</v>
      </c>
      <c r="I716" s="69" t="s">
        <v>65</v>
      </c>
      <c r="J716" s="70" t="s">
        <v>9341</v>
      </c>
      <c r="K716" s="70">
        <v>12000000</v>
      </c>
      <c r="L716" s="68" t="s">
        <v>67</v>
      </c>
      <c r="M716" s="70" t="s">
        <v>9340</v>
      </c>
      <c r="N716" s="70">
        <v>1082932895</v>
      </c>
      <c r="O716" s="70">
        <v>1365</v>
      </c>
      <c r="P716" s="158">
        <v>45457</v>
      </c>
      <c r="Q716" s="70">
        <v>44200000</v>
      </c>
      <c r="R716" s="249">
        <v>45461</v>
      </c>
      <c r="S716" s="70">
        <v>12000000</v>
      </c>
      <c r="T716" s="67" t="s">
        <v>66</v>
      </c>
      <c r="U716" s="70">
        <v>85455983</v>
      </c>
      <c r="V716" s="70" t="s">
        <v>6253</v>
      </c>
      <c r="W716" s="249">
        <v>45461</v>
      </c>
      <c r="X716" s="249">
        <v>45461</v>
      </c>
      <c r="Y716" s="78" t="s">
        <v>74</v>
      </c>
      <c r="Z716" s="249">
        <v>45553</v>
      </c>
      <c r="AA716" s="71">
        <f t="shared" si="55"/>
        <v>92</v>
      </c>
      <c r="AB716" s="71">
        <v>2</v>
      </c>
      <c r="AC716" s="299">
        <v>3000000</v>
      </c>
      <c r="AD716" s="71">
        <v>1</v>
      </c>
      <c r="AE716" s="158">
        <v>45583</v>
      </c>
      <c r="AF716" s="71">
        <f t="shared" si="56"/>
        <v>30</v>
      </c>
      <c r="AG716" s="70">
        <v>0</v>
      </c>
      <c r="AH716" s="300">
        <v>0</v>
      </c>
      <c r="AI716" s="158" t="s">
        <v>74</v>
      </c>
      <c r="AJ716" s="67">
        <v>0</v>
      </c>
      <c r="AK716" s="76" t="s">
        <v>74</v>
      </c>
      <c r="AL716" s="76" t="s">
        <v>74</v>
      </c>
      <c r="AM716" s="71">
        <f t="shared" si="57"/>
        <v>0</v>
      </c>
      <c r="AN716" s="305">
        <f>+K716+AC716-AH716</f>
        <v>15000000</v>
      </c>
      <c r="AO716" s="67" t="s">
        <v>66</v>
      </c>
      <c r="AP716" s="70">
        <v>12000000</v>
      </c>
      <c r="AQ716" s="67" t="s">
        <v>94</v>
      </c>
      <c r="AR716" s="70">
        <v>0</v>
      </c>
      <c r="AS716" s="80" t="s">
        <v>74</v>
      </c>
      <c r="AT716" s="301">
        <v>15000000</v>
      </c>
      <c r="AU716" s="203">
        <f t="shared" si="58"/>
        <v>0</v>
      </c>
      <c r="AV716" s="83">
        <f t="shared" si="59"/>
        <v>1</v>
      </c>
      <c r="AW716" s="158" t="s">
        <v>74</v>
      </c>
      <c r="AX716" s="67" t="s">
        <v>80</v>
      </c>
      <c r="AY716" s="71" t="s">
        <v>9339</v>
      </c>
      <c r="AZ716" s="68" t="s">
        <v>66</v>
      </c>
      <c r="BA716" s="68" t="s">
        <v>66</v>
      </c>
    </row>
    <row r="717" spans="2:53" x14ac:dyDescent="0.25">
      <c r="B717" s="68">
        <v>2024</v>
      </c>
      <c r="C717" s="68">
        <v>891780111</v>
      </c>
      <c r="D717" s="69" t="s">
        <v>64</v>
      </c>
      <c r="E717" s="74" t="s">
        <v>9338</v>
      </c>
      <c r="F717" s="71" t="s">
        <v>9337</v>
      </c>
      <c r="G717" s="314">
        <v>0</v>
      </c>
      <c r="H717" s="67" t="s">
        <v>72</v>
      </c>
      <c r="I717" s="69" t="s">
        <v>65</v>
      </c>
      <c r="J717" s="70" t="s">
        <v>9336</v>
      </c>
      <c r="K717" s="70">
        <v>14000000</v>
      </c>
      <c r="L717" s="68" t="s">
        <v>67</v>
      </c>
      <c r="M717" s="70" t="s">
        <v>9335</v>
      </c>
      <c r="N717" s="70">
        <v>1082875261</v>
      </c>
      <c r="O717" s="70">
        <v>1365</v>
      </c>
      <c r="P717" s="158">
        <v>45457</v>
      </c>
      <c r="Q717" s="70">
        <v>44200000</v>
      </c>
      <c r="R717" s="249">
        <v>45462</v>
      </c>
      <c r="S717" s="70">
        <v>14000000</v>
      </c>
      <c r="T717" s="67" t="s">
        <v>66</v>
      </c>
      <c r="U717" s="70">
        <v>85455983</v>
      </c>
      <c r="V717" s="70" t="s">
        <v>6253</v>
      </c>
      <c r="W717" s="249">
        <v>45462</v>
      </c>
      <c r="X717" s="249">
        <v>45462</v>
      </c>
      <c r="Y717" s="78" t="s">
        <v>74</v>
      </c>
      <c r="Z717" s="249">
        <v>45553</v>
      </c>
      <c r="AA717" s="71">
        <f t="shared" si="55"/>
        <v>91</v>
      </c>
      <c r="AB717" s="71">
        <v>0</v>
      </c>
      <c r="AC717" s="299">
        <v>0</v>
      </c>
      <c r="AD717" s="71">
        <v>0</v>
      </c>
      <c r="AE717" s="158" t="s">
        <v>74</v>
      </c>
      <c r="AF717" s="71">
        <f t="shared" si="56"/>
        <v>0</v>
      </c>
      <c r="AG717" s="70">
        <v>0</v>
      </c>
      <c r="AH717" s="300">
        <v>0</v>
      </c>
      <c r="AI717" s="158" t="s">
        <v>74</v>
      </c>
      <c r="AJ717" s="67">
        <v>0</v>
      </c>
      <c r="AK717" s="76" t="s">
        <v>74</v>
      </c>
      <c r="AL717" s="76" t="s">
        <v>74</v>
      </c>
      <c r="AM717" s="71">
        <f t="shared" si="57"/>
        <v>0</v>
      </c>
      <c r="AN717" s="305">
        <f>+K717+AC717-AH717</f>
        <v>14000000</v>
      </c>
      <c r="AO717" s="67" t="s">
        <v>66</v>
      </c>
      <c r="AP717" s="70">
        <v>14000000</v>
      </c>
      <c r="AQ717" s="67" t="s">
        <v>94</v>
      </c>
      <c r="AR717" s="70">
        <v>0</v>
      </c>
      <c r="AS717" s="80" t="s">
        <v>74</v>
      </c>
      <c r="AT717" s="301">
        <v>14000000</v>
      </c>
      <c r="AU717" s="203">
        <f t="shared" si="58"/>
        <v>0</v>
      </c>
      <c r="AV717" s="83">
        <f t="shared" si="59"/>
        <v>1</v>
      </c>
      <c r="AW717" s="158" t="s">
        <v>74</v>
      </c>
      <c r="AX717" s="67" t="s">
        <v>80</v>
      </c>
      <c r="AY717" s="71" t="s">
        <v>9334</v>
      </c>
      <c r="AZ717" s="68" t="s">
        <v>66</v>
      </c>
      <c r="BA717" s="68" t="s">
        <v>66</v>
      </c>
    </row>
    <row r="718" spans="2:53" x14ac:dyDescent="0.25">
      <c r="B718" s="68">
        <v>2024</v>
      </c>
      <c r="C718" s="68">
        <v>891780111</v>
      </c>
      <c r="D718" s="69" t="s">
        <v>64</v>
      </c>
      <c r="E718" s="74" t="s">
        <v>9333</v>
      </c>
      <c r="F718" s="71" t="s">
        <v>9332</v>
      </c>
      <c r="G718" s="314">
        <v>0</v>
      </c>
      <c r="H718" s="67" t="s">
        <v>72</v>
      </c>
      <c r="I718" s="69" t="s">
        <v>65</v>
      </c>
      <c r="J718" s="70" t="s">
        <v>9331</v>
      </c>
      <c r="K718" s="70">
        <v>5000000</v>
      </c>
      <c r="L718" s="68" t="s">
        <v>67</v>
      </c>
      <c r="M718" s="70" t="s">
        <v>7662</v>
      </c>
      <c r="N718" s="70">
        <v>1082992511</v>
      </c>
      <c r="O718" s="70">
        <v>1365</v>
      </c>
      <c r="P718" s="158">
        <v>45457</v>
      </c>
      <c r="Q718" s="70">
        <v>44200000</v>
      </c>
      <c r="R718" s="249">
        <v>45464</v>
      </c>
      <c r="S718" s="70">
        <v>5000000</v>
      </c>
      <c r="T718" s="67" t="s">
        <v>66</v>
      </c>
      <c r="U718" s="70">
        <v>1082868728</v>
      </c>
      <c r="V718" s="70" t="s">
        <v>4354</v>
      </c>
      <c r="W718" s="249">
        <v>45464</v>
      </c>
      <c r="X718" s="249">
        <v>45464</v>
      </c>
      <c r="Y718" s="78" t="s">
        <v>74</v>
      </c>
      <c r="Z718" s="249">
        <v>45522</v>
      </c>
      <c r="AA718" s="71">
        <f t="shared" si="55"/>
        <v>58</v>
      </c>
      <c r="AB718" s="71">
        <v>0</v>
      </c>
      <c r="AC718" s="299">
        <v>0</v>
      </c>
      <c r="AD718" s="71">
        <v>0</v>
      </c>
      <c r="AE718" s="158" t="s">
        <v>74</v>
      </c>
      <c r="AF718" s="71">
        <f t="shared" si="56"/>
        <v>0</v>
      </c>
      <c r="AG718" s="70">
        <v>0</v>
      </c>
      <c r="AH718" s="300">
        <v>0</v>
      </c>
      <c r="AI718" s="158" t="s">
        <v>74</v>
      </c>
      <c r="AJ718" s="67">
        <v>0</v>
      </c>
      <c r="AK718" s="76" t="s">
        <v>74</v>
      </c>
      <c r="AL718" s="76" t="s">
        <v>74</v>
      </c>
      <c r="AM718" s="71">
        <f t="shared" si="57"/>
        <v>0</v>
      </c>
      <c r="AN718" s="305">
        <f>+K718+AC718-AH718</f>
        <v>5000000</v>
      </c>
      <c r="AO718" s="67" t="s">
        <v>66</v>
      </c>
      <c r="AP718" s="70">
        <v>5000000</v>
      </c>
      <c r="AQ718" s="67" t="s">
        <v>94</v>
      </c>
      <c r="AR718" s="70">
        <v>0</v>
      </c>
      <c r="AS718" s="80" t="s">
        <v>74</v>
      </c>
      <c r="AT718" s="301">
        <v>5000000</v>
      </c>
      <c r="AU718" s="203">
        <f t="shared" si="58"/>
        <v>0</v>
      </c>
      <c r="AV718" s="83">
        <f t="shared" si="59"/>
        <v>1</v>
      </c>
      <c r="AW718" s="158" t="s">
        <v>74</v>
      </c>
      <c r="AX718" s="67" t="s">
        <v>80</v>
      </c>
      <c r="AY718" s="71" t="s">
        <v>9330</v>
      </c>
      <c r="AZ718" s="68" t="s">
        <v>66</v>
      </c>
      <c r="BA718" s="68" t="s">
        <v>66</v>
      </c>
    </row>
    <row r="719" spans="2:53" x14ac:dyDescent="0.25">
      <c r="B719" s="68">
        <v>2024</v>
      </c>
      <c r="C719" s="68">
        <v>891780111</v>
      </c>
      <c r="D719" s="69" t="s">
        <v>64</v>
      </c>
      <c r="E719" s="74" t="s">
        <v>9329</v>
      </c>
      <c r="F719" s="71" t="s">
        <v>9328</v>
      </c>
      <c r="G719" s="314">
        <v>0</v>
      </c>
      <c r="H719" s="67" t="s">
        <v>72</v>
      </c>
      <c r="I719" s="69" t="s">
        <v>65</v>
      </c>
      <c r="J719" s="70" t="s">
        <v>9327</v>
      </c>
      <c r="K719" s="70">
        <v>8700000</v>
      </c>
      <c r="L719" s="68" t="s">
        <v>67</v>
      </c>
      <c r="M719" s="70" t="s">
        <v>6182</v>
      </c>
      <c r="N719" s="70">
        <v>85474916</v>
      </c>
      <c r="O719" s="70">
        <v>13</v>
      </c>
      <c r="P719" s="158">
        <v>45302</v>
      </c>
      <c r="Q719" s="70">
        <v>4518689382</v>
      </c>
      <c r="R719" s="249">
        <v>45464</v>
      </c>
      <c r="S719" s="70">
        <v>8700000</v>
      </c>
      <c r="T719" s="67" t="s">
        <v>66</v>
      </c>
      <c r="U719" s="70">
        <v>1192791759</v>
      </c>
      <c r="V719" s="70" t="s">
        <v>2571</v>
      </c>
      <c r="W719" s="249">
        <v>45464</v>
      </c>
      <c r="X719" s="249">
        <v>45464</v>
      </c>
      <c r="Y719" s="78" t="s">
        <v>74</v>
      </c>
      <c r="Z719" s="249">
        <v>45554</v>
      </c>
      <c r="AA719" s="71">
        <f t="shared" si="55"/>
        <v>90</v>
      </c>
      <c r="AB719" s="71">
        <v>0</v>
      </c>
      <c r="AC719" s="299">
        <v>0</v>
      </c>
      <c r="AD719" s="71">
        <v>0</v>
      </c>
      <c r="AE719" s="158" t="s">
        <v>74</v>
      </c>
      <c r="AF719" s="71">
        <f t="shared" si="56"/>
        <v>0</v>
      </c>
      <c r="AG719" s="70">
        <v>0</v>
      </c>
      <c r="AH719" s="300">
        <v>0</v>
      </c>
      <c r="AI719" s="158" t="s">
        <v>74</v>
      </c>
      <c r="AJ719" s="67">
        <v>0</v>
      </c>
      <c r="AK719" s="76" t="s">
        <v>74</v>
      </c>
      <c r="AL719" s="76" t="s">
        <v>74</v>
      </c>
      <c r="AM719" s="71">
        <f t="shared" si="57"/>
        <v>0</v>
      </c>
      <c r="AN719" s="305">
        <f>+K719+AC719-AH719</f>
        <v>8700000</v>
      </c>
      <c r="AO719" s="67" t="s">
        <v>66</v>
      </c>
      <c r="AP719" s="70">
        <v>8700000</v>
      </c>
      <c r="AQ719" s="67" t="s">
        <v>94</v>
      </c>
      <c r="AR719" s="70">
        <v>0</v>
      </c>
      <c r="AS719" s="80" t="s">
        <v>74</v>
      </c>
      <c r="AT719" s="301">
        <v>8700000</v>
      </c>
      <c r="AU719" s="203">
        <f t="shared" si="58"/>
        <v>0</v>
      </c>
      <c r="AV719" s="83">
        <f t="shared" si="59"/>
        <v>1</v>
      </c>
      <c r="AW719" s="158" t="s">
        <v>74</v>
      </c>
      <c r="AX719" s="67" t="s">
        <v>80</v>
      </c>
      <c r="AY719" s="71" t="s">
        <v>9326</v>
      </c>
      <c r="AZ719" s="68" t="s">
        <v>66</v>
      </c>
      <c r="BA719" s="68" t="s">
        <v>66</v>
      </c>
    </row>
    <row r="720" spans="2:53" x14ac:dyDescent="0.25">
      <c r="B720" s="68">
        <v>2024</v>
      </c>
      <c r="C720" s="68">
        <v>891780111</v>
      </c>
      <c r="D720" s="69" t="s">
        <v>64</v>
      </c>
      <c r="E720" s="74" t="s">
        <v>9325</v>
      </c>
      <c r="F720" s="71" t="s">
        <v>9324</v>
      </c>
      <c r="G720" s="314">
        <v>0</v>
      </c>
      <c r="H720" s="67" t="s">
        <v>72</v>
      </c>
      <c r="I720" s="69" t="s">
        <v>65</v>
      </c>
      <c r="J720" s="70" t="s">
        <v>9323</v>
      </c>
      <c r="K720" s="70">
        <v>3333000</v>
      </c>
      <c r="L720" s="68" t="s">
        <v>67</v>
      </c>
      <c r="M720" s="70" t="s">
        <v>7051</v>
      </c>
      <c r="N720" s="70">
        <v>12448336</v>
      </c>
      <c r="O720" s="70">
        <v>14</v>
      </c>
      <c r="P720" s="158">
        <v>45302</v>
      </c>
      <c r="Q720" s="70">
        <v>2126349000</v>
      </c>
      <c r="R720" s="249">
        <v>45464</v>
      </c>
      <c r="S720" s="70">
        <v>3333000</v>
      </c>
      <c r="T720" s="67" t="s">
        <v>66</v>
      </c>
      <c r="U720" s="70">
        <v>45507423</v>
      </c>
      <c r="V720" s="70" t="s">
        <v>6637</v>
      </c>
      <c r="W720" s="249">
        <v>45464</v>
      </c>
      <c r="X720" s="249">
        <v>45464</v>
      </c>
      <c r="Y720" s="78" t="s">
        <v>74</v>
      </c>
      <c r="Z720" s="249">
        <v>45504</v>
      </c>
      <c r="AA720" s="71">
        <f t="shared" si="55"/>
        <v>40</v>
      </c>
      <c r="AB720" s="71">
        <v>0</v>
      </c>
      <c r="AC720" s="299">
        <v>0</v>
      </c>
      <c r="AD720" s="71">
        <v>0</v>
      </c>
      <c r="AE720" s="158" t="s">
        <v>74</v>
      </c>
      <c r="AF720" s="71">
        <f t="shared" si="56"/>
        <v>0</v>
      </c>
      <c r="AG720" s="70">
        <v>0</v>
      </c>
      <c r="AH720" s="300">
        <v>0</v>
      </c>
      <c r="AI720" s="158" t="s">
        <v>74</v>
      </c>
      <c r="AJ720" s="67">
        <v>0</v>
      </c>
      <c r="AK720" s="76" t="s">
        <v>74</v>
      </c>
      <c r="AL720" s="76" t="s">
        <v>74</v>
      </c>
      <c r="AM720" s="71">
        <f t="shared" si="57"/>
        <v>0</v>
      </c>
      <c r="AN720" s="305">
        <f>+K720+AC720-AH720</f>
        <v>3333000</v>
      </c>
      <c r="AO720" s="67" t="s">
        <v>66</v>
      </c>
      <c r="AP720" s="70">
        <v>3333000</v>
      </c>
      <c r="AQ720" s="67" t="s">
        <v>94</v>
      </c>
      <c r="AR720" s="70">
        <v>0</v>
      </c>
      <c r="AS720" s="80" t="s">
        <v>74</v>
      </c>
      <c r="AT720" s="301">
        <v>3333000</v>
      </c>
      <c r="AU720" s="203">
        <f t="shared" si="58"/>
        <v>0</v>
      </c>
      <c r="AV720" s="83">
        <f t="shared" si="59"/>
        <v>1</v>
      </c>
      <c r="AW720" s="158" t="s">
        <v>74</v>
      </c>
      <c r="AX720" s="67" t="s">
        <v>80</v>
      </c>
      <c r="AY720" s="71" t="s">
        <v>9322</v>
      </c>
      <c r="AZ720" s="68" t="s">
        <v>66</v>
      </c>
      <c r="BA720" s="68" t="s">
        <v>66</v>
      </c>
    </row>
    <row r="721" spans="2:53" x14ac:dyDescent="0.25">
      <c r="B721" s="68">
        <v>2024</v>
      </c>
      <c r="C721" s="68">
        <v>891780111</v>
      </c>
      <c r="D721" s="69" t="s">
        <v>64</v>
      </c>
      <c r="E721" s="74" t="s">
        <v>9321</v>
      </c>
      <c r="F721" s="71" t="s">
        <v>9320</v>
      </c>
      <c r="G721" s="314">
        <v>0</v>
      </c>
      <c r="H721" s="67" t="s">
        <v>72</v>
      </c>
      <c r="I721" s="69" t="s">
        <v>65</v>
      </c>
      <c r="J721" s="70" t="s">
        <v>9319</v>
      </c>
      <c r="K721" s="70">
        <v>13200000</v>
      </c>
      <c r="L721" s="68" t="s">
        <v>67</v>
      </c>
      <c r="M721" s="70" t="s">
        <v>7675</v>
      </c>
      <c r="N721" s="70">
        <v>1082957435</v>
      </c>
      <c r="O721" s="70">
        <v>1365</v>
      </c>
      <c r="P721" s="158">
        <v>45457</v>
      </c>
      <c r="Q721" s="70">
        <v>44200000</v>
      </c>
      <c r="R721" s="249">
        <v>45464</v>
      </c>
      <c r="S721" s="70">
        <v>13200000</v>
      </c>
      <c r="T721" s="67" t="s">
        <v>66</v>
      </c>
      <c r="U721" s="70">
        <v>1082868728</v>
      </c>
      <c r="V721" s="70" t="s">
        <v>4354</v>
      </c>
      <c r="W721" s="249">
        <v>45464</v>
      </c>
      <c r="X721" s="249">
        <v>45464</v>
      </c>
      <c r="Y721" s="78" t="s">
        <v>74</v>
      </c>
      <c r="Z721" s="249">
        <v>45553</v>
      </c>
      <c r="AA721" s="71">
        <f t="shared" si="55"/>
        <v>89</v>
      </c>
      <c r="AB721" s="71">
        <v>2</v>
      </c>
      <c r="AC721" s="299">
        <v>3300000</v>
      </c>
      <c r="AD721" s="71">
        <v>1</v>
      </c>
      <c r="AE721" s="158">
        <v>45583</v>
      </c>
      <c r="AF721" s="71">
        <f t="shared" si="56"/>
        <v>30</v>
      </c>
      <c r="AG721" s="70">
        <v>0</v>
      </c>
      <c r="AH721" s="300">
        <v>0</v>
      </c>
      <c r="AI721" s="158" t="s">
        <v>74</v>
      </c>
      <c r="AJ721" s="67">
        <v>0</v>
      </c>
      <c r="AK721" s="76" t="s">
        <v>74</v>
      </c>
      <c r="AL721" s="76" t="s">
        <v>74</v>
      </c>
      <c r="AM721" s="71">
        <f t="shared" si="57"/>
        <v>0</v>
      </c>
      <c r="AN721" s="305">
        <f>+K721+AC721-AH721</f>
        <v>16500000</v>
      </c>
      <c r="AO721" s="67" t="s">
        <v>66</v>
      </c>
      <c r="AP721" s="70">
        <v>13200000</v>
      </c>
      <c r="AQ721" s="67" t="s">
        <v>94</v>
      </c>
      <c r="AR721" s="70">
        <v>0</v>
      </c>
      <c r="AS721" s="80" t="s">
        <v>74</v>
      </c>
      <c r="AT721" s="301">
        <v>16500000</v>
      </c>
      <c r="AU721" s="203">
        <f t="shared" si="58"/>
        <v>0</v>
      </c>
      <c r="AV721" s="83">
        <f t="shared" si="59"/>
        <v>1</v>
      </c>
      <c r="AW721" s="158" t="s">
        <v>74</v>
      </c>
      <c r="AX721" s="67" t="s">
        <v>80</v>
      </c>
      <c r="AY721" s="71" t="s">
        <v>9318</v>
      </c>
      <c r="AZ721" s="68" t="s">
        <v>66</v>
      </c>
      <c r="BA721" s="68" t="s">
        <v>66</v>
      </c>
    </row>
    <row r="722" spans="2:53" x14ac:dyDescent="0.25">
      <c r="B722" s="68">
        <v>2024</v>
      </c>
      <c r="C722" s="68">
        <v>891780111</v>
      </c>
      <c r="D722" s="69" t="s">
        <v>64</v>
      </c>
      <c r="E722" s="74" t="s">
        <v>9317</v>
      </c>
      <c r="F722" s="71" t="s">
        <v>9316</v>
      </c>
      <c r="G722" s="314">
        <v>0</v>
      </c>
      <c r="H722" s="67" t="s">
        <v>72</v>
      </c>
      <c r="I722" s="69" t="s">
        <v>65</v>
      </c>
      <c r="J722" s="70" t="s">
        <v>9315</v>
      </c>
      <c r="K722" s="70">
        <v>12833000</v>
      </c>
      <c r="L722" s="68" t="s">
        <v>67</v>
      </c>
      <c r="M722" s="70" t="s">
        <v>9314</v>
      </c>
      <c r="N722" s="70">
        <v>1082930536</v>
      </c>
      <c r="O722" s="70">
        <v>1468</v>
      </c>
      <c r="P722" s="158">
        <v>45470</v>
      </c>
      <c r="Q722" s="70">
        <v>12833000</v>
      </c>
      <c r="R722" s="158">
        <v>45470</v>
      </c>
      <c r="S722" s="70">
        <v>12833000</v>
      </c>
      <c r="T722" s="67" t="s">
        <v>66</v>
      </c>
      <c r="U722" s="70">
        <v>85468846</v>
      </c>
      <c r="V722" s="70" t="s">
        <v>6521</v>
      </c>
      <c r="W722" s="158">
        <v>45470</v>
      </c>
      <c r="X722" s="158">
        <v>45470</v>
      </c>
      <c r="Y722" s="78" t="s">
        <v>74</v>
      </c>
      <c r="Z722" s="249">
        <v>45626</v>
      </c>
      <c r="AA722" s="71">
        <f t="shared" si="55"/>
        <v>156</v>
      </c>
      <c r="AB722" s="71">
        <v>0</v>
      </c>
      <c r="AC722" s="299">
        <v>0</v>
      </c>
      <c r="AD722" s="71">
        <v>0</v>
      </c>
      <c r="AE722" s="158" t="s">
        <v>74</v>
      </c>
      <c r="AF722" s="71">
        <f t="shared" si="56"/>
        <v>0</v>
      </c>
      <c r="AG722" s="70">
        <v>0</v>
      </c>
      <c r="AH722" s="300">
        <v>0</v>
      </c>
      <c r="AI722" s="158" t="s">
        <v>74</v>
      </c>
      <c r="AJ722" s="67">
        <v>0</v>
      </c>
      <c r="AK722" s="76" t="s">
        <v>74</v>
      </c>
      <c r="AL722" s="76" t="s">
        <v>74</v>
      </c>
      <c r="AM722" s="71">
        <f t="shared" si="57"/>
        <v>0</v>
      </c>
      <c r="AN722" s="305">
        <f>+K722+AC722-AH722</f>
        <v>12833000</v>
      </c>
      <c r="AO722" s="67" t="s">
        <v>66</v>
      </c>
      <c r="AP722" s="70">
        <v>12833000</v>
      </c>
      <c r="AQ722" s="67" t="s">
        <v>94</v>
      </c>
      <c r="AR722" s="70">
        <v>0</v>
      </c>
      <c r="AS722" s="80" t="s">
        <v>74</v>
      </c>
      <c r="AT722" s="301">
        <v>10333000</v>
      </c>
      <c r="AU722" s="203">
        <f t="shared" si="58"/>
        <v>2500000</v>
      </c>
      <c r="AV722" s="83">
        <f t="shared" si="59"/>
        <v>0.80518974518818676</v>
      </c>
      <c r="AW722" s="158" t="s">
        <v>74</v>
      </c>
      <c r="AX722" s="67" t="s">
        <v>95</v>
      </c>
      <c r="AY722" s="71" t="s">
        <v>9313</v>
      </c>
      <c r="AZ722" s="68" t="s">
        <v>66</v>
      </c>
      <c r="BA722" s="68" t="s">
        <v>66</v>
      </c>
    </row>
    <row r="723" spans="2:53" x14ac:dyDescent="0.25">
      <c r="B723" s="68">
        <v>2024</v>
      </c>
      <c r="C723" s="68">
        <v>891780111</v>
      </c>
      <c r="D723" s="69" t="s">
        <v>64</v>
      </c>
      <c r="E723" s="74" t="s">
        <v>9312</v>
      </c>
      <c r="F723" s="71" t="s">
        <v>9311</v>
      </c>
      <c r="G723" s="314">
        <v>0</v>
      </c>
      <c r="H723" s="67" t="s">
        <v>72</v>
      </c>
      <c r="I723" s="69" t="s">
        <v>65</v>
      </c>
      <c r="J723" s="70" t="s">
        <v>9310</v>
      </c>
      <c r="K723" s="70">
        <v>19000000</v>
      </c>
      <c r="L723" s="68" t="s">
        <v>67</v>
      </c>
      <c r="M723" s="70" t="s">
        <v>9309</v>
      </c>
      <c r="N723" s="70">
        <v>1082911157</v>
      </c>
      <c r="O723" s="70">
        <v>1498</v>
      </c>
      <c r="P723" s="158">
        <v>45475</v>
      </c>
      <c r="Q723" s="307">
        <v>4519037000</v>
      </c>
      <c r="R723" s="158">
        <v>45475</v>
      </c>
      <c r="S723" s="70">
        <v>19000000</v>
      </c>
      <c r="T723" s="67" t="s">
        <v>66</v>
      </c>
      <c r="U723" s="70">
        <v>84452087</v>
      </c>
      <c r="V723" s="70" t="s">
        <v>6072</v>
      </c>
      <c r="W723" s="158">
        <v>45475</v>
      </c>
      <c r="X723" s="158">
        <v>45475</v>
      </c>
      <c r="Y723" s="78" t="s">
        <v>74</v>
      </c>
      <c r="Z723" s="249">
        <v>45626</v>
      </c>
      <c r="AA723" s="71">
        <f t="shared" si="55"/>
        <v>151</v>
      </c>
      <c r="AB723" s="71">
        <v>0</v>
      </c>
      <c r="AC723" s="299">
        <v>0</v>
      </c>
      <c r="AD723" s="71">
        <v>0</v>
      </c>
      <c r="AE723" s="158" t="s">
        <v>74</v>
      </c>
      <c r="AF723" s="71">
        <f t="shared" si="56"/>
        <v>0</v>
      </c>
      <c r="AG723" s="70">
        <v>0</v>
      </c>
      <c r="AH723" s="300">
        <v>0</v>
      </c>
      <c r="AI723" s="158" t="s">
        <v>74</v>
      </c>
      <c r="AJ723" s="67">
        <v>0</v>
      </c>
      <c r="AK723" s="76" t="s">
        <v>74</v>
      </c>
      <c r="AL723" s="76" t="s">
        <v>74</v>
      </c>
      <c r="AM723" s="71">
        <f t="shared" si="57"/>
        <v>0</v>
      </c>
      <c r="AN723" s="305">
        <f>+K723+AC723-AH723</f>
        <v>19000000</v>
      </c>
      <c r="AO723" s="67" t="s">
        <v>66</v>
      </c>
      <c r="AP723" s="70">
        <v>19000000</v>
      </c>
      <c r="AQ723" s="67" t="s">
        <v>94</v>
      </c>
      <c r="AR723" s="70">
        <v>0</v>
      </c>
      <c r="AS723" s="80" t="s">
        <v>74</v>
      </c>
      <c r="AT723" s="301">
        <v>15200000</v>
      </c>
      <c r="AU723" s="203">
        <f t="shared" si="58"/>
        <v>3800000</v>
      </c>
      <c r="AV723" s="83">
        <f t="shared" si="59"/>
        <v>0.8</v>
      </c>
      <c r="AW723" s="158" t="s">
        <v>74</v>
      </c>
      <c r="AX723" s="67" t="s">
        <v>95</v>
      </c>
      <c r="AY723" s="71" t="s">
        <v>9308</v>
      </c>
      <c r="AZ723" s="68" t="s">
        <v>66</v>
      </c>
      <c r="BA723" s="68" t="s">
        <v>66</v>
      </c>
    </row>
    <row r="724" spans="2:53" x14ac:dyDescent="0.25">
      <c r="B724" s="68">
        <v>2024</v>
      </c>
      <c r="C724" s="68">
        <v>891780111</v>
      </c>
      <c r="D724" s="69" t="s">
        <v>64</v>
      </c>
      <c r="E724" s="74" t="s">
        <v>9307</v>
      </c>
      <c r="F724" s="71" t="s">
        <v>9306</v>
      </c>
      <c r="G724" s="314">
        <v>0</v>
      </c>
      <c r="H724" s="67" t="s">
        <v>72</v>
      </c>
      <c r="I724" s="69" t="s">
        <v>65</v>
      </c>
      <c r="J724" s="70" t="s">
        <v>9305</v>
      </c>
      <c r="K724" s="70">
        <v>40000000</v>
      </c>
      <c r="L724" s="68" t="s">
        <v>67</v>
      </c>
      <c r="M724" s="70" t="s">
        <v>9304</v>
      </c>
      <c r="N724" s="70">
        <v>13542773</v>
      </c>
      <c r="O724" s="70">
        <v>1498</v>
      </c>
      <c r="P724" s="158">
        <v>45475</v>
      </c>
      <c r="Q724" s="307">
        <v>4519037000</v>
      </c>
      <c r="R724" s="158">
        <v>45475</v>
      </c>
      <c r="S724" s="70">
        <v>40000000</v>
      </c>
      <c r="T724" s="67" t="s">
        <v>66</v>
      </c>
      <c r="U724" s="70">
        <v>85455983</v>
      </c>
      <c r="V724" s="70" t="s">
        <v>6253</v>
      </c>
      <c r="W724" s="158">
        <v>45475</v>
      </c>
      <c r="X724" s="158">
        <v>45475</v>
      </c>
      <c r="Y724" s="78" t="s">
        <v>74</v>
      </c>
      <c r="Z724" s="249">
        <v>45626</v>
      </c>
      <c r="AA724" s="71">
        <f t="shared" si="55"/>
        <v>151</v>
      </c>
      <c r="AB724" s="71">
        <v>0</v>
      </c>
      <c r="AC724" s="299">
        <v>0</v>
      </c>
      <c r="AD724" s="71">
        <v>0</v>
      </c>
      <c r="AE724" s="158" t="s">
        <v>74</v>
      </c>
      <c r="AF724" s="71">
        <f t="shared" si="56"/>
        <v>0</v>
      </c>
      <c r="AG724" s="70">
        <v>0</v>
      </c>
      <c r="AH724" s="300">
        <v>0</v>
      </c>
      <c r="AI724" s="158" t="s">
        <v>74</v>
      </c>
      <c r="AJ724" s="67">
        <v>0</v>
      </c>
      <c r="AK724" s="76" t="s">
        <v>74</v>
      </c>
      <c r="AL724" s="76" t="s">
        <v>74</v>
      </c>
      <c r="AM724" s="71">
        <f t="shared" si="57"/>
        <v>0</v>
      </c>
      <c r="AN724" s="305">
        <f>+K724+AC724-AH724</f>
        <v>40000000</v>
      </c>
      <c r="AO724" s="67" t="s">
        <v>66</v>
      </c>
      <c r="AP724" s="70">
        <v>40000000</v>
      </c>
      <c r="AQ724" s="67" t="s">
        <v>94</v>
      </c>
      <c r="AR724" s="70">
        <v>0</v>
      </c>
      <c r="AS724" s="80" t="s">
        <v>74</v>
      </c>
      <c r="AT724" s="301">
        <v>32000000</v>
      </c>
      <c r="AU724" s="203">
        <f t="shared" si="58"/>
        <v>8000000</v>
      </c>
      <c r="AV724" s="83">
        <f t="shared" si="59"/>
        <v>0.8</v>
      </c>
      <c r="AW724" s="158" t="s">
        <v>74</v>
      </c>
      <c r="AX724" s="67" t="s">
        <v>95</v>
      </c>
      <c r="AY724" s="71" t="s">
        <v>9303</v>
      </c>
      <c r="AZ724" s="68" t="s">
        <v>66</v>
      </c>
      <c r="BA724" s="68" t="s">
        <v>66</v>
      </c>
    </row>
    <row r="725" spans="2:53" x14ac:dyDescent="0.25">
      <c r="B725" s="68">
        <v>2024</v>
      </c>
      <c r="C725" s="68">
        <v>891780111</v>
      </c>
      <c r="D725" s="69" t="s">
        <v>64</v>
      </c>
      <c r="E725" s="74" t="s">
        <v>9302</v>
      </c>
      <c r="F725" s="71" t="s">
        <v>9301</v>
      </c>
      <c r="G725" s="314">
        <v>0</v>
      </c>
      <c r="H725" s="67" t="s">
        <v>72</v>
      </c>
      <c r="I725" s="69" t="s">
        <v>65</v>
      </c>
      <c r="J725" s="70" t="s">
        <v>9300</v>
      </c>
      <c r="K725" s="70">
        <v>21000000</v>
      </c>
      <c r="L725" s="68" t="s">
        <v>67</v>
      </c>
      <c r="M725" s="70" t="s">
        <v>9299</v>
      </c>
      <c r="N725" s="70">
        <v>57291189</v>
      </c>
      <c r="O725" s="70">
        <v>1498</v>
      </c>
      <c r="P725" s="158">
        <v>45475</v>
      </c>
      <c r="Q725" s="307">
        <v>4519037000</v>
      </c>
      <c r="R725" s="158">
        <v>45476</v>
      </c>
      <c r="S725" s="70">
        <v>21000000</v>
      </c>
      <c r="T725" s="67" t="s">
        <v>66</v>
      </c>
      <c r="U725" s="70">
        <v>26671578</v>
      </c>
      <c r="V725" s="70" t="s">
        <v>8679</v>
      </c>
      <c r="W725" s="158">
        <v>45476</v>
      </c>
      <c r="X725" s="158">
        <v>45476</v>
      </c>
      <c r="Y725" s="78" t="s">
        <v>74</v>
      </c>
      <c r="Z725" s="249">
        <v>45626</v>
      </c>
      <c r="AA725" s="71">
        <f t="shared" si="55"/>
        <v>150</v>
      </c>
      <c r="AB725" s="71">
        <v>0</v>
      </c>
      <c r="AC725" s="299">
        <v>0</v>
      </c>
      <c r="AD725" s="71">
        <v>0</v>
      </c>
      <c r="AE725" s="158" t="s">
        <v>74</v>
      </c>
      <c r="AF725" s="71">
        <f t="shared" si="56"/>
        <v>0</v>
      </c>
      <c r="AG725" s="70">
        <v>0</v>
      </c>
      <c r="AH725" s="300">
        <v>0</v>
      </c>
      <c r="AI725" s="158" t="s">
        <v>74</v>
      </c>
      <c r="AJ725" s="67">
        <v>0</v>
      </c>
      <c r="AK725" s="76" t="s">
        <v>74</v>
      </c>
      <c r="AL725" s="76" t="s">
        <v>74</v>
      </c>
      <c r="AM725" s="71">
        <f t="shared" si="57"/>
        <v>0</v>
      </c>
      <c r="AN725" s="305">
        <f>+K725+AC725-AH725</f>
        <v>21000000</v>
      </c>
      <c r="AO725" s="67" t="s">
        <v>66</v>
      </c>
      <c r="AP725" s="70">
        <v>21000000</v>
      </c>
      <c r="AQ725" s="67" t="s">
        <v>94</v>
      </c>
      <c r="AR725" s="70">
        <v>0</v>
      </c>
      <c r="AS725" s="80" t="s">
        <v>74</v>
      </c>
      <c r="AT725" s="301">
        <v>16800000</v>
      </c>
      <c r="AU725" s="203">
        <f t="shared" si="58"/>
        <v>4200000</v>
      </c>
      <c r="AV725" s="83">
        <f t="shared" si="59"/>
        <v>0.8</v>
      </c>
      <c r="AW725" s="158" t="s">
        <v>74</v>
      </c>
      <c r="AX725" s="67" t="s">
        <v>95</v>
      </c>
      <c r="AY725" s="71" t="s">
        <v>9298</v>
      </c>
      <c r="AZ725" s="68" t="s">
        <v>66</v>
      </c>
      <c r="BA725" s="68" t="s">
        <v>66</v>
      </c>
    </row>
    <row r="726" spans="2:53" x14ac:dyDescent="0.25">
      <c r="B726" s="68">
        <v>2024</v>
      </c>
      <c r="C726" s="68">
        <v>891780111</v>
      </c>
      <c r="D726" s="69" t="s">
        <v>64</v>
      </c>
      <c r="E726" s="74" t="s">
        <v>9297</v>
      </c>
      <c r="F726" s="71" t="s">
        <v>9296</v>
      </c>
      <c r="G726" s="314">
        <v>0</v>
      </c>
      <c r="H726" s="67" t="s">
        <v>72</v>
      </c>
      <c r="I726" s="69" t="s">
        <v>65</v>
      </c>
      <c r="J726" s="70" t="s">
        <v>9295</v>
      </c>
      <c r="K726" s="70">
        <v>18500000</v>
      </c>
      <c r="L726" s="68" t="s">
        <v>67</v>
      </c>
      <c r="M726" s="70" t="s">
        <v>9294</v>
      </c>
      <c r="N726" s="70">
        <v>1098731749</v>
      </c>
      <c r="O726" s="70">
        <v>1498</v>
      </c>
      <c r="P726" s="158">
        <v>45475</v>
      </c>
      <c r="Q726" s="307">
        <v>4519037000</v>
      </c>
      <c r="R726" s="158">
        <v>45476</v>
      </c>
      <c r="S726" s="70">
        <v>18500000</v>
      </c>
      <c r="T726" s="67" t="s">
        <v>66</v>
      </c>
      <c r="U726" s="70">
        <v>93400727</v>
      </c>
      <c r="V726" s="70" t="s">
        <v>6515</v>
      </c>
      <c r="W726" s="158">
        <v>45476</v>
      </c>
      <c r="X726" s="158">
        <v>45476</v>
      </c>
      <c r="Y726" s="78" t="s">
        <v>74</v>
      </c>
      <c r="Z726" s="249">
        <v>45626</v>
      </c>
      <c r="AA726" s="71">
        <f t="shared" si="55"/>
        <v>150</v>
      </c>
      <c r="AB726" s="71">
        <v>0</v>
      </c>
      <c r="AC726" s="299">
        <v>0</v>
      </c>
      <c r="AD726" s="71">
        <v>0</v>
      </c>
      <c r="AE726" s="158" t="s">
        <v>74</v>
      </c>
      <c r="AF726" s="71">
        <f t="shared" si="56"/>
        <v>0</v>
      </c>
      <c r="AG726" s="70">
        <v>0</v>
      </c>
      <c r="AH726" s="300">
        <v>0</v>
      </c>
      <c r="AI726" s="158" t="s">
        <v>74</v>
      </c>
      <c r="AJ726" s="67">
        <v>0</v>
      </c>
      <c r="AK726" s="76" t="s">
        <v>74</v>
      </c>
      <c r="AL726" s="76" t="s">
        <v>74</v>
      </c>
      <c r="AM726" s="71">
        <f t="shared" si="57"/>
        <v>0</v>
      </c>
      <c r="AN726" s="305">
        <f>+K726+AC726-AH726</f>
        <v>18500000</v>
      </c>
      <c r="AO726" s="67" t="s">
        <v>66</v>
      </c>
      <c r="AP726" s="70">
        <v>18500000</v>
      </c>
      <c r="AQ726" s="67" t="s">
        <v>94</v>
      </c>
      <c r="AR726" s="70">
        <v>0</v>
      </c>
      <c r="AS726" s="80" t="s">
        <v>74</v>
      </c>
      <c r="AT726" s="301">
        <v>14800000</v>
      </c>
      <c r="AU726" s="203">
        <f t="shared" si="58"/>
        <v>3700000</v>
      </c>
      <c r="AV726" s="83">
        <f t="shared" si="59"/>
        <v>0.8</v>
      </c>
      <c r="AW726" s="158" t="s">
        <v>74</v>
      </c>
      <c r="AX726" s="67" t="s">
        <v>95</v>
      </c>
      <c r="AY726" s="71" t="s">
        <v>9293</v>
      </c>
      <c r="AZ726" s="68" t="s">
        <v>66</v>
      </c>
      <c r="BA726" s="68" t="s">
        <v>66</v>
      </c>
    </row>
    <row r="727" spans="2:53" x14ac:dyDescent="0.25">
      <c r="B727" s="68">
        <v>2024</v>
      </c>
      <c r="C727" s="68">
        <v>891780111</v>
      </c>
      <c r="D727" s="69" t="s">
        <v>64</v>
      </c>
      <c r="E727" s="74" t="s">
        <v>9292</v>
      </c>
      <c r="F727" s="71" t="s">
        <v>9291</v>
      </c>
      <c r="G727" s="314">
        <v>0</v>
      </c>
      <c r="H727" s="67" t="s">
        <v>72</v>
      </c>
      <c r="I727" s="69" t="s">
        <v>65</v>
      </c>
      <c r="J727" s="70" t="s">
        <v>9290</v>
      </c>
      <c r="K727" s="70">
        <v>15000000</v>
      </c>
      <c r="L727" s="68" t="s">
        <v>67</v>
      </c>
      <c r="M727" s="70" t="s">
        <v>9289</v>
      </c>
      <c r="N727" s="70">
        <v>1066000092</v>
      </c>
      <c r="O727" s="70">
        <v>1498</v>
      </c>
      <c r="P727" s="158">
        <v>45475</v>
      </c>
      <c r="Q727" s="307">
        <v>4519037000</v>
      </c>
      <c r="R727" s="158">
        <v>45476</v>
      </c>
      <c r="S727" s="70">
        <v>15000000</v>
      </c>
      <c r="T727" s="67" t="s">
        <v>66</v>
      </c>
      <c r="U727" s="70">
        <v>21400608</v>
      </c>
      <c r="V727" s="70" t="s">
        <v>9258</v>
      </c>
      <c r="W727" s="158">
        <v>45476</v>
      </c>
      <c r="X727" s="158">
        <v>45476</v>
      </c>
      <c r="Y727" s="78" t="s">
        <v>74</v>
      </c>
      <c r="Z727" s="249">
        <v>45626</v>
      </c>
      <c r="AA727" s="71">
        <f t="shared" si="55"/>
        <v>150</v>
      </c>
      <c r="AB727" s="71">
        <v>0</v>
      </c>
      <c r="AC727" s="299">
        <v>0</v>
      </c>
      <c r="AD727" s="71">
        <v>0</v>
      </c>
      <c r="AE727" s="158" t="s">
        <v>74</v>
      </c>
      <c r="AF727" s="71">
        <f t="shared" si="56"/>
        <v>0</v>
      </c>
      <c r="AG727" s="70">
        <v>0</v>
      </c>
      <c r="AH727" s="300">
        <v>0</v>
      </c>
      <c r="AI727" s="158" t="s">
        <v>74</v>
      </c>
      <c r="AJ727" s="67">
        <v>0</v>
      </c>
      <c r="AK727" s="76" t="s">
        <v>74</v>
      </c>
      <c r="AL727" s="76" t="s">
        <v>74</v>
      </c>
      <c r="AM727" s="71">
        <f t="shared" si="57"/>
        <v>0</v>
      </c>
      <c r="AN727" s="305">
        <f>+K727+AC727-AH727</f>
        <v>15000000</v>
      </c>
      <c r="AO727" s="67" t="s">
        <v>66</v>
      </c>
      <c r="AP727" s="70">
        <v>15000000</v>
      </c>
      <c r="AQ727" s="67" t="s">
        <v>94</v>
      </c>
      <c r="AR727" s="70">
        <v>0</v>
      </c>
      <c r="AS727" s="80" t="s">
        <v>74</v>
      </c>
      <c r="AT727" s="301">
        <v>12000000</v>
      </c>
      <c r="AU727" s="203">
        <f t="shared" si="58"/>
        <v>3000000</v>
      </c>
      <c r="AV727" s="83">
        <f t="shared" si="59"/>
        <v>0.8</v>
      </c>
      <c r="AW727" s="158" t="s">
        <v>74</v>
      </c>
      <c r="AX727" s="67" t="s">
        <v>95</v>
      </c>
      <c r="AY727" s="71" t="s">
        <v>9288</v>
      </c>
      <c r="AZ727" s="68" t="s">
        <v>66</v>
      </c>
      <c r="BA727" s="68" t="s">
        <v>66</v>
      </c>
    </row>
    <row r="728" spans="2:53" x14ac:dyDescent="0.25">
      <c r="B728" s="68">
        <v>2024</v>
      </c>
      <c r="C728" s="68">
        <v>891780111</v>
      </c>
      <c r="D728" s="69" t="s">
        <v>64</v>
      </c>
      <c r="E728" s="74" t="s">
        <v>9287</v>
      </c>
      <c r="F728" s="71" t="s">
        <v>9286</v>
      </c>
      <c r="G728" s="314">
        <v>0</v>
      </c>
      <c r="H728" s="67" t="s">
        <v>72</v>
      </c>
      <c r="I728" s="69" t="s">
        <v>65</v>
      </c>
      <c r="J728" s="70" t="s">
        <v>9285</v>
      </c>
      <c r="K728" s="70">
        <v>18500000</v>
      </c>
      <c r="L728" s="68" t="s">
        <v>67</v>
      </c>
      <c r="M728" s="70" t="s">
        <v>9284</v>
      </c>
      <c r="N728" s="70">
        <v>1083025029</v>
      </c>
      <c r="O728" s="70">
        <v>1498</v>
      </c>
      <c r="P728" s="158">
        <v>45475</v>
      </c>
      <c r="Q728" s="307">
        <v>4519037000</v>
      </c>
      <c r="R728" s="158">
        <v>45476</v>
      </c>
      <c r="S728" s="70">
        <v>18500000</v>
      </c>
      <c r="T728" s="67" t="s">
        <v>66</v>
      </c>
      <c r="U728" s="70">
        <v>21400608</v>
      </c>
      <c r="V728" s="70" t="s">
        <v>9258</v>
      </c>
      <c r="W728" s="158">
        <v>45476</v>
      </c>
      <c r="X728" s="158">
        <v>45476</v>
      </c>
      <c r="Y728" s="78" t="s">
        <v>74</v>
      </c>
      <c r="Z728" s="249">
        <v>45626</v>
      </c>
      <c r="AA728" s="71">
        <f t="shared" si="55"/>
        <v>150</v>
      </c>
      <c r="AB728" s="71">
        <v>0</v>
      </c>
      <c r="AC728" s="299">
        <v>0</v>
      </c>
      <c r="AD728" s="71">
        <v>0</v>
      </c>
      <c r="AE728" s="158" t="s">
        <v>74</v>
      </c>
      <c r="AF728" s="71">
        <f t="shared" si="56"/>
        <v>0</v>
      </c>
      <c r="AG728" s="70">
        <v>0</v>
      </c>
      <c r="AH728" s="300">
        <v>0</v>
      </c>
      <c r="AI728" s="158" t="s">
        <v>74</v>
      </c>
      <c r="AJ728" s="67">
        <v>0</v>
      </c>
      <c r="AK728" s="76" t="s">
        <v>74</v>
      </c>
      <c r="AL728" s="76" t="s">
        <v>74</v>
      </c>
      <c r="AM728" s="71">
        <f t="shared" si="57"/>
        <v>0</v>
      </c>
      <c r="AN728" s="305">
        <f>+K728+AC728-AH728</f>
        <v>18500000</v>
      </c>
      <c r="AO728" s="67" t="s">
        <v>66</v>
      </c>
      <c r="AP728" s="70">
        <v>18500000</v>
      </c>
      <c r="AQ728" s="67" t="s">
        <v>94</v>
      </c>
      <c r="AR728" s="70">
        <v>0</v>
      </c>
      <c r="AS728" s="80" t="s">
        <v>74</v>
      </c>
      <c r="AT728" s="301">
        <v>15200000</v>
      </c>
      <c r="AU728" s="203">
        <f t="shared" si="58"/>
        <v>3300000</v>
      </c>
      <c r="AV728" s="83">
        <f t="shared" si="59"/>
        <v>0.82162162162162167</v>
      </c>
      <c r="AW728" s="158" t="s">
        <v>74</v>
      </c>
      <c r="AX728" s="67" t="s">
        <v>95</v>
      </c>
      <c r="AY728" s="71" t="s">
        <v>9283</v>
      </c>
      <c r="AZ728" s="68" t="s">
        <v>66</v>
      </c>
      <c r="BA728" s="68" t="s">
        <v>66</v>
      </c>
    </row>
    <row r="729" spans="2:53" x14ac:dyDescent="0.25">
      <c r="B729" s="68">
        <v>2024</v>
      </c>
      <c r="C729" s="68">
        <v>891780111</v>
      </c>
      <c r="D729" s="69" t="s">
        <v>64</v>
      </c>
      <c r="E729" s="74" t="s">
        <v>9282</v>
      </c>
      <c r="F729" s="71" t="s">
        <v>9281</v>
      </c>
      <c r="G729" s="314">
        <v>0</v>
      </c>
      <c r="H729" s="67" t="s">
        <v>72</v>
      </c>
      <c r="I729" s="69" t="s">
        <v>65</v>
      </c>
      <c r="J729" s="70" t="s">
        <v>9280</v>
      </c>
      <c r="K729" s="70">
        <v>12500000</v>
      </c>
      <c r="L729" s="68" t="s">
        <v>67</v>
      </c>
      <c r="M729" s="70" t="s">
        <v>9279</v>
      </c>
      <c r="N729" s="70">
        <v>1082941024</v>
      </c>
      <c r="O729" s="70">
        <v>1499</v>
      </c>
      <c r="P729" s="158">
        <v>45475</v>
      </c>
      <c r="Q729" s="70">
        <v>2126650000</v>
      </c>
      <c r="R729" s="158">
        <v>45476</v>
      </c>
      <c r="S729" s="70">
        <v>12500000</v>
      </c>
      <c r="T729" s="67" t="s">
        <v>66</v>
      </c>
      <c r="U729" s="70">
        <v>12621405</v>
      </c>
      <c r="V729" s="70" t="s">
        <v>5391</v>
      </c>
      <c r="W729" s="158">
        <v>45476</v>
      </c>
      <c r="X729" s="158">
        <v>45476</v>
      </c>
      <c r="Y729" s="78" t="s">
        <v>74</v>
      </c>
      <c r="Z729" s="249">
        <v>45626</v>
      </c>
      <c r="AA729" s="71">
        <f t="shared" si="55"/>
        <v>150</v>
      </c>
      <c r="AB729" s="71">
        <v>0</v>
      </c>
      <c r="AC729" s="299">
        <v>0</v>
      </c>
      <c r="AD729" s="71">
        <v>0</v>
      </c>
      <c r="AE729" s="158" t="s">
        <v>74</v>
      </c>
      <c r="AF729" s="71">
        <f t="shared" si="56"/>
        <v>0</v>
      </c>
      <c r="AG729" s="70">
        <v>0</v>
      </c>
      <c r="AH729" s="300">
        <v>0</v>
      </c>
      <c r="AI729" s="158" t="s">
        <v>74</v>
      </c>
      <c r="AJ729" s="67">
        <v>0</v>
      </c>
      <c r="AK729" s="76" t="s">
        <v>74</v>
      </c>
      <c r="AL729" s="76" t="s">
        <v>74</v>
      </c>
      <c r="AM729" s="71">
        <f t="shared" si="57"/>
        <v>0</v>
      </c>
      <c r="AN729" s="305">
        <f>+K729+AC729-AH729</f>
        <v>12500000</v>
      </c>
      <c r="AO729" s="67" t="s">
        <v>66</v>
      </c>
      <c r="AP729" s="70">
        <v>12500000</v>
      </c>
      <c r="AQ729" s="67" t="s">
        <v>94</v>
      </c>
      <c r="AR729" s="70">
        <v>0</v>
      </c>
      <c r="AS729" s="80" t="s">
        <v>74</v>
      </c>
      <c r="AT729" s="301">
        <v>10000000</v>
      </c>
      <c r="AU729" s="203">
        <f t="shared" si="58"/>
        <v>2500000</v>
      </c>
      <c r="AV729" s="83">
        <f t="shared" si="59"/>
        <v>0.8</v>
      </c>
      <c r="AW729" s="158" t="s">
        <v>74</v>
      </c>
      <c r="AX729" s="67" t="s">
        <v>95</v>
      </c>
      <c r="AY729" s="71" t="s">
        <v>9278</v>
      </c>
      <c r="AZ729" s="68" t="s">
        <v>66</v>
      </c>
      <c r="BA729" s="68" t="s">
        <v>66</v>
      </c>
    </row>
    <row r="730" spans="2:53" x14ac:dyDescent="0.25">
      <c r="B730" s="68">
        <v>2024</v>
      </c>
      <c r="C730" s="68">
        <v>891780111</v>
      </c>
      <c r="D730" s="69" t="s">
        <v>64</v>
      </c>
      <c r="E730" s="74" t="s">
        <v>9277</v>
      </c>
      <c r="F730" s="71" t="s">
        <v>9276</v>
      </c>
      <c r="G730" s="314">
        <v>0</v>
      </c>
      <c r="H730" s="67" t="s">
        <v>72</v>
      </c>
      <c r="I730" s="69" t="s">
        <v>65</v>
      </c>
      <c r="J730" s="70" t="s">
        <v>9275</v>
      </c>
      <c r="K730" s="70">
        <v>18500000</v>
      </c>
      <c r="L730" s="68" t="s">
        <v>67</v>
      </c>
      <c r="M730" s="70" t="s">
        <v>9274</v>
      </c>
      <c r="N730" s="70">
        <v>1083019267</v>
      </c>
      <c r="O730" s="70">
        <v>1498</v>
      </c>
      <c r="P730" s="158">
        <v>45475</v>
      </c>
      <c r="Q730" s="307">
        <v>4519037000</v>
      </c>
      <c r="R730" s="158">
        <v>45476</v>
      </c>
      <c r="S730" s="70">
        <v>18500000</v>
      </c>
      <c r="T730" s="67" t="s">
        <v>66</v>
      </c>
      <c r="U730" s="70">
        <v>12621405</v>
      </c>
      <c r="V730" s="70" t="s">
        <v>5391</v>
      </c>
      <c r="W730" s="158">
        <v>45476</v>
      </c>
      <c r="X730" s="158">
        <v>45476</v>
      </c>
      <c r="Y730" s="78" t="s">
        <v>74</v>
      </c>
      <c r="Z730" s="249">
        <v>45626</v>
      </c>
      <c r="AA730" s="71">
        <f t="shared" si="55"/>
        <v>150</v>
      </c>
      <c r="AB730" s="71">
        <v>0</v>
      </c>
      <c r="AC730" s="299">
        <v>0</v>
      </c>
      <c r="AD730" s="71">
        <v>0</v>
      </c>
      <c r="AE730" s="158" t="s">
        <v>74</v>
      </c>
      <c r="AF730" s="71">
        <f t="shared" si="56"/>
        <v>0</v>
      </c>
      <c r="AG730" s="70">
        <v>0</v>
      </c>
      <c r="AH730" s="300">
        <v>0</v>
      </c>
      <c r="AI730" s="158" t="s">
        <v>74</v>
      </c>
      <c r="AJ730" s="67">
        <v>0</v>
      </c>
      <c r="AK730" s="76" t="s">
        <v>74</v>
      </c>
      <c r="AL730" s="76" t="s">
        <v>74</v>
      </c>
      <c r="AM730" s="71">
        <f t="shared" si="57"/>
        <v>0</v>
      </c>
      <c r="AN730" s="305">
        <f>+K730+AC730-AH730</f>
        <v>18500000</v>
      </c>
      <c r="AO730" s="67" t="s">
        <v>66</v>
      </c>
      <c r="AP730" s="70">
        <v>18500000</v>
      </c>
      <c r="AQ730" s="67" t="s">
        <v>94</v>
      </c>
      <c r="AR730" s="70">
        <v>0</v>
      </c>
      <c r="AS730" s="80" t="s">
        <v>74</v>
      </c>
      <c r="AT730" s="301">
        <v>14800000</v>
      </c>
      <c r="AU730" s="203">
        <f t="shared" si="58"/>
        <v>3700000</v>
      </c>
      <c r="AV730" s="83">
        <f t="shared" si="59"/>
        <v>0.8</v>
      </c>
      <c r="AW730" s="158" t="s">
        <v>74</v>
      </c>
      <c r="AX730" s="67" t="s">
        <v>95</v>
      </c>
      <c r="AY730" s="71" t="s">
        <v>9273</v>
      </c>
      <c r="AZ730" s="68" t="s">
        <v>66</v>
      </c>
      <c r="BA730" s="68" t="s">
        <v>66</v>
      </c>
    </row>
    <row r="731" spans="2:53" x14ac:dyDescent="0.25">
      <c r="B731" s="68">
        <v>2024</v>
      </c>
      <c r="C731" s="68">
        <v>891780111</v>
      </c>
      <c r="D731" s="69" t="s">
        <v>64</v>
      </c>
      <c r="E731" s="74" t="s">
        <v>9272</v>
      </c>
      <c r="F731" s="71" t="s">
        <v>9271</v>
      </c>
      <c r="G731" s="314">
        <v>0</v>
      </c>
      <c r="H731" s="67" t="s">
        <v>72</v>
      </c>
      <c r="I731" s="69" t="s">
        <v>65</v>
      </c>
      <c r="J731" s="70" t="s">
        <v>9270</v>
      </c>
      <c r="K731" s="70">
        <v>16500000</v>
      </c>
      <c r="L731" s="68" t="s">
        <v>67</v>
      </c>
      <c r="M731" s="70" t="s">
        <v>9269</v>
      </c>
      <c r="N731" s="70">
        <v>1045726836</v>
      </c>
      <c r="O731" s="70">
        <v>1498</v>
      </c>
      <c r="P731" s="158">
        <v>45475</v>
      </c>
      <c r="Q731" s="307">
        <v>4519037000</v>
      </c>
      <c r="R731" s="158">
        <v>45476</v>
      </c>
      <c r="S731" s="70">
        <v>16500000</v>
      </c>
      <c r="T731" s="67" t="s">
        <v>66</v>
      </c>
      <c r="U731" s="70">
        <v>12621405</v>
      </c>
      <c r="V731" s="70" t="s">
        <v>5391</v>
      </c>
      <c r="W731" s="158">
        <v>45476</v>
      </c>
      <c r="X731" s="158">
        <v>45476</v>
      </c>
      <c r="Y731" s="78" t="s">
        <v>74</v>
      </c>
      <c r="Z731" s="249">
        <v>45626</v>
      </c>
      <c r="AA731" s="71">
        <f t="shared" si="55"/>
        <v>150</v>
      </c>
      <c r="AB731" s="71">
        <v>0</v>
      </c>
      <c r="AC731" s="299">
        <v>0</v>
      </c>
      <c r="AD731" s="71">
        <v>0</v>
      </c>
      <c r="AE731" s="158" t="s">
        <v>74</v>
      </c>
      <c r="AF731" s="71">
        <f t="shared" si="56"/>
        <v>0</v>
      </c>
      <c r="AG731" s="70">
        <v>0</v>
      </c>
      <c r="AH731" s="300">
        <v>0</v>
      </c>
      <c r="AI731" s="158" t="s">
        <v>74</v>
      </c>
      <c r="AJ731" s="67">
        <v>0</v>
      </c>
      <c r="AK731" s="76" t="s">
        <v>74</v>
      </c>
      <c r="AL731" s="76" t="s">
        <v>74</v>
      </c>
      <c r="AM731" s="71">
        <f t="shared" si="57"/>
        <v>0</v>
      </c>
      <c r="AN731" s="305">
        <f>+K731+AC731-AH731</f>
        <v>16500000</v>
      </c>
      <c r="AO731" s="67" t="s">
        <v>66</v>
      </c>
      <c r="AP731" s="70">
        <v>16500000</v>
      </c>
      <c r="AQ731" s="67" t="s">
        <v>94</v>
      </c>
      <c r="AR731" s="70">
        <v>0</v>
      </c>
      <c r="AS731" s="80" t="s">
        <v>74</v>
      </c>
      <c r="AT731" s="301">
        <v>13200000</v>
      </c>
      <c r="AU731" s="203">
        <f t="shared" si="58"/>
        <v>3300000</v>
      </c>
      <c r="AV731" s="83">
        <f t="shared" si="59"/>
        <v>0.8</v>
      </c>
      <c r="AW731" s="158" t="s">
        <v>74</v>
      </c>
      <c r="AX731" s="67" t="s">
        <v>95</v>
      </c>
      <c r="AY731" s="71" t="s">
        <v>9268</v>
      </c>
      <c r="AZ731" s="68" t="s">
        <v>66</v>
      </c>
      <c r="BA731" s="68" t="s">
        <v>66</v>
      </c>
    </row>
    <row r="732" spans="2:53" x14ac:dyDescent="0.25">
      <c r="B732" s="68">
        <v>2024</v>
      </c>
      <c r="C732" s="68">
        <v>891780111</v>
      </c>
      <c r="D732" s="69" t="s">
        <v>64</v>
      </c>
      <c r="E732" s="74" t="s">
        <v>9267</v>
      </c>
      <c r="F732" s="71" t="s">
        <v>9266</v>
      </c>
      <c r="G732" s="314">
        <v>0</v>
      </c>
      <c r="H732" s="67" t="s">
        <v>72</v>
      </c>
      <c r="I732" s="69" t="s">
        <v>65</v>
      </c>
      <c r="J732" s="70" t="s">
        <v>9265</v>
      </c>
      <c r="K732" s="70">
        <v>15000000</v>
      </c>
      <c r="L732" s="68" t="s">
        <v>67</v>
      </c>
      <c r="M732" s="70" t="s">
        <v>9264</v>
      </c>
      <c r="N732" s="70">
        <v>1083567834</v>
      </c>
      <c r="O732" s="70">
        <v>1498</v>
      </c>
      <c r="P732" s="158">
        <v>45475</v>
      </c>
      <c r="Q732" s="307">
        <v>4519037000</v>
      </c>
      <c r="R732" s="158">
        <v>45476</v>
      </c>
      <c r="S732" s="70">
        <v>15000000</v>
      </c>
      <c r="T732" s="67" t="s">
        <v>66</v>
      </c>
      <c r="U732" s="70">
        <v>85465146</v>
      </c>
      <c r="V732" s="70" t="s">
        <v>7181</v>
      </c>
      <c r="W732" s="158">
        <v>45476</v>
      </c>
      <c r="X732" s="158">
        <v>45476</v>
      </c>
      <c r="Y732" s="78" t="s">
        <v>74</v>
      </c>
      <c r="Z732" s="249">
        <v>45626</v>
      </c>
      <c r="AA732" s="71">
        <f t="shared" si="55"/>
        <v>150</v>
      </c>
      <c r="AB732" s="71">
        <v>0</v>
      </c>
      <c r="AC732" s="299">
        <v>0</v>
      </c>
      <c r="AD732" s="71">
        <v>0</v>
      </c>
      <c r="AE732" s="158" t="s">
        <v>74</v>
      </c>
      <c r="AF732" s="71">
        <f t="shared" si="56"/>
        <v>0</v>
      </c>
      <c r="AG732" s="70">
        <v>0</v>
      </c>
      <c r="AH732" s="300">
        <v>0</v>
      </c>
      <c r="AI732" s="158" t="s">
        <v>74</v>
      </c>
      <c r="AJ732" s="67">
        <v>0</v>
      </c>
      <c r="AK732" s="76" t="s">
        <v>74</v>
      </c>
      <c r="AL732" s="76" t="s">
        <v>74</v>
      </c>
      <c r="AM732" s="71">
        <f t="shared" si="57"/>
        <v>0</v>
      </c>
      <c r="AN732" s="305">
        <f>+K732+AC732-AH732</f>
        <v>15000000</v>
      </c>
      <c r="AO732" s="67" t="s">
        <v>66</v>
      </c>
      <c r="AP732" s="70">
        <v>15000000</v>
      </c>
      <c r="AQ732" s="67" t="s">
        <v>94</v>
      </c>
      <c r="AR732" s="70">
        <v>0</v>
      </c>
      <c r="AS732" s="80" t="s">
        <v>74</v>
      </c>
      <c r="AT732" s="301">
        <v>12000000</v>
      </c>
      <c r="AU732" s="203">
        <f t="shared" si="58"/>
        <v>3000000</v>
      </c>
      <c r="AV732" s="83">
        <f t="shared" si="59"/>
        <v>0.8</v>
      </c>
      <c r="AW732" s="158" t="s">
        <v>74</v>
      </c>
      <c r="AX732" s="67" t="s">
        <v>95</v>
      </c>
      <c r="AY732" s="71" t="s">
        <v>9263</v>
      </c>
      <c r="AZ732" s="68" t="s">
        <v>66</v>
      </c>
      <c r="BA732" s="68" t="s">
        <v>66</v>
      </c>
    </row>
    <row r="733" spans="2:53" x14ac:dyDescent="0.25">
      <c r="B733" s="68">
        <v>2024</v>
      </c>
      <c r="C733" s="68">
        <v>891780111</v>
      </c>
      <c r="D733" s="69" t="s">
        <v>64</v>
      </c>
      <c r="E733" s="74" t="s">
        <v>9262</v>
      </c>
      <c r="F733" s="71" t="s">
        <v>9261</v>
      </c>
      <c r="G733" s="314">
        <v>0</v>
      </c>
      <c r="H733" s="67" t="s">
        <v>72</v>
      </c>
      <c r="I733" s="69" t="s">
        <v>65</v>
      </c>
      <c r="J733" s="70" t="s">
        <v>9260</v>
      </c>
      <c r="K733" s="70">
        <v>15500000</v>
      </c>
      <c r="L733" s="68" t="s">
        <v>67</v>
      </c>
      <c r="M733" s="70" t="s">
        <v>9259</v>
      </c>
      <c r="N733" s="70">
        <v>1102880046</v>
      </c>
      <c r="O733" s="70">
        <v>1498</v>
      </c>
      <c r="P733" s="158">
        <v>45475</v>
      </c>
      <c r="Q733" s="307">
        <v>4519037000</v>
      </c>
      <c r="R733" s="158">
        <v>45476</v>
      </c>
      <c r="S733" s="70">
        <v>15500000</v>
      </c>
      <c r="T733" s="67" t="s">
        <v>66</v>
      </c>
      <c r="U733" s="70">
        <v>21400608</v>
      </c>
      <c r="V733" s="70" t="s">
        <v>9258</v>
      </c>
      <c r="W733" s="158">
        <v>45476</v>
      </c>
      <c r="X733" s="158">
        <v>45476</v>
      </c>
      <c r="Y733" s="78" t="s">
        <v>74</v>
      </c>
      <c r="Z733" s="249">
        <v>45626</v>
      </c>
      <c r="AA733" s="71">
        <f t="shared" si="55"/>
        <v>150</v>
      </c>
      <c r="AB733" s="71">
        <v>0</v>
      </c>
      <c r="AC733" s="299">
        <v>0</v>
      </c>
      <c r="AD733" s="71">
        <v>0</v>
      </c>
      <c r="AE733" s="158" t="s">
        <v>74</v>
      </c>
      <c r="AF733" s="71">
        <f t="shared" si="56"/>
        <v>0</v>
      </c>
      <c r="AG733" s="70">
        <v>0</v>
      </c>
      <c r="AH733" s="300">
        <v>0</v>
      </c>
      <c r="AI733" s="158" t="s">
        <v>74</v>
      </c>
      <c r="AJ733" s="67">
        <v>0</v>
      </c>
      <c r="AK733" s="76" t="s">
        <v>74</v>
      </c>
      <c r="AL733" s="76" t="s">
        <v>74</v>
      </c>
      <c r="AM733" s="71">
        <f t="shared" si="57"/>
        <v>0</v>
      </c>
      <c r="AN733" s="305">
        <f>+K733+AC733-AH733</f>
        <v>15500000</v>
      </c>
      <c r="AO733" s="67" t="s">
        <v>66</v>
      </c>
      <c r="AP733" s="70">
        <v>15500000</v>
      </c>
      <c r="AQ733" s="67" t="s">
        <v>94</v>
      </c>
      <c r="AR733" s="70">
        <v>0</v>
      </c>
      <c r="AS733" s="80" t="s">
        <v>74</v>
      </c>
      <c r="AT733" s="301">
        <v>12800000</v>
      </c>
      <c r="AU733" s="203">
        <f t="shared" si="58"/>
        <v>2700000</v>
      </c>
      <c r="AV733" s="83">
        <f t="shared" si="59"/>
        <v>0.82580645161290323</v>
      </c>
      <c r="AW733" s="158" t="s">
        <v>74</v>
      </c>
      <c r="AX733" s="67" t="s">
        <v>95</v>
      </c>
      <c r="AY733" s="71" t="s">
        <v>9257</v>
      </c>
      <c r="AZ733" s="68" t="s">
        <v>66</v>
      </c>
      <c r="BA733" s="68" t="s">
        <v>66</v>
      </c>
    </row>
    <row r="734" spans="2:53" x14ac:dyDescent="0.25">
      <c r="B734" s="68">
        <v>2024</v>
      </c>
      <c r="C734" s="68">
        <v>891780111</v>
      </c>
      <c r="D734" s="69" t="s">
        <v>64</v>
      </c>
      <c r="E734" s="74" t="s">
        <v>9256</v>
      </c>
      <c r="F734" s="71" t="s">
        <v>9255</v>
      </c>
      <c r="G734" s="314">
        <v>0</v>
      </c>
      <c r="H734" s="67" t="s">
        <v>72</v>
      </c>
      <c r="I734" s="69" t="s">
        <v>65</v>
      </c>
      <c r="J734" s="70" t="s">
        <v>8960</v>
      </c>
      <c r="K734" s="70">
        <v>10500000</v>
      </c>
      <c r="L734" s="68" t="s">
        <v>67</v>
      </c>
      <c r="M734" s="70" t="s">
        <v>9254</v>
      </c>
      <c r="N734" s="70">
        <v>85455874</v>
      </c>
      <c r="O734" s="70">
        <v>1499</v>
      </c>
      <c r="P734" s="158">
        <v>45475</v>
      </c>
      <c r="Q734" s="70">
        <v>2126650000</v>
      </c>
      <c r="R734" s="158">
        <v>45476</v>
      </c>
      <c r="S734" s="70">
        <v>10500000</v>
      </c>
      <c r="T734" s="67" t="s">
        <v>66</v>
      </c>
      <c r="U734" s="70">
        <v>85459497</v>
      </c>
      <c r="V734" s="70" t="s">
        <v>4616</v>
      </c>
      <c r="W734" s="158">
        <v>45476</v>
      </c>
      <c r="X734" s="158">
        <v>45476</v>
      </c>
      <c r="Y734" s="78" t="s">
        <v>74</v>
      </c>
      <c r="Z734" s="249">
        <v>45626</v>
      </c>
      <c r="AA734" s="71">
        <f t="shared" si="55"/>
        <v>150</v>
      </c>
      <c r="AB734" s="71">
        <v>0</v>
      </c>
      <c r="AC734" s="299">
        <v>0</v>
      </c>
      <c r="AD734" s="71">
        <v>0</v>
      </c>
      <c r="AE734" s="158" t="s">
        <v>74</v>
      </c>
      <c r="AF734" s="71">
        <f t="shared" si="56"/>
        <v>0</v>
      </c>
      <c r="AG734" s="70">
        <v>0</v>
      </c>
      <c r="AH734" s="300">
        <v>0</v>
      </c>
      <c r="AI734" s="158" t="s">
        <v>74</v>
      </c>
      <c r="AJ734" s="67">
        <v>0</v>
      </c>
      <c r="AK734" s="76" t="s">
        <v>74</v>
      </c>
      <c r="AL734" s="76" t="s">
        <v>74</v>
      </c>
      <c r="AM734" s="71">
        <f t="shared" si="57"/>
        <v>0</v>
      </c>
      <c r="AN734" s="305">
        <f>+K734+AC734-AH734</f>
        <v>10500000</v>
      </c>
      <c r="AO734" s="67" t="s">
        <v>66</v>
      </c>
      <c r="AP734" s="70">
        <v>10500000</v>
      </c>
      <c r="AQ734" s="67" t="s">
        <v>94</v>
      </c>
      <c r="AR734" s="70">
        <v>0</v>
      </c>
      <c r="AS734" s="80" t="s">
        <v>74</v>
      </c>
      <c r="AT734" s="301">
        <v>8400000</v>
      </c>
      <c r="AU734" s="203">
        <f t="shared" si="58"/>
        <v>2100000</v>
      </c>
      <c r="AV734" s="83">
        <f t="shared" si="59"/>
        <v>0.8</v>
      </c>
      <c r="AW734" s="158" t="s">
        <v>74</v>
      </c>
      <c r="AX734" s="67" t="s">
        <v>95</v>
      </c>
      <c r="AY734" s="71" t="s">
        <v>9253</v>
      </c>
      <c r="AZ734" s="68" t="s">
        <v>66</v>
      </c>
      <c r="BA734" s="68" t="s">
        <v>66</v>
      </c>
    </row>
    <row r="735" spans="2:53" x14ac:dyDescent="0.25">
      <c r="B735" s="68">
        <v>2024</v>
      </c>
      <c r="C735" s="68">
        <v>891780111</v>
      </c>
      <c r="D735" s="69" t="s">
        <v>64</v>
      </c>
      <c r="E735" s="74" t="s">
        <v>9252</v>
      </c>
      <c r="F735" s="71" t="s">
        <v>9251</v>
      </c>
      <c r="G735" s="314">
        <v>0</v>
      </c>
      <c r="H735" s="67" t="s">
        <v>72</v>
      </c>
      <c r="I735" s="69" t="s">
        <v>65</v>
      </c>
      <c r="J735" s="70" t="s">
        <v>8960</v>
      </c>
      <c r="K735" s="70">
        <v>10500000</v>
      </c>
      <c r="L735" s="68" t="s">
        <v>67</v>
      </c>
      <c r="M735" s="70" t="s">
        <v>9250</v>
      </c>
      <c r="N735" s="70">
        <v>84092041</v>
      </c>
      <c r="O735" s="70">
        <v>1499</v>
      </c>
      <c r="P735" s="158">
        <v>45475</v>
      </c>
      <c r="Q735" s="70">
        <v>2126650000</v>
      </c>
      <c r="R735" s="158">
        <v>45476</v>
      </c>
      <c r="S735" s="70">
        <v>10500000</v>
      </c>
      <c r="T735" s="67" t="s">
        <v>66</v>
      </c>
      <c r="U735" s="70">
        <v>85459497</v>
      </c>
      <c r="V735" s="70" t="s">
        <v>4616</v>
      </c>
      <c r="W735" s="158">
        <v>45476</v>
      </c>
      <c r="X735" s="158">
        <v>45476</v>
      </c>
      <c r="Y735" s="78" t="s">
        <v>74</v>
      </c>
      <c r="Z735" s="249">
        <v>45626</v>
      </c>
      <c r="AA735" s="71">
        <f t="shared" si="55"/>
        <v>150</v>
      </c>
      <c r="AB735" s="71">
        <v>0</v>
      </c>
      <c r="AC735" s="299">
        <v>0</v>
      </c>
      <c r="AD735" s="71">
        <v>0</v>
      </c>
      <c r="AE735" s="158" t="s">
        <v>74</v>
      </c>
      <c r="AF735" s="71">
        <f t="shared" si="56"/>
        <v>0</v>
      </c>
      <c r="AG735" s="70">
        <v>0</v>
      </c>
      <c r="AH735" s="300">
        <v>0</v>
      </c>
      <c r="AI735" s="158" t="s">
        <v>74</v>
      </c>
      <c r="AJ735" s="67">
        <v>0</v>
      </c>
      <c r="AK735" s="76" t="s">
        <v>74</v>
      </c>
      <c r="AL735" s="76" t="s">
        <v>74</v>
      </c>
      <c r="AM735" s="71">
        <f t="shared" si="57"/>
        <v>0</v>
      </c>
      <c r="AN735" s="305">
        <f>+K735+AC735-AH735</f>
        <v>10500000</v>
      </c>
      <c r="AO735" s="67" t="s">
        <v>66</v>
      </c>
      <c r="AP735" s="70">
        <v>10500000</v>
      </c>
      <c r="AQ735" s="67" t="s">
        <v>94</v>
      </c>
      <c r="AR735" s="70">
        <v>0</v>
      </c>
      <c r="AS735" s="80" t="s">
        <v>74</v>
      </c>
      <c r="AT735" s="301">
        <v>8400000</v>
      </c>
      <c r="AU735" s="203">
        <f t="shared" si="58"/>
        <v>2100000</v>
      </c>
      <c r="AV735" s="83">
        <f t="shared" si="59"/>
        <v>0.8</v>
      </c>
      <c r="AW735" s="158" t="s">
        <v>74</v>
      </c>
      <c r="AX735" s="67" t="s">
        <v>95</v>
      </c>
      <c r="AY735" s="71" t="s">
        <v>9249</v>
      </c>
      <c r="AZ735" s="68" t="s">
        <v>66</v>
      </c>
      <c r="BA735" s="68" t="s">
        <v>66</v>
      </c>
    </row>
    <row r="736" spans="2:53" x14ac:dyDescent="0.25">
      <c r="B736" s="68">
        <v>2024</v>
      </c>
      <c r="C736" s="68">
        <v>891780111</v>
      </c>
      <c r="D736" s="69" t="s">
        <v>64</v>
      </c>
      <c r="E736" s="74" t="s">
        <v>9248</v>
      </c>
      <c r="F736" s="71" t="s">
        <v>9247</v>
      </c>
      <c r="G736" s="314">
        <v>0</v>
      </c>
      <c r="H736" s="67" t="s">
        <v>72</v>
      </c>
      <c r="I736" s="69" t="s">
        <v>65</v>
      </c>
      <c r="J736" s="70" t="s">
        <v>9246</v>
      </c>
      <c r="K736" s="70">
        <v>16500000</v>
      </c>
      <c r="L736" s="68" t="s">
        <v>67</v>
      </c>
      <c r="M736" s="70" t="s">
        <v>9245</v>
      </c>
      <c r="N736" s="70">
        <v>1082944543</v>
      </c>
      <c r="O736" s="70">
        <v>1498</v>
      </c>
      <c r="P736" s="158">
        <v>45475</v>
      </c>
      <c r="Q736" s="70">
        <v>4519037000</v>
      </c>
      <c r="R736" s="158">
        <v>45476</v>
      </c>
      <c r="S736" s="70">
        <v>16500000</v>
      </c>
      <c r="T736" s="67" t="s">
        <v>66</v>
      </c>
      <c r="U736" s="70">
        <v>93400727</v>
      </c>
      <c r="V736" s="70" t="s">
        <v>6515</v>
      </c>
      <c r="W736" s="158">
        <v>45476</v>
      </c>
      <c r="X736" s="158">
        <v>45476</v>
      </c>
      <c r="Y736" s="78" t="s">
        <v>74</v>
      </c>
      <c r="Z736" s="249">
        <v>45626</v>
      </c>
      <c r="AA736" s="71">
        <f t="shared" si="55"/>
        <v>150</v>
      </c>
      <c r="AB736" s="71">
        <v>0</v>
      </c>
      <c r="AC736" s="299">
        <v>0</v>
      </c>
      <c r="AD736" s="71">
        <v>0</v>
      </c>
      <c r="AE736" s="158" t="s">
        <v>74</v>
      </c>
      <c r="AF736" s="71">
        <f t="shared" si="56"/>
        <v>0</v>
      </c>
      <c r="AG736" s="70">
        <v>0</v>
      </c>
      <c r="AH736" s="300">
        <v>0</v>
      </c>
      <c r="AI736" s="158" t="s">
        <v>74</v>
      </c>
      <c r="AJ736" s="67">
        <v>0</v>
      </c>
      <c r="AK736" s="76" t="s">
        <v>74</v>
      </c>
      <c r="AL736" s="76" t="s">
        <v>74</v>
      </c>
      <c r="AM736" s="71">
        <f t="shared" si="57"/>
        <v>0</v>
      </c>
      <c r="AN736" s="305">
        <f>+K736+AC736-AH736</f>
        <v>16500000</v>
      </c>
      <c r="AO736" s="67" t="s">
        <v>66</v>
      </c>
      <c r="AP736" s="70">
        <v>16500000</v>
      </c>
      <c r="AQ736" s="67" t="s">
        <v>94</v>
      </c>
      <c r="AR736" s="70">
        <v>0</v>
      </c>
      <c r="AS736" s="80" t="s">
        <v>74</v>
      </c>
      <c r="AT736" s="301">
        <v>13200000</v>
      </c>
      <c r="AU736" s="203">
        <f t="shared" si="58"/>
        <v>3300000</v>
      </c>
      <c r="AV736" s="83">
        <f t="shared" si="59"/>
        <v>0.8</v>
      </c>
      <c r="AW736" s="158" t="s">
        <v>74</v>
      </c>
      <c r="AX736" s="67" t="s">
        <v>95</v>
      </c>
      <c r="AY736" s="71" t="s">
        <v>9244</v>
      </c>
      <c r="AZ736" s="68" t="s">
        <v>66</v>
      </c>
      <c r="BA736" s="68" t="s">
        <v>66</v>
      </c>
    </row>
    <row r="737" spans="2:53" x14ac:dyDescent="0.25">
      <c r="B737" s="68">
        <v>2024</v>
      </c>
      <c r="C737" s="68">
        <v>891780111</v>
      </c>
      <c r="D737" s="69" t="s">
        <v>64</v>
      </c>
      <c r="E737" s="74" t="s">
        <v>9243</v>
      </c>
      <c r="F737" s="71" t="s">
        <v>9242</v>
      </c>
      <c r="G737" s="314">
        <v>0</v>
      </c>
      <c r="H737" s="67" t="s">
        <v>72</v>
      </c>
      <c r="I737" s="69" t="s">
        <v>65</v>
      </c>
      <c r="J737" s="70" t="s">
        <v>9241</v>
      </c>
      <c r="K737" s="70">
        <v>16500000</v>
      </c>
      <c r="L737" s="68" t="s">
        <v>67</v>
      </c>
      <c r="M737" s="70" t="s">
        <v>9240</v>
      </c>
      <c r="N737" s="70">
        <v>1082948644</v>
      </c>
      <c r="O737" s="70">
        <v>1498</v>
      </c>
      <c r="P737" s="158">
        <v>45475</v>
      </c>
      <c r="Q737" s="70">
        <v>4519037000</v>
      </c>
      <c r="R737" s="158">
        <v>45476</v>
      </c>
      <c r="S737" s="70">
        <v>16500000</v>
      </c>
      <c r="T737" s="67" t="s">
        <v>66</v>
      </c>
      <c r="U737" s="70">
        <v>57435262</v>
      </c>
      <c r="V737" s="70" t="s">
        <v>8457</v>
      </c>
      <c r="W737" s="158">
        <v>45476</v>
      </c>
      <c r="X737" s="158">
        <v>45476</v>
      </c>
      <c r="Y737" s="78" t="s">
        <v>74</v>
      </c>
      <c r="Z737" s="249">
        <v>45626</v>
      </c>
      <c r="AA737" s="71">
        <f t="shared" si="55"/>
        <v>150</v>
      </c>
      <c r="AB737" s="71">
        <v>0</v>
      </c>
      <c r="AC737" s="299">
        <v>0</v>
      </c>
      <c r="AD737" s="71">
        <v>0</v>
      </c>
      <c r="AE737" s="158" t="s">
        <v>74</v>
      </c>
      <c r="AF737" s="71">
        <f t="shared" si="56"/>
        <v>0</v>
      </c>
      <c r="AG737" s="70">
        <v>0</v>
      </c>
      <c r="AH737" s="300">
        <v>0</v>
      </c>
      <c r="AI737" s="158" t="s">
        <v>74</v>
      </c>
      <c r="AJ737" s="67">
        <v>0</v>
      </c>
      <c r="AK737" s="76" t="s">
        <v>74</v>
      </c>
      <c r="AL737" s="76" t="s">
        <v>74</v>
      </c>
      <c r="AM737" s="71">
        <f t="shared" si="57"/>
        <v>0</v>
      </c>
      <c r="AN737" s="305">
        <f>+K737+AC737-AH737</f>
        <v>16500000</v>
      </c>
      <c r="AO737" s="67" t="s">
        <v>66</v>
      </c>
      <c r="AP737" s="70">
        <v>16500000</v>
      </c>
      <c r="AQ737" s="67" t="s">
        <v>94</v>
      </c>
      <c r="AR737" s="70">
        <v>0</v>
      </c>
      <c r="AS737" s="80" t="s">
        <v>74</v>
      </c>
      <c r="AT737" s="301">
        <v>13200000</v>
      </c>
      <c r="AU737" s="203">
        <f t="shared" si="58"/>
        <v>3300000</v>
      </c>
      <c r="AV737" s="83">
        <f t="shared" si="59"/>
        <v>0.8</v>
      </c>
      <c r="AW737" s="158" t="s">
        <v>74</v>
      </c>
      <c r="AX737" s="67" t="s">
        <v>95</v>
      </c>
      <c r="AY737" s="71" t="s">
        <v>9239</v>
      </c>
      <c r="AZ737" s="68" t="s">
        <v>66</v>
      </c>
      <c r="BA737" s="68" t="s">
        <v>66</v>
      </c>
    </row>
    <row r="738" spans="2:53" x14ac:dyDescent="0.25">
      <c r="B738" s="68">
        <v>2024</v>
      </c>
      <c r="C738" s="68">
        <v>891780111</v>
      </c>
      <c r="D738" s="69" t="s">
        <v>64</v>
      </c>
      <c r="E738" s="74" t="s">
        <v>9238</v>
      </c>
      <c r="F738" s="71" t="s">
        <v>9237</v>
      </c>
      <c r="G738" s="314">
        <v>0</v>
      </c>
      <c r="H738" s="67" t="s">
        <v>72</v>
      </c>
      <c r="I738" s="69" t="s">
        <v>65</v>
      </c>
      <c r="J738" s="70" t="s">
        <v>9236</v>
      </c>
      <c r="K738" s="70">
        <v>16500000</v>
      </c>
      <c r="L738" s="68" t="s">
        <v>67</v>
      </c>
      <c r="M738" s="70" t="s">
        <v>9235</v>
      </c>
      <c r="N738" s="70">
        <v>85154455</v>
      </c>
      <c r="O738" s="70">
        <v>1498</v>
      </c>
      <c r="P738" s="158">
        <v>45475</v>
      </c>
      <c r="Q738" s="70">
        <v>4519037000</v>
      </c>
      <c r="R738" s="158">
        <v>45476</v>
      </c>
      <c r="S738" s="70">
        <v>16500000</v>
      </c>
      <c r="T738" s="67" t="s">
        <v>66</v>
      </c>
      <c r="U738" s="70">
        <v>57435262</v>
      </c>
      <c r="V738" s="70" t="s">
        <v>8457</v>
      </c>
      <c r="W738" s="158">
        <v>45476</v>
      </c>
      <c r="X738" s="158">
        <v>45476</v>
      </c>
      <c r="Y738" s="78" t="s">
        <v>74</v>
      </c>
      <c r="Z738" s="249">
        <v>45626</v>
      </c>
      <c r="AA738" s="71">
        <f t="shared" si="55"/>
        <v>150</v>
      </c>
      <c r="AB738" s="71">
        <v>0</v>
      </c>
      <c r="AC738" s="299">
        <v>0</v>
      </c>
      <c r="AD738" s="71">
        <v>0</v>
      </c>
      <c r="AE738" s="158" t="s">
        <v>74</v>
      </c>
      <c r="AF738" s="71">
        <f t="shared" si="56"/>
        <v>0</v>
      </c>
      <c r="AG738" s="70">
        <v>0</v>
      </c>
      <c r="AH738" s="300">
        <v>0</v>
      </c>
      <c r="AI738" s="158" t="s">
        <v>74</v>
      </c>
      <c r="AJ738" s="67">
        <v>0</v>
      </c>
      <c r="AK738" s="76" t="s">
        <v>74</v>
      </c>
      <c r="AL738" s="76" t="s">
        <v>74</v>
      </c>
      <c r="AM738" s="71">
        <f t="shared" si="57"/>
        <v>0</v>
      </c>
      <c r="AN738" s="305">
        <f>+K738+AC738-AH738</f>
        <v>16500000</v>
      </c>
      <c r="AO738" s="67" t="s">
        <v>66</v>
      </c>
      <c r="AP738" s="70">
        <v>16500000</v>
      </c>
      <c r="AQ738" s="67" t="s">
        <v>94</v>
      </c>
      <c r="AR738" s="70">
        <v>0</v>
      </c>
      <c r="AS738" s="80" t="s">
        <v>74</v>
      </c>
      <c r="AT738" s="301">
        <v>13200000</v>
      </c>
      <c r="AU738" s="203">
        <f t="shared" si="58"/>
        <v>3300000</v>
      </c>
      <c r="AV738" s="83">
        <f t="shared" si="59"/>
        <v>0.8</v>
      </c>
      <c r="AW738" s="158" t="s">
        <v>74</v>
      </c>
      <c r="AX738" s="67" t="s">
        <v>95</v>
      </c>
      <c r="AY738" s="71" t="s">
        <v>9234</v>
      </c>
      <c r="AZ738" s="68" t="s">
        <v>66</v>
      </c>
      <c r="BA738" s="68" t="s">
        <v>66</v>
      </c>
    </row>
    <row r="739" spans="2:53" x14ac:dyDescent="0.25">
      <c r="B739" s="68">
        <v>2024</v>
      </c>
      <c r="C739" s="68">
        <v>891780111</v>
      </c>
      <c r="D739" s="69" t="s">
        <v>64</v>
      </c>
      <c r="E739" s="74" t="s">
        <v>9233</v>
      </c>
      <c r="F739" s="71" t="s">
        <v>9232</v>
      </c>
      <c r="G739" s="314">
        <v>0</v>
      </c>
      <c r="H739" s="67" t="s">
        <v>72</v>
      </c>
      <c r="I739" s="69" t="s">
        <v>65</v>
      </c>
      <c r="J739" s="70" t="s">
        <v>9231</v>
      </c>
      <c r="K739" s="70">
        <v>16500000</v>
      </c>
      <c r="L739" s="68" t="s">
        <v>67</v>
      </c>
      <c r="M739" s="70" t="s">
        <v>9230</v>
      </c>
      <c r="N739" s="70">
        <v>1082931831</v>
      </c>
      <c r="O739" s="70">
        <v>1498</v>
      </c>
      <c r="P739" s="158">
        <v>45475</v>
      </c>
      <c r="Q739" s="70">
        <v>4519037000</v>
      </c>
      <c r="R739" s="158">
        <v>45476</v>
      </c>
      <c r="S739" s="70">
        <v>16500000</v>
      </c>
      <c r="T739" s="67" t="s">
        <v>66</v>
      </c>
      <c r="U739" s="70">
        <v>93400727</v>
      </c>
      <c r="V739" s="70" t="s">
        <v>6515</v>
      </c>
      <c r="W739" s="158">
        <v>45476</v>
      </c>
      <c r="X739" s="158">
        <v>45476</v>
      </c>
      <c r="Y739" s="78" t="s">
        <v>74</v>
      </c>
      <c r="Z739" s="249">
        <v>45626</v>
      </c>
      <c r="AA739" s="71">
        <f t="shared" si="55"/>
        <v>150</v>
      </c>
      <c r="AB739" s="71">
        <v>0</v>
      </c>
      <c r="AC739" s="299">
        <v>0</v>
      </c>
      <c r="AD739" s="71">
        <v>0</v>
      </c>
      <c r="AE739" s="158" t="s">
        <v>74</v>
      </c>
      <c r="AF739" s="71">
        <f t="shared" si="56"/>
        <v>0</v>
      </c>
      <c r="AG739" s="70">
        <v>0</v>
      </c>
      <c r="AH739" s="300">
        <v>0</v>
      </c>
      <c r="AI739" s="158" t="s">
        <v>74</v>
      </c>
      <c r="AJ739" s="67">
        <v>0</v>
      </c>
      <c r="AK739" s="76" t="s">
        <v>74</v>
      </c>
      <c r="AL739" s="76" t="s">
        <v>74</v>
      </c>
      <c r="AM739" s="71">
        <f t="shared" si="57"/>
        <v>0</v>
      </c>
      <c r="AN739" s="305">
        <f>+K739+AC739-AH739</f>
        <v>16500000</v>
      </c>
      <c r="AO739" s="67" t="s">
        <v>66</v>
      </c>
      <c r="AP739" s="70">
        <v>16500000</v>
      </c>
      <c r="AQ739" s="67" t="s">
        <v>94</v>
      </c>
      <c r="AR739" s="70">
        <v>0</v>
      </c>
      <c r="AS739" s="80" t="s">
        <v>74</v>
      </c>
      <c r="AT739" s="301">
        <v>13200000</v>
      </c>
      <c r="AU739" s="203">
        <f t="shared" si="58"/>
        <v>3300000</v>
      </c>
      <c r="AV739" s="83">
        <f t="shared" si="59"/>
        <v>0.8</v>
      </c>
      <c r="AW739" s="158" t="s">
        <v>74</v>
      </c>
      <c r="AX739" s="67" t="s">
        <v>95</v>
      </c>
      <c r="AY739" s="71" t="s">
        <v>9229</v>
      </c>
      <c r="AZ739" s="68" t="s">
        <v>66</v>
      </c>
      <c r="BA739" s="68" t="s">
        <v>66</v>
      </c>
    </row>
    <row r="740" spans="2:53" x14ac:dyDescent="0.25">
      <c r="B740" s="68">
        <v>2024</v>
      </c>
      <c r="C740" s="68">
        <v>891780111</v>
      </c>
      <c r="D740" s="69" t="s">
        <v>64</v>
      </c>
      <c r="E740" s="74" t="s">
        <v>9228</v>
      </c>
      <c r="F740" s="71" t="s">
        <v>9227</v>
      </c>
      <c r="G740" s="314">
        <v>0</v>
      </c>
      <c r="H740" s="67" t="s">
        <v>72</v>
      </c>
      <c r="I740" s="69" t="s">
        <v>65</v>
      </c>
      <c r="J740" s="70" t="s">
        <v>9226</v>
      </c>
      <c r="K740" s="70">
        <v>10500000</v>
      </c>
      <c r="L740" s="68" t="s">
        <v>67</v>
      </c>
      <c r="M740" s="70" t="s">
        <v>9225</v>
      </c>
      <c r="N740" s="70">
        <v>1079941098</v>
      </c>
      <c r="O740" s="70">
        <v>1499</v>
      </c>
      <c r="P740" s="158">
        <v>45475</v>
      </c>
      <c r="Q740" s="70">
        <v>2126650000</v>
      </c>
      <c r="R740" s="158">
        <v>45476</v>
      </c>
      <c r="S740" s="70">
        <v>10500000</v>
      </c>
      <c r="T740" s="67" t="s">
        <v>66</v>
      </c>
      <c r="U740" s="70">
        <v>85459497</v>
      </c>
      <c r="V740" s="70" t="s">
        <v>4616</v>
      </c>
      <c r="W740" s="158">
        <v>45476</v>
      </c>
      <c r="X740" s="158">
        <v>45476</v>
      </c>
      <c r="Y740" s="78" t="s">
        <v>74</v>
      </c>
      <c r="Z740" s="249">
        <v>45626</v>
      </c>
      <c r="AA740" s="71">
        <f t="shared" si="55"/>
        <v>150</v>
      </c>
      <c r="AB740" s="71">
        <v>0</v>
      </c>
      <c r="AC740" s="299">
        <v>0</v>
      </c>
      <c r="AD740" s="71">
        <v>0</v>
      </c>
      <c r="AE740" s="158" t="s">
        <v>74</v>
      </c>
      <c r="AF740" s="71">
        <f t="shared" si="56"/>
        <v>0</v>
      </c>
      <c r="AG740" s="70">
        <v>0</v>
      </c>
      <c r="AH740" s="300">
        <v>0</v>
      </c>
      <c r="AI740" s="158" t="s">
        <v>74</v>
      </c>
      <c r="AJ740" s="67">
        <v>0</v>
      </c>
      <c r="AK740" s="76" t="s">
        <v>74</v>
      </c>
      <c r="AL740" s="76" t="s">
        <v>74</v>
      </c>
      <c r="AM740" s="71">
        <f t="shared" si="57"/>
        <v>0</v>
      </c>
      <c r="AN740" s="305">
        <f>+K740+AC740-AH740</f>
        <v>10500000</v>
      </c>
      <c r="AO740" s="67" t="s">
        <v>66</v>
      </c>
      <c r="AP740" s="70">
        <v>10500000</v>
      </c>
      <c r="AQ740" s="67" t="s">
        <v>94</v>
      </c>
      <c r="AR740" s="70">
        <v>0</v>
      </c>
      <c r="AS740" s="80" t="s">
        <v>74</v>
      </c>
      <c r="AT740" s="301">
        <v>8400000</v>
      </c>
      <c r="AU740" s="203">
        <f t="shared" si="58"/>
        <v>2100000</v>
      </c>
      <c r="AV740" s="83">
        <f t="shared" si="59"/>
        <v>0.8</v>
      </c>
      <c r="AW740" s="158" t="s">
        <v>74</v>
      </c>
      <c r="AX740" s="67" t="s">
        <v>95</v>
      </c>
      <c r="AY740" s="71" t="s">
        <v>9224</v>
      </c>
      <c r="AZ740" s="68" t="s">
        <v>66</v>
      </c>
      <c r="BA740" s="68" t="s">
        <v>66</v>
      </c>
    </row>
    <row r="741" spans="2:53" x14ac:dyDescent="0.25">
      <c r="B741" s="68">
        <v>2024</v>
      </c>
      <c r="C741" s="68">
        <v>891780111</v>
      </c>
      <c r="D741" s="69" t="s">
        <v>64</v>
      </c>
      <c r="E741" s="74" t="s">
        <v>9223</v>
      </c>
      <c r="F741" s="71" t="s">
        <v>9222</v>
      </c>
      <c r="G741" s="314">
        <v>0</v>
      </c>
      <c r="H741" s="67" t="s">
        <v>72</v>
      </c>
      <c r="I741" s="69" t="s">
        <v>65</v>
      </c>
      <c r="J741" s="70" t="s">
        <v>9221</v>
      </c>
      <c r="K741" s="70">
        <v>18000000</v>
      </c>
      <c r="L741" s="68" t="s">
        <v>67</v>
      </c>
      <c r="M741" s="70" t="s">
        <v>9220</v>
      </c>
      <c r="N741" s="70">
        <v>1065812085</v>
      </c>
      <c r="O741" s="70">
        <v>1498</v>
      </c>
      <c r="P741" s="158">
        <v>45475</v>
      </c>
      <c r="Q741" s="70">
        <v>4519037000</v>
      </c>
      <c r="R741" s="158">
        <v>45476</v>
      </c>
      <c r="S741" s="70">
        <v>18000000</v>
      </c>
      <c r="T741" s="67" t="s">
        <v>66</v>
      </c>
      <c r="U741" s="70">
        <v>12621405</v>
      </c>
      <c r="V741" s="70" t="s">
        <v>5391</v>
      </c>
      <c r="W741" s="158">
        <v>45476</v>
      </c>
      <c r="X741" s="158">
        <v>45476</v>
      </c>
      <c r="Y741" s="78" t="s">
        <v>74</v>
      </c>
      <c r="Z741" s="249">
        <v>45626</v>
      </c>
      <c r="AA741" s="71">
        <f t="shared" si="55"/>
        <v>150</v>
      </c>
      <c r="AB741" s="71">
        <v>0</v>
      </c>
      <c r="AC741" s="299">
        <v>0</v>
      </c>
      <c r="AD741" s="71">
        <v>0</v>
      </c>
      <c r="AE741" s="158" t="s">
        <v>74</v>
      </c>
      <c r="AF741" s="71">
        <f t="shared" si="56"/>
        <v>0</v>
      </c>
      <c r="AG741" s="70">
        <v>0</v>
      </c>
      <c r="AH741" s="300">
        <v>0</v>
      </c>
      <c r="AI741" s="158" t="s">
        <v>74</v>
      </c>
      <c r="AJ741" s="67">
        <v>0</v>
      </c>
      <c r="AK741" s="76" t="s">
        <v>74</v>
      </c>
      <c r="AL741" s="76" t="s">
        <v>74</v>
      </c>
      <c r="AM741" s="71">
        <f t="shared" si="57"/>
        <v>0</v>
      </c>
      <c r="AN741" s="305">
        <f>+K741+AC741-AH741</f>
        <v>18000000</v>
      </c>
      <c r="AO741" s="67" t="s">
        <v>66</v>
      </c>
      <c r="AP741" s="70">
        <v>18000000</v>
      </c>
      <c r="AQ741" s="67" t="s">
        <v>94</v>
      </c>
      <c r="AR741" s="70">
        <v>0</v>
      </c>
      <c r="AS741" s="80" t="s">
        <v>74</v>
      </c>
      <c r="AT741" s="301">
        <v>14400000</v>
      </c>
      <c r="AU741" s="203">
        <f t="shared" si="58"/>
        <v>3600000</v>
      </c>
      <c r="AV741" s="83">
        <f t="shared" si="59"/>
        <v>0.8</v>
      </c>
      <c r="AW741" s="158" t="s">
        <v>74</v>
      </c>
      <c r="AX741" s="67" t="s">
        <v>95</v>
      </c>
      <c r="AY741" s="71" t="s">
        <v>9219</v>
      </c>
      <c r="AZ741" s="68" t="s">
        <v>66</v>
      </c>
      <c r="BA741" s="68" t="s">
        <v>66</v>
      </c>
    </row>
    <row r="742" spans="2:53" x14ac:dyDescent="0.25">
      <c r="B742" s="68">
        <v>2024</v>
      </c>
      <c r="C742" s="68">
        <v>891780111</v>
      </c>
      <c r="D742" s="69" t="s">
        <v>64</v>
      </c>
      <c r="E742" s="74" t="s">
        <v>9218</v>
      </c>
      <c r="F742" s="71" t="s">
        <v>9217</v>
      </c>
      <c r="G742" s="314">
        <v>0</v>
      </c>
      <c r="H742" s="67" t="s">
        <v>72</v>
      </c>
      <c r="I742" s="69" t="s">
        <v>65</v>
      </c>
      <c r="J742" s="70" t="s">
        <v>9216</v>
      </c>
      <c r="K742" s="70">
        <v>30000000</v>
      </c>
      <c r="L742" s="68" t="s">
        <v>67</v>
      </c>
      <c r="M742" s="70" t="s">
        <v>9215</v>
      </c>
      <c r="N742" s="70">
        <v>19601307</v>
      </c>
      <c r="O742" s="70">
        <v>1498</v>
      </c>
      <c r="P742" s="158">
        <v>45475</v>
      </c>
      <c r="Q742" s="70">
        <v>4519037000</v>
      </c>
      <c r="R742" s="158">
        <v>45476</v>
      </c>
      <c r="S742" s="70">
        <v>30000000</v>
      </c>
      <c r="T742" s="67" t="s">
        <v>66</v>
      </c>
      <c r="U742" s="70">
        <v>85465146</v>
      </c>
      <c r="V742" s="70" t="s">
        <v>7181</v>
      </c>
      <c r="W742" s="158">
        <v>45476</v>
      </c>
      <c r="X742" s="158">
        <v>45476</v>
      </c>
      <c r="Y742" s="78" t="s">
        <v>74</v>
      </c>
      <c r="Z742" s="249">
        <v>45626</v>
      </c>
      <c r="AA742" s="71">
        <f t="shared" si="55"/>
        <v>150</v>
      </c>
      <c r="AB742" s="71">
        <v>1</v>
      </c>
      <c r="AC742" s="299">
        <v>0</v>
      </c>
      <c r="AD742" s="71">
        <v>0</v>
      </c>
      <c r="AE742" s="158" t="s">
        <v>74</v>
      </c>
      <c r="AF742" s="71">
        <f t="shared" si="56"/>
        <v>0</v>
      </c>
      <c r="AG742" s="70">
        <v>0</v>
      </c>
      <c r="AH742" s="300">
        <v>0</v>
      </c>
      <c r="AI742" s="158" t="s">
        <v>74</v>
      </c>
      <c r="AJ742" s="67">
        <v>0</v>
      </c>
      <c r="AK742" s="76" t="s">
        <v>74</v>
      </c>
      <c r="AL742" s="76" t="s">
        <v>74</v>
      </c>
      <c r="AM742" s="71">
        <f t="shared" si="57"/>
        <v>0</v>
      </c>
      <c r="AN742" s="305">
        <f>+K742+AC742-AH742</f>
        <v>30000000</v>
      </c>
      <c r="AO742" s="67" t="s">
        <v>66</v>
      </c>
      <c r="AP742" s="70">
        <v>30000000</v>
      </c>
      <c r="AQ742" s="67" t="s">
        <v>94</v>
      </c>
      <c r="AR742" s="70">
        <v>0</v>
      </c>
      <c r="AS742" s="80" t="s">
        <v>74</v>
      </c>
      <c r="AT742" s="301">
        <v>24000000</v>
      </c>
      <c r="AU742" s="203">
        <f t="shared" si="58"/>
        <v>6000000</v>
      </c>
      <c r="AV742" s="83">
        <f t="shared" si="59"/>
        <v>0.8</v>
      </c>
      <c r="AW742" s="158" t="s">
        <v>74</v>
      </c>
      <c r="AX742" s="67" t="s">
        <v>95</v>
      </c>
      <c r="AY742" s="71" t="s">
        <v>9214</v>
      </c>
      <c r="AZ742" s="68" t="s">
        <v>66</v>
      </c>
      <c r="BA742" s="68" t="s">
        <v>66</v>
      </c>
    </row>
    <row r="743" spans="2:53" x14ac:dyDescent="0.25">
      <c r="B743" s="68">
        <v>2024</v>
      </c>
      <c r="C743" s="68">
        <v>891780111</v>
      </c>
      <c r="D743" s="69" t="s">
        <v>64</v>
      </c>
      <c r="E743" s="74" t="s">
        <v>9213</v>
      </c>
      <c r="F743" s="71" t="s">
        <v>9212</v>
      </c>
      <c r="G743" s="314">
        <v>0</v>
      </c>
      <c r="H743" s="67" t="s">
        <v>72</v>
      </c>
      <c r="I743" s="69" t="s">
        <v>65</v>
      </c>
      <c r="J743" s="70" t="s">
        <v>9211</v>
      </c>
      <c r="K743" s="70">
        <v>12500000</v>
      </c>
      <c r="L743" s="68" t="s">
        <v>67</v>
      </c>
      <c r="M743" s="70" t="s">
        <v>9210</v>
      </c>
      <c r="N743" s="70">
        <v>52769336</v>
      </c>
      <c r="O743" s="70">
        <v>1499</v>
      </c>
      <c r="P743" s="158">
        <v>45475</v>
      </c>
      <c r="Q743" s="70">
        <v>2126650000</v>
      </c>
      <c r="R743" s="158">
        <v>45476</v>
      </c>
      <c r="S743" s="70">
        <v>12500000</v>
      </c>
      <c r="T743" s="67" t="s">
        <v>66</v>
      </c>
      <c r="U743" s="70">
        <v>93400727</v>
      </c>
      <c r="V743" s="70" t="s">
        <v>6515</v>
      </c>
      <c r="W743" s="158">
        <v>45476</v>
      </c>
      <c r="X743" s="158">
        <v>45476</v>
      </c>
      <c r="Y743" s="78" t="s">
        <v>74</v>
      </c>
      <c r="Z743" s="249">
        <v>45626</v>
      </c>
      <c r="AA743" s="71">
        <f t="shared" si="55"/>
        <v>150</v>
      </c>
      <c r="AB743" s="71">
        <v>0</v>
      </c>
      <c r="AC743" s="299">
        <v>0</v>
      </c>
      <c r="AD743" s="71">
        <v>0</v>
      </c>
      <c r="AE743" s="158" t="s">
        <v>74</v>
      </c>
      <c r="AF743" s="71">
        <f t="shared" si="56"/>
        <v>0</v>
      </c>
      <c r="AG743" s="70">
        <v>0</v>
      </c>
      <c r="AH743" s="300">
        <v>0</v>
      </c>
      <c r="AI743" s="158" t="s">
        <v>74</v>
      </c>
      <c r="AJ743" s="67">
        <v>0</v>
      </c>
      <c r="AK743" s="76" t="s">
        <v>74</v>
      </c>
      <c r="AL743" s="76" t="s">
        <v>74</v>
      </c>
      <c r="AM743" s="71">
        <f t="shared" si="57"/>
        <v>0</v>
      </c>
      <c r="AN743" s="305">
        <f>+K743+AC743-AH743</f>
        <v>12500000</v>
      </c>
      <c r="AO743" s="67" t="s">
        <v>66</v>
      </c>
      <c r="AP743" s="70">
        <v>12500000</v>
      </c>
      <c r="AQ743" s="67" t="s">
        <v>94</v>
      </c>
      <c r="AR743" s="70">
        <v>0</v>
      </c>
      <c r="AS743" s="80" t="s">
        <v>74</v>
      </c>
      <c r="AT743" s="301">
        <v>10000000</v>
      </c>
      <c r="AU743" s="203">
        <f t="shared" si="58"/>
        <v>2500000</v>
      </c>
      <c r="AV743" s="83">
        <f t="shared" si="59"/>
        <v>0.8</v>
      </c>
      <c r="AW743" s="158" t="s">
        <v>74</v>
      </c>
      <c r="AX743" s="67" t="s">
        <v>95</v>
      </c>
      <c r="AY743" s="71" t="s">
        <v>9209</v>
      </c>
      <c r="AZ743" s="68" t="s">
        <v>66</v>
      </c>
      <c r="BA743" s="68" t="s">
        <v>66</v>
      </c>
    </row>
    <row r="744" spans="2:53" x14ac:dyDescent="0.25">
      <c r="B744" s="68">
        <v>2024</v>
      </c>
      <c r="C744" s="68">
        <v>891780111</v>
      </c>
      <c r="D744" s="69" t="s">
        <v>64</v>
      </c>
      <c r="E744" s="74" t="s">
        <v>9208</v>
      </c>
      <c r="F744" s="71" t="s">
        <v>9207</v>
      </c>
      <c r="G744" s="314">
        <v>0</v>
      </c>
      <c r="H744" s="67" t="s">
        <v>72</v>
      </c>
      <c r="I744" s="69" t="s">
        <v>65</v>
      </c>
      <c r="J744" s="70" t="s">
        <v>9206</v>
      </c>
      <c r="K744" s="70">
        <v>16500000</v>
      </c>
      <c r="L744" s="68" t="s">
        <v>67</v>
      </c>
      <c r="M744" s="70" t="s">
        <v>9205</v>
      </c>
      <c r="N744" s="70">
        <v>1004369176</v>
      </c>
      <c r="O744" s="70">
        <v>1498</v>
      </c>
      <c r="P744" s="158">
        <v>45475</v>
      </c>
      <c r="Q744" s="70">
        <v>4519037000</v>
      </c>
      <c r="R744" s="158">
        <v>45476</v>
      </c>
      <c r="S744" s="70">
        <v>16500000</v>
      </c>
      <c r="T744" s="67" t="s">
        <v>66</v>
      </c>
      <c r="U744" s="70">
        <v>85449357</v>
      </c>
      <c r="V744" s="70" t="s">
        <v>6038</v>
      </c>
      <c r="W744" s="158">
        <v>45476</v>
      </c>
      <c r="X744" s="158">
        <v>45476</v>
      </c>
      <c r="Y744" s="78" t="s">
        <v>74</v>
      </c>
      <c r="Z744" s="249">
        <v>45626</v>
      </c>
      <c r="AA744" s="71">
        <f t="shared" si="55"/>
        <v>150</v>
      </c>
      <c r="AB744" s="71">
        <v>0</v>
      </c>
      <c r="AC744" s="299">
        <v>0</v>
      </c>
      <c r="AD744" s="71">
        <v>0</v>
      </c>
      <c r="AE744" s="158" t="s">
        <v>74</v>
      </c>
      <c r="AF744" s="71">
        <f t="shared" si="56"/>
        <v>0</v>
      </c>
      <c r="AG744" s="70">
        <v>0</v>
      </c>
      <c r="AH744" s="300">
        <v>0</v>
      </c>
      <c r="AI744" s="158" t="s">
        <v>74</v>
      </c>
      <c r="AJ744" s="67">
        <v>0</v>
      </c>
      <c r="AK744" s="76" t="s">
        <v>74</v>
      </c>
      <c r="AL744" s="76" t="s">
        <v>74</v>
      </c>
      <c r="AM744" s="71">
        <f t="shared" si="57"/>
        <v>0</v>
      </c>
      <c r="AN744" s="305">
        <f>+K744+AC744-AH744</f>
        <v>16500000</v>
      </c>
      <c r="AO744" s="67" t="s">
        <v>66</v>
      </c>
      <c r="AP744" s="70">
        <v>16500000</v>
      </c>
      <c r="AQ744" s="67" t="s">
        <v>94</v>
      </c>
      <c r="AR744" s="70">
        <v>0</v>
      </c>
      <c r="AS744" s="80" t="s">
        <v>74</v>
      </c>
      <c r="AT744" s="301">
        <v>13200000</v>
      </c>
      <c r="AU744" s="203">
        <f t="shared" si="58"/>
        <v>3300000</v>
      </c>
      <c r="AV744" s="83">
        <f t="shared" si="59"/>
        <v>0.8</v>
      </c>
      <c r="AW744" s="158" t="s">
        <v>74</v>
      </c>
      <c r="AX744" s="67" t="s">
        <v>95</v>
      </c>
      <c r="AY744" s="71" t="s">
        <v>9204</v>
      </c>
      <c r="AZ744" s="68" t="s">
        <v>66</v>
      </c>
      <c r="BA744" s="68" t="s">
        <v>66</v>
      </c>
    </row>
    <row r="745" spans="2:53" x14ac:dyDescent="0.25">
      <c r="B745" s="68">
        <v>2024</v>
      </c>
      <c r="C745" s="68">
        <v>891780111</v>
      </c>
      <c r="D745" s="69" t="s">
        <v>64</v>
      </c>
      <c r="E745" s="74" t="s">
        <v>9203</v>
      </c>
      <c r="F745" s="71" t="s">
        <v>9202</v>
      </c>
      <c r="G745" s="314">
        <v>0</v>
      </c>
      <c r="H745" s="67" t="s">
        <v>72</v>
      </c>
      <c r="I745" s="69" t="s">
        <v>65</v>
      </c>
      <c r="J745" s="70" t="s">
        <v>9201</v>
      </c>
      <c r="K745" s="70">
        <v>18000000</v>
      </c>
      <c r="L745" s="68" t="s">
        <v>67</v>
      </c>
      <c r="M745" s="70" t="s">
        <v>9200</v>
      </c>
      <c r="N745" s="70">
        <v>43760150</v>
      </c>
      <c r="O745" s="70">
        <v>1498</v>
      </c>
      <c r="P745" s="158">
        <v>45475</v>
      </c>
      <c r="Q745" s="70">
        <v>4519037000</v>
      </c>
      <c r="R745" s="158">
        <v>45476</v>
      </c>
      <c r="S745" s="70">
        <v>18000000</v>
      </c>
      <c r="T745" s="67" t="s">
        <v>66</v>
      </c>
      <c r="U745" s="70">
        <v>93400727</v>
      </c>
      <c r="V745" s="70" t="s">
        <v>6515</v>
      </c>
      <c r="W745" s="158">
        <v>45476</v>
      </c>
      <c r="X745" s="158">
        <v>45476</v>
      </c>
      <c r="Y745" s="78" t="s">
        <v>74</v>
      </c>
      <c r="Z745" s="249">
        <v>45626</v>
      </c>
      <c r="AA745" s="71">
        <f t="shared" si="55"/>
        <v>150</v>
      </c>
      <c r="AB745" s="71">
        <v>0</v>
      </c>
      <c r="AC745" s="299">
        <v>0</v>
      </c>
      <c r="AD745" s="71">
        <v>0</v>
      </c>
      <c r="AE745" s="158" t="s">
        <v>74</v>
      </c>
      <c r="AF745" s="71">
        <f t="shared" si="56"/>
        <v>0</v>
      </c>
      <c r="AG745" s="70">
        <v>0</v>
      </c>
      <c r="AH745" s="300">
        <v>0</v>
      </c>
      <c r="AI745" s="158" t="s">
        <v>74</v>
      </c>
      <c r="AJ745" s="67">
        <v>0</v>
      </c>
      <c r="AK745" s="76" t="s">
        <v>74</v>
      </c>
      <c r="AL745" s="76" t="s">
        <v>74</v>
      </c>
      <c r="AM745" s="71">
        <f t="shared" si="57"/>
        <v>0</v>
      </c>
      <c r="AN745" s="305">
        <f>+K745+AC745-AH745</f>
        <v>18000000</v>
      </c>
      <c r="AO745" s="67" t="s">
        <v>66</v>
      </c>
      <c r="AP745" s="70">
        <v>18000000</v>
      </c>
      <c r="AQ745" s="67" t="s">
        <v>94</v>
      </c>
      <c r="AR745" s="70">
        <v>0</v>
      </c>
      <c r="AS745" s="80" t="s">
        <v>74</v>
      </c>
      <c r="AT745" s="301">
        <v>14400000</v>
      </c>
      <c r="AU745" s="203">
        <f t="shared" si="58"/>
        <v>3600000</v>
      </c>
      <c r="AV745" s="83">
        <f t="shared" si="59"/>
        <v>0.8</v>
      </c>
      <c r="AW745" s="158" t="s">
        <v>74</v>
      </c>
      <c r="AX745" s="67" t="s">
        <v>95</v>
      </c>
      <c r="AY745" s="71" t="s">
        <v>9199</v>
      </c>
      <c r="AZ745" s="68" t="s">
        <v>66</v>
      </c>
      <c r="BA745" s="68" t="s">
        <v>66</v>
      </c>
    </row>
    <row r="746" spans="2:53" x14ac:dyDescent="0.25">
      <c r="B746" s="68">
        <v>2024</v>
      </c>
      <c r="C746" s="68">
        <v>891780111</v>
      </c>
      <c r="D746" s="69" t="s">
        <v>64</v>
      </c>
      <c r="E746" s="74" t="s">
        <v>9198</v>
      </c>
      <c r="F746" s="71" t="s">
        <v>9197</v>
      </c>
      <c r="G746" s="314">
        <v>0</v>
      </c>
      <c r="H746" s="67" t="s">
        <v>72</v>
      </c>
      <c r="I746" s="69" t="s">
        <v>65</v>
      </c>
      <c r="J746" s="70" t="s">
        <v>7275</v>
      </c>
      <c r="K746" s="70">
        <v>10500000</v>
      </c>
      <c r="L746" s="68" t="s">
        <v>67</v>
      </c>
      <c r="M746" s="70" t="s">
        <v>9196</v>
      </c>
      <c r="N746" s="70">
        <v>85476117</v>
      </c>
      <c r="O746" s="70">
        <v>1499</v>
      </c>
      <c r="P746" s="158">
        <v>45475</v>
      </c>
      <c r="Q746" s="70">
        <v>2126650000</v>
      </c>
      <c r="R746" s="158">
        <v>45476</v>
      </c>
      <c r="S746" s="70">
        <v>10500000</v>
      </c>
      <c r="T746" s="67" t="s">
        <v>66</v>
      </c>
      <c r="U746" s="70">
        <v>85459497</v>
      </c>
      <c r="V746" s="70" t="s">
        <v>4616</v>
      </c>
      <c r="W746" s="158">
        <v>45476</v>
      </c>
      <c r="X746" s="158">
        <v>45476</v>
      </c>
      <c r="Y746" s="78" t="s">
        <v>74</v>
      </c>
      <c r="Z746" s="249">
        <v>45626</v>
      </c>
      <c r="AA746" s="71">
        <f t="shared" si="55"/>
        <v>150</v>
      </c>
      <c r="AB746" s="71">
        <v>0</v>
      </c>
      <c r="AC746" s="299">
        <v>0</v>
      </c>
      <c r="AD746" s="71">
        <v>0</v>
      </c>
      <c r="AE746" s="158" t="s">
        <v>74</v>
      </c>
      <c r="AF746" s="71">
        <f t="shared" si="56"/>
        <v>0</v>
      </c>
      <c r="AG746" s="70">
        <v>0</v>
      </c>
      <c r="AH746" s="300">
        <v>0</v>
      </c>
      <c r="AI746" s="158" t="s">
        <v>74</v>
      </c>
      <c r="AJ746" s="67">
        <v>0</v>
      </c>
      <c r="AK746" s="76" t="s">
        <v>74</v>
      </c>
      <c r="AL746" s="76" t="s">
        <v>74</v>
      </c>
      <c r="AM746" s="71">
        <f t="shared" si="57"/>
        <v>0</v>
      </c>
      <c r="AN746" s="305">
        <f>+K746+AC746-AH746</f>
        <v>10500000</v>
      </c>
      <c r="AO746" s="67" t="s">
        <v>66</v>
      </c>
      <c r="AP746" s="70">
        <v>10500000</v>
      </c>
      <c r="AQ746" s="67" t="s">
        <v>94</v>
      </c>
      <c r="AR746" s="70">
        <v>0</v>
      </c>
      <c r="AS746" s="80" t="s">
        <v>74</v>
      </c>
      <c r="AT746" s="301">
        <v>4200000</v>
      </c>
      <c r="AU746" s="203">
        <f t="shared" si="58"/>
        <v>6300000</v>
      </c>
      <c r="AV746" s="83">
        <f t="shared" si="59"/>
        <v>0.4</v>
      </c>
      <c r="AW746" s="158" t="s">
        <v>74</v>
      </c>
      <c r="AX746" s="67" t="s">
        <v>95</v>
      </c>
      <c r="AY746" s="71" t="s">
        <v>9195</v>
      </c>
      <c r="AZ746" s="68" t="s">
        <v>66</v>
      </c>
      <c r="BA746" s="68" t="s">
        <v>66</v>
      </c>
    </row>
    <row r="747" spans="2:53" x14ac:dyDescent="0.25">
      <c r="B747" s="68">
        <v>2024</v>
      </c>
      <c r="C747" s="68">
        <v>891780111</v>
      </c>
      <c r="D747" s="69" t="s">
        <v>64</v>
      </c>
      <c r="E747" s="74" t="s">
        <v>9194</v>
      </c>
      <c r="F747" s="71" t="s">
        <v>9193</v>
      </c>
      <c r="G747" s="314">
        <v>0</v>
      </c>
      <c r="H747" s="67" t="s">
        <v>72</v>
      </c>
      <c r="I747" s="69" t="s">
        <v>65</v>
      </c>
      <c r="J747" s="70" t="s">
        <v>9192</v>
      </c>
      <c r="K747" s="70">
        <v>16500000</v>
      </c>
      <c r="L747" s="68" t="s">
        <v>67</v>
      </c>
      <c r="M747" s="70" t="s">
        <v>9191</v>
      </c>
      <c r="N747" s="70">
        <v>7140330</v>
      </c>
      <c r="O747" s="70">
        <v>1498</v>
      </c>
      <c r="P747" s="158">
        <v>45475</v>
      </c>
      <c r="Q747" s="70">
        <v>4519037000</v>
      </c>
      <c r="R747" s="158">
        <v>45476</v>
      </c>
      <c r="S747" s="70">
        <v>16500000</v>
      </c>
      <c r="T747" s="67" t="s">
        <v>66</v>
      </c>
      <c r="U747" s="70">
        <v>57435262</v>
      </c>
      <c r="V747" s="70" t="s">
        <v>8457</v>
      </c>
      <c r="W747" s="158">
        <v>45476</v>
      </c>
      <c r="X747" s="158">
        <v>45476</v>
      </c>
      <c r="Y747" s="78" t="s">
        <v>74</v>
      </c>
      <c r="Z747" s="249">
        <v>45626</v>
      </c>
      <c r="AA747" s="71">
        <f t="shared" si="55"/>
        <v>150</v>
      </c>
      <c r="AB747" s="71">
        <v>0</v>
      </c>
      <c r="AC747" s="299">
        <v>0</v>
      </c>
      <c r="AD747" s="71">
        <v>0</v>
      </c>
      <c r="AE747" s="158" t="s">
        <v>74</v>
      </c>
      <c r="AF747" s="71">
        <f t="shared" si="56"/>
        <v>0</v>
      </c>
      <c r="AG747" s="70">
        <v>0</v>
      </c>
      <c r="AH747" s="300">
        <v>0</v>
      </c>
      <c r="AI747" s="158" t="s">
        <v>74</v>
      </c>
      <c r="AJ747" s="67">
        <v>0</v>
      </c>
      <c r="AK747" s="76" t="s">
        <v>74</v>
      </c>
      <c r="AL747" s="76" t="s">
        <v>74</v>
      </c>
      <c r="AM747" s="71">
        <f t="shared" si="57"/>
        <v>0</v>
      </c>
      <c r="AN747" s="305">
        <f>+K747+AC747-AH747</f>
        <v>16500000</v>
      </c>
      <c r="AO747" s="67" t="s">
        <v>66</v>
      </c>
      <c r="AP747" s="70">
        <v>16500000</v>
      </c>
      <c r="AQ747" s="67" t="s">
        <v>94</v>
      </c>
      <c r="AR747" s="70">
        <v>0</v>
      </c>
      <c r="AS747" s="80" t="s">
        <v>74</v>
      </c>
      <c r="AT747" s="301">
        <v>13200000</v>
      </c>
      <c r="AU747" s="203">
        <f t="shared" si="58"/>
        <v>3300000</v>
      </c>
      <c r="AV747" s="83">
        <f t="shared" si="59"/>
        <v>0.8</v>
      </c>
      <c r="AW747" s="158" t="s">
        <v>74</v>
      </c>
      <c r="AX747" s="67" t="s">
        <v>95</v>
      </c>
      <c r="AY747" s="71" t="s">
        <v>9190</v>
      </c>
      <c r="AZ747" s="68" t="s">
        <v>66</v>
      </c>
      <c r="BA747" s="68" t="s">
        <v>66</v>
      </c>
    </row>
    <row r="748" spans="2:53" x14ac:dyDescent="0.25">
      <c r="B748" s="68">
        <v>2024</v>
      </c>
      <c r="C748" s="68">
        <v>891780111</v>
      </c>
      <c r="D748" s="69" t="s">
        <v>64</v>
      </c>
      <c r="E748" s="74" t="s">
        <v>9189</v>
      </c>
      <c r="F748" s="71" t="s">
        <v>9188</v>
      </c>
      <c r="G748" s="314">
        <v>0</v>
      </c>
      <c r="H748" s="67" t="s">
        <v>72</v>
      </c>
      <c r="I748" s="69" t="s">
        <v>65</v>
      </c>
      <c r="J748" s="70" t="s">
        <v>9187</v>
      </c>
      <c r="K748" s="70">
        <v>40000000</v>
      </c>
      <c r="L748" s="68" t="s">
        <v>67</v>
      </c>
      <c r="M748" s="70" t="s">
        <v>9186</v>
      </c>
      <c r="N748" s="70">
        <v>85468614</v>
      </c>
      <c r="O748" s="70">
        <v>1498</v>
      </c>
      <c r="P748" s="158">
        <v>45475</v>
      </c>
      <c r="Q748" s="70">
        <v>4519037000</v>
      </c>
      <c r="R748" s="158">
        <v>45476</v>
      </c>
      <c r="S748" s="70">
        <v>40000000</v>
      </c>
      <c r="T748" s="67" t="s">
        <v>66</v>
      </c>
      <c r="U748" s="70">
        <v>85455983</v>
      </c>
      <c r="V748" s="70" t="s">
        <v>6253</v>
      </c>
      <c r="W748" s="158">
        <v>45476</v>
      </c>
      <c r="X748" s="158">
        <v>45476</v>
      </c>
      <c r="Y748" s="78" t="s">
        <v>74</v>
      </c>
      <c r="Z748" s="249">
        <v>45626</v>
      </c>
      <c r="AA748" s="71">
        <f t="shared" si="55"/>
        <v>150</v>
      </c>
      <c r="AB748" s="71">
        <v>0</v>
      </c>
      <c r="AC748" s="299">
        <v>0</v>
      </c>
      <c r="AD748" s="71">
        <v>0</v>
      </c>
      <c r="AE748" s="158" t="s">
        <v>74</v>
      </c>
      <c r="AF748" s="71">
        <f t="shared" si="56"/>
        <v>0</v>
      </c>
      <c r="AG748" s="70">
        <v>0</v>
      </c>
      <c r="AH748" s="300">
        <v>0</v>
      </c>
      <c r="AI748" s="158" t="s">
        <v>74</v>
      </c>
      <c r="AJ748" s="67">
        <v>0</v>
      </c>
      <c r="AK748" s="76" t="s">
        <v>74</v>
      </c>
      <c r="AL748" s="76" t="s">
        <v>74</v>
      </c>
      <c r="AM748" s="71">
        <f t="shared" si="57"/>
        <v>0</v>
      </c>
      <c r="AN748" s="305">
        <f>+K748+AC748-AH748</f>
        <v>40000000</v>
      </c>
      <c r="AO748" s="67" t="s">
        <v>66</v>
      </c>
      <c r="AP748" s="70">
        <v>40000000</v>
      </c>
      <c r="AQ748" s="67" t="s">
        <v>94</v>
      </c>
      <c r="AR748" s="70">
        <v>0</v>
      </c>
      <c r="AS748" s="80" t="s">
        <v>74</v>
      </c>
      <c r="AT748" s="301">
        <v>32000000</v>
      </c>
      <c r="AU748" s="203">
        <f t="shared" si="58"/>
        <v>8000000</v>
      </c>
      <c r="AV748" s="83">
        <f t="shared" si="59"/>
        <v>0.8</v>
      </c>
      <c r="AW748" s="158" t="s">
        <v>74</v>
      </c>
      <c r="AX748" s="67" t="s">
        <v>95</v>
      </c>
      <c r="AY748" s="71" t="s">
        <v>9185</v>
      </c>
      <c r="AZ748" s="68" t="s">
        <v>66</v>
      </c>
      <c r="BA748" s="68" t="s">
        <v>66</v>
      </c>
    </row>
    <row r="749" spans="2:53" x14ac:dyDescent="0.25">
      <c r="B749" s="68">
        <v>2024</v>
      </c>
      <c r="C749" s="68">
        <v>891780111</v>
      </c>
      <c r="D749" s="69" t="s">
        <v>64</v>
      </c>
      <c r="E749" s="74" t="s">
        <v>9184</v>
      </c>
      <c r="F749" s="71" t="s">
        <v>9183</v>
      </c>
      <c r="G749" s="314">
        <v>0</v>
      </c>
      <c r="H749" s="67" t="s">
        <v>72</v>
      </c>
      <c r="I749" s="69" t="s">
        <v>65</v>
      </c>
      <c r="J749" s="70" t="s">
        <v>9182</v>
      </c>
      <c r="K749" s="70">
        <v>10500000</v>
      </c>
      <c r="L749" s="68" t="s">
        <v>67</v>
      </c>
      <c r="M749" s="70" t="s">
        <v>9181</v>
      </c>
      <c r="N749" s="70">
        <v>1007934124</v>
      </c>
      <c r="O749" s="70">
        <v>1499</v>
      </c>
      <c r="P749" s="158">
        <v>45475</v>
      </c>
      <c r="Q749" s="70">
        <v>2126650000</v>
      </c>
      <c r="R749" s="158">
        <v>45476</v>
      </c>
      <c r="S749" s="70">
        <v>10500000</v>
      </c>
      <c r="T749" s="67" t="s">
        <v>66</v>
      </c>
      <c r="U749" s="70">
        <v>85459497</v>
      </c>
      <c r="V749" s="70" t="s">
        <v>4616</v>
      </c>
      <c r="W749" s="158">
        <v>45476</v>
      </c>
      <c r="X749" s="158">
        <v>45476</v>
      </c>
      <c r="Y749" s="78" t="s">
        <v>74</v>
      </c>
      <c r="Z749" s="249">
        <v>45626</v>
      </c>
      <c r="AA749" s="71">
        <f t="shared" si="55"/>
        <v>150</v>
      </c>
      <c r="AB749" s="71">
        <v>0</v>
      </c>
      <c r="AC749" s="299">
        <v>0</v>
      </c>
      <c r="AD749" s="71">
        <v>0</v>
      </c>
      <c r="AE749" s="158" t="s">
        <v>74</v>
      </c>
      <c r="AF749" s="71">
        <f t="shared" si="56"/>
        <v>0</v>
      </c>
      <c r="AG749" s="70">
        <v>0</v>
      </c>
      <c r="AH749" s="300">
        <v>0</v>
      </c>
      <c r="AI749" s="158" t="s">
        <v>74</v>
      </c>
      <c r="AJ749" s="67">
        <v>0</v>
      </c>
      <c r="AK749" s="76" t="s">
        <v>74</v>
      </c>
      <c r="AL749" s="76" t="s">
        <v>74</v>
      </c>
      <c r="AM749" s="71">
        <f t="shared" si="57"/>
        <v>0</v>
      </c>
      <c r="AN749" s="305">
        <f>+K749+AC749-AH749</f>
        <v>10500000</v>
      </c>
      <c r="AO749" s="67" t="s">
        <v>66</v>
      </c>
      <c r="AP749" s="70">
        <v>10500000</v>
      </c>
      <c r="AQ749" s="67" t="s">
        <v>94</v>
      </c>
      <c r="AR749" s="70">
        <v>0</v>
      </c>
      <c r="AS749" s="80" t="s">
        <v>74</v>
      </c>
      <c r="AT749" s="301">
        <v>8400000</v>
      </c>
      <c r="AU749" s="203">
        <f t="shared" si="58"/>
        <v>2100000</v>
      </c>
      <c r="AV749" s="83">
        <f t="shared" si="59"/>
        <v>0.8</v>
      </c>
      <c r="AW749" s="158" t="s">
        <v>74</v>
      </c>
      <c r="AX749" s="67" t="s">
        <v>95</v>
      </c>
      <c r="AY749" s="71" t="s">
        <v>9180</v>
      </c>
      <c r="AZ749" s="68" t="s">
        <v>66</v>
      </c>
      <c r="BA749" s="68" t="s">
        <v>66</v>
      </c>
    </row>
    <row r="750" spans="2:53" x14ac:dyDescent="0.25">
      <c r="B750" s="68">
        <v>2024</v>
      </c>
      <c r="C750" s="68">
        <v>891780111</v>
      </c>
      <c r="D750" s="69" t="s">
        <v>64</v>
      </c>
      <c r="E750" s="74" t="s">
        <v>9179</v>
      </c>
      <c r="F750" s="71" t="s">
        <v>9178</v>
      </c>
      <c r="G750" s="314">
        <v>0</v>
      </c>
      <c r="H750" s="67" t="s">
        <v>72</v>
      </c>
      <c r="I750" s="69" t="s">
        <v>65</v>
      </c>
      <c r="J750" s="70" t="s">
        <v>9177</v>
      </c>
      <c r="K750" s="70">
        <v>16500000</v>
      </c>
      <c r="L750" s="68" t="s">
        <v>67</v>
      </c>
      <c r="M750" s="70" t="s">
        <v>9176</v>
      </c>
      <c r="N750" s="70">
        <v>7634651</v>
      </c>
      <c r="O750" s="70">
        <v>1498</v>
      </c>
      <c r="P750" s="158">
        <v>45475</v>
      </c>
      <c r="Q750" s="70">
        <v>4519037000</v>
      </c>
      <c r="R750" s="158">
        <v>45476</v>
      </c>
      <c r="S750" s="70">
        <v>16500000</v>
      </c>
      <c r="T750" s="67" t="s">
        <v>66</v>
      </c>
      <c r="U750" s="70">
        <v>85459497</v>
      </c>
      <c r="V750" s="70" t="s">
        <v>4616</v>
      </c>
      <c r="W750" s="158">
        <v>45476</v>
      </c>
      <c r="X750" s="158">
        <v>45476</v>
      </c>
      <c r="Y750" s="78" t="s">
        <v>74</v>
      </c>
      <c r="Z750" s="249">
        <v>45626</v>
      </c>
      <c r="AA750" s="71">
        <f t="shared" si="55"/>
        <v>150</v>
      </c>
      <c r="AB750" s="71">
        <v>0</v>
      </c>
      <c r="AC750" s="299">
        <v>0</v>
      </c>
      <c r="AD750" s="71">
        <v>0</v>
      </c>
      <c r="AE750" s="158" t="s">
        <v>74</v>
      </c>
      <c r="AF750" s="71">
        <f t="shared" si="56"/>
        <v>0</v>
      </c>
      <c r="AG750" s="70">
        <v>0</v>
      </c>
      <c r="AH750" s="300">
        <v>0</v>
      </c>
      <c r="AI750" s="158" t="s">
        <v>74</v>
      </c>
      <c r="AJ750" s="67">
        <v>0</v>
      </c>
      <c r="AK750" s="76" t="s">
        <v>74</v>
      </c>
      <c r="AL750" s="76" t="s">
        <v>74</v>
      </c>
      <c r="AM750" s="71">
        <f t="shared" si="57"/>
        <v>0</v>
      </c>
      <c r="AN750" s="305">
        <f>+K750+AC750-AH750</f>
        <v>16500000</v>
      </c>
      <c r="AO750" s="67" t="s">
        <v>66</v>
      </c>
      <c r="AP750" s="70">
        <v>16500000</v>
      </c>
      <c r="AQ750" s="67" t="s">
        <v>94</v>
      </c>
      <c r="AR750" s="70">
        <v>0</v>
      </c>
      <c r="AS750" s="80" t="s">
        <v>74</v>
      </c>
      <c r="AT750" s="301">
        <v>13200000</v>
      </c>
      <c r="AU750" s="203">
        <f t="shared" si="58"/>
        <v>3300000</v>
      </c>
      <c r="AV750" s="83">
        <f t="shared" si="59"/>
        <v>0.8</v>
      </c>
      <c r="AW750" s="158" t="s">
        <v>74</v>
      </c>
      <c r="AX750" s="67" t="s">
        <v>95</v>
      </c>
      <c r="AY750" s="71" t="s">
        <v>9175</v>
      </c>
      <c r="AZ750" s="68" t="s">
        <v>66</v>
      </c>
      <c r="BA750" s="68" t="s">
        <v>66</v>
      </c>
    </row>
    <row r="751" spans="2:53" x14ac:dyDescent="0.25">
      <c r="B751" s="68">
        <v>2024</v>
      </c>
      <c r="C751" s="68">
        <v>891780111</v>
      </c>
      <c r="D751" s="69" t="s">
        <v>64</v>
      </c>
      <c r="E751" s="74" t="s">
        <v>9174</v>
      </c>
      <c r="F751" s="71" t="s">
        <v>9173</v>
      </c>
      <c r="G751" s="314">
        <v>0</v>
      </c>
      <c r="H751" s="67" t="s">
        <v>72</v>
      </c>
      <c r="I751" s="69" t="s">
        <v>65</v>
      </c>
      <c r="J751" s="70" t="s">
        <v>9172</v>
      </c>
      <c r="K751" s="70">
        <v>15000000</v>
      </c>
      <c r="L751" s="68" t="s">
        <v>67</v>
      </c>
      <c r="M751" s="70" t="s">
        <v>9171</v>
      </c>
      <c r="N751" s="70">
        <v>1082854051</v>
      </c>
      <c r="O751" s="70">
        <v>1498</v>
      </c>
      <c r="P751" s="158">
        <v>45475</v>
      </c>
      <c r="Q751" s="70">
        <v>4519037000</v>
      </c>
      <c r="R751" s="158">
        <v>45476</v>
      </c>
      <c r="S751" s="70">
        <v>15000000</v>
      </c>
      <c r="T751" s="67" t="s">
        <v>66</v>
      </c>
      <c r="U751" s="70">
        <v>30766322</v>
      </c>
      <c r="V751" s="70" t="s">
        <v>6345</v>
      </c>
      <c r="W751" s="158">
        <v>45476</v>
      </c>
      <c r="X751" s="158">
        <v>45476</v>
      </c>
      <c r="Y751" s="78" t="s">
        <v>74</v>
      </c>
      <c r="Z751" s="249">
        <v>45626</v>
      </c>
      <c r="AA751" s="71">
        <f t="shared" si="55"/>
        <v>150</v>
      </c>
      <c r="AB751" s="71">
        <v>0</v>
      </c>
      <c r="AC751" s="299">
        <v>0</v>
      </c>
      <c r="AD751" s="71">
        <v>0</v>
      </c>
      <c r="AE751" s="158" t="s">
        <v>74</v>
      </c>
      <c r="AF751" s="71">
        <f t="shared" si="56"/>
        <v>0</v>
      </c>
      <c r="AG751" s="70">
        <v>0</v>
      </c>
      <c r="AH751" s="300">
        <v>0</v>
      </c>
      <c r="AI751" s="158" t="s">
        <v>74</v>
      </c>
      <c r="AJ751" s="67">
        <v>0</v>
      </c>
      <c r="AK751" s="76" t="s">
        <v>74</v>
      </c>
      <c r="AL751" s="76" t="s">
        <v>74</v>
      </c>
      <c r="AM751" s="71">
        <f t="shared" si="57"/>
        <v>0</v>
      </c>
      <c r="AN751" s="305">
        <f>+K751+AC751-AH751</f>
        <v>15000000</v>
      </c>
      <c r="AO751" s="67" t="s">
        <v>66</v>
      </c>
      <c r="AP751" s="70">
        <v>15000000</v>
      </c>
      <c r="AQ751" s="67" t="s">
        <v>94</v>
      </c>
      <c r="AR751" s="70">
        <v>0</v>
      </c>
      <c r="AS751" s="80" t="s">
        <v>74</v>
      </c>
      <c r="AT751" s="301">
        <v>9000000</v>
      </c>
      <c r="AU751" s="203">
        <f t="shared" si="58"/>
        <v>6000000</v>
      </c>
      <c r="AV751" s="83">
        <f t="shared" si="59"/>
        <v>0.6</v>
      </c>
      <c r="AW751" s="158" t="s">
        <v>74</v>
      </c>
      <c r="AX751" s="67" t="s">
        <v>95</v>
      </c>
      <c r="AY751" s="71" t="s">
        <v>9170</v>
      </c>
      <c r="AZ751" s="68" t="s">
        <v>66</v>
      </c>
      <c r="BA751" s="68" t="s">
        <v>66</v>
      </c>
    </row>
    <row r="752" spans="2:53" x14ac:dyDescent="0.25">
      <c r="B752" s="68">
        <v>2024</v>
      </c>
      <c r="C752" s="68">
        <v>891780111</v>
      </c>
      <c r="D752" s="69" t="s">
        <v>64</v>
      </c>
      <c r="E752" s="74" t="s">
        <v>9169</v>
      </c>
      <c r="F752" s="71" t="s">
        <v>9168</v>
      </c>
      <c r="G752" s="314">
        <v>0</v>
      </c>
      <c r="H752" s="67" t="s">
        <v>72</v>
      </c>
      <c r="I752" s="69" t="s">
        <v>65</v>
      </c>
      <c r="J752" s="70" t="s">
        <v>9167</v>
      </c>
      <c r="K752" s="70">
        <v>12500000</v>
      </c>
      <c r="L752" s="68" t="s">
        <v>67</v>
      </c>
      <c r="M752" s="70" t="s">
        <v>9166</v>
      </c>
      <c r="N752" s="70">
        <v>57438355</v>
      </c>
      <c r="O752" s="70">
        <v>1499</v>
      </c>
      <c r="P752" s="158">
        <v>45475</v>
      </c>
      <c r="Q752" s="70">
        <v>2126650000</v>
      </c>
      <c r="R752" s="158">
        <v>45476</v>
      </c>
      <c r="S752" s="70">
        <v>12500000</v>
      </c>
      <c r="T752" s="67" t="s">
        <v>66</v>
      </c>
      <c r="U752" s="70">
        <v>85459497</v>
      </c>
      <c r="V752" s="70" t="s">
        <v>4616</v>
      </c>
      <c r="W752" s="158">
        <v>45476</v>
      </c>
      <c r="X752" s="158">
        <v>45476</v>
      </c>
      <c r="Y752" s="78" t="s">
        <v>74</v>
      </c>
      <c r="Z752" s="249">
        <v>45626</v>
      </c>
      <c r="AA752" s="71">
        <f t="shared" si="55"/>
        <v>150</v>
      </c>
      <c r="AB752" s="71">
        <v>0</v>
      </c>
      <c r="AC752" s="299">
        <v>0</v>
      </c>
      <c r="AD752" s="71">
        <v>0</v>
      </c>
      <c r="AE752" s="158" t="s">
        <v>74</v>
      </c>
      <c r="AF752" s="71">
        <f t="shared" si="56"/>
        <v>0</v>
      </c>
      <c r="AG752" s="70">
        <v>0</v>
      </c>
      <c r="AH752" s="300">
        <v>0</v>
      </c>
      <c r="AI752" s="158" t="s">
        <v>74</v>
      </c>
      <c r="AJ752" s="67">
        <v>0</v>
      </c>
      <c r="AK752" s="76" t="s">
        <v>74</v>
      </c>
      <c r="AL752" s="76" t="s">
        <v>74</v>
      </c>
      <c r="AM752" s="71">
        <f t="shared" si="57"/>
        <v>0</v>
      </c>
      <c r="AN752" s="305">
        <f>+K752+AC752-AH752</f>
        <v>12500000</v>
      </c>
      <c r="AO752" s="67" t="s">
        <v>66</v>
      </c>
      <c r="AP752" s="70">
        <v>12500000</v>
      </c>
      <c r="AQ752" s="67" t="s">
        <v>94</v>
      </c>
      <c r="AR752" s="70">
        <v>0</v>
      </c>
      <c r="AS752" s="80" t="s">
        <v>74</v>
      </c>
      <c r="AT752" s="301">
        <v>10000000</v>
      </c>
      <c r="AU752" s="203">
        <f t="shared" si="58"/>
        <v>2500000</v>
      </c>
      <c r="AV752" s="83">
        <f t="shared" si="59"/>
        <v>0.8</v>
      </c>
      <c r="AW752" s="158" t="s">
        <v>74</v>
      </c>
      <c r="AX752" s="67" t="s">
        <v>95</v>
      </c>
      <c r="AY752" s="71" t="s">
        <v>9165</v>
      </c>
      <c r="AZ752" s="68" t="s">
        <v>66</v>
      </c>
      <c r="BA752" s="68" t="s">
        <v>66</v>
      </c>
    </row>
    <row r="753" spans="2:53" x14ac:dyDescent="0.25">
      <c r="B753" s="68">
        <v>2024</v>
      </c>
      <c r="C753" s="68">
        <v>891780111</v>
      </c>
      <c r="D753" s="69" t="s">
        <v>64</v>
      </c>
      <c r="E753" s="74" t="s">
        <v>9164</v>
      </c>
      <c r="F753" s="71" t="s">
        <v>9163</v>
      </c>
      <c r="G753" s="314">
        <v>0</v>
      </c>
      <c r="H753" s="67" t="s">
        <v>72</v>
      </c>
      <c r="I753" s="69" t="s">
        <v>65</v>
      </c>
      <c r="J753" s="70" t="s">
        <v>7275</v>
      </c>
      <c r="K753" s="70">
        <v>10500000</v>
      </c>
      <c r="L753" s="68" t="s">
        <v>67</v>
      </c>
      <c r="M753" s="70" t="s">
        <v>9162</v>
      </c>
      <c r="N753" s="70">
        <v>85153213</v>
      </c>
      <c r="O753" s="70">
        <v>1499</v>
      </c>
      <c r="P753" s="158">
        <v>45475</v>
      </c>
      <c r="Q753" s="70">
        <v>2126650000</v>
      </c>
      <c r="R753" s="158">
        <v>45476</v>
      </c>
      <c r="S753" s="70">
        <v>10500000</v>
      </c>
      <c r="T753" s="67" t="s">
        <v>66</v>
      </c>
      <c r="U753" s="70">
        <v>85459497</v>
      </c>
      <c r="V753" s="70" t="s">
        <v>4616</v>
      </c>
      <c r="W753" s="158">
        <v>45476</v>
      </c>
      <c r="X753" s="158">
        <v>45476</v>
      </c>
      <c r="Y753" s="78" t="s">
        <v>74</v>
      </c>
      <c r="Z753" s="249">
        <v>45626</v>
      </c>
      <c r="AA753" s="71">
        <f t="shared" si="55"/>
        <v>150</v>
      </c>
      <c r="AB753" s="71">
        <v>0</v>
      </c>
      <c r="AC753" s="299">
        <v>0</v>
      </c>
      <c r="AD753" s="71">
        <v>0</v>
      </c>
      <c r="AE753" s="158" t="s">
        <v>74</v>
      </c>
      <c r="AF753" s="71">
        <f t="shared" si="56"/>
        <v>0</v>
      </c>
      <c r="AG753" s="70">
        <v>0</v>
      </c>
      <c r="AH753" s="300">
        <v>0</v>
      </c>
      <c r="AI753" s="158" t="s">
        <v>74</v>
      </c>
      <c r="AJ753" s="67">
        <v>0</v>
      </c>
      <c r="AK753" s="76" t="s">
        <v>74</v>
      </c>
      <c r="AL753" s="76" t="s">
        <v>74</v>
      </c>
      <c r="AM753" s="71">
        <f t="shared" si="57"/>
        <v>0</v>
      </c>
      <c r="AN753" s="305">
        <f>+K753+AC753-AH753</f>
        <v>10500000</v>
      </c>
      <c r="AO753" s="67" t="s">
        <v>66</v>
      </c>
      <c r="AP753" s="70">
        <v>10500000</v>
      </c>
      <c r="AQ753" s="67" t="s">
        <v>94</v>
      </c>
      <c r="AR753" s="70">
        <v>0</v>
      </c>
      <c r="AS753" s="80" t="s">
        <v>74</v>
      </c>
      <c r="AT753" s="301">
        <v>8400000</v>
      </c>
      <c r="AU753" s="203">
        <f t="shared" si="58"/>
        <v>2100000</v>
      </c>
      <c r="AV753" s="83">
        <f t="shared" si="59"/>
        <v>0.8</v>
      </c>
      <c r="AW753" s="158" t="s">
        <v>74</v>
      </c>
      <c r="AX753" s="67" t="s">
        <v>95</v>
      </c>
      <c r="AY753" s="71" t="s">
        <v>9161</v>
      </c>
      <c r="AZ753" s="68" t="s">
        <v>66</v>
      </c>
      <c r="BA753" s="68" t="s">
        <v>66</v>
      </c>
    </row>
    <row r="754" spans="2:53" x14ac:dyDescent="0.25">
      <c r="B754" s="68">
        <v>2024</v>
      </c>
      <c r="C754" s="68">
        <v>891780111</v>
      </c>
      <c r="D754" s="69" t="s">
        <v>64</v>
      </c>
      <c r="E754" s="74" t="s">
        <v>9160</v>
      </c>
      <c r="F754" s="71" t="s">
        <v>9159</v>
      </c>
      <c r="G754" s="314">
        <v>0</v>
      </c>
      <c r="H754" s="67" t="s">
        <v>72</v>
      </c>
      <c r="I754" s="69" t="s">
        <v>65</v>
      </c>
      <c r="J754" s="70" t="s">
        <v>9158</v>
      </c>
      <c r="K754" s="70">
        <v>13500000</v>
      </c>
      <c r="L754" s="68" t="s">
        <v>67</v>
      </c>
      <c r="M754" s="70" t="s">
        <v>9157</v>
      </c>
      <c r="N754" s="70">
        <v>1082958221</v>
      </c>
      <c r="O754" s="70">
        <v>1499</v>
      </c>
      <c r="P754" s="158">
        <v>45475</v>
      </c>
      <c r="Q754" s="70">
        <v>2126650000</v>
      </c>
      <c r="R754" s="158">
        <v>45476</v>
      </c>
      <c r="S754" s="70">
        <v>13500000</v>
      </c>
      <c r="T754" s="67" t="s">
        <v>66</v>
      </c>
      <c r="U754" s="70">
        <v>57400977</v>
      </c>
      <c r="V754" s="70" t="s">
        <v>6223</v>
      </c>
      <c r="W754" s="158">
        <v>45476</v>
      </c>
      <c r="X754" s="158">
        <v>45476</v>
      </c>
      <c r="Y754" s="78" t="s">
        <v>74</v>
      </c>
      <c r="Z754" s="249">
        <v>45626</v>
      </c>
      <c r="AA754" s="71">
        <f t="shared" si="55"/>
        <v>150</v>
      </c>
      <c r="AB754" s="71">
        <v>0</v>
      </c>
      <c r="AC754" s="299">
        <v>0</v>
      </c>
      <c r="AD754" s="71">
        <v>0</v>
      </c>
      <c r="AE754" s="158" t="s">
        <v>74</v>
      </c>
      <c r="AF754" s="71">
        <f t="shared" si="56"/>
        <v>0</v>
      </c>
      <c r="AG754" s="70">
        <v>0</v>
      </c>
      <c r="AH754" s="300">
        <v>0</v>
      </c>
      <c r="AI754" s="158" t="s">
        <v>74</v>
      </c>
      <c r="AJ754" s="67">
        <v>0</v>
      </c>
      <c r="AK754" s="76" t="s">
        <v>74</v>
      </c>
      <c r="AL754" s="76" t="s">
        <v>74</v>
      </c>
      <c r="AM754" s="71">
        <f t="shared" si="57"/>
        <v>0</v>
      </c>
      <c r="AN754" s="305">
        <f>+K754+AC754-AH754</f>
        <v>13500000</v>
      </c>
      <c r="AO754" s="67" t="s">
        <v>66</v>
      </c>
      <c r="AP754" s="70">
        <v>13500000</v>
      </c>
      <c r="AQ754" s="67" t="s">
        <v>94</v>
      </c>
      <c r="AR754" s="70">
        <v>0</v>
      </c>
      <c r="AS754" s="80" t="s">
        <v>74</v>
      </c>
      <c r="AT754" s="301">
        <v>10800000</v>
      </c>
      <c r="AU754" s="203">
        <f t="shared" si="58"/>
        <v>2700000</v>
      </c>
      <c r="AV754" s="83">
        <f t="shared" si="59"/>
        <v>0.8</v>
      </c>
      <c r="AW754" s="158" t="s">
        <v>74</v>
      </c>
      <c r="AX754" s="67" t="s">
        <v>95</v>
      </c>
      <c r="AY754" s="71" t="s">
        <v>9156</v>
      </c>
      <c r="AZ754" s="68" t="s">
        <v>66</v>
      </c>
      <c r="BA754" s="68" t="s">
        <v>66</v>
      </c>
    </row>
    <row r="755" spans="2:53" x14ac:dyDescent="0.25">
      <c r="B755" s="68">
        <v>2024</v>
      </c>
      <c r="C755" s="68">
        <v>891780111</v>
      </c>
      <c r="D755" s="69" t="s">
        <v>64</v>
      </c>
      <c r="E755" s="74" t="s">
        <v>9155</v>
      </c>
      <c r="F755" s="71" t="s">
        <v>9154</v>
      </c>
      <c r="G755" s="314">
        <v>0</v>
      </c>
      <c r="H755" s="67" t="s">
        <v>72</v>
      </c>
      <c r="I755" s="69" t="s">
        <v>65</v>
      </c>
      <c r="J755" s="70" t="s">
        <v>9153</v>
      </c>
      <c r="K755" s="70">
        <v>25000000</v>
      </c>
      <c r="L755" s="68" t="s">
        <v>67</v>
      </c>
      <c r="M755" s="70" t="s">
        <v>9152</v>
      </c>
      <c r="N755" s="70">
        <v>85154867</v>
      </c>
      <c r="O755" s="70">
        <v>1498</v>
      </c>
      <c r="P755" s="158">
        <v>45475</v>
      </c>
      <c r="Q755" s="70">
        <v>4519037000</v>
      </c>
      <c r="R755" s="158">
        <v>45476</v>
      </c>
      <c r="S755" s="70">
        <v>25000000</v>
      </c>
      <c r="T755" s="67" t="s">
        <v>66</v>
      </c>
      <c r="U755" s="70">
        <v>12621405</v>
      </c>
      <c r="V755" s="70" t="s">
        <v>5391</v>
      </c>
      <c r="W755" s="158">
        <v>45476</v>
      </c>
      <c r="X755" s="158">
        <v>45476</v>
      </c>
      <c r="Y755" s="78" t="s">
        <v>74</v>
      </c>
      <c r="Z755" s="249">
        <v>45626</v>
      </c>
      <c r="AA755" s="71">
        <f t="shared" si="55"/>
        <v>150</v>
      </c>
      <c r="AB755" s="71">
        <v>0</v>
      </c>
      <c r="AC755" s="299">
        <v>0</v>
      </c>
      <c r="AD755" s="71">
        <v>0</v>
      </c>
      <c r="AE755" s="158" t="s">
        <v>74</v>
      </c>
      <c r="AF755" s="71">
        <f t="shared" si="56"/>
        <v>0</v>
      </c>
      <c r="AG755" s="70">
        <v>0</v>
      </c>
      <c r="AH755" s="300">
        <v>0</v>
      </c>
      <c r="AI755" s="158" t="s">
        <v>74</v>
      </c>
      <c r="AJ755" s="67">
        <v>0</v>
      </c>
      <c r="AK755" s="76" t="s">
        <v>74</v>
      </c>
      <c r="AL755" s="76" t="s">
        <v>74</v>
      </c>
      <c r="AM755" s="71">
        <f t="shared" si="57"/>
        <v>0</v>
      </c>
      <c r="AN755" s="305">
        <f>+K755+AC755-AH755</f>
        <v>25000000</v>
      </c>
      <c r="AO755" s="67" t="s">
        <v>66</v>
      </c>
      <c r="AP755" s="70">
        <v>25000000</v>
      </c>
      <c r="AQ755" s="67" t="s">
        <v>94</v>
      </c>
      <c r="AR755" s="70">
        <v>0</v>
      </c>
      <c r="AS755" s="80" t="s">
        <v>74</v>
      </c>
      <c r="AT755" s="301">
        <v>20000000</v>
      </c>
      <c r="AU755" s="203">
        <f t="shared" si="58"/>
        <v>5000000</v>
      </c>
      <c r="AV755" s="83">
        <f t="shared" si="59"/>
        <v>0.8</v>
      </c>
      <c r="AW755" s="158" t="s">
        <v>74</v>
      </c>
      <c r="AX755" s="67" t="s">
        <v>95</v>
      </c>
      <c r="AY755" s="71" t="s">
        <v>9151</v>
      </c>
      <c r="AZ755" s="68" t="s">
        <v>66</v>
      </c>
      <c r="BA755" s="68" t="s">
        <v>66</v>
      </c>
    </row>
    <row r="756" spans="2:53" x14ac:dyDescent="0.25">
      <c r="B756" s="68">
        <v>2024</v>
      </c>
      <c r="C756" s="68">
        <v>891780111</v>
      </c>
      <c r="D756" s="69" t="s">
        <v>64</v>
      </c>
      <c r="E756" s="74" t="s">
        <v>9150</v>
      </c>
      <c r="F756" s="71" t="s">
        <v>9149</v>
      </c>
      <c r="G756" s="314">
        <v>0</v>
      </c>
      <c r="H756" s="67" t="s">
        <v>72</v>
      </c>
      <c r="I756" s="69" t="s">
        <v>65</v>
      </c>
      <c r="J756" s="70" t="s">
        <v>9148</v>
      </c>
      <c r="K756" s="70">
        <v>16200000</v>
      </c>
      <c r="L756" s="68" t="s">
        <v>67</v>
      </c>
      <c r="M756" s="70" t="s">
        <v>9147</v>
      </c>
      <c r="N756" s="70">
        <v>1221976238</v>
      </c>
      <c r="O756" s="70">
        <v>1394</v>
      </c>
      <c r="P756" s="158">
        <v>45462</v>
      </c>
      <c r="Q756" s="300">
        <v>135080000</v>
      </c>
      <c r="R756" s="158">
        <v>45477</v>
      </c>
      <c r="S756" s="70">
        <v>16200000</v>
      </c>
      <c r="T756" s="67" t="s">
        <v>66</v>
      </c>
      <c r="U756" s="70">
        <v>36722626</v>
      </c>
      <c r="V756" s="70" t="s">
        <v>7345</v>
      </c>
      <c r="W756" s="158">
        <v>45477</v>
      </c>
      <c r="X756" s="158">
        <v>45477</v>
      </c>
      <c r="Y756" s="78" t="s">
        <v>74</v>
      </c>
      <c r="Z756" s="249">
        <v>45656</v>
      </c>
      <c r="AA756" s="71">
        <f t="shared" si="55"/>
        <v>179</v>
      </c>
      <c r="AB756" s="71">
        <v>0</v>
      </c>
      <c r="AC756" s="299">
        <v>0</v>
      </c>
      <c r="AD756" s="71">
        <v>0</v>
      </c>
      <c r="AE756" s="158" t="s">
        <v>74</v>
      </c>
      <c r="AF756" s="71">
        <f t="shared" si="56"/>
        <v>0</v>
      </c>
      <c r="AG756" s="70">
        <v>0</v>
      </c>
      <c r="AH756" s="300">
        <v>0</v>
      </c>
      <c r="AI756" s="158" t="s">
        <v>74</v>
      </c>
      <c r="AJ756" s="67">
        <v>0</v>
      </c>
      <c r="AK756" s="76" t="s">
        <v>74</v>
      </c>
      <c r="AL756" s="76" t="s">
        <v>74</v>
      </c>
      <c r="AM756" s="71">
        <f t="shared" si="57"/>
        <v>0</v>
      </c>
      <c r="AN756" s="305">
        <f>+K756+AC756-AH756</f>
        <v>16200000</v>
      </c>
      <c r="AO756" s="67" t="s">
        <v>66</v>
      </c>
      <c r="AP756" s="70">
        <v>16200000</v>
      </c>
      <c r="AQ756" s="67" t="s">
        <v>94</v>
      </c>
      <c r="AR756" s="70">
        <v>0</v>
      </c>
      <c r="AS756" s="80" t="s">
        <v>74</v>
      </c>
      <c r="AT756" s="301">
        <v>10800000</v>
      </c>
      <c r="AU756" s="203">
        <f t="shared" si="58"/>
        <v>5400000</v>
      </c>
      <c r="AV756" s="83">
        <f t="shared" si="59"/>
        <v>0.66666666666666663</v>
      </c>
      <c r="AW756" s="158" t="s">
        <v>74</v>
      </c>
      <c r="AX756" s="67" t="s">
        <v>95</v>
      </c>
      <c r="AY756" s="71" t="s">
        <v>9146</v>
      </c>
      <c r="AZ756" s="68" t="s">
        <v>66</v>
      </c>
      <c r="BA756" s="68" t="s">
        <v>66</v>
      </c>
    </row>
    <row r="757" spans="2:53" x14ac:dyDescent="0.25">
      <c r="B757" s="68">
        <v>2024</v>
      </c>
      <c r="C757" s="68">
        <v>891780111</v>
      </c>
      <c r="D757" s="69" t="s">
        <v>64</v>
      </c>
      <c r="E757" s="74" t="s">
        <v>9145</v>
      </c>
      <c r="F757" s="71" t="s">
        <v>9144</v>
      </c>
      <c r="G757" s="314">
        <v>0</v>
      </c>
      <c r="H757" s="67" t="s">
        <v>72</v>
      </c>
      <c r="I757" s="69" t="s">
        <v>65</v>
      </c>
      <c r="J757" s="70" t="s">
        <v>9143</v>
      </c>
      <c r="K757" s="70">
        <v>19800000</v>
      </c>
      <c r="L757" s="68" t="s">
        <v>67</v>
      </c>
      <c r="M757" s="70" t="s">
        <v>9142</v>
      </c>
      <c r="N757" s="70">
        <v>1084742720</v>
      </c>
      <c r="O757" s="70">
        <v>1394</v>
      </c>
      <c r="P757" s="158">
        <v>45462</v>
      </c>
      <c r="Q757" s="300">
        <v>135080000</v>
      </c>
      <c r="R757" s="158">
        <v>45477</v>
      </c>
      <c r="S757" s="70">
        <v>19800000</v>
      </c>
      <c r="T757" s="67" t="s">
        <v>66</v>
      </c>
      <c r="U757" s="70">
        <v>72004252</v>
      </c>
      <c r="V757" s="70" t="s">
        <v>8510</v>
      </c>
      <c r="W757" s="158">
        <v>45477</v>
      </c>
      <c r="X757" s="158">
        <v>45477</v>
      </c>
      <c r="Y757" s="78" t="s">
        <v>74</v>
      </c>
      <c r="Z757" s="249">
        <v>45656</v>
      </c>
      <c r="AA757" s="71">
        <f t="shared" si="55"/>
        <v>179</v>
      </c>
      <c r="AB757" s="71">
        <v>0</v>
      </c>
      <c r="AC757" s="299">
        <v>0</v>
      </c>
      <c r="AD757" s="71">
        <v>0</v>
      </c>
      <c r="AE757" s="158" t="s">
        <v>74</v>
      </c>
      <c r="AF757" s="71">
        <f t="shared" si="56"/>
        <v>0</v>
      </c>
      <c r="AG757" s="70">
        <v>0</v>
      </c>
      <c r="AH757" s="300">
        <v>0</v>
      </c>
      <c r="AI757" s="158" t="s">
        <v>74</v>
      </c>
      <c r="AJ757" s="67">
        <v>0</v>
      </c>
      <c r="AK757" s="76" t="s">
        <v>74</v>
      </c>
      <c r="AL757" s="76" t="s">
        <v>74</v>
      </c>
      <c r="AM757" s="71">
        <f t="shared" si="57"/>
        <v>0</v>
      </c>
      <c r="AN757" s="305">
        <f>+K757+AC757-AH757</f>
        <v>19800000</v>
      </c>
      <c r="AO757" s="67" t="s">
        <v>66</v>
      </c>
      <c r="AP757" s="70">
        <v>19800000</v>
      </c>
      <c r="AQ757" s="67" t="s">
        <v>94</v>
      </c>
      <c r="AR757" s="70">
        <v>0</v>
      </c>
      <c r="AS757" s="80" t="s">
        <v>74</v>
      </c>
      <c r="AT757" s="301">
        <v>13200000</v>
      </c>
      <c r="AU757" s="203">
        <f t="shared" si="58"/>
        <v>6600000</v>
      </c>
      <c r="AV757" s="83">
        <f t="shared" si="59"/>
        <v>0.66666666666666663</v>
      </c>
      <c r="AW757" s="158" t="s">
        <v>74</v>
      </c>
      <c r="AX757" s="67" t="s">
        <v>95</v>
      </c>
      <c r="AY757" s="71" t="s">
        <v>9141</v>
      </c>
      <c r="AZ757" s="68" t="s">
        <v>66</v>
      </c>
      <c r="BA757" s="68" t="s">
        <v>66</v>
      </c>
    </row>
    <row r="758" spans="2:53" x14ac:dyDescent="0.25">
      <c r="B758" s="68">
        <v>2024</v>
      </c>
      <c r="C758" s="68">
        <v>891780111</v>
      </c>
      <c r="D758" s="69" t="s">
        <v>64</v>
      </c>
      <c r="E758" s="74" t="s">
        <v>9140</v>
      </c>
      <c r="F758" s="71" t="s">
        <v>9139</v>
      </c>
      <c r="G758" s="314">
        <v>0</v>
      </c>
      <c r="H758" s="67" t="s">
        <v>72</v>
      </c>
      <c r="I758" s="69" t="s">
        <v>65</v>
      </c>
      <c r="J758" s="70" t="s">
        <v>9138</v>
      </c>
      <c r="K758" s="70">
        <v>15000000</v>
      </c>
      <c r="L758" s="68" t="s">
        <v>67</v>
      </c>
      <c r="M758" s="70" t="s">
        <v>9137</v>
      </c>
      <c r="N758" s="70">
        <v>1083033427</v>
      </c>
      <c r="O758" s="70">
        <v>1498</v>
      </c>
      <c r="P758" s="158">
        <v>45475</v>
      </c>
      <c r="Q758" s="70">
        <v>4519037000</v>
      </c>
      <c r="R758" s="158">
        <v>45477</v>
      </c>
      <c r="S758" s="70">
        <v>15000000</v>
      </c>
      <c r="T758" s="67" t="s">
        <v>66</v>
      </c>
      <c r="U758" s="70">
        <v>36564011</v>
      </c>
      <c r="V758" s="70" t="s">
        <v>7436</v>
      </c>
      <c r="W758" s="158">
        <v>45477</v>
      </c>
      <c r="X758" s="158">
        <v>45477</v>
      </c>
      <c r="Y758" s="78" t="s">
        <v>74</v>
      </c>
      <c r="Z758" s="249">
        <v>45626</v>
      </c>
      <c r="AA758" s="71">
        <f t="shared" si="55"/>
        <v>149</v>
      </c>
      <c r="AB758" s="71">
        <v>0</v>
      </c>
      <c r="AC758" s="299">
        <v>0</v>
      </c>
      <c r="AD758" s="71">
        <v>0</v>
      </c>
      <c r="AE758" s="158" t="s">
        <v>74</v>
      </c>
      <c r="AF758" s="71">
        <f t="shared" si="56"/>
        <v>0</v>
      </c>
      <c r="AG758" s="70">
        <v>0</v>
      </c>
      <c r="AH758" s="300">
        <v>0</v>
      </c>
      <c r="AI758" s="158" t="s">
        <v>74</v>
      </c>
      <c r="AJ758" s="67">
        <v>0</v>
      </c>
      <c r="AK758" s="76" t="s">
        <v>74</v>
      </c>
      <c r="AL758" s="76" t="s">
        <v>74</v>
      </c>
      <c r="AM758" s="71">
        <f t="shared" si="57"/>
        <v>0</v>
      </c>
      <c r="AN758" s="305">
        <f>+K758+AC758-AH758</f>
        <v>15000000</v>
      </c>
      <c r="AO758" s="67" t="s">
        <v>66</v>
      </c>
      <c r="AP758" s="70">
        <v>15000000</v>
      </c>
      <c r="AQ758" s="67" t="s">
        <v>94</v>
      </c>
      <c r="AR758" s="70">
        <v>0</v>
      </c>
      <c r="AS758" s="80" t="s">
        <v>74</v>
      </c>
      <c r="AT758" s="301">
        <v>12000000</v>
      </c>
      <c r="AU758" s="203">
        <f t="shared" si="58"/>
        <v>3000000</v>
      </c>
      <c r="AV758" s="83">
        <f t="shared" si="59"/>
        <v>0.8</v>
      </c>
      <c r="AW758" s="158" t="s">
        <v>74</v>
      </c>
      <c r="AX758" s="67" t="s">
        <v>95</v>
      </c>
      <c r="AY758" s="71" t="s">
        <v>9136</v>
      </c>
      <c r="AZ758" s="68" t="s">
        <v>66</v>
      </c>
      <c r="BA758" s="68" t="s">
        <v>66</v>
      </c>
    </row>
    <row r="759" spans="2:53" x14ac:dyDescent="0.25">
      <c r="B759" s="68">
        <v>2024</v>
      </c>
      <c r="C759" s="68">
        <v>891780111</v>
      </c>
      <c r="D759" s="69" t="s">
        <v>64</v>
      </c>
      <c r="E759" s="74" t="s">
        <v>9135</v>
      </c>
      <c r="F759" s="71" t="s">
        <v>9134</v>
      </c>
      <c r="G759" s="314">
        <v>0</v>
      </c>
      <c r="H759" s="67" t="s">
        <v>72</v>
      </c>
      <c r="I759" s="69" t="s">
        <v>65</v>
      </c>
      <c r="J759" s="70" t="s">
        <v>9133</v>
      </c>
      <c r="K759" s="70">
        <v>19000000</v>
      </c>
      <c r="L759" s="68" t="s">
        <v>67</v>
      </c>
      <c r="M759" s="70" t="s">
        <v>9132</v>
      </c>
      <c r="N759" s="70">
        <v>57303000</v>
      </c>
      <c r="O759" s="70">
        <v>1498</v>
      </c>
      <c r="P759" s="158">
        <v>45475</v>
      </c>
      <c r="Q759" s="70">
        <v>4519037000</v>
      </c>
      <c r="R759" s="158">
        <v>45477</v>
      </c>
      <c r="S759" s="70">
        <v>19000000</v>
      </c>
      <c r="T759" s="67" t="s">
        <v>66</v>
      </c>
      <c r="U759" s="70">
        <v>57444673</v>
      </c>
      <c r="V759" s="70" t="s">
        <v>4366</v>
      </c>
      <c r="W759" s="158">
        <v>45477</v>
      </c>
      <c r="X759" s="158">
        <v>45477</v>
      </c>
      <c r="Y759" s="78" t="s">
        <v>74</v>
      </c>
      <c r="Z759" s="249">
        <v>45626</v>
      </c>
      <c r="AA759" s="71">
        <f t="shared" si="55"/>
        <v>149</v>
      </c>
      <c r="AB759" s="71">
        <v>0</v>
      </c>
      <c r="AC759" s="299">
        <v>0</v>
      </c>
      <c r="AD759" s="71">
        <v>0</v>
      </c>
      <c r="AE759" s="158" t="s">
        <v>74</v>
      </c>
      <c r="AF759" s="71">
        <f t="shared" si="56"/>
        <v>0</v>
      </c>
      <c r="AG759" s="70">
        <v>0</v>
      </c>
      <c r="AH759" s="300">
        <v>0</v>
      </c>
      <c r="AI759" s="158" t="s">
        <v>74</v>
      </c>
      <c r="AJ759" s="67">
        <v>0</v>
      </c>
      <c r="AK759" s="76" t="s">
        <v>74</v>
      </c>
      <c r="AL759" s="76" t="s">
        <v>74</v>
      </c>
      <c r="AM759" s="71">
        <f t="shared" si="57"/>
        <v>0</v>
      </c>
      <c r="AN759" s="305">
        <f>+K759+AC759-AH759</f>
        <v>19000000</v>
      </c>
      <c r="AO759" s="67" t="s">
        <v>66</v>
      </c>
      <c r="AP759" s="70">
        <v>19000000</v>
      </c>
      <c r="AQ759" s="67" t="s">
        <v>94</v>
      </c>
      <c r="AR759" s="70">
        <v>0</v>
      </c>
      <c r="AS759" s="80" t="s">
        <v>74</v>
      </c>
      <c r="AT759" s="301">
        <v>15200000</v>
      </c>
      <c r="AU759" s="203">
        <f t="shared" si="58"/>
        <v>3800000</v>
      </c>
      <c r="AV759" s="83">
        <f t="shared" si="59"/>
        <v>0.8</v>
      </c>
      <c r="AW759" s="158" t="s">
        <v>74</v>
      </c>
      <c r="AX759" s="67" t="s">
        <v>95</v>
      </c>
      <c r="AY759" s="71" t="s">
        <v>9131</v>
      </c>
      <c r="AZ759" s="68" t="s">
        <v>66</v>
      </c>
      <c r="BA759" s="68" t="s">
        <v>66</v>
      </c>
    </row>
    <row r="760" spans="2:53" x14ac:dyDescent="0.25">
      <c r="B760" s="68">
        <v>2024</v>
      </c>
      <c r="C760" s="68">
        <v>891780111</v>
      </c>
      <c r="D760" s="69" t="s">
        <v>64</v>
      </c>
      <c r="E760" s="74" t="s">
        <v>9130</v>
      </c>
      <c r="F760" s="71" t="s">
        <v>9129</v>
      </c>
      <c r="G760" s="314">
        <v>0</v>
      </c>
      <c r="H760" s="67" t="s">
        <v>72</v>
      </c>
      <c r="I760" s="69" t="s">
        <v>65</v>
      </c>
      <c r="J760" s="70" t="s">
        <v>6397</v>
      </c>
      <c r="K760" s="70">
        <v>15000000</v>
      </c>
      <c r="L760" s="68" t="s">
        <v>67</v>
      </c>
      <c r="M760" s="70" t="s">
        <v>9128</v>
      </c>
      <c r="N760" s="70">
        <v>1020750597</v>
      </c>
      <c r="O760" s="70">
        <v>1498</v>
      </c>
      <c r="P760" s="158">
        <v>45475</v>
      </c>
      <c r="Q760" s="70">
        <v>4519037000</v>
      </c>
      <c r="R760" s="158">
        <v>45477</v>
      </c>
      <c r="S760" s="70">
        <v>15000000</v>
      </c>
      <c r="T760" s="67" t="s">
        <v>66</v>
      </c>
      <c r="U760" s="70">
        <v>57461216</v>
      </c>
      <c r="V760" s="70" t="s">
        <v>4578</v>
      </c>
      <c r="W760" s="158">
        <v>45477</v>
      </c>
      <c r="X760" s="158">
        <v>45477</v>
      </c>
      <c r="Y760" s="78" t="s">
        <v>74</v>
      </c>
      <c r="Z760" s="249">
        <v>45626</v>
      </c>
      <c r="AA760" s="71">
        <f t="shared" si="55"/>
        <v>149</v>
      </c>
      <c r="AB760" s="71">
        <v>0</v>
      </c>
      <c r="AC760" s="299">
        <v>0</v>
      </c>
      <c r="AD760" s="71">
        <v>0</v>
      </c>
      <c r="AE760" s="158" t="s">
        <v>74</v>
      </c>
      <c r="AF760" s="71">
        <f t="shared" si="56"/>
        <v>0</v>
      </c>
      <c r="AG760" s="70">
        <v>0</v>
      </c>
      <c r="AH760" s="300">
        <v>0</v>
      </c>
      <c r="AI760" s="158" t="s">
        <v>74</v>
      </c>
      <c r="AJ760" s="67">
        <v>0</v>
      </c>
      <c r="AK760" s="76" t="s">
        <v>74</v>
      </c>
      <c r="AL760" s="76" t="s">
        <v>74</v>
      </c>
      <c r="AM760" s="71">
        <f t="shared" si="57"/>
        <v>0</v>
      </c>
      <c r="AN760" s="305">
        <f>+K760+AC760-AH760</f>
        <v>15000000</v>
      </c>
      <c r="AO760" s="67" t="s">
        <v>66</v>
      </c>
      <c r="AP760" s="70">
        <v>15000000</v>
      </c>
      <c r="AQ760" s="67" t="s">
        <v>94</v>
      </c>
      <c r="AR760" s="70">
        <v>0</v>
      </c>
      <c r="AS760" s="80" t="s">
        <v>74</v>
      </c>
      <c r="AT760" s="301">
        <v>12000000</v>
      </c>
      <c r="AU760" s="203">
        <f t="shared" si="58"/>
        <v>3000000</v>
      </c>
      <c r="AV760" s="83">
        <f t="shared" si="59"/>
        <v>0.8</v>
      </c>
      <c r="AW760" s="158" t="s">
        <v>74</v>
      </c>
      <c r="AX760" s="67" t="s">
        <v>95</v>
      </c>
      <c r="AY760" s="71" t="s">
        <v>9127</v>
      </c>
      <c r="AZ760" s="68" t="s">
        <v>66</v>
      </c>
      <c r="BA760" s="68" t="s">
        <v>66</v>
      </c>
    </row>
    <row r="761" spans="2:53" x14ac:dyDescent="0.25">
      <c r="B761" s="68">
        <v>2024</v>
      </c>
      <c r="C761" s="68">
        <v>891780111</v>
      </c>
      <c r="D761" s="69" t="s">
        <v>64</v>
      </c>
      <c r="E761" s="74" t="s">
        <v>9126</v>
      </c>
      <c r="F761" s="71" t="s">
        <v>9125</v>
      </c>
      <c r="G761" s="314">
        <v>0</v>
      </c>
      <c r="H761" s="67" t="s">
        <v>72</v>
      </c>
      <c r="I761" s="69" t="s">
        <v>65</v>
      </c>
      <c r="J761" s="70" t="s">
        <v>9124</v>
      </c>
      <c r="K761" s="70">
        <v>16500000</v>
      </c>
      <c r="L761" s="68" t="s">
        <v>67</v>
      </c>
      <c r="M761" s="70" t="s">
        <v>9123</v>
      </c>
      <c r="N761" s="70">
        <v>1082966872</v>
      </c>
      <c r="O761" s="70">
        <v>1498</v>
      </c>
      <c r="P761" s="158">
        <v>45475</v>
      </c>
      <c r="Q761" s="70">
        <v>4519037000</v>
      </c>
      <c r="R761" s="158">
        <v>45477</v>
      </c>
      <c r="S761" s="70">
        <v>16500000</v>
      </c>
      <c r="T761" s="67" t="s">
        <v>66</v>
      </c>
      <c r="U761" s="70">
        <v>1192791759</v>
      </c>
      <c r="V761" s="70" t="s">
        <v>2571</v>
      </c>
      <c r="W761" s="158">
        <v>45477</v>
      </c>
      <c r="X761" s="158">
        <v>45477</v>
      </c>
      <c r="Y761" s="78" t="s">
        <v>74</v>
      </c>
      <c r="Z761" s="249">
        <v>45626</v>
      </c>
      <c r="AA761" s="71">
        <f t="shared" si="55"/>
        <v>149</v>
      </c>
      <c r="AB761" s="71">
        <v>0</v>
      </c>
      <c r="AC761" s="299">
        <v>0</v>
      </c>
      <c r="AD761" s="71">
        <v>0</v>
      </c>
      <c r="AE761" s="158" t="s">
        <v>74</v>
      </c>
      <c r="AF761" s="71">
        <f t="shared" si="56"/>
        <v>0</v>
      </c>
      <c r="AG761" s="70">
        <v>0</v>
      </c>
      <c r="AH761" s="300">
        <v>0</v>
      </c>
      <c r="AI761" s="158" t="s">
        <v>74</v>
      </c>
      <c r="AJ761" s="67">
        <v>0</v>
      </c>
      <c r="AK761" s="76" t="s">
        <v>74</v>
      </c>
      <c r="AL761" s="76" t="s">
        <v>74</v>
      </c>
      <c r="AM761" s="71">
        <f t="shared" si="57"/>
        <v>0</v>
      </c>
      <c r="AN761" s="305">
        <f>+K761+AC761-AH761</f>
        <v>16500000</v>
      </c>
      <c r="AO761" s="67" t="s">
        <v>66</v>
      </c>
      <c r="AP761" s="70">
        <v>16500000</v>
      </c>
      <c r="AQ761" s="67" t="s">
        <v>94</v>
      </c>
      <c r="AR761" s="70">
        <v>0</v>
      </c>
      <c r="AS761" s="80" t="s">
        <v>74</v>
      </c>
      <c r="AT761" s="301">
        <v>13200000</v>
      </c>
      <c r="AU761" s="203">
        <f t="shared" si="58"/>
        <v>3300000</v>
      </c>
      <c r="AV761" s="83">
        <f t="shared" si="59"/>
        <v>0.8</v>
      </c>
      <c r="AW761" s="158" t="s">
        <v>74</v>
      </c>
      <c r="AX761" s="67" t="s">
        <v>95</v>
      </c>
      <c r="AY761" s="71" t="s">
        <v>9122</v>
      </c>
      <c r="AZ761" s="68" t="s">
        <v>66</v>
      </c>
      <c r="BA761" s="68" t="s">
        <v>66</v>
      </c>
    </row>
    <row r="762" spans="2:53" x14ac:dyDescent="0.25">
      <c r="B762" s="68">
        <v>2024</v>
      </c>
      <c r="C762" s="68">
        <v>891780111</v>
      </c>
      <c r="D762" s="69" t="s">
        <v>64</v>
      </c>
      <c r="E762" s="74" t="s">
        <v>9121</v>
      </c>
      <c r="F762" s="71" t="s">
        <v>9120</v>
      </c>
      <c r="G762" s="314">
        <v>0</v>
      </c>
      <c r="H762" s="67" t="s">
        <v>72</v>
      </c>
      <c r="I762" s="69" t="s">
        <v>65</v>
      </c>
      <c r="J762" s="70" t="s">
        <v>9119</v>
      </c>
      <c r="K762" s="70">
        <v>15000000</v>
      </c>
      <c r="L762" s="68" t="s">
        <v>67</v>
      </c>
      <c r="M762" s="70" t="s">
        <v>9118</v>
      </c>
      <c r="N762" s="70">
        <v>36720698</v>
      </c>
      <c r="O762" s="70">
        <v>1498</v>
      </c>
      <c r="P762" s="158">
        <v>45475</v>
      </c>
      <c r="Q762" s="70">
        <v>4519037000</v>
      </c>
      <c r="R762" s="158">
        <v>45477</v>
      </c>
      <c r="S762" s="70">
        <v>15000000</v>
      </c>
      <c r="T762" s="67" t="s">
        <v>66</v>
      </c>
      <c r="U762" s="70">
        <v>84452087</v>
      </c>
      <c r="V762" s="70" t="s">
        <v>6072</v>
      </c>
      <c r="W762" s="158">
        <v>45477</v>
      </c>
      <c r="X762" s="158">
        <v>45477</v>
      </c>
      <c r="Y762" s="78" t="s">
        <v>74</v>
      </c>
      <c r="Z762" s="249">
        <v>45626</v>
      </c>
      <c r="AA762" s="71">
        <f t="shared" si="55"/>
        <v>149</v>
      </c>
      <c r="AB762" s="71">
        <v>0</v>
      </c>
      <c r="AC762" s="299">
        <v>0</v>
      </c>
      <c r="AD762" s="71">
        <v>0</v>
      </c>
      <c r="AE762" s="158" t="s">
        <v>74</v>
      </c>
      <c r="AF762" s="71">
        <f t="shared" si="56"/>
        <v>0</v>
      </c>
      <c r="AG762" s="70">
        <v>0</v>
      </c>
      <c r="AH762" s="300">
        <v>0</v>
      </c>
      <c r="AI762" s="158" t="s">
        <v>74</v>
      </c>
      <c r="AJ762" s="67">
        <v>0</v>
      </c>
      <c r="AK762" s="76" t="s">
        <v>74</v>
      </c>
      <c r="AL762" s="76" t="s">
        <v>74</v>
      </c>
      <c r="AM762" s="71">
        <f t="shared" si="57"/>
        <v>0</v>
      </c>
      <c r="AN762" s="305">
        <f>+K762+AC762-AH762</f>
        <v>15000000</v>
      </c>
      <c r="AO762" s="67" t="s">
        <v>66</v>
      </c>
      <c r="AP762" s="70">
        <v>15000000</v>
      </c>
      <c r="AQ762" s="67" t="s">
        <v>94</v>
      </c>
      <c r="AR762" s="70">
        <v>0</v>
      </c>
      <c r="AS762" s="80" t="s">
        <v>74</v>
      </c>
      <c r="AT762" s="301">
        <v>12000000</v>
      </c>
      <c r="AU762" s="203">
        <f t="shared" si="58"/>
        <v>3000000</v>
      </c>
      <c r="AV762" s="83">
        <f t="shared" si="59"/>
        <v>0.8</v>
      </c>
      <c r="AW762" s="158" t="s">
        <v>74</v>
      </c>
      <c r="AX762" s="67" t="s">
        <v>95</v>
      </c>
      <c r="AY762" s="71" t="s">
        <v>9117</v>
      </c>
      <c r="AZ762" s="68" t="s">
        <v>66</v>
      </c>
      <c r="BA762" s="68" t="s">
        <v>66</v>
      </c>
    </row>
    <row r="763" spans="2:53" x14ac:dyDescent="0.25">
      <c r="B763" s="68">
        <v>2024</v>
      </c>
      <c r="C763" s="68">
        <v>891780111</v>
      </c>
      <c r="D763" s="69" t="s">
        <v>64</v>
      </c>
      <c r="E763" s="74" t="s">
        <v>9116</v>
      </c>
      <c r="F763" s="71" t="s">
        <v>9115</v>
      </c>
      <c r="G763" s="314">
        <v>0</v>
      </c>
      <c r="H763" s="67" t="s">
        <v>72</v>
      </c>
      <c r="I763" s="69" t="s">
        <v>65</v>
      </c>
      <c r="J763" s="70" t="s">
        <v>9114</v>
      </c>
      <c r="K763" s="70">
        <v>12500000</v>
      </c>
      <c r="L763" s="68" t="s">
        <v>67</v>
      </c>
      <c r="M763" s="70" t="s">
        <v>9113</v>
      </c>
      <c r="N763" s="70">
        <v>1043020726</v>
      </c>
      <c r="O763" s="70">
        <v>1499</v>
      </c>
      <c r="P763" s="158">
        <v>45475</v>
      </c>
      <c r="Q763" s="70">
        <v>2126650000</v>
      </c>
      <c r="R763" s="158">
        <v>45477</v>
      </c>
      <c r="S763" s="70">
        <v>12500000</v>
      </c>
      <c r="T763" s="67" t="s">
        <v>66</v>
      </c>
      <c r="U763" s="70">
        <v>84452087</v>
      </c>
      <c r="V763" s="70" t="s">
        <v>6072</v>
      </c>
      <c r="W763" s="158">
        <v>45477</v>
      </c>
      <c r="X763" s="158">
        <v>45477</v>
      </c>
      <c r="Y763" s="78" t="s">
        <v>74</v>
      </c>
      <c r="Z763" s="249">
        <v>45626</v>
      </c>
      <c r="AA763" s="71">
        <f t="shared" si="55"/>
        <v>149</v>
      </c>
      <c r="AB763" s="71">
        <v>0</v>
      </c>
      <c r="AC763" s="299">
        <v>0</v>
      </c>
      <c r="AD763" s="71">
        <v>0</v>
      </c>
      <c r="AE763" s="158" t="s">
        <v>74</v>
      </c>
      <c r="AF763" s="71">
        <f t="shared" si="56"/>
        <v>0</v>
      </c>
      <c r="AG763" s="70">
        <v>0</v>
      </c>
      <c r="AH763" s="300">
        <v>0</v>
      </c>
      <c r="AI763" s="158" t="s">
        <v>74</v>
      </c>
      <c r="AJ763" s="67">
        <v>0</v>
      </c>
      <c r="AK763" s="76" t="s">
        <v>74</v>
      </c>
      <c r="AL763" s="76" t="s">
        <v>74</v>
      </c>
      <c r="AM763" s="71">
        <f t="shared" si="57"/>
        <v>0</v>
      </c>
      <c r="AN763" s="305">
        <f>+K763+AC763-AH763</f>
        <v>12500000</v>
      </c>
      <c r="AO763" s="67" t="s">
        <v>66</v>
      </c>
      <c r="AP763" s="70">
        <v>12500000</v>
      </c>
      <c r="AQ763" s="67" t="s">
        <v>94</v>
      </c>
      <c r="AR763" s="70">
        <v>0</v>
      </c>
      <c r="AS763" s="80" t="s">
        <v>74</v>
      </c>
      <c r="AT763" s="301">
        <v>10000000</v>
      </c>
      <c r="AU763" s="203">
        <f t="shared" si="58"/>
        <v>2500000</v>
      </c>
      <c r="AV763" s="83">
        <f t="shared" si="59"/>
        <v>0.8</v>
      </c>
      <c r="AW763" s="158" t="s">
        <v>74</v>
      </c>
      <c r="AX763" s="67" t="s">
        <v>95</v>
      </c>
      <c r="AY763" s="71" t="s">
        <v>9112</v>
      </c>
      <c r="AZ763" s="68" t="s">
        <v>66</v>
      </c>
      <c r="BA763" s="68" t="s">
        <v>66</v>
      </c>
    </row>
    <row r="764" spans="2:53" x14ac:dyDescent="0.25">
      <c r="B764" s="68">
        <v>2024</v>
      </c>
      <c r="C764" s="68">
        <v>891780111</v>
      </c>
      <c r="D764" s="69" t="s">
        <v>64</v>
      </c>
      <c r="E764" s="74" t="s">
        <v>9111</v>
      </c>
      <c r="F764" s="71" t="s">
        <v>9110</v>
      </c>
      <c r="G764" s="314">
        <v>0</v>
      </c>
      <c r="H764" s="67" t="s">
        <v>72</v>
      </c>
      <c r="I764" s="69" t="s">
        <v>65</v>
      </c>
      <c r="J764" s="70" t="s">
        <v>9109</v>
      </c>
      <c r="K764" s="70">
        <v>18000000</v>
      </c>
      <c r="L764" s="68" t="s">
        <v>67</v>
      </c>
      <c r="M764" s="70" t="s">
        <v>9108</v>
      </c>
      <c r="N764" s="70">
        <v>85154107</v>
      </c>
      <c r="O764" s="70">
        <v>1498</v>
      </c>
      <c r="P764" s="158">
        <v>45475</v>
      </c>
      <c r="Q764" s="70">
        <v>4519037000</v>
      </c>
      <c r="R764" s="158">
        <v>45477</v>
      </c>
      <c r="S764" s="70">
        <v>18000000</v>
      </c>
      <c r="T764" s="67" t="s">
        <v>66</v>
      </c>
      <c r="U764" s="70">
        <v>84452087</v>
      </c>
      <c r="V764" s="70" t="s">
        <v>6072</v>
      </c>
      <c r="W764" s="158">
        <v>45477</v>
      </c>
      <c r="X764" s="158">
        <v>45477</v>
      </c>
      <c r="Y764" s="78" t="s">
        <v>74</v>
      </c>
      <c r="Z764" s="249">
        <v>45626</v>
      </c>
      <c r="AA764" s="71">
        <f t="shared" si="55"/>
        <v>149</v>
      </c>
      <c r="AB764" s="71">
        <v>0</v>
      </c>
      <c r="AC764" s="299">
        <v>0</v>
      </c>
      <c r="AD764" s="71">
        <v>0</v>
      </c>
      <c r="AE764" s="158" t="s">
        <v>74</v>
      </c>
      <c r="AF764" s="71">
        <f t="shared" si="56"/>
        <v>0</v>
      </c>
      <c r="AG764" s="70">
        <v>0</v>
      </c>
      <c r="AH764" s="300">
        <v>0</v>
      </c>
      <c r="AI764" s="158" t="s">
        <v>74</v>
      </c>
      <c r="AJ764" s="67">
        <v>0</v>
      </c>
      <c r="AK764" s="76" t="s">
        <v>74</v>
      </c>
      <c r="AL764" s="76" t="s">
        <v>74</v>
      </c>
      <c r="AM764" s="71">
        <f t="shared" si="57"/>
        <v>0</v>
      </c>
      <c r="AN764" s="305">
        <f>+K764+AC764-AH764</f>
        <v>18000000</v>
      </c>
      <c r="AO764" s="67" t="s">
        <v>66</v>
      </c>
      <c r="AP764" s="70">
        <v>18000000</v>
      </c>
      <c r="AQ764" s="67" t="s">
        <v>94</v>
      </c>
      <c r="AR764" s="70">
        <v>0</v>
      </c>
      <c r="AS764" s="80" t="s">
        <v>74</v>
      </c>
      <c r="AT764" s="301">
        <v>14400000</v>
      </c>
      <c r="AU764" s="203">
        <f t="shared" si="58"/>
        <v>3600000</v>
      </c>
      <c r="AV764" s="83">
        <f t="shared" si="59"/>
        <v>0.8</v>
      </c>
      <c r="AW764" s="158" t="s">
        <v>74</v>
      </c>
      <c r="AX764" s="67" t="s">
        <v>95</v>
      </c>
      <c r="AY764" s="71" t="s">
        <v>9107</v>
      </c>
      <c r="AZ764" s="68" t="s">
        <v>66</v>
      </c>
      <c r="BA764" s="68" t="s">
        <v>66</v>
      </c>
    </row>
    <row r="765" spans="2:53" x14ac:dyDescent="0.25">
      <c r="B765" s="68">
        <v>2024</v>
      </c>
      <c r="C765" s="68">
        <v>891780111</v>
      </c>
      <c r="D765" s="69" t="s">
        <v>64</v>
      </c>
      <c r="E765" s="74" t="s">
        <v>9106</v>
      </c>
      <c r="F765" s="71" t="s">
        <v>9105</v>
      </c>
      <c r="G765" s="314">
        <v>0</v>
      </c>
      <c r="H765" s="67" t="s">
        <v>72</v>
      </c>
      <c r="I765" s="69" t="s">
        <v>65</v>
      </c>
      <c r="J765" s="70" t="s">
        <v>9104</v>
      </c>
      <c r="K765" s="70">
        <v>10500000</v>
      </c>
      <c r="L765" s="68" t="s">
        <v>67</v>
      </c>
      <c r="M765" s="70" t="s">
        <v>9103</v>
      </c>
      <c r="N765" s="70">
        <v>36555376</v>
      </c>
      <c r="O765" s="70">
        <v>1499</v>
      </c>
      <c r="P765" s="158">
        <v>45475</v>
      </c>
      <c r="Q765" s="70">
        <v>2126650000</v>
      </c>
      <c r="R765" s="158">
        <v>45477</v>
      </c>
      <c r="S765" s="70">
        <v>10500000</v>
      </c>
      <c r="T765" s="67" t="s">
        <v>66</v>
      </c>
      <c r="U765" s="70">
        <v>36564011</v>
      </c>
      <c r="V765" s="70" t="s">
        <v>7436</v>
      </c>
      <c r="W765" s="158">
        <v>45477</v>
      </c>
      <c r="X765" s="158">
        <v>45477</v>
      </c>
      <c r="Y765" s="78" t="s">
        <v>74</v>
      </c>
      <c r="Z765" s="249">
        <v>45626</v>
      </c>
      <c r="AA765" s="71">
        <f t="shared" si="55"/>
        <v>149</v>
      </c>
      <c r="AB765" s="71">
        <v>0</v>
      </c>
      <c r="AC765" s="299">
        <v>0</v>
      </c>
      <c r="AD765" s="71">
        <v>0</v>
      </c>
      <c r="AE765" s="158" t="s">
        <v>74</v>
      </c>
      <c r="AF765" s="71">
        <f t="shared" si="56"/>
        <v>0</v>
      </c>
      <c r="AG765" s="70">
        <v>0</v>
      </c>
      <c r="AH765" s="300">
        <v>0</v>
      </c>
      <c r="AI765" s="158" t="s">
        <v>74</v>
      </c>
      <c r="AJ765" s="67">
        <v>0</v>
      </c>
      <c r="AK765" s="76" t="s">
        <v>74</v>
      </c>
      <c r="AL765" s="76" t="s">
        <v>74</v>
      </c>
      <c r="AM765" s="71">
        <f t="shared" si="57"/>
        <v>0</v>
      </c>
      <c r="AN765" s="305">
        <f>+K765+AC765-AH765</f>
        <v>10500000</v>
      </c>
      <c r="AO765" s="67" t="s">
        <v>66</v>
      </c>
      <c r="AP765" s="70">
        <v>10500000</v>
      </c>
      <c r="AQ765" s="67" t="s">
        <v>94</v>
      </c>
      <c r="AR765" s="70">
        <v>0</v>
      </c>
      <c r="AS765" s="80" t="s">
        <v>74</v>
      </c>
      <c r="AT765" s="301">
        <v>8400000</v>
      </c>
      <c r="AU765" s="203">
        <f t="shared" si="58"/>
        <v>2100000</v>
      </c>
      <c r="AV765" s="83">
        <f t="shared" si="59"/>
        <v>0.8</v>
      </c>
      <c r="AW765" s="158" t="s">
        <v>74</v>
      </c>
      <c r="AX765" s="67" t="s">
        <v>95</v>
      </c>
      <c r="AY765" s="71" t="s">
        <v>9102</v>
      </c>
      <c r="AZ765" s="68" t="s">
        <v>66</v>
      </c>
      <c r="BA765" s="68" t="s">
        <v>66</v>
      </c>
    </row>
    <row r="766" spans="2:53" x14ac:dyDescent="0.25">
      <c r="B766" s="68">
        <v>2024</v>
      </c>
      <c r="C766" s="68">
        <v>891780111</v>
      </c>
      <c r="D766" s="69" t="s">
        <v>64</v>
      </c>
      <c r="E766" s="74" t="s">
        <v>9101</v>
      </c>
      <c r="F766" s="71" t="s">
        <v>9100</v>
      </c>
      <c r="G766" s="314">
        <v>0</v>
      </c>
      <c r="H766" s="67" t="s">
        <v>72</v>
      </c>
      <c r="I766" s="69" t="s">
        <v>65</v>
      </c>
      <c r="J766" s="70" t="s">
        <v>9099</v>
      </c>
      <c r="K766" s="70">
        <v>10500000</v>
      </c>
      <c r="L766" s="68" t="s">
        <v>67</v>
      </c>
      <c r="M766" s="70" t="s">
        <v>9098</v>
      </c>
      <c r="N766" s="70">
        <v>1081925361</v>
      </c>
      <c r="O766" s="70">
        <v>1499</v>
      </c>
      <c r="P766" s="158">
        <v>45475</v>
      </c>
      <c r="Q766" s="70">
        <v>2126650000</v>
      </c>
      <c r="R766" s="158">
        <v>45477</v>
      </c>
      <c r="S766" s="70">
        <v>10500000</v>
      </c>
      <c r="T766" s="67" t="s">
        <v>66</v>
      </c>
      <c r="U766" s="70">
        <v>57444673</v>
      </c>
      <c r="V766" s="70" t="s">
        <v>4366</v>
      </c>
      <c r="W766" s="158">
        <v>45477</v>
      </c>
      <c r="X766" s="158">
        <v>45477</v>
      </c>
      <c r="Y766" s="78" t="s">
        <v>74</v>
      </c>
      <c r="Z766" s="249">
        <v>45626</v>
      </c>
      <c r="AA766" s="71">
        <f t="shared" si="55"/>
        <v>149</v>
      </c>
      <c r="AB766" s="71">
        <v>0</v>
      </c>
      <c r="AC766" s="299">
        <v>0</v>
      </c>
      <c r="AD766" s="71">
        <v>0</v>
      </c>
      <c r="AE766" s="158" t="s">
        <v>74</v>
      </c>
      <c r="AF766" s="71">
        <f t="shared" si="56"/>
        <v>0</v>
      </c>
      <c r="AG766" s="70">
        <v>0</v>
      </c>
      <c r="AH766" s="300">
        <v>0</v>
      </c>
      <c r="AI766" s="158" t="s">
        <v>74</v>
      </c>
      <c r="AJ766" s="67">
        <v>0</v>
      </c>
      <c r="AK766" s="76" t="s">
        <v>74</v>
      </c>
      <c r="AL766" s="76" t="s">
        <v>74</v>
      </c>
      <c r="AM766" s="71">
        <f t="shared" si="57"/>
        <v>0</v>
      </c>
      <c r="AN766" s="305">
        <f>+K766+AC766-AH766</f>
        <v>10500000</v>
      </c>
      <c r="AO766" s="67" t="s">
        <v>66</v>
      </c>
      <c r="AP766" s="70">
        <v>10500000</v>
      </c>
      <c r="AQ766" s="67" t="s">
        <v>94</v>
      </c>
      <c r="AR766" s="70">
        <v>0</v>
      </c>
      <c r="AS766" s="80" t="s">
        <v>74</v>
      </c>
      <c r="AT766" s="301">
        <v>8400000</v>
      </c>
      <c r="AU766" s="203">
        <f t="shared" si="58"/>
        <v>2100000</v>
      </c>
      <c r="AV766" s="83">
        <f t="shared" si="59"/>
        <v>0.8</v>
      </c>
      <c r="AW766" s="158" t="s">
        <v>74</v>
      </c>
      <c r="AX766" s="67" t="s">
        <v>95</v>
      </c>
      <c r="AY766" s="71" t="s">
        <v>9097</v>
      </c>
      <c r="AZ766" s="68" t="s">
        <v>66</v>
      </c>
      <c r="BA766" s="68" t="s">
        <v>66</v>
      </c>
    </row>
    <row r="767" spans="2:53" x14ac:dyDescent="0.25">
      <c r="B767" s="68">
        <v>2024</v>
      </c>
      <c r="C767" s="68">
        <v>891780111</v>
      </c>
      <c r="D767" s="69" t="s">
        <v>64</v>
      </c>
      <c r="E767" s="74" t="s">
        <v>9096</v>
      </c>
      <c r="F767" s="71" t="s">
        <v>9095</v>
      </c>
      <c r="G767" s="314">
        <v>0</v>
      </c>
      <c r="H767" s="67" t="s">
        <v>72</v>
      </c>
      <c r="I767" s="69" t="s">
        <v>723</v>
      </c>
      <c r="J767" s="70" t="s">
        <v>9094</v>
      </c>
      <c r="K767" s="70">
        <v>10000000</v>
      </c>
      <c r="L767" s="68" t="s">
        <v>67</v>
      </c>
      <c r="M767" s="70" t="s">
        <v>6315</v>
      </c>
      <c r="N767" s="70">
        <v>1020807627</v>
      </c>
      <c r="O767" s="70">
        <v>1467</v>
      </c>
      <c r="P767" s="158">
        <v>45469</v>
      </c>
      <c r="Q767" s="70">
        <v>178971000</v>
      </c>
      <c r="R767" s="158">
        <v>45477</v>
      </c>
      <c r="S767" s="70">
        <v>10000000</v>
      </c>
      <c r="T767" s="67" t="s">
        <v>66</v>
      </c>
      <c r="U767" s="70">
        <v>79738530</v>
      </c>
      <c r="V767" s="70" t="s">
        <v>6303</v>
      </c>
      <c r="W767" s="158">
        <v>45477</v>
      </c>
      <c r="X767" s="158">
        <v>45477</v>
      </c>
      <c r="Y767" s="78" t="s">
        <v>74</v>
      </c>
      <c r="Z767" s="249">
        <v>45535</v>
      </c>
      <c r="AA767" s="71">
        <f t="shared" si="55"/>
        <v>58</v>
      </c>
      <c r="AB767" s="71">
        <v>0</v>
      </c>
      <c r="AC767" s="299">
        <v>0</v>
      </c>
      <c r="AD767" s="71">
        <v>0</v>
      </c>
      <c r="AE767" s="158" t="s">
        <v>74</v>
      </c>
      <c r="AF767" s="71">
        <f t="shared" si="56"/>
        <v>0</v>
      </c>
      <c r="AG767" s="70">
        <v>0</v>
      </c>
      <c r="AH767" s="300">
        <v>0</v>
      </c>
      <c r="AI767" s="158" t="s">
        <v>74</v>
      </c>
      <c r="AJ767" s="67">
        <v>0</v>
      </c>
      <c r="AK767" s="76" t="s">
        <v>74</v>
      </c>
      <c r="AL767" s="76" t="s">
        <v>74</v>
      </c>
      <c r="AM767" s="71">
        <f t="shared" si="57"/>
        <v>0</v>
      </c>
      <c r="AN767" s="305">
        <f>+K767+AC767-AH767</f>
        <v>10000000</v>
      </c>
      <c r="AO767" s="67" t="s">
        <v>66</v>
      </c>
      <c r="AP767" s="70">
        <v>10000000</v>
      </c>
      <c r="AQ767" s="67" t="s">
        <v>94</v>
      </c>
      <c r="AR767" s="70">
        <v>0</v>
      </c>
      <c r="AS767" s="80" t="s">
        <v>74</v>
      </c>
      <c r="AT767" s="301">
        <v>10000000</v>
      </c>
      <c r="AU767" s="203">
        <f t="shared" si="58"/>
        <v>0</v>
      </c>
      <c r="AV767" s="83">
        <f t="shared" si="59"/>
        <v>1</v>
      </c>
      <c r="AW767" s="158" t="s">
        <v>74</v>
      </c>
      <c r="AX767" s="67" t="s">
        <v>80</v>
      </c>
      <c r="AY767" s="71" t="s">
        <v>9093</v>
      </c>
      <c r="AZ767" s="68" t="s">
        <v>66</v>
      </c>
      <c r="BA767" s="68" t="s">
        <v>66</v>
      </c>
    </row>
    <row r="768" spans="2:53" x14ac:dyDescent="0.25">
      <c r="B768" s="68">
        <v>2024</v>
      </c>
      <c r="C768" s="68">
        <v>891780111</v>
      </c>
      <c r="D768" s="69" t="s">
        <v>64</v>
      </c>
      <c r="E768" s="74" t="s">
        <v>9092</v>
      </c>
      <c r="F768" s="71" t="s">
        <v>9091</v>
      </c>
      <c r="G768" s="314">
        <v>0</v>
      </c>
      <c r="H768" s="67" t="s">
        <v>72</v>
      </c>
      <c r="I768" s="69" t="s">
        <v>65</v>
      </c>
      <c r="J768" s="70" t="s">
        <v>6692</v>
      </c>
      <c r="K768" s="70">
        <v>10500000</v>
      </c>
      <c r="L768" s="68" t="s">
        <v>67</v>
      </c>
      <c r="M768" s="70" t="s">
        <v>9090</v>
      </c>
      <c r="N768" s="70">
        <v>1065134989</v>
      </c>
      <c r="O768" s="70">
        <v>1499</v>
      </c>
      <c r="P768" s="158">
        <v>45475</v>
      </c>
      <c r="Q768" s="70">
        <v>2126650000</v>
      </c>
      <c r="R768" s="158">
        <v>45477</v>
      </c>
      <c r="S768" s="70">
        <v>10500000</v>
      </c>
      <c r="T768" s="67" t="s">
        <v>66</v>
      </c>
      <c r="U768" s="70">
        <v>2536172</v>
      </c>
      <c r="V768" s="70" t="s">
        <v>6690</v>
      </c>
      <c r="W768" s="158">
        <v>45477</v>
      </c>
      <c r="X768" s="158">
        <v>45477</v>
      </c>
      <c r="Y768" s="78" t="s">
        <v>74</v>
      </c>
      <c r="Z768" s="249">
        <v>45626</v>
      </c>
      <c r="AA768" s="71">
        <f t="shared" si="55"/>
        <v>149</v>
      </c>
      <c r="AB768" s="71">
        <v>0</v>
      </c>
      <c r="AC768" s="299">
        <v>0</v>
      </c>
      <c r="AD768" s="71">
        <v>0</v>
      </c>
      <c r="AE768" s="158" t="s">
        <v>74</v>
      </c>
      <c r="AF768" s="71">
        <f t="shared" si="56"/>
        <v>0</v>
      </c>
      <c r="AG768" s="70">
        <v>0</v>
      </c>
      <c r="AH768" s="300">
        <v>0</v>
      </c>
      <c r="AI768" s="158" t="s">
        <v>74</v>
      </c>
      <c r="AJ768" s="67">
        <v>0</v>
      </c>
      <c r="AK768" s="76" t="s">
        <v>74</v>
      </c>
      <c r="AL768" s="76" t="s">
        <v>74</v>
      </c>
      <c r="AM768" s="71">
        <f t="shared" si="57"/>
        <v>0</v>
      </c>
      <c r="AN768" s="305">
        <f>+K768+AC768-AH768</f>
        <v>10500000</v>
      </c>
      <c r="AO768" s="67" t="s">
        <v>66</v>
      </c>
      <c r="AP768" s="70">
        <v>10500000</v>
      </c>
      <c r="AQ768" s="67" t="s">
        <v>94</v>
      </c>
      <c r="AR768" s="70">
        <v>0</v>
      </c>
      <c r="AS768" s="80" t="s">
        <v>74</v>
      </c>
      <c r="AT768" s="301">
        <v>8400000</v>
      </c>
      <c r="AU768" s="203">
        <f t="shared" si="58"/>
        <v>2100000</v>
      </c>
      <c r="AV768" s="83">
        <f t="shared" si="59"/>
        <v>0.8</v>
      </c>
      <c r="AW768" s="158" t="s">
        <v>74</v>
      </c>
      <c r="AX768" s="67" t="s">
        <v>95</v>
      </c>
      <c r="AY768" s="71" t="s">
        <v>9089</v>
      </c>
      <c r="AZ768" s="68" t="s">
        <v>66</v>
      </c>
      <c r="BA768" s="68" t="s">
        <v>66</v>
      </c>
    </row>
    <row r="769" spans="2:53" x14ac:dyDescent="0.25">
      <c r="B769" s="68">
        <v>2024</v>
      </c>
      <c r="C769" s="68">
        <v>891780111</v>
      </c>
      <c r="D769" s="69" t="s">
        <v>64</v>
      </c>
      <c r="E769" s="74" t="s">
        <v>9088</v>
      </c>
      <c r="F769" s="71" t="s">
        <v>9087</v>
      </c>
      <c r="G769" s="314">
        <v>0</v>
      </c>
      <c r="H769" s="67" t="s">
        <v>72</v>
      </c>
      <c r="I769" s="69" t="s">
        <v>65</v>
      </c>
      <c r="J769" s="70" t="s">
        <v>9086</v>
      </c>
      <c r="K769" s="70">
        <v>15000000</v>
      </c>
      <c r="L769" s="68" t="s">
        <v>67</v>
      </c>
      <c r="M769" s="70" t="s">
        <v>9085</v>
      </c>
      <c r="N769" s="70">
        <v>1082992753</v>
      </c>
      <c r="O769" s="70">
        <v>1498</v>
      </c>
      <c r="P769" s="158">
        <v>45475</v>
      </c>
      <c r="Q769" s="70">
        <v>4519037000</v>
      </c>
      <c r="R769" s="158">
        <v>45477</v>
      </c>
      <c r="S769" s="70">
        <v>15000000</v>
      </c>
      <c r="T769" s="67" t="s">
        <v>66</v>
      </c>
      <c r="U769" s="70">
        <v>36718996</v>
      </c>
      <c r="V769" s="70" t="s">
        <v>7152</v>
      </c>
      <c r="W769" s="158">
        <v>45477</v>
      </c>
      <c r="X769" s="158">
        <v>45477</v>
      </c>
      <c r="Y769" s="78" t="s">
        <v>74</v>
      </c>
      <c r="Z769" s="249">
        <v>45626</v>
      </c>
      <c r="AA769" s="71">
        <f t="shared" si="55"/>
        <v>149</v>
      </c>
      <c r="AB769" s="71">
        <v>0</v>
      </c>
      <c r="AC769" s="299">
        <v>0</v>
      </c>
      <c r="AD769" s="71">
        <v>0</v>
      </c>
      <c r="AE769" s="158" t="s">
        <v>74</v>
      </c>
      <c r="AF769" s="71">
        <f t="shared" si="56"/>
        <v>0</v>
      </c>
      <c r="AG769" s="70">
        <v>0</v>
      </c>
      <c r="AH769" s="300">
        <v>0</v>
      </c>
      <c r="AI769" s="158" t="s">
        <v>74</v>
      </c>
      <c r="AJ769" s="67">
        <v>0</v>
      </c>
      <c r="AK769" s="76" t="s">
        <v>74</v>
      </c>
      <c r="AL769" s="76" t="s">
        <v>74</v>
      </c>
      <c r="AM769" s="71">
        <f t="shared" si="57"/>
        <v>0</v>
      </c>
      <c r="AN769" s="305">
        <f>+K769+AC769-AH769</f>
        <v>15000000</v>
      </c>
      <c r="AO769" s="67" t="s">
        <v>66</v>
      </c>
      <c r="AP769" s="70">
        <v>15000000</v>
      </c>
      <c r="AQ769" s="67" t="s">
        <v>94</v>
      </c>
      <c r="AR769" s="70">
        <v>0</v>
      </c>
      <c r="AS769" s="80" t="s">
        <v>74</v>
      </c>
      <c r="AT769" s="301">
        <v>12000000</v>
      </c>
      <c r="AU769" s="203">
        <f t="shared" si="58"/>
        <v>3000000</v>
      </c>
      <c r="AV769" s="83">
        <f t="shared" si="59"/>
        <v>0.8</v>
      </c>
      <c r="AW769" s="158" t="s">
        <v>74</v>
      </c>
      <c r="AX769" s="67" t="s">
        <v>95</v>
      </c>
      <c r="AY769" s="71" t="s">
        <v>9084</v>
      </c>
      <c r="AZ769" s="68" t="s">
        <v>66</v>
      </c>
      <c r="BA769" s="68" t="s">
        <v>66</v>
      </c>
    </row>
    <row r="770" spans="2:53" x14ac:dyDescent="0.25">
      <c r="B770" s="68">
        <v>2024</v>
      </c>
      <c r="C770" s="68">
        <v>891780111</v>
      </c>
      <c r="D770" s="69" t="s">
        <v>64</v>
      </c>
      <c r="E770" s="74" t="s">
        <v>9083</v>
      </c>
      <c r="F770" s="71" t="s">
        <v>9082</v>
      </c>
      <c r="G770" s="314">
        <v>0</v>
      </c>
      <c r="H770" s="67" t="s">
        <v>72</v>
      </c>
      <c r="I770" s="69" t="s">
        <v>65</v>
      </c>
      <c r="J770" s="70" t="s">
        <v>9081</v>
      </c>
      <c r="K770" s="70">
        <v>10500000</v>
      </c>
      <c r="L770" s="68" t="s">
        <v>67</v>
      </c>
      <c r="M770" s="70" t="s">
        <v>9080</v>
      </c>
      <c r="N770" s="70">
        <v>1083040669</v>
      </c>
      <c r="O770" s="70">
        <v>1499</v>
      </c>
      <c r="P770" s="158">
        <v>45475</v>
      </c>
      <c r="Q770" s="70">
        <v>2126650000</v>
      </c>
      <c r="R770" s="158">
        <v>45477</v>
      </c>
      <c r="S770" s="70">
        <v>10500000</v>
      </c>
      <c r="T770" s="67" t="s">
        <v>66</v>
      </c>
      <c r="U770" s="70">
        <v>36718996</v>
      </c>
      <c r="V770" s="70" t="s">
        <v>7152</v>
      </c>
      <c r="W770" s="158">
        <v>45477</v>
      </c>
      <c r="X770" s="158">
        <v>45477</v>
      </c>
      <c r="Y770" s="78" t="s">
        <v>74</v>
      </c>
      <c r="Z770" s="249">
        <v>45626</v>
      </c>
      <c r="AA770" s="71">
        <f t="shared" si="55"/>
        <v>149</v>
      </c>
      <c r="AB770" s="71">
        <v>0</v>
      </c>
      <c r="AC770" s="299">
        <v>0</v>
      </c>
      <c r="AD770" s="71">
        <v>0</v>
      </c>
      <c r="AE770" s="158" t="s">
        <v>74</v>
      </c>
      <c r="AF770" s="71">
        <f t="shared" si="56"/>
        <v>0</v>
      </c>
      <c r="AG770" s="70">
        <v>0</v>
      </c>
      <c r="AH770" s="300">
        <v>0</v>
      </c>
      <c r="AI770" s="158" t="s">
        <v>74</v>
      </c>
      <c r="AJ770" s="67">
        <v>0</v>
      </c>
      <c r="AK770" s="76" t="s">
        <v>74</v>
      </c>
      <c r="AL770" s="76" t="s">
        <v>74</v>
      </c>
      <c r="AM770" s="71">
        <f t="shared" si="57"/>
        <v>0</v>
      </c>
      <c r="AN770" s="305">
        <f>+K770+AC770-AH770</f>
        <v>10500000</v>
      </c>
      <c r="AO770" s="67" t="s">
        <v>66</v>
      </c>
      <c r="AP770" s="70">
        <v>10500000</v>
      </c>
      <c r="AQ770" s="67" t="s">
        <v>94</v>
      </c>
      <c r="AR770" s="70">
        <v>0</v>
      </c>
      <c r="AS770" s="80" t="s">
        <v>74</v>
      </c>
      <c r="AT770" s="301">
        <v>8400000</v>
      </c>
      <c r="AU770" s="203">
        <f t="shared" si="58"/>
        <v>2100000</v>
      </c>
      <c r="AV770" s="83">
        <f t="shared" si="59"/>
        <v>0.8</v>
      </c>
      <c r="AW770" s="158" t="s">
        <v>74</v>
      </c>
      <c r="AX770" s="67" t="s">
        <v>95</v>
      </c>
      <c r="AY770" s="71" t="s">
        <v>9079</v>
      </c>
      <c r="AZ770" s="68" t="s">
        <v>66</v>
      </c>
      <c r="BA770" s="68" t="s">
        <v>66</v>
      </c>
    </row>
    <row r="771" spans="2:53" x14ac:dyDescent="0.25">
      <c r="B771" s="68">
        <v>2024</v>
      </c>
      <c r="C771" s="68">
        <v>891780111</v>
      </c>
      <c r="D771" s="69" t="s">
        <v>64</v>
      </c>
      <c r="E771" s="74" t="s">
        <v>9078</v>
      </c>
      <c r="F771" s="71" t="s">
        <v>9077</v>
      </c>
      <c r="G771" s="314">
        <v>0</v>
      </c>
      <c r="H771" s="67" t="s">
        <v>72</v>
      </c>
      <c r="I771" s="69" t="s">
        <v>65</v>
      </c>
      <c r="J771" s="70" t="s">
        <v>9076</v>
      </c>
      <c r="K771" s="70">
        <v>10500000</v>
      </c>
      <c r="L771" s="68" t="s">
        <v>67</v>
      </c>
      <c r="M771" s="70" t="s">
        <v>9075</v>
      </c>
      <c r="N771" s="70">
        <v>1081911437</v>
      </c>
      <c r="O771" s="70">
        <v>1499</v>
      </c>
      <c r="P771" s="158">
        <v>45475</v>
      </c>
      <c r="Q771" s="70">
        <v>2126650000</v>
      </c>
      <c r="R771" s="158">
        <v>45477</v>
      </c>
      <c r="S771" s="70">
        <v>10500000</v>
      </c>
      <c r="T771" s="67" t="s">
        <v>66</v>
      </c>
      <c r="U771" s="70">
        <v>45507423</v>
      </c>
      <c r="V771" s="70" t="s">
        <v>6637</v>
      </c>
      <c r="W771" s="158">
        <v>45477</v>
      </c>
      <c r="X771" s="158">
        <v>45477</v>
      </c>
      <c r="Y771" s="78" t="s">
        <v>74</v>
      </c>
      <c r="Z771" s="249">
        <v>45626</v>
      </c>
      <c r="AA771" s="71">
        <f t="shared" si="55"/>
        <v>149</v>
      </c>
      <c r="AB771" s="71">
        <v>0</v>
      </c>
      <c r="AC771" s="299">
        <v>0</v>
      </c>
      <c r="AD771" s="71">
        <v>0</v>
      </c>
      <c r="AE771" s="158" t="s">
        <v>74</v>
      </c>
      <c r="AF771" s="71">
        <f t="shared" si="56"/>
        <v>0</v>
      </c>
      <c r="AG771" s="70">
        <v>0</v>
      </c>
      <c r="AH771" s="300">
        <v>0</v>
      </c>
      <c r="AI771" s="158" t="s">
        <v>74</v>
      </c>
      <c r="AJ771" s="67">
        <v>0</v>
      </c>
      <c r="AK771" s="76" t="s">
        <v>74</v>
      </c>
      <c r="AL771" s="76" t="s">
        <v>74</v>
      </c>
      <c r="AM771" s="71">
        <f t="shared" si="57"/>
        <v>0</v>
      </c>
      <c r="AN771" s="305">
        <f>+K771+AC771-AH771</f>
        <v>10500000</v>
      </c>
      <c r="AO771" s="67" t="s">
        <v>66</v>
      </c>
      <c r="AP771" s="70">
        <v>10500000</v>
      </c>
      <c r="AQ771" s="67" t="s">
        <v>94</v>
      </c>
      <c r="AR771" s="70">
        <v>0</v>
      </c>
      <c r="AS771" s="80" t="s">
        <v>74</v>
      </c>
      <c r="AT771" s="301">
        <v>8400000</v>
      </c>
      <c r="AU771" s="203">
        <f t="shared" si="58"/>
        <v>2100000</v>
      </c>
      <c r="AV771" s="83">
        <f t="shared" si="59"/>
        <v>0.8</v>
      </c>
      <c r="AW771" s="158" t="s">
        <v>74</v>
      </c>
      <c r="AX771" s="67" t="s">
        <v>95</v>
      </c>
      <c r="AY771" s="71" t="s">
        <v>9074</v>
      </c>
      <c r="AZ771" s="68" t="s">
        <v>66</v>
      </c>
      <c r="BA771" s="68" t="s">
        <v>66</v>
      </c>
    </row>
    <row r="772" spans="2:53" x14ac:dyDescent="0.25">
      <c r="B772" s="68">
        <v>2024</v>
      </c>
      <c r="C772" s="68">
        <v>891780111</v>
      </c>
      <c r="D772" s="69" t="s">
        <v>64</v>
      </c>
      <c r="E772" s="74" t="s">
        <v>9073</v>
      </c>
      <c r="F772" s="71" t="s">
        <v>9072</v>
      </c>
      <c r="G772" s="314">
        <v>0</v>
      </c>
      <c r="H772" s="67" t="s">
        <v>72</v>
      </c>
      <c r="I772" s="69" t="s">
        <v>65</v>
      </c>
      <c r="J772" s="70" t="s">
        <v>9071</v>
      </c>
      <c r="K772" s="70">
        <v>16500000</v>
      </c>
      <c r="L772" s="68" t="s">
        <v>67</v>
      </c>
      <c r="M772" s="70" t="s">
        <v>9070</v>
      </c>
      <c r="N772" s="70">
        <v>1084789581</v>
      </c>
      <c r="O772" s="70">
        <v>1498</v>
      </c>
      <c r="P772" s="158">
        <v>45475</v>
      </c>
      <c r="Q772" s="70">
        <v>4519037000</v>
      </c>
      <c r="R772" s="158">
        <v>45477</v>
      </c>
      <c r="S772" s="70">
        <v>16500000</v>
      </c>
      <c r="T772" s="67" t="s">
        <v>66</v>
      </c>
      <c r="U772" s="70">
        <v>72004252</v>
      </c>
      <c r="V772" s="70" t="s">
        <v>8510</v>
      </c>
      <c r="W772" s="158">
        <v>45477</v>
      </c>
      <c r="X772" s="158">
        <v>45477</v>
      </c>
      <c r="Y772" s="78" t="s">
        <v>74</v>
      </c>
      <c r="Z772" s="249">
        <v>45626</v>
      </c>
      <c r="AA772" s="71">
        <f t="shared" si="55"/>
        <v>149</v>
      </c>
      <c r="AB772" s="71">
        <v>0</v>
      </c>
      <c r="AC772" s="299">
        <v>0</v>
      </c>
      <c r="AD772" s="71">
        <v>0</v>
      </c>
      <c r="AE772" s="158" t="s">
        <v>74</v>
      </c>
      <c r="AF772" s="71">
        <f t="shared" si="56"/>
        <v>0</v>
      </c>
      <c r="AG772" s="70">
        <v>0</v>
      </c>
      <c r="AH772" s="300">
        <v>0</v>
      </c>
      <c r="AI772" s="158" t="s">
        <v>74</v>
      </c>
      <c r="AJ772" s="67">
        <v>0</v>
      </c>
      <c r="AK772" s="76" t="s">
        <v>74</v>
      </c>
      <c r="AL772" s="76" t="s">
        <v>74</v>
      </c>
      <c r="AM772" s="71">
        <f t="shared" si="57"/>
        <v>0</v>
      </c>
      <c r="AN772" s="305">
        <f>+K772+AC772-AH772</f>
        <v>16500000</v>
      </c>
      <c r="AO772" s="67" t="s">
        <v>66</v>
      </c>
      <c r="AP772" s="70">
        <v>16500000</v>
      </c>
      <c r="AQ772" s="67" t="s">
        <v>94</v>
      </c>
      <c r="AR772" s="70">
        <v>0</v>
      </c>
      <c r="AS772" s="80" t="s">
        <v>74</v>
      </c>
      <c r="AT772" s="301">
        <v>13200000</v>
      </c>
      <c r="AU772" s="203">
        <f t="shared" si="58"/>
        <v>3300000</v>
      </c>
      <c r="AV772" s="83">
        <f t="shared" si="59"/>
        <v>0.8</v>
      </c>
      <c r="AW772" s="158" t="s">
        <v>74</v>
      </c>
      <c r="AX772" s="67" t="s">
        <v>95</v>
      </c>
      <c r="AY772" s="71" t="s">
        <v>9069</v>
      </c>
      <c r="AZ772" s="68" t="s">
        <v>66</v>
      </c>
      <c r="BA772" s="68" t="s">
        <v>66</v>
      </c>
    </row>
    <row r="773" spans="2:53" x14ac:dyDescent="0.25">
      <c r="B773" s="68">
        <v>2024</v>
      </c>
      <c r="C773" s="68">
        <v>891780111</v>
      </c>
      <c r="D773" s="69" t="s">
        <v>64</v>
      </c>
      <c r="E773" s="74" t="s">
        <v>9068</v>
      </c>
      <c r="F773" s="71" t="s">
        <v>9067</v>
      </c>
      <c r="G773" s="314">
        <v>0</v>
      </c>
      <c r="H773" s="67" t="s">
        <v>72</v>
      </c>
      <c r="I773" s="69" t="s">
        <v>65</v>
      </c>
      <c r="J773" s="70" t="s">
        <v>9066</v>
      </c>
      <c r="K773" s="70">
        <v>18000000</v>
      </c>
      <c r="L773" s="68" t="s">
        <v>67</v>
      </c>
      <c r="M773" s="70" t="s">
        <v>9065</v>
      </c>
      <c r="N773" s="70">
        <v>57295586</v>
      </c>
      <c r="O773" s="70">
        <v>1498</v>
      </c>
      <c r="P773" s="158">
        <v>45475</v>
      </c>
      <c r="Q773" s="70">
        <v>4519037000</v>
      </c>
      <c r="R773" s="158">
        <v>45477</v>
      </c>
      <c r="S773" s="70">
        <v>18000000</v>
      </c>
      <c r="T773" s="67" t="s">
        <v>66</v>
      </c>
      <c r="U773" s="70">
        <v>1082889541</v>
      </c>
      <c r="V773" s="70" t="s">
        <v>5053</v>
      </c>
      <c r="W773" s="158">
        <v>45477</v>
      </c>
      <c r="X773" s="158">
        <v>45477</v>
      </c>
      <c r="Y773" s="78" t="s">
        <v>74</v>
      </c>
      <c r="Z773" s="249">
        <v>45626</v>
      </c>
      <c r="AA773" s="71">
        <f t="shared" si="55"/>
        <v>149</v>
      </c>
      <c r="AB773" s="71">
        <v>0</v>
      </c>
      <c r="AC773" s="299">
        <v>0</v>
      </c>
      <c r="AD773" s="71">
        <v>0</v>
      </c>
      <c r="AE773" s="158" t="s">
        <v>74</v>
      </c>
      <c r="AF773" s="71">
        <f t="shared" si="56"/>
        <v>0</v>
      </c>
      <c r="AG773" s="70">
        <v>0</v>
      </c>
      <c r="AH773" s="300">
        <v>0</v>
      </c>
      <c r="AI773" s="158" t="s">
        <v>74</v>
      </c>
      <c r="AJ773" s="67">
        <v>0</v>
      </c>
      <c r="AK773" s="76" t="s">
        <v>74</v>
      </c>
      <c r="AL773" s="76" t="s">
        <v>74</v>
      </c>
      <c r="AM773" s="71">
        <f t="shared" si="57"/>
        <v>0</v>
      </c>
      <c r="AN773" s="305">
        <f>+K773+AC773-AH773</f>
        <v>18000000</v>
      </c>
      <c r="AO773" s="67" t="s">
        <v>66</v>
      </c>
      <c r="AP773" s="70">
        <v>18000000</v>
      </c>
      <c r="AQ773" s="67" t="s">
        <v>94</v>
      </c>
      <c r="AR773" s="70">
        <v>0</v>
      </c>
      <c r="AS773" s="80" t="s">
        <v>74</v>
      </c>
      <c r="AT773" s="301">
        <v>14400000</v>
      </c>
      <c r="AU773" s="203">
        <f t="shared" si="58"/>
        <v>3600000</v>
      </c>
      <c r="AV773" s="83">
        <f t="shared" si="59"/>
        <v>0.8</v>
      </c>
      <c r="AW773" s="158" t="s">
        <v>74</v>
      </c>
      <c r="AX773" s="67" t="s">
        <v>95</v>
      </c>
      <c r="AY773" s="71" t="s">
        <v>9064</v>
      </c>
      <c r="AZ773" s="68" t="s">
        <v>66</v>
      </c>
      <c r="BA773" s="68" t="s">
        <v>66</v>
      </c>
    </row>
    <row r="774" spans="2:53" x14ac:dyDescent="0.25">
      <c r="B774" s="68">
        <v>2024</v>
      </c>
      <c r="C774" s="68">
        <v>891780111</v>
      </c>
      <c r="D774" s="69" t="s">
        <v>64</v>
      </c>
      <c r="E774" s="74" t="s">
        <v>9063</v>
      </c>
      <c r="F774" s="71" t="s">
        <v>9062</v>
      </c>
      <c r="G774" s="314">
        <v>0</v>
      </c>
      <c r="H774" s="67" t="s">
        <v>72</v>
      </c>
      <c r="I774" s="69" t="s">
        <v>65</v>
      </c>
      <c r="J774" s="70" t="s">
        <v>9061</v>
      </c>
      <c r="K774" s="70">
        <v>16500000</v>
      </c>
      <c r="L774" s="68" t="s">
        <v>67</v>
      </c>
      <c r="M774" s="70" t="s">
        <v>2805</v>
      </c>
      <c r="N774" s="70">
        <v>1084789302</v>
      </c>
      <c r="O774" s="70">
        <v>1498</v>
      </c>
      <c r="P774" s="158">
        <v>45475</v>
      </c>
      <c r="Q774" s="70">
        <v>4519037000</v>
      </c>
      <c r="R774" s="158">
        <v>45477</v>
      </c>
      <c r="S774" s="70">
        <v>16500000</v>
      </c>
      <c r="T774" s="67" t="s">
        <v>66</v>
      </c>
      <c r="U774" s="70">
        <v>72004252</v>
      </c>
      <c r="V774" s="70" t="s">
        <v>8510</v>
      </c>
      <c r="W774" s="158">
        <v>45477</v>
      </c>
      <c r="X774" s="158">
        <v>45477</v>
      </c>
      <c r="Y774" s="78" t="s">
        <v>74</v>
      </c>
      <c r="Z774" s="249">
        <v>45626</v>
      </c>
      <c r="AA774" s="71">
        <f t="shared" si="55"/>
        <v>149</v>
      </c>
      <c r="AB774" s="71">
        <v>0</v>
      </c>
      <c r="AC774" s="299">
        <v>0</v>
      </c>
      <c r="AD774" s="71">
        <v>0</v>
      </c>
      <c r="AE774" s="158" t="s">
        <v>74</v>
      </c>
      <c r="AF774" s="71">
        <f t="shared" si="56"/>
        <v>0</v>
      </c>
      <c r="AG774" s="70">
        <v>0</v>
      </c>
      <c r="AH774" s="300">
        <v>0</v>
      </c>
      <c r="AI774" s="158" t="s">
        <v>74</v>
      </c>
      <c r="AJ774" s="67">
        <v>0</v>
      </c>
      <c r="AK774" s="76" t="s">
        <v>74</v>
      </c>
      <c r="AL774" s="76" t="s">
        <v>74</v>
      </c>
      <c r="AM774" s="71">
        <f t="shared" si="57"/>
        <v>0</v>
      </c>
      <c r="AN774" s="305">
        <f>+K774+AC774-AH774</f>
        <v>16500000</v>
      </c>
      <c r="AO774" s="67" t="s">
        <v>66</v>
      </c>
      <c r="AP774" s="70">
        <v>16500000</v>
      </c>
      <c r="AQ774" s="67" t="s">
        <v>94</v>
      </c>
      <c r="AR774" s="70">
        <v>0</v>
      </c>
      <c r="AS774" s="80" t="s">
        <v>74</v>
      </c>
      <c r="AT774" s="301">
        <v>13200000</v>
      </c>
      <c r="AU774" s="203">
        <f t="shared" si="58"/>
        <v>3300000</v>
      </c>
      <c r="AV774" s="83">
        <f t="shared" si="59"/>
        <v>0.8</v>
      </c>
      <c r="AW774" s="158" t="s">
        <v>74</v>
      </c>
      <c r="AX774" s="67" t="s">
        <v>95</v>
      </c>
      <c r="AY774" s="71" t="s">
        <v>9060</v>
      </c>
      <c r="AZ774" s="68" t="s">
        <v>66</v>
      </c>
      <c r="BA774" s="68" t="s">
        <v>66</v>
      </c>
    </row>
    <row r="775" spans="2:53" x14ac:dyDescent="0.25">
      <c r="B775" s="68">
        <v>2024</v>
      </c>
      <c r="C775" s="68">
        <v>891780111</v>
      </c>
      <c r="D775" s="69" t="s">
        <v>64</v>
      </c>
      <c r="E775" s="74" t="s">
        <v>9059</v>
      </c>
      <c r="F775" s="71" t="s">
        <v>9058</v>
      </c>
      <c r="G775" s="314">
        <v>0</v>
      </c>
      <c r="H775" s="67" t="s">
        <v>72</v>
      </c>
      <c r="I775" s="69" t="s">
        <v>65</v>
      </c>
      <c r="J775" s="70" t="s">
        <v>9057</v>
      </c>
      <c r="K775" s="70">
        <v>16500000</v>
      </c>
      <c r="L775" s="68" t="s">
        <v>67</v>
      </c>
      <c r="M775" s="70" t="s">
        <v>9056</v>
      </c>
      <c r="N775" s="70">
        <v>19617672</v>
      </c>
      <c r="O775" s="70">
        <v>1498</v>
      </c>
      <c r="P775" s="158">
        <v>45475</v>
      </c>
      <c r="Q775" s="70">
        <v>4519037000</v>
      </c>
      <c r="R775" s="158">
        <v>45477</v>
      </c>
      <c r="S775" s="70">
        <v>16500000</v>
      </c>
      <c r="T775" s="67" t="s">
        <v>66</v>
      </c>
      <c r="U775" s="70">
        <v>72004252</v>
      </c>
      <c r="V775" s="70" t="s">
        <v>8510</v>
      </c>
      <c r="W775" s="158">
        <v>45477</v>
      </c>
      <c r="X775" s="158">
        <v>45477</v>
      </c>
      <c r="Y775" s="78" t="s">
        <v>74</v>
      </c>
      <c r="Z775" s="249">
        <v>45626</v>
      </c>
      <c r="AA775" s="71">
        <f t="shared" si="55"/>
        <v>149</v>
      </c>
      <c r="AB775" s="71">
        <v>0</v>
      </c>
      <c r="AC775" s="299">
        <v>0</v>
      </c>
      <c r="AD775" s="71">
        <v>0</v>
      </c>
      <c r="AE775" s="158" t="s">
        <v>74</v>
      </c>
      <c r="AF775" s="71">
        <f t="shared" si="56"/>
        <v>0</v>
      </c>
      <c r="AG775" s="70">
        <v>1</v>
      </c>
      <c r="AH775" s="300">
        <v>13200000</v>
      </c>
      <c r="AI775" s="158">
        <v>45509</v>
      </c>
      <c r="AJ775" s="67">
        <v>0</v>
      </c>
      <c r="AK775" s="76" t="s">
        <v>74</v>
      </c>
      <c r="AL775" s="76" t="s">
        <v>74</v>
      </c>
      <c r="AM775" s="71">
        <f t="shared" si="57"/>
        <v>0</v>
      </c>
      <c r="AN775" s="305">
        <f>+K775+AC775-AH775</f>
        <v>3300000</v>
      </c>
      <c r="AO775" s="67" t="s">
        <v>66</v>
      </c>
      <c r="AP775" s="70">
        <v>16500000</v>
      </c>
      <c r="AQ775" s="67" t="s">
        <v>94</v>
      </c>
      <c r="AR775" s="70">
        <v>0</v>
      </c>
      <c r="AS775" s="80" t="s">
        <v>74</v>
      </c>
      <c r="AT775" s="301">
        <v>3300000</v>
      </c>
      <c r="AU775" s="203">
        <f t="shared" si="58"/>
        <v>0</v>
      </c>
      <c r="AV775" s="83">
        <f t="shared" si="59"/>
        <v>1</v>
      </c>
      <c r="AW775" s="158" t="s">
        <v>74</v>
      </c>
      <c r="AX775" s="67" t="s">
        <v>571</v>
      </c>
      <c r="AY775" s="71" t="s">
        <v>9055</v>
      </c>
      <c r="AZ775" s="68" t="s">
        <v>66</v>
      </c>
      <c r="BA775" s="68" t="s">
        <v>66</v>
      </c>
    </row>
    <row r="776" spans="2:53" x14ac:dyDescent="0.25">
      <c r="B776" s="68">
        <v>2024</v>
      </c>
      <c r="C776" s="68">
        <v>891780111</v>
      </c>
      <c r="D776" s="69" t="s">
        <v>64</v>
      </c>
      <c r="E776" s="74" t="s">
        <v>9054</v>
      </c>
      <c r="F776" s="71" t="s">
        <v>9053</v>
      </c>
      <c r="G776" s="314">
        <v>0</v>
      </c>
      <c r="H776" s="67" t="s">
        <v>72</v>
      </c>
      <c r="I776" s="69" t="s">
        <v>65</v>
      </c>
      <c r="J776" s="70" t="s">
        <v>6372</v>
      </c>
      <c r="K776" s="70">
        <v>10500000</v>
      </c>
      <c r="L776" s="68" t="s">
        <v>67</v>
      </c>
      <c r="M776" s="70" t="s">
        <v>9052</v>
      </c>
      <c r="N776" s="70">
        <v>1083028723</v>
      </c>
      <c r="O776" s="70">
        <v>1499</v>
      </c>
      <c r="P776" s="158">
        <v>45475</v>
      </c>
      <c r="Q776" s="70">
        <v>2126650000</v>
      </c>
      <c r="R776" s="158">
        <v>45477</v>
      </c>
      <c r="S776" s="70">
        <v>10500000</v>
      </c>
      <c r="T776" s="67" t="s">
        <v>66</v>
      </c>
      <c r="U776" s="70">
        <v>57444673</v>
      </c>
      <c r="V776" s="70" t="s">
        <v>4366</v>
      </c>
      <c r="W776" s="158">
        <v>45477</v>
      </c>
      <c r="X776" s="158">
        <v>45477</v>
      </c>
      <c r="Y776" s="78" t="s">
        <v>74</v>
      </c>
      <c r="Z776" s="249">
        <v>45626</v>
      </c>
      <c r="AA776" s="71">
        <f t="shared" ref="AA776:AA839" si="60">+IF(Y776="1800-01-01",Z776-X776,Z776-Y776)</f>
        <v>149</v>
      </c>
      <c r="AB776" s="71">
        <v>0</v>
      </c>
      <c r="AC776" s="299">
        <v>0</v>
      </c>
      <c r="AD776" s="71">
        <v>0</v>
      </c>
      <c r="AE776" s="158" t="s">
        <v>74</v>
      </c>
      <c r="AF776" s="71">
        <f t="shared" ref="AF776:AF839" si="61">+IF(AE776="1800-01-01",0,AE776-Z776)</f>
        <v>0</v>
      </c>
      <c r="AG776" s="70">
        <v>0</v>
      </c>
      <c r="AH776" s="300">
        <v>0</v>
      </c>
      <c r="AI776" s="158" t="s">
        <v>74</v>
      </c>
      <c r="AJ776" s="67">
        <v>0</v>
      </c>
      <c r="AK776" s="76" t="s">
        <v>74</v>
      </c>
      <c r="AL776" s="76" t="s">
        <v>74</v>
      </c>
      <c r="AM776" s="71">
        <f t="shared" ref="AM776:AM839" si="62">+IF(AK776="1800-01-01",0,AL776-AK776)</f>
        <v>0</v>
      </c>
      <c r="AN776" s="305">
        <f>+K776+AC776-AH776</f>
        <v>10500000</v>
      </c>
      <c r="AO776" s="67" t="s">
        <v>66</v>
      </c>
      <c r="AP776" s="70">
        <v>10500000</v>
      </c>
      <c r="AQ776" s="67" t="s">
        <v>94</v>
      </c>
      <c r="AR776" s="70">
        <v>0</v>
      </c>
      <c r="AS776" s="80" t="s">
        <v>74</v>
      </c>
      <c r="AT776" s="301">
        <v>8400000</v>
      </c>
      <c r="AU776" s="203">
        <f t="shared" ref="AU776:AU839" si="63">AN776-AT776</f>
        <v>2100000</v>
      </c>
      <c r="AV776" s="83">
        <f t="shared" ref="AV776:AV839" si="64">+IFERROR(AT776/AN776,"_")</f>
        <v>0.8</v>
      </c>
      <c r="AW776" s="158" t="s">
        <v>74</v>
      </c>
      <c r="AX776" s="67" t="s">
        <v>95</v>
      </c>
      <c r="AY776" s="71" t="s">
        <v>9051</v>
      </c>
      <c r="AZ776" s="68" t="s">
        <v>66</v>
      </c>
      <c r="BA776" s="68" t="s">
        <v>66</v>
      </c>
    </row>
    <row r="777" spans="2:53" x14ac:dyDescent="0.25">
      <c r="B777" s="68">
        <v>2024</v>
      </c>
      <c r="C777" s="68">
        <v>891780111</v>
      </c>
      <c r="D777" s="69" t="s">
        <v>64</v>
      </c>
      <c r="E777" s="74" t="s">
        <v>9050</v>
      </c>
      <c r="F777" s="71" t="s">
        <v>9049</v>
      </c>
      <c r="G777" s="314">
        <v>0</v>
      </c>
      <c r="H777" s="67" t="s">
        <v>72</v>
      </c>
      <c r="I777" s="69" t="s">
        <v>65</v>
      </c>
      <c r="J777" s="70" t="s">
        <v>8960</v>
      </c>
      <c r="K777" s="70">
        <v>10500000</v>
      </c>
      <c r="L777" s="68" t="s">
        <v>67</v>
      </c>
      <c r="M777" s="70" t="s">
        <v>9048</v>
      </c>
      <c r="N777" s="70">
        <v>7144181</v>
      </c>
      <c r="O777" s="70">
        <v>1499</v>
      </c>
      <c r="P777" s="158">
        <v>45475</v>
      </c>
      <c r="Q777" s="70">
        <v>2126650000</v>
      </c>
      <c r="R777" s="158">
        <v>45477</v>
      </c>
      <c r="S777" s="70">
        <v>10500000</v>
      </c>
      <c r="T777" s="67" t="s">
        <v>66</v>
      </c>
      <c r="U777" s="70">
        <v>85459497</v>
      </c>
      <c r="V777" s="70" t="s">
        <v>4616</v>
      </c>
      <c r="W777" s="158">
        <v>45477</v>
      </c>
      <c r="X777" s="158">
        <v>45477</v>
      </c>
      <c r="Y777" s="78" t="s">
        <v>74</v>
      </c>
      <c r="Z777" s="249">
        <v>45626</v>
      </c>
      <c r="AA777" s="71">
        <f t="shared" si="60"/>
        <v>149</v>
      </c>
      <c r="AB777" s="71">
        <v>0</v>
      </c>
      <c r="AC777" s="299">
        <v>0</v>
      </c>
      <c r="AD777" s="71">
        <v>0</v>
      </c>
      <c r="AE777" s="158" t="s">
        <v>74</v>
      </c>
      <c r="AF777" s="71">
        <f t="shared" si="61"/>
        <v>0</v>
      </c>
      <c r="AG777" s="70">
        <v>0</v>
      </c>
      <c r="AH777" s="300">
        <v>0</v>
      </c>
      <c r="AI777" s="158" t="s">
        <v>74</v>
      </c>
      <c r="AJ777" s="67">
        <v>0</v>
      </c>
      <c r="AK777" s="76" t="s">
        <v>74</v>
      </c>
      <c r="AL777" s="76" t="s">
        <v>74</v>
      </c>
      <c r="AM777" s="71">
        <f t="shared" si="62"/>
        <v>0</v>
      </c>
      <c r="AN777" s="305">
        <f>+K777+AC777-AH777</f>
        <v>10500000</v>
      </c>
      <c r="AO777" s="67" t="s">
        <v>66</v>
      </c>
      <c r="AP777" s="70">
        <v>10500000</v>
      </c>
      <c r="AQ777" s="67" t="s">
        <v>94</v>
      </c>
      <c r="AR777" s="70">
        <v>0</v>
      </c>
      <c r="AS777" s="80" t="s">
        <v>74</v>
      </c>
      <c r="AT777" s="301">
        <v>8400000</v>
      </c>
      <c r="AU777" s="203">
        <f t="shared" si="63"/>
        <v>2100000</v>
      </c>
      <c r="AV777" s="83">
        <f t="shared" si="64"/>
        <v>0.8</v>
      </c>
      <c r="AW777" s="158" t="s">
        <v>74</v>
      </c>
      <c r="AX777" s="67" t="s">
        <v>95</v>
      </c>
      <c r="AY777" s="71" t="s">
        <v>9047</v>
      </c>
      <c r="AZ777" s="68" t="s">
        <v>66</v>
      </c>
      <c r="BA777" s="68" t="s">
        <v>66</v>
      </c>
    </row>
    <row r="778" spans="2:53" x14ac:dyDescent="0.25">
      <c r="B778" s="68">
        <v>2024</v>
      </c>
      <c r="C778" s="68">
        <v>891780111</v>
      </c>
      <c r="D778" s="69" t="s">
        <v>64</v>
      </c>
      <c r="E778" s="74" t="s">
        <v>9046</v>
      </c>
      <c r="F778" s="71" t="s">
        <v>9045</v>
      </c>
      <c r="G778" s="314">
        <v>0</v>
      </c>
      <c r="H778" s="67" t="s">
        <v>72</v>
      </c>
      <c r="I778" s="69" t="s">
        <v>65</v>
      </c>
      <c r="J778" s="70" t="s">
        <v>8960</v>
      </c>
      <c r="K778" s="70">
        <v>10500000</v>
      </c>
      <c r="L778" s="68" t="s">
        <v>67</v>
      </c>
      <c r="M778" s="70" t="s">
        <v>9044</v>
      </c>
      <c r="N778" s="70">
        <v>7631755</v>
      </c>
      <c r="O778" s="70">
        <v>1499</v>
      </c>
      <c r="P778" s="158">
        <v>45475</v>
      </c>
      <c r="Q778" s="70">
        <v>2126650000</v>
      </c>
      <c r="R778" s="158">
        <v>45477</v>
      </c>
      <c r="S778" s="70">
        <v>10500000</v>
      </c>
      <c r="T778" s="67" t="s">
        <v>66</v>
      </c>
      <c r="U778" s="70">
        <v>85459497</v>
      </c>
      <c r="V778" s="70" t="s">
        <v>4616</v>
      </c>
      <c r="W778" s="158">
        <v>45477</v>
      </c>
      <c r="X778" s="158">
        <v>45477</v>
      </c>
      <c r="Y778" s="78" t="s">
        <v>74</v>
      </c>
      <c r="Z778" s="249">
        <v>45626</v>
      </c>
      <c r="AA778" s="71">
        <f t="shared" si="60"/>
        <v>149</v>
      </c>
      <c r="AB778" s="71">
        <v>0</v>
      </c>
      <c r="AC778" s="299">
        <v>0</v>
      </c>
      <c r="AD778" s="71">
        <v>0</v>
      </c>
      <c r="AE778" s="158" t="s">
        <v>74</v>
      </c>
      <c r="AF778" s="71">
        <f t="shared" si="61"/>
        <v>0</v>
      </c>
      <c r="AG778" s="70">
        <v>0</v>
      </c>
      <c r="AH778" s="300">
        <v>0</v>
      </c>
      <c r="AI778" s="158" t="s">
        <v>74</v>
      </c>
      <c r="AJ778" s="67">
        <v>0</v>
      </c>
      <c r="AK778" s="76" t="s">
        <v>74</v>
      </c>
      <c r="AL778" s="76" t="s">
        <v>74</v>
      </c>
      <c r="AM778" s="71">
        <f t="shared" si="62"/>
        <v>0</v>
      </c>
      <c r="AN778" s="305">
        <f>+K778+AC778-AH778</f>
        <v>10500000</v>
      </c>
      <c r="AO778" s="67" t="s">
        <v>66</v>
      </c>
      <c r="AP778" s="70">
        <v>10500000</v>
      </c>
      <c r="AQ778" s="67" t="s">
        <v>94</v>
      </c>
      <c r="AR778" s="70">
        <v>0</v>
      </c>
      <c r="AS778" s="80" t="s">
        <v>74</v>
      </c>
      <c r="AT778" s="301">
        <v>8400000</v>
      </c>
      <c r="AU778" s="203">
        <f t="shared" si="63"/>
        <v>2100000</v>
      </c>
      <c r="AV778" s="83">
        <f t="shared" si="64"/>
        <v>0.8</v>
      </c>
      <c r="AW778" s="158" t="s">
        <v>74</v>
      </c>
      <c r="AX778" s="67" t="s">
        <v>95</v>
      </c>
      <c r="AY778" s="71" t="s">
        <v>9043</v>
      </c>
      <c r="AZ778" s="68" t="s">
        <v>66</v>
      </c>
      <c r="BA778" s="68" t="s">
        <v>66</v>
      </c>
    </row>
    <row r="779" spans="2:53" x14ac:dyDescent="0.25">
      <c r="B779" s="68">
        <v>2024</v>
      </c>
      <c r="C779" s="68">
        <v>891780111</v>
      </c>
      <c r="D779" s="69" t="s">
        <v>64</v>
      </c>
      <c r="E779" s="74" t="s">
        <v>9042</v>
      </c>
      <c r="F779" s="71" t="s">
        <v>9041</v>
      </c>
      <c r="G779" s="314">
        <v>0</v>
      </c>
      <c r="H779" s="67" t="s">
        <v>72</v>
      </c>
      <c r="I779" s="69" t="s">
        <v>65</v>
      </c>
      <c r="J779" s="70" t="s">
        <v>9040</v>
      </c>
      <c r="K779" s="70">
        <v>16500000</v>
      </c>
      <c r="L779" s="68" t="s">
        <v>67</v>
      </c>
      <c r="M779" s="70" t="s">
        <v>9039</v>
      </c>
      <c r="N779" s="70">
        <v>84453261</v>
      </c>
      <c r="O779" s="70">
        <v>1498</v>
      </c>
      <c r="P779" s="158">
        <v>45475</v>
      </c>
      <c r="Q779" s="70">
        <v>4519037000</v>
      </c>
      <c r="R779" s="158">
        <v>45477</v>
      </c>
      <c r="S779" s="70">
        <v>16500000</v>
      </c>
      <c r="T779" s="67" t="s">
        <v>66</v>
      </c>
      <c r="U779" s="70">
        <v>85459497</v>
      </c>
      <c r="V779" s="70" t="s">
        <v>4616</v>
      </c>
      <c r="W779" s="158">
        <v>45477</v>
      </c>
      <c r="X779" s="158">
        <v>45477</v>
      </c>
      <c r="Y779" s="78" t="s">
        <v>74</v>
      </c>
      <c r="Z779" s="249">
        <v>45626</v>
      </c>
      <c r="AA779" s="71">
        <f t="shared" si="60"/>
        <v>149</v>
      </c>
      <c r="AB779" s="71">
        <v>0</v>
      </c>
      <c r="AC779" s="299">
        <v>0</v>
      </c>
      <c r="AD779" s="71">
        <v>0</v>
      </c>
      <c r="AE779" s="158" t="s">
        <v>74</v>
      </c>
      <c r="AF779" s="71">
        <f t="shared" si="61"/>
        <v>0</v>
      </c>
      <c r="AG779" s="70">
        <v>0</v>
      </c>
      <c r="AH779" s="300">
        <v>0</v>
      </c>
      <c r="AI779" s="158" t="s">
        <v>74</v>
      </c>
      <c r="AJ779" s="67">
        <v>0</v>
      </c>
      <c r="AK779" s="76" t="s">
        <v>74</v>
      </c>
      <c r="AL779" s="76" t="s">
        <v>74</v>
      </c>
      <c r="AM779" s="71">
        <f t="shared" si="62"/>
        <v>0</v>
      </c>
      <c r="AN779" s="305">
        <f>+K779+AC779-AH779</f>
        <v>16500000</v>
      </c>
      <c r="AO779" s="67" t="s">
        <v>66</v>
      </c>
      <c r="AP779" s="70">
        <v>16500000</v>
      </c>
      <c r="AQ779" s="67" t="s">
        <v>94</v>
      </c>
      <c r="AR779" s="70">
        <v>0</v>
      </c>
      <c r="AS779" s="80" t="s">
        <v>74</v>
      </c>
      <c r="AT779" s="301">
        <v>13200000</v>
      </c>
      <c r="AU779" s="203">
        <f t="shared" si="63"/>
        <v>3300000</v>
      </c>
      <c r="AV779" s="83">
        <f t="shared" si="64"/>
        <v>0.8</v>
      </c>
      <c r="AW779" s="158" t="s">
        <v>74</v>
      </c>
      <c r="AX779" s="67" t="s">
        <v>95</v>
      </c>
      <c r="AY779" s="71" t="s">
        <v>9038</v>
      </c>
      <c r="AZ779" s="68" t="s">
        <v>66</v>
      </c>
      <c r="BA779" s="68" t="s">
        <v>66</v>
      </c>
    </row>
    <row r="780" spans="2:53" x14ac:dyDescent="0.25">
      <c r="B780" s="68">
        <v>2024</v>
      </c>
      <c r="C780" s="68">
        <v>891780111</v>
      </c>
      <c r="D780" s="69" t="s">
        <v>64</v>
      </c>
      <c r="E780" s="74" t="s">
        <v>9037</v>
      </c>
      <c r="F780" s="71" t="s">
        <v>9036</v>
      </c>
      <c r="G780" s="314">
        <v>0</v>
      </c>
      <c r="H780" s="67" t="s">
        <v>72</v>
      </c>
      <c r="I780" s="69" t="s">
        <v>65</v>
      </c>
      <c r="J780" s="70" t="s">
        <v>9035</v>
      </c>
      <c r="K780" s="70">
        <v>22500000</v>
      </c>
      <c r="L780" s="68" t="s">
        <v>67</v>
      </c>
      <c r="M780" s="70" t="s">
        <v>9034</v>
      </c>
      <c r="N780" s="70">
        <v>1082990998</v>
      </c>
      <c r="O780" s="70">
        <v>1498</v>
      </c>
      <c r="P780" s="158">
        <v>45475</v>
      </c>
      <c r="Q780" s="70">
        <v>4519037000</v>
      </c>
      <c r="R780" s="158">
        <v>45477</v>
      </c>
      <c r="S780" s="70">
        <v>22500000</v>
      </c>
      <c r="T780" s="67" t="s">
        <v>66</v>
      </c>
      <c r="U780" s="70">
        <v>57461216</v>
      </c>
      <c r="V780" s="70" t="s">
        <v>4578</v>
      </c>
      <c r="W780" s="158">
        <v>45477</v>
      </c>
      <c r="X780" s="158">
        <v>45477</v>
      </c>
      <c r="Y780" s="78" t="s">
        <v>74</v>
      </c>
      <c r="Z780" s="249">
        <v>45626</v>
      </c>
      <c r="AA780" s="71">
        <f t="shared" si="60"/>
        <v>149</v>
      </c>
      <c r="AB780" s="71">
        <v>1</v>
      </c>
      <c r="AC780" s="299">
        <v>0</v>
      </c>
      <c r="AD780" s="71">
        <v>0</v>
      </c>
      <c r="AE780" s="158" t="s">
        <v>74</v>
      </c>
      <c r="AF780" s="71">
        <f t="shared" si="61"/>
        <v>0</v>
      </c>
      <c r="AG780" s="70">
        <v>0</v>
      </c>
      <c r="AH780" s="300">
        <v>0</v>
      </c>
      <c r="AI780" s="158" t="s">
        <v>74</v>
      </c>
      <c r="AJ780" s="67">
        <v>0</v>
      </c>
      <c r="AK780" s="76" t="s">
        <v>74</v>
      </c>
      <c r="AL780" s="76" t="s">
        <v>74</v>
      </c>
      <c r="AM780" s="71">
        <f t="shared" si="62"/>
        <v>0</v>
      </c>
      <c r="AN780" s="305">
        <f>+K780+AC780-AH780</f>
        <v>22500000</v>
      </c>
      <c r="AO780" s="67" t="s">
        <v>66</v>
      </c>
      <c r="AP780" s="70">
        <v>22500000</v>
      </c>
      <c r="AQ780" s="67" t="s">
        <v>94</v>
      </c>
      <c r="AR780" s="70">
        <v>0</v>
      </c>
      <c r="AS780" s="80" t="s">
        <v>74</v>
      </c>
      <c r="AT780" s="301">
        <v>18000000</v>
      </c>
      <c r="AU780" s="203">
        <f t="shared" si="63"/>
        <v>4500000</v>
      </c>
      <c r="AV780" s="83">
        <f t="shared" si="64"/>
        <v>0.8</v>
      </c>
      <c r="AW780" s="158" t="s">
        <v>74</v>
      </c>
      <c r="AX780" s="67" t="s">
        <v>95</v>
      </c>
      <c r="AY780" s="71" t="s">
        <v>9033</v>
      </c>
      <c r="AZ780" s="68" t="s">
        <v>66</v>
      </c>
      <c r="BA780" s="68" t="s">
        <v>66</v>
      </c>
    </row>
    <row r="781" spans="2:53" x14ac:dyDescent="0.25">
      <c r="B781" s="68">
        <v>2024</v>
      </c>
      <c r="C781" s="68">
        <v>891780111</v>
      </c>
      <c r="D781" s="69" t="s">
        <v>64</v>
      </c>
      <c r="E781" s="74" t="s">
        <v>9032</v>
      </c>
      <c r="F781" s="71" t="s">
        <v>9031</v>
      </c>
      <c r="G781" s="314">
        <v>0</v>
      </c>
      <c r="H781" s="67" t="s">
        <v>72</v>
      </c>
      <c r="I781" s="69" t="s">
        <v>65</v>
      </c>
      <c r="J781" s="70" t="s">
        <v>9030</v>
      </c>
      <c r="K781" s="70">
        <v>16500000</v>
      </c>
      <c r="L781" s="68" t="s">
        <v>67</v>
      </c>
      <c r="M781" s="70" t="s">
        <v>9029</v>
      </c>
      <c r="N781" s="70">
        <v>1082916060</v>
      </c>
      <c r="O781" s="70">
        <v>1498</v>
      </c>
      <c r="P781" s="158">
        <v>45475</v>
      </c>
      <c r="Q781" s="70">
        <v>4519037000</v>
      </c>
      <c r="R781" s="158">
        <v>45477</v>
      </c>
      <c r="S781" s="70">
        <v>16500000</v>
      </c>
      <c r="T781" s="67" t="s">
        <v>66</v>
      </c>
      <c r="U781" s="70">
        <v>85449357</v>
      </c>
      <c r="V781" s="70" t="s">
        <v>6038</v>
      </c>
      <c r="W781" s="158">
        <v>45477</v>
      </c>
      <c r="X781" s="158">
        <v>45477</v>
      </c>
      <c r="Y781" s="78" t="s">
        <v>74</v>
      </c>
      <c r="Z781" s="249">
        <v>45626</v>
      </c>
      <c r="AA781" s="71">
        <f t="shared" si="60"/>
        <v>149</v>
      </c>
      <c r="AB781" s="71">
        <v>0</v>
      </c>
      <c r="AC781" s="299">
        <v>0</v>
      </c>
      <c r="AD781" s="71">
        <v>0</v>
      </c>
      <c r="AE781" s="158" t="s">
        <v>74</v>
      </c>
      <c r="AF781" s="71">
        <f t="shared" si="61"/>
        <v>0</v>
      </c>
      <c r="AG781" s="70">
        <v>0</v>
      </c>
      <c r="AH781" s="300">
        <v>0</v>
      </c>
      <c r="AI781" s="158" t="s">
        <v>74</v>
      </c>
      <c r="AJ781" s="67">
        <v>0</v>
      </c>
      <c r="AK781" s="76" t="s">
        <v>74</v>
      </c>
      <c r="AL781" s="76" t="s">
        <v>74</v>
      </c>
      <c r="AM781" s="71">
        <f t="shared" si="62"/>
        <v>0</v>
      </c>
      <c r="AN781" s="305">
        <f>+K781+AC781-AH781</f>
        <v>16500000</v>
      </c>
      <c r="AO781" s="67" t="s">
        <v>66</v>
      </c>
      <c r="AP781" s="70">
        <v>16500000</v>
      </c>
      <c r="AQ781" s="67" t="s">
        <v>94</v>
      </c>
      <c r="AR781" s="70">
        <v>0</v>
      </c>
      <c r="AS781" s="80" t="s">
        <v>74</v>
      </c>
      <c r="AT781" s="301">
        <v>13200000</v>
      </c>
      <c r="AU781" s="203">
        <f t="shared" si="63"/>
        <v>3300000</v>
      </c>
      <c r="AV781" s="83">
        <f t="shared" si="64"/>
        <v>0.8</v>
      </c>
      <c r="AW781" s="158" t="s">
        <v>74</v>
      </c>
      <c r="AX781" s="67" t="s">
        <v>95</v>
      </c>
      <c r="AY781" s="71" t="s">
        <v>9028</v>
      </c>
      <c r="AZ781" s="68" t="s">
        <v>66</v>
      </c>
      <c r="BA781" s="68" t="s">
        <v>66</v>
      </c>
    </row>
    <row r="782" spans="2:53" x14ac:dyDescent="0.25">
      <c r="B782" s="68">
        <v>2024</v>
      </c>
      <c r="C782" s="68">
        <v>891780111</v>
      </c>
      <c r="D782" s="69" t="s">
        <v>64</v>
      </c>
      <c r="E782" s="74" t="s">
        <v>9027</v>
      </c>
      <c r="F782" s="71" t="s">
        <v>9026</v>
      </c>
      <c r="G782" s="314">
        <v>0</v>
      </c>
      <c r="H782" s="67" t="s">
        <v>72</v>
      </c>
      <c r="I782" s="69" t="s">
        <v>65</v>
      </c>
      <c r="J782" s="70" t="s">
        <v>8591</v>
      </c>
      <c r="K782" s="70">
        <v>16500000</v>
      </c>
      <c r="L782" s="68" t="s">
        <v>67</v>
      </c>
      <c r="M782" s="70" t="s">
        <v>9025</v>
      </c>
      <c r="N782" s="70">
        <v>1082903282</v>
      </c>
      <c r="O782" s="70">
        <v>1498</v>
      </c>
      <c r="P782" s="158">
        <v>45475</v>
      </c>
      <c r="Q782" s="70">
        <v>4519037000</v>
      </c>
      <c r="R782" s="158">
        <v>45477</v>
      </c>
      <c r="S782" s="70">
        <v>16500000</v>
      </c>
      <c r="T782" s="67" t="s">
        <v>66</v>
      </c>
      <c r="U782" s="70">
        <v>85449357</v>
      </c>
      <c r="V782" s="70" t="s">
        <v>6038</v>
      </c>
      <c r="W782" s="158">
        <v>45477</v>
      </c>
      <c r="X782" s="158">
        <v>45477</v>
      </c>
      <c r="Y782" s="78" t="s">
        <v>74</v>
      </c>
      <c r="Z782" s="249">
        <v>45626</v>
      </c>
      <c r="AA782" s="71">
        <f t="shared" si="60"/>
        <v>149</v>
      </c>
      <c r="AB782" s="71">
        <v>0</v>
      </c>
      <c r="AC782" s="299">
        <v>0</v>
      </c>
      <c r="AD782" s="71">
        <v>0</v>
      </c>
      <c r="AE782" s="158" t="s">
        <v>74</v>
      </c>
      <c r="AF782" s="71">
        <f t="shared" si="61"/>
        <v>0</v>
      </c>
      <c r="AG782" s="70">
        <v>0</v>
      </c>
      <c r="AH782" s="300">
        <v>0</v>
      </c>
      <c r="AI782" s="158" t="s">
        <v>74</v>
      </c>
      <c r="AJ782" s="67">
        <v>0</v>
      </c>
      <c r="AK782" s="76" t="s">
        <v>74</v>
      </c>
      <c r="AL782" s="76" t="s">
        <v>74</v>
      </c>
      <c r="AM782" s="71">
        <f t="shared" si="62"/>
        <v>0</v>
      </c>
      <c r="AN782" s="305">
        <f>+K782+AC782-AH782</f>
        <v>16500000</v>
      </c>
      <c r="AO782" s="67" t="s">
        <v>66</v>
      </c>
      <c r="AP782" s="70">
        <v>16500000</v>
      </c>
      <c r="AQ782" s="67" t="s">
        <v>94</v>
      </c>
      <c r="AR782" s="70">
        <v>0</v>
      </c>
      <c r="AS782" s="80" t="s">
        <v>74</v>
      </c>
      <c r="AT782" s="301">
        <v>13200000</v>
      </c>
      <c r="AU782" s="203">
        <f t="shared" si="63"/>
        <v>3300000</v>
      </c>
      <c r="AV782" s="83">
        <f t="shared" si="64"/>
        <v>0.8</v>
      </c>
      <c r="AW782" s="158" t="s">
        <v>74</v>
      </c>
      <c r="AX782" s="67" t="s">
        <v>95</v>
      </c>
      <c r="AY782" s="71" t="s">
        <v>9024</v>
      </c>
      <c r="AZ782" s="68" t="s">
        <v>66</v>
      </c>
      <c r="BA782" s="68" t="s">
        <v>66</v>
      </c>
    </row>
    <row r="783" spans="2:53" x14ac:dyDescent="0.25">
      <c r="B783" s="68">
        <v>2024</v>
      </c>
      <c r="C783" s="68">
        <v>891780111</v>
      </c>
      <c r="D783" s="69" t="s">
        <v>64</v>
      </c>
      <c r="E783" s="74" t="s">
        <v>9023</v>
      </c>
      <c r="F783" s="71" t="s">
        <v>9022</v>
      </c>
      <c r="G783" s="314">
        <v>0</v>
      </c>
      <c r="H783" s="67" t="s">
        <v>72</v>
      </c>
      <c r="I783" s="69" t="s">
        <v>65</v>
      </c>
      <c r="J783" s="70" t="s">
        <v>9021</v>
      </c>
      <c r="K783" s="70">
        <v>19000000</v>
      </c>
      <c r="L783" s="68" t="s">
        <v>67</v>
      </c>
      <c r="M783" s="70" t="s">
        <v>2244</v>
      </c>
      <c r="N783" s="70">
        <v>1083002889</v>
      </c>
      <c r="O783" s="70">
        <v>1498</v>
      </c>
      <c r="P783" s="158">
        <v>45475</v>
      </c>
      <c r="Q783" s="70">
        <v>4519037000</v>
      </c>
      <c r="R783" s="158">
        <v>45477</v>
      </c>
      <c r="S783" s="70">
        <v>19000000</v>
      </c>
      <c r="T783" s="67" t="s">
        <v>66</v>
      </c>
      <c r="U783" s="70">
        <v>85081920</v>
      </c>
      <c r="V783" s="70" t="s">
        <v>2673</v>
      </c>
      <c r="W783" s="158">
        <v>45477</v>
      </c>
      <c r="X783" s="158">
        <v>45477</v>
      </c>
      <c r="Y783" s="78" t="s">
        <v>74</v>
      </c>
      <c r="Z783" s="249">
        <v>45626</v>
      </c>
      <c r="AA783" s="71">
        <f t="shared" si="60"/>
        <v>149</v>
      </c>
      <c r="AB783" s="71">
        <v>0</v>
      </c>
      <c r="AC783" s="299">
        <v>0</v>
      </c>
      <c r="AD783" s="71">
        <v>0</v>
      </c>
      <c r="AE783" s="158" t="s">
        <v>74</v>
      </c>
      <c r="AF783" s="71">
        <f t="shared" si="61"/>
        <v>0</v>
      </c>
      <c r="AG783" s="70">
        <v>0</v>
      </c>
      <c r="AH783" s="300">
        <v>0</v>
      </c>
      <c r="AI783" s="158" t="s">
        <v>74</v>
      </c>
      <c r="AJ783" s="67">
        <v>0</v>
      </c>
      <c r="AK783" s="76" t="s">
        <v>74</v>
      </c>
      <c r="AL783" s="76" t="s">
        <v>74</v>
      </c>
      <c r="AM783" s="71">
        <f t="shared" si="62"/>
        <v>0</v>
      </c>
      <c r="AN783" s="305">
        <f>+K783+AC783-AH783</f>
        <v>19000000</v>
      </c>
      <c r="AO783" s="67" t="s">
        <v>66</v>
      </c>
      <c r="AP783" s="70">
        <v>19000000</v>
      </c>
      <c r="AQ783" s="67" t="s">
        <v>94</v>
      </c>
      <c r="AR783" s="70">
        <v>0</v>
      </c>
      <c r="AS783" s="80" t="s">
        <v>74</v>
      </c>
      <c r="AT783" s="301">
        <v>15200000</v>
      </c>
      <c r="AU783" s="203">
        <f t="shared" si="63"/>
        <v>3800000</v>
      </c>
      <c r="AV783" s="83">
        <f t="shared" si="64"/>
        <v>0.8</v>
      </c>
      <c r="AW783" s="158" t="s">
        <v>74</v>
      </c>
      <c r="AX783" s="67" t="s">
        <v>95</v>
      </c>
      <c r="AY783" s="71" t="s">
        <v>9020</v>
      </c>
      <c r="AZ783" s="68" t="s">
        <v>66</v>
      </c>
      <c r="BA783" s="68" t="s">
        <v>66</v>
      </c>
    </row>
    <row r="784" spans="2:53" x14ac:dyDescent="0.25">
      <c r="B784" s="68">
        <v>2024</v>
      </c>
      <c r="C784" s="68">
        <v>891780111</v>
      </c>
      <c r="D784" s="69" t="s">
        <v>64</v>
      </c>
      <c r="E784" s="74" t="s">
        <v>9019</v>
      </c>
      <c r="F784" s="71" t="s">
        <v>9018</v>
      </c>
      <c r="G784" s="314">
        <v>0</v>
      </c>
      <c r="H784" s="67" t="s">
        <v>72</v>
      </c>
      <c r="I784" s="69" t="s">
        <v>65</v>
      </c>
      <c r="J784" s="70" t="s">
        <v>9017</v>
      </c>
      <c r="K784" s="70">
        <v>18000000</v>
      </c>
      <c r="L784" s="68" t="s">
        <v>67</v>
      </c>
      <c r="M784" s="70" t="s">
        <v>9016</v>
      </c>
      <c r="N784" s="70">
        <v>1020757081</v>
      </c>
      <c r="O784" s="70">
        <v>1498</v>
      </c>
      <c r="P784" s="158">
        <v>45475</v>
      </c>
      <c r="Q784" s="70">
        <v>4519037000</v>
      </c>
      <c r="R784" s="158">
        <v>45477</v>
      </c>
      <c r="S784" s="70">
        <v>18000000</v>
      </c>
      <c r="T784" s="67" t="s">
        <v>66</v>
      </c>
      <c r="U784" s="70">
        <v>85455983</v>
      </c>
      <c r="V784" s="70" t="s">
        <v>6253</v>
      </c>
      <c r="W784" s="158">
        <v>45477</v>
      </c>
      <c r="X784" s="158">
        <v>45477</v>
      </c>
      <c r="Y784" s="78" t="s">
        <v>74</v>
      </c>
      <c r="Z784" s="249">
        <v>45626</v>
      </c>
      <c r="AA784" s="71">
        <f t="shared" si="60"/>
        <v>149</v>
      </c>
      <c r="AB784" s="71">
        <v>0</v>
      </c>
      <c r="AC784" s="299">
        <v>0</v>
      </c>
      <c r="AD784" s="71">
        <v>0</v>
      </c>
      <c r="AE784" s="158" t="s">
        <v>74</v>
      </c>
      <c r="AF784" s="71">
        <f t="shared" si="61"/>
        <v>0</v>
      </c>
      <c r="AG784" s="70">
        <v>0</v>
      </c>
      <c r="AH784" s="300">
        <v>0</v>
      </c>
      <c r="AI784" s="158" t="s">
        <v>74</v>
      </c>
      <c r="AJ784" s="67">
        <v>0</v>
      </c>
      <c r="AK784" s="76" t="s">
        <v>74</v>
      </c>
      <c r="AL784" s="76" t="s">
        <v>74</v>
      </c>
      <c r="AM784" s="71">
        <f t="shared" si="62"/>
        <v>0</v>
      </c>
      <c r="AN784" s="305">
        <f>+K784+AC784-AH784</f>
        <v>18000000</v>
      </c>
      <c r="AO784" s="67" t="s">
        <v>66</v>
      </c>
      <c r="AP784" s="70">
        <v>18000000</v>
      </c>
      <c r="AQ784" s="67" t="s">
        <v>94</v>
      </c>
      <c r="AR784" s="70">
        <v>0</v>
      </c>
      <c r="AS784" s="80" t="s">
        <v>74</v>
      </c>
      <c r="AT784" s="301">
        <v>14400000</v>
      </c>
      <c r="AU784" s="203">
        <f t="shared" si="63"/>
        <v>3600000</v>
      </c>
      <c r="AV784" s="83">
        <f t="shared" si="64"/>
        <v>0.8</v>
      </c>
      <c r="AW784" s="158" t="s">
        <v>74</v>
      </c>
      <c r="AX784" s="67" t="s">
        <v>95</v>
      </c>
      <c r="AY784" s="71" t="s">
        <v>9015</v>
      </c>
      <c r="AZ784" s="68" t="s">
        <v>66</v>
      </c>
      <c r="BA784" s="68" t="s">
        <v>66</v>
      </c>
    </row>
    <row r="785" spans="2:53" x14ac:dyDescent="0.25">
      <c r="B785" s="68">
        <v>2024</v>
      </c>
      <c r="C785" s="68">
        <v>891780111</v>
      </c>
      <c r="D785" s="69" t="s">
        <v>64</v>
      </c>
      <c r="E785" s="74" t="s">
        <v>9014</v>
      </c>
      <c r="F785" s="71" t="s">
        <v>9013</v>
      </c>
      <c r="G785" s="314">
        <v>0</v>
      </c>
      <c r="H785" s="67" t="s">
        <v>72</v>
      </c>
      <c r="I785" s="69" t="s">
        <v>65</v>
      </c>
      <c r="J785" s="70" t="s">
        <v>9012</v>
      </c>
      <c r="K785" s="70">
        <v>14850000</v>
      </c>
      <c r="L785" s="68" t="s">
        <v>67</v>
      </c>
      <c r="M785" s="70" t="s">
        <v>9011</v>
      </c>
      <c r="N785" s="70">
        <v>57465032</v>
      </c>
      <c r="O785" s="70">
        <v>1498</v>
      </c>
      <c r="P785" s="158">
        <v>45475</v>
      </c>
      <c r="Q785" s="70">
        <v>4519037000</v>
      </c>
      <c r="R785" s="158">
        <v>45477</v>
      </c>
      <c r="S785" s="70">
        <v>14850000</v>
      </c>
      <c r="T785" s="67" t="s">
        <v>66</v>
      </c>
      <c r="U785" s="70">
        <v>57400977</v>
      </c>
      <c r="V785" s="70" t="s">
        <v>6223</v>
      </c>
      <c r="W785" s="158">
        <v>45477</v>
      </c>
      <c r="X785" s="158">
        <v>45477</v>
      </c>
      <c r="Y785" s="78" t="s">
        <v>74</v>
      </c>
      <c r="Z785" s="249">
        <v>45626</v>
      </c>
      <c r="AA785" s="71">
        <f t="shared" si="60"/>
        <v>149</v>
      </c>
      <c r="AB785" s="71">
        <v>0</v>
      </c>
      <c r="AC785" s="299">
        <v>0</v>
      </c>
      <c r="AD785" s="71">
        <v>0</v>
      </c>
      <c r="AE785" s="158" t="s">
        <v>74</v>
      </c>
      <c r="AF785" s="71">
        <f t="shared" si="61"/>
        <v>0</v>
      </c>
      <c r="AG785" s="70">
        <v>0</v>
      </c>
      <c r="AH785" s="300">
        <v>0</v>
      </c>
      <c r="AI785" s="158" t="s">
        <v>74</v>
      </c>
      <c r="AJ785" s="67">
        <v>0</v>
      </c>
      <c r="AK785" s="76" t="s">
        <v>74</v>
      </c>
      <c r="AL785" s="76" t="s">
        <v>74</v>
      </c>
      <c r="AM785" s="71">
        <f t="shared" si="62"/>
        <v>0</v>
      </c>
      <c r="AN785" s="305">
        <f>+K785+AC785-AH785</f>
        <v>14850000</v>
      </c>
      <c r="AO785" s="67" t="s">
        <v>66</v>
      </c>
      <c r="AP785" s="70">
        <v>14850000</v>
      </c>
      <c r="AQ785" s="67" t="s">
        <v>94</v>
      </c>
      <c r="AR785" s="70">
        <v>0</v>
      </c>
      <c r="AS785" s="80" t="s">
        <v>74</v>
      </c>
      <c r="AT785" s="301">
        <v>11880000</v>
      </c>
      <c r="AU785" s="203">
        <f t="shared" si="63"/>
        <v>2970000</v>
      </c>
      <c r="AV785" s="83">
        <f t="shared" si="64"/>
        <v>0.8</v>
      </c>
      <c r="AW785" s="158" t="s">
        <v>74</v>
      </c>
      <c r="AX785" s="67" t="s">
        <v>95</v>
      </c>
      <c r="AY785" s="71" t="s">
        <v>9010</v>
      </c>
      <c r="AZ785" s="68" t="s">
        <v>66</v>
      </c>
      <c r="BA785" s="68" t="s">
        <v>66</v>
      </c>
    </row>
    <row r="786" spans="2:53" x14ac:dyDescent="0.25">
      <c r="B786" s="68">
        <v>2024</v>
      </c>
      <c r="C786" s="68">
        <v>891780111</v>
      </c>
      <c r="D786" s="69" t="s">
        <v>64</v>
      </c>
      <c r="E786" s="74" t="s">
        <v>9009</v>
      </c>
      <c r="F786" s="71" t="s">
        <v>9008</v>
      </c>
      <c r="G786" s="314">
        <v>0</v>
      </c>
      <c r="H786" s="67" t="s">
        <v>72</v>
      </c>
      <c r="I786" s="69" t="s">
        <v>65</v>
      </c>
      <c r="J786" s="70" t="s">
        <v>9007</v>
      </c>
      <c r="K786" s="70">
        <v>12500000</v>
      </c>
      <c r="L786" s="68" t="s">
        <v>67</v>
      </c>
      <c r="M786" s="70" t="s">
        <v>9006</v>
      </c>
      <c r="N786" s="70">
        <v>36548123</v>
      </c>
      <c r="O786" s="70">
        <v>1499</v>
      </c>
      <c r="P786" s="158">
        <v>45475</v>
      </c>
      <c r="Q786" s="70">
        <v>2126650000</v>
      </c>
      <c r="R786" s="158">
        <v>45477</v>
      </c>
      <c r="S786" s="70">
        <v>12500000</v>
      </c>
      <c r="T786" s="67" t="s">
        <v>66</v>
      </c>
      <c r="U786" s="70">
        <v>57400977</v>
      </c>
      <c r="V786" s="70" t="s">
        <v>6223</v>
      </c>
      <c r="W786" s="158">
        <v>45477</v>
      </c>
      <c r="X786" s="158">
        <v>45477</v>
      </c>
      <c r="Y786" s="78" t="s">
        <v>74</v>
      </c>
      <c r="Z786" s="249">
        <v>45626</v>
      </c>
      <c r="AA786" s="71">
        <f t="shared" si="60"/>
        <v>149</v>
      </c>
      <c r="AB786" s="71">
        <v>0</v>
      </c>
      <c r="AC786" s="299">
        <v>0</v>
      </c>
      <c r="AD786" s="71">
        <v>0</v>
      </c>
      <c r="AE786" s="158" t="s">
        <v>74</v>
      </c>
      <c r="AF786" s="71">
        <f t="shared" si="61"/>
        <v>0</v>
      </c>
      <c r="AG786" s="70">
        <v>0</v>
      </c>
      <c r="AH786" s="300">
        <v>0</v>
      </c>
      <c r="AI786" s="158" t="s">
        <v>74</v>
      </c>
      <c r="AJ786" s="67">
        <v>0</v>
      </c>
      <c r="AK786" s="76" t="s">
        <v>74</v>
      </c>
      <c r="AL786" s="76" t="s">
        <v>74</v>
      </c>
      <c r="AM786" s="71">
        <f t="shared" si="62"/>
        <v>0</v>
      </c>
      <c r="AN786" s="305">
        <f>+K786+AC786-AH786</f>
        <v>12500000</v>
      </c>
      <c r="AO786" s="67" t="s">
        <v>66</v>
      </c>
      <c r="AP786" s="70">
        <v>12500000</v>
      </c>
      <c r="AQ786" s="67" t="s">
        <v>94</v>
      </c>
      <c r="AR786" s="70">
        <v>0</v>
      </c>
      <c r="AS786" s="80" t="s">
        <v>74</v>
      </c>
      <c r="AT786" s="301">
        <v>10000000</v>
      </c>
      <c r="AU786" s="203">
        <f t="shared" si="63"/>
        <v>2500000</v>
      </c>
      <c r="AV786" s="83">
        <f t="shared" si="64"/>
        <v>0.8</v>
      </c>
      <c r="AW786" s="158" t="s">
        <v>74</v>
      </c>
      <c r="AX786" s="67" t="s">
        <v>95</v>
      </c>
      <c r="AY786" s="71" t="s">
        <v>9005</v>
      </c>
      <c r="AZ786" s="68" t="s">
        <v>66</v>
      </c>
      <c r="BA786" s="68" t="s">
        <v>66</v>
      </c>
    </row>
    <row r="787" spans="2:53" x14ac:dyDescent="0.25">
      <c r="B787" s="68">
        <v>2024</v>
      </c>
      <c r="C787" s="68">
        <v>891780111</v>
      </c>
      <c r="D787" s="69" t="s">
        <v>64</v>
      </c>
      <c r="E787" s="74" t="s">
        <v>9004</v>
      </c>
      <c r="F787" s="71" t="s">
        <v>9003</v>
      </c>
      <c r="G787" s="314">
        <v>0</v>
      </c>
      <c r="H787" s="67" t="s">
        <v>72</v>
      </c>
      <c r="I787" s="69" t="s">
        <v>65</v>
      </c>
      <c r="J787" s="70" t="s">
        <v>9002</v>
      </c>
      <c r="K787" s="70">
        <v>15000000</v>
      </c>
      <c r="L787" s="68" t="s">
        <v>67</v>
      </c>
      <c r="M787" s="70" t="s">
        <v>9001</v>
      </c>
      <c r="N787" s="70">
        <v>1083038004</v>
      </c>
      <c r="O787" s="70">
        <v>1498</v>
      </c>
      <c r="P787" s="158">
        <v>45475</v>
      </c>
      <c r="Q787" s="70">
        <v>4519037000</v>
      </c>
      <c r="R787" s="158">
        <v>45477</v>
      </c>
      <c r="S787" s="70">
        <v>15000000</v>
      </c>
      <c r="T787" s="67" t="s">
        <v>66</v>
      </c>
      <c r="U787" s="70">
        <v>93400727</v>
      </c>
      <c r="V787" s="70" t="s">
        <v>6515</v>
      </c>
      <c r="W787" s="158">
        <v>45477</v>
      </c>
      <c r="X787" s="158">
        <v>45477</v>
      </c>
      <c r="Y787" s="78" t="s">
        <v>74</v>
      </c>
      <c r="Z787" s="249">
        <v>45626</v>
      </c>
      <c r="AA787" s="71">
        <f t="shared" si="60"/>
        <v>149</v>
      </c>
      <c r="AB787" s="71">
        <v>0</v>
      </c>
      <c r="AC787" s="299">
        <v>0</v>
      </c>
      <c r="AD787" s="71">
        <v>0</v>
      </c>
      <c r="AE787" s="158" t="s">
        <v>74</v>
      </c>
      <c r="AF787" s="71">
        <f t="shared" si="61"/>
        <v>0</v>
      </c>
      <c r="AG787" s="70">
        <v>0</v>
      </c>
      <c r="AH787" s="300">
        <v>0</v>
      </c>
      <c r="AI787" s="158" t="s">
        <v>74</v>
      </c>
      <c r="AJ787" s="67">
        <v>0</v>
      </c>
      <c r="AK787" s="76" t="s">
        <v>74</v>
      </c>
      <c r="AL787" s="76" t="s">
        <v>74</v>
      </c>
      <c r="AM787" s="71">
        <f t="shared" si="62"/>
        <v>0</v>
      </c>
      <c r="AN787" s="305">
        <f>+K787+AC787-AH787</f>
        <v>15000000</v>
      </c>
      <c r="AO787" s="67" t="s">
        <v>66</v>
      </c>
      <c r="AP787" s="70">
        <v>15000000</v>
      </c>
      <c r="AQ787" s="67" t="s">
        <v>94</v>
      </c>
      <c r="AR787" s="70">
        <v>0</v>
      </c>
      <c r="AS787" s="80" t="s">
        <v>74</v>
      </c>
      <c r="AT787" s="301">
        <v>12000000</v>
      </c>
      <c r="AU787" s="203">
        <f t="shared" si="63"/>
        <v>3000000</v>
      </c>
      <c r="AV787" s="83">
        <f t="shared" si="64"/>
        <v>0.8</v>
      </c>
      <c r="AW787" s="158" t="s">
        <v>74</v>
      </c>
      <c r="AX787" s="67" t="s">
        <v>95</v>
      </c>
      <c r="AY787" s="71" t="s">
        <v>9000</v>
      </c>
      <c r="AZ787" s="68" t="s">
        <v>66</v>
      </c>
      <c r="BA787" s="68" t="s">
        <v>66</v>
      </c>
    </row>
    <row r="788" spans="2:53" x14ac:dyDescent="0.25">
      <c r="B788" s="68">
        <v>2024</v>
      </c>
      <c r="C788" s="68">
        <v>891780111</v>
      </c>
      <c r="D788" s="69" t="s">
        <v>64</v>
      </c>
      <c r="E788" s="74" t="s">
        <v>8999</v>
      </c>
      <c r="F788" s="71" t="s">
        <v>8998</v>
      </c>
      <c r="G788" s="314">
        <v>0</v>
      </c>
      <c r="H788" s="67" t="s">
        <v>72</v>
      </c>
      <c r="I788" s="69" t="s">
        <v>65</v>
      </c>
      <c r="J788" s="70" t="s">
        <v>8997</v>
      </c>
      <c r="K788" s="70">
        <v>10500000</v>
      </c>
      <c r="L788" s="68" t="s">
        <v>67</v>
      </c>
      <c r="M788" s="70" t="s">
        <v>8996</v>
      </c>
      <c r="N788" s="70">
        <v>1148705492</v>
      </c>
      <c r="O788" s="70">
        <v>1499</v>
      </c>
      <c r="P788" s="158">
        <v>45475</v>
      </c>
      <c r="Q788" s="70">
        <v>2126650000</v>
      </c>
      <c r="R788" s="158">
        <v>45477</v>
      </c>
      <c r="S788" s="70">
        <v>10500000</v>
      </c>
      <c r="T788" s="67" t="s">
        <v>66</v>
      </c>
      <c r="U788" s="70">
        <v>93400727</v>
      </c>
      <c r="V788" s="70" t="s">
        <v>6515</v>
      </c>
      <c r="W788" s="158">
        <v>45477</v>
      </c>
      <c r="X788" s="158">
        <v>45477</v>
      </c>
      <c r="Y788" s="78" t="s">
        <v>74</v>
      </c>
      <c r="Z788" s="249">
        <v>45626</v>
      </c>
      <c r="AA788" s="71">
        <f t="shared" si="60"/>
        <v>149</v>
      </c>
      <c r="AB788" s="71">
        <v>0</v>
      </c>
      <c r="AC788" s="299">
        <v>0</v>
      </c>
      <c r="AD788" s="71">
        <v>0</v>
      </c>
      <c r="AE788" s="158" t="s">
        <v>74</v>
      </c>
      <c r="AF788" s="71">
        <f t="shared" si="61"/>
        <v>0</v>
      </c>
      <c r="AG788" s="70">
        <v>0</v>
      </c>
      <c r="AH788" s="300">
        <v>0</v>
      </c>
      <c r="AI788" s="158" t="s">
        <v>74</v>
      </c>
      <c r="AJ788" s="67">
        <v>0</v>
      </c>
      <c r="AK788" s="76" t="s">
        <v>74</v>
      </c>
      <c r="AL788" s="76" t="s">
        <v>74</v>
      </c>
      <c r="AM788" s="71">
        <f t="shared" si="62"/>
        <v>0</v>
      </c>
      <c r="AN788" s="305">
        <f>+K788+AC788-AH788</f>
        <v>10500000</v>
      </c>
      <c r="AO788" s="67" t="s">
        <v>66</v>
      </c>
      <c r="AP788" s="70">
        <v>10500000</v>
      </c>
      <c r="AQ788" s="67" t="s">
        <v>94</v>
      </c>
      <c r="AR788" s="70">
        <v>0</v>
      </c>
      <c r="AS788" s="80" t="s">
        <v>74</v>
      </c>
      <c r="AT788" s="301">
        <v>8400000</v>
      </c>
      <c r="AU788" s="203">
        <f t="shared" si="63"/>
        <v>2100000</v>
      </c>
      <c r="AV788" s="83">
        <f t="shared" si="64"/>
        <v>0.8</v>
      </c>
      <c r="AW788" s="158" t="s">
        <v>74</v>
      </c>
      <c r="AX788" s="67" t="s">
        <v>95</v>
      </c>
      <c r="AY788" s="71" t="s">
        <v>8995</v>
      </c>
      <c r="AZ788" s="68" t="s">
        <v>66</v>
      </c>
      <c r="BA788" s="68" t="s">
        <v>66</v>
      </c>
    </row>
    <row r="789" spans="2:53" x14ac:dyDescent="0.25">
      <c r="B789" s="68">
        <v>2024</v>
      </c>
      <c r="C789" s="68">
        <v>891780111</v>
      </c>
      <c r="D789" s="69" t="s">
        <v>64</v>
      </c>
      <c r="E789" s="74" t="s">
        <v>8994</v>
      </c>
      <c r="F789" s="71" t="s">
        <v>8993</v>
      </c>
      <c r="G789" s="314">
        <v>0</v>
      </c>
      <c r="H789" s="67" t="s">
        <v>72</v>
      </c>
      <c r="I789" s="69" t="s">
        <v>65</v>
      </c>
      <c r="J789" s="70" t="s">
        <v>8960</v>
      </c>
      <c r="K789" s="70">
        <v>10500000</v>
      </c>
      <c r="L789" s="68" t="s">
        <v>67</v>
      </c>
      <c r="M789" s="70" t="s">
        <v>8992</v>
      </c>
      <c r="N789" s="70">
        <v>1082944401</v>
      </c>
      <c r="O789" s="70">
        <v>1499</v>
      </c>
      <c r="P789" s="158">
        <v>45475</v>
      </c>
      <c r="Q789" s="70">
        <v>2126650000</v>
      </c>
      <c r="R789" s="158">
        <v>45477</v>
      </c>
      <c r="S789" s="70">
        <v>10500000</v>
      </c>
      <c r="T789" s="67" t="s">
        <v>66</v>
      </c>
      <c r="U789" s="70">
        <v>85459497</v>
      </c>
      <c r="V789" s="70" t="s">
        <v>4616</v>
      </c>
      <c r="W789" s="158">
        <v>45477</v>
      </c>
      <c r="X789" s="158">
        <v>45477</v>
      </c>
      <c r="Y789" s="78" t="s">
        <v>74</v>
      </c>
      <c r="Z789" s="249">
        <v>45626</v>
      </c>
      <c r="AA789" s="71">
        <f t="shared" si="60"/>
        <v>149</v>
      </c>
      <c r="AB789" s="71">
        <v>0</v>
      </c>
      <c r="AC789" s="299">
        <v>0</v>
      </c>
      <c r="AD789" s="71">
        <v>0</v>
      </c>
      <c r="AE789" s="158" t="s">
        <v>74</v>
      </c>
      <c r="AF789" s="71">
        <f t="shared" si="61"/>
        <v>0</v>
      </c>
      <c r="AG789" s="70">
        <v>0</v>
      </c>
      <c r="AH789" s="300">
        <v>0</v>
      </c>
      <c r="AI789" s="158" t="s">
        <v>74</v>
      </c>
      <c r="AJ789" s="67">
        <v>0</v>
      </c>
      <c r="AK789" s="76" t="s">
        <v>74</v>
      </c>
      <c r="AL789" s="76" t="s">
        <v>74</v>
      </c>
      <c r="AM789" s="71">
        <f t="shared" si="62"/>
        <v>0</v>
      </c>
      <c r="AN789" s="305">
        <f>+K789+AC789-AH789</f>
        <v>10500000</v>
      </c>
      <c r="AO789" s="67" t="s">
        <v>66</v>
      </c>
      <c r="AP789" s="70">
        <v>10500000</v>
      </c>
      <c r="AQ789" s="67" t="s">
        <v>94</v>
      </c>
      <c r="AR789" s="70">
        <v>0</v>
      </c>
      <c r="AS789" s="80" t="s">
        <v>74</v>
      </c>
      <c r="AT789" s="301">
        <v>8400000</v>
      </c>
      <c r="AU789" s="203">
        <f t="shared" si="63"/>
        <v>2100000</v>
      </c>
      <c r="AV789" s="83">
        <f t="shared" si="64"/>
        <v>0.8</v>
      </c>
      <c r="AW789" s="158" t="s">
        <v>74</v>
      </c>
      <c r="AX789" s="67" t="s">
        <v>95</v>
      </c>
      <c r="AY789" s="71" t="s">
        <v>8991</v>
      </c>
      <c r="AZ789" s="68" t="s">
        <v>66</v>
      </c>
      <c r="BA789" s="68" t="s">
        <v>66</v>
      </c>
    </row>
    <row r="790" spans="2:53" x14ac:dyDescent="0.25">
      <c r="B790" s="68">
        <v>2024</v>
      </c>
      <c r="C790" s="68">
        <v>891780111</v>
      </c>
      <c r="D790" s="69" t="s">
        <v>64</v>
      </c>
      <c r="E790" s="74" t="s">
        <v>8990</v>
      </c>
      <c r="F790" s="71" t="s">
        <v>8989</v>
      </c>
      <c r="G790" s="314">
        <v>0</v>
      </c>
      <c r="H790" s="67" t="s">
        <v>72</v>
      </c>
      <c r="I790" s="69" t="s">
        <v>65</v>
      </c>
      <c r="J790" s="70" t="s">
        <v>8988</v>
      </c>
      <c r="K790" s="70">
        <v>16500000</v>
      </c>
      <c r="L790" s="68" t="s">
        <v>67</v>
      </c>
      <c r="M790" s="70" t="s">
        <v>8987</v>
      </c>
      <c r="N790" s="70">
        <v>1082908421</v>
      </c>
      <c r="O790" s="70">
        <v>1498</v>
      </c>
      <c r="P790" s="158">
        <v>45475</v>
      </c>
      <c r="Q790" s="70">
        <v>4519037000</v>
      </c>
      <c r="R790" s="158">
        <v>45477</v>
      </c>
      <c r="S790" s="70">
        <v>16500000</v>
      </c>
      <c r="T790" s="67" t="s">
        <v>66</v>
      </c>
      <c r="U790" s="70">
        <v>85449357</v>
      </c>
      <c r="V790" s="70" t="s">
        <v>6038</v>
      </c>
      <c r="W790" s="158">
        <v>45477</v>
      </c>
      <c r="X790" s="158">
        <v>45477</v>
      </c>
      <c r="Y790" s="78" t="s">
        <v>74</v>
      </c>
      <c r="Z790" s="249">
        <v>45626</v>
      </c>
      <c r="AA790" s="71">
        <f t="shared" si="60"/>
        <v>149</v>
      </c>
      <c r="AB790" s="71">
        <v>0</v>
      </c>
      <c r="AC790" s="299">
        <v>0</v>
      </c>
      <c r="AD790" s="71">
        <v>0</v>
      </c>
      <c r="AE790" s="158" t="s">
        <v>74</v>
      </c>
      <c r="AF790" s="71">
        <f t="shared" si="61"/>
        <v>0</v>
      </c>
      <c r="AG790" s="70">
        <v>0</v>
      </c>
      <c r="AH790" s="300">
        <v>0</v>
      </c>
      <c r="AI790" s="158" t="s">
        <v>74</v>
      </c>
      <c r="AJ790" s="67">
        <v>0</v>
      </c>
      <c r="AK790" s="76" t="s">
        <v>74</v>
      </c>
      <c r="AL790" s="76" t="s">
        <v>74</v>
      </c>
      <c r="AM790" s="71">
        <f t="shared" si="62"/>
        <v>0</v>
      </c>
      <c r="AN790" s="305">
        <f>+K790+AC790-AH790</f>
        <v>16500000</v>
      </c>
      <c r="AO790" s="67" t="s">
        <v>66</v>
      </c>
      <c r="AP790" s="70">
        <v>16500000</v>
      </c>
      <c r="AQ790" s="67" t="s">
        <v>94</v>
      </c>
      <c r="AR790" s="70">
        <v>0</v>
      </c>
      <c r="AS790" s="80" t="s">
        <v>74</v>
      </c>
      <c r="AT790" s="301">
        <v>13200000</v>
      </c>
      <c r="AU790" s="203">
        <f t="shared" si="63"/>
        <v>3300000</v>
      </c>
      <c r="AV790" s="83">
        <f t="shared" si="64"/>
        <v>0.8</v>
      </c>
      <c r="AW790" s="158" t="s">
        <v>74</v>
      </c>
      <c r="AX790" s="67" t="s">
        <v>95</v>
      </c>
      <c r="AY790" s="71" t="s">
        <v>8986</v>
      </c>
      <c r="AZ790" s="68" t="s">
        <v>66</v>
      </c>
      <c r="BA790" s="68" t="s">
        <v>66</v>
      </c>
    </row>
    <row r="791" spans="2:53" x14ac:dyDescent="0.25">
      <c r="B791" s="68">
        <v>2024</v>
      </c>
      <c r="C791" s="68">
        <v>891780111</v>
      </c>
      <c r="D791" s="69" t="s">
        <v>64</v>
      </c>
      <c r="E791" s="74" t="s">
        <v>8985</v>
      </c>
      <c r="F791" s="71" t="s">
        <v>8984</v>
      </c>
      <c r="G791" s="314">
        <v>0</v>
      </c>
      <c r="H791" s="67" t="s">
        <v>72</v>
      </c>
      <c r="I791" s="69" t="s">
        <v>65</v>
      </c>
      <c r="J791" s="70" t="s">
        <v>8591</v>
      </c>
      <c r="K791" s="70">
        <v>16500000</v>
      </c>
      <c r="L791" s="68" t="s">
        <v>67</v>
      </c>
      <c r="M791" s="70" t="s">
        <v>8983</v>
      </c>
      <c r="N791" s="70">
        <v>85472349</v>
      </c>
      <c r="O791" s="70">
        <v>1498</v>
      </c>
      <c r="P791" s="158">
        <v>45475</v>
      </c>
      <c r="Q791" s="70">
        <v>4519037000</v>
      </c>
      <c r="R791" s="158">
        <v>45477</v>
      </c>
      <c r="S791" s="70">
        <v>16500000</v>
      </c>
      <c r="T791" s="67" t="s">
        <v>66</v>
      </c>
      <c r="U791" s="70">
        <v>85449357</v>
      </c>
      <c r="V791" s="70" t="s">
        <v>6038</v>
      </c>
      <c r="W791" s="158">
        <v>45477</v>
      </c>
      <c r="X791" s="158">
        <v>45477</v>
      </c>
      <c r="Y791" s="78" t="s">
        <v>74</v>
      </c>
      <c r="Z791" s="249">
        <v>45626</v>
      </c>
      <c r="AA791" s="71">
        <f t="shared" si="60"/>
        <v>149</v>
      </c>
      <c r="AB791" s="71">
        <v>0</v>
      </c>
      <c r="AC791" s="299">
        <v>0</v>
      </c>
      <c r="AD791" s="71">
        <v>0</v>
      </c>
      <c r="AE791" s="158" t="s">
        <v>74</v>
      </c>
      <c r="AF791" s="71">
        <f t="shared" si="61"/>
        <v>0</v>
      </c>
      <c r="AG791" s="70">
        <v>0</v>
      </c>
      <c r="AH791" s="300">
        <v>0</v>
      </c>
      <c r="AI791" s="158" t="s">
        <v>74</v>
      </c>
      <c r="AJ791" s="67">
        <v>0</v>
      </c>
      <c r="AK791" s="76" t="s">
        <v>74</v>
      </c>
      <c r="AL791" s="76" t="s">
        <v>74</v>
      </c>
      <c r="AM791" s="71">
        <f t="shared" si="62"/>
        <v>0</v>
      </c>
      <c r="AN791" s="305">
        <f>+K791+AC791-AH791</f>
        <v>16500000</v>
      </c>
      <c r="AO791" s="67" t="s">
        <v>66</v>
      </c>
      <c r="AP791" s="70">
        <v>16500000</v>
      </c>
      <c r="AQ791" s="67" t="s">
        <v>94</v>
      </c>
      <c r="AR791" s="70">
        <v>0</v>
      </c>
      <c r="AS791" s="80" t="s">
        <v>74</v>
      </c>
      <c r="AT791" s="301">
        <v>13200000</v>
      </c>
      <c r="AU791" s="203">
        <f t="shared" si="63"/>
        <v>3300000</v>
      </c>
      <c r="AV791" s="83">
        <f t="shared" si="64"/>
        <v>0.8</v>
      </c>
      <c r="AW791" s="158" t="s">
        <v>74</v>
      </c>
      <c r="AX791" s="67" t="s">
        <v>95</v>
      </c>
      <c r="AY791" s="71" t="s">
        <v>8982</v>
      </c>
      <c r="AZ791" s="68" t="s">
        <v>66</v>
      </c>
      <c r="BA791" s="68" t="s">
        <v>66</v>
      </c>
    </row>
    <row r="792" spans="2:53" x14ac:dyDescent="0.25">
      <c r="B792" s="68">
        <v>2024</v>
      </c>
      <c r="C792" s="68">
        <v>891780111</v>
      </c>
      <c r="D792" s="69" t="s">
        <v>64</v>
      </c>
      <c r="E792" s="74" t="s">
        <v>8981</v>
      </c>
      <c r="F792" s="71" t="s">
        <v>8980</v>
      </c>
      <c r="G792" s="314">
        <v>0</v>
      </c>
      <c r="H792" s="67" t="s">
        <v>72</v>
      </c>
      <c r="I792" s="69" t="s">
        <v>65</v>
      </c>
      <c r="J792" s="70" t="s">
        <v>8979</v>
      </c>
      <c r="K792" s="70">
        <v>18000000</v>
      </c>
      <c r="L792" s="68" t="s">
        <v>67</v>
      </c>
      <c r="M792" s="70" t="s">
        <v>8978</v>
      </c>
      <c r="N792" s="70">
        <v>1081928917</v>
      </c>
      <c r="O792" s="70">
        <v>1498</v>
      </c>
      <c r="P792" s="158">
        <v>45475</v>
      </c>
      <c r="Q792" s="70">
        <v>4519037000</v>
      </c>
      <c r="R792" s="158">
        <v>45477</v>
      </c>
      <c r="S792" s="70">
        <v>18000000</v>
      </c>
      <c r="T792" s="67" t="s">
        <v>66</v>
      </c>
      <c r="U792" s="70">
        <v>36718996</v>
      </c>
      <c r="V792" s="70" t="s">
        <v>7152</v>
      </c>
      <c r="W792" s="158">
        <v>45477</v>
      </c>
      <c r="X792" s="158">
        <v>45477</v>
      </c>
      <c r="Y792" s="78" t="s">
        <v>74</v>
      </c>
      <c r="Z792" s="249">
        <v>45626</v>
      </c>
      <c r="AA792" s="71">
        <f t="shared" si="60"/>
        <v>149</v>
      </c>
      <c r="AB792" s="71">
        <v>0</v>
      </c>
      <c r="AC792" s="299">
        <v>0</v>
      </c>
      <c r="AD792" s="71">
        <v>0</v>
      </c>
      <c r="AE792" s="158" t="s">
        <v>74</v>
      </c>
      <c r="AF792" s="71">
        <f t="shared" si="61"/>
        <v>0</v>
      </c>
      <c r="AG792" s="70">
        <v>0</v>
      </c>
      <c r="AH792" s="300">
        <v>0</v>
      </c>
      <c r="AI792" s="158" t="s">
        <v>74</v>
      </c>
      <c r="AJ792" s="67">
        <v>0</v>
      </c>
      <c r="AK792" s="76" t="s">
        <v>74</v>
      </c>
      <c r="AL792" s="76" t="s">
        <v>74</v>
      </c>
      <c r="AM792" s="71">
        <f t="shared" si="62"/>
        <v>0</v>
      </c>
      <c r="AN792" s="305">
        <f>+K792+AC792-AH792</f>
        <v>18000000</v>
      </c>
      <c r="AO792" s="67" t="s">
        <v>66</v>
      </c>
      <c r="AP792" s="70">
        <v>18000000</v>
      </c>
      <c r="AQ792" s="67" t="s">
        <v>94</v>
      </c>
      <c r="AR792" s="70">
        <v>0</v>
      </c>
      <c r="AS792" s="80" t="s">
        <v>74</v>
      </c>
      <c r="AT792" s="301">
        <v>14400000</v>
      </c>
      <c r="AU792" s="203">
        <f t="shared" si="63"/>
        <v>3600000</v>
      </c>
      <c r="AV792" s="83">
        <f t="shared" si="64"/>
        <v>0.8</v>
      </c>
      <c r="AW792" s="158" t="s">
        <v>74</v>
      </c>
      <c r="AX792" s="67" t="s">
        <v>95</v>
      </c>
      <c r="AY792" s="71" t="s">
        <v>8977</v>
      </c>
      <c r="AZ792" s="68" t="s">
        <v>66</v>
      </c>
      <c r="BA792" s="68" t="s">
        <v>66</v>
      </c>
    </row>
    <row r="793" spans="2:53" x14ac:dyDescent="0.25">
      <c r="B793" s="68">
        <v>2024</v>
      </c>
      <c r="C793" s="68">
        <v>891780111</v>
      </c>
      <c r="D793" s="69" t="s">
        <v>64</v>
      </c>
      <c r="E793" s="74" t="s">
        <v>8976</v>
      </c>
      <c r="F793" s="71" t="s">
        <v>8975</v>
      </c>
      <c r="G793" s="314">
        <v>0</v>
      </c>
      <c r="H793" s="67" t="s">
        <v>72</v>
      </c>
      <c r="I793" s="69" t="s">
        <v>65</v>
      </c>
      <c r="J793" s="70" t="s">
        <v>8974</v>
      </c>
      <c r="K793" s="70">
        <v>16500000</v>
      </c>
      <c r="L793" s="68" t="s">
        <v>67</v>
      </c>
      <c r="M793" s="70" t="s">
        <v>8973</v>
      </c>
      <c r="N793" s="70">
        <v>1082250050</v>
      </c>
      <c r="O793" s="70">
        <v>1498</v>
      </c>
      <c r="P793" s="158">
        <v>45475</v>
      </c>
      <c r="Q793" s="70">
        <v>4519037000</v>
      </c>
      <c r="R793" s="158">
        <v>45477</v>
      </c>
      <c r="S793" s="70">
        <v>16500000</v>
      </c>
      <c r="T793" s="67" t="s">
        <v>66</v>
      </c>
      <c r="U793" s="70">
        <v>85449357</v>
      </c>
      <c r="V793" s="70" t="s">
        <v>6038</v>
      </c>
      <c r="W793" s="158">
        <v>45477</v>
      </c>
      <c r="X793" s="158">
        <v>45477</v>
      </c>
      <c r="Y793" s="78" t="s">
        <v>74</v>
      </c>
      <c r="Z793" s="249">
        <v>45626</v>
      </c>
      <c r="AA793" s="71">
        <f t="shared" si="60"/>
        <v>149</v>
      </c>
      <c r="AB793" s="71">
        <v>0</v>
      </c>
      <c r="AC793" s="299">
        <v>0</v>
      </c>
      <c r="AD793" s="71">
        <v>0</v>
      </c>
      <c r="AE793" s="158" t="s">
        <v>74</v>
      </c>
      <c r="AF793" s="71">
        <f t="shared" si="61"/>
        <v>0</v>
      </c>
      <c r="AG793" s="70">
        <v>0</v>
      </c>
      <c r="AH793" s="300">
        <v>0</v>
      </c>
      <c r="AI793" s="158" t="s">
        <v>74</v>
      </c>
      <c r="AJ793" s="67">
        <v>0</v>
      </c>
      <c r="AK793" s="76" t="s">
        <v>74</v>
      </c>
      <c r="AL793" s="76" t="s">
        <v>74</v>
      </c>
      <c r="AM793" s="71">
        <f t="shared" si="62"/>
        <v>0</v>
      </c>
      <c r="AN793" s="305">
        <f>+K793+AC793-AH793</f>
        <v>16500000</v>
      </c>
      <c r="AO793" s="67" t="s">
        <v>66</v>
      </c>
      <c r="AP793" s="70">
        <v>16500000</v>
      </c>
      <c r="AQ793" s="67" t="s">
        <v>94</v>
      </c>
      <c r="AR793" s="70">
        <v>0</v>
      </c>
      <c r="AS793" s="80" t="s">
        <v>74</v>
      </c>
      <c r="AT793" s="301">
        <v>13200000</v>
      </c>
      <c r="AU793" s="203">
        <f t="shared" si="63"/>
        <v>3300000</v>
      </c>
      <c r="AV793" s="83">
        <f t="shared" si="64"/>
        <v>0.8</v>
      </c>
      <c r="AW793" s="158" t="s">
        <v>74</v>
      </c>
      <c r="AX793" s="67" t="s">
        <v>95</v>
      </c>
      <c r="AY793" s="71" t="s">
        <v>8972</v>
      </c>
      <c r="AZ793" s="68" t="s">
        <v>66</v>
      </c>
      <c r="BA793" s="68" t="s">
        <v>66</v>
      </c>
    </row>
    <row r="794" spans="2:53" x14ac:dyDescent="0.25">
      <c r="B794" s="68">
        <v>2024</v>
      </c>
      <c r="C794" s="68">
        <v>891780111</v>
      </c>
      <c r="D794" s="69" t="s">
        <v>64</v>
      </c>
      <c r="E794" s="74" t="s">
        <v>8971</v>
      </c>
      <c r="F794" s="71" t="s">
        <v>8970</v>
      </c>
      <c r="G794" s="314">
        <v>0</v>
      </c>
      <c r="H794" s="67" t="s">
        <v>72</v>
      </c>
      <c r="I794" s="69" t="s">
        <v>65</v>
      </c>
      <c r="J794" s="70" t="s">
        <v>8969</v>
      </c>
      <c r="K794" s="70">
        <v>16500000</v>
      </c>
      <c r="L794" s="68" t="s">
        <v>67</v>
      </c>
      <c r="M794" s="70" t="s">
        <v>8968</v>
      </c>
      <c r="N794" s="70">
        <v>1083035488</v>
      </c>
      <c r="O794" s="70">
        <v>1498</v>
      </c>
      <c r="P794" s="158">
        <v>45475</v>
      </c>
      <c r="Q794" s="70">
        <v>4519037000</v>
      </c>
      <c r="R794" s="158">
        <v>45477</v>
      </c>
      <c r="S794" s="70">
        <v>16500000</v>
      </c>
      <c r="T794" s="67" t="s">
        <v>66</v>
      </c>
      <c r="U794" s="70">
        <v>72004252</v>
      </c>
      <c r="V794" s="70" t="s">
        <v>8510</v>
      </c>
      <c r="W794" s="158">
        <v>45477</v>
      </c>
      <c r="X794" s="158">
        <v>45477</v>
      </c>
      <c r="Y794" s="78" t="s">
        <v>74</v>
      </c>
      <c r="Z794" s="249">
        <v>45626</v>
      </c>
      <c r="AA794" s="71">
        <f t="shared" si="60"/>
        <v>149</v>
      </c>
      <c r="AB794" s="71">
        <v>0</v>
      </c>
      <c r="AC794" s="299">
        <v>0</v>
      </c>
      <c r="AD794" s="71">
        <v>0</v>
      </c>
      <c r="AE794" s="158" t="s">
        <v>74</v>
      </c>
      <c r="AF794" s="71">
        <f t="shared" si="61"/>
        <v>0</v>
      </c>
      <c r="AG794" s="70">
        <v>0</v>
      </c>
      <c r="AH794" s="300">
        <v>0</v>
      </c>
      <c r="AI794" s="158" t="s">
        <v>74</v>
      </c>
      <c r="AJ794" s="67">
        <v>0</v>
      </c>
      <c r="AK794" s="76" t="s">
        <v>74</v>
      </c>
      <c r="AL794" s="76" t="s">
        <v>74</v>
      </c>
      <c r="AM794" s="71">
        <f t="shared" si="62"/>
        <v>0</v>
      </c>
      <c r="AN794" s="305">
        <f>+K794+AC794-AH794</f>
        <v>16500000</v>
      </c>
      <c r="AO794" s="67" t="s">
        <v>66</v>
      </c>
      <c r="AP794" s="70">
        <v>16500000</v>
      </c>
      <c r="AQ794" s="67" t="s">
        <v>94</v>
      </c>
      <c r="AR794" s="70">
        <v>0</v>
      </c>
      <c r="AS794" s="80" t="s">
        <v>74</v>
      </c>
      <c r="AT794" s="301">
        <v>13200000</v>
      </c>
      <c r="AU794" s="203">
        <f t="shared" si="63"/>
        <v>3300000</v>
      </c>
      <c r="AV794" s="83">
        <f t="shared" si="64"/>
        <v>0.8</v>
      </c>
      <c r="AW794" s="158" t="s">
        <v>74</v>
      </c>
      <c r="AX794" s="67" t="s">
        <v>95</v>
      </c>
      <c r="AY794" s="71" t="s">
        <v>8967</v>
      </c>
      <c r="AZ794" s="68" t="s">
        <v>66</v>
      </c>
      <c r="BA794" s="68" t="s">
        <v>66</v>
      </c>
    </row>
    <row r="795" spans="2:53" x14ac:dyDescent="0.25">
      <c r="B795" s="68">
        <v>2024</v>
      </c>
      <c r="C795" s="68">
        <v>891780111</v>
      </c>
      <c r="D795" s="69" t="s">
        <v>64</v>
      </c>
      <c r="E795" s="74" t="s">
        <v>8966</v>
      </c>
      <c r="F795" s="71" t="s">
        <v>8965</v>
      </c>
      <c r="G795" s="314">
        <v>0</v>
      </c>
      <c r="H795" s="67" t="s">
        <v>72</v>
      </c>
      <c r="I795" s="69" t="s">
        <v>65</v>
      </c>
      <c r="J795" s="70" t="s">
        <v>8960</v>
      </c>
      <c r="K795" s="70">
        <v>10500000</v>
      </c>
      <c r="L795" s="68" t="s">
        <v>67</v>
      </c>
      <c r="M795" s="70" t="s">
        <v>8964</v>
      </c>
      <c r="N795" s="70">
        <v>12637472</v>
      </c>
      <c r="O795" s="70">
        <v>1499</v>
      </c>
      <c r="P795" s="158">
        <v>45475</v>
      </c>
      <c r="Q795" s="70">
        <v>2126650000</v>
      </c>
      <c r="R795" s="158">
        <v>45477</v>
      </c>
      <c r="S795" s="70">
        <v>10500000</v>
      </c>
      <c r="T795" s="67" t="s">
        <v>66</v>
      </c>
      <c r="U795" s="70">
        <v>85459497</v>
      </c>
      <c r="V795" s="70" t="s">
        <v>4616</v>
      </c>
      <c r="W795" s="158">
        <v>45477</v>
      </c>
      <c r="X795" s="158">
        <v>45477</v>
      </c>
      <c r="Y795" s="78" t="s">
        <v>74</v>
      </c>
      <c r="Z795" s="249">
        <v>45626</v>
      </c>
      <c r="AA795" s="71">
        <f t="shared" si="60"/>
        <v>149</v>
      </c>
      <c r="AB795" s="71">
        <v>0</v>
      </c>
      <c r="AC795" s="299">
        <v>0</v>
      </c>
      <c r="AD795" s="71">
        <v>0</v>
      </c>
      <c r="AE795" s="158" t="s">
        <v>74</v>
      </c>
      <c r="AF795" s="71">
        <f t="shared" si="61"/>
        <v>0</v>
      </c>
      <c r="AG795" s="70">
        <v>0</v>
      </c>
      <c r="AH795" s="300">
        <v>0</v>
      </c>
      <c r="AI795" s="158" t="s">
        <v>74</v>
      </c>
      <c r="AJ795" s="67">
        <v>0</v>
      </c>
      <c r="AK795" s="76" t="s">
        <v>74</v>
      </c>
      <c r="AL795" s="76" t="s">
        <v>74</v>
      </c>
      <c r="AM795" s="71">
        <f t="shared" si="62"/>
        <v>0</v>
      </c>
      <c r="AN795" s="305">
        <f>+K795+AC795-AH795</f>
        <v>10500000</v>
      </c>
      <c r="AO795" s="67" t="s">
        <v>66</v>
      </c>
      <c r="AP795" s="70">
        <v>10500000</v>
      </c>
      <c r="AQ795" s="67" t="s">
        <v>94</v>
      </c>
      <c r="AR795" s="70">
        <v>0</v>
      </c>
      <c r="AS795" s="80" t="s">
        <v>74</v>
      </c>
      <c r="AT795" s="301">
        <v>8400000</v>
      </c>
      <c r="AU795" s="203">
        <f t="shared" si="63"/>
        <v>2100000</v>
      </c>
      <c r="AV795" s="83">
        <f t="shared" si="64"/>
        <v>0.8</v>
      </c>
      <c r="AW795" s="158" t="s">
        <v>74</v>
      </c>
      <c r="AX795" s="67" t="s">
        <v>95</v>
      </c>
      <c r="AY795" s="71" t="s">
        <v>8963</v>
      </c>
      <c r="AZ795" s="68" t="s">
        <v>66</v>
      </c>
      <c r="BA795" s="68" t="s">
        <v>66</v>
      </c>
    </row>
    <row r="796" spans="2:53" x14ac:dyDescent="0.25">
      <c r="B796" s="68">
        <v>2024</v>
      </c>
      <c r="C796" s="68">
        <v>891780111</v>
      </c>
      <c r="D796" s="69" t="s">
        <v>64</v>
      </c>
      <c r="E796" s="74" t="s">
        <v>8962</v>
      </c>
      <c r="F796" s="71" t="s">
        <v>8961</v>
      </c>
      <c r="G796" s="314">
        <v>0</v>
      </c>
      <c r="H796" s="67" t="s">
        <v>72</v>
      </c>
      <c r="I796" s="69" t="s">
        <v>65</v>
      </c>
      <c r="J796" s="70" t="s">
        <v>8960</v>
      </c>
      <c r="K796" s="70">
        <v>10500000</v>
      </c>
      <c r="L796" s="68" t="s">
        <v>67</v>
      </c>
      <c r="M796" s="70" t="s">
        <v>8959</v>
      </c>
      <c r="N796" s="70">
        <v>84459314</v>
      </c>
      <c r="O796" s="70">
        <v>1499</v>
      </c>
      <c r="P796" s="158">
        <v>45475</v>
      </c>
      <c r="Q796" s="70">
        <v>2126650000</v>
      </c>
      <c r="R796" s="158">
        <v>45477</v>
      </c>
      <c r="S796" s="70">
        <v>10500000</v>
      </c>
      <c r="T796" s="67" t="s">
        <v>66</v>
      </c>
      <c r="U796" s="70">
        <v>85459497</v>
      </c>
      <c r="V796" s="70" t="s">
        <v>4616</v>
      </c>
      <c r="W796" s="158">
        <v>45477</v>
      </c>
      <c r="X796" s="158">
        <v>45477</v>
      </c>
      <c r="Y796" s="78" t="s">
        <v>74</v>
      </c>
      <c r="Z796" s="249">
        <v>45626</v>
      </c>
      <c r="AA796" s="71">
        <f t="shared" si="60"/>
        <v>149</v>
      </c>
      <c r="AB796" s="71">
        <v>0</v>
      </c>
      <c r="AC796" s="299">
        <v>0</v>
      </c>
      <c r="AD796" s="71">
        <v>0</v>
      </c>
      <c r="AE796" s="158" t="s">
        <v>74</v>
      </c>
      <c r="AF796" s="71">
        <f t="shared" si="61"/>
        <v>0</v>
      </c>
      <c r="AG796" s="70">
        <v>0</v>
      </c>
      <c r="AH796" s="300">
        <v>0</v>
      </c>
      <c r="AI796" s="158" t="s">
        <v>74</v>
      </c>
      <c r="AJ796" s="67">
        <v>0</v>
      </c>
      <c r="AK796" s="76" t="s">
        <v>74</v>
      </c>
      <c r="AL796" s="76" t="s">
        <v>74</v>
      </c>
      <c r="AM796" s="71">
        <f t="shared" si="62"/>
        <v>0</v>
      </c>
      <c r="AN796" s="305">
        <f>+K796+AC796-AH796</f>
        <v>10500000</v>
      </c>
      <c r="AO796" s="67" t="s">
        <v>66</v>
      </c>
      <c r="AP796" s="70">
        <v>10500000</v>
      </c>
      <c r="AQ796" s="67" t="s">
        <v>94</v>
      </c>
      <c r="AR796" s="70">
        <v>0</v>
      </c>
      <c r="AS796" s="80" t="s">
        <v>74</v>
      </c>
      <c r="AT796" s="301">
        <v>8400000</v>
      </c>
      <c r="AU796" s="203">
        <f t="shared" si="63"/>
        <v>2100000</v>
      </c>
      <c r="AV796" s="83">
        <f t="shared" si="64"/>
        <v>0.8</v>
      </c>
      <c r="AW796" s="158" t="s">
        <v>74</v>
      </c>
      <c r="AX796" s="67" t="s">
        <v>95</v>
      </c>
      <c r="AY796" s="71" t="s">
        <v>8958</v>
      </c>
      <c r="AZ796" s="68" t="s">
        <v>66</v>
      </c>
      <c r="BA796" s="68" t="s">
        <v>66</v>
      </c>
    </row>
    <row r="797" spans="2:53" x14ac:dyDescent="0.25">
      <c r="B797" s="68">
        <v>2024</v>
      </c>
      <c r="C797" s="68">
        <v>891780111</v>
      </c>
      <c r="D797" s="69" t="s">
        <v>64</v>
      </c>
      <c r="E797" s="74" t="s">
        <v>8957</v>
      </c>
      <c r="F797" s="71" t="s">
        <v>8956</v>
      </c>
      <c r="G797" s="314">
        <v>0</v>
      </c>
      <c r="H797" s="67" t="s">
        <v>72</v>
      </c>
      <c r="I797" s="69" t="s">
        <v>65</v>
      </c>
      <c r="J797" s="70" t="s">
        <v>8955</v>
      </c>
      <c r="K797" s="70">
        <v>13500000</v>
      </c>
      <c r="L797" s="68" t="s">
        <v>67</v>
      </c>
      <c r="M797" s="70" t="s">
        <v>8954</v>
      </c>
      <c r="N797" s="70">
        <v>1083015401</v>
      </c>
      <c r="O797" s="70">
        <v>1498</v>
      </c>
      <c r="P797" s="158">
        <v>45475</v>
      </c>
      <c r="Q797" s="70">
        <v>4519037000</v>
      </c>
      <c r="R797" s="158">
        <v>45477</v>
      </c>
      <c r="S797" s="70">
        <v>13500000</v>
      </c>
      <c r="T797" s="67" t="s">
        <v>66</v>
      </c>
      <c r="U797" s="70">
        <v>84452087</v>
      </c>
      <c r="V797" s="70" t="s">
        <v>6072</v>
      </c>
      <c r="W797" s="158">
        <v>45477</v>
      </c>
      <c r="X797" s="158">
        <v>45477</v>
      </c>
      <c r="Y797" s="78" t="s">
        <v>74</v>
      </c>
      <c r="Z797" s="249">
        <v>45626</v>
      </c>
      <c r="AA797" s="71">
        <f t="shared" si="60"/>
        <v>149</v>
      </c>
      <c r="AB797" s="71">
        <v>0</v>
      </c>
      <c r="AC797" s="299">
        <v>0</v>
      </c>
      <c r="AD797" s="71">
        <v>0</v>
      </c>
      <c r="AE797" s="158" t="s">
        <v>74</v>
      </c>
      <c r="AF797" s="71">
        <f t="shared" si="61"/>
        <v>0</v>
      </c>
      <c r="AG797" s="70">
        <v>0</v>
      </c>
      <c r="AH797" s="300">
        <v>0</v>
      </c>
      <c r="AI797" s="158" t="s">
        <v>74</v>
      </c>
      <c r="AJ797" s="67">
        <v>0</v>
      </c>
      <c r="AK797" s="76" t="s">
        <v>74</v>
      </c>
      <c r="AL797" s="76" t="s">
        <v>74</v>
      </c>
      <c r="AM797" s="71">
        <f t="shared" si="62"/>
        <v>0</v>
      </c>
      <c r="AN797" s="305">
        <f>+K797+AC797-AH797</f>
        <v>13500000</v>
      </c>
      <c r="AO797" s="67" t="s">
        <v>66</v>
      </c>
      <c r="AP797" s="70">
        <v>13500000</v>
      </c>
      <c r="AQ797" s="67" t="s">
        <v>94</v>
      </c>
      <c r="AR797" s="70">
        <v>0</v>
      </c>
      <c r="AS797" s="80" t="s">
        <v>74</v>
      </c>
      <c r="AT797" s="301">
        <v>10800000</v>
      </c>
      <c r="AU797" s="203">
        <f t="shared" si="63"/>
        <v>2700000</v>
      </c>
      <c r="AV797" s="83">
        <f t="shared" si="64"/>
        <v>0.8</v>
      </c>
      <c r="AW797" s="158" t="s">
        <v>74</v>
      </c>
      <c r="AX797" s="67" t="s">
        <v>95</v>
      </c>
      <c r="AY797" s="71" t="s">
        <v>8953</v>
      </c>
      <c r="AZ797" s="68" t="s">
        <v>66</v>
      </c>
      <c r="BA797" s="68" t="s">
        <v>66</v>
      </c>
    </row>
    <row r="798" spans="2:53" x14ac:dyDescent="0.25">
      <c r="B798" s="68">
        <v>2024</v>
      </c>
      <c r="C798" s="68">
        <v>891780111</v>
      </c>
      <c r="D798" s="69" t="s">
        <v>64</v>
      </c>
      <c r="E798" s="74" t="s">
        <v>8952</v>
      </c>
      <c r="F798" s="71" t="s">
        <v>8951</v>
      </c>
      <c r="G798" s="314">
        <v>0</v>
      </c>
      <c r="H798" s="67" t="s">
        <v>72</v>
      </c>
      <c r="I798" s="69" t="s">
        <v>65</v>
      </c>
      <c r="J798" s="70" t="s">
        <v>8950</v>
      </c>
      <c r="K798" s="70">
        <v>13500000</v>
      </c>
      <c r="L798" s="68" t="s">
        <v>67</v>
      </c>
      <c r="M798" s="70" t="s">
        <v>8949</v>
      </c>
      <c r="N798" s="70">
        <v>35117743</v>
      </c>
      <c r="O798" s="70">
        <v>1498</v>
      </c>
      <c r="P798" s="158">
        <v>45475</v>
      </c>
      <c r="Q798" s="70">
        <v>4519037000</v>
      </c>
      <c r="R798" s="158">
        <v>45477</v>
      </c>
      <c r="S798" s="70">
        <v>13500000</v>
      </c>
      <c r="T798" s="67" t="s">
        <v>66</v>
      </c>
      <c r="U798" s="70">
        <v>85465146</v>
      </c>
      <c r="V798" s="70" t="s">
        <v>7181</v>
      </c>
      <c r="W798" s="158">
        <v>45477</v>
      </c>
      <c r="X798" s="158">
        <v>45477</v>
      </c>
      <c r="Y798" s="78" t="s">
        <v>74</v>
      </c>
      <c r="Z798" s="249">
        <v>45626</v>
      </c>
      <c r="AA798" s="71">
        <f t="shared" si="60"/>
        <v>149</v>
      </c>
      <c r="AB798" s="71">
        <v>0</v>
      </c>
      <c r="AC798" s="299">
        <v>0</v>
      </c>
      <c r="AD798" s="71">
        <v>0</v>
      </c>
      <c r="AE798" s="158" t="s">
        <v>74</v>
      </c>
      <c r="AF798" s="71">
        <f t="shared" si="61"/>
        <v>0</v>
      </c>
      <c r="AG798" s="70">
        <v>0</v>
      </c>
      <c r="AH798" s="300">
        <v>0</v>
      </c>
      <c r="AI798" s="158" t="s">
        <v>74</v>
      </c>
      <c r="AJ798" s="67">
        <v>0</v>
      </c>
      <c r="AK798" s="76" t="s">
        <v>74</v>
      </c>
      <c r="AL798" s="76" t="s">
        <v>74</v>
      </c>
      <c r="AM798" s="71">
        <f t="shared" si="62"/>
        <v>0</v>
      </c>
      <c r="AN798" s="305">
        <f>+K798+AC798-AH798</f>
        <v>13500000</v>
      </c>
      <c r="AO798" s="67" t="s">
        <v>66</v>
      </c>
      <c r="AP798" s="70">
        <v>13500000</v>
      </c>
      <c r="AQ798" s="67" t="s">
        <v>94</v>
      </c>
      <c r="AR798" s="70">
        <v>0</v>
      </c>
      <c r="AS798" s="80" t="s">
        <v>74</v>
      </c>
      <c r="AT798" s="301">
        <v>10800000</v>
      </c>
      <c r="AU798" s="203">
        <f t="shared" si="63"/>
        <v>2700000</v>
      </c>
      <c r="AV798" s="83">
        <f t="shared" si="64"/>
        <v>0.8</v>
      </c>
      <c r="AW798" s="158" t="s">
        <v>74</v>
      </c>
      <c r="AX798" s="67" t="s">
        <v>95</v>
      </c>
      <c r="AY798" s="71" t="s">
        <v>8948</v>
      </c>
      <c r="AZ798" s="68" t="s">
        <v>66</v>
      </c>
      <c r="BA798" s="68" t="s">
        <v>66</v>
      </c>
    </row>
    <row r="799" spans="2:53" x14ac:dyDescent="0.25">
      <c r="B799" s="68">
        <v>2024</v>
      </c>
      <c r="C799" s="68">
        <v>891780111</v>
      </c>
      <c r="D799" s="69" t="s">
        <v>64</v>
      </c>
      <c r="E799" s="74" t="s">
        <v>8947</v>
      </c>
      <c r="F799" s="71" t="s">
        <v>8946</v>
      </c>
      <c r="G799" s="314">
        <v>0</v>
      </c>
      <c r="H799" s="67" t="s">
        <v>72</v>
      </c>
      <c r="I799" s="69" t="s">
        <v>65</v>
      </c>
      <c r="J799" s="70" t="s">
        <v>8945</v>
      </c>
      <c r="K799" s="70">
        <v>13500000</v>
      </c>
      <c r="L799" s="68" t="s">
        <v>67</v>
      </c>
      <c r="M799" s="70" t="s">
        <v>8944</v>
      </c>
      <c r="N799" s="70">
        <v>1082852952</v>
      </c>
      <c r="O799" s="70">
        <v>1498</v>
      </c>
      <c r="P799" s="158">
        <v>45475</v>
      </c>
      <c r="Q799" s="70">
        <v>4519037000</v>
      </c>
      <c r="R799" s="158">
        <v>45477</v>
      </c>
      <c r="S799" s="70">
        <v>13500000</v>
      </c>
      <c r="T799" s="67" t="s">
        <v>66</v>
      </c>
      <c r="U799" s="70">
        <v>85465146</v>
      </c>
      <c r="V799" s="70" t="s">
        <v>7181</v>
      </c>
      <c r="W799" s="158">
        <v>45477</v>
      </c>
      <c r="X799" s="158">
        <v>45477</v>
      </c>
      <c r="Y799" s="78" t="s">
        <v>74</v>
      </c>
      <c r="Z799" s="249">
        <v>45626</v>
      </c>
      <c r="AA799" s="71">
        <f t="shared" si="60"/>
        <v>149</v>
      </c>
      <c r="AB799" s="71">
        <v>0</v>
      </c>
      <c r="AC799" s="299">
        <v>0</v>
      </c>
      <c r="AD799" s="71">
        <v>0</v>
      </c>
      <c r="AE799" s="158" t="s">
        <v>74</v>
      </c>
      <c r="AF799" s="71">
        <f t="shared" si="61"/>
        <v>0</v>
      </c>
      <c r="AG799" s="70">
        <v>0</v>
      </c>
      <c r="AH799" s="300">
        <v>0</v>
      </c>
      <c r="AI799" s="158" t="s">
        <v>74</v>
      </c>
      <c r="AJ799" s="67">
        <v>0</v>
      </c>
      <c r="AK799" s="76" t="s">
        <v>74</v>
      </c>
      <c r="AL799" s="76" t="s">
        <v>74</v>
      </c>
      <c r="AM799" s="71">
        <f t="shared" si="62"/>
        <v>0</v>
      </c>
      <c r="AN799" s="305">
        <f>+K799+AC799-AH799</f>
        <v>13500000</v>
      </c>
      <c r="AO799" s="67" t="s">
        <v>66</v>
      </c>
      <c r="AP799" s="70">
        <v>13500000</v>
      </c>
      <c r="AQ799" s="67" t="s">
        <v>94</v>
      </c>
      <c r="AR799" s="70">
        <v>0</v>
      </c>
      <c r="AS799" s="80" t="s">
        <v>74</v>
      </c>
      <c r="AT799" s="301">
        <v>10800000</v>
      </c>
      <c r="AU799" s="203">
        <f t="shared" si="63"/>
        <v>2700000</v>
      </c>
      <c r="AV799" s="83">
        <f t="shared" si="64"/>
        <v>0.8</v>
      </c>
      <c r="AW799" s="158" t="s">
        <v>74</v>
      </c>
      <c r="AX799" s="67" t="s">
        <v>95</v>
      </c>
      <c r="AY799" s="71" t="s">
        <v>8943</v>
      </c>
      <c r="AZ799" s="68" t="s">
        <v>66</v>
      </c>
      <c r="BA799" s="68" t="s">
        <v>66</v>
      </c>
    </row>
    <row r="800" spans="2:53" x14ac:dyDescent="0.25">
      <c r="B800" s="68">
        <v>2024</v>
      </c>
      <c r="C800" s="68">
        <v>891780111</v>
      </c>
      <c r="D800" s="69" t="s">
        <v>64</v>
      </c>
      <c r="E800" s="74" t="s">
        <v>8942</v>
      </c>
      <c r="F800" s="71" t="s">
        <v>8941</v>
      </c>
      <c r="G800" s="314">
        <v>0</v>
      </c>
      <c r="H800" s="67" t="s">
        <v>72</v>
      </c>
      <c r="I800" s="69" t="s">
        <v>65</v>
      </c>
      <c r="J800" s="70" t="s">
        <v>8940</v>
      </c>
      <c r="K800" s="70">
        <v>13500000</v>
      </c>
      <c r="L800" s="68" t="s">
        <v>67</v>
      </c>
      <c r="M800" s="70" t="s">
        <v>8939</v>
      </c>
      <c r="N800" s="70">
        <v>57444371</v>
      </c>
      <c r="O800" s="70">
        <v>1499</v>
      </c>
      <c r="P800" s="158">
        <v>45475</v>
      </c>
      <c r="Q800" s="70">
        <v>2126650000</v>
      </c>
      <c r="R800" s="158">
        <v>45477</v>
      </c>
      <c r="S800" s="70">
        <v>13500000</v>
      </c>
      <c r="T800" s="67" t="s">
        <v>66</v>
      </c>
      <c r="U800" s="70">
        <v>57400977</v>
      </c>
      <c r="V800" s="70" t="s">
        <v>6223</v>
      </c>
      <c r="W800" s="158">
        <v>45477</v>
      </c>
      <c r="X800" s="158">
        <v>45477</v>
      </c>
      <c r="Y800" s="78" t="s">
        <v>74</v>
      </c>
      <c r="Z800" s="249">
        <v>45626</v>
      </c>
      <c r="AA800" s="71">
        <f t="shared" si="60"/>
        <v>149</v>
      </c>
      <c r="AB800" s="71">
        <v>0</v>
      </c>
      <c r="AC800" s="299">
        <v>0</v>
      </c>
      <c r="AD800" s="71">
        <v>0</v>
      </c>
      <c r="AE800" s="158" t="s">
        <v>74</v>
      </c>
      <c r="AF800" s="71">
        <f t="shared" si="61"/>
        <v>0</v>
      </c>
      <c r="AG800" s="70">
        <v>0</v>
      </c>
      <c r="AH800" s="300">
        <v>0</v>
      </c>
      <c r="AI800" s="158" t="s">
        <v>74</v>
      </c>
      <c r="AJ800" s="67">
        <v>0</v>
      </c>
      <c r="AK800" s="76" t="s">
        <v>74</v>
      </c>
      <c r="AL800" s="76" t="s">
        <v>74</v>
      </c>
      <c r="AM800" s="71">
        <f t="shared" si="62"/>
        <v>0</v>
      </c>
      <c r="AN800" s="305">
        <f>+K800+AC800-AH800</f>
        <v>13500000</v>
      </c>
      <c r="AO800" s="67" t="s">
        <v>66</v>
      </c>
      <c r="AP800" s="70">
        <v>13500000</v>
      </c>
      <c r="AQ800" s="67" t="s">
        <v>94</v>
      </c>
      <c r="AR800" s="70">
        <v>0</v>
      </c>
      <c r="AS800" s="80" t="s">
        <v>74</v>
      </c>
      <c r="AT800" s="301">
        <v>10800000</v>
      </c>
      <c r="AU800" s="203">
        <f t="shared" si="63"/>
        <v>2700000</v>
      </c>
      <c r="AV800" s="83">
        <f t="shared" si="64"/>
        <v>0.8</v>
      </c>
      <c r="AW800" s="158" t="s">
        <v>74</v>
      </c>
      <c r="AX800" s="67" t="s">
        <v>95</v>
      </c>
      <c r="AY800" s="71" t="s">
        <v>8938</v>
      </c>
      <c r="AZ800" s="68" t="s">
        <v>66</v>
      </c>
      <c r="BA800" s="68" t="s">
        <v>66</v>
      </c>
    </row>
    <row r="801" spans="2:53" x14ac:dyDescent="0.25">
      <c r="B801" s="68">
        <v>2024</v>
      </c>
      <c r="C801" s="68">
        <v>891780111</v>
      </c>
      <c r="D801" s="69" t="s">
        <v>64</v>
      </c>
      <c r="E801" s="74" t="s">
        <v>8937</v>
      </c>
      <c r="F801" s="71" t="s">
        <v>8936</v>
      </c>
      <c r="G801" s="314">
        <v>0</v>
      </c>
      <c r="H801" s="67" t="s">
        <v>72</v>
      </c>
      <c r="I801" s="69" t="s">
        <v>65</v>
      </c>
      <c r="J801" s="70" t="s">
        <v>8935</v>
      </c>
      <c r="K801" s="70">
        <v>15000000</v>
      </c>
      <c r="L801" s="68" t="s">
        <v>67</v>
      </c>
      <c r="M801" s="70" t="s">
        <v>8934</v>
      </c>
      <c r="N801" s="70">
        <v>7628973</v>
      </c>
      <c r="O801" s="70">
        <v>1498</v>
      </c>
      <c r="P801" s="158">
        <v>45475</v>
      </c>
      <c r="Q801" s="70">
        <v>4519037000</v>
      </c>
      <c r="R801" s="158">
        <v>45477</v>
      </c>
      <c r="S801" s="70">
        <v>15000000</v>
      </c>
      <c r="T801" s="67" t="s">
        <v>66</v>
      </c>
      <c r="U801" s="70">
        <v>85465146</v>
      </c>
      <c r="V801" s="70" t="s">
        <v>7181</v>
      </c>
      <c r="W801" s="158">
        <v>45477</v>
      </c>
      <c r="X801" s="158">
        <v>45477</v>
      </c>
      <c r="Y801" s="78" t="s">
        <v>74</v>
      </c>
      <c r="Z801" s="249">
        <v>45626</v>
      </c>
      <c r="AA801" s="71">
        <f t="shared" si="60"/>
        <v>149</v>
      </c>
      <c r="AB801" s="71">
        <v>0</v>
      </c>
      <c r="AC801" s="299">
        <v>0</v>
      </c>
      <c r="AD801" s="71">
        <v>0</v>
      </c>
      <c r="AE801" s="158" t="s">
        <v>74</v>
      </c>
      <c r="AF801" s="71">
        <f t="shared" si="61"/>
        <v>0</v>
      </c>
      <c r="AG801" s="70">
        <v>0</v>
      </c>
      <c r="AH801" s="300">
        <v>0</v>
      </c>
      <c r="AI801" s="158" t="s">
        <v>74</v>
      </c>
      <c r="AJ801" s="67">
        <v>0</v>
      </c>
      <c r="AK801" s="76" t="s">
        <v>74</v>
      </c>
      <c r="AL801" s="76" t="s">
        <v>74</v>
      </c>
      <c r="AM801" s="71">
        <f t="shared" si="62"/>
        <v>0</v>
      </c>
      <c r="AN801" s="305">
        <f>+K801+AC801-AH801</f>
        <v>15000000</v>
      </c>
      <c r="AO801" s="67" t="s">
        <v>66</v>
      </c>
      <c r="AP801" s="70">
        <v>15000000</v>
      </c>
      <c r="AQ801" s="67" t="s">
        <v>94</v>
      </c>
      <c r="AR801" s="70">
        <v>0</v>
      </c>
      <c r="AS801" s="80" t="s">
        <v>74</v>
      </c>
      <c r="AT801" s="301">
        <v>12000000</v>
      </c>
      <c r="AU801" s="203">
        <f t="shared" si="63"/>
        <v>3000000</v>
      </c>
      <c r="AV801" s="83">
        <f t="shared" si="64"/>
        <v>0.8</v>
      </c>
      <c r="AW801" s="158" t="s">
        <v>74</v>
      </c>
      <c r="AX801" s="67" t="s">
        <v>95</v>
      </c>
      <c r="AY801" s="71" t="s">
        <v>8933</v>
      </c>
      <c r="AZ801" s="68" t="s">
        <v>66</v>
      </c>
      <c r="BA801" s="68" t="s">
        <v>66</v>
      </c>
    </row>
    <row r="802" spans="2:53" x14ac:dyDescent="0.25">
      <c r="B802" s="68">
        <v>2024</v>
      </c>
      <c r="C802" s="68">
        <v>891780111</v>
      </c>
      <c r="D802" s="69" t="s">
        <v>64</v>
      </c>
      <c r="E802" s="74" t="s">
        <v>8932</v>
      </c>
      <c r="F802" s="71" t="s">
        <v>8931</v>
      </c>
      <c r="G802" s="314">
        <v>0</v>
      </c>
      <c r="H802" s="67" t="s">
        <v>72</v>
      </c>
      <c r="I802" s="69" t="s">
        <v>65</v>
      </c>
      <c r="J802" s="70" t="s">
        <v>8930</v>
      </c>
      <c r="K802" s="70">
        <v>12500000</v>
      </c>
      <c r="L802" s="68" t="s">
        <v>67</v>
      </c>
      <c r="M802" s="70" t="s">
        <v>8929</v>
      </c>
      <c r="N802" s="70">
        <v>1082972337</v>
      </c>
      <c r="O802" s="70">
        <v>1499</v>
      </c>
      <c r="P802" s="158">
        <v>45475</v>
      </c>
      <c r="Q802" s="70">
        <v>2126650000</v>
      </c>
      <c r="R802" s="158">
        <v>45477</v>
      </c>
      <c r="S802" s="70">
        <v>12500000</v>
      </c>
      <c r="T802" s="67" t="s">
        <v>66</v>
      </c>
      <c r="U802" s="70">
        <v>85465146</v>
      </c>
      <c r="V802" s="70" t="s">
        <v>7181</v>
      </c>
      <c r="W802" s="158">
        <v>45477</v>
      </c>
      <c r="X802" s="158">
        <v>45477</v>
      </c>
      <c r="Y802" s="78" t="s">
        <v>74</v>
      </c>
      <c r="Z802" s="249">
        <v>45626</v>
      </c>
      <c r="AA802" s="71">
        <f t="shared" si="60"/>
        <v>149</v>
      </c>
      <c r="AB802" s="71">
        <v>0</v>
      </c>
      <c r="AC802" s="299">
        <v>0</v>
      </c>
      <c r="AD802" s="71">
        <v>0</v>
      </c>
      <c r="AE802" s="158" t="s">
        <v>74</v>
      </c>
      <c r="AF802" s="71">
        <f t="shared" si="61"/>
        <v>0</v>
      </c>
      <c r="AG802" s="70">
        <v>0</v>
      </c>
      <c r="AH802" s="300">
        <v>0</v>
      </c>
      <c r="AI802" s="158" t="s">
        <v>74</v>
      </c>
      <c r="AJ802" s="67">
        <v>0</v>
      </c>
      <c r="AK802" s="76" t="s">
        <v>74</v>
      </c>
      <c r="AL802" s="76" t="s">
        <v>74</v>
      </c>
      <c r="AM802" s="71">
        <f t="shared" si="62"/>
        <v>0</v>
      </c>
      <c r="AN802" s="305">
        <f>+K802+AC802-AH802</f>
        <v>12500000</v>
      </c>
      <c r="AO802" s="67" t="s">
        <v>66</v>
      </c>
      <c r="AP802" s="70">
        <v>12500000</v>
      </c>
      <c r="AQ802" s="67" t="s">
        <v>94</v>
      </c>
      <c r="AR802" s="70">
        <v>0</v>
      </c>
      <c r="AS802" s="80" t="s">
        <v>74</v>
      </c>
      <c r="AT802" s="301">
        <v>10000000</v>
      </c>
      <c r="AU802" s="203">
        <f t="shared" si="63"/>
        <v>2500000</v>
      </c>
      <c r="AV802" s="83">
        <f t="shared" si="64"/>
        <v>0.8</v>
      </c>
      <c r="AW802" s="158" t="s">
        <v>74</v>
      </c>
      <c r="AX802" s="67" t="s">
        <v>95</v>
      </c>
      <c r="AY802" s="71" t="s">
        <v>8928</v>
      </c>
      <c r="AZ802" s="68" t="s">
        <v>66</v>
      </c>
      <c r="BA802" s="68" t="s">
        <v>66</v>
      </c>
    </row>
    <row r="803" spans="2:53" x14ac:dyDescent="0.25">
      <c r="B803" s="68">
        <v>2024</v>
      </c>
      <c r="C803" s="68">
        <v>891780111</v>
      </c>
      <c r="D803" s="69" t="s">
        <v>64</v>
      </c>
      <c r="E803" s="74" t="s">
        <v>8927</v>
      </c>
      <c r="F803" s="71" t="s">
        <v>8926</v>
      </c>
      <c r="G803" s="314">
        <v>0</v>
      </c>
      <c r="H803" s="67" t="s">
        <v>72</v>
      </c>
      <c r="I803" s="69" t="s">
        <v>65</v>
      </c>
      <c r="J803" s="70" t="s">
        <v>8925</v>
      </c>
      <c r="K803" s="70">
        <v>12500000</v>
      </c>
      <c r="L803" s="68" t="s">
        <v>67</v>
      </c>
      <c r="M803" s="70" t="s">
        <v>8924</v>
      </c>
      <c r="N803" s="70">
        <v>1084727795</v>
      </c>
      <c r="O803" s="70">
        <v>1499</v>
      </c>
      <c r="P803" s="158">
        <v>45475</v>
      </c>
      <c r="Q803" s="70">
        <v>2126650000</v>
      </c>
      <c r="R803" s="158">
        <v>45477</v>
      </c>
      <c r="S803" s="70">
        <v>12500000</v>
      </c>
      <c r="T803" s="67" t="s">
        <v>66</v>
      </c>
      <c r="U803" s="70">
        <v>85465146</v>
      </c>
      <c r="V803" s="70" t="s">
        <v>7181</v>
      </c>
      <c r="W803" s="158">
        <v>45477</v>
      </c>
      <c r="X803" s="158">
        <v>45477</v>
      </c>
      <c r="Y803" s="78" t="s">
        <v>74</v>
      </c>
      <c r="Z803" s="249">
        <v>45626</v>
      </c>
      <c r="AA803" s="71">
        <f t="shared" si="60"/>
        <v>149</v>
      </c>
      <c r="AB803" s="71">
        <v>0</v>
      </c>
      <c r="AC803" s="299">
        <v>0</v>
      </c>
      <c r="AD803" s="71">
        <v>0</v>
      </c>
      <c r="AE803" s="158" t="s">
        <v>74</v>
      </c>
      <c r="AF803" s="71">
        <f t="shared" si="61"/>
        <v>0</v>
      </c>
      <c r="AG803" s="70">
        <v>0</v>
      </c>
      <c r="AH803" s="300">
        <v>0</v>
      </c>
      <c r="AI803" s="158" t="s">
        <v>74</v>
      </c>
      <c r="AJ803" s="67">
        <v>0</v>
      </c>
      <c r="AK803" s="76" t="s">
        <v>74</v>
      </c>
      <c r="AL803" s="76" t="s">
        <v>74</v>
      </c>
      <c r="AM803" s="71">
        <f t="shared" si="62"/>
        <v>0</v>
      </c>
      <c r="AN803" s="305">
        <f>+K803+AC803-AH803</f>
        <v>12500000</v>
      </c>
      <c r="AO803" s="67" t="s">
        <v>66</v>
      </c>
      <c r="AP803" s="70">
        <v>12500000</v>
      </c>
      <c r="AQ803" s="67" t="s">
        <v>94</v>
      </c>
      <c r="AR803" s="70">
        <v>0</v>
      </c>
      <c r="AS803" s="80" t="s">
        <v>74</v>
      </c>
      <c r="AT803" s="301">
        <v>7500000</v>
      </c>
      <c r="AU803" s="203">
        <f t="shared" si="63"/>
        <v>5000000</v>
      </c>
      <c r="AV803" s="83">
        <f t="shared" si="64"/>
        <v>0.6</v>
      </c>
      <c r="AW803" s="158" t="s">
        <v>74</v>
      </c>
      <c r="AX803" s="67" t="s">
        <v>95</v>
      </c>
      <c r="AY803" s="71" t="s">
        <v>8923</v>
      </c>
      <c r="AZ803" s="68" t="s">
        <v>66</v>
      </c>
      <c r="BA803" s="68" t="s">
        <v>66</v>
      </c>
    </row>
    <row r="804" spans="2:53" x14ac:dyDescent="0.25">
      <c r="B804" s="68">
        <v>2024</v>
      </c>
      <c r="C804" s="68">
        <v>891780111</v>
      </c>
      <c r="D804" s="69" t="s">
        <v>64</v>
      </c>
      <c r="E804" s="74" t="s">
        <v>8922</v>
      </c>
      <c r="F804" s="71" t="s">
        <v>8921</v>
      </c>
      <c r="G804" s="314">
        <v>0</v>
      </c>
      <c r="H804" s="67" t="s">
        <v>72</v>
      </c>
      <c r="I804" s="69" t="s">
        <v>65</v>
      </c>
      <c r="J804" s="70" t="s">
        <v>8920</v>
      </c>
      <c r="K804" s="70">
        <v>16500000</v>
      </c>
      <c r="L804" s="68" t="s">
        <v>67</v>
      </c>
      <c r="M804" s="70" t="s">
        <v>8919</v>
      </c>
      <c r="N804" s="70">
        <v>1143139441</v>
      </c>
      <c r="O804" s="70">
        <v>1498</v>
      </c>
      <c r="P804" s="158">
        <v>45475</v>
      </c>
      <c r="Q804" s="70">
        <v>4519037000</v>
      </c>
      <c r="R804" s="158">
        <v>45477</v>
      </c>
      <c r="S804" s="70">
        <v>16500000</v>
      </c>
      <c r="T804" s="67" t="s">
        <v>66</v>
      </c>
      <c r="U804" s="70">
        <v>84452087</v>
      </c>
      <c r="V804" s="70" t="s">
        <v>6072</v>
      </c>
      <c r="W804" s="158">
        <v>45477</v>
      </c>
      <c r="X804" s="158">
        <v>45477</v>
      </c>
      <c r="Y804" s="78" t="s">
        <v>74</v>
      </c>
      <c r="Z804" s="249">
        <v>45626</v>
      </c>
      <c r="AA804" s="71">
        <f t="shared" si="60"/>
        <v>149</v>
      </c>
      <c r="AB804" s="71">
        <v>1</v>
      </c>
      <c r="AC804" s="299">
        <v>2100000</v>
      </c>
      <c r="AD804" s="71">
        <v>0</v>
      </c>
      <c r="AE804" s="158" t="s">
        <v>74</v>
      </c>
      <c r="AF804" s="71">
        <f t="shared" si="61"/>
        <v>0</v>
      </c>
      <c r="AG804" s="70">
        <v>0</v>
      </c>
      <c r="AH804" s="300">
        <v>0</v>
      </c>
      <c r="AI804" s="158" t="s">
        <v>74</v>
      </c>
      <c r="AJ804" s="67">
        <v>0</v>
      </c>
      <c r="AK804" s="76" t="s">
        <v>74</v>
      </c>
      <c r="AL804" s="76" t="s">
        <v>74</v>
      </c>
      <c r="AM804" s="71">
        <f t="shared" si="62"/>
        <v>0</v>
      </c>
      <c r="AN804" s="305">
        <f>+K804+AC804-AH804</f>
        <v>18600000</v>
      </c>
      <c r="AO804" s="67" t="s">
        <v>66</v>
      </c>
      <c r="AP804" s="70">
        <v>16500000</v>
      </c>
      <c r="AQ804" s="67" t="s">
        <v>94</v>
      </c>
      <c r="AR804" s="70">
        <v>0</v>
      </c>
      <c r="AS804" s="80" t="s">
        <v>74</v>
      </c>
      <c r="AT804" s="301">
        <v>14600000</v>
      </c>
      <c r="AU804" s="203">
        <f t="shared" si="63"/>
        <v>4000000</v>
      </c>
      <c r="AV804" s="83">
        <f t="shared" si="64"/>
        <v>0.78494623655913975</v>
      </c>
      <c r="AW804" s="158" t="s">
        <v>74</v>
      </c>
      <c r="AX804" s="67" t="s">
        <v>95</v>
      </c>
      <c r="AY804" s="71" t="s">
        <v>8918</v>
      </c>
      <c r="AZ804" s="68" t="s">
        <v>66</v>
      </c>
      <c r="BA804" s="68" t="s">
        <v>66</v>
      </c>
    </row>
    <row r="805" spans="2:53" x14ac:dyDescent="0.25">
      <c r="B805" s="68">
        <v>2024</v>
      </c>
      <c r="C805" s="68">
        <v>891780111</v>
      </c>
      <c r="D805" s="69" t="s">
        <v>64</v>
      </c>
      <c r="E805" s="74" t="s">
        <v>8917</v>
      </c>
      <c r="F805" s="71" t="s">
        <v>8916</v>
      </c>
      <c r="G805" s="314">
        <v>0</v>
      </c>
      <c r="H805" s="67" t="s">
        <v>72</v>
      </c>
      <c r="I805" s="69" t="s">
        <v>65</v>
      </c>
      <c r="J805" s="70" t="s">
        <v>8915</v>
      </c>
      <c r="K805" s="70">
        <v>16500000</v>
      </c>
      <c r="L805" s="68" t="s">
        <v>67</v>
      </c>
      <c r="M805" s="70" t="s">
        <v>8914</v>
      </c>
      <c r="N805" s="70">
        <v>7143181</v>
      </c>
      <c r="O805" s="70">
        <v>1498</v>
      </c>
      <c r="P805" s="158">
        <v>45475</v>
      </c>
      <c r="Q805" s="70">
        <v>4519037000</v>
      </c>
      <c r="R805" s="158">
        <v>45477</v>
      </c>
      <c r="S805" s="70">
        <v>16500000</v>
      </c>
      <c r="T805" s="67" t="s">
        <v>66</v>
      </c>
      <c r="U805" s="70">
        <v>57461216</v>
      </c>
      <c r="V805" s="70" t="s">
        <v>4578</v>
      </c>
      <c r="W805" s="158">
        <v>45477</v>
      </c>
      <c r="X805" s="158">
        <v>45477</v>
      </c>
      <c r="Y805" s="78" t="s">
        <v>74</v>
      </c>
      <c r="Z805" s="249">
        <v>45626</v>
      </c>
      <c r="AA805" s="71">
        <f t="shared" si="60"/>
        <v>149</v>
      </c>
      <c r="AB805" s="71">
        <v>0</v>
      </c>
      <c r="AC805" s="299">
        <v>0</v>
      </c>
      <c r="AD805" s="71">
        <v>0</v>
      </c>
      <c r="AE805" s="158" t="s">
        <v>74</v>
      </c>
      <c r="AF805" s="71">
        <f t="shared" si="61"/>
        <v>0</v>
      </c>
      <c r="AG805" s="70">
        <v>0</v>
      </c>
      <c r="AH805" s="300">
        <v>0</v>
      </c>
      <c r="AI805" s="158" t="s">
        <v>74</v>
      </c>
      <c r="AJ805" s="67">
        <v>0</v>
      </c>
      <c r="AK805" s="76" t="s">
        <v>74</v>
      </c>
      <c r="AL805" s="76" t="s">
        <v>74</v>
      </c>
      <c r="AM805" s="71">
        <f t="shared" si="62"/>
        <v>0</v>
      </c>
      <c r="AN805" s="305">
        <f>+K805+AC805-AH805</f>
        <v>16500000</v>
      </c>
      <c r="AO805" s="67" t="s">
        <v>66</v>
      </c>
      <c r="AP805" s="70">
        <v>16500000</v>
      </c>
      <c r="AQ805" s="67" t="s">
        <v>94</v>
      </c>
      <c r="AR805" s="70">
        <v>0</v>
      </c>
      <c r="AS805" s="80" t="s">
        <v>74</v>
      </c>
      <c r="AT805" s="301">
        <v>13200000</v>
      </c>
      <c r="AU805" s="203">
        <f t="shared" si="63"/>
        <v>3300000</v>
      </c>
      <c r="AV805" s="83">
        <f t="shared" si="64"/>
        <v>0.8</v>
      </c>
      <c r="AW805" s="158" t="s">
        <v>74</v>
      </c>
      <c r="AX805" s="67" t="s">
        <v>95</v>
      </c>
      <c r="AY805" s="71" t="s">
        <v>8913</v>
      </c>
      <c r="AZ805" s="68" t="s">
        <v>66</v>
      </c>
      <c r="BA805" s="68" t="s">
        <v>66</v>
      </c>
    </row>
    <row r="806" spans="2:53" x14ac:dyDescent="0.25">
      <c r="B806" s="68">
        <v>2024</v>
      </c>
      <c r="C806" s="68">
        <v>891780111</v>
      </c>
      <c r="D806" s="69" t="s">
        <v>64</v>
      </c>
      <c r="E806" s="74" t="s">
        <v>8912</v>
      </c>
      <c r="F806" s="71" t="s">
        <v>8911</v>
      </c>
      <c r="G806" s="314">
        <v>0</v>
      </c>
      <c r="H806" s="67" t="s">
        <v>72</v>
      </c>
      <c r="I806" s="69" t="s">
        <v>65</v>
      </c>
      <c r="J806" s="70" t="s">
        <v>8910</v>
      </c>
      <c r="K806" s="70">
        <v>16500000</v>
      </c>
      <c r="L806" s="68" t="s">
        <v>67</v>
      </c>
      <c r="M806" s="70" t="s">
        <v>8909</v>
      </c>
      <c r="N806" s="70">
        <v>7601915</v>
      </c>
      <c r="O806" s="70">
        <v>1498</v>
      </c>
      <c r="P806" s="158">
        <v>45475</v>
      </c>
      <c r="Q806" s="70">
        <v>4519037000</v>
      </c>
      <c r="R806" s="158">
        <v>45477</v>
      </c>
      <c r="S806" s="70">
        <v>16500000</v>
      </c>
      <c r="T806" s="67" t="s">
        <v>66</v>
      </c>
      <c r="U806" s="70">
        <v>39058006</v>
      </c>
      <c r="V806" s="70" t="s">
        <v>8534</v>
      </c>
      <c r="W806" s="158">
        <v>45477</v>
      </c>
      <c r="X806" s="158">
        <v>45477</v>
      </c>
      <c r="Y806" s="78" t="s">
        <v>74</v>
      </c>
      <c r="Z806" s="249">
        <v>45626</v>
      </c>
      <c r="AA806" s="71">
        <f t="shared" si="60"/>
        <v>149</v>
      </c>
      <c r="AB806" s="71">
        <v>0</v>
      </c>
      <c r="AC806" s="299">
        <v>0</v>
      </c>
      <c r="AD806" s="71">
        <v>0</v>
      </c>
      <c r="AE806" s="158" t="s">
        <v>74</v>
      </c>
      <c r="AF806" s="71">
        <f t="shared" si="61"/>
        <v>0</v>
      </c>
      <c r="AG806" s="70">
        <v>0</v>
      </c>
      <c r="AH806" s="300">
        <v>0</v>
      </c>
      <c r="AI806" s="158" t="s">
        <v>74</v>
      </c>
      <c r="AJ806" s="67">
        <v>0</v>
      </c>
      <c r="AK806" s="76" t="s">
        <v>74</v>
      </c>
      <c r="AL806" s="76" t="s">
        <v>74</v>
      </c>
      <c r="AM806" s="71">
        <f t="shared" si="62"/>
        <v>0</v>
      </c>
      <c r="AN806" s="305">
        <f>+K806+AC806-AH806</f>
        <v>16500000</v>
      </c>
      <c r="AO806" s="67" t="s">
        <v>66</v>
      </c>
      <c r="AP806" s="70">
        <v>16500000</v>
      </c>
      <c r="AQ806" s="67" t="s">
        <v>94</v>
      </c>
      <c r="AR806" s="70">
        <v>0</v>
      </c>
      <c r="AS806" s="80" t="s">
        <v>74</v>
      </c>
      <c r="AT806" s="301">
        <v>13200000</v>
      </c>
      <c r="AU806" s="203">
        <f t="shared" si="63"/>
        <v>3300000</v>
      </c>
      <c r="AV806" s="83">
        <f t="shared" si="64"/>
        <v>0.8</v>
      </c>
      <c r="AW806" s="158" t="s">
        <v>74</v>
      </c>
      <c r="AX806" s="67" t="s">
        <v>95</v>
      </c>
      <c r="AY806" s="71" t="s">
        <v>8908</v>
      </c>
      <c r="AZ806" s="68" t="s">
        <v>66</v>
      </c>
      <c r="BA806" s="68" t="s">
        <v>66</v>
      </c>
    </row>
    <row r="807" spans="2:53" x14ac:dyDescent="0.25">
      <c r="B807" s="68">
        <v>2024</v>
      </c>
      <c r="C807" s="68">
        <v>891780111</v>
      </c>
      <c r="D807" s="69" t="s">
        <v>64</v>
      </c>
      <c r="E807" s="74" t="s">
        <v>8907</v>
      </c>
      <c r="F807" s="71" t="s">
        <v>8906</v>
      </c>
      <c r="G807" s="314">
        <v>0</v>
      </c>
      <c r="H807" s="67" t="s">
        <v>72</v>
      </c>
      <c r="I807" s="69" t="s">
        <v>65</v>
      </c>
      <c r="J807" s="70" t="s">
        <v>8536</v>
      </c>
      <c r="K807" s="70">
        <v>16500000</v>
      </c>
      <c r="L807" s="68" t="s">
        <v>67</v>
      </c>
      <c r="M807" s="70" t="s">
        <v>8905</v>
      </c>
      <c r="N807" s="70">
        <v>1082935807</v>
      </c>
      <c r="O807" s="70">
        <v>1498</v>
      </c>
      <c r="P807" s="158">
        <v>45475</v>
      </c>
      <c r="Q807" s="70">
        <v>4519037000</v>
      </c>
      <c r="R807" s="158">
        <v>45477</v>
      </c>
      <c r="S807" s="70">
        <v>16500000</v>
      </c>
      <c r="T807" s="67" t="s">
        <v>66</v>
      </c>
      <c r="U807" s="70">
        <v>39058006</v>
      </c>
      <c r="V807" s="70" t="s">
        <v>8534</v>
      </c>
      <c r="W807" s="158">
        <v>45477</v>
      </c>
      <c r="X807" s="158">
        <v>45477</v>
      </c>
      <c r="Y807" s="78" t="s">
        <v>74</v>
      </c>
      <c r="Z807" s="249">
        <v>45626</v>
      </c>
      <c r="AA807" s="71">
        <f t="shared" si="60"/>
        <v>149</v>
      </c>
      <c r="AB807" s="71">
        <v>0</v>
      </c>
      <c r="AC807" s="299">
        <v>0</v>
      </c>
      <c r="AD807" s="71">
        <v>0</v>
      </c>
      <c r="AE807" s="158" t="s">
        <v>74</v>
      </c>
      <c r="AF807" s="71">
        <f t="shared" si="61"/>
        <v>0</v>
      </c>
      <c r="AG807" s="70">
        <v>0</v>
      </c>
      <c r="AH807" s="300">
        <v>0</v>
      </c>
      <c r="AI807" s="158" t="s">
        <v>74</v>
      </c>
      <c r="AJ807" s="67">
        <v>0</v>
      </c>
      <c r="AK807" s="76" t="s">
        <v>74</v>
      </c>
      <c r="AL807" s="76" t="s">
        <v>74</v>
      </c>
      <c r="AM807" s="71">
        <f t="shared" si="62"/>
        <v>0</v>
      </c>
      <c r="AN807" s="305">
        <f>+K807+AC807-AH807</f>
        <v>16500000</v>
      </c>
      <c r="AO807" s="67" t="s">
        <v>66</v>
      </c>
      <c r="AP807" s="70">
        <v>16500000</v>
      </c>
      <c r="AQ807" s="67" t="s">
        <v>94</v>
      </c>
      <c r="AR807" s="70">
        <v>0</v>
      </c>
      <c r="AS807" s="80" t="s">
        <v>74</v>
      </c>
      <c r="AT807" s="301">
        <v>13200000</v>
      </c>
      <c r="AU807" s="203">
        <f t="shared" si="63"/>
        <v>3300000</v>
      </c>
      <c r="AV807" s="83">
        <f t="shared" si="64"/>
        <v>0.8</v>
      </c>
      <c r="AW807" s="158" t="s">
        <v>74</v>
      </c>
      <c r="AX807" s="67" t="s">
        <v>95</v>
      </c>
      <c r="AY807" s="71" t="s">
        <v>8904</v>
      </c>
      <c r="AZ807" s="68" t="s">
        <v>66</v>
      </c>
      <c r="BA807" s="68" t="s">
        <v>66</v>
      </c>
    </row>
    <row r="808" spans="2:53" x14ac:dyDescent="0.25">
      <c r="B808" s="68">
        <v>2024</v>
      </c>
      <c r="C808" s="68">
        <v>891780111</v>
      </c>
      <c r="D808" s="69" t="s">
        <v>64</v>
      </c>
      <c r="E808" s="74" t="s">
        <v>8903</v>
      </c>
      <c r="F808" s="71" t="s">
        <v>8902</v>
      </c>
      <c r="G808" s="314">
        <v>0</v>
      </c>
      <c r="H808" s="67" t="s">
        <v>72</v>
      </c>
      <c r="I808" s="69" t="s">
        <v>65</v>
      </c>
      <c r="J808" s="70" t="s">
        <v>8901</v>
      </c>
      <c r="K808" s="70">
        <v>30000000</v>
      </c>
      <c r="L808" s="68" t="s">
        <v>67</v>
      </c>
      <c r="M808" s="70" t="s">
        <v>8900</v>
      </c>
      <c r="N808" s="70">
        <v>1018413783</v>
      </c>
      <c r="O808" s="70">
        <v>1498</v>
      </c>
      <c r="P808" s="158">
        <v>45475</v>
      </c>
      <c r="Q808" s="70">
        <v>4519037000</v>
      </c>
      <c r="R808" s="158">
        <v>45477</v>
      </c>
      <c r="S808" s="70">
        <v>30000000</v>
      </c>
      <c r="T808" s="67" t="s">
        <v>66</v>
      </c>
      <c r="U808" s="70">
        <v>57461216</v>
      </c>
      <c r="V808" s="70" t="s">
        <v>4578</v>
      </c>
      <c r="W808" s="158">
        <v>45477</v>
      </c>
      <c r="X808" s="158">
        <v>45477</v>
      </c>
      <c r="Y808" s="78" t="s">
        <v>74</v>
      </c>
      <c r="Z808" s="249">
        <v>45626</v>
      </c>
      <c r="AA808" s="71">
        <f t="shared" si="60"/>
        <v>149</v>
      </c>
      <c r="AB808" s="71">
        <v>0</v>
      </c>
      <c r="AC808" s="299">
        <v>0</v>
      </c>
      <c r="AD808" s="71">
        <v>0</v>
      </c>
      <c r="AE808" s="158" t="s">
        <v>74</v>
      </c>
      <c r="AF808" s="71">
        <f t="shared" si="61"/>
        <v>0</v>
      </c>
      <c r="AG808" s="70">
        <v>0</v>
      </c>
      <c r="AH808" s="300">
        <v>0</v>
      </c>
      <c r="AI808" s="158" t="s">
        <v>74</v>
      </c>
      <c r="AJ808" s="67">
        <v>0</v>
      </c>
      <c r="AK808" s="76" t="s">
        <v>74</v>
      </c>
      <c r="AL808" s="76" t="s">
        <v>74</v>
      </c>
      <c r="AM808" s="71">
        <f t="shared" si="62"/>
        <v>0</v>
      </c>
      <c r="AN808" s="305">
        <f>+K808+AC808-AH808</f>
        <v>30000000</v>
      </c>
      <c r="AO808" s="67" t="s">
        <v>66</v>
      </c>
      <c r="AP808" s="70">
        <v>30000000</v>
      </c>
      <c r="AQ808" s="67" t="s">
        <v>94</v>
      </c>
      <c r="AR808" s="70">
        <v>0</v>
      </c>
      <c r="AS808" s="80" t="s">
        <v>74</v>
      </c>
      <c r="AT808" s="301">
        <v>24000000</v>
      </c>
      <c r="AU808" s="203">
        <f t="shared" si="63"/>
        <v>6000000</v>
      </c>
      <c r="AV808" s="83">
        <f t="shared" si="64"/>
        <v>0.8</v>
      </c>
      <c r="AW808" s="158" t="s">
        <v>74</v>
      </c>
      <c r="AX808" s="67" t="s">
        <v>95</v>
      </c>
      <c r="AY808" s="71" t="s">
        <v>8899</v>
      </c>
      <c r="AZ808" s="68" t="s">
        <v>66</v>
      </c>
      <c r="BA808" s="68" t="s">
        <v>66</v>
      </c>
    </row>
    <row r="809" spans="2:53" x14ac:dyDescent="0.25">
      <c r="B809" s="68">
        <v>2024</v>
      </c>
      <c r="C809" s="68">
        <v>891780111</v>
      </c>
      <c r="D809" s="69" t="s">
        <v>64</v>
      </c>
      <c r="E809" s="74" t="s">
        <v>8898</v>
      </c>
      <c r="F809" s="71" t="s">
        <v>8897</v>
      </c>
      <c r="G809" s="314">
        <v>0</v>
      </c>
      <c r="H809" s="67" t="s">
        <v>72</v>
      </c>
      <c r="I809" s="69" t="s">
        <v>65</v>
      </c>
      <c r="J809" s="70" t="s">
        <v>8896</v>
      </c>
      <c r="K809" s="70">
        <v>16500000</v>
      </c>
      <c r="L809" s="68" t="s">
        <v>67</v>
      </c>
      <c r="M809" s="70" t="s">
        <v>8895</v>
      </c>
      <c r="N809" s="70">
        <v>85465875</v>
      </c>
      <c r="O809" s="70">
        <v>1498</v>
      </c>
      <c r="P809" s="158">
        <v>45475</v>
      </c>
      <c r="Q809" s="70">
        <v>4519037000</v>
      </c>
      <c r="R809" s="158">
        <v>45477</v>
      </c>
      <c r="S809" s="70">
        <v>16500000</v>
      </c>
      <c r="T809" s="67" t="s">
        <v>66</v>
      </c>
      <c r="U809" s="70">
        <v>39058006</v>
      </c>
      <c r="V809" s="70" t="s">
        <v>8534</v>
      </c>
      <c r="W809" s="158">
        <v>45477</v>
      </c>
      <c r="X809" s="158">
        <v>45477</v>
      </c>
      <c r="Y809" s="78" t="s">
        <v>74</v>
      </c>
      <c r="Z809" s="249">
        <v>45626</v>
      </c>
      <c r="AA809" s="71">
        <f t="shared" si="60"/>
        <v>149</v>
      </c>
      <c r="AB809" s="71">
        <v>0</v>
      </c>
      <c r="AC809" s="299">
        <v>0</v>
      </c>
      <c r="AD809" s="71">
        <v>0</v>
      </c>
      <c r="AE809" s="158" t="s">
        <v>74</v>
      </c>
      <c r="AF809" s="71">
        <f t="shared" si="61"/>
        <v>0</v>
      </c>
      <c r="AG809" s="70">
        <v>0</v>
      </c>
      <c r="AH809" s="300">
        <v>0</v>
      </c>
      <c r="AI809" s="158" t="s">
        <v>74</v>
      </c>
      <c r="AJ809" s="67">
        <v>0</v>
      </c>
      <c r="AK809" s="76" t="s">
        <v>74</v>
      </c>
      <c r="AL809" s="76" t="s">
        <v>74</v>
      </c>
      <c r="AM809" s="71">
        <f t="shared" si="62"/>
        <v>0</v>
      </c>
      <c r="AN809" s="305">
        <f>+K809+AC809-AH809</f>
        <v>16500000</v>
      </c>
      <c r="AO809" s="67" t="s">
        <v>66</v>
      </c>
      <c r="AP809" s="70">
        <v>16500000</v>
      </c>
      <c r="AQ809" s="67" t="s">
        <v>94</v>
      </c>
      <c r="AR809" s="70">
        <v>0</v>
      </c>
      <c r="AS809" s="80" t="s">
        <v>74</v>
      </c>
      <c r="AT809" s="301">
        <v>13200000</v>
      </c>
      <c r="AU809" s="203">
        <f t="shared" si="63"/>
        <v>3300000</v>
      </c>
      <c r="AV809" s="83">
        <f t="shared" si="64"/>
        <v>0.8</v>
      </c>
      <c r="AW809" s="158" t="s">
        <v>74</v>
      </c>
      <c r="AX809" s="67" t="s">
        <v>95</v>
      </c>
      <c r="AY809" s="71" t="s">
        <v>8894</v>
      </c>
      <c r="AZ809" s="68" t="s">
        <v>66</v>
      </c>
      <c r="BA809" s="68" t="s">
        <v>66</v>
      </c>
    </row>
    <row r="810" spans="2:53" x14ac:dyDescent="0.25">
      <c r="B810" s="68">
        <v>2024</v>
      </c>
      <c r="C810" s="68">
        <v>891780111</v>
      </c>
      <c r="D810" s="69" t="s">
        <v>64</v>
      </c>
      <c r="E810" s="74" t="s">
        <v>8893</v>
      </c>
      <c r="F810" s="71" t="s">
        <v>8892</v>
      </c>
      <c r="G810" s="314">
        <v>0</v>
      </c>
      <c r="H810" s="67" t="s">
        <v>72</v>
      </c>
      <c r="I810" s="69" t="s">
        <v>65</v>
      </c>
      <c r="J810" s="70" t="s">
        <v>8891</v>
      </c>
      <c r="K810" s="70">
        <v>16500000</v>
      </c>
      <c r="L810" s="68" t="s">
        <v>67</v>
      </c>
      <c r="M810" s="70" t="s">
        <v>8890</v>
      </c>
      <c r="N810" s="70">
        <v>1082941397</v>
      </c>
      <c r="O810" s="70">
        <v>1498</v>
      </c>
      <c r="P810" s="158">
        <v>45475</v>
      </c>
      <c r="Q810" s="70">
        <v>4519037000</v>
      </c>
      <c r="R810" s="158">
        <v>45477</v>
      </c>
      <c r="S810" s="70">
        <v>16500000</v>
      </c>
      <c r="T810" s="67" t="s">
        <v>66</v>
      </c>
      <c r="U810" s="70">
        <v>57435262</v>
      </c>
      <c r="V810" s="70" t="s">
        <v>8457</v>
      </c>
      <c r="W810" s="158">
        <v>45477</v>
      </c>
      <c r="X810" s="158">
        <v>45477</v>
      </c>
      <c r="Y810" s="78" t="s">
        <v>74</v>
      </c>
      <c r="Z810" s="249">
        <v>45626</v>
      </c>
      <c r="AA810" s="71">
        <f t="shared" si="60"/>
        <v>149</v>
      </c>
      <c r="AB810" s="71">
        <v>0</v>
      </c>
      <c r="AC810" s="299">
        <v>0</v>
      </c>
      <c r="AD810" s="71">
        <v>0</v>
      </c>
      <c r="AE810" s="158" t="s">
        <v>74</v>
      </c>
      <c r="AF810" s="71">
        <f t="shared" si="61"/>
        <v>0</v>
      </c>
      <c r="AG810" s="70">
        <v>0</v>
      </c>
      <c r="AH810" s="300">
        <v>0</v>
      </c>
      <c r="AI810" s="158" t="s">
        <v>74</v>
      </c>
      <c r="AJ810" s="67">
        <v>0</v>
      </c>
      <c r="AK810" s="76" t="s">
        <v>74</v>
      </c>
      <c r="AL810" s="76" t="s">
        <v>74</v>
      </c>
      <c r="AM810" s="71">
        <f t="shared" si="62"/>
        <v>0</v>
      </c>
      <c r="AN810" s="305">
        <f>+K810+AC810-AH810</f>
        <v>16500000</v>
      </c>
      <c r="AO810" s="67" t="s">
        <v>66</v>
      </c>
      <c r="AP810" s="70">
        <v>16500000</v>
      </c>
      <c r="AQ810" s="67" t="s">
        <v>94</v>
      </c>
      <c r="AR810" s="70">
        <v>0</v>
      </c>
      <c r="AS810" s="80" t="s">
        <v>74</v>
      </c>
      <c r="AT810" s="301">
        <v>13200000</v>
      </c>
      <c r="AU810" s="203">
        <f t="shared" si="63"/>
        <v>3300000</v>
      </c>
      <c r="AV810" s="83">
        <f t="shared" si="64"/>
        <v>0.8</v>
      </c>
      <c r="AW810" s="158" t="s">
        <v>74</v>
      </c>
      <c r="AX810" s="67" t="s">
        <v>95</v>
      </c>
      <c r="AY810" s="71" t="s">
        <v>8889</v>
      </c>
      <c r="AZ810" s="68" t="s">
        <v>66</v>
      </c>
      <c r="BA810" s="68" t="s">
        <v>66</v>
      </c>
    </row>
    <row r="811" spans="2:53" x14ac:dyDescent="0.25">
      <c r="B811" s="68">
        <v>2024</v>
      </c>
      <c r="C811" s="68">
        <v>891780111</v>
      </c>
      <c r="D811" s="69" t="s">
        <v>64</v>
      </c>
      <c r="E811" s="74" t="s">
        <v>8888</v>
      </c>
      <c r="F811" s="71" t="s">
        <v>8887</v>
      </c>
      <c r="G811" s="314">
        <v>0</v>
      </c>
      <c r="H811" s="67" t="s">
        <v>72</v>
      </c>
      <c r="I811" s="69" t="s">
        <v>65</v>
      </c>
      <c r="J811" s="70" t="s">
        <v>8886</v>
      </c>
      <c r="K811" s="70">
        <v>16500000</v>
      </c>
      <c r="L811" s="68" t="s">
        <v>67</v>
      </c>
      <c r="M811" s="70" t="s">
        <v>8885</v>
      </c>
      <c r="N811" s="70">
        <v>26671855</v>
      </c>
      <c r="O811" s="70">
        <v>1498</v>
      </c>
      <c r="P811" s="158">
        <v>45475</v>
      </c>
      <c r="Q811" s="70">
        <v>4519037000</v>
      </c>
      <c r="R811" s="158">
        <v>45477</v>
      </c>
      <c r="S811" s="70">
        <v>16500000</v>
      </c>
      <c r="T811" s="67" t="s">
        <v>66</v>
      </c>
      <c r="U811" s="70">
        <v>39058006</v>
      </c>
      <c r="V811" s="70" t="s">
        <v>8534</v>
      </c>
      <c r="W811" s="158">
        <v>45477</v>
      </c>
      <c r="X811" s="158">
        <v>45477</v>
      </c>
      <c r="Y811" s="78" t="s">
        <v>74</v>
      </c>
      <c r="Z811" s="249">
        <v>45626</v>
      </c>
      <c r="AA811" s="71">
        <f t="shared" si="60"/>
        <v>149</v>
      </c>
      <c r="AB811" s="71">
        <v>0</v>
      </c>
      <c r="AC811" s="299">
        <v>0</v>
      </c>
      <c r="AD811" s="71">
        <v>0</v>
      </c>
      <c r="AE811" s="158" t="s">
        <v>74</v>
      </c>
      <c r="AF811" s="71">
        <f t="shared" si="61"/>
        <v>0</v>
      </c>
      <c r="AG811" s="70">
        <v>0</v>
      </c>
      <c r="AH811" s="300">
        <v>0</v>
      </c>
      <c r="AI811" s="158" t="s">
        <v>74</v>
      </c>
      <c r="AJ811" s="67">
        <v>0</v>
      </c>
      <c r="AK811" s="76" t="s">
        <v>74</v>
      </c>
      <c r="AL811" s="76" t="s">
        <v>74</v>
      </c>
      <c r="AM811" s="71">
        <f t="shared" si="62"/>
        <v>0</v>
      </c>
      <c r="AN811" s="305">
        <f>+K811+AC811-AH811</f>
        <v>16500000</v>
      </c>
      <c r="AO811" s="67" t="s">
        <v>66</v>
      </c>
      <c r="AP811" s="70">
        <v>16500000</v>
      </c>
      <c r="AQ811" s="67" t="s">
        <v>94</v>
      </c>
      <c r="AR811" s="70">
        <v>0</v>
      </c>
      <c r="AS811" s="80" t="s">
        <v>74</v>
      </c>
      <c r="AT811" s="301">
        <v>13200000</v>
      </c>
      <c r="AU811" s="203">
        <f t="shared" si="63"/>
        <v>3300000</v>
      </c>
      <c r="AV811" s="83">
        <f t="shared" si="64"/>
        <v>0.8</v>
      </c>
      <c r="AW811" s="158" t="s">
        <v>74</v>
      </c>
      <c r="AX811" s="67" t="s">
        <v>95</v>
      </c>
      <c r="AY811" s="71" t="s">
        <v>8884</v>
      </c>
      <c r="AZ811" s="68" t="s">
        <v>66</v>
      </c>
      <c r="BA811" s="68" t="s">
        <v>66</v>
      </c>
    </row>
    <row r="812" spans="2:53" x14ac:dyDescent="0.25">
      <c r="B812" s="68">
        <v>2024</v>
      </c>
      <c r="C812" s="68">
        <v>891780111</v>
      </c>
      <c r="D812" s="69" t="s">
        <v>64</v>
      </c>
      <c r="E812" s="74" t="s">
        <v>8883</v>
      </c>
      <c r="F812" s="71" t="s">
        <v>8882</v>
      </c>
      <c r="G812" s="314">
        <v>0</v>
      </c>
      <c r="H812" s="67" t="s">
        <v>72</v>
      </c>
      <c r="I812" s="69" t="s">
        <v>65</v>
      </c>
      <c r="J812" s="70" t="s">
        <v>8881</v>
      </c>
      <c r="K812" s="70">
        <v>13500000</v>
      </c>
      <c r="L812" s="68" t="s">
        <v>67</v>
      </c>
      <c r="M812" s="70" t="s">
        <v>8880</v>
      </c>
      <c r="N812" s="70">
        <v>1148702081</v>
      </c>
      <c r="O812" s="70">
        <v>1498</v>
      </c>
      <c r="P812" s="158">
        <v>45475</v>
      </c>
      <c r="Q812" s="70">
        <v>4519037000</v>
      </c>
      <c r="R812" s="158">
        <v>45477</v>
      </c>
      <c r="S812" s="70">
        <v>13500000</v>
      </c>
      <c r="T812" s="67" t="s">
        <v>66</v>
      </c>
      <c r="U812" s="70">
        <v>1082964146</v>
      </c>
      <c r="V812" s="70" t="s">
        <v>6309</v>
      </c>
      <c r="W812" s="158">
        <v>45477</v>
      </c>
      <c r="X812" s="158">
        <v>45477</v>
      </c>
      <c r="Y812" s="78" t="s">
        <v>74</v>
      </c>
      <c r="Z812" s="249">
        <v>45626</v>
      </c>
      <c r="AA812" s="71">
        <f t="shared" si="60"/>
        <v>149</v>
      </c>
      <c r="AB812" s="71">
        <v>0</v>
      </c>
      <c r="AC812" s="299">
        <v>0</v>
      </c>
      <c r="AD812" s="71">
        <v>0</v>
      </c>
      <c r="AE812" s="158" t="s">
        <v>74</v>
      </c>
      <c r="AF812" s="71">
        <f t="shared" si="61"/>
        <v>0</v>
      </c>
      <c r="AG812" s="70">
        <v>0</v>
      </c>
      <c r="AH812" s="300">
        <v>0</v>
      </c>
      <c r="AI812" s="158" t="s">
        <v>74</v>
      </c>
      <c r="AJ812" s="67">
        <v>0</v>
      </c>
      <c r="AK812" s="76" t="s">
        <v>74</v>
      </c>
      <c r="AL812" s="76" t="s">
        <v>74</v>
      </c>
      <c r="AM812" s="71">
        <f t="shared" si="62"/>
        <v>0</v>
      </c>
      <c r="AN812" s="305">
        <f>+K812+AC812-AH812</f>
        <v>13500000</v>
      </c>
      <c r="AO812" s="67" t="s">
        <v>66</v>
      </c>
      <c r="AP812" s="70">
        <v>13500000</v>
      </c>
      <c r="AQ812" s="67" t="s">
        <v>94</v>
      </c>
      <c r="AR812" s="70">
        <v>0</v>
      </c>
      <c r="AS812" s="80" t="s">
        <v>74</v>
      </c>
      <c r="AT812" s="301">
        <v>10800000</v>
      </c>
      <c r="AU812" s="203">
        <f t="shared" si="63"/>
        <v>2700000</v>
      </c>
      <c r="AV812" s="83">
        <f t="shared" si="64"/>
        <v>0.8</v>
      </c>
      <c r="AW812" s="158" t="s">
        <v>74</v>
      </c>
      <c r="AX812" s="67" t="s">
        <v>95</v>
      </c>
      <c r="AY812" s="71" t="s">
        <v>8879</v>
      </c>
      <c r="AZ812" s="68" t="s">
        <v>66</v>
      </c>
      <c r="BA812" s="68" t="s">
        <v>66</v>
      </c>
    </row>
    <row r="813" spans="2:53" x14ac:dyDescent="0.25">
      <c r="B813" s="68">
        <v>2024</v>
      </c>
      <c r="C813" s="68">
        <v>891780111</v>
      </c>
      <c r="D813" s="69" t="s">
        <v>64</v>
      </c>
      <c r="E813" s="74" t="s">
        <v>8878</v>
      </c>
      <c r="F813" s="71" t="s">
        <v>8877</v>
      </c>
      <c r="G813" s="314">
        <v>0</v>
      </c>
      <c r="H813" s="67" t="s">
        <v>72</v>
      </c>
      <c r="I813" s="69" t="s">
        <v>65</v>
      </c>
      <c r="J813" s="70" t="s">
        <v>8876</v>
      </c>
      <c r="K813" s="70">
        <v>15000000</v>
      </c>
      <c r="L813" s="68" t="s">
        <v>67</v>
      </c>
      <c r="M813" s="70" t="s">
        <v>8875</v>
      </c>
      <c r="N813" s="70">
        <v>57461973</v>
      </c>
      <c r="O813" s="70">
        <v>1498</v>
      </c>
      <c r="P813" s="158">
        <v>45475</v>
      </c>
      <c r="Q813" s="70">
        <v>4519037000</v>
      </c>
      <c r="R813" s="158">
        <v>45477</v>
      </c>
      <c r="S813" s="70">
        <v>15000000</v>
      </c>
      <c r="T813" s="67" t="s">
        <v>66</v>
      </c>
      <c r="U813" s="70">
        <v>85460625</v>
      </c>
      <c r="V813" s="70" t="s">
        <v>7712</v>
      </c>
      <c r="W813" s="158">
        <v>45477</v>
      </c>
      <c r="X813" s="158">
        <v>45477</v>
      </c>
      <c r="Y813" s="78" t="s">
        <v>74</v>
      </c>
      <c r="Z813" s="249">
        <v>45626</v>
      </c>
      <c r="AA813" s="71">
        <f t="shared" si="60"/>
        <v>149</v>
      </c>
      <c r="AB813" s="71">
        <v>0</v>
      </c>
      <c r="AC813" s="299">
        <v>0</v>
      </c>
      <c r="AD813" s="71">
        <v>0</v>
      </c>
      <c r="AE813" s="158" t="s">
        <v>74</v>
      </c>
      <c r="AF813" s="71">
        <f t="shared" si="61"/>
        <v>0</v>
      </c>
      <c r="AG813" s="70">
        <v>0</v>
      </c>
      <c r="AH813" s="300">
        <v>0</v>
      </c>
      <c r="AI813" s="158" t="s">
        <v>74</v>
      </c>
      <c r="AJ813" s="67">
        <v>0</v>
      </c>
      <c r="AK813" s="76" t="s">
        <v>74</v>
      </c>
      <c r="AL813" s="76" t="s">
        <v>74</v>
      </c>
      <c r="AM813" s="71">
        <f t="shared" si="62"/>
        <v>0</v>
      </c>
      <c r="AN813" s="305">
        <f>+K813+AC813-AH813</f>
        <v>15000000</v>
      </c>
      <c r="AO813" s="67" t="s">
        <v>66</v>
      </c>
      <c r="AP813" s="70">
        <v>15000000</v>
      </c>
      <c r="AQ813" s="67" t="s">
        <v>94</v>
      </c>
      <c r="AR813" s="70">
        <v>0</v>
      </c>
      <c r="AS813" s="80" t="s">
        <v>74</v>
      </c>
      <c r="AT813" s="301">
        <v>12000000</v>
      </c>
      <c r="AU813" s="203">
        <f t="shared" si="63"/>
        <v>3000000</v>
      </c>
      <c r="AV813" s="83">
        <f t="shared" si="64"/>
        <v>0.8</v>
      </c>
      <c r="AW813" s="158" t="s">
        <v>74</v>
      </c>
      <c r="AX813" s="67" t="s">
        <v>95</v>
      </c>
      <c r="AY813" s="71" t="s">
        <v>8874</v>
      </c>
      <c r="AZ813" s="68" t="s">
        <v>66</v>
      </c>
      <c r="BA813" s="68" t="s">
        <v>66</v>
      </c>
    </row>
    <row r="814" spans="2:53" x14ac:dyDescent="0.25">
      <c r="B814" s="68">
        <v>2024</v>
      </c>
      <c r="C814" s="68">
        <v>891780111</v>
      </c>
      <c r="D814" s="69" t="s">
        <v>64</v>
      </c>
      <c r="E814" s="74" t="s">
        <v>8873</v>
      </c>
      <c r="F814" s="71" t="s">
        <v>8872</v>
      </c>
      <c r="G814" s="314">
        <v>0</v>
      </c>
      <c r="H814" s="67" t="s">
        <v>72</v>
      </c>
      <c r="I814" s="69" t="s">
        <v>65</v>
      </c>
      <c r="J814" s="70" t="s">
        <v>8591</v>
      </c>
      <c r="K814" s="70">
        <v>16500000</v>
      </c>
      <c r="L814" s="68" t="s">
        <v>67</v>
      </c>
      <c r="M814" s="70" t="s">
        <v>8871</v>
      </c>
      <c r="N814" s="70">
        <v>12613225</v>
      </c>
      <c r="O814" s="70">
        <v>1498</v>
      </c>
      <c r="P814" s="158">
        <v>45475</v>
      </c>
      <c r="Q814" s="70">
        <v>4519037000</v>
      </c>
      <c r="R814" s="158">
        <v>45477</v>
      </c>
      <c r="S814" s="70">
        <v>16500000</v>
      </c>
      <c r="T814" s="67" t="s">
        <v>66</v>
      </c>
      <c r="U814" s="70">
        <v>85449357</v>
      </c>
      <c r="V814" s="70" t="s">
        <v>6038</v>
      </c>
      <c r="W814" s="158">
        <v>45477</v>
      </c>
      <c r="X814" s="158">
        <v>45477</v>
      </c>
      <c r="Y814" s="78" t="s">
        <v>74</v>
      </c>
      <c r="Z814" s="249">
        <v>45626</v>
      </c>
      <c r="AA814" s="71">
        <f t="shared" si="60"/>
        <v>149</v>
      </c>
      <c r="AB814" s="71">
        <v>0</v>
      </c>
      <c r="AC814" s="299">
        <v>0</v>
      </c>
      <c r="AD814" s="71">
        <v>0</v>
      </c>
      <c r="AE814" s="158" t="s">
        <v>74</v>
      </c>
      <c r="AF814" s="71">
        <f t="shared" si="61"/>
        <v>0</v>
      </c>
      <c r="AG814" s="70">
        <v>0</v>
      </c>
      <c r="AH814" s="300">
        <v>0</v>
      </c>
      <c r="AI814" s="158" t="s">
        <v>74</v>
      </c>
      <c r="AJ814" s="67">
        <v>0</v>
      </c>
      <c r="AK814" s="76" t="s">
        <v>74</v>
      </c>
      <c r="AL814" s="76" t="s">
        <v>74</v>
      </c>
      <c r="AM814" s="71">
        <f t="shared" si="62"/>
        <v>0</v>
      </c>
      <c r="AN814" s="305">
        <f>+K814+AC814-AH814</f>
        <v>16500000</v>
      </c>
      <c r="AO814" s="67" t="s">
        <v>66</v>
      </c>
      <c r="AP814" s="70">
        <v>16500000</v>
      </c>
      <c r="AQ814" s="67" t="s">
        <v>94</v>
      </c>
      <c r="AR814" s="70">
        <v>0</v>
      </c>
      <c r="AS814" s="80" t="s">
        <v>74</v>
      </c>
      <c r="AT814" s="301">
        <v>13200000</v>
      </c>
      <c r="AU814" s="203">
        <f t="shared" si="63"/>
        <v>3300000</v>
      </c>
      <c r="AV814" s="83">
        <f t="shared" si="64"/>
        <v>0.8</v>
      </c>
      <c r="AW814" s="158" t="s">
        <v>74</v>
      </c>
      <c r="AX814" s="67" t="s">
        <v>95</v>
      </c>
      <c r="AY814" s="71" t="s">
        <v>8870</v>
      </c>
      <c r="AZ814" s="68" t="s">
        <v>66</v>
      </c>
      <c r="BA814" s="68" t="s">
        <v>66</v>
      </c>
    </row>
    <row r="815" spans="2:53" x14ac:dyDescent="0.25">
      <c r="B815" s="68">
        <v>2024</v>
      </c>
      <c r="C815" s="68">
        <v>891780111</v>
      </c>
      <c r="D815" s="69" t="s">
        <v>64</v>
      </c>
      <c r="E815" s="74" t="s">
        <v>8869</v>
      </c>
      <c r="F815" s="71" t="s">
        <v>8868</v>
      </c>
      <c r="G815" s="314">
        <v>0</v>
      </c>
      <c r="H815" s="67" t="s">
        <v>72</v>
      </c>
      <c r="I815" s="69" t="s">
        <v>1521</v>
      </c>
      <c r="J815" s="70" t="s">
        <v>8867</v>
      </c>
      <c r="K815" s="70">
        <v>22500000</v>
      </c>
      <c r="L815" s="68" t="s">
        <v>67</v>
      </c>
      <c r="M815" s="70" t="s">
        <v>8866</v>
      </c>
      <c r="N815" s="70">
        <v>1082982258</v>
      </c>
      <c r="O815" s="70">
        <v>855</v>
      </c>
      <c r="P815" s="158">
        <v>45390</v>
      </c>
      <c r="Q815" s="70">
        <v>400000000</v>
      </c>
      <c r="R815" s="158">
        <v>45478</v>
      </c>
      <c r="S815" s="70">
        <v>22500000</v>
      </c>
      <c r="T815" s="67" t="s">
        <v>66</v>
      </c>
      <c r="U815" s="70">
        <v>1192791759</v>
      </c>
      <c r="V815" s="70" t="s">
        <v>2571</v>
      </c>
      <c r="W815" s="158">
        <v>45478</v>
      </c>
      <c r="X815" s="158">
        <v>45478</v>
      </c>
      <c r="Y815" s="78" t="s">
        <v>74</v>
      </c>
      <c r="Z815" s="249">
        <v>45626</v>
      </c>
      <c r="AA815" s="71">
        <f t="shared" si="60"/>
        <v>148</v>
      </c>
      <c r="AB815" s="71">
        <v>0</v>
      </c>
      <c r="AC815" s="299">
        <v>0</v>
      </c>
      <c r="AD815" s="71">
        <v>0</v>
      </c>
      <c r="AE815" s="158" t="s">
        <v>74</v>
      </c>
      <c r="AF815" s="71">
        <f t="shared" si="61"/>
        <v>0</v>
      </c>
      <c r="AG815" s="70">
        <v>0</v>
      </c>
      <c r="AH815" s="300">
        <v>0</v>
      </c>
      <c r="AI815" s="158" t="s">
        <v>74</v>
      </c>
      <c r="AJ815" s="67">
        <v>0</v>
      </c>
      <c r="AK815" s="76" t="s">
        <v>74</v>
      </c>
      <c r="AL815" s="76" t="s">
        <v>74</v>
      </c>
      <c r="AM815" s="71">
        <f t="shared" si="62"/>
        <v>0</v>
      </c>
      <c r="AN815" s="305">
        <f>+K815+AC815-AH815</f>
        <v>22500000</v>
      </c>
      <c r="AO815" s="67" t="s">
        <v>94</v>
      </c>
      <c r="AP815" s="70">
        <v>0</v>
      </c>
      <c r="AQ815" s="67" t="s">
        <v>94</v>
      </c>
      <c r="AR815" s="70">
        <v>0</v>
      </c>
      <c r="AS815" s="80" t="s">
        <v>74</v>
      </c>
      <c r="AT815" s="301">
        <v>18000000</v>
      </c>
      <c r="AU815" s="203">
        <f t="shared" si="63"/>
        <v>4500000</v>
      </c>
      <c r="AV815" s="83">
        <f t="shared" si="64"/>
        <v>0.8</v>
      </c>
      <c r="AW815" s="158" t="s">
        <v>74</v>
      </c>
      <c r="AX815" s="67" t="s">
        <v>95</v>
      </c>
      <c r="AY815" s="71" t="s">
        <v>8865</v>
      </c>
      <c r="AZ815" s="68" t="s">
        <v>66</v>
      </c>
      <c r="BA815" s="68" t="s">
        <v>66</v>
      </c>
    </row>
    <row r="816" spans="2:53" x14ac:dyDescent="0.25">
      <c r="B816" s="68">
        <v>2024</v>
      </c>
      <c r="C816" s="68">
        <v>891780111</v>
      </c>
      <c r="D816" s="69" t="s">
        <v>64</v>
      </c>
      <c r="E816" s="74" t="s">
        <v>8864</v>
      </c>
      <c r="F816" s="71" t="s">
        <v>8863</v>
      </c>
      <c r="G816" s="314">
        <v>0</v>
      </c>
      <c r="H816" s="67" t="s">
        <v>72</v>
      </c>
      <c r="I816" s="69" t="s">
        <v>723</v>
      </c>
      <c r="J816" s="70" t="s">
        <v>8862</v>
      </c>
      <c r="K816" s="70">
        <v>6000000</v>
      </c>
      <c r="L816" s="68" t="s">
        <v>67</v>
      </c>
      <c r="M816" s="70" t="s">
        <v>6304</v>
      </c>
      <c r="N816" s="70">
        <v>1015432527</v>
      </c>
      <c r="O816" s="70">
        <v>1467</v>
      </c>
      <c r="P816" s="158">
        <v>45469</v>
      </c>
      <c r="Q816" s="70">
        <v>178971000</v>
      </c>
      <c r="R816" s="158">
        <v>45478</v>
      </c>
      <c r="S816" s="70">
        <v>6000000</v>
      </c>
      <c r="T816" s="67" t="s">
        <v>66</v>
      </c>
      <c r="U816" s="70">
        <v>79738530</v>
      </c>
      <c r="V816" s="70" t="s">
        <v>6303</v>
      </c>
      <c r="W816" s="158">
        <v>45478</v>
      </c>
      <c r="X816" s="158">
        <v>45478</v>
      </c>
      <c r="Y816" s="78" t="s">
        <v>74</v>
      </c>
      <c r="Z816" s="249">
        <v>45535</v>
      </c>
      <c r="AA816" s="71">
        <f t="shared" si="60"/>
        <v>57</v>
      </c>
      <c r="AB816" s="71">
        <v>0</v>
      </c>
      <c r="AC816" s="299">
        <v>0</v>
      </c>
      <c r="AD816" s="71">
        <v>0</v>
      </c>
      <c r="AE816" s="158" t="s">
        <v>74</v>
      </c>
      <c r="AF816" s="71">
        <f t="shared" si="61"/>
        <v>0</v>
      </c>
      <c r="AG816" s="70">
        <v>0</v>
      </c>
      <c r="AH816" s="300">
        <v>0</v>
      </c>
      <c r="AI816" s="158" t="s">
        <v>74</v>
      </c>
      <c r="AJ816" s="67">
        <v>0</v>
      </c>
      <c r="AK816" s="76" t="s">
        <v>74</v>
      </c>
      <c r="AL816" s="76" t="s">
        <v>74</v>
      </c>
      <c r="AM816" s="71">
        <f t="shared" si="62"/>
        <v>0</v>
      </c>
      <c r="AN816" s="305">
        <f>+K816+AC816-AH816</f>
        <v>6000000</v>
      </c>
      <c r="AO816" s="67" t="s">
        <v>66</v>
      </c>
      <c r="AP816" s="70">
        <v>6000000</v>
      </c>
      <c r="AQ816" s="67" t="s">
        <v>94</v>
      </c>
      <c r="AR816" s="70">
        <v>0</v>
      </c>
      <c r="AS816" s="80" t="s">
        <v>74</v>
      </c>
      <c r="AT816" s="301">
        <v>6000000</v>
      </c>
      <c r="AU816" s="203">
        <f t="shared" si="63"/>
        <v>0</v>
      </c>
      <c r="AV816" s="83">
        <f t="shared" si="64"/>
        <v>1</v>
      </c>
      <c r="AW816" s="158" t="s">
        <v>74</v>
      </c>
      <c r="AX816" s="67" t="s">
        <v>80</v>
      </c>
      <c r="AY816" s="71" t="s">
        <v>8861</v>
      </c>
      <c r="AZ816" s="68" t="s">
        <v>66</v>
      </c>
      <c r="BA816" s="68" t="s">
        <v>66</v>
      </c>
    </row>
    <row r="817" spans="2:53" x14ac:dyDescent="0.25">
      <c r="B817" s="68">
        <v>2024</v>
      </c>
      <c r="C817" s="68">
        <v>891780111</v>
      </c>
      <c r="D817" s="69" t="s">
        <v>64</v>
      </c>
      <c r="E817" s="74" t="s">
        <v>8860</v>
      </c>
      <c r="F817" s="71" t="s">
        <v>8859</v>
      </c>
      <c r="G817" s="314">
        <v>0</v>
      </c>
      <c r="H817" s="67" t="s">
        <v>72</v>
      </c>
      <c r="I817" s="69" t="s">
        <v>65</v>
      </c>
      <c r="J817" s="70" t="s">
        <v>8858</v>
      </c>
      <c r="K817" s="70">
        <v>10500000</v>
      </c>
      <c r="L817" s="68" t="s">
        <v>67</v>
      </c>
      <c r="M817" s="70" t="s">
        <v>8857</v>
      </c>
      <c r="N817" s="70">
        <v>1082915041</v>
      </c>
      <c r="O817" s="70">
        <v>1499</v>
      </c>
      <c r="P817" s="158">
        <v>45475</v>
      </c>
      <c r="Q817" s="70">
        <v>2126650000</v>
      </c>
      <c r="R817" s="158">
        <v>45478</v>
      </c>
      <c r="S817" s="70">
        <v>10500000</v>
      </c>
      <c r="T817" s="67" t="s">
        <v>66</v>
      </c>
      <c r="U817" s="70">
        <v>57444673</v>
      </c>
      <c r="V817" s="70" t="s">
        <v>4366</v>
      </c>
      <c r="W817" s="158">
        <v>45478</v>
      </c>
      <c r="X817" s="158">
        <v>45478</v>
      </c>
      <c r="Y817" s="78" t="s">
        <v>74</v>
      </c>
      <c r="Z817" s="249">
        <v>45626</v>
      </c>
      <c r="AA817" s="71">
        <f t="shared" si="60"/>
        <v>148</v>
      </c>
      <c r="AB817" s="71">
        <v>0</v>
      </c>
      <c r="AC817" s="299">
        <v>0</v>
      </c>
      <c r="AD817" s="71">
        <v>0</v>
      </c>
      <c r="AE817" s="158" t="s">
        <v>74</v>
      </c>
      <c r="AF817" s="71">
        <f t="shared" si="61"/>
        <v>0</v>
      </c>
      <c r="AG817" s="70">
        <v>0</v>
      </c>
      <c r="AH817" s="300">
        <v>0</v>
      </c>
      <c r="AI817" s="158" t="s">
        <v>74</v>
      </c>
      <c r="AJ817" s="67">
        <v>0</v>
      </c>
      <c r="AK817" s="76" t="s">
        <v>74</v>
      </c>
      <c r="AL817" s="76" t="s">
        <v>74</v>
      </c>
      <c r="AM817" s="71">
        <f t="shared" si="62"/>
        <v>0</v>
      </c>
      <c r="AN817" s="305">
        <f>+K817+AC817-AH817</f>
        <v>10500000</v>
      </c>
      <c r="AO817" s="67" t="s">
        <v>66</v>
      </c>
      <c r="AP817" s="70">
        <v>10500000</v>
      </c>
      <c r="AQ817" s="67" t="s">
        <v>94</v>
      </c>
      <c r="AR817" s="70">
        <v>0</v>
      </c>
      <c r="AS817" s="80" t="s">
        <v>74</v>
      </c>
      <c r="AT817" s="301">
        <v>8400000</v>
      </c>
      <c r="AU817" s="203">
        <f t="shared" si="63"/>
        <v>2100000</v>
      </c>
      <c r="AV817" s="83">
        <f t="shared" si="64"/>
        <v>0.8</v>
      </c>
      <c r="AW817" s="158" t="s">
        <v>74</v>
      </c>
      <c r="AX817" s="67" t="s">
        <v>95</v>
      </c>
      <c r="AY817" s="71" t="s">
        <v>8856</v>
      </c>
      <c r="AZ817" s="68" t="s">
        <v>66</v>
      </c>
      <c r="BA817" s="68" t="s">
        <v>66</v>
      </c>
    </row>
    <row r="818" spans="2:53" x14ac:dyDescent="0.25">
      <c r="B818" s="68">
        <v>2024</v>
      </c>
      <c r="C818" s="68">
        <v>891780111</v>
      </c>
      <c r="D818" s="69" t="s">
        <v>64</v>
      </c>
      <c r="E818" s="74" t="s">
        <v>8855</v>
      </c>
      <c r="F818" s="71" t="s">
        <v>8854</v>
      </c>
      <c r="G818" s="314">
        <v>0</v>
      </c>
      <c r="H818" s="67" t="s">
        <v>72</v>
      </c>
      <c r="I818" s="69" t="s">
        <v>65</v>
      </c>
      <c r="J818" s="70" t="s">
        <v>8853</v>
      </c>
      <c r="K818" s="70">
        <v>18000000</v>
      </c>
      <c r="L818" s="68" t="s">
        <v>67</v>
      </c>
      <c r="M818" s="70" t="s">
        <v>8852</v>
      </c>
      <c r="N818" s="70">
        <v>7602961</v>
      </c>
      <c r="O818" s="70">
        <v>1498</v>
      </c>
      <c r="P818" s="158">
        <v>45475</v>
      </c>
      <c r="Q818" s="70">
        <v>4519037000</v>
      </c>
      <c r="R818" s="158">
        <v>45478</v>
      </c>
      <c r="S818" s="70">
        <v>18000000</v>
      </c>
      <c r="T818" s="67" t="s">
        <v>66</v>
      </c>
      <c r="U818" s="70">
        <v>7631392</v>
      </c>
      <c r="V818" s="70" t="s">
        <v>7911</v>
      </c>
      <c r="W818" s="158">
        <v>45478</v>
      </c>
      <c r="X818" s="158">
        <v>45478</v>
      </c>
      <c r="Y818" s="78" t="s">
        <v>74</v>
      </c>
      <c r="Z818" s="249">
        <v>45626</v>
      </c>
      <c r="AA818" s="71">
        <f t="shared" si="60"/>
        <v>148</v>
      </c>
      <c r="AB818" s="71">
        <v>0</v>
      </c>
      <c r="AC818" s="299">
        <v>0</v>
      </c>
      <c r="AD818" s="71">
        <v>0</v>
      </c>
      <c r="AE818" s="158" t="s">
        <v>74</v>
      </c>
      <c r="AF818" s="71">
        <f t="shared" si="61"/>
        <v>0</v>
      </c>
      <c r="AG818" s="70">
        <v>0</v>
      </c>
      <c r="AH818" s="300">
        <v>0</v>
      </c>
      <c r="AI818" s="158" t="s">
        <v>74</v>
      </c>
      <c r="AJ818" s="67">
        <v>0</v>
      </c>
      <c r="AK818" s="76" t="s">
        <v>74</v>
      </c>
      <c r="AL818" s="76" t="s">
        <v>74</v>
      </c>
      <c r="AM818" s="71">
        <f t="shared" si="62"/>
        <v>0</v>
      </c>
      <c r="AN818" s="305">
        <f>+K818+AC818-AH818</f>
        <v>18000000</v>
      </c>
      <c r="AO818" s="67" t="s">
        <v>66</v>
      </c>
      <c r="AP818" s="70">
        <v>18000000</v>
      </c>
      <c r="AQ818" s="67" t="s">
        <v>94</v>
      </c>
      <c r="AR818" s="70">
        <v>0</v>
      </c>
      <c r="AS818" s="80" t="s">
        <v>74</v>
      </c>
      <c r="AT818" s="301">
        <v>14400000</v>
      </c>
      <c r="AU818" s="203">
        <f t="shared" si="63"/>
        <v>3600000</v>
      </c>
      <c r="AV818" s="83">
        <f t="shared" si="64"/>
        <v>0.8</v>
      </c>
      <c r="AW818" s="158" t="s">
        <v>74</v>
      </c>
      <c r="AX818" s="67" t="s">
        <v>95</v>
      </c>
      <c r="AY818" s="71" t="s">
        <v>8851</v>
      </c>
      <c r="AZ818" s="68" t="s">
        <v>66</v>
      </c>
      <c r="BA818" s="68" t="s">
        <v>66</v>
      </c>
    </row>
    <row r="819" spans="2:53" x14ac:dyDescent="0.25">
      <c r="B819" s="68">
        <v>2024</v>
      </c>
      <c r="C819" s="68">
        <v>891780111</v>
      </c>
      <c r="D819" s="69" t="s">
        <v>64</v>
      </c>
      <c r="E819" s="74" t="s">
        <v>8850</v>
      </c>
      <c r="F819" s="71" t="s">
        <v>8849</v>
      </c>
      <c r="G819" s="314">
        <v>0</v>
      </c>
      <c r="H819" s="67" t="s">
        <v>72</v>
      </c>
      <c r="I819" s="69" t="s">
        <v>65</v>
      </c>
      <c r="J819" s="70" t="s">
        <v>8848</v>
      </c>
      <c r="K819" s="70">
        <v>13500000</v>
      </c>
      <c r="L819" s="68" t="s">
        <v>67</v>
      </c>
      <c r="M819" s="70" t="s">
        <v>8847</v>
      </c>
      <c r="N819" s="70">
        <v>1083029737</v>
      </c>
      <c r="O819" s="70">
        <v>1498</v>
      </c>
      <c r="P819" s="158">
        <v>45475</v>
      </c>
      <c r="Q819" s="70">
        <v>4519037000</v>
      </c>
      <c r="R819" s="158">
        <v>45478</v>
      </c>
      <c r="S819" s="70">
        <v>13500000</v>
      </c>
      <c r="T819" s="67" t="s">
        <v>66</v>
      </c>
      <c r="U819" s="70">
        <v>7631392</v>
      </c>
      <c r="V819" s="70" t="s">
        <v>7911</v>
      </c>
      <c r="W819" s="158">
        <v>45478</v>
      </c>
      <c r="X819" s="158">
        <v>45478</v>
      </c>
      <c r="Y819" s="78" t="s">
        <v>74</v>
      </c>
      <c r="Z819" s="249">
        <v>45626</v>
      </c>
      <c r="AA819" s="71">
        <f t="shared" si="60"/>
        <v>148</v>
      </c>
      <c r="AB819" s="71">
        <v>0</v>
      </c>
      <c r="AC819" s="299">
        <v>0</v>
      </c>
      <c r="AD819" s="71">
        <v>0</v>
      </c>
      <c r="AE819" s="158" t="s">
        <v>74</v>
      </c>
      <c r="AF819" s="71">
        <f t="shared" si="61"/>
        <v>0</v>
      </c>
      <c r="AG819" s="70">
        <v>0</v>
      </c>
      <c r="AH819" s="300">
        <v>0</v>
      </c>
      <c r="AI819" s="158" t="s">
        <v>74</v>
      </c>
      <c r="AJ819" s="67">
        <v>0</v>
      </c>
      <c r="AK819" s="76" t="s">
        <v>74</v>
      </c>
      <c r="AL819" s="76" t="s">
        <v>74</v>
      </c>
      <c r="AM819" s="71">
        <f t="shared" si="62"/>
        <v>0</v>
      </c>
      <c r="AN819" s="305">
        <f>+K819+AC819-AH819</f>
        <v>13500000</v>
      </c>
      <c r="AO819" s="67" t="s">
        <v>66</v>
      </c>
      <c r="AP819" s="70">
        <v>13500000</v>
      </c>
      <c r="AQ819" s="67" t="s">
        <v>94</v>
      </c>
      <c r="AR819" s="70">
        <v>0</v>
      </c>
      <c r="AS819" s="80" t="s">
        <v>74</v>
      </c>
      <c r="AT819" s="301">
        <v>10800000</v>
      </c>
      <c r="AU819" s="203">
        <f t="shared" si="63"/>
        <v>2700000</v>
      </c>
      <c r="AV819" s="83">
        <f t="shared" si="64"/>
        <v>0.8</v>
      </c>
      <c r="AW819" s="158" t="s">
        <v>74</v>
      </c>
      <c r="AX819" s="67" t="s">
        <v>95</v>
      </c>
      <c r="AY819" s="71" t="s">
        <v>8846</v>
      </c>
      <c r="AZ819" s="68" t="s">
        <v>66</v>
      </c>
      <c r="BA819" s="68" t="s">
        <v>66</v>
      </c>
    </row>
    <row r="820" spans="2:53" x14ac:dyDescent="0.25">
      <c r="B820" s="68">
        <v>2024</v>
      </c>
      <c r="C820" s="68">
        <v>891780111</v>
      </c>
      <c r="D820" s="69" t="s">
        <v>64</v>
      </c>
      <c r="E820" s="74" t="s">
        <v>8845</v>
      </c>
      <c r="F820" s="71" t="s">
        <v>8844</v>
      </c>
      <c r="G820" s="314">
        <v>0</v>
      </c>
      <c r="H820" s="67" t="s">
        <v>72</v>
      </c>
      <c r="I820" s="69" t="s">
        <v>65</v>
      </c>
      <c r="J820" s="70" t="s">
        <v>8843</v>
      </c>
      <c r="K820" s="70">
        <v>15000000</v>
      </c>
      <c r="L820" s="68" t="s">
        <v>67</v>
      </c>
      <c r="M820" s="70" t="s">
        <v>8842</v>
      </c>
      <c r="N820" s="70">
        <v>57436179</v>
      </c>
      <c r="O820" s="70">
        <v>1498</v>
      </c>
      <c r="P820" s="158">
        <v>45475</v>
      </c>
      <c r="Q820" s="70">
        <v>4519037000</v>
      </c>
      <c r="R820" s="158">
        <v>45478</v>
      </c>
      <c r="S820" s="70">
        <v>15000000</v>
      </c>
      <c r="T820" s="67" t="s">
        <v>66</v>
      </c>
      <c r="U820" s="70">
        <v>36665858</v>
      </c>
      <c r="V820" s="70" t="s">
        <v>4422</v>
      </c>
      <c r="W820" s="158">
        <v>45478</v>
      </c>
      <c r="X820" s="158">
        <v>45478</v>
      </c>
      <c r="Y820" s="78" t="s">
        <v>74</v>
      </c>
      <c r="Z820" s="249">
        <v>45626</v>
      </c>
      <c r="AA820" s="71">
        <f t="shared" si="60"/>
        <v>148</v>
      </c>
      <c r="AB820" s="71">
        <v>0</v>
      </c>
      <c r="AC820" s="299">
        <v>0</v>
      </c>
      <c r="AD820" s="71">
        <v>0</v>
      </c>
      <c r="AE820" s="158" t="s">
        <v>74</v>
      </c>
      <c r="AF820" s="71">
        <f t="shared" si="61"/>
        <v>0</v>
      </c>
      <c r="AG820" s="70">
        <v>0</v>
      </c>
      <c r="AH820" s="300">
        <v>0</v>
      </c>
      <c r="AI820" s="158" t="s">
        <v>74</v>
      </c>
      <c r="AJ820" s="67">
        <v>0</v>
      </c>
      <c r="AK820" s="76" t="s">
        <v>74</v>
      </c>
      <c r="AL820" s="76" t="s">
        <v>74</v>
      </c>
      <c r="AM820" s="71">
        <f t="shared" si="62"/>
        <v>0</v>
      </c>
      <c r="AN820" s="305">
        <f>+K820+AC820-AH820</f>
        <v>15000000</v>
      </c>
      <c r="AO820" s="67" t="s">
        <v>66</v>
      </c>
      <c r="AP820" s="70">
        <v>15000000</v>
      </c>
      <c r="AQ820" s="67" t="s">
        <v>94</v>
      </c>
      <c r="AR820" s="70">
        <v>0</v>
      </c>
      <c r="AS820" s="80" t="s">
        <v>74</v>
      </c>
      <c r="AT820" s="301">
        <v>12000000</v>
      </c>
      <c r="AU820" s="203">
        <f t="shared" si="63"/>
        <v>3000000</v>
      </c>
      <c r="AV820" s="83">
        <f t="shared" si="64"/>
        <v>0.8</v>
      </c>
      <c r="AW820" s="158" t="s">
        <v>74</v>
      </c>
      <c r="AX820" s="67" t="s">
        <v>95</v>
      </c>
      <c r="AY820" s="71" t="s">
        <v>8841</v>
      </c>
      <c r="AZ820" s="68" t="s">
        <v>66</v>
      </c>
      <c r="BA820" s="68" t="s">
        <v>66</v>
      </c>
    </row>
    <row r="821" spans="2:53" x14ac:dyDescent="0.25">
      <c r="B821" s="68">
        <v>2024</v>
      </c>
      <c r="C821" s="68">
        <v>891780111</v>
      </c>
      <c r="D821" s="69" t="s">
        <v>64</v>
      </c>
      <c r="E821" s="74" t="s">
        <v>8840</v>
      </c>
      <c r="F821" s="71" t="s">
        <v>8839</v>
      </c>
      <c r="G821" s="314">
        <v>0</v>
      </c>
      <c r="H821" s="67" t="s">
        <v>72</v>
      </c>
      <c r="I821" s="69" t="s">
        <v>65</v>
      </c>
      <c r="J821" s="70" t="s">
        <v>8838</v>
      </c>
      <c r="K821" s="70">
        <v>13500000</v>
      </c>
      <c r="L821" s="68" t="s">
        <v>67</v>
      </c>
      <c r="M821" s="70" t="s">
        <v>8837</v>
      </c>
      <c r="N821" s="70">
        <v>1083020916</v>
      </c>
      <c r="O821" s="70">
        <v>1498</v>
      </c>
      <c r="P821" s="158">
        <v>45475</v>
      </c>
      <c r="Q821" s="70">
        <v>4519037000</v>
      </c>
      <c r="R821" s="158">
        <v>45478</v>
      </c>
      <c r="S821" s="70">
        <v>13500000</v>
      </c>
      <c r="T821" s="67" t="s">
        <v>66</v>
      </c>
      <c r="U821" s="70">
        <v>7631392</v>
      </c>
      <c r="V821" s="70" t="s">
        <v>7911</v>
      </c>
      <c r="W821" s="158">
        <v>45478</v>
      </c>
      <c r="X821" s="158">
        <v>45478</v>
      </c>
      <c r="Y821" s="78" t="s">
        <v>74</v>
      </c>
      <c r="Z821" s="249">
        <v>45626</v>
      </c>
      <c r="AA821" s="71">
        <f t="shared" si="60"/>
        <v>148</v>
      </c>
      <c r="AB821" s="71">
        <v>0</v>
      </c>
      <c r="AC821" s="299">
        <v>0</v>
      </c>
      <c r="AD821" s="71">
        <v>0</v>
      </c>
      <c r="AE821" s="158" t="s">
        <v>74</v>
      </c>
      <c r="AF821" s="71">
        <f t="shared" si="61"/>
        <v>0</v>
      </c>
      <c r="AG821" s="70">
        <v>0</v>
      </c>
      <c r="AH821" s="300">
        <v>0</v>
      </c>
      <c r="AI821" s="158" t="s">
        <v>74</v>
      </c>
      <c r="AJ821" s="67">
        <v>0</v>
      </c>
      <c r="AK821" s="76" t="s">
        <v>74</v>
      </c>
      <c r="AL821" s="76" t="s">
        <v>74</v>
      </c>
      <c r="AM821" s="71">
        <f t="shared" si="62"/>
        <v>0</v>
      </c>
      <c r="AN821" s="305">
        <f>+K821+AC821-AH821</f>
        <v>13500000</v>
      </c>
      <c r="AO821" s="67" t="s">
        <v>66</v>
      </c>
      <c r="AP821" s="70">
        <v>13500000</v>
      </c>
      <c r="AQ821" s="67" t="s">
        <v>94</v>
      </c>
      <c r="AR821" s="70">
        <v>0</v>
      </c>
      <c r="AS821" s="80" t="s">
        <v>74</v>
      </c>
      <c r="AT821" s="301">
        <v>10800000</v>
      </c>
      <c r="AU821" s="203">
        <f t="shared" si="63"/>
        <v>2700000</v>
      </c>
      <c r="AV821" s="83">
        <f t="shared" si="64"/>
        <v>0.8</v>
      </c>
      <c r="AW821" s="158" t="s">
        <v>74</v>
      </c>
      <c r="AX821" s="67" t="s">
        <v>95</v>
      </c>
      <c r="AY821" s="71" t="s">
        <v>8836</v>
      </c>
      <c r="AZ821" s="68" t="s">
        <v>66</v>
      </c>
      <c r="BA821" s="68" t="s">
        <v>66</v>
      </c>
    </row>
    <row r="822" spans="2:53" x14ac:dyDescent="0.25">
      <c r="B822" s="68">
        <v>2024</v>
      </c>
      <c r="C822" s="68">
        <v>891780111</v>
      </c>
      <c r="D822" s="69" t="s">
        <v>64</v>
      </c>
      <c r="E822" s="74" t="s">
        <v>8835</v>
      </c>
      <c r="F822" s="71" t="s">
        <v>8834</v>
      </c>
      <c r="G822" s="314">
        <v>0</v>
      </c>
      <c r="H822" s="67" t="s">
        <v>72</v>
      </c>
      <c r="I822" s="69" t="s">
        <v>65</v>
      </c>
      <c r="J822" s="70" t="s">
        <v>8833</v>
      </c>
      <c r="K822" s="70">
        <v>10500000</v>
      </c>
      <c r="L822" s="68" t="s">
        <v>67</v>
      </c>
      <c r="M822" s="70" t="s">
        <v>8832</v>
      </c>
      <c r="N822" s="70">
        <v>5492235</v>
      </c>
      <c r="O822" s="70">
        <v>1499</v>
      </c>
      <c r="P822" s="158">
        <v>45475</v>
      </c>
      <c r="Q822" s="70">
        <v>2126650000</v>
      </c>
      <c r="R822" s="158">
        <v>45478</v>
      </c>
      <c r="S822" s="70">
        <v>10500000</v>
      </c>
      <c r="T822" s="67" t="s">
        <v>66</v>
      </c>
      <c r="U822" s="70">
        <v>57444673</v>
      </c>
      <c r="V822" s="70" t="s">
        <v>4366</v>
      </c>
      <c r="W822" s="158">
        <v>45478</v>
      </c>
      <c r="X822" s="158">
        <v>45478</v>
      </c>
      <c r="Y822" s="78" t="s">
        <v>74</v>
      </c>
      <c r="Z822" s="249">
        <v>45626</v>
      </c>
      <c r="AA822" s="71">
        <f t="shared" si="60"/>
        <v>148</v>
      </c>
      <c r="AB822" s="71">
        <v>0</v>
      </c>
      <c r="AC822" s="299">
        <v>0</v>
      </c>
      <c r="AD822" s="71">
        <v>0</v>
      </c>
      <c r="AE822" s="158" t="s">
        <v>74</v>
      </c>
      <c r="AF822" s="71">
        <f t="shared" si="61"/>
        <v>0</v>
      </c>
      <c r="AG822" s="70">
        <v>0</v>
      </c>
      <c r="AH822" s="300">
        <v>0</v>
      </c>
      <c r="AI822" s="158" t="s">
        <v>74</v>
      </c>
      <c r="AJ822" s="67">
        <v>0</v>
      </c>
      <c r="AK822" s="76" t="s">
        <v>74</v>
      </c>
      <c r="AL822" s="76" t="s">
        <v>74</v>
      </c>
      <c r="AM822" s="71">
        <f t="shared" si="62"/>
        <v>0</v>
      </c>
      <c r="AN822" s="305">
        <f>+K822+AC822-AH822</f>
        <v>10500000</v>
      </c>
      <c r="AO822" s="67" t="s">
        <v>66</v>
      </c>
      <c r="AP822" s="70">
        <v>10500000</v>
      </c>
      <c r="AQ822" s="67" t="s">
        <v>94</v>
      </c>
      <c r="AR822" s="70">
        <v>0</v>
      </c>
      <c r="AS822" s="80" t="s">
        <v>74</v>
      </c>
      <c r="AT822" s="301">
        <v>8400000</v>
      </c>
      <c r="AU822" s="203">
        <f t="shared" si="63"/>
        <v>2100000</v>
      </c>
      <c r="AV822" s="83">
        <f t="shared" si="64"/>
        <v>0.8</v>
      </c>
      <c r="AW822" s="158" t="s">
        <v>74</v>
      </c>
      <c r="AX822" s="67" t="s">
        <v>95</v>
      </c>
      <c r="AY822" s="71" t="s">
        <v>8831</v>
      </c>
      <c r="AZ822" s="68" t="s">
        <v>66</v>
      </c>
      <c r="BA822" s="68" t="s">
        <v>66</v>
      </c>
    </row>
    <row r="823" spans="2:53" x14ac:dyDescent="0.25">
      <c r="B823" s="68">
        <v>2024</v>
      </c>
      <c r="C823" s="68">
        <v>891780111</v>
      </c>
      <c r="D823" s="69" t="s">
        <v>64</v>
      </c>
      <c r="E823" s="74" t="s">
        <v>8830</v>
      </c>
      <c r="F823" s="71" t="s">
        <v>8829</v>
      </c>
      <c r="G823" s="314">
        <v>0</v>
      </c>
      <c r="H823" s="67" t="s">
        <v>72</v>
      </c>
      <c r="I823" s="69" t="s">
        <v>65</v>
      </c>
      <c r="J823" s="70" t="s">
        <v>8828</v>
      </c>
      <c r="K823" s="70">
        <v>18000000</v>
      </c>
      <c r="L823" s="68" t="s">
        <v>67</v>
      </c>
      <c r="M823" s="70" t="s">
        <v>8827</v>
      </c>
      <c r="N823" s="70">
        <v>1083029651</v>
      </c>
      <c r="O823" s="70">
        <v>1498</v>
      </c>
      <c r="P823" s="158">
        <v>45475</v>
      </c>
      <c r="Q823" s="70">
        <v>4519037000</v>
      </c>
      <c r="R823" s="158">
        <v>45478</v>
      </c>
      <c r="S823" s="70">
        <v>18000000</v>
      </c>
      <c r="T823" s="67" t="s">
        <v>66</v>
      </c>
      <c r="U823" s="70">
        <v>1082870070</v>
      </c>
      <c r="V823" s="70" t="s">
        <v>6187</v>
      </c>
      <c r="W823" s="158">
        <v>45478</v>
      </c>
      <c r="X823" s="158">
        <v>45478</v>
      </c>
      <c r="Y823" s="78" t="s">
        <v>74</v>
      </c>
      <c r="Z823" s="249">
        <v>45626</v>
      </c>
      <c r="AA823" s="71">
        <f t="shared" si="60"/>
        <v>148</v>
      </c>
      <c r="AB823" s="71">
        <v>0</v>
      </c>
      <c r="AC823" s="299">
        <v>0</v>
      </c>
      <c r="AD823" s="71">
        <v>0</v>
      </c>
      <c r="AE823" s="158" t="s">
        <v>74</v>
      </c>
      <c r="AF823" s="71">
        <f t="shared" si="61"/>
        <v>0</v>
      </c>
      <c r="AG823" s="70">
        <v>0</v>
      </c>
      <c r="AH823" s="300">
        <v>0</v>
      </c>
      <c r="AI823" s="158" t="s">
        <v>74</v>
      </c>
      <c r="AJ823" s="67">
        <v>0</v>
      </c>
      <c r="AK823" s="76" t="s">
        <v>74</v>
      </c>
      <c r="AL823" s="76" t="s">
        <v>74</v>
      </c>
      <c r="AM823" s="71">
        <f t="shared" si="62"/>
        <v>0</v>
      </c>
      <c r="AN823" s="305">
        <f>+K823+AC823-AH823</f>
        <v>18000000</v>
      </c>
      <c r="AO823" s="67" t="s">
        <v>66</v>
      </c>
      <c r="AP823" s="70">
        <v>18000000</v>
      </c>
      <c r="AQ823" s="67" t="s">
        <v>94</v>
      </c>
      <c r="AR823" s="70">
        <v>0</v>
      </c>
      <c r="AS823" s="80" t="s">
        <v>74</v>
      </c>
      <c r="AT823" s="301">
        <v>14400000</v>
      </c>
      <c r="AU823" s="203">
        <f t="shared" si="63"/>
        <v>3600000</v>
      </c>
      <c r="AV823" s="83">
        <f t="shared" si="64"/>
        <v>0.8</v>
      </c>
      <c r="AW823" s="158" t="s">
        <v>74</v>
      </c>
      <c r="AX823" s="67" t="s">
        <v>95</v>
      </c>
      <c r="AY823" s="71" t="s">
        <v>8826</v>
      </c>
      <c r="AZ823" s="68" t="s">
        <v>66</v>
      </c>
      <c r="BA823" s="68" t="s">
        <v>66</v>
      </c>
    </row>
    <row r="824" spans="2:53" x14ac:dyDescent="0.25">
      <c r="B824" s="68">
        <v>2024</v>
      </c>
      <c r="C824" s="68">
        <v>891780111</v>
      </c>
      <c r="D824" s="69" t="s">
        <v>64</v>
      </c>
      <c r="E824" s="74" t="s">
        <v>8825</v>
      </c>
      <c r="F824" s="71" t="s">
        <v>8824</v>
      </c>
      <c r="G824" s="314">
        <v>0</v>
      </c>
      <c r="H824" s="67" t="s">
        <v>72</v>
      </c>
      <c r="I824" s="69" t="s">
        <v>65</v>
      </c>
      <c r="J824" s="70" t="s">
        <v>8716</v>
      </c>
      <c r="K824" s="70">
        <v>10500000</v>
      </c>
      <c r="L824" s="68" t="s">
        <v>67</v>
      </c>
      <c r="M824" s="70" t="s">
        <v>8823</v>
      </c>
      <c r="N824" s="70">
        <v>1082900551</v>
      </c>
      <c r="O824" s="70">
        <v>1499</v>
      </c>
      <c r="P824" s="158">
        <v>45475</v>
      </c>
      <c r="Q824" s="70">
        <v>2126650000</v>
      </c>
      <c r="R824" s="158">
        <v>45478</v>
      </c>
      <c r="S824" s="70">
        <v>10500000</v>
      </c>
      <c r="T824" s="67" t="s">
        <v>66</v>
      </c>
      <c r="U824" s="70">
        <v>7631392</v>
      </c>
      <c r="V824" s="70" t="s">
        <v>7911</v>
      </c>
      <c r="W824" s="158">
        <v>45478</v>
      </c>
      <c r="X824" s="158">
        <v>45478</v>
      </c>
      <c r="Y824" s="78" t="s">
        <v>74</v>
      </c>
      <c r="Z824" s="249">
        <v>45626</v>
      </c>
      <c r="AA824" s="71">
        <f t="shared" si="60"/>
        <v>148</v>
      </c>
      <c r="AB824" s="71">
        <v>0</v>
      </c>
      <c r="AC824" s="299">
        <v>0</v>
      </c>
      <c r="AD824" s="71">
        <v>0</v>
      </c>
      <c r="AE824" s="158" t="s">
        <v>74</v>
      </c>
      <c r="AF824" s="71">
        <f t="shared" si="61"/>
        <v>0</v>
      </c>
      <c r="AG824" s="70">
        <v>0</v>
      </c>
      <c r="AH824" s="300">
        <v>0</v>
      </c>
      <c r="AI824" s="158" t="s">
        <v>74</v>
      </c>
      <c r="AJ824" s="67">
        <v>0</v>
      </c>
      <c r="AK824" s="76" t="s">
        <v>74</v>
      </c>
      <c r="AL824" s="76" t="s">
        <v>74</v>
      </c>
      <c r="AM824" s="71">
        <f t="shared" si="62"/>
        <v>0</v>
      </c>
      <c r="AN824" s="305">
        <f>+K824+AC824-AH824</f>
        <v>10500000</v>
      </c>
      <c r="AO824" s="67" t="s">
        <v>66</v>
      </c>
      <c r="AP824" s="70">
        <v>10500000</v>
      </c>
      <c r="AQ824" s="67" t="s">
        <v>94</v>
      </c>
      <c r="AR824" s="70">
        <v>0</v>
      </c>
      <c r="AS824" s="80" t="s">
        <v>74</v>
      </c>
      <c r="AT824" s="301">
        <v>8400000</v>
      </c>
      <c r="AU824" s="203">
        <f t="shared" si="63"/>
        <v>2100000</v>
      </c>
      <c r="AV824" s="83">
        <f t="shared" si="64"/>
        <v>0.8</v>
      </c>
      <c r="AW824" s="158" t="s">
        <v>74</v>
      </c>
      <c r="AX824" s="67" t="s">
        <v>95</v>
      </c>
      <c r="AY824" s="71" t="s">
        <v>8822</v>
      </c>
      <c r="AZ824" s="68" t="s">
        <v>66</v>
      </c>
      <c r="BA824" s="68" t="s">
        <v>66</v>
      </c>
    </row>
    <row r="825" spans="2:53" x14ac:dyDescent="0.25">
      <c r="B825" s="68">
        <v>2024</v>
      </c>
      <c r="C825" s="68">
        <v>891780111</v>
      </c>
      <c r="D825" s="69" t="s">
        <v>64</v>
      </c>
      <c r="E825" s="74" t="s">
        <v>8821</v>
      </c>
      <c r="F825" s="71" t="s">
        <v>8820</v>
      </c>
      <c r="G825" s="314">
        <v>0</v>
      </c>
      <c r="H825" s="67" t="s">
        <v>72</v>
      </c>
      <c r="I825" s="69" t="s">
        <v>65</v>
      </c>
      <c r="J825" s="70" t="s">
        <v>8819</v>
      </c>
      <c r="K825" s="70">
        <v>12500000</v>
      </c>
      <c r="L825" s="68" t="s">
        <v>67</v>
      </c>
      <c r="M825" s="70" t="s">
        <v>8818</v>
      </c>
      <c r="N825" s="70">
        <v>1004346785</v>
      </c>
      <c r="O825" s="70">
        <v>1499</v>
      </c>
      <c r="P825" s="158">
        <v>45475</v>
      </c>
      <c r="Q825" s="70">
        <v>2126650000</v>
      </c>
      <c r="R825" s="158">
        <v>45478</v>
      </c>
      <c r="S825" s="70">
        <v>12500000</v>
      </c>
      <c r="T825" s="67" t="s">
        <v>66</v>
      </c>
      <c r="U825" s="70">
        <v>7631392</v>
      </c>
      <c r="V825" s="70" t="s">
        <v>7911</v>
      </c>
      <c r="W825" s="158">
        <v>45478</v>
      </c>
      <c r="X825" s="158">
        <v>45478</v>
      </c>
      <c r="Y825" s="78" t="s">
        <v>74</v>
      </c>
      <c r="Z825" s="249">
        <v>45626</v>
      </c>
      <c r="AA825" s="71">
        <f t="shared" si="60"/>
        <v>148</v>
      </c>
      <c r="AB825" s="71">
        <v>0</v>
      </c>
      <c r="AC825" s="299">
        <v>0</v>
      </c>
      <c r="AD825" s="71">
        <v>0</v>
      </c>
      <c r="AE825" s="158" t="s">
        <v>74</v>
      </c>
      <c r="AF825" s="71">
        <f t="shared" si="61"/>
        <v>0</v>
      </c>
      <c r="AG825" s="70">
        <v>0</v>
      </c>
      <c r="AH825" s="300">
        <v>0</v>
      </c>
      <c r="AI825" s="158" t="s">
        <v>74</v>
      </c>
      <c r="AJ825" s="67">
        <v>0</v>
      </c>
      <c r="AK825" s="76" t="s">
        <v>74</v>
      </c>
      <c r="AL825" s="76" t="s">
        <v>74</v>
      </c>
      <c r="AM825" s="71">
        <f t="shared" si="62"/>
        <v>0</v>
      </c>
      <c r="AN825" s="305">
        <f>+K825+AC825-AH825</f>
        <v>12500000</v>
      </c>
      <c r="AO825" s="67" t="s">
        <v>66</v>
      </c>
      <c r="AP825" s="70">
        <v>12500000</v>
      </c>
      <c r="AQ825" s="67" t="s">
        <v>94</v>
      </c>
      <c r="AR825" s="70">
        <v>0</v>
      </c>
      <c r="AS825" s="80" t="s">
        <v>74</v>
      </c>
      <c r="AT825" s="301">
        <v>10000000</v>
      </c>
      <c r="AU825" s="203">
        <f t="shared" si="63"/>
        <v>2500000</v>
      </c>
      <c r="AV825" s="83">
        <f t="shared" si="64"/>
        <v>0.8</v>
      </c>
      <c r="AW825" s="158" t="s">
        <v>74</v>
      </c>
      <c r="AX825" s="67" t="s">
        <v>95</v>
      </c>
      <c r="AY825" s="71" t="s">
        <v>8817</v>
      </c>
      <c r="AZ825" s="68" t="s">
        <v>66</v>
      </c>
      <c r="BA825" s="68" t="s">
        <v>66</v>
      </c>
    </row>
    <row r="826" spans="2:53" x14ac:dyDescent="0.25">
      <c r="B826" s="68">
        <v>2024</v>
      </c>
      <c r="C826" s="68">
        <v>891780111</v>
      </c>
      <c r="D826" s="69" t="s">
        <v>64</v>
      </c>
      <c r="E826" s="74" t="s">
        <v>8816</v>
      </c>
      <c r="F826" s="71" t="s">
        <v>8815</v>
      </c>
      <c r="G826" s="314">
        <v>0</v>
      </c>
      <c r="H826" s="67" t="s">
        <v>72</v>
      </c>
      <c r="I826" s="69" t="s">
        <v>65</v>
      </c>
      <c r="J826" s="70" t="s">
        <v>8814</v>
      </c>
      <c r="K826" s="70">
        <v>16500000</v>
      </c>
      <c r="L826" s="68" t="s">
        <v>67</v>
      </c>
      <c r="M826" s="70" t="s">
        <v>8813</v>
      </c>
      <c r="N826" s="70">
        <v>85472799</v>
      </c>
      <c r="O826" s="70">
        <v>1498</v>
      </c>
      <c r="P826" s="158">
        <v>45475</v>
      </c>
      <c r="Q826" s="70">
        <v>4519037000</v>
      </c>
      <c r="R826" s="158">
        <v>45478</v>
      </c>
      <c r="S826" s="70">
        <v>16500000</v>
      </c>
      <c r="T826" s="67" t="s">
        <v>66</v>
      </c>
      <c r="U826" s="70">
        <v>12621405</v>
      </c>
      <c r="V826" s="70" t="s">
        <v>5391</v>
      </c>
      <c r="W826" s="158">
        <v>45478</v>
      </c>
      <c r="X826" s="158">
        <v>45478</v>
      </c>
      <c r="Y826" s="78" t="s">
        <v>74</v>
      </c>
      <c r="Z826" s="249">
        <v>45626</v>
      </c>
      <c r="AA826" s="71">
        <f t="shared" si="60"/>
        <v>148</v>
      </c>
      <c r="AB826" s="71">
        <v>0</v>
      </c>
      <c r="AC826" s="299">
        <v>0</v>
      </c>
      <c r="AD826" s="71">
        <v>0</v>
      </c>
      <c r="AE826" s="158" t="s">
        <v>74</v>
      </c>
      <c r="AF826" s="71">
        <f t="shared" si="61"/>
        <v>0</v>
      </c>
      <c r="AG826" s="70">
        <v>0</v>
      </c>
      <c r="AH826" s="300">
        <v>0</v>
      </c>
      <c r="AI826" s="158" t="s">
        <v>74</v>
      </c>
      <c r="AJ826" s="67">
        <v>0</v>
      </c>
      <c r="AK826" s="76" t="s">
        <v>74</v>
      </c>
      <c r="AL826" s="76" t="s">
        <v>74</v>
      </c>
      <c r="AM826" s="71">
        <f t="shared" si="62"/>
        <v>0</v>
      </c>
      <c r="AN826" s="305">
        <f>+K826+AC826-AH826</f>
        <v>16500000</v>
      </c>
      <c r="AO826" s="67" t="s">
        <v>66</v>
      </c>
      <c r="AP826" s="70">
        <v>16500000</v>
      </c>
      <c r="AQ826" s="67" t="s">
        <v>94</v>
      </c>
      <c r="AR826" s="70">
        <v>0</v>
      </c>
      <c r="AS826" s="80" t="s">
        <v>74</v>
      </c>
      <c r="AT826" s="301">
        <v>13200000</v>
      </c>
      <c r="AU826" s="203">
        <f t="shared" si="63"/>
        <v>3300000</v>
      </c>
      <c r="AV826" s="83">
        <f t="shared" si="64"/>
        <v>0.8</v>
      </c>
      <c r="AW826" s="158" t="s">
        <v>74</v>
      </c>
      <c r="AX826" s="67" t="s">
        <v>95</v>
      </c>
      <c r="AY826" s="71" t="s">
        <v>8812</v>
      </c>
      <c r="AZ826" s="68" t="s">
        <v>66</v>
      </c>
      <c r="BA826" s="68" t="s">
        <v>66</v>
      </c>
    </row>
    <row r="827" spans="2:53" x14ac:dyDescent="0.25">
      <c r="B827" s="68">
        <v>2024</v>
      </c>
      <c r="C827" s="68">
        <v>891780111</v>
      </c>
      <c r="D827" s="69" t="s">
        <v>64</v>
      </c>
      <c r="E827" s="74" t="s">
        <v>8811</v>
      </c>
      <c r="F827" s="71" t="s">
        <v>8810</v>
      </c>
      <c r="G827" s="314">
        <v>0</v>
      </c>
      <c r="H827" s="67" t="s">
        <v>72</v>
      </c>
      <c r="I827" s="69" t="s">
        <v>65</v>
      </c>
      <c r="J827" s="70" t="s">
        <v>8809</v>
      </c>
      <c r="K827" s="70">
        <v>16500000</v>
      </c>
      <c r="L827" s="68" t="s">
        <v>67</v>
      </c>
      <c r="M827" s="70" t="s">
        <v>8808</v>
      </c>
      <c r="N827" s="70">
        <v>7602309</v>
      </c>
      <c r="O827" s="70">
        <v>1498</v>
      </c>
      <c r="P827" s="158">
        <v>45475</v>
      </c>
      <c r="Q827" s="70">
        <v>4519037000</v>
      </c>
      <c r="R827" s="158">
        <v>45478</v>
      </c>
      <c r="S827" s="70">
        <v>16500000</v>
      </c>
      <c r="T827" s="67" t="s">
        <v>66</v>
      </c>
      <c r="U827" s="70">
        <v>39058006</v>
      </c>
      <c r="V827" s="70" t="s">
        <v>8534</v>
      </c>
      <c r="W827" s="158">
        <v>45478</v>
      </c>
      <c r="X827" s="158">
        <v>45478</v>
      </c>
      <c r="Y827" s="78" t="s">
        <v>74</v>
      </c>
      <c r="Z827" s="249">
        <v>45626</v>
      </c>
      <c r="AA827" s="71">
        <f t="shared" si="60"/>
        <v>148</v>
      </c>
      <c r="AB827" s="71">
        <v>0</v>
      </c>
      <c r="AC827" s="299">
        <v>0</v>
      </c>
      <c r="AD827" s="71">
        <v>0</v>
      </c>
      <c r="AE827" s="158" t="s">
        <v>74</v>
      </c>
      <c r="AF827" s="71">
        <f t="shared" si="61"/>
        <v>0</v>
      </c>
      <c r="AG827" s="70">
        <v>0</v>
      </c>
      <c r="AH827" s="300">
        <v>0</v>
      </c>
      <c r="AI827" s="158" t="s">
        <v>74</v>
      </c>
      <c r="AJ827" s="67">
        <v>0</v>
      </c>
      <c r="AK827" s="76" t="s">
        <v>74</v>
      </c>
      <c r="AL827" s="76" t="s">
        <v>74</v>
      </c>
      <c r="AM827" s="71">
        <f t="shared" si="62"/>
        <v>0</v>
      </c>
      <c r="AN827" s="305">
        <f>+K827+AC827-AH827</f>
        <v>16500000</v>
      </c>
      <c r="AO827" s="67" t="s">
        <v>66</v>
      </c>
      <c r="AP827" s="70">
        <v>16500000</v>
      </c>
      <c r="AQ827" s="67" t="s">
        <v>94</v>
      </c>
      <c r="AR827" s="70">
        <v>0</v>
      </c>
      <c r="AS827" s="80" t="s">
        <v>74</v>
      </c>
      <c r="AT827" s="301">
        <v>13200000</v>
      </c>
      <c r="AU827" s="203">
        <f t="shared" si="63"/>
        <v>3300000</v>
      </c>
      <c r="AV827" s="83">
        <f t="shared" si="64"/>
        <v>0.8</v>
      </c>
      <c r="AW827" s="158" t="s">
        <v>74</v>
      </c>
      <c r="AX827" s="67" t="s">
        <v>95</v>
      </c>
      <c r="AY827" s="71" t="s">
        <v>8807</v>
      </c>
      <c r="AZ827" s="68" t="s">
        <v>66</v>
      </c>
      <c r="BA827" s="68" t="s">
        <v>66</v>
      </c>
    </row>
    <row r="828" spans="2:53" x14ac:dyDescent="0.25">
      <c r="B828" s="68">
        <v>2024</v>
      </c>
      <c r="C828" s="68">
        <v>891780111</v>
      </c>
      <c r="D828" s="69" t="s">
        <v>64</v>
      </c>
      <c r="E828" s="74" t="s">
        <v>8806</v>
      </c>
      <c r="F828" s="71" t="s">
        <v>8805</v>
      </c>
      <c r="G828" s="314">
        <v>0</v>
      </c>
      <c r="H828" s="67" t="s">
        <v>72</v>
      </c>
      <c r="I828" s="69" t="s">
        <v>65</v>
      </c>
      <c r="J828" s="70" t="s">
        <v>8804</v>
      </c>
      <c r="K828" s="70">
        <v>20500000</v>
      </c>
      <c r="L828" s="68" t="s">
        <v>67</v>
      </c>
      <c r="M828" s="70" t="s">
        <v>8803</v>
      </c>
      <c r="N828" s="70">
        <v>1082882287</v>
      </c>
      <c r="O828" s="70">
        <v>1498</v>
      </c>
      <c r="P828" s="158">
        <v>45475</v>
      </c>
      <c r="Q828" s="70">
        <v>4519037000</v>
      </c>
      <c r="R828" s="158">
        <v>45478</v>
      </c>
      <c r="S828" s="70">
        <v>20500000</v>
      </c>
      <c r="T828" s="67" t="s">
        <v>66</v>
      </c>
      <c r="U828" s="70">
        <v>12621405</v>
      </c>
      <c r="V828" s="70" t="s">
        <v>5391</v>
      </c>
      <c r="W828" s="158">
        <v>45478</v>
      </c>
      <c r="X828" s="158">
        <v>45478</v>
      </c>
      <c r="Y828" s="78" t="s">
        <v>74</v>
      </c>
      <c r="Z828" s="249">
        <v>45626</v>
      </c>
      <c r="AA828" s="71">
        <f t="shared" si="60"/>
        <v>148</v>
      </c>
      <c r="AB828" s="71">
        <v>0</v>
      </c>
      <c r="AC828" s="299">
        <v>0</v>
      </c>
      <c r="AD828" s="71">
        <v>0</v>
      </c>
      <c r="AE828" s="158" t="s">
        <v>74</v>
      </c>
      <c r="AF828" s="71">
        <f t="shared" si="61"/>
        <v>0</v>
      </c>
      <c r="AG828" s="70">
        <v>0</v>
      </c>
      <c r="AH828" s="300">
        <v>0</v>
      </c>
      <c r="AI828" s="158" t="s">
        <v>74</v>
      </c>
      <c r="AJ828" s="67">
        <v>0</v>
      </c>
      <c r="AK828" s="76" t="s">
        <v>74</v>
      </c>
      <c r="AL828" s="76" t="s">
        <v>74</v>
      </c>
      <c r="AM828" s="71">
        <f t="shared" si="62"/>
        <v>0</v>
      </c>
      <c r="AN828" s="305">
        <f>+K828+AC828-AH828</f>
        <v>20500000</v>
      </c>
      <c r="AO828" s="67" t="s">
        <v>66</v>
      </c>
      <c r="AP828" s="70">
        <v>20500000</v>
      </c>
      <c r="AQ828" s="67" t="s">
        <v>94</v>
      </c>
      <c r="AR828" s="70">
        <v>0</v>
      </c>
      <c r="AS828" s="80" t="s">
        <v>74</v>
      </c>
      <c r="AT828" s="301">
        <v>16400000</v>
      </c>
      <c r="AU828" s="203">
        <f t="shared" si="63"/>
        <v>4100000</v>
      </c>
      <c r="AV828" s="83">
        <f t="shared" si="64"/>
        <v>0.8</v>
      </c>
      <c r="AW828" s="158" t="s">
        <v>74</v>
      </c>
      <c r="AX828" s="67" t="s">
        <v>95</v>
      </c>
      <c r="AY828" s="71" t="s">
        <v>8802</v>
      </c>
      <c r="AZ828" s="68" t="s">
        <v>66</v>
      </c>
      <c r="BA828" s="68" t="s">
        <v>66</v>
      </c>
    </row>
    <row r="829" spans="2:53" x14ac:dyDescent="0.25">
      <c r="B829" s="68">
        <v>2024</v>
      </c>
      <c r="C829" s="68">
        <v>891780111</v>
      </c>
      <c r="D829" s="69" t="s">
        <v>64</v>
      </c>
      <c r="E829" s="74" t="s">
        <v>8801</v>
      </c>
      <c r="F829" s="71" t="s">
        <v>8800</v>
      </c>
      <c r="G829" s="314">
        <v>0</v>
      </c>
      <c r="H829" s="67" t="s">
        <v>72</v>
      </c>
      <c r="I829" s="69" t="s">
        <v>65</v>
      </c>
      <c r="J829" s="70" t="s">
        <v>8799</v>
      </c>
      <c r="K829" s="70">
        <v>20000000</v>
      </c>
      <c r="L829" s="68" t="s">
        <v>67</v>
      </c>
      <c r="M829" s="70" t="s">
        <v>5135</v>
      </c>
      <c r="N829" s="70">
        <v>85151294</v>
      </c>
      <c r="O829" s="70">
        <v>1498</v>
      </c>
      <c r="P829" s="158">
        <v>45475</v>
      </c>
      <c r="Q829" s="70">
        <v>4519037000</v>
      </c>
      <c r="R829" s="158">
        <v>45478</v>
      </c>
      <c r="S829" s="70">
        <v>20000000</v>
      </c>
      <c r="T829" s="67" t="s">
        <v>66</v>
      </c>
      <c r="U829" s="70">
        <v>84452087</v>
      </c>
      <c r="V829" s="70" t="s">
        <v>6072</v>
      </c>
      <c r="W829" s="158">
        <v>45478</v>
      </c>
      <c r="X829" s="158">
        <v>45478</v>
      </c>
      <c r="Y829" s="78" t="s">
        <v>74</v>
      </c>
      <c r="Z829" s="249">
        <v>45626</v>
      </c>
      <c r="AA829" s="71">
        <f t="shared" si="60"/>
        <v>148</v>
      </c>
      <c r="AB829" s="71">
        <v>0</v>
      </c>
      <c r="AC829" s="299">
        <v>0</v>
      </c>
      <c r="AD829" s="71">
        <v>0</v>
      </c>
      <c r="AE829" s="158" t="s">
        <v>74</v>
      </c>
      <c r="AF829" s="71">
        <f t="shared" si="61"/>
        <v>0</v>
      </c>
      <c r="AG829" s="70">
        <v>0</v>
      </c>
      <c r="AH829" s="300">
        <v>0</v>
      </c>
      <c r="AI829" s="158" t="s">
        <v>74</v>
      </c>
      <c r="AJ829" s="67">
        <v>0</v>
      </c>
      <c r="AK829" s="76" t="s">
        <v>74</v>
      </c>
      <c r="AL829" s="76" t="s">
        <v>74</v>
      </c>
      <c r="AM829" s="71">
        <f t="shared" si="62"/>
        <v>0</v>
      </c>
      <c r="AN829" s="305">
        <f>+K829+AC829-AH829</f>
        <v>20000000</v>
      </c>
      <c r="AO829" s="67" t="s">
        <v>66</v>
      </c>
      <c r="AP829" s="70">
        <v>20000000</v>
      </c>
      <c r="AQ829" s="67" t="s">
        <v>94</v>
      </c>
      <c r="AR829" s="70">
        <v>0</v>
      </c>
      <c r="AS829" s="80" t="s">
        <v>74</v>
      </c>
      <c r="AT829" s="301">
        <v>16000000</v>
      </c>
      <c r="AU829" s="203">
        <f t="shared" si="63"/>
        <v>4000000</v>
      </c>
      <c r="AV829" s="83">
        <f t="shared" si="64"/>
        <v>0.8</v>
      </c>
      <c r="AW829" s="158" t="s">
        <v>74</v>
      </c>
      <c r="AX829" s="67" t="s">
        <v>95</v>
      </c>
      <c r="AY829" s="71" t="s">
        <v>8798</v>
      </c>
      <c r="AZ829" s="68" t="s">
        <v>66</v>
      </c>
      <c r="BA829" s="68" t="s">
        <v>66</v>
      </c>
    </row>
    <row r="830" spans="2:53" x14ac:dyDescent="0.25">
      <c r="B830" s="68">
        <v>2024</v>
      </c>
      <c r="C830" s="68">
        <v>891780111</v>
      </c>
      <c r="D830" s="69" t="s">
        <v>64</v>
      </c>
      <c r="E830" s="74" t="s">
        <v>8797</v>
      </c>
      <c r="F830" s="71" t="s">
        <v>8796</v>
      </c>
      <c r="G830" s="314">
        <v>0</v>
      </c>
      <c r="H830" s="67" t="s">
        <v>72</v>
      </c>
      <c r="I830" s="69" t="s">
        <v>65</v>
      </c>
      <c r="J830" s="70" t="s">
        <v>8795</v>
      </c>
      <c r="K830" s="70">
        <v>16200000</v>
      </c>
      <c r="L830" s="68" t="s">
        <v>67</v>
      </c>
      <c r="M830" s="70" t="s">
        <v>8794</v>
      </c>
      <c r="N830" s="70">
        <v>4979940</v>
      </c>
      <c r="O830" s="70">
        <v>1394</v>
      </c>
      <c r="P830" s="158">
        <v>45462</v>
      </c>
      <c r="Q830" s="300">
        <v>135080000</v>
      </c>
      <c r="R830" s="158">
        <v>45478</v>
      </c>
      <c r="S830" s="70">
        <v>16200000</v>
      </c>
      <c r="T830" s="67" t="s">
        <v>66</v>
      </c>
      <c r="U830" s="70">
        <v>36722626</v>
      </c>
      <c r="V830" s="70" t="s">
        <v>7345</v>
      </c>
      <c r="W830" s="158">
        <v>45478</v>
      </c>
      <c r="X830" s="158">
        <v>45478</v>
      </c>
      <c r="Y830" s="78" t="s">
        <v>74</v>
      </c>
      <c r="Z830" s="249">
        <v>45656</v>
      </c>
      <c r="AA830" s="71">
        <f t="shared" si="60"/>
        <v>178</v>
      </c>
      <c r="AB830" s="71">
        <v>0</v>
      </c>
      <c r="AC830" s="299">
        <v>0</v>
      </c>
      <c r="AD830" s="71">
        <v>0</v>
      </c>
      <c r="AE830" s="158" t="s">
        <v>74</v>
      </c>
      <c r="AF830" s="71">
        <f t="shared" si="61"/>
        <v>0</v>
      </c>
      <c r="AG830" s="70">
        <v>0</v>
      </c>
      <c r="AH830" s="300">
        <v>0</v>
      </c>
      <c r="AI830" s="158" t="s">
        <v>74</v>
      </c>
      <c r="AJ830" s="67">
        <v>0</v>
      </c>
      <c r="AK830" s="76" t="s">
        <v>74</v>
      </c>
      <c r="AL830" s="76" t="s">
        <v>74</v>
      </c>
      <c r="AM830" s="71">
        <f t="shared" si="62"/>
        <v>0</v>
      </c>
      <c r="AN830" s="305">
        <f>+K830+AC830-AH830</f>
        <v>16200000</v>
      </c>
      <c r="AO830" s="67" t="s">
        <v>66</v>
      </c>
      <c r="AP830" s="70">
        <v>16200000</v>
      </c>
      <c r="AQ830" s="67" t="s">
        <v>94</v>
      </c>
      <c r="AR830" s="70">
        <v>0</v>
      </c>
      <c r="AS830" s="80" t="s">
        <v>74</v>
      </c>
      <c r="AT830" s="301">
        <v>10800000</v>
      </c>
      <c r="AU830" s="203">
        <f t="shared" si="63"/>
        <v>5400000</v>
      </c>
      <c r="AV830" s="83">
        <f t="shared" si="64"/>
        <v>0.66666666666666663</v>
      </c>
      <c r="AW830" s="158" t="s">
        <v>74</v>
      </c>
      <c r="AX830" s="67" t="s">
        <v>95</v>
      </c>
      <c r="AY830" s="71" t="s">
        <v>8793</v>
      </c>
      <c r="AZ830" s="68" t="s">
        <v>66</v>
      </c>
      <c r="BA830" s="68" t="s">
        <v>66</v>
      </c>
    </row>
    <row r="831" spans="2:53" x14ac:dyDescent="0.25">
      <c r="B831" s="68">
        <v>2024</v>
      </c>
      <c r="C831" s="68">
        <v>891780111</v>
      </c>
      <c r="D831" s="69" t="s">
        <v>64</v>
      </c>
      <c r="E831" s="74" t="s">
        <v>8792</v>
      </c>
      <c r="F831" s="71" t="s">
        <v>8791</v>
      </c>
      <c r="G831" s="314">
        <v>0</v>
      </c>
      <c r="H831" s="67" t="s">
        <v>72</v>
      </c>
      <c r="I831" s="69" t="s">
        <v>65</v>
      </c>
      <c r="J831" s="70" t="s">
        <v>8790</v>
      </c>
      <c r="K831" s="70">
        <v>15600000</v>
      </c>
      <c r="L831" s="68" t="s">
        <v>67</v>
      </c>
      <c r="M831" s="70" t="s">
        <v>6135</v>
      </c>
      <c r="N831" s="70">
        <v>85461666</v>
      </c>
      <c r="O831" s="70">
        <v>1394</v>
      </c>
      <c r="P831" s="158">
        <v>45462</v>
      </c>
      <c r="Q831" s="300">
        <v>135080000</v>
      </c>
      <c r="R831" s="158">
        <v>45478</v>
      </c>
      <c r="S831" s="70">
        <v>15600000</v>
      </c>
      <c r="T831" s="67" t="s">
        <v>66</v>
      </c>
      <c r="U831" s="70">
        <v>72220242</v>
      </c>
      <c r="V831" s="70" t="s">
        <v>6134</v>
      </c>
      <c r="W831" s="158">
        <v>45478</v>
      </c>
      <c r="X831" s="158">
        <v>45478</v>
      </c>
      <c r="Y831" s="78" t="s">
        <v>74</v>
      </c>
      <c r="Z831" s="249">
        <v>45565</v>
      </c>
      <c r="AA831" s="71">
        <f t="shared" si="60"/>
        <v>87</v>
      </c>
      <c r="AB831" s="71">
        <v>0</v>
      </c>
      <c r="AC831" s="299">
        <v>0</v>
      </c>
      <c r="AD831" s="71">
        <v>0</v>
      </c>
      <c r="AE831" s="158" t="s">
        <v>74</v>
      </c>
      <c r="AF831" s="71">
        <f t="shared" si="61"/>
        <v>0</v>
      </c>
      <c r="AG831" s="70">
        <v>0</v>
      </c>
      <c r="AH831" s="300">
        <v>0</v>
      </c>
      <c r="AI831" s="158" t="s">
        <v>74</v>
      </c>
      <c r="AJ831" s="67">
        <v>0</v>
      </c>
      <c r="AK831" s="76" t="s">
        <v>74</v>
      </c>
      <c r="AL831" s="76" t="s">
        <v>74</v>
      </c>
      <c r="AM831" s="71">
        <f t="shared" si="62"/>
        <v>0</v>
      </c>
      <c r="AN831" s="305">
        <f>+K831+AC831-AH831</f>
        <v>15600000</v>
      </c>
      <c r="AO831" s="67" t="s">
        <v>66</v>
      </c>
      <c r="AP831" s="70">
        <v>15600000</v>
      </c>
      <c r="AQ831" s="67" t="s">
        <v>94</v>
      </c>
      <c r="AR831" s="70">
        <v>0</v>
      </c>
      <c r="AS831" s="80" t="s">
        <v>74</v>
      </c>
      <c r="AT831" s="301">
        <v>15600000</v>
      </c>
      <c r="AU831" s="203">
        <f t="shared" si="63"/>
        <v>0</v>
      </c>
      <c r="AV831" s="83">
        <f t="shared" si="64"/>
        <v>1</v>
      </c>
      <c r="AW831" s="158" t="s">
        <v>74</v>
      </c>
      <c r="AX831" s="67" t="s">
        <v>80</v>
      </c>
      <c r="AY831" s="71" t="s">
        <v>8789</v>
      </c>
      <c r="AZ831" s="68" t="s">
        <v>66</v>
      </c>
      <c r="BA831" s="68" t="s">
        <v>66</v>
      </c>
    </row>
    <row r="832" spans="2:53" x14ac:dyDescent="0.25">
      <c r="B832" s="68">
        <v>2024</v>
      </c>
      <c r="C832" s="68">
        <v>891780111</v>
      </c>
      <c r="D832" s="69" t="s">
        <v>64</v>
      </c>
      <c r="E832" s="74" t="s">
        <v>8788</v>
      </c>
      <c r="F832" s="71" t="s">
        <v>8787</v>
      </c>
      <c r="G832" s="314">
        <v>0</v>
      </c>
      <c r="H832" s="67" t="s">
        <v>72</v>
      </c>
      <c r="I832" s="69" t="s">
        <v>65</v>
      </c>
      <c r="J832" s="70" t="s">
        <v>8786</v>
      </c>
      <c r="K832" s="70">
        <v>16500000</v>
      </c>
      <c r="L832" s="68" t="s">
        <v>67</v>
      </c>
      <c r="M832" s="70" t="s">
        <v>8785</v>
      </c>
      <c r="N832" s="70">
        <v>1064804291</v>
      </c>
      <c r="O832" s="70">
        <v>1498</v>
      </c>
      <c r="P832" s="158">
        <v>45475</v>
      </c>
      <c r="Q832" s="70">
        <v>4519037000</v>
      </c>
      <c r="R832" s="158">
        <v>45478</v>
      </c>
      <c r="S832" s="70">
        <v>16500000</v>
      </c>
      <c r="T832" s="67" t="s">
        <v>66</v>
      </c>
      <c r="U832" s="70">
        <v>85152695</v>
      </c>
      <c r="V832" s="70" t="s">
        <v>6527</v>
      </c>
      <c r="W832" s="158">
        <v>45478</v>
      </c>
      <c r="X832" s="158">
        <v>45478</v>
      </c>
      <c r="Y832" s="78" t="s">
        <v>74</v>
      </c>
      <c r="Z832" s="249">
        <v>45626</v>
      </c>
      <c r="AA832" s="71">
        <f t="shared" si="60"/>
        <v>148</v>
      </c>
      <c r="AB832" s="71">
        <v>0</v>
      </c>
      <c r="AC832" s="299">
        <v>0</v>
      </c>
      <c r="AD832" s="71">
        <v>0</v>
      </c>
      <c r="AE832" s="158" t="s">
        <v>74</v>
      </c>
      <c r="AF832" s="71">
        <f t="shared" si="61"/>
        <v>0</v>
      </c>
      <c r="AG832" s="70">
        <v>0</v>
      </c>
      <c r="AH832" s="300">
        <v>0</v>
      </c>
      <c r="AI832" s="158" t="s">
        <v>74</v>
      </c>
      <c r="AJ832" s="67">
        <v>0</v>
      </c>
      <c r="AK832" s="76" t="s">
        <v>74</v>
      </c>
      <c r="AL832" s="76" t="s">
        <v>74</v>
      </c>
      <c r="AM832" s="71">
        <f t="shared" si="62"/>
        <v>0</v>
      </c>
      <c r="AN832" s="305">
        <f>+K832+AC832-AH832</f>
        <v>16500000</v>
      </c>
      <c r="AO832" s="67" t="s">
        <v>66</v>
      </c>
      <c r="AP832" s="70">
        <v>16500000</v>
      </c>
      <c r="AQ832" s="67" t="s">
        <v>94</v>
      </c>
      <c r="AR832" s="70">
        <v>0</v>
      </c>
      <c r="AS832" s="80" t="s">
        <v>74</v>
      </c>
      <c r="AT832" s="301">
        <v>13200000</v>
      </c>
      <c r="AU832" s="203">
        <f t="shared" si="63"/>
        <v>3300000</v>
      </c>
      <c r="AV832" s="83">
        <f t="shared" si="64"/>
        <v>0.8</v>
      </c>
      <c r="AW832" s="158" t="s">
        <v>74</v>
      </c>
      <c r="AX832" s="67" t="s">
        <v>95</v>
      </c>
      <c r="AY832" s="71" t="s">
        <v>8784</v>
      </c>
      <c r="AZ832" s="68" t="s">
        <v>66</v>
      </c>
      <c r="BA832" s="68" t="s">
        <v>66</v>
      </c>
    </row>
    <row r="833" spans="2:53" x14ac:dyDescent="0.25">
      <c r="B833" s="68">
        <v>2024</v>
      </c>
      <c r="C833" s="68">
        <v>891780111</v>
      </c>
      <c r="D833" s="69" t="s">
        <v>64</v>
      </c>
      <c r="E833" s="74" t="s">
        <v>8783</v>
      </c>
      <c r="F833" s="71" t="s">
        <v>8782</v>
      </c>
      <c r="G833" s="314">
        <v>0</v>
      </c>
      <c r="H833" s="67" t="s">
        <v>72</v>
      </c>
      <c r="I833" s="69" t="s">
        <v>65</v>
      </c>
      <c r="J833" s="70" t="s">
        <v>8781</v>
      </c>
      <c r="K833" s="70">
        <v>13500000</v>
      </c>
      <c r="L833" s="68" t="s">
        <v>67</v>
      </c>
      <c r="M833" s="70" t="s">
        <v>8780</v>
      </c>
      <c r="N833" s="70">
        <v>1083042613</v>
      </c>
      <c r="O833" s="70">
        <v>1498</v>
      </c>
      <c r="P833" s="158">
        <v>45475</v>
      </c>
      <c r="Q833" s="70">
        <v>4519037000</v>
      </c>
      <c r="R833" s="158">
        <v>45478</v>
      </c>
      <c r="S833" s="70">
        <v>13500000</v>
      </c>
      <c r="T833" s="67" t="s">
        <v>66</v>
      </c>
      <c r="U833" s="70">
        <v>84452087</v>
      </c>
      <c r="V833" s="70" t="s">
        <v>6072</v>
      </c>
      <c r="W833" s="158">
        <v>45478</v>
      </c>
      <c r="X833" s="158">
        <v>45478</v>
      </c>
      <c r="Y833" s="78" t="s">
        <v>74</v>
      </c>
      <c r="Z833" s="249">
        <v>45626</v>
      </c>
      <c r="AA833" s="71">
        <f t="shared" si="60"/>
        <v>148</v>
      </c>
      <c r="AB833" s="71">
        <v>0</v>
      </c>
      <c r="AC833" s="299">
        <v>0</v>
      </c>
      <c r="AD833" s="71">
        <v>0</v>
      </c>
      <c r="AE833" s="158" t="s">
        <v>74</v>
      </c>
      <c r="AF833" s="71">
        <f t="shared" si="61"/>
        <v>0</v>
      </c>
      <c r="AG833" s="70">
        <v>0</v>
      </c>
      <c r="AH833" s="300">
        <v>0</v>
      </c>
      <c r="AI833" s="158" t="s">
        <v>74</v>
      </c>
      <c r="AJ833" s="67">
        <v>0</v>
      </c>
      <c r="AK833" s="76" t="s">
        <v>74</v>
      </c>
      <c r="AL833" s="76" t="s">
        <v>74</v>
      </c>
      <c r="AM833" s="71">
        <f t="shared" si="62"/>
        <v>0</v>
      </c>
      <c r="AN833" s="305">
        <f>+K833+AC833-AH833</f>
        <v>13500000</v>
      </c>
      <c r="AO833" s="67" t="s">
        <v>66</v>
      </c>
      <c r="AP833" s="70">
        <v>13500000</v>
      </c>
      <c r="AQ833" s="67" t="s">
        <v>94</v>
      </c>
      <c r="AR833" s="70">
        <v>0</v>
      </c>
      <c r="AS833" s="80" t="s">
        <v>74</v>
      </c>
      <c r="AT833" s="301">
        <v>10800000</v>
      </c>
      <c r="AU833" s="203">
        <f t="shared" si="63"/>
        <v>2700000</v>
      </c>
      <c r="AV833" s="83">
        <f t="shared" si="64"/>
        <v>0.8</v>
      </c>
      <c r="AW833" s="158" t="s">
        <v>74</v>
      </c>
      <c r="AX833" s="67" t="s">
        <v>95</v>
      </c>
      <c r="AY833" s="71" t="s">
        <v>8779</v>
      </c>
      <c r="AZ833" s="68" t="s">
        <v>66</v>
      </c>
      <c r="BA833" s="68" t="s">
        <v>66</v>
      </c>
    </row>
    <row r="834" spans="2:53" x14ac:dyDescent="0.25">
      <c r="B834" s="68">
        <v>2024</v>
      </c>
      <c r="C834" s="68">
        <v>891780111</v>
      </c>
      <c r="D834" s="69" t="s">
        <v>64</v>
      </c>
      <c r="E834" s="74" t="s">
        <v>8778</v>
      </c>
      <c r="F834" s="71" t="s">
        <v>8777</v>
      </c>
      <c r="G834" s="314">
        <v>0</v>
      </c>
      <c r="H834" s="67" t="s">
        <v>72</v>
      </c>
      <c r="I834" s="69" t="s">
        <v>65</v>
      </c>
      <c r="J834" s="70" t="s">
        <v>8776</v>
      </c>
      <c r="K834" s="70">
        <v>15000000</v>
      </c>
      <c r="L834" s="68" t="s">
        <v>67</v>
      </c>
      <c r="M834" s="70" t="s">
        <v>8775</v>
      </c>
      <c r="N834" s="70">
        <v>1082881245</v>
      </c>
      <c r="O834" s="70">
        <v>1498</v>
      </c>
      <c r="P834" s="158">
        <v>45475</v>
      </c>
      <c r="Q834" s="70">
        <v>4519037000</v>
      </c>
      <c r="R834" s="158">
        <v>45478</v>
      </c>
      <c r="S834" s="70">
        <v>15000000</v>
      </c>
      <c r="T834" s="67" t="s">
        <v>66</v>
      </c>
      <c r="U834" s="70">
        <v>36557666</v>
      </c>
      <c r="V834" s="70" t="s">
        <v>5987</v>
      </c>
      <c r="W834" s="158">
        <v>45478</v>
      </c>
      <c r="X834" s="158">
        <v>45478</v>
      </c>
      <c r="Y834" s="78" t="s">
        <v>74</v>
      </c>
      <c r="Z834" s="249">
        <v>45626</v>
      </c>
      <c r="AA834" s="71">
        <f t="shared" si="60"/>
        <v>148</v>
      </c>
      <c r="AB834" s="71">
        <v>0</v>
      </c>
      <c r="AC834" s="299">
        <v>0</v>
      </c>
      <c r="AD834" s="71">
        <v>0</v>
      </c>
      <c r="AE834" s="158" t="s">
        <v>74</v>
      </c>
      <c r="AF834" s="71">
        <f t="shared" si="61"/>
        <v>0</v>
      </c>
      <c r="AG834" s="70">
        <v>0</v>
      </c>
      <c r="AH834" s="300">
        <v>0</v>
      </c>
      <c r="AI834" s="158" t="s">
        <v>74</v>
      </c>
      <c r="AJ834" s="67">
        <v>0</v>
      </c>
      <c r="AK834" s="76" t="s">
        <v>74</v>
      </c>
      <c r="AL834" s="76" t="s">
        <v>74</v>
      </c>
      <c r="AM834" s="71">
        <f t="shared" si="62"/>
        <v>0</v>
      </c>
      <c r="AN834" s="305">
        <f>+K834+AC834-AH834</f>
        <v>15000000</v>
      </c>
      <c r="AO834" s="67" t="s">
        <v>66</v>
      </c>
      <c r="AP834" s="70">
        <v>15000000</v>
      </c>
      <c r="AQ834" s="67" t="s">
        <v>94</v>
      </c>
      <c r="AR834" s="70">
        <v>0</v>
      </c>
      <c r="AS834" s="80" t="s">
        <v>74</v>
      </c>
      <c r="AT834" s="301">
        <v>12000000</v>
      </c>
      <c r="AU834" s="203">
        <f t="shared" si="63"/>
        <v>3000000</v>
      </c>
      <c r="AV834" s="83">
        <f t="shared" si="64"/>
        <v>0.8</v>
      </c>
      <c r="AW834" s="158" t="s">
        <v>74</v>
      </c>
      <c r="AX834" s="67" t="s">
        <v>95</v>
      </c>
      <c r="AY834" s="71" t="s">
        <v>8774</v>
      </c>
      <c r="AZ834" s="68" t="s">
        <v>66</v>
      </c>
      <c r="BA834" s="68" t="s">
        <v>66</v>
      </c>
    </row>
    <row r="835" spans="2:53" x14ac:dyDescent="0.25">
      <c r="B835" s="68">
        <v>2024</v>
      </c>
      <c r="C835" s="68">
        <v>891780111</v>
      </c>
      <c r="D835" s="69" t="s">
        <v>64</v>
      </c>
      <c r="E835" s="74" t="s">
        <v>8773</v>
      </c>
      <c r="F835" s="71" t="s">
        <v>8772</v>
      </c>
      <c r="G835" s="314">
        <v>0</v>
      </c>
      <c r="H835" s="67" t="s">
        <v>72</v>
      </c>
      <c r="I835" s="69" t="s">
        <v>65</v>
      </c>
      <c r="J835" s="70" t="s">
        <v>8771</v>
      </c>
      <c r="K835" s="70">
        <v>18000000</v>
      </c>
      <c r="L835" s="68" t="s">
        <v>67</v>
      </c>
      <c r="M835" s="70" t="s">
        <v>8770</v>
      </c>
      <c r="N835" s="70">
        <v>1082964829</v>
      </c>
      <c r="O835" s="70">
        <v>1498</v>
      </c>
      <c r="P835" s="158">
        <v>45475</v>
      </c>
      <c r="Q835" s="70">
        <v>4519037000</v>
      </c>
      <c r="R835" s="158">
        <v>45478</v>
      </c>
      <c r="S835" s="70">
        <v>18000000</v>
      </c>
      <c r="T835" s="67" t="s">
        <v>66</v>
      </c>
      <c r="U835" s="70">
        <v>85152695</v>
      </c>
      <c r="V835" s="70" t="s">
        <v>6527</v>
      </c>
      <c r="W835" s="158">
        <v>45478</v>
      </c>
      <c r="X835" s="158">
        <v>45478</v>
      </c>
      <c r="Y835" s="78" t="s">
        <v>74</v>
      </c>
      <c r="Z835" s="249">
        <v>45626</v>
      </c>
      <c r="AA835" s="71">
        <f t="shared" si="60"/>
        <v>148</v>
      </c>
      <c r="AB835" s="71">
        <v>0</v>
      </c>
      <c r="AC835" s="299">
        <v>0</v>
      </c>
      <c r="AD835" s="71">
        <v>0</v>
      </c>
      <c r="AE835" s="158" t="s">
        <v>74</v>
      </c>
      <c r="AF835" s="71">
        <f t="shared" si="61"/>
        <v>0</v>
      </c>
      <c r="AG835" s="70">
        <v>0</v>
      </c>
      <c r="AH835" s="300">
        <v>0</v>
      </c>
      <c r="AI835" s="158" t="s">
        <v>74</v>
      </c>
      <c r="AJ835" s="67">
        <v>0</v>
      </c>
      <c r="AK835" s="76" t="s">
        <v>74</v>
      </c>
      <c r="AL835" s="76" t="s">
        <v>74</v>
      </c>
      <c r="AM835" s="71">
        <f t="shared" si="62"/>
        <v>0</v>
      </c>
      <c r="AN835" s="305">
        <f>+K835+AC835-AH835</f>
        <v>18000000</v>
      </c>
      <c r="AO835" s="67" t="s">
        <v>66</v>
      </c>
      <c r="AP835" s="70">
        <v>18000000</v>
      </c>
      <c r="AQ835" s="67" t="s">
        <v>94</v>
      </c>
      <c r="AR835" s="70">
        <v>0</v>
      </c>
      <c r="AS835" s="80" t="s">
        <v>74</v>
      </c>
      <c r="AT835" s="301">
        <v>14400000</v>
      </c>
      <c r="AU835" s="203">
        <f t="shared" si="63"/>
        <v>3600000</v>
      </c>
      <c r="AV835" s="83">
        <f t="shared" si="64"/>
        <v>0.8</v>
      </c>
      <c r="AW835" s="158" t="s">
        <v>74</v>
      </c>
      <c r="AX835" s="67" t="s">
        <v>95</v>
      </c>
      <c r="AY835" s="71" t="s">
        <v>8769</v>
      </c>
      <c r="AZ835" s="68" t="s">
        <v>66</v>
      </c>
      <c r="BA835" s="68" t="s">
        <v>66</v>
      </c>
    </row>
    <row r="836" spans="2:53" x14ac:dyDescent="0.25">
      <c r="B836" s="68">
        <v>2024</v>
      </c>
      <c r="C836" s="68">
        <v>891780111</v>
      </c>
      <c r="D836" s="69" t="s">
        <v>64</v>
      </c>
      <c r="E836" s="74" t="s">
        <v>8768</v>
      </c>
      <c r="F836" s="71" t="s">
        <v>8767</v>
      </c>
      <c r="G836" s="314">
        <v>0</v>
      </c>
      <c r="H836" s="67" t="s">
        <v>72</v>
      </c>
      <c r="I836" s="69" t="s">
        <v>65</v>
      </c>
      <c r="J836" s="70" t="s">
        <v>8766</v>
      </c>
      <c r="K836" s="70">
        <v>21000000</v>
      </c>
      <c r="L836" s="68" t="s">
        <v>67</v>
      </c>
      <c r="M836" s="70" t="s">
        <v>8765</v>
      </c>
      <c r="N836" s="70">
        <v>1083000350</v>
      </c>
      <c r="O836" s="70">
        <v>1498</v>
      </c>
      <c r="P836" s="158">
        <v>45475</v>
      </c>
      <c r="Q836" s="70">
        <v>4519037000</v>
      </c>
      <c r="R836" s="158">
        <v>45478</v>
      </c>
      <c r="S836" s="70">
        <v>21000000</v>
      </c>
      <c r="T836" s="67" t="s">
        <v>66</v>
      </c>
      <c r="U836" s="70">
        <v>1082964146</v>
      </c>
      <c r="V836" s="70" t="s">
        <v>6309</v>
      </c>
      <c r="W836" s="158">
        <v>45478</v>
      </c>
      <c r="X836" s="158">
        <v>45478</v>
      </c>
      <c r="Y836" s="78" t="s">
        <v>74</v>
      </c>
      <c r="Z836" s="249">
        <v>45626</v>
      </c>
      <c r="AA836" s="71">
        <f t="shared" si="60"/>
        <v>148</v>
      </c>
      <c r="AB836" s="71">
        <v>0</v>
      </c>
      <c r="AC836" s="299">
        <v>0</v>
      </c>
      <c r="AD836" s="71">
        <v>0</v>
      </c>
      <c r="AE836" s="158" t="s">
        <v>74</v>
      </c>
      <c r="AF836" s="71">
        <f t="shared" si="61"/>
        <v>0</v>
      </c>
      <c r="AG836" s="70">
        <v>0</v>
      </c>
      <c r="AH836" s="300">
        <v>0</v>
      </c>
      <c r="AI836" s="158" t="s">
        <v>74</v>
      </c>
      <c r="AJ836" s="67">
        <v>0</v>
      </c>
      <c r="AK836" s="76" t="s">
        <v>74</v>
      </c>
      <c r="AL836" s="76" t="s">
        <v>74</v>
      </c>
      <c r="AM836" s="71">
        <f t="shared" si="62"/>
        <v>0</v>
      </c>
      <c r="AN836" s="305">
        <f>+K836+AC836-AH836</f>
        <v>21000000</v>
      </c>
      <c r="AO836" s="67" t="s">
        <v>66</v>
      </c>
      <c r="AP836" s="70">
        <v>21000000</v>
      </c>
      <c r="AQ836" s="67" t="s">
        <v>94</v>
      </c>
      <c r="AR836" s="70">
        <v>0</v>
      </c>
      <c r="AS836" s="80" t="s">
        <v>74</v>
      </c>
      <c r="AT836" s="301">
        <v>16800000</v>
      </c>
      <c r="AU836" s="203">
        <f t="shared" si="63"/>
        <v>4200000</v>
      </c>
      <c r="AV836" s="83">
        <f t="shared" si="64"/>
        <v>0.8</v>
      </c>
      <c r="AW836" s="158" t="s">
        <v>74</v>
      </c>
      <c r="AX836" s="67" t="s">
        <v>95</v>
      </c>
      <c r="AY836" s="71" t="s">
        <v>8764</v>
      </c>
      <c r="AZ836" s="68" t="s">
        <v>66</v>
      </c>
      <c r="BA836" s="68" t="s">
        <v>66</v>
      </c>
    </row>
    <row r="837" spans="2:53" x14ac:dyDescent="0.25">
      <c r="B837" s="68">
        <v>2024</v>
      </c>
      <c r="C837" s="68">
        <v>891780111</v>
      </c>
      <c r="D837" s="69" t="s">
        <v>64</v>
      </c>
      <c r="E837" s="74" t="s">
        <v>8763</v>
      </c>
      <c r="F837" s="71" t="s">
        <v>8762</v>
      </c>
      <c r="G837" s="314">
        <v>0</v>
      </c>
      <c r="H837" s="67" t="s">
        <v>72</v>
      </c>
      <c r="I837" s="69" t="s">
        <v>65</v>
      </c>
      <c r="J837" s="70" t="s">
        <v>8761</v>
      </c>
      <c r="K837" s="70">
        <v>16500000</v>
      </c>
      <c r="L837" s="68" t="s">
        <v>67</v>
      </c>
      <c r="M837" s="70" t="s">
        <v>8760</v>
      </c>
      <c r="N837" s="70">
        <v>7144506</v>
      </c>
      <c r="O837" s="70">
        <v>1498</v>
      </c>
      <c r="P837" s="158">
        <v>45475</v>
      </c>
      <c r="Q837" s="70">
        <v>4519037000</v>
      </c>
      <c r="R837" s="158">
        <v>45478</v>
      </c>
      <c r="S837" s="70">
        <v>16500000</v>
      </c>
      <c r="T837" s="67" t="s">
        <v>66</v>
      </c>
      <c r="U837" s="70">
        <v>85449357</v>
      </c>
      <c r="V837" s="70" t="s">
        <v>6038</v>
      </c>
      <c r="W837" s="158">
        <v>45478</v>
      </c>
      <c r="X837" s="158">
        <v>45478</v>
      </c>
      <c r="Y837" s="78" t="s">
        <v>74</v>
      </c>
      <c r="Z837" s="249">
        <v>45626</v>
      </c>
      <c r="AA837" s="71">
        <f t="shared" si="60"/>
        <v>148</v>
      </c>
      <c r="AB837" s="71">
        <v>0</v>
      </c>
      <c r="AC837" s="299">
        <v>0</v>
      </c>
      <c r="AD837" s="71">
        <v>0</v>
      </c>
      <c r="AE837" s="158" t="s">
        <v>74</v>
      </c>
      <c r="AF837" s="71">
        <f t="shared" si="61"/>
        <v>0</v>
      </c>
      <c r="AG837" s="70">
        <v>0</v>
      </c>
      <c r="AH837" s="300">
        <v>0</v>
      </c>
      <c r="AI837" s="158" t="s">
        <v>74</v>
      </c>
      <c r="AJ837" s="67">
        <v>0</v>
      </c>
      <c r="AK837" s="76" t="s">
        <v>74</v>
      </c>
      <c r="AL837" s="76" t="s">
        <v>74</v>
      </c>
      <c r="AM837" s="71">
        <f t="shared" si="62"/>
        <v>0</v>
      </c>
      <c r="AN837" s="305">
        <f>+K837+AC837-AH837</f>
        <v>16500000</v>
      </c>
      <c r="AO837" s="67" t="s">
        <v>66</v>
      </c>
      <c r="AP837" s="70">
        <v>16500000</v>
      </c>
      <c r="AQ837" s="67" t="s">
        <v>94</v>
      </c>
      <c r="AR837" s="70">
        <v>0</v>
      </c>
      <c r="AS837" s="80" t="s">
        <v>74</v>
      </c>
      <c r="AT837" s="301">
        <v>13200000</v>
      </c>
      <c r="AU837" s="203">
        <f t="shared" si="63"/>
        <v>3300000</v>
      </c>
      <c r="AV837" s="83">
        <f t="shared" si="64"/>
        <v>0.8</v>
      </c>
      <c r="AW837" s="158" t="s">
        <v>74</v>
      </c>
      <c r="AX837" s="67" t="s">
        <v>95</v>
      </c>
      <c r="AY837" s="71" t="s">
        <v>8759</v>
      </c>
      <c r="AZ837" s="68" t="s">
        <v>66</v>
      </c>
      <c r="BA837" s="68" t="s">
        <v>66</v>
      </c>
    </row>
    <row r="838" spans="2:53" x14ac:dyDescent="0.25">
      <c r="B838" s="68">
        <v>2024</v>
      </c>
      <c r="C838" s="68">
        <v>891780111</v>
      </c>
      <c r="D838" s="69" t="s">
        <v>64</v>
      </c>
      <c r="E838" s="74" t="s">
        <v>8758</v>
      </c>
      <c r="F838" s="71" t="s">
        <v>8757</v>
      </c>
      <c r="G838" s="314">
        <v>0</v>
      </c>
      <c r="H838" s="67" t="s">
        <v>72</v>
      </c>
      <c r="I838" s="69" t="s">
        <v>65</v>
      </c>
      <c r="J838" s="70" t="s">
        <v>8756</v>
      </c>
      <c r="K838" s="70">
        <v>16500000</v>
      </c>
      <c r="L838" s="68" t="s">
        <v>67</v>
      </c>
      <c r="M838" s="70" t="s">
        <v>8755</v>
      </c>
      <c r="N838" s="70">
        <v>1082952176</v>
      </c>
      <c r="O838" s="70">
        <v>1498</v>
      </c>
      <c r="P838" s="158">
        <v>45475</v>
      </c>
      <c r="Q838" s="70">
        <v>4519037000</v>
      </c>
      <c r="R838" s="158">
        <v>45478</v>
      </c>
      <c r="S838" s="70">
        <v>16500000</v>
      </c>
      <c r="T838" s="67" t="s">
        <v>66</v>
      </c>
      <c r="U838" s="70">
        <v>85449357</v>
      </c>
      <c r="V838" s="70" t="s">
        <v>6038</v>
      </c>
      <c r="W838" s="158">
        <v>45478</v>
      </c>
      <c r="X838" s="158">
        <v>45478</v>
      </c>
      <c r="Y838" s="78" t="s">
        <v>74</v>
      </c>
      <c r="Z838" s="249">
        <v>45626</v>
      </c>
      <c r="AA838" s="71">
        <f t="shared" si="60"/>
        <v>148</v>
      </c>
      <c r="AB838" s="71">
        <v>0</v>
      </c>
      <c r="AC838" s="299">
        <v>0</v>
      </c>
      <c r="AD838" s="71">
        <v>0</v>
      </c>
      <c r="AE838" s="158" t="s">
        <v>74</v>
      </c>
      <c r="AF838" s="71">
        <f t="shared" si="61"/>
        <v>0</v>
      </c>
      <c r="AG838" s="70">
        <v>0</v>
      </c>
      <c r="AH838" s="300">
        <v>0</v>
      </c>
      <c r="AI838" s="158" t="s">
        <v>74</v>
      </c>
      <c r="AJ838" s="67">
        <v>0</v>
      </c>
      <c r="AK838" s="76" t="s">
        <v>74</v>
      </c>
      <c r="AL838" s="76" t="s">
        <v>74</v>
      </c>
      <c r="AM838" s="71">
        <f t="shared" si="62"/>
        <v>0</v>
      </c>
      <c r="AN838" s="305">
        <f>+K838+AC838-AH838</f>
        <v>16500000</v>
      </c>
      <c r="AO838" s="67" t="s">
        <v>66</v>
      </c>
      <c r="AP838" s="70">
        <v>16500000</v>
      </c>
      <c r="AQ838" s="67" t="s">
        <v>94</v>
      </c>
      <c r="AR838" s="70">
        <v>0</v>
      </c>
      <c r="AS838" s="80" t="s">
        <v>74</v>
      </c>
      <c r="AT838" s="301">
        <v>13200000</v>
      </c>
      <c r="AU838" s="203">
        <f t="shared" si="63"/>
        <v>3300000</v>
      </c>
      <c r="AV838" s="83">
        <f t="shared" si="64"/>
        <v>0.8</v>
      </c>
      <c r="AW838" s="158" t="s">
        <v>74</v>
      </c>
      <c r="AX838" s="67" t="s">
        <v>95</v>
      </c>
      <c r="AY838" s="71" t="s">
        <v>8754</v>
      </c>
      <c r="AZ838" s="68" t="s">
        <v>66</v>
      </c>
      <c r="BA838" s="68" t="s">
        <v>66</v>
      </c>
    </row>
    <row r="839" spans="2:53" x14ac:dyDescent="0.25">
      <c r="B839" s="68">
        <v>2024</v>
      </c>
      <c r="C839" s="68">
        <v>891780111</v>
      </c>
      <c r="D839" s="69" t="s">
        <v>64</v>
      </c>
      <c r="E839" s="74" t="s">
        <v>8753</v>
      </c>
      <c r="F839" s="71" t="s">
        <v>8752</v>
      </c>
      <c r="G839" s="314">
        <v>0</v>
      </c>
      <c r="H839" s="67" t="s">
        <v>72</v>
      </c>
      <c r="I839" s="69" t="s">
        <v>65</v>
      </c>
      <c r="J839" s="70" t="s">
        <v>8751</v>
      </c>
      <c r="K839" s="70">
        <v>15000000</v>
      </c>
      <c r="L839" s="68" t="s">
        <v>67</v>
      </c>
      <c r="M839" s="70" t="s">
        <v>8750</v>
      </c>
      <c r="N839" s="70">
        <v>1082872335</v>
      </c>
      <c r="O839" s="70">
        <v>1498</v>
      </c>
      <c r="P839" s="158">
        <v>45475</v>
      </c>
      <c r="Q839" s="70">
        <v>4519037000</v>
      </c>
      <c r="R839" s="158">
        <v>45478</v>
      </c>
      <c r="S839" s="70">
        <v>15000000</v>
      </c>
      <c r="T839" s="67" t="s">
        <v>66</v>
      </c>
      <c r="U839" s="70">
        <v>85465146</v>
      </c>
      <c r="V839" s="70" t="s">
        <v>7181</v>
      </c>
      <c r="W839" s="158">
        <v>45478</v>
      </c>
      <c r="X839" s="158">
        <v>45478</v>
      </c>
      <c r="Y839" s="78" t="s">
        <v>74</v>
      </c>
      <c r="Z839" s="249">
        <v>45626</v>
      </c>
      <c r="AA839" s="71">
        <f t="shared" si="60"/>
        <v>148</v>
      </c>
      <c r="AB839" s="71">
        <v>0</v>
      </c>
      <c r="AC839" s="299">
        <v>0</v>
      </c>
      <c r="AD839" s="71">
        <v>0</v>
      </c>
      <c r="AE839" s="158" t="s">
        <v>74</v>
      </c>
      <c r="AF839" s="71">
        <f t="shared" si="61"/>
        <v>0</v>
      </c>
      <c r="AG839" s="70">
        <v>0</v>
      </c>
      <c r="AH839" s="300">
        <v>0</v>
      </c>
      <c r="AI839" s="158" t="s">
        <v>74</v>
      </c>
      <c r="AJ839" s="67">
        <v>0</v>
      </c>
      <c r="AK839" s="76" t="s">
        <v>74</v>
      </c>
      <c r="AL839" s="76" t="s">
        <v>74</v>
      </c>
      <c r="AM839" s="71">
        <f t="shared" si="62"/>
        <v>0</v>
      </c>
      <c r="AN839" s="305">
        <f>+K839+AC839-AH839</f>
        <v>15000000</v>
      </c>
      <c r="AO839" s="67" t="s">
        <v>66</v>
      </c>
      <c r="AP839" s="70">
        <v>15000000</v>
      </c>
      <c r="AQ839" s="67" t="s">
        <v>94</v>
      </c>
      <c r="AR839" s="70">
        <v>0</v>
      </c>
      <c r="AS839" s="80" t="s">
        <v>74</v>
      </c>
      <c r="AT839" s="301">
        <v>12000000</v>
      </c>
      <c r="AU839" s="203">
        <f t="shared" si="63"/>
        <v>3000000</v>
      </c>
      <c r="AV839" s="83">
        <f t="shared" si="64"/>
        <v>0.8</v>
      </c>
      <c r="AW839" s="158" t="s">
        <v>74</v>
      </c>
      <c r="AX839" s="67" t="s">
        <v>95</v>
      </c>
      <c r="AY839" s="71" t="s">
        <v>8749</v>
      </c>
      <c r="AZ839" s="68" t="s">
        <v>66</v>
      </c>
      <c r="BA839" s="68" t="s">
        <v>66</v>
      </c>
    </row>
    <row r="840" spans="2:53" x14ac:dyDescent="0.25">
      <c r="B840" s="68">
        <v>2024</v>
      </c>
      <c r="C840" s="68">
        <v>891780111</v>
      </c>
      <c r="D840" s="69" t="s">
        <v>64</v>
      </c>
      <c r="E840" s="74" t="s">
        <v>8748</v>
      </c>
      <c r="F840" s="71" t="s">
        <v>8747</v>
      </c>
      <c r="G840" s="314">
        <v>0</v>
      </c>
      <c r="H840" s="67" t="s">
        <v>72</v>
      </c>
      <c r="I840" s="69" t="s">
        <v>65</v>
      </c>
      <c r="J840" s="70" t="s">
        <v>8746</v>
      </c>
      <c r="K840" s="70">
        <v>12500000</v>
      </c>
      <c r="L840" s="68" t="s">
        <v>67</v>
      </c>
      <c r="M840" s="70" t="s">
        <v>8745</v>
      </c>
      <c r="N840" s="70">
        <v>84451148</v>
      </c>
      <c r="O840" s="70">
        <v>1499</v>
      </c>
      <c r="P840" s="158">
        <v>45475</v>
      </c>
      <c r="Q840" s="70">
        <v>2126650000</v>
      </c>
      <c r="R840" s="158">
        <v>45478</v>
      </c>
      <c r="S840" s="70">
        <v>12500000</v>
      </c>
      <c r="T840" s="67" t="s">
        <v>66</v>
      </c>
      <c r="U840" s="70">
        <v>85465146</v>
      </c>
      <c r="V840" s="70" t="s">
        <v>7181</v>
      </c>
      <c r="W840" s="158">
        <v>45478</v>
      </c>
      <c r="X840" s="158">
        <v>45478</v>
      </c>
      <c r="Y840" s="78" t="s">
        <v>74</v>
      </c>
      <c r="Z840" s="249">
        <v>45626</v>
      </c>
      <c r="AA840" s="71">
        <f t="shared" ref="AA840:AA903" si="65">+IF(Y840="1800-01-01",Z840-X840,Z840-Y840)</f>
        <v>148</v>
      </c>
      <c r="AB840" s="71">
        <v>0</v>
      </c>
      <c r="AC840" s="299">
        <v>0</v>
      </c>
      <c r="AD840" s="71">
        <v>0</v>
      </c>
      <c r="AE840" s="158" t="s">
        <v>74</v>
      </c>
      <c r="AF840" s="71">
        <f t="shared" ref="AF840:AF903" si="66">+IF(AE840="1800-01-01",0,AE840-Z840)</f>
        <v>0</v>
      </c>
      <c r="AG840" s="70">
        <v>0</v>
      </c>
      <c r="AH840" s="300">
        <v>0</v>
      </c>
      <c r="AI840" s="158" t="s">
        <v>74</v>
      </c>
      <c r="AJ840" s="67">
        <v>0</v>
      </c>
      <c r="AK840" s="76" t="s">
        <v>74</v>
      </c>
      <c r="AL840" s="76" t="s">
        <v>74</v>
      </c>
      <c r="AM840" s="71">
        <f t="shared" ref="AM840:AM903" si="67">+IF(AK840="1800-01-01",0,AL840-AK840)</f>
        <v>0</v>
      </c>
      <c r="AN840" s="305">
        <f>+K840+AC840-AH840</f>
        <v>12500000</v>
      </c>
      <c r="AO840" s="67" t="s">
        <v>66</v>
      </c>
      <c r="AP840" s="70">
        <v>12500000</v>
      </c>
      <c r="AQ840" s="67" t="s">
        <v>94</v>
      </c>
      <c r="AR840" s="70">
        <v>0</v>
      </c>
      <c r="AS840" s="80" t="s">
        <v>74</v>
      </c>
      <c r="AT840" s="301">
        <v>10000000</v>
      </c>
      <c r="AU840" s="203">
        <f t="shared" ref="AU840:AU903" si="68">AN840-AT840</f>
        <v>2500000</v>
      </c>
      <c r="AV840" s="83">
        <f t="shared" ref="AV840:AV903" si="69">+IFERROR(AT840/AN840,"_")</f>
        <v>0.8</v>
      </c>
      <c r="AW840" s="158" t="s">
        <v>74</v>
      </c>
      <c r="AX840" s="67" t="s">
        <v>95</v>
      </c>
      <c r="AY840" s="71" t="s">
        <v>8744</v>
      </c>
      <c r="AZ840" s="68" t="s">
        <v>66</v>
      </c>
      <c r="BA840" s="68" t="s">
        <v>66</v>
      </c>
    </row>
    <row r="841" spans="2:53" x14ac:dyDescent="0.25">
      <c r="B841" s="68">
        <v>2024</v>
      </c>
      <c r="C841" s="68">
        <v>891780111</v>
      </c>
      <c r="D841" s="69" t="s">
        <v>64</v>
      </c>
      <c r="E841" s="74" t="s">
        <v>8743</v>
      </c>
      <c r="F841" s="71" t="s">
        <v>8742</v>
      </c>
      <c r="G841" s="314">
        <v>0</v>
      </c>
      <c r="H841" s="67" t="s">
        <v>72</v>
      </c>
      <c r="I841" s="69" t="s">
        <v>65</v>
      </c>
      <c r="J841" s="70" t="s">
        <v>8741</v>
      </c>
      <c r="K841" s="70">
        <v>19500000</v>
      </c>
      <c r="L841" s="68" t="s">
        <v>67</v>
      </c>
      <c r="M841" s="70" t="s">
        <v>8740</v>
      </c>
      <c r="N841" s="70">
        <v>1082889745</v>
      </c>
      <c r="O841" s="70">
        <v>1498</v>
      </c>
      <c r="P841" s="158">
        <v>45475</v>
      </c>
      <c r="Q841" s="70">
        <v>4519037000</v>
      </c>
      <c r="R841" s="158">
        <v>45478</v>
      </c>
      <c r="S841" s="70">
        <v>19500000</v>
      </c>
      <c r="T841" s="67" t="s">
        <v>66</v>
      </c>
      <c r="U841" s="70">
        <v>36718996</v>
      </c>
      <c r="V841" s="70" t="s">
        <v>7152</v>
      </c>
      <c r="W841" s="158">
        <v>45478</v>
      </c>
      <c r="X841" s="158">
        <v>45478</v>
      </c>
      <c r="Y841" s="78" t="s">
        <v>74</v>
      </c>
      <c r="Z841" s="249">
        <v>45626</v>
      </c>
      <c r="AA841" s="71">
        <f t="shared" si="65"/>
        <v>148</v>
      </c>
      <c r="AB841" s="71">
        <v>0</v>
      </c>
      <c r="AC841" s="299">
        <v>0</v>
      </c>
      <c r="AD841" s="71">
        <v>0</v>
      </c>
      <c r="AE841" s="158" t="s">
        <v>74</v>
      </c>
      <c r="AF841" s="71">
        <f t="shared" si="66"/>
        <v>0</v>
      </c>
      <c r="AG841" s="70">
        <v>0</v>
      </c>
      <c r="AH841" s="300">
        <v>0</v>
      </c>
      <c r="AI841" s="158" t="s">
        <v>74</v>
      </c>
      <c r="AJ841" s="67">
        <v>0</v>
      </c>
      <c r="AK841" s="76" t="s">
        <v>74</v>
      </c>
      <c r="AL841" s="76" t="s">
        <v>74</v>
      </c>
      <c r="AM841" s="71">
        <f t="shared" si="67"/>
        <v>0</v>
      </c>
      <c r="AN841" s="305">
        <f>+K841+AC841-AH841</f>
        <v>19500000</v>
      </c>
      <c r="AO841" s="67" t="s">
        <v>66</v>
      </c>
      <c r="AP841" s="70">
        <v>19500000</v>
      </c>
      <c r="AQ841" s="67" t="s">
        <v>94</v>
      </c>
      <c r="AR841" s="70">
        <v>0</v>
      </c>
      <c r="AS841" s="80" t="s">
        <v>74</v>
      </c>
      <c r="AT841" s="301">
        <v>15600000</v>
      </c>
      <c r="AU841" s="203">
        <f t="shared" si="68"/>
        <v>3900000</v>
      </c>
      <c r="AV841" s="83">
        <f t="shared" si="69"/>
        <v>0.8</v>
      </c>
      <c r="AW841" s="158" t="s">
        <v>74</v>
      </c>
      <c r="AX841" s="67" t="s">
        <v>95</v>
      </c>
      <c r="AY841" s="71" t="s">
        <v>8739</v>
      </c>
      <c r="AZ841" s="68" t="s">
        <v>66</v>
      </c>
      <c r="BA841" s="68" t="s">
        <v>66</v>
      </c>
    </row>
    <row r="842" spans="2:53" x14ac:dyDescent="0.25">
      <c r="B842" s="68">
        <v>2024</v>
      </c>
      <c r="C842" s="68">
        <v>891780111</v>
      </c>
      <c r="D842" s="69" t="s">
        <v>64</v>
      </c>
      <c r="E842" s="74" t="s">
        <v>8738</v>
      </c>
      <c r="F842" s="71" t="s">
        <v>8737</v>
      </c>
      <c r="G842" s="314">
        <v>0</v>
      </c>
      <c r="H842" s="67" t="s">
        <v>72</v>
      </c>
      <c r="I842" s="69" t="s">
        <v>65</v>
      </c>
      <c r="J842" s="70" t="s">
        <v>8736</v>
      </c>
      <c r="K842" s="70">
        <v>13500000</v>
      </c>
      <c r="L842" s="68" t="s">
        <v>67</v>
      </c>
      <c r="M842" s="70" t="s">
        <v>8735</v>
      </c>
      <c r="N842" s="70">
        <v>1082944852</v>
      </c>
      <c r="O842" s="70">
        <v>1498</v>
      </c>
      <c r="P842" s="158">
        <v>45475</v>
      </c>
      <c r="Q842" s="70">
        <v>4519037000</v>
      </c>
      <c r="R842" s="158">
        <v>45478</v>
      </c>
      <c r="S842" s="70">
        <v>13500000</v>
      </c>
      <c r="T842" s="67" t="s">
        <v>66</v>
      </c>
      <c r="U842" s="70">
        <v>85152695</v>
      </c>
      <c r="V842" s="70" t="s">
        <v>6527</v>
      </c>
      <c r="W842" s="158">
        <v>45478</v>
      </c>
      <c r="X842" s="158">
        <v>45478</v>
      </c>
      <c r="Y842" s="78" t="s">
        <v>74</v>
      </c>
      <c r="Z842" s="249">
        <v>45626</v>
      </c>
      <c r="AA842" s="71">
        <f t="shared" si="65"/>
        <v>148</v>
      </c>
      <c r="AB842" s="71">
        <v>0</v>
      </c>
      <c r="AC842" s="299">
        <v>0</v>
      </c>
      <c r="AD842" s="71">
        <v>0</v>
      </c>
      <c r="AE842" s="158" t="s">
        <v>74</v>
      </c>
      <c r="AF842" s="71">
        <f t="shared" si="66"/>
        <v>0</v>
      </c>
      <c r="AG842" s="70">
        <v>0</v>
      </c>
      <c r="AH842" s="300">
        <v>0</v>
      </c>
      <c r="AI842" s="158" t="s">
        <v>74</v>
      </c>
      <c r="AJ842" s="67">
        <v>0</v>
      </c>
      <c r="AK842" s="76" t="s">
        <v>74</v>
      </c>
      <c r="AL842" s="76" t="s">
        <v>74</v>
      </c>
      <c r="AM842" s="71">
        <f t="shared" si="67"/>
        <v>0</v>
      </c>
      <c r="AN842" s="305">
        <f>+K842+AC842-AH842</f>
        <v>13500000</v>
      </c>
      <c r="AO842" s="67" t="s">
        <v>66</v>
      </c>
      <c r="AP842" s="70">
        <v>13500000</v>
      </c>
      <c r="AQ842" s="67" t="s">
        <v>94</v>
      </c>
      <c r="AR842" s="70">
        <v>0</v>
      </c>
      <c r="AS842" s="80" t="s">
        <v>74</v>
      </c>
      <c r="AT842" s="301">
        <v>10800000</v>
      </c>
      <c r="AU842" s="203">
        <f t="shared" si="68"/>
        <v>2700000</v>
      </c>
      <c r="AV842" s="83">
        <f t="shared" si="69"/>
        <v>0.8</v>
      </c>
      <c r="AW842" s="158" t="s">
        <v>74</v>
      </c>
      <c r="AX842" s="67" t="s">
        <v>95</v>
      </c>
      <c r="AY842" s="71" t="s">
        <v>8734</v>
      </c>
      <c r="AZ842" s="68" t="s">
        <v>66</v>
      </c>
      <c r="BA842" s="68" t="s">
        <v>66</v>
      </c>
    </row>
    <row r="843" spans="2:53" x14ac:dyDescent="0.25">
      <c r="B843" s="68">
        <v>2024</v>
      </c>
      <c r="C843" s="68">
        <v>891780111</v>
      </c>
      <c r="D843" s="69" t="s">
        <v>64</v>
      </c>
      <c r="E843" s="74" t="s">
        <v>8733</v>
      </c>
      <c r="F843" s="71" t="s">
        <v>8732</v>
      </c>
      <c r="G843" s="314">
        <v>0</v>
      </c>
      <c r="H843" s="67" t="s">
        <v>72</v>
      </c>
      <c r="I843" s="69" t="s">
        <v>65</v>
      </c>
      <c r="J843" s="70" t="s">
        <v>8731</v>
      </c>
      <c r="K843" s="70">
        <v>27500000</v>
      </c>
      <c r="L843" s="68" t="s">
        <v>67</v>
      </c>
      <c r="M843" s="70" t="s">
        <v>8730</v>
      </c>
      <c r="N843" s="70">
        <v>84457585</v>
      </c>
      <c r="O843" s="70">
        <v>1498</v>
      </c>
      <c r="P843" s="158">
        <v>45475</v>
      </c>
      <c r="Q843" s="70">
        <v>4519037000</v>
      </c>
      <c r="R843" s="158">
        <v>45478</v>
      </c>
      <c r="S843" s="70">
        <v>27500000</v>
      </c>
      <c r="T843" s="67" t="s">
        <v>66</v>
      </c>
      <c r="U843" s="70">
        <v>85455983</v>
      </c>
      <c r="V843" s="70" t="s">
        <v>6253</v>
      </c>
      <c r="W843" s="158">
        <v>45478</v>
      </c>
      <c r="X843" s="158">
        <v>45478</v>
      </c>
      <c r="Y843" s="78" t="s">
        <v>74</v>
      </c>
      <c r="Z843" s="249">
        <v>45626</v>
      </c>
      <c r="AA843" s="71">
        <f t="shared" si="65"/>
        <v>148</v>
      </c>
      <c r="AB843" s="71">
        <v>0</v>
      </c>
      <c r="AC843" s="299">
        <v>0</v>
      </c>
      <c r="AD843" s="71">
        <v>0</v>
      </c>
      <c r="AE843" s="158" t="s">
        <v>74</v>
      </c>
      <c r="AF843" s="71">
        <f t="shared" si="66"/>
        <v>0</v>
      </c>
      <c r="AG843" s="70">
        <v>0</v>
      </c>
      <c r="AH843" s="300">
        <v>0</v>
      </c>
      <c r="AI843" s="158" t="s">
        <v>74</v>
      </c>
      <c r="AJ843" s="67">
        <v>0</v>
      </c>
      <c r="AK843" s="76" t="s">
        <v>74</v>
      </c>
      <c r="AL843" s="76" t="s">
        <v>74</v>
      </c>
      <c r="AM843" s="71">
        <f t="shared" si="67"/>
        <v>0</v>
      </c>
      <c r="AN843" s="305">
        <f>+K843+AC843-AH843</f>
        <v>27500000</v>
      </c>
      <c r="AO843" s="67" t="s">
        <v>66</v>
      </c>
      <c r="AP843" s="70">
        <v>27500000</v>
      </c>
      <c r="AQ843" s="67" t="s">
        <v>94</v>
      </c>
      <c r="AR843" s="70">
        <v>0</v>
      </c>
      <c r="AS843" s="80" t="s">
        <v>74</v>
      </c>
      <c r="AT843" s="301">
        <v>22000000</v>
      </c>
      <c r="AU843" s="203">
        <f t="shared" si="68"/>
        <v>5500000</v>
      </c>
      <c r="AV843" s="83">
        <f t="shared" si="69"/>
        <v>0.8</v>
      </c>
      <c r="AW843" s="158" t="s">
        <v>74</v>
      </c>
      <c r="AX843" s="67" t="s">
        <v>95</v>
      </c>
      <c r="AY843" s="71" t="s">
        <v>8729</v>
      </c>
      <c r="AZ843" s="68" t="s">
        <v>66</v>
      </c>
      <c r="BA843" s="68" t="s">
        <v>66</v>
      </c>
    </row>
    <row r="844" spans="2:53" x14ac:dyDescent="0.25">
      <c r="B844" s="68">
        <v>2024</v>
      </c>
      <c r="C844" s="68">
        <v>891780111</v>
      </c>
      <c r="D844" s="69" t="s">
        <v>64</v>
      </c>
      <c r="E844" s="74" t="s">
        <v>8728</v>
      </c>
      <c r="F844" s="71" t="s">
        <v>8727</v>
      </c>
      <c r="G844" s="314">
        <v>0</v>
      </c>
      <c r="H844" s="67" t="s">
        <v>72</v>
      </c>
      <c r="I844" s="69" t="s">
        <v>1521</v>
      </c>
      <c r="J844" s="70" t="s">
        <v>8726</v>
      </c>
      <c r="K844" s="70">
        <v>18000000</v>
      </c>
      <c r="L844" s="68" t="s">
        <v>67</v>
      </c>
      <c r="M844" s="70" t="s">
        <v>8725</v>
      </c>
      <c r="N844" s="70">
        <v>1081823159</v>
      </c>
      <c r="O844" s="70">
        <v>855</v>
      </c>
      <c r="P844" s="158">
        <v>45390</v>
      </c>
      <c r="Q844" s="70">
        <v>400000000</v>
      </c>
      <c r="R844" s="158">
        <v>45478</v>
      </c>
      <c r="S844" s="70">
        <v>18000000</v>
      </c>
      <c r="T844" s="67" t="s">
        <v>66</v>
      </c>
      <c r="U844" s="70">
        <v>1192791759</v>
      </c>
      <c r="V844" s="70" t="s">
        <v>2571</v>
      </c>
      <c r="W844" s="158">
        <v>45478</v>
      </c>
      <c r="X844" s="158">
        <v>45478</v>
      </c>
      <c r="Y844" s="78" t="s">
        <v>74</v>
      </c>
      <c r="Z844" s="249">
        <v>45626</v>
      </c>
      <c r="AA844" s="71">
        <f t="shared" si="65"/>
        <v>148</v>
      </c>
      <c r="AB844" s="71">
        <v>0</v>
      </c>
      <c r="AC844" s="299">
        <v>0</v>
      </c>
      <c r="AD844" s="71">
        <v>0</v>
      </c>
      <c r="AE844" s="158" t="s">
        <v>74</v>
      </c>
      <c r="AF844" s="71">
        <f t="shared" si="66"/>
        <v>0</v>
      </c>
      <c r="AG844" s="70">
        <v>0</v>
      </c>
      <c r="AH844" s="300">
        <v>0</v>
      </c>
      <c r="AI844" s="158" t="s">
        <v>74</v>
      </c>
      <c r="AJ844" s="67">
        <v>0</v>
      </c>
      <c r="AK844" s="76" t="s">
        <v>74</v>
      </c>
      <c r="AL844" s="76" t="s">
        <v>74</v>
      </c>
      <c r="AM844" s="71">
        <f t="shared" si="67"/>
        <v>0</v>
      </c>
      <c r="AN844" s="305">
        <f>+K844+AC844-AH844</f>
        <v>18000000</v>
      </c>
      <c r="AO844" s="67" t="s">
        <v>94</v>
      </c>
      <c r="AP844" s="70">
        <v>0</v>
      </c>
      <c r="AQ844" s="67" t="s">
        <v>94</v>
      </c>
      <c r="AR844" s="70">
        <v>0</v>
      </c>
      <c r="AS844" s="80" t="s">
        <v>74</v>
      </c>
      <c r="AT844" s="301">
        <v>14400000</v>
      </c>
      <c r="AU844" s="203">
        <f t="shared" si="68"/>
        <v>3600000</v>
      </c>
      <c r="AV844" s="83">
        <f t="shared" si="69"/>
        <v>0.8</v>
      </c>
      <c r="AW844" s="158" t="s">
        <v>74</v>
      </c>
      <c r="AX844" s="67" t="s">
        <v>95</v>
      </c>
      <c r="AY844" s="71" t="s">
        <v>8724</v>
      </c>
      <c r="AZ844" s="68" t="s">
        <v>66</v>
      </c>
      <c r="BA844" s="68" t="s">
        <v>66</v>
      </c>
    </row>
    <row r="845" spans="2:53" x14ac:dyDescent="0.25">
      <c r="B845" s="68">
        <v>2024</v>
      </c>
      <c r="C845" s="68">
        <v>891780111</v>
      </c>
      <c r="D845" s="69" t="s">
        <v>64</v>
      </c>
      <c r="E845" s="74" t="s">
        <v>8723</v>
      </c>
      <c r="F845" s="71" t="s">
        <v>8722</v>
      </c>
      <c r="G845" s="314">
        <v>0</v>
      </c>
      <c r="H845" s="67" t="s">
        <v>72</v>
      </c>
      <c r="I845" s="69" t="s">
        <v>65</v>
      </c>
      <c r="J845" s="70" t="s">
        <v>8721</v>
      </c>
      <c r="K845" s="70">
        <v>16500000</v>
      </c>
      <c r="L845" s="68" t="s">
        <v>67</v>
      </c>
      <c r="M845" s="70" t="s">
        <v>8720</v>
      </c>
      <c r="N845" s="70">
        <v>57460431</v>
      </c>
      <c r="O845" s="70">
        <v>1498</v>
      </c>
      <c r="P845" s="158">
        <v>45475</v>
      </c>
      <c r="Q845" s="70">
        <v>4519037000</v>
      </c>
      <c r="R845" s="158">
        <v>45478</v>
      </c>
      <c r="S845" s="70">
        <v>16500000</v>
      </c>
      <c r="T845" s="67" t="s">
        <v>66</v>
      </c>
      <c r="U845" s="70">
        <v>1082889541</v>
      </c>
      <c r="V845" s="70" t="s">
        <v>5053</v>
      </c>
      <c r="W845" s="158">
        <v>45478</v>
      </c>
      <c r="X845" s="158">
        <v>45478</v>
      </c>
      <c r="Y845" s="78" t="s">
        <v>74</v>
      </c>
      <c r="Z845" s="249">
        <v>45626</v>
      </c>
      <c r="AA845" s="71">
        <f t="shared" si="65"/>
        <v>148</v>
      </c>
      <c r="AB845" s="71">
        <v>0</v>
      </c>
      <c r="AC845" s="299">
        <v>0</v>
      </c>
      <c r="AD845" s="71">
        <v>0</v>
      </c>
      <c r="AE845" s="158" t="s">
        <v>74</v>
      </c>
      <c r="AF845" s="71">
        <f t="shared" si="66"/>
        <v>0</v>
      </c>
      <c r="AG845" s="70">
        <v>0</v>
      </c>
      <c r="AH845" s="300">
        <v>0</v>
      </c>
      <c r="AI845" s="158" t="s">
        <v>74</v>
      </c>
      <c r="AJ845" s="67">
        <v>0</v>
      </c>
      <c r="AK845" s="76" t="s">
        <v>74</v>
      </c>
      <c r="AL845" s="76" t="s">
        <v>74</v>
      </c>
      <c r="AM845" s="71">
        <f t="shared" si="67"/>
        <v>0</v>
      </c>
      <c r="AN845" s="305">
        <f>+K845+AC845-AH845</f>
        <v>16500000</v>
      </c>
      <c r="AO845" s="67" t="s">
        <v>66</v>
      </c>
      <c r="AP845" s="70">
        <v>16500000</v>
      </c>
      <c r="AQ845" s="67" t="s">
        <v>94</v>
      </c>
      <c r="AR845" s="70">
        <v>0</v>
      </c>
      <c r="AS845" s="80" t="s">
        <v>74</v>
      </c>
      <c r="AT845" s="301">
        <v>13200000</v>
      </c>
      <c r="AU845" s="203">
        <f t="shared" si="68"/>
        <v>3300000</v>
      </c>
      <c r="AV845" s="83">
        <f t="shared" si="69"/>
        <v>0.8</v>
      </c>
      <c r="AW845" s="158" t="s">
        <v>74</v>
      </c>
      <c r="AX845" s="67" t="s">
        <v>95</v>
      </c>
      <c r="AY845" s="71" t="s">
        <v>8719</v>
      </c>
      <c r="AZ845" s="68" t="s">
        <v>66</v>
      </c>
      <c r="BA845" s="68" t="s">
        <v>66</v>
      </c>
    </row>
    <row r="846" spans="2:53" x14ac:dyDescent="0.25">
      <c r="B846" s="68">
        <v>2024</v>
      </c>
      <c r="C846" s="68">
        <v>891780111</v>
      </c>
      <c r="D846" s="69" t="s">
        <v>64</v>
      </c>
      <c r="E846" s="74" t="s">
        <v>8718</v>
      </c>
      <c r="F846" s="71" t="s">
        <v>8717</v>
      </c>
      <c r="G846" s="314">
        <v>0</v>
      </c>
      <c r="H846" s="67" t="s">
        <v>72</v>
      </c>
      <c r="I846" s="69" t="s">
        <v>65</v>
      </c>
      <c r="J846" s="70" t="s">
        <v>8716</v>
      </c>
      <c r="K846" s="70">
        <v>10500000</v>
      </c>
      <c r="L846" s="68" t="s">
        <v>67</v>
      </c>
      <c r="M846" s="70" t="s">
        <v>8715</v>
      </c>
      <c r="N846" s="70">
        <v>39049110</v>
      </c>
      <c r="O846" s="70">
        <v>1499</v>
      </c>
      <c r="P846" s="158">
        <v>45475</v>
      </c>
      <c r="Q846" s="70">
        <v>2126650000</v>
      </c>
      <c r="R846" s="158">
        <v>45478</v>
      </c>
      <c r="S846" s="70">
        <v>10500000</v>
      </c>
      <c r="T846" s="67" t="s">
        <v>66</v>
      </c>
      <c r="U846" s="70">
        <v>7631392</v>
      </c>
      <c r="V846" s="70" t="s">
        <v>7911</v>
      </c>
      <c r="W846" s="158">
        <v>45478</v>
      </c>
      <c r="X846" s="158">
        <v>45478</v>
      </c>
      <c r="Y846" s="78" t="s">
        <v>74</v>
      </c>
      <c r="Z846" s="249">
        <v>45626</v>
      </c>
      <c r="AA846" s="71">
        <f t="shared" si="65"/>
        <v>148</v>
      </c>
      <c r="AB846" s="71">
        <v>0</v>
      </c>
      <c r="AC846" s="299">
        <v>0</v>
      </c>
      <c r="AD846" s="71">
        <v>0</v>
      </c>
      <c r="AE846" s="158" t="s">
        <v>74</v>
      </c>
      <c r="AF846" s="71">
        <f t="shared" si="66"/>
        <v>0</v>
      </c>
      <c r="AG846" s="70">
        <v>0</v>
      </c>
      <c r="AH846" s="300">
        <v>0</v>
      </c>
      <c r="AI846" s="158" t="s">
        <v>74</v>
      </c>
      <c r="AJ846" s="67">
        <v>0</v>
      </c>
      <c r="AK846" s="76" t="s">
        <v>74</v>
      </c>
      <c r="AL846" s="76" t="s">
        <v>74</v>
      </c>
      <c r="AM846" s="71">
        <f t="shared" si="67"/>
        <v>0</v>
      </c>
      <c r="AN846" s="305">
        <f>+K846+AC846-AH846</f>
        <v>10500000</v>
      </c>
      <c r="AO846" s="67" t="s">
        <v>66</v>
      </c>
      <c r="AP846" s="70">
        <v>10500000</v>
      </c>
      <c r="AQ846" s="67" t="s">
        <v>94</v>
      </c>
      <c r="AR846" s="70">
        <v>0</v>
      </c>
      <c r="AS846" s="80" t="s">
        <v>74</v>
      </c>
      <c r="AT846" s="301">
        <v>8400000</v>
      </c>
      <c r="AU846" s="203">
        <f t="shared" si="68"/>
        <v>2100000</v>
      </c>
      <c r="AV846" s="83">
        <f t="shared" si="69"/>
        <v>0.8</v>
      </c>
      <c r="AW846" s="158" t="s">
        <v>74</v>
      </c>
      <c r="AX846" s="67" t="s">
        <v>95</v>
      </c>
      <c r="AY846" s="71" t="s">
        <v>8714</v>
      </c>
      <c r="AZ846" s="68" t="s">
        <v>66</v>
      </c>
      <c r="BA846" s="68" t="s">
        <v>66</v>
      </c>
    </row>
    <row r="847" spans="2:53" x14ac:dyDescent="0.25">
      <c r="B847" s="68">
        <v>2024</v>
      </c>
      <c r="C847" s="68">
        <v>891780111</v>
      </c>
      <c r="D847" s="69" t="s">
        <v>64</v>
      </c>
      <c r="E847" s="74" t="s">
        <v>8713</v>
      </c>
      <c r="F847" s="71" t="s">
        <v>8712</v>
      </c>
      <c r="G847" s="314">
        <v>0</v>
      </c>
      <c r="H847" s="67" t="s">
        <v>72</v>
      </c>
      <c r="I847" s="69" t="s">
        <v>65</v>
      </c>
      <c r="J847" s="70" t="s">
        <v>8711</v>
      </c>
      <c r="K847" s="70">
        <v>15000000</v>
      </c>
      <c r="L847" s="68" t="s">
        <v>67</v>
      </c>
      <c r="M847" s="70" t="s">
        <v>8710</v>
      </c>
      <c r="N847" s="70">
        <v>1007917725</v>
      </c>
      <c r="O847" s="70">
        <v>1498</v>
      </c>
      <c r="P847" s="158">
        <v>45475</v>
      </c>
      <c r="Q847" s="70">
        <v>4519037000</v>
      </c>
      <c r="R847" s="158">
        <v>45478</v>
      </c>
      <c r="S847" s="70">
        <v>15000000</v>
      </c>
      <c r="T847" s="67" t="s">
        <v>66</v>
      </c>
      <c r="U847" s="70">
        <v>1192791759</v>
      </c>
      <c r="V847" s="70" t="s">
        <v>2571</v>
      </c>
      <c r="W847" s="158">
        <v>45478</v>
      </c>
      <c r="X847" s="158">
        <v>45478</v>
      </c>
      <c r="Y847" s="78" t="s">
        <v>74</v>
      </c>
      <c r="Z847" s="249">
        <v>45626</v>
      </c>
      <c r="AA847" s="71">
        <f t="shared" si="65"/>
        <v>148</v>
      </c>
      <c r="AB847" s="71">
        <v>0</v>
      </c>
      <c r="AC847" s="299">
        <v>0</v>
      </c>
      <c r="AD847" s="71">
        <v>0</v>
      </c>
      <c r="AE847" s="158" t="s">
        <v>74</v>
      </c>
      <c r="AF847" s="71">
        <f t="shared" si="66"/>
        <v>0</v>
      </c>
      <c r="AG847" s="70">
        <v>0</v>
      </c>
      <c r="AH847" s="300">
        <v>0</v>
      </c>
      <c r="AI847" s="158" t="s">
        <v>74</v>
      </c>
      <c r="AJ847" s="67">
        <v>0</v>
      </c>
      <c r="AK847" s="76" t="s">
        <v>74</v>
      </c>
      <c r="AL847" s="76" t="s">
        <v>74</v>
      </c>
      <c r="AM847" s="71">
        <f t="shared" si="67"/>
        <v>0</v>
      </c>
      <c r="AN847" s="305">
        <f>+K847+AC847-AH847</f>
        <v>15000000</v>
      </c>
      <c r="AO847" s="67" t="s">
        <v>66</v>
      </c>
      <c r="AP847" s="70">
        <v>15000000</v>
      </c>
      <c r="AQ847" s="67" t="s">
        <v>94</v>
      </c>
      <c r="AR847" s="70">
        <v>0</v>
      </c>
      <c r="AS847" s="80" t="s">
        <v>74</v>
      </c>
      <c r="AT847" s="301">
        <v>12000000</v>
      </c>
      <c r="AU847" s="203">
        <f t="shared" si="68"/>
        <v>3000000</v>
      </c>
      <c r="AV847" s="83">
        <f t="shared" si="69"/>
        <v>0.8</v>
      </c>
      <c r="AW847" s="158" t="s">
        <v>74</v>
      </c>
      <c r="AX847" s="67" t="s">
        <v>95</v>
      </c>
      <c r="AY847" s="71" t="s">
        <v>8709</v>
      </c>
      <c r="AZ847" s="68" t="s">
        <v>66</v>
      </c>
      <c r="BA847" s="68" t="s">
        <v>66</v>
      </c>
    </row>
    <row r="848" spans="2:53" x14ac:dyDescent="0.25">
      <c r="B848" s="68">
        <v>2024</v>
      </c>
      <c r="C848" s="68">
        <v>891780111</v>
      </c>
      <c r="D848" s="69" t="s">
        <v>64</v>
      </c>
      <c r="E848" s="74" t="s">
        <v>8708</v>
      </c>
      <c r="F848" s="71" t="s">
        <v>8707</v>
      </c>
      <c r="G848" s="314">
        <v>0</v>
      </c>
      <c r="H848" s="67" t="s">
        <v>72</v>
      </c>
      <c r="I848" s="69" t="s">
        <v>65</v>
      </c>
      <c r="J848" s="70" t="s">
        <v>8706</v>
      </c>
      <c r="K848" s="70">
        <v>15000000</v>
      </c>
      <c r="L848" s="68" t="s">
        <v>67</v>
      </c>
      <c r="M848" s="70" t="s">
        <v>8705</v>
      </c>
      <c r="N848" s="70">
        <v>1193435145</v>
      </c>
      <c r="O848" s="70">
        <v>1498</v>
      </c>
      <c r="P848" s="158">
        <v>45475</v>
      </c>
      <c r="Q848" s="70">
        <v>4519037000</v>
      </c>
      <c r="R848" s="158">
        <v>45478</v>
      </c>
      <c r="S848" s="70">
        <v>15000000</v>
      </c>
      <c r="T848" s="67" t="s">
        <v>66</v>
      </c>
      <c r="U848" s="70">
        <v>36557666</v>
      </c>
      <c r="V848" s="70" t="s">
        <v>5987</v>
      </c>
      <c r="W848" s="158">
        <v>45478</v>
      </c>
      <c r="X848" s="158">
        <v>45478</v>
      </c>
      <c r="Y848" s="78" t="s">
        <v>74</v>
      </c>
      <c r="Z848" s="249">
        <v>45626</v>
      </c>
      <c r="AA848" s="71">
        <f t="shared" si="65"/>
        <v>148</v>
      </c>
      <c r="AB848" s="71">
        <v>0</v>
      </c>
      <c r="AC848" s="299">
        <v>0</v>
      </c>
      <c r="AD848" s="71">
        <v>0</v>
      </c>
      <c r="AE848" s="158" t="s">
        <v>74</v>
      </c>
      <c r="AF848" s="71">
        <f t="shared" si="66"/>
        <v>0</v>
      </c>
      <c r="AG848" s="70">
        <v>0</v>
      </c>
      <c r="AH848" s="300">
        <v>0</v>
      </c>
      <c r="AI848" s="158" t="s">
        <v>74</v>
      </c>
      <c r="AJ848" s="67">
        <v>0</v>
      </c>
      <c r="AK848" s="76" t="s">
        <v>74</v>
      </c>
      <c r="AL848" s="76" t="s">
        <v>74</v>
      </c>
      <c r="AM848" s="71">
        <f t="shared" si="67"/>
        <v>0</v>
      </c>
      <c r="AN848" s="305">
        <f>+K848+AC848-AH848</f>
        <v>15000000</v>
      </c>
      <c r="AO848" s="67" t="s">
        <v>66</v>
      </c>
      <c r="AP848" s="70">
        <v>15000000</v>
      </c>
      <c r="AQ848" s="67" t="s">
        <v>94</v>
      </c>
      <c r="AR848" s="70">
        <v>0</v>
      </c>
      <c r="AS848" s="80" t="s">
        <v>74</v>
      </c>
      <c r="AT848" s="301">
        <v>12000000</v>
      </c>
      <c r="AU848" s="203">
        <f t="shared" si="68"/>
        <v>3000000</v>
      </c>
      <c r="AV848" s="83">
        <f t="shared" si="69"/>
        <v>0.8</v>
      </c>
      <c r="AW848" s="158" t="s">
        <v>74</v>
      </c>
      <c r="AX848" s="67" t="s">
        <v>95</v>
      </c>
      <c r="AY848" s="71" t="s">
        <v>8704</v>
      </c>
      <c r="AZ848" s="68" t="s">
        <v>66</v>
      </c>
      <c r="BA848" s="68" t="s">
        <v>66</v>
      </c>
    </row>
    <row r="849" spans="2:53" x14ac:dyDescent="0.25">
      <c r="B849" s="68">
        <v>2024</v>
      </c>
      <c r="C849" s="68">
        <v>891780111</v>
      </c>
      <c r="D849" s="69" t="s">
        <v>64</v>
      </c>
      <c r="E849" s="74" t="s">
        <v>8703</v>
      </c>
      <c r="F849" s="71" t="s">
        <v>8702</v>
      </c>
      <c r="G849" s="314">
        <v>0</v>
      </c>
      <c r="H849" s="67" t="s">
        <v>72</v>
      </c>
      <c r="I849" s="69" t="s">
        <v>65</v>
      </c>
      <c r="J849" s="70" t="s">
        <v>8701</v>
      </c>
      <c r="K849" s="70">
        <v>21000000</v>
      </c>
      <c r="L849" s="68" t="s">
        <v>67</v>
      </c>
      <c r="M849" s="70" t="s">
        <v>8700</v>
      </c>
      <c r="N849" s="70">
        <v>1082920567</v>
      </c>
      <c r="O849" s="70">
        <v>1498</v>
      </c>
      <c r="P849" s="158">
        <v>45475</v>
      </c>
      <c r="Q849" s="70">
        <v>4519037000</v>
      </c>
      <c r="R849" s="158">
        <v>45478</v>
      </c>
      <c r="S849" s="70">
        <v>21000000</v>
      </c>
      <c r="T849" s="67" t="s">
        <v>66</v>
      </c>
      <c r="U849" s="70">
        <v>93400727</v>
      </c>
      <c r="V849" s="70" t="s">
        <v>6515</v>
      </c>
      <c r="W849" s="158">
        <v>45478</v>
      </c>
      <c r="X849" s="158">
        <v>45478</v>
      </c>
      <c r="Y849" s="78" t="s">
        <v>74</v>
      </c>
      <c r="Z849" s="249">
        <v>45626</v>
      </c>
      <c r="AA849" s="71">
        <f t="shared" si="65"/>
        <v>148</v>
      </c>
      <c r="AB849" s="71">
        <v>0</v>
      </c>
      <c r="AC849" s="299">
        <v>0</v>
      </c>
      <c r="AD849" s="71">
        <v>0</v>
      </c>
      <c r="AE849" s="158" t="s">
        <v>74</v>
      </c>
      <c r="AF849" s="71">
        <f t="shared" si="66"/>
        <v>0</v>
      </c>
      <c r="AG849" s="70">
        <v>0</v>
      </c>
      <c r="AH849" s="300">
        <v>0</v>
      </c>
      <c r="AI849" s="158" t="s">
        <v>74</v>
      </c>
      <c r="AJ849" s="67">
        <v>0</v>
      </c>
      <c r="AK849" s="76" t="s">
        <v>74</v>
      </c>
      <c r="AL849" s="76" t="s">
        <v>74</v>
      </c>
      <c r="AM849" s="71">
        <f t="shared" si="67"/>
        <v>0</v>
      </c>
      <c r="AN849" s="305">
        <f>+K849+AC849-AH849</f>
        <v>21000000</v>
      </c>
      <c r="AO849" s="67" t="s">
        <v>66</v>
      </c>
      <c r="AP849" s="70">
        <v>21000000</v>
      </c>
      <c r="AQ849" s="67" t="s">
        <v>94</v>
      </c>
      <c r="AR849" s="70">
        <v>0</v>
      </c>
      <c r="AS849" s="80" t="s">
        <v>74</v>
      </c>
      <c r="AT849" s="301">
        <v>16800000</v>
      </c>
      <c r="AU849" s="203">
        <f t="shared" si="68"/>
        <v>4200000</v>
      </c>
      <c r="AV849" s="83">
        <f t="shared" si="69"/>
        <v>0.8</v>
      </c>
      <c r="AW849" s="158" t="s">
        <v>74</v>
      </c>
      <c r="AX849" s="67" t="s">
        <v>95</v>
      </c>
      <c r="AY849" s="71" t="s">
        <v>8699</v>
      </c>
      <c r="AZ849" s="68" t="s">
        <v>66</v>
      </c>
      <c r="BA849" s="68" t="s">
        <v>66</v>
      </c>
    </row>
    <row r="850" spans="2:53" x14ac:dyDescent="0.25">
      <c r="B850" s="68">
        <v>2024</v>
      </c>
      <c r="C850" s="68">
        <v>891780111</v>
      </c>
      <c r="D850" s="69" t="s">
        <v>64</v>
      </c>
      <c r="E850" s="74" t="s">
        <v>8698</v>
      </c>
      <c r="F850" s="71" t="s">
        <v>8697</v>
      </c>
      <c r="G850" s="314">
        <v>0</v>
      </c>
      <c r="H850" s="67" t="s">
        <v>72</v>
      </c>
      <c r="I850" s="69" t="s">
        <v>65</v>
      </c>
      <c r="J850" s="70" t="s">
        <v>8696</v>
      </c>
      <c r="K850" s="70">
        <v>10500000</v>
      </c>
      <c r="L850" s="68" t="s">
        <v>67</v>
      </c>
      <c r="M850" s="70" t="s">
        <v>8695</v>
      </c>
      <c r="N850" s="70">
        <v>9738364</v>
      </c>
      <c r="O850" s="70">
        <v>1499</v>
      </c>
      <c r="P850" s="158">
        <v>45475</v>
      </c>
      <c r="Q850" s="70">
        <v>2126650000</v>
      </c>
      <c r="R850" s="158">
        <v>45478</v>
      </c>
      <c r="S850" s="70">
        <v>10500000</v>
      </c>
      <c r="T850" s="67" t="s">
        <v>66</v>
      </c>
      <c r="U850" s="70">
        <v>7601831</v>
      </c>
      <c r="V850" s="70" t="s">
        <v>7132</v>
      </c>
      <c r="W850" s="158">
        <v>45478</v>
      </c>
      <c r="X850" s="158">
        <v>45478</v>
      </c>
      <c r="Y850" s="78" t="s">
        <v>74</v>
      </c>
      <c r="Z850" s="249">
        <v>45626</v>
      </c>
      <c r="AA850" s="71">
        <f t="shared" si="65"/>
        <v>148</v>
      </c>
      <c r="AB850" s="71">
        <v>0</v>
      </c>
      <c r="AC850" s="299">
        <v>0</v>
      </c>
      <c r="AD850" s="71">
        <v>0</v>
      </c>
      <c r="AE850" s="158" t="s">
        <v>74</v>
      </c>
      <c r="AF850" s="71">
        <f t="shared" si="66"/>
        <v>0</v>
      </c>
      <c r="AG850" s="70">
        <v>0</v>
      </c>
      <c r="AH850" s="300">
        <v>0</v>
      </c>
      <c r="AI850" s="158" t="s">
        <v>74</v>
      </c>
      <c r="AJ850" s="67">
        <v>0</v>
      </c>
      <c r="AK850" s="76" t="s">
        <v>74</v>
      </c>
      <c r="AL850" s="76" t="s">
        <v>74</v>
      </c>
      <c r="AM850" s="71">
        <f t="shared" si="67"/>
        <v>0</v>
      </c>
      <c r="AN850" s="305">
        <f>+K850+AC850-AH850</f>
        <v>10500000</v>
      </c>
      <c r="AO850" s="67" t="s">
        <v>66</v>
      </c>
      <c r="AP850" s="70">
        <v>10500000</v>
      </c>
      <c r="AQ850" s="67" t="s">
        <v>94</v>
      </c>
      <c r="AR850" s="70">
        <v>0</v>
      </c>
      <c r="AS850" s="80" t="s">
        <v>74</v>
      </c>
      <c r="AT850" s="301">
        <v>8400000</v>
      </c>
      <c r="AU850" s="203">
        <f t="shared" si="68"/>
        <v>2100000</v>
      </c>
      <c r="AV850" s="83">
        <f t="shared" si="69"/>
        <v>0.8</v>
      </c>
      <c r="AW850" s="158" t="s">
        <v>74</v>
      </c>
      <c r="AX850" s="67" t="s">
        <v>95</v>
      </c>
      <c r="AY850" s="71" t="s">
        <v>8694</v>
      </c>
      <c r="AZ850" s="68" t="s">
        <v>66</v>
      </c>
      <c r="BA850" s="68" t="s">
        <v>66</v>
      </c>
    </row>
    <row r="851" spans="2:53" x14ac:dyDescent="0.25">
      <c r="B851" s="68">
        <v>2024</v>
      </c>
      <c r="C851" s="68">
        <v>891780111</v>
      </c>
      <c r="D851" s="69" t="s">
        <v>64</v>
      </c>
      <c r="E851" s="74" t="s">
        <v>8693</v>
      </c>
      <c r="F851" s="71" t="s">
        <v>8692</v>
      </c>
      <c r="G851" s="314">
        <v>0</v>
      </c>
      <c r="H851" s="67" t="s">
        <v>72</v>
      </c>
      <c r="I851" s="69" t="s">
        <v>65</v>
      </c>
      <c r="J851" s="70" t="s">
        <v>8691</v>
      </c>
      <c r="K851" s="70">
        <v>15000000</v>
      </c>
      <c r="L851" s="68" t="s">
        <v>67</v>
      </c>
      <c r="M851" s="70" t="s">
        <v>8690</v>
      </c>
      <c r="N851" s="70">
        <v>1083023103</v>
      </c>
      <c r="O851" s="70">
        <v>1498</v>
      </c>
      <c r="P851" s="158">
        <v>45475</v>
      </c>
      <c r="Q851" s="70">
        <v>4519037000</v>
      </c>
      <c r="R851" s="158">
        <v>45478</v>
      </c>
      <c r="S851" s="70">
        <v>15000000</v>
      </c>
      <c r="T851" s="67" t="s">
        <v>66</v>
      </c>
      <c r="U851" s="70">
        <v>36665858</v>
      </c>
      <c r="V851" s="70" t="s">
        <v>4422</v>
      </c>
      <c r="W851" s="158">
        <v>45478</v>
      </c>
      <c r="X851" s="158">
        <v>45478</v>
      </c>
      <c r="Y851" s="78" t="s">
        <v>74</v>
      </c>
      <c r="Z851" s="249">
        <v>45626</v>
      </c>
      <c r="AA851" s="71">
        <f t="shared" si="65"/>
        <v>148</v>
      </c>
      <c r="AB851" s="71">
        <v>0</v>
      </c>
      <c r="AC851" s="299">
        <v>0</v>
      </c>
      <c r="AD851" s="71">
        <v>0</v>
      </c>
      <c r="AE851" s="158" t="s">
        <v>74</v>
      </c>
      <c r="AF851" s="71">
        <f t="shared" si="66"/>
        <v>0</v>
      </c>
      <c r="AG851" s="70">
        <v>0</v>
      </c>
      <c r="AH851" s="300">
        <v>0</v>
      </c>
      <c r="AI851" s="158" t="s">
        <v>74</v>
      </c>
      <c r="AJ851" s="67">
        <v>0</v>
      </c>
      <c r="AK851" s="76" t="s">
        <v>74</v>
      </c>
      <c r="AL851" s="76" t="s">
        <v>74</v>
      </c>
      <c r="AM851" s="71">
        <f t="shared" si="67"/>
        <v>0</v>
      </c>
      <c r="AN851" s="305">
        <f>+K851+AC851-AH851</f>
        <v>15000000</v>
      </c>
      <c r="AO851" s="67" t="s">
        <v>66</v>
      </c>
      <c r="AP851" s="70">
        <v>15000000</v>
      </c>
      <c r="AQ851" s="67" t="s">
        <v>94</v>
      </c>
      <c r="AR851" s="70">
        <v>0</v>
      </c>
      <c r="AS851" s="80" t="s">
        <v>74</v>
      </c>
      <c r="AT851" s="301">
        <v>12000000</v>
      </c>
      <c r="AU851" s="203">
        <f t="shared" si="68"/>
        <v>3000000</v>
      </c>
      <c r="AV851" s="83">
        <f t="shared" si="69"/>
        <v>0.8</v>
      </c>
      <c r="AW851" s="158" t="s">
        <v>74</v>
      </c>
      <c r="AX851" s="67" t="s">
        <v>95</v>
      </c>
      <c r="AY851" s="71" t="s">
        <v>8689</v>
      </c>
      <c r="AZ851" s="68" t="s">
        <v>66</v>
      </c>
      <c r="BA851" s="68" t="s">
        <v>66</v>
      </c>
    </row>
    <row r="852" spans="2:53" x14ac:dyDescent="0.25">
      <c r="B852" s="68">
        <v>2024</v>
      </c>
      <c r="C852" s="68">
        <v>891780111</v>
      </c>
      <c r="D852" s="69" t="s">
        <v>64</v>
      </c>
      <c r="E852" s="74" t="s">
        <v>8688</v>
      </c>
      <c r="F852" s="71" t="s">
        <v>8687</v>
      </c>
      <c r="G852" s="314">
        <v>0</v>
      </c>
      <c r="H852" s="67" t="s">
        <v>72</v>
      </c>
      <c r="I852" s="69" t="s">
        <v>65</v>
      </c>
      <c r="J852" s="70" t="s">
        <v>8686</v>
      </c>
      <c r="K852" s="70">
        <v>15000000</v>
      </c>
      <c r="L852" s="68" t="s">
        <v>67</v>
      </c>
      <c r="M852" s="70" t="s">
        <v>8685</v>
      </c>
      <c r="N852" s="70">
        <v>1082905227</v>
      </c>
      <c r="O852" s="70">
        <v>1498</v>
      </c>
      <c r="P852" s="158">
        <v>45475</v>
      </c>
      <c r="Q852" s="70">
        <v>4519037000</v>
      </c>
      <c r="R852" s="158">
        <v>45478</v>
      </c>
      <c r="S852" s="70">
        <v>15000000</v>
      </c>
      <c r="T852" s="67" t="s">
        <v>66</v>
      </c>
      <c r="U852" s="70">
        <v>72175281</v>
      </c>
      <c r="V852" s="70" t="s">
        <v>4905</v>
      </c>
      <c r="W852" s="158">
        <v>45478</v>
      </c>
      <c r="X852" s="158">
        <v>45478</v>
      </c>
      <c r="Y852" s="78" t="s">
        <v>74</v>
      </c>
      <c r="Z852" s="249">
        <v>45626</v>
      </c>
      <c r="AA852" s="71">
        <f t="shared" si="65"/>
        <v>148</v>
      </c>
      <c r="AB852" s="71">
        <v>0</v>
      </c>
      <c r="AC852" s="299">
        <v>0</v>
      </c>
      <c r="AD852" s="71">
        <v>0</v>
      </c>
      <c r="AE852" s="158" t="s">
        <v>74</v>
      </c>
      <c r="AF852" s="71">
        <f t="shared" si="66"/>
        <v>0</v>
      </c>
      <c r="AG852" s="70">
        <v>0</v>
      </c>
      <c r="AH852" s="300">
        <v>0</v>
      </c>
      <c r="AI852" s="158" t="s">
        <v>74</v>
      </c>
      <c r="AJ852" s="67">
        <v>0</v>
      </c>
      <c r="AK852" s="76" t="s">
        <v>74</v>
      </c>
      <c r="AL852" s="76" t="s">
        <v>74</v>
      </c>
      <c r="AM852" s="71">
        <f t="shared" si="67"/>
        <v>0</v>
      </c>
      <c r="AN852" s="305">
        <f>+K852+AC852-AH852</f>
        <v>15000000</v>
      </c>
      <c r="AO852" s="67" t="s">
        <v>66</v>
      </c>
      <c r="AP852" s="70">
        <v>15000000</v>
      </c>
      <c r="AQ852" s="67" t="s">
        <v>94</v>
      </c>
      <c r="AR852" s="70">
        <v>0</v>
      </c>
      <c r="AS852" s="80" t="s">
        <v>74</v>
      </c>
      <c r="AT852" s="301">
        <v>12000000</v>
      </c>
      <c r="AU852" s="203">
        <f t="shared" si="68"/>
        <v>3000000</v>
      </c>
      <c r="AV852" s="83">
        <f t="shared" si="69"/>
        <v>0.8</v>
      </c>
      <c r="AW852" s="158" t="s">
        <v>74</v>
      </c>
      <c r="AX852" s="67" t="s">
        <v>95</v>
      </c>
      <c r="AY852" s="71" t="s">
        <v>8684</v>
      </c>
      <c r="AZ852" s="68" t="s">
        <v>66</v>
      </c>
      <c r="BA852" s="68" t="s">
        <v>66</v>
      </c>
    </row>
    <row r="853" spans="2:53" x14ac:dyDescent="0.25">
      <c r="B853" s="68">
        <v>2024</v>
      </c>
      <c r="C853" s="68">
        <v>891780111</v>
      </c>
      <c r="D853" s="69" t="s">
        <v>64</v>
      </c>
      <c r="E853" s="74" t="s">
        <v>8683</v>
      </c>
      <c r="F853" s="71" t="s">
        <v>8682</v>
      </c>
      <c r="G853" s="314">
        <v>0</v>
      </c>
      <c r="H853" s="67" t="s">
        <v>72</v>
      </c>
      <c r="I853" s="69" t="s">
        <v>65</v>
      </c>
      <c r="J853" s="70" t="s">
        <v>8681</v>
      </c>
      <c r="K853" s="70">
        <v>19500000</v>
      </c>
      <c r="L853" s="68" t="s">
        <v>67</v>
      </c>
      <c r="M853" s="70" t="s">
        <v>8680</v>
      </c>
      <c r="N853" s="70">
        <v>7601763</v>
      </c>
      <c r="O853" s="70">
        <v>1498</v>
      </c>
      <c r="P853" s="158">
        <v>45475</v>
      </c>
      <c r="Q853" s="70">
        <v>4519037000</v>
      </c>
      <c r="R853" s="158">
        <v>45478</v>
      </c>
      <c r="S853" s="70">
        <v>19500000</v>
      </c>
      <c r="T853" s="67" t="s">
        <v>66</v>
      </c>
      <c r="U853" s="70">
        <v>26671578</v>
      </c>
      <c r="V853" s="70" t="s">
        <v>8679</v>
      </c>
      <c r="W853" s="158">
        <v>45478</v>
      </c>
      <c r="X853" s="158">
        <v>45478</v>
      </c>
      <c r="Y853" s="78" t="s">
        <v>74</v>
      </c>
      <c r="Z853" s="249">
        <v>45626</v>
      </c>
      <c r="AA853" s="71">
        <f t="shared" si="65"/>
        <v>148</v>
      </c>
      <c r="AB853" s="71">
        <v>0</v>
      </c>
      <c r="AC853" s="299">
        <v>0</v>
      </c>
      <c r="AD853" s="71">
        <v>0</v>
      </c>
      <c r="AE853" s="158" t="s">
        <v>74</v>
      </c>
      <c r="AF853" s="71">
        <f t="shared" si="66"/>
        <v>0</v>
      </c>
      <c r="AG853" s="70">
        <v>0</v>
      </c>
      <c r="AH853" s="300">
        <v>0</v>
      </c>
      <c r="AI853" s="158" t="s">
        <v>74</v>
      </c>
      <c r="AJ853" s="67">
        <v>0</v>
      </c>
      <c r="AK853" s="76" t="s">
        <v>74</v>
      </c>
      <c r="AL853" s="76" t="s">
        <v>74</v>
      </c>
      <c r="AM853" s="71">
        <f t="shared" si="67"/>
        <v>0</v>
      </c>
      <c r="AN853" s="305">
        <f>+K853+AC853-AH853</f>
        <v>19500000</v>
      </c>
      <c r="AO853" s="67" t="s">
        <v>66</v>
      </c>
      <c r="AP853" s="70">
        <v>19500000</v>
      </c>
      <c r="AQ853" s="67" t="s">
        <v>94</v>
      </c>
      <c r="AR853" s="70">
        <v>0</v>
      </c>
      <c r="AS853" s="80" t="s">
        <v>74</v>
      </c>
      <c r="AT853" s="301">
        <v>15600000</v>
      </c>
      <c r="AU853" s="203">
        <f t="shared" si="68"/>
        <v>3900000</v>
      </c>
      <c r="AV853" s="83">
        <f t="shared" si="69"/>
        <v>0.8</v>
      </c>
      <c r="AW853" s="158" t="s">
        <v>74</v>
      </c>
      <c r="AX853" s="67" t="s">
        <v>95</v>
      </c>
      <c r="AY853" s="71" t="s">
        <v>8678</v>
      </c>
      <c r="AZ853" s="68" t="s">
        <v>66</v>
      </c>
      <c r="BA853" s="68" t="s">
        <v>66</v>
      </c>
    </row>
    <row r="854" spans="2:53" x14ac:dyDescent="0.25">
      <c r="B854" s="68">
        <v>2024</v>
      </c>
      <c r="C854" s="68">
        <v>891780111</v>
      </c>
      <c r="D854" s="69" t="s">
        <v>64</v>
      </c>
      <c r="E854" s="74" t="s">
        <v>8677</v>
      </c>
      <c r="F854" s="71" t="s">
        <v>8676</v>
      </c>
      <c r="G854" s="314">
        <v>0</v>
      </c>
      <c r="H854" s="67" t="s">
        <v>72</v>
      </c>
      <c r="I854" s="69" t="s">
        <v>65</v>
      </c>
      <c r="J854" s="70" t="s">
        <v>8675</v>
      </c>
      <c r="K854" s="70">
        <v>19500000</v>
      </c>
      <c r="L854" s="68" t="s">
        <v>67</v>
      </c>
      <c r="M854" s="70" t="s">
        <v>8674</v>
      </c>
      <c r="N854" s="70">
        <v>1018414715</v>
      </c>
      <c r="O854" s="70">
        <v>1498</v>
      </c>
      <c r="P854" s="158">
        <v>45475</v>
      </c>
      <c r="Q854" s="70">
        <v>4519037000</v>
      </c>
      <c r="R854" s="158">
        <v>45478</v>
      </c>
      <c r="S854" s="70">
        <v>19500000</v>
      </c>
      <c r="T854" s="67" t="s">
        <v>66</v>
      </c>
      <c r="U854" s="70">
        <v>72175281</v>
      </c>
      <c r="V854" s="70" t="s">
        <v>4905</v>
      </c>
      <c r="W854" s="158">
        <v>45478</v>
      </c>
      <c r="X854" s="158">
        <v>45478</v>
      </c>
      <c r="Y854" s="78" t="s">
        <v>74</v>
      </c>
      <c r="Z854" s="249">
        <v>45626</v>
      </c>
      <c r="AA854" s="71">
        <f t="shared" si="65"/>
        <v>148</v>
      </c>
      <c r="AB854" s="71">
        <v>0</v>
      </c>
      <c r="AC854" s="299">
        <v>0</v>
      </c>
      <c r="AD854" s="71">
        <v>0</v>
      </c>
      <c r="AE854" s="158" t="s">
        <v>74</v>
      </c>
      <c r="AF854" s="71">
        <f t="shared" si="66"/>
        <v>0</v>
      </c>
      <c r="AG854" s="70">
        <v>0</v>
      </c>
      <c r="AH854" s="300">
        <v>0</v>
      </c>
      <c r="AI854" s="158" t="s">
        <v>74</v>
      </c>
      <c r="AJ854" s="67">
        <v>0</v>
      </c>
      <c r="AK854" s="76" t="s">
        <v>74</v>
      </c>
      <c r="AL854" s="76" t="s">
        <v>74</v>
      </c>
      <c r="AM854" s="71">
        <f t="shared" si="67"/>
        <v>0</v>
      </c>
      <c r="AN854" s="305">
        <f>+K854+AC854-AH854</f>
        <v>19500000</v>
      </c>
      <c r="AO854" s="67" t="s">
        <v>66</v>
      </c>
      <c r="AP854" s="70">
        <v>19500000</v>
      </c>
      <c r="AQ854" s="67" t="s">
        <v>94</v>
      </c>
      <c r="AR854" s="70">
        <v>0</v>
      </c>
      <c r="AS854" s="80" t="s">
        <v>74</v>
      </c>
      <c r="AT854" s="301">
        <v>15600000</v>
      </c>
      <c r="AU854" s="203">
        <f t="shared" si="68"/>
        <v>3900000</v>
      </c>
      <c r="AV854" s="83">
        <f t="shared" si="69"/>
        <v>0.8</v>
      </c>
      <c r="AW854" s="158" t="s">
        <v>74</v>
      </c>
      <c r="AX854" s="67" t="s">
        <v>95</v>
      </c>
      <c r="AY854" s="71" t="s">
        <v>8673</v>
      </c>
      <c r="AZ854" s="68" t="s">
        <v>66</v>
      </c>
      <c r="BA854" s="68" t="s">
        <v>66</v>
      </c>
    </row>
    <row r="855" spans="2:53" x14ac:dyDescent="0.25">
      <c r="B855" s="68">
        <v>2024</v>
      </c>
      <c r="C855" s="68">
        <v>891780111</v>
      </c>
      <c r="D855" s="69" t="s">
        <v>64</v>
      </c>
      <c r="E855" s="74" t="s">
        <v>8672</v>
      </c>
      <c r="F855" s="71" t="s">
        <v>8671</v>
      </c>
      <c r="G855" s="314">
        <v>0</v>
      </c>
      <c r="H855" s="67" t="s">
        <v>72</v>
      </c>
      <c r="I855" s="69" t="s">
        <v>65</v>
      </c>
      <c r="J855" s="70" t="s">
        <v>8670</v>
      </c>
      <c r="K855" s="70">
        <v>12500000</v>
      </c>
      <c r="L855" s="68" t="s">
        <v>67</v>
      </c>
      <c r="M855" s="70" t="s">
        <v>8669</v>
      </c>
      <c r="N855" s="70">
        <v>84456169</v>
      </c>
      <c r="O855" s="70">
        <v>1499</v>
      </c>
      <c r="P855" s="158">
        <v>45475</v>
      </c>
      <c r="Q855" s="70">
        <v>2126650000</v>
      </c>
      <c r="R855" s="158">
        <v>45478</v>
      </c>
      <c r="S855" s="70">
        <v>12500000</v>
      </c>
      <c r="T855" s="67" t="s">
        <v>66</v>
      </c>
      <c r="U855" s="70">
        <v>45507423</v>
      </c>
      <c r="V855" s="70" t="s">
        <v>6637</v>
      </c>
      <c r="W855" s="158">
        <v>45478</v>
      </c>
      <c r="X855" s="158">
        <v>45478</v>
      </c>
      <c r="Y855" s="78" t="s">
        <v>74</v>
      </c>
      <c r="Z855" s="249">
        <v>45626</v>
      </c>
      <c r="AA855" s="71">
        <f t="shared" si="65"/>
        <v>148</v>
      </c>
      <c r="AB855" s="71">
        <v>0</v>
      </c>
      <c r="AC855" s="299">
        <v>0</v>
      </c>
      <c r="AD855" s="71">
        <v>0</v>
      </c>
      <c r="AE855" s="158" t="s">
        <v>74</v>
      </c>
      <c r="AF855" s="71">
        <f t="shared" si="66"/>
        <v>0</v>
      </c>
      <c r="AG855" s="70">
        <v>0</v>
      </c>
      <c r="AH855" s="300">
        <v>0</v>
      </c>
      <c r="AI855" s="158" t="s">
        <v>74</v>
      </c>
      <c r="AJ855" s="67">
        <v>0</v>
      </c>
      <c r="AK855" s="76" t="s">
        <v>74</v>
      </c>
      <c r="AL855" s="76" t="s">
        <v>74</v>
      </c>
      <c r="AM855" s="71">
        <f t="shared" si="67"/>
        <v>0</v>
      </c>
      <c r="AN855" s="305">
        <f>+K855+AC855-AH855</f>
        <v>12500000</v>
      </c>
      <c r="AO855" s="67" t="s">
        <v>66</v>
      </c>
      <c r="AP855" s="70">
        <v>12500000</v>
      </c>
      <c r="AQ855" s="67" t="s">
        <v>94</v>
      </c>
      <c r="AR855" s="70">
        <v>0</v>
      </c>
      <c r="AS855" s="80" t="s">
        <v>74</v>
      </c>
      <c r="AT855" s="301">
        <v>10000000</v>
      </c>
      <c r="AU855" s="203">
        <f t="shared" si="68"/>
        <v>2500000</v>
      </c>
      <c r="AV855" s="83">
        <f t="shared" si="69"/>
        <v>0.8</v>
      </c>
      <c r="AW855" s="158" t="s">
        <v>74</v>
      </c>
      <c r="AX855" s="67" t="s">
        <v>95</v>
      </c>
      <c r="AY855" s="71" t="s">
        <v>8668</v>
      </c>
      <c r="AZ855" s="68" t="s">
        <v>66</v>
      </c>
      <c r="BA855" s="68" t="s">
        <v>66</v>
      </c>
    </row>
    <row r="856" spans="2:53" x14ac:dyDescent="0.25">
      <c r="B856" s="68">
        <v>2024</v>
      </c>
      <c r="C856" s="68">
        <v>891780111</v>
      </c>
      <c r="D856" s="69" t="s">
        <v>64</v>
      </c>
      <c r="E856" s="74" t="s">
        <v>8667</v>
      </c>
      <c r="F856" s="71" t="s">
        <v>8666</v>
      </c>
      <c r="G856" s="314">
        <v>0</v>
      </c>
      <c r="H856" s="67" t="s">
        <v>72</v>
      </c>
      <c r="I856" s="69" t="s">
        <v>65</v>
      </c>
      <c r="J856" s="70" t="s">
        <v>8665</v>
      </c>
      <c r="K856" s="70">
        <v>21000000</v>
      </c>
      <c r="L856" s="68" t="s">
        <v>67</v>
      </c>
      <c r="M856" s="70" t="s">
        <v>8664</v>
      </c>
      <c r="N856" s="70">
        <v>85474255</v>
      </c>
      <c r="O856" s="70">
        <v>1498</v>
      </c>
      <c r="P856" s="158">
        <v>45475</v>
      </c>
      <c r="Q856" s="70">
        <v>4519037000</v>
      </c>
      <c r="R856" s="158">
        <v>45478</v>
      </c>
      <c r="S856" s="70">
        <v>21000000</v>
      </c>
      <c r="T856" s="67" t="s">
        <v>66</v>
      </c>
      <c r="U856" s="70">
        <v>85154788</v>
      </c>
      <c r="V856" s="70" t="s">
        <v>6152</v>
      </c>
      <c r="W856" s="158">
        <v>45478</v>
      </c>
      <c r="X856" s="158">
        <v>45478</v>
      </c>
      <c r="Y856" s="78" t="s">
        <v>74</v>
      </c>
      <c r="Z856" s="249">
        <v>45626</v>
      </c>
      <c r="AA856" s="71">
        <f t="shared" si="65"/>
        <v>148</v>
      </c>
      <c r="AB856" s="71">
        <v>0</v>
      </c>
      <c r="AC856" s="299">
        <v>0</v>
      </c>
      <c r="AD856" s="71">
        <v>0</v>
      </c>
      <c r="AE856" s="158" t="s">
        <v>74</v>
      </c>
      <c r="AF856" s="71">
        <f t="shared" si="66"/>
        <v>0</v>
      </c>
      <c r="AG856" s="70">
        <v>0</v>
      </c>
      <c r="AH856" s="300">
        <v>0</v>
      </c>
      <c r="AI856" s="158" t="s">
        <v>74</v>
      </c>
      <c r="AJ856" s="67">
        <v>0</v>
      </c>
      <c r="AK856" s="76" t="s">
        <v>74</v>
      </c>
      <c r="AL856" s="76" t="s">
        <v>74</v>
      </c>
      <c r="AM856" s="71">
        <f t="shared" si="67"/>
        <v>0</v>
      </c>
      <c r="AN856" s="305">
        <f>+K856+AC856-AH856</f>
        <v>21000000</v>
      </c>
      <c r="AO856" s="67" t="s">
        <v>66</v>
      </c>
      <c r="AP856" s="70">
        <v>21000000</v>
      </c>
      <c r="AQ856" s="67" t="s">
        <v>94</v>
      </c>
      <c r="AR856" s="70">
        <v>0</v>
      </c>
      <c r="AS856" s="80" t="s">
        <v>74</v>
      </c>
      <c r="AT856" s="301">
        <v>16800000</v>
      </c>
      <c r="AU856" s="203">
        <f t="shared" si="68"/>
        <v>4200000</v>
      </c>
      <c r="AV856" s="83">
        <f t="shared" si="69"/>
        <v>0.8</v>
      </c>
      <c r="AW856" s="158" t="s">
        <v>74</v>
      </c>
      <c r="AX856" s="67" t="s">
        <v>95</v>
      </c>
      <c r="AY856" s="71" t="s">
        <v>8663</v>
      </c>
      <c r="AZ856" s="68" t="s">
        <v>66</v>
      </c>
      <c r="BA856" s="68" t="s">
        <v>66</v>
      </c>
    </row>
    <row r="857" spans="2:53" x14ac:dyDescent="0.25">
      <c r="B857" s="68">
        <v>2024</v>
      </c>
      <c r="C857" s="68">
        <v>891780111</v>
      </c>
      <c r="D857" s="69" t="s">
        <v>64</v>
      </c>
      <c r="E857" s="74" t="s">
        <v>8662</v>
      </c>
      <c r="F857" s="71" t="s">
        <v>8661</v>
      </c>
      <c r="G857" s="314">
        <v>0</v>
      </c>
      <c r="H857" s="67" t="s">
        <v>72</v>
      </c>
      <c r="I857" s="69" t="s">
        <v>65</v>
      </c>
      <c r="J857" s="70" t="s">
        <v>8660</v>
      </c>
      <c r="K857" s="70">
        <v>18000000</v>
      </c>
      <c r="L857" s="68" t="s">
        <v>67</v>
      </c>
      <c r="M857" s="70" t="s">
        <v>8659</v>
      </c>
      <c r="N857" s="70">
        <v>57461707</v>
      </c>
      <c r="O857" s="70">
        <v>1498</v>
      </c>
      <c r="P857" s="158">
        <v>45475</v>
      </c>
      <c r="Q857" s="70">
        <v>4519037000</v>
      </c>
      <c r="R857" s="158">
        <v>45478</v>
      </c>
      <c r="S857" s="70">
        <v>18000000</v>
      </c>
      <c r="T857" s="67" t="s">
        <v>66</v>
      </c>
      <c r="U857" s="70">
        <v>85154788</v>
      </c>
      <c r="V857" s="70" t="s">
        <v>6152</v>
      </c>
      <c r="W857" s="158">
        <v>45478</v>
      </c>
      <c r="X857" s="158">
        <v>45478</v>
      </c>
      <c r="Y857" s="78" t="s">
        <v>74</v>
      </c>
      <c r="Z857" s="249">
        <v>45626</v>
      </c>
      <c r="AA857" s="71">
        <f t="shared" si="65"/>
        <v>148</v>
      </c>
      <c r="AB857" s="71">
        <v>0</v>
      </c>
      <c r="AC857" s="299">
        <v>0</v>
      </c>
      <c r="AD857" s="71">
        <v>0</v>
      </c>
      <c r="AE857" s="158" t="s">
        <v>74</v>
      </c>
      <c r="AF857" s="71">
        <f t="shared" si="66"/>
        <v>0</v>
      </c>
      <c r="AG857" s="70">
        <v>0</v>
      </c>
      <c r="AH857" s="300">
        <v>0</v>
      </c>
      <c r="AI857" s="158" t="s">
        <v>74</v>
      </c>
      <c r="AJ857" s="67">
        <v>0</v>
      </c>
      <c r="AK857" s="76" t="s">
        <v>74</v>
      </c>
      <c r="AL857" s="76" t="s">
        <v>74</v>
      </c>
      <c r="AM857" s="71">
        <f t="shared" si="67"/>
        <v>0</v>
      </c>
      <c r="AN857" s="305">
        <f>+K857+AC857-AH857</f>
        <v>18000000</v>
      </c>
      <c r="AO857" s="67" t="s">
        <v>66</v>
      </c>
      <c r="AP857" s="70">
        <v>18000000</v>
      </c>
      <c r="AQ857" s="67" t="s">
        <v>94</v>
      </c>
      <c r="AR857" s="70">
        <v>0</v>
      </c>
      <c r="AS857" s="80" t="s">
        <v>74</v>
      </c>
      <c r="AT857" s="301">
        <v>14400000</v>
      </c>
      <c r="AU857" s="203">
        <f t="shared" si="68"/>
        <v>3600000</v>
      </c>
      <c r="AV857" s="83">
        <f t="shared" si="69"/>
        <v>0.8</v>
      </c>
      <c r="AW857" s="158" t="s">
        <v>74</v>
      </c>
      <c r="AX857" s="67" t="s">
        <v>95</v>
      </c>
      <c r="AY857" s="71" t="s">
        <v>8658</v>
      </c>
      <c r="AZ857" s="68" t="s">
        <v>66</v>
      </c>
      <c r="BA857" s="68" t="s">
        <v>66</v>
      </c>
    </row>
    <row r="858" spans="2:53" x14ac:dyDescent="0.25">
      <c r="B858" s="68">
        <v>2024</v>
      </c>
      <c r="C858" s="68">
        <v>891780111</v>
      </c>
      <c r="D858" s="69" t="s">
        <v>64</v>
      </c>
      <c r="E858" s="74" t="s">
        <v>8657</v>
      </c>
      <c r="F858" s="71" t="s">
        <v>8656</v>
      </c>
      <c r="G858" s="314">
        <v>0</v>
      </c>
      <c r="H858" s="67" t="s">
        <v>72</v>
      </c>
      <c r="I858" s="69" t="s">
        <v>65</v>
      </c>
      <c r="J858" s="70" t="s">
        <v>8655</v>
      </c>
      <c r="K858" s="70">
        <v>13500000</v>
      </c>
      <c r="L858" s="68" t="s">
        <v>67</v>
      </c>
      <c r="M858" s="70" t="s">
        <v>8654</v>
      </c>
      <c r="N858" s="70">
        <v>57291636</v>
      </c>
      <c r="O858" s="70">
        <v>1498</v>
      </c>
      <c r="P858" s="158">
        <v>45475</v>
      </c>
      <c r="Q858" s="70">
        <v>4519037000</v>
      </c>
      <c r="R858" s="158">
        <v>45478</v>
      </c>
      <c r="S858" s="70">
        <v>13500000</v>
      </c>
      <c r="T858" s="67" t="s">
        <v>66</v>
      </c>
      <c r="U858" s="70">
        <v>85154788</v>
      </c>
      <c r="V858" s="70" t="s">
        <v>6152</v>
      </c>
      <c r="W858" s="158">
        <v>45478</v>
      </c>
      <c r="X858" s="158">
        <v>45478</v>
      </c>
      <c r="Y858" s="78" t="s">
        <v>74</v>
      </c>
      <c r="Z858" s="249">
        <v>45626</v>
      </c>
      <c r="AA858" s="71">
        <f t="shared" si="65"/>
        <v>148</v>
      </c>
      <c r="AB858" s="71">
        <v>0</v>
      </c>
      <c r="AC858" s="299">
        <v>0</v>
      </c>
      <c r="AD858" s="71">
        <v>0</v>
      </c>
      <c r="AE858" s="158" t="s">
        <v>74</v>
      </c>
      <c r="AF858" s="71">
        <f t="shared" si="66"/>
        <v>0</v>
      </c>
      <c r="AG858" s="70">
        <v>0</v>
      </c>
      <c r="AH858" s="300">
        <v>0</v>
      </c>
      <c r="AI858" s="158" t="s">
        <v>74</v>
      </c>
      <c r="AJ858" s="67">
        <v>0</v>
      </c>
      <c r="AK858" s="76" t="s">
        <v>74</v>
      </c>
      <c r="AL858" s="76" t="s">
        <v>74</v>
      </c>
      <c r="AM858" s="71">
        <f t="shared" si="67"/>
        <v>0</v>
      </c>
      <c r="AN858" s="305">
        <f>+K858+AC858-AH858</f>
        <v>13500000</v>
      </c>
      <c r="AO858" s="67" t="s">
        <v>66</v>
      </c>
      <c r="AP858" s="70">
        <v>13500000</v>
      </c>
      <c r="AQ858" s="67" t="s">
        <v>94</v>
      </c>
      <c r="AR858" s="70">
        <v>0</v>
      </c>
      <c r="AS858" s="80" t="s">
        <v>74</v>
      </c>
      <c r="AT858" s="301">
        <v>10800000</v>
      </c>
      <c r="AU858" s="203">
        <f t="shared" si="68"/>
        <v>2700000</v>
      </c>
      <c r="AV858" s="83">
        <f t="shared" si="69"/>
        <v>0.8</v>
      </c>
      <c r="AW858" s="158" t="s">
        <v>74</v>
      </c>
      <c r="AX858" s="67" t="s">
        <v>95</v>
      </c>
      <c r="AY858" s="71" t="s">
        <v>8653</v>
      </c>
      <c r="AZ858" s="68" t="s">
        <v>66</v>
      </c>
      <c r="BA858" s="68" t="s">
        <v>66</v>
      </c>
    </row>
    <row r="859" spans="2:53" x14ac:dyDescent="0.25">
      <c r="B859" s="68">
        <v>2024</v>
      </c>
      <c r="C859" s="68">
        <v>891780111</v>
      </c>
      <c r="D859" s="69" t="s">
        <v>64</v>
      </c>
      <c r="E859" s="74" t="s">
        <v>8652</v>
      </c>
      <c r="F859" s="71" t="s">
        <v>8651</v>
      </c>
      <c r="G859" s="314">
        <v>0</v>
      </c>
      <c r="H859" s="67" t="s">
        <v>72</v>
      </c>
      <c r="I859" s="69" t="s">
        <v>65</v>
      </c>
      <c r="J859" s="70" t="s">
        <v>8650</v>
      </c>
      <c r="K859" s="70">
        <v>16500000</v>
      </c>
      <c r="L859" s="68" t="s">
        <v>67</v>
      </c>
      <c r="M859" s="70" t="s">
        <v>8649</v>
      </c>
      <c r="N859" s="70">
        <v>1081827299</v>
      </c>
      <c r="O859" s="70">
        <v>1498</v>
      </c>
      <c r="P859" s="158">
        <v>45475</v>
      </c>
      <c r="Q859" s="70">
        <v>4519037000</v>
      </c>
      <c r="R859" s="158">
        <v>45478</v>
      </c>
      <c r="S859" s="70">
        <v>16500000</v>
      </c>
      <c r="T859" s="67" t="s">
        <v>66</v>
      </c>
      <c r="U859" s="70">
        <v>72004252</v>
      </c>
      <c r="V859" s="70" t="s">
        <v>8510</v>
      </c>
      <c r="W859" s="158">
        <v>45478</v>
      </c>
      <c r="X859" s="158">
        <v>45478</v>
      </c>
      <c r="Y859" s="78" t="s">
        <v>74</v>
      </c>
      <c r="Z859" s="249">
        <v>45626</v>
      </c>
      <c r="AA859" s="71">
        <f t="shared" si="65"/>
        <v>148</v>
      </c>
      <c r="AB859" s="71">
        <v>0</v>
      </c>
      <c r="AC859" s="299">
        <v>0</v>
      </c>
      <c r="AD859" s="71">
        <v>0</v>
      </c>
      <c r="AE859" s="158" t="s">
        <v>74</v>
      </c>
      <c r="AF859" s="71">
        <f t="shared" si="66"/>
        <v>0</v>
      </c>
      <c r="AG859" s="70">
        <v>0</v>
      </c>
      <c r="AH859" s="300">
        <v>0</v>
      </c>
      <c r="AI859" s="158" t="s">
        <v>74</v>
      </c>
      <c r="AJ859" s="67">
        <v>0</v>
      </c>
      <c r="AK859" s="76" t="s">
        <v>74</v>
      </c>
      <c r="AL859" s="76" t="s">
        <v>74</v>
      </c>
      <c r="AM859" s="71">
        <f t="shared" si="67"/>
        <v>0</v>
      </c>
      <c r="AN859" s="305">
        <f>+K859+AC859-AH859</f>
        <v>16500000</v>
      </c>
      <c r="AO859" s="67" t="s">
        <v>66</v>
      </c>
      <c r="AP859" s="70">
        <v>16500000</v>
      </c>
      <c r="AQ859" s="67" t="s">
        <v>94</v>
      </c>
      <c r="AR859" s="70">
        <v>0</v>
      </c>
      <c r="AS859" s="80" t="s">
        <v>74</v>
      </c>
      <c r="AT859" s="301">
        <v>13200000</v>
      </c>
      <c r="AU859" s="203">
        <f t="shared" si="68"/>
        <v>3300000</v>
      </c>
      <c r="AV859" s="83">
        <f t="shared" si="69"/>
        <v>0.8</v>
      </c>
      <c r="AW859" s="158" t="s">
        <v>74</v>
      </c>
      <c r="AX859" s="67" t="s">
        <v>95</v>
      </c>
      <c r="AY859" s="71" t="s">
        <v>8648</v>
      </c>
      <c r="AZ859" s="68" t="s">
        <v>66</v>
      </c>
      <c r="BA859" s="68" t="s">
        <v>66</v>
      </c>
    </row>
    <row r="860" spans="2:53" x14ac:dyDescent="0.25">
      <c r="B860" s="68">
        <v>2024</v>
      </c>
      <c r="C860" s="68">
        <v>891780111</v>
      </c>
      <c r="D860" s="69" t="s">
        <v>64</v>
      </c>
      <c r="E860" s="74" t="s">
        <v>8647</v>
      </c>
      <c r="F860" s="71" t="s">
        <v>8646</v>
      </c>
      <c r="G860" s="314">
        <v>0</v>
      </c>
      <c r="H860" s="67" t="s">
        <v>72</v>
      </c>
      <c r="I860" s="69" t="s">
        <v>65</v>
      </c>
      <c r="J860" s="70" t="s">
        <v>8645</v>
      </c>
      <c r="K860" s="70">
        <v>16500000</v>
      </c>
      <c r="L860" s="68" t="s">
        <v>67</v>
      </c>
      <c r="M860" s="70" t="s">
        <v>8644</v>
      </c>
      <c r="N860" s="70">
        <v>7634396</v>
      </c>
      <c r="O860" s="70">
        <v>1498</v>
      </c>
      <c r="P860" s="158">
        <v>45475</v>
      </c>
      <c r="Q860" s="70">
        <v>4519037000</v>
      </c>
      <c r="R860" s="158">
        <v>45478</v>
      </c>
      <c r="S860" s="70">
        <v>16500000</v>
      </c>
      <c r="T860" s="67" t="s">
        <v>66</v>
      </c>
      <c r="U860" s="70">
        <v>85465146</v>
      </c>
      <c r="V860" s="70" t="s">
        <v>7181</v>
      </c>
      <c r="W860" s="158">
        <v>45478</v>
      </c>
      <c r="X860" s="158">
        <v>45478</v>
      </c>
      <c r="Y860" s="78" t="s">
        <v>74</v>
      </c>
      <c r="Z860" s="249">
        <v>45626</v>
      </c>
      <c r="AA860" s="71">
        <f t="shared" si="65"/>
        <v>148</v>
      </c>
      <c r="AB860" s="71">
        <v>0</v>
      </c>
      <c r="AC860" s="299">
        <v>0</v>
      </c>
      <c r="AD860" s="71">
        <v>0</v>
      </c>
      <c r="AE860" s="158" t="s">
        <v>74</v>
      </c>
      <c r="AF860" s="71">
        <f t="shared" si="66"/>
        <v>0</v>
      </c>
      <c r="AG860" s="70">
        <v>0</v>
      </c>
      <c r="AH860" s="300">
        <v>0</v>
      </c>
      <c r="AI860" s="158" t="s">
        <v>74</v>
      </c>
      <c r="AJ860" s="67">
        <v>0</v>
      </c>
      <c r="AK860" s="76" t="s">
        <v>74</v>
      </c>
      <c r="AL860" s="76" t="s">
        <v>74</v>
      </c>
      <c r="AM860" s="71">
        <f t="shared" si="67"/>
        <v>0</v>
      </c>
      <c r="AN860" s="305">
        <f>+K860+AC860-AH860</f>
        <v>16500000</v>
      </c>
      <c r="AO860" s="67" t="s">
        <v>66</v>
      </c>
      <c r="AP860" s="70">
        <v>16500000</v>
      </c>
      <c r="AQ860" s="67" t="s">
        <v>94</v>
      </c>
      <c r="AR860" s="70">
        <v>0</v>
      </c>
      <c r="AS860" s="80" t="s">
        <v>74</v>
      </c>
      <c r="AT860" s="301">
        <v>13200000</v>
      </c>
      <c r="AU860" s="203">
        <f t="shared" si="68"/>
        <v>3300000</v>
      </c>
      <c r="AV860" s="83">
        <f t="shared" si="69"/>
        <v>0.8</v>
      </c>
      <c r="AW860" s="158" t="s">
        <v>74</v>
      </c>
      <c r="AX860" s="67" t="s">
        <v>95</v>
      </c>
      <c r="AY860" s="71" t="s">
        <v>8643</v>
      </c>
      <c r="AZ860" s="68" t="s">
        <v>66</v>
      </c>
      <c r="BA860" s="68" t="s">
        <v>66</v>
      </c>
    </row>
    <row r="861" spans="2:53" x14ac:dyDescent="0.25">
      <c r="B861" s="68">
        <v>2024</v>
      </c>
      <c r="C861" s="68">
        <v>891780111</v>
      </c>
      <c r="D861" s="69" t="s">
        <v>64</v>
      </c>
      <c r="E861" s="74" t="s">
        <v>8642</v>
      </c>
      <c r="F861" s="71" t="s">
        <v>8641</v>
      </c>
      <c r="G861" s="314">
        <v>0</v>
      </c>
      <c r="H861" s="67" t="s">
        <v>72</v>
      </c>
      <c r="I861" s="69" t="s">
        <v>65</v>
      </c>
      <c r="J861" s="70" t="s">
        <v>8640</v>
      </c>
      <c r="K861" s="70">
        <v>3900000</v>
      </c>
      <c r="L861" s="68" t="s">
        <v>67</v>
      </c>
      <c r="M861" s="70" t="s">
        <v>6500</v>
      </c>
      <c r="N861" s="70">
        <v>85155135</v>
      </c>
      <c r="O861" s="70">
        <v>1498</v>
      </c>
      <c r="P861" s="158">
        <v>45475</v>
      </c>
      <c r="Q861" s="70">
        <v>4519037000</v>
      </c>
      <c r="R861" s="158">
        <v>45478</v>
      </c>
      <c r="S861" s="70">
        <v>3900000</v>
      </c>
      <c r="T861" s="67" t="s">
        <v>66</v>
      </c>
      <c r="U861" s="70">
        <v>41947381</v>
      </c>
      <c r="V861" s="70" t="s">
        <v>7502</v>
      </c>
      <c r="W861" s="158">
        <v>45478</v>
      </c>
      <c r="X861" s="158">
        <v>45478</v>
      </c>
      <c r="Y861" s="78" t="s">
        <v>74</v>
      </c>
      <c r="Z861" s="249">
        <v>45504</v>
      </c>
      <c r="AA861" s="71">
        <f t="shared" si="65"/>
        <v>26</v>
      </c>
      <c r="AB861" s="71">
        <v>0</v>
      </c>
      <c r="AC861" s="299">
        <v>0</v>
      </c>
      <c r="AD861" s="71">
        <v>0</v>
      </c>
      <c r="AE861" s="158" t="s">
        <v>74</v>
      </c>
      <c r="AF861" s="71">
        <f t="shared" si="66"/>
        <v>0</v>
      </c>
      <c r="AG861" s="70">
        <v>0</v>
      </c>
      <c r="AH861" s="300">
        <v>0</v>
      </c>
      <c r="AI861" s="158" t="s">
        <v>74</v>
      </c>
      <c r="AJ861" s="67">
        <v>0</v>
      </c>
      <c r="AK861" s="76" t="s">
        <v>74</v>
      </c>
      <c r="AL861" s="76" t="s">
        <v>74</v>
      </c>
      <c r="AM861" s="71">
        <f t="shared" si="67"/>
        <v>0</v>
      </c>
      <c r="AN861" s="305">
        <f>+K861+AC861-AH861</f>
        <v>3900000</v>
      </c>
      <c r="AO861" s="67" t="s">
        <v>66</v>
      </c>
      <c r="AP861" s="70">
        <v>3900000</v>
      </c>
      <c r="AQ861" s="67" t="s">
        <v>94</v>
      </c>
      <c r="AR861" s="70">
        <v>0</v>
      </c>
      <c r="AS861" s="80" t="s">
        <v>74</v>
      </c>
      <c r="AT861" s="301">
        <v>3900000</v>
      </c>
      <c r="AU861" s="203">
        <f t="shared" si="68"/>
        <v>0</v>
      </c>
      <c r="AV861" s="83">
        <f t="shared" si="69"/>
        <v>1</v>
      </c>
      <c r="AW861" s="158" t="s">
        <v>74</v>
      </c>
      <c r="AX861" s="67" t="s">
        <v>80</v>
      </c>
      <c r="AY861" s="71" t="s">
        <v>8639</v>
      </c>
      <c r="AZ861" s="68" t="s">
        <v>66</v>
      </c>
      <c r="BA861" s="68" t="s">
        <v>66</v>
      </c>
    </row>
    <row r="862" spans="2:53" x14ac:dyDescent="0.25">
      <c r="B862" s="68">
        <v>2024</v>
      </c>
      <c r="C862" s="68">
        <v>891780111</v>
      </c>
      <c r="D862" s="69" t="s">
        <v>64</v>
      </c>
      <c r="E862" s="74" t="s">
        <v>8638</v>
      </c>
      <c r="F862" s="71" t="s">
        <v>8637</v>
      </c>
      <c r="G862" s="314">
        <v>0</v>
      </c>
      <c r="H862" s="67" t="s">
        <v>72</v>
      </c>
      <c r="I862" s="69" t="s">
        <v>65</v>
      </c>
      <c r="J862" s="70" t="s">
        <v>8636</v>
      </c>
      <c r="K862" s="70">
        <v>12500000</v>
      </c>
      <c r="L862" s="68" t="s">
        <v>67</v>
      </c>
      <c r="M862" s="70" t="s">
        <v>8635</v>
      </c>
      <c r="N862" s="70">
        <v>1082940729</v>
      </c>
      <c r="O862" s="70">
        <v>1499</v>
      </c>
      <c r="P862" s="158">
        <v>45475</v>
      </c>
      <c r="Q862" s="70">
        <v>2126650000</v>
      </c>
      <c r="R862" s="158">
        <v>45478</v>
      </c>
      <c r="S862" s="70">
        <v>12500000</v>
      </c>
      <c r="T862" s="67" t="s">
        <v>66</v>
      </c>
      <c r="U862" s="70">
        <v>72175281</v>
      </c>
      <c r="V862" s="70" t="s">
        <v>4905</v>
      </c>
      <c r="W862" s="158">
        <v>45478</v>
      </c>
      <c r="X862" s="158">
        <v>45478</v>
      </c>
      <c r="Y862" s="78" t="s">
        <v>74</v>
      </c>
      <c r="Z862" s="249">
        <v>45626</v>
      </c>
      <c r="AA862" s="71">
        <f t="shared" si="65"/>
        <v>148</v>
      </c>
      <c r="AB862" s="71">
        <v>0</v>
      </c>
      <c r="AC862" s="299">
        <v>0</v>
      </c>
      <c r="AD862" s="71">
        <v>0</v>
      </c>
      <c r="AE862" s="158" t="s">
        <v>74</v>
      </c>
      <c r="AF862" s="71">
        <f t="shared" si="66"/>
        <v>0</v>
      </c>
      <c r="AG862" s="70">
        <v>0</v>
      </c>
      <c r="AH862" s="300">
        <v>0</v>
      </c>
      <c r="AI862" s="158" t="s">
        <v>74</v>
      </c>
      <c r="AJ862" s="67">
        <v>0</v>
      </c>
      <c r="AK862" s="76" t="s">
        <v>74</v>
      </c>
      <c r="AL862" s="76" t="s">
        <v>74</v>
      </c>
      <c r="AM862" s="71">
        <f t="shared" si="67"/>
        <v>0</v>
      </c>
      <c r="AN862" s="305">
        <f>+K862+AC862-AH862</f>
        <v>12500000</v>
      </c>
      <c r="AO862" s="67" t="s">
        <v>66</v>
      </c>
      <c r="AP862" s="70">
        <v>12500000</v>
      </c>
      <c r="AQ862" s="67" t="s">
        <v>94</v>
      </c>
      <c r="AR862" s="70">
        <v>0</v>
      </c>
      <c r="AS862" s="80" t="s">
        <v>74</v>
      </c>
      <c r="AT862" s="301">
        <v>10000000</v>
      </c>
      <c r="AU862" s="203">
        <f t="shared" si="68"/>
        <v>2500000</v>
      </c>
      <c r="AV862" s="83">
        <f t="shared" si="69"/>
        <v>0.8</v>
      </c>
      <c r="AW862" s="158" t="s">
        <v>74</v>
      </c>
      <c r="AX862" s="67" t="s">
        <v>95</v>
      </c>
      <c r="AY862" s="71" t="s">
        <v>8634</v>
      </c>
      <c r="AZ862" s="68" t="s">
        <v>66</v>
      </c>
      <c r="BA862" s="68" t="s">
        <v>66</v>
      </c>
    </row>
    <row r="863" spans="2:53" x14ac:dyDescent="0.25">
      <c r="B863" s="68">
        <v>2024</v>
      </c>
      <c r="C863" s="68">
        <v>891780111</v>
      </c>
      <c r="D863" s="69" t="s">
        <v>64</v>
      </c>
      <c r="E863" s="74" t="s">
        <v>8633</v>
      </c>
      <c r="F863" s="71" t="s">
        <v>8632</v>
      </c>
      <c r="G863" s="314">
        <v>0</v>
      </c>
      <c r="H863" s="67" t="s">
        <v>72</v>
      </c>
      <c r="I863" s="69" t="s">
        <v>65</v>
      </c>
      <c r="J863" s="70" t="s">
        <v>8631</v>
      </c>
      <c r="K863" s="70">
        <v>16500000</v>
      </c>
      <c r="L863" s="68" t="s">
        <v>67</v>
      </c>
      <c r="M863" s="70" t="s">
        <v>8630</v>
      </c>
      <c r="N863" s="70">
        <v>85468611</v>
      </c>
      <c r="O863" s="70">
        <v>1498</v>
      </c>
      <c r="P863" s="158">
        <v>45475</v>
      </c>
      <c r="Q863" s="70">
        <v>4519037000</v>
      </c>
      <c r="R863" s="158">
        <v>45478</v>
      </c>
      <c r="S863" s="70">
        <v>16500000</v>
      </c>
      <c r="T863" s="67" t="s">
        <v>66</v>
      </c>
      <c r="U863" s="70">
        <v>72175281</v>
      </c>
      <c r="V863" s="70" t="s">
        <v>4905</v>
      </c>
      <c r="W863" s="158">
        <v>45478</v>
      </c>
      <c r="X863" s="158">
        <v>45478</v>
      </c>
      <c r="Y863" s="78" t="s">
        <v>74</v>
      </c>
      <c r="Z863" s="249">
        <v>45626</v>
      </c>
      <c r="AA863" s="71">
        <f t="shared" si="65"/>
        <v>148</v>
      </c>
      <c r="AB863" s="71">
        <v>0</v>
      </c>
      <c r="AC863" s="299">
        <v>0</v>
      </c>
      <c r="AD863" s="71">
        <v>0</v>
      </c>
      <c r="AE863" s="158" t="s">
        <v>74</v>
      </c>
      <c r="AF863" s="71">
        <f t="shared" si="66"/>
        <v>0</v>
      </c>
      <c r="AG863" s="70">
        <v>0</v>
      </c>
      <c r="AH863" s="300">
        <v>0</v>
      </c>
      <c r="AI863" s="158" t="s">
        <v>74</v>
      </c>
      <c r="AJ863" s="67">
        <v>0</v>
      </c>
      <c r="AK863" s="76" t="s">
        <v>74</v>
      </c>
      <c r="AL863" s="76" t="s">
        <v>74</v>
      </c>
      <c r="AM863" s="71">
        <f t="shared" si="67"/>
        <v>0</v>
      </c>
      <c r="AN863" s="305">
        <f>+K863+AC863-AH863</f>
        <v>16500000</v>
      </c>
      <c r="AO863" s="67" t="s">
        <v>66</v>
      </c>
      <c r="AP863" s="70">
        <v>16500000</v>
      </c>
      <c r="AQ863" s="67" t="s">
        <v>94</v>
      </c>
      <c r="AR863" s="70">
        <v>0</v>
      </c>
      <c r="AS863" s="80" t="s">
        <v>74</v>
      </c>
      <c r="AT863" s="301">
        <v>13200000</v>
      </c>
      <c r="AU863" s="203">
        <f t="shared" si="68"/>
        <v>3300000</v>
      </c>
      <c r="AV863" s="83">
        <f t="shared" si="69"/>
        <v>0.8</v>
      </c>
      <c r="AW863" s="158" t="s">
        <v>74</v>
      </c>
      <c r="AX863" s="67" t="s">
        <v>95</v>
      </c>
      <c r="AY863" s="71" t="s">
        <v>8629</v>
      </c>
      <c r="AZ863" s="68" t="s">
        <v>66</v>
      </c>
      <c r="BA863" s="68" t="s">
        <v>66</v>
      </c>
    </row>
    <row r="864" spans="2:53" x14ac:dyDescent="0.25">
      <c r="B864" s="68">
        <v>2024</v>
      </c>
      <c r="C864" s="68">
        <v>891780111</v>
      </c>
      <c r="D864" s="69" t="s">
        <v>64</v>
      </c>
      <c r="E864" s="74" t="s">
        <v>8628</v>
      </c>
      <c r="F864" s="71" t="s">
        <v>8627</v>
      </c>
      <c r="G864" s="314">
        <v>0</v>
      </c>
      <c r="H864" s="67" t="s">
        <v>72</v>
      </c>
      <c r="I864" s="69" t="s">
        <v>65</v>
      </c>
      <c r="J864" s="70" t="s">
        <v>8626</v>
      </c>
      <c r="K864" s="70">
        <v>15000000</v>
      </c>
      <c r="L864" s="68" t="s">
        <v>67</v>
      </c>
      <c r="M864" s="70" t="s">
        <v>8625</v>
      </c>
      <c r="N864" s="70">
        <v>1082946247</v>
      </c>
      <c r="O864" s="70">
        <v>1498</v>
      </c>
      <c r="P864" s="158">
        <v>45475</v>
      </c>
      <c r="Q864" s="70">
        <v>4519037000</v>
      </c>
      <c r="R864" s="158">
        <v>45478</v>
      </c>
      <c r="S864" s="70">
        <v>15000000</v>
      </c>
      <c r="T864" s="67" t="s">
        <v>66</v>
      </c>
      <c r="U864" s="70">
        <v>85152695</v>
      </c>
      <c r="V864" s="70" t="s">
        <v>6527</v>
      </c>
      <c r="W864" s="158">
        <v>45478</v>
      </c>
      <c r="X864" s="158">
        <v>45478</v>
      </c>
      <c r="Y864" s="78" t="s">
        <v>74</v>
      </c>
      <c r="Z864" s="249">
        <v>45626</v>
      </c>
      <c r="AA864" s="71">
        <f t="shared" si="65"/>
        <v>148</v>
      </c>
      <c r="AB864" s="71">
        <v>0</v>
      </c>
      <c r="AC864" s="299">
        <v>0</v>
      </c>
      <c r="AD864" s="71">
        <v>0</v>
      </c>
      <c r="AE864" s="158" t="s">
        <v>74</v>
      </c>
      <c r="AF864" s="71">
        <f t="shared" si="66"/>
        <v>0</v>
      </c>
      <c r="AG864" s="70">
        <v>0</v>
      </c>
      <c r="AH864" s="300">
        <v>0</v>
      </c>
      <c r="AI864" s="158" t="s">
        <v>74</v>
      </c>
      <c r="AJ864" s="67">
        <v>0</v>
      </c>
      <c r="AK864" s="76" t="s">
        <v>74</v>
      </c>
      <c r="AL864" s="76" t="s">
        <v>74</v>
      </c>
      <c r="AM864" s="71">
        <f t="shared" si="67"/>
        <v>0</v>
      </c>
      <c r="AN864" s="305">
        <f>+K864+AC864-AH864</f>
        <v>15000000</v>
      </c>
      <c r="AO864" s="67" t="s">
        <v>66</v>
      </c>
      <c r="AP864" s="70">
        <v>15000000</v>
      </c>
      <c r="AQ864" s="67" t="s">
        <v>94</v>
      </c>
      <c r="AR864" s="70">
        <v>0</v>
      </c>
      <c r="AS864" s="80" t="s">
        <v>74</v>
      </c>
      <c r="AT864" s="301">
        <v>12000000</v>
      </c>
      <c r="AU864" s="203">
        <f t="shared" si="68"/>
        <v>3000000</v>
      </c>
      <c r="AV864" s="83">
        <f t="shared" si="69"/>
        <v>0.8</v>
      </c>
      <c r="AW864" s="158" t="s">
        <v>74</v>
      </c>
      <c r="AX864" s="67" t="s">
        <v>95</v>
      </c>
      <c r="AY864" s="71" t="s">
        <v>8624</v>
      </c>
      <c r="AZ864" s="68" t="s">
        <v>66</v>
      </c>
      <c r="BA864" s="68" t="s">
        <v>66</v>
      </c>
    </row>
    <row r="865" spans="2:53" x14ac:dyDescent="0.25">
      <c r="B865" s="68">
        <v>2024</v>
      </c>
      <c r="C865" s="68">
        <v>891780111</v>
      </c>
      <c r="D865" s="69" t="s">
        <v>64</v>
      </c>
      <c r="E865" s="74" t="s">
        <v>8623</v>
      </c>
      <c r="F865" s="71" t="s">
        <v>8622</v>
      </c>
      <c r="G865" s="314">
        <v>0</v>
      </c>
      <c r="H865" s="67" t="s">
        <v>72</v>
      </c>
      <c r="I865" s="69" t="s">
        <v>65</v>
      </c>
      <c r="J865" s="70" t="s">
        <v>8621</v>
      </c>
      <c r="K865" s="70">
        <v>15000000</v>
      </c>
      <c r="L865" s="68" t="s">
        <v>67</v>
      </c>
      <c r="M865" s="70" t="s">
        <v>8620</v>
      </c>
      <c r="N865" s="70">
        <v>1082921709</v>
      </c>
      <c r="O865" s="70">
        <v>1498</v>
      </c>
      <c r="P865" s="158">
        <v>45475</v>
      </c>
      <c r="Q865" s="70">
        <v>4519037000</v>
      </c>
      <c r="R865" s="158">
        <v>45478</v>
      </c>
      <c r="S865" s="70">
        <v>15000000</v>
      </c>
      <c r="T865" s="67" t="s">
        <v>66</v>
      </c>
      <c r="U865" s="70">
        <v>72175281</v>
      </c>
      <c r="V865" s="70" t="s">
        <v>4905</v>
      </c>
      <c r="W865" s="158">
        <v>45478</v>
      </c>
      <c r="X865" s="158">
        <v>45478</v>
      </c>
      <c r="Y865" s="78" t="s">
        <v>74</v>
      </c>
      <c r="Z865" s="249">
        <v>45626</v>
      </c>
      <c r="AA865" s="71">
        <f t="shared" si="65"/>
        <v>148</v>
      </c>
      <c r="AB865" s="71">
        <v>0</v>
      </c>
      <c r="AC865" s="299">
        <v>0</v>
      </c>
      <c r="AD865" s="71">
        <v>0</v>
      </c>
      <c r="AE865" s="158" t="s">
        <v>74</v>
      </c>
      <c r="AF865" s="71">
        <f t="shared" si="66"/>
        <v>0</v>
      </c>
      <c r="AG865" s="70">
        <v>0</v>
      </c>
      <c r="AH865" s="300">
        <v>0</v>
      </c>
      <c r="AI865" s="158" t="s">
        <v>74</v>
      </c>
      <c r="AJ865" s="67">
        <v>0</v>
      </c>
      <c r="AK865" s="76" t="s">
        <v>74</v>
      </c>
      <c r="AL865" s="76" t="s">
        <v>74</v>
      </c>
      <c r="AM865" s="71">
        <f t="shared" si="67"/>
        <v>0</v>
      </c>
      <c r="AN865" s="305">
        <f>+K865+AC865-AH865</f>
        <v>15000000</v>
      </c>
      <c r="AO865" s="67" t="s">
        <v>66</v>
      </c>
      <c r="AP865" s="70">
        <v>15000000</v>
      </c>
      <c r="AQ865" s="67" t="s">
        <v>94</v>
      </c>
      <c r="AR865" s="70">
        <v>0</v>
      </c>
      <c r="AS865" s="80" t="s">
        <v>74</v>
      </c>
      <c r="AT865" s="301">
        <v>12000000</v>
      </c>
      <c r="AU865" s="203">
        <f t="shared" si="68"/>
        <v>3000000</v>
      </c>
      <c r="AV865" s="83">
        <f t="shared" si="69"/>
        <v>0.8</v>
      </c>
      <c r="AW865" s="158" t="s">
        <v>74</v>
      </c>
      <c r="AX865" s="67" t="s">
        <v>95</v>
      </c>
      <c r="AY865" s="71" t="s">
        <v>8619</v>
      </c>
      <c r="AZ865" s="68" t="s">
        <v>66</v>
      </c>
      <c r="BA865" s="68" t="s">
        <v>66</v>
      </c>
    </row>
    <row r="866" spans="2:53" x14ac:dyDescent="0.25">
      <c r="B866" s="68">
        <v>2024</v>
      </c>
      <c r="C866" s="68">
        <v>891780111</v>
      </c>
      <c r="D866" s="69" t="s">
        <v>64</v>
      </c>
      <c r="E866" s="74" t="s">
        <v>8618</v>
      </c>
      <c r="F866" s="71" t="s">
        <v>8617</v>
      </c>
      <c r="G866" s="314">
        <v>0</v>
      </c>
      <c r="H866" s="67" t="s">
        <v>72</v>
      </c>
      <c r="I866" s="69" t="s">
        <v>65</v>
      </c>
      <c r="J866" s="70" t="s">
        <v>8616</v>
      </c>
      <c r="K866" s="70">
        <v>16500000</v>
      </c>
      <c r="L866" s="68" t="s">
        <v>67</v>
      </c>
      <c r="M866" s="70" t="s">
        <v>8615</v>
      </c>
      <c r="N866" s="70">
        <v>1082925821</v>
      </c>
      <c r="O866" s="70">
        <v>1498</v>
      </c>
      <c r="P866" s="158">
        <v>45475</v>
      </c>
      <c r="Q866" s="70">
        <v>4519037000</v>
      </c>
      <c r="R866" s="158">
        <v>45478</v>
      </c>
      <c r="S866" s="70">
        <v>16500000</v>
      </c>
      <c r="T866" s="67" t="s">
        <v>66</v>
      </c>
      <c r="U866" s="70">
        <v>72175281</v>
      </c>
      <c r="V866" s="70" t="s">
        <v>4905</v>
      </c>
      <c r="W866" s="158">
        <v>45478</v>
      </c>
      <c r="X866" s="158">
        <v>45478</v>
      </c>
      <c r="Y866" s="78" t="s">
        <v>74</v>
      </c>
      <c r="Z866" s="249">
        <v>45626</v>
      </c>
      <c r="AA866" s="71">
        <f t="shared" si="65"/>
        <v>148</v>
      </c>
      <c r="AB866" s="71">
        <v>0</v>
      </c>
      <c r="AC866" s="299">
        <v>0</v>
      </c>
      <c r="AD866" s="71">
        <v>0</v>
      </c>
      <c r="AE866" s="158" t="s">
        <v>74</v>
      </c>
      <c r="AF866" s="71">
        <f t="shared" si="66"/>
        <v>0</v>
      </c>
      <c r="AG866" s="70">
        <v>0</v>
      </c>
      <c r="AH866" s="300">
        <v>0</v>
      </c>
      <c r="AI866" s="158" t="s">
        <v>74</v>
      </c>
      <c r="AJ866" s="67">
        <v>0</v>
      </c>
      <c r="AK866" s="76" t="s">
        <v>74</v>
      </c>
      <c r="AL866" s="76" t="s">
        <v>74</v>
      </c>
      <c r="AM866" s="71">
        <f t="shared" si="67"/>
        <v>0</v>
      </c>
      <c r="AN866" s="305">
        <f>+K866+AC866-AH866</f>
        <v>16500000</v>
      </c>
      <c r="AO866" s="67" t="s">
        <v>66</v>
      </c>
      <c r="AP866" s="70">
        <v>16500000</v>
      </c>
      <c r="AQ866" s="67" t="s">
        <v>94</v>
      </c>
      <c r="AR866" s="70">
        <v>0</v>
      </c>
      <c r="AS866" s="80" t="s">
        <v>74</v>
      </c>
      <c r="AT866" s="301">
        <v>13200000</v>
      </c>
      <c r="AU866" s="203">
        <f t="shared" si="68"/>
        <v>3300000</v>
      </c>
      <c r="AV866" s="83">
        <f t="shared" si="69"/>
        <v>0.8</v>
      </c>
      <c r="AW866" s="158" t="s">
        <v>74</v>
      </c>
      <c r="AX866" s="67" t="s">
        <v>95</v>
      </c>
      <c r="AY866" s="71" t="s">
        <v>8614</v>
      </c>
      <c r="AZ866" s="68" t="s">
        <v>66</v>
      </c>
      <c r="BA866" s="68" t="s">
        <v>66</v>
      </c>
    </row>
    <row r="867" spans="2:53" x14ac:dyDescent="0.25">
      <c r="B867" s="68">
        <v>2024</v>
      </c>
      <c r="C867" s="68">
        <v>891780111</v>
      </c>
      <c r="D867" s="69" t="s">
        <v>64</v>
      </c>
      <c r="E867" s="74" t="s">
        <v>8613</v>
      </c>
      <c r="F867" s="71" t="s">
        <v>8612</v>
      </c>
      <c r="G867" s="314">
        <v>0</v>
      </c>
      <c r="H867" s="67" t="s">
        <v>72</v>
      </c>
      <c r="I867" s="69" t="s">
        <v>65</v>
      </c>
      <c r="J867" s="70" t="s">
        <v>8611</v>
      </c>
      <c r="K867" s="70">
        <v>13500000</v>
      </c>
      <c r="L867" s="68" t="s">
        <v>67</v>
      </c>
      <c r="M867" s="70" t="s">
        <v>8610</v>
      </c>
      <c r="N867" s="70">
        <v>1082969436</v>
      </c>
      <c r="O867" s="70">
        <v>1498</v>
      </c>
      <c r="P867" s="158">
        <v>45475</v>
      </c>
      <c r="Q867" s="70">
        <v>4519037000</v>
      </c>
      <c r="R867" s="158">
        <v>45478</v>
      </c>
      <c r="S867" s="70">
        <v>13500000</v>
      </c>
      <c r="T867" s="67" t="s">
        <v>66</v>
      </c>
      <c r="U867" s="70">
        <v>36564011</v>
      </c>
      <c r="V867" s="70" t="s">
        <v>7436</v>
      </c>
      <c r="W867" s="158">
        <v>45478</v>
      </c>
      <c r="X867" s="158">
        <v>45478</v>
      </c>
      <c r="Y867" s="78" t="s">
        <v>74</v>
      </c>
      <c r="Z867" s="249">
        <v>45626</v>
      </c>
      <c r="AA867" s="71">
        <f t="shared" si="65"/>
        <v>148</v>
      </c>
      <c r="AB867" s="71">
        <v>0</v>
      </c>
      <c r="AC867" s="299">
        <v>0</v>
      </c>
      <c r="AD867" s="71">
        <v>0</v>
      </c>
      <c r="AE867" s="158" t="s">
        <v>74</v>
      </c>
      <c r="AF867" s="71">
        <f t="shared" si="66"/>
        <v>0</v>
      </c>
      <c r="AG867" s="70">
        <v>0</v>
      </c>
      <c r="AH867" s="300">
        <v>0</v>
      </c>
      <c r="AI867" s="158" t="s">
        <v>74</v>
      </c>
      <c r="AJ867" s="67">
        <v>0</v>
      </c>
      <c r="AK867" s="76" t="s">
        <v>74</v>
      </c>
      <c r="AL867" s="76" t="s">
        <v>74</v>
      </c>
      <c r="AM867" s="71">
        <f t="shared" si="67"/>
        <v>0</v>
      </c>
      <c r="AN867" s="305">
        <f>+K867+AC867-AH867</f>
        <v>13500000</v>
      </c>
      <c r="AO867" s="67" t="s">
        <v>66</v>
      </c>
      <c r="AP867" s="70">
        <v>13500000</v>
      </c>
      <c r="AQ867" s="67" t="s">
        <v>94</v>
      </c>
      <c r="AR867" s="70">
        <v>0</v>
      </c>
      <c r="AS867" s="80" t="s">
        <v>74</v>
      </c>
      <c r="AT867" s="301">
        <v>10800000</v>
      </c>
      <c r="AU867" s="203">
        <f t="shared" si="68"/>
        <v>2700000</v>
      </c>
      <c r="AV867" s="83">
        <f t="shared" si="69"/>
        <v>0.8</v>
      </c>
      <c r="AW867" s="158" t="s">
        <v>74</v>
      </c>
      <c r="AX867" s="67" t="s">
        <v>95</v>
      </c>
      <c r="AY867" s="71" t="s">
        <v>8609</v>
      </c>
      <c r="AZ867" s="68" t="s">
        <v>66</v>
      </c>
      <c r="BA867" s="68" t="s">
        <v>66</v>
      </c>
    </row>
    <row r="868" spans="2:53" x14ac:dyDescent="0.25">
      <c r="B868" s="68">
        <v>2024</v>
      </c>
      <c r="C868" s="68">
        <v>891780111</v>
      </c>
      <c r="D868" s="69" t="s">
        <v>64</v>
      </c>
      <c r="E868" s="74" t="s">
        <v>8608</v>
      </c>
      <c r="F868" s="71" t="s">
        <v>8607</v>
      </c>
      <c r="G868" s="314">
        <v>0</v>
      </c>
      <c r="H868" s="67" t="s">
        <v>72</v>
      </c>
      <c r="I868" s="69" t="s">
        <v>65</v>
      </c>
      <c r="J868" s="70" t="s">
        <v>8606</v>
      </c>
      <c r="K868" s="70">
        <v>13500000</v>
      </c>
      <c r="L868" s="68" t="s">
        <v>67</v>
      </c>
      <c r="M868" s="70" t="s">
        <v>8605</v>
      </c>
      <c r="N868" s="70">
        <v>1082925612</v>
      </c>
      <c r="O868" s="70">
        <v>1499</v>
      </c>
      <c r="P868" s="158">
        <v>45475</v>
      </c>
      <c r="Q868" s="70">
        <v>2126650000</v>
      </c>
      <c r="R868" s="158">
        <v>45478</v>
      </c>
      <c r="S868" s="70">
        <v>13500000</v>
      </c>
      <c r="T868" s="67" t="s">
        <v>66</v>
      </c>
      <c r="U868" s="70">
        <v>85465146</v>
      </c>
      <c r="V868" s="70" t="s">
        <v>7181</v>
      </c>
      <c r="W868" s="158">
        <v>45478</v>
      </c>
      <c r="X868" s="158">
        <v>45478</v>
      </c>
      <c r="Y868" s="78" t="s">
        <v>74</v>
      </c>
      <c r="Z868" s="249">
        <v>45626</v>
      </c>
      <c r="AA868" s="71">
        <f t="shared" si="65"/>
        <v>148</v>
      </c>
      <c r="AB868" s="71">
        <v>0</v>
      </c>
      <c r="AC868" s="299">
        <v>0</v>
      </c>
      <c r="AD868" s="71">
        <v>0</v>
      </c>
      <c r="AE868" s="158" t="s">
        <v>74</v>
      </c>
      <c r="AF868" s="71">
        <f t="shared" si="66"/>
        <v>0</v>
      </c>
      <c r="AG868" s="70">
        <v>0</v>
      </c>
      <c r="AH868" s="300">
        <v>0</v>
      </c>
      <c r="AI868" s="158" t="s">
        <v>74</v>
      </c>
      <c r="AJ868" s="67">
        <v>0</v>
      </c>
      <c r="AK868" s="76" t="s">
        <v>74</v>
      </c>
      <c r="AL868" s="76" t="s">
        <v>74</v>
      </c>
      <c r="AM868" s="71">
        <f t="shared" si="67"/>
        <v>0</v>
      </c>
      <c r="AN868" s="305">
        <f>+K868+AC868-AH868</f>
        <v>13500000</v>
      </c>
      <c r="AO868" s="67" t="s">
        <v>66</v>
      </c>
      <c r="AP868" s="70">
        <v>13500000</v>
      </c>
      <c r="AQ868" s="67" t="s">
        <v>94</v>
      </c>
      <c r="AR868" s="70">
        <v>0</v>
      </c>
      <c r="AS868" s="80" t="s">
        <v>74</v>
      </c>
      <c r="AT868" s="301">
        <v>10800000</v>
      </c>
      <c r="AU868" s="203">
        <f t="shared" si="68"/>
        <v>2700000</v>
      </c>
      <c r="AV868" s="83">
        <f t="shared" si="69"/>
        <v>0.8</v>
      </c>
      <c r="AW868" s="158" t="s">
        <v>74</v>
      </c>
      <c r="AX868" s="67" t="s">
        <v>95</v>
      </c>
      <c r="AY868" s="71" t="s">
        <v>8604</v>
      </c>
      <c r="AZ868" s="68" t="s">
        <v>66</v>
      </c>
      <c r="BA868" s="68" t="s">
        <v>66</v>
      </c>
    </row>
    <row r="869" spans="2:53" x14ac:dyDescent="0.25">
      <c r="B869" s="68">
        <v>2024</v>
      </c>
      <c r="C869" s="68">
        <v>891780111</v>
      </c>
      <c r="D869" s="69" t="s">
        <v>64</v>
      </c>
      <c r="E869" s="74" t="s">
        <v>8603</v>
      </c>
      <c r="F869" s="71" t="s">
        <v>8602</v>
      </c>
      <c r="G869" s="314">
        <v>0</v>
      </c>
      <c r="H869" s="67" t="s">
        <v>72</v>
      </c>
      <c r="I869" s="69" t="s">
        <v>65</v>
      </c>
      <c r="J869" s="70" t="s">
        <v>8601</v>
      </c>
      <c r="K869" s="70">
        <v>13500000</v>
      </c>
      <c r="L869" s="68" t="s">
        <v>67</v>
      </c>
      <c r="M869" s="70" t="s">
        <v>8600</v>
      </c>
      <c r="N869" s="70">
        <v>85462989</v>
      </c>
      <c r="O869" s="70">
        <v>1498</v>
      </c>
      <c r="P869" s="158">
        <v>45475</v>
      </c>
      <c r="Q869" s="70">
        <v>4519037000</v>
      </c>
      <c r="R869" s="158">
        <v>45478</v>
      </c>
      <c r="S869" s="70">
        <v>13500000</v>
      </c>
      <c r="T869" s="67" t="s">
        <v>66</v>
      </c>
      <c r="U869" s="70">
        <v>36665858</v>
      </c>
      <c r="V869" s="70" t="s">
        <v>4422</v>
      </c>
      <c r="W869" s="158">
        <v>45478</v>
      </c>
      <c r="X869" s="158">
        <v>45478</v>
      </c>
      <c r="Y869" s="78" t="s">
        <v>74</v>
      </c>
      <c r="Z869" s="249">
        <v>45626</v>
      </c>
      <c r="AA869" s="71">
        <f t="shared" si="65"/>
        <v>148</v>
      </c>
      <c r="AB869" s="71">
        <v>0</v>
      </c>
      <c r="AC869" s="299">
        <v>0</v>
      </c>
      <c r="AD869" s="71">
        <v>0</v>
      </c>
      <c r="AE869" s="158" t="s">
        <v>74</v>
      </c>
      <c r="AF869" s="71">
        <f t="shared" si="66"/>
        <v>0</v>
      </c>
      <c r="AG869" s="70">
        <v>0</v>
      </c>
      <c r="AH869" s="300">
        <v>0</v>
      </c>
      <c r="AI869" s="158" t="s">
        <v>74</v>
      </c>
      <c r="AJ869" s="67">
        <v>0</v>
      </c>
      <c r="AK869" s="76" t="s">
        <v>74</v>
      </c>
      <c r="AL869" s="76" t="s">
        <v>74</v>
      </c>
      <c r="AM869" s="71">
        <f t="shared" si="67"/>
        <v>0</v>
      </c>
      <c r="AN869" s="305">
        <f>+K869+AC869-AH869</f>
        <v>13500000</v>
      </c>
      <c r="AO869" s="67" t="s">
        <v>66</v>
      </c>
      <c r="AP869" s="70">
        <v>13500000</v>
      </c>
      <c r="AQ869" s="67" t="s">
        <v>94</v>
      </c>
      <c r="AR869" s="70">
        <v>0</v>
      </c>
      <c r="AS869" s="80" t="s">
        <v>74</v>
      </c>
      <c r="AT869" s="301">
        <v>8100000</v>
      </c>
      <c r="AU869" s="203">
        <f t="shared" si="68"/>
        <v>5400000</v>
      </c>
      <c r="AV869" s="83">
        <f t="shared" si="69"/>
        <v>0.6</v>
      </c>
      <c r="AW869" s="158" t="s">
        <v>74</v>
      </c>
      <c r="AX869" s="67" t="s">
        <v>95</v>
      </c>
      <c r="AY869" s="71" t="s">
        <v>8599</v>
      </c>
      <c r="AZ869" s="68" t="s">
        <v>66</v>
      </c>
      <c r="BA869" s="68" t="s">
        <v>66</v>
      </c>
    </row>
    <row r="870" spans="2:53" x14ac:dyDescent="0.25">
      <c r="B870" s="68">
        <v>2024</v>
      </c>
      <c r="C870" s="68">
        <v>891780111</v>
      </c>
      <c r="D870" s="69" t="s">
        <v>64</v>
      </c>
      <c r="E870" s="74" t="s">
        <v>8598</v>
      </c>
      <c r="F870" s="71" t="s">
        <v>8597</v>
      </c>
      <c r="G870" s="314">
        <v>0</v>
      </c>
      <c r="H870" s="67" t="s">
        <v>72</v>
      </c>
      <c r="I870" s="69" t="s">
        <v>65</v>
      </c>
      <c r="J870" s="70" t="s">
        <v>8596</v>
      </c>
      <c r="K870" s="70">
        <v>12500000</v>
      </c>
      <c r="L870" s="68" t="s">
        <v>67</v>
      </c>
      <c r="M870" s="70" t="s">
        <v>8595</v>
      </c>
      <c r="N870" s="70">
        <v>1082880869</v>
      </c>
      <c r="O870" s="70">
        <v>1499</v>
      </c>
      <c r="P870" s="158">
        <v>45475</v>
      </c>
      <c r="Q870" s="70">
        <v>2126650000</v>
      </c>
      <c r="R870" s="158">
        <v>45478</v>
      </c>
      <c r="S870" s="70">
        <v>12500000</v>
      </c>
      <c r="T870" s="67" t="s">
        <v>66</v>
      </c>
      <c r="U870" s="70">
        <v>57444673</v>
      </c>
      <c r="V870" s="70" t="s">
        <v>4366</v>
      </c>
      <c r="W870" s="158">
        <v>45478</v>
      </c>
      <c r="X870" s="158">
        <v>45478</v>
      </c>
      <c r="Y870" s="78" t="s">
        <v>74</v>
      </c>
      <c r="Z870" s="249">
        <v>45626</v>
      </c>
      <c r="AA870" s="71">
        <f t="shared" si="65"/>
        <v>148</v>
      </c>
      <c r="AB870" s="71">
        <v>0</v>
      </c>
      <c r="AC870" s="299">
        <v>0</v>
      </c>
      <c r="AD870" s="71">
        <v>0</v>
      </c>
      <c r="AE870" s="158" t="s">
        <v>74</v>
      </c>
      <c r="AF870" s="71">
        <f t="shared" si="66"/>
        <v>0</v>
      </c>
      <c r="AG870" s="70">
        <v>0</v>
      </c>
      <c r="AH870" s="300">
        <v>0</v>
      </c>
      <c r="AI870" s="158" t="s">
        <v>74</v>
      </c>
      <c r="AJ870" s="67">
        <v>0</v>
      </c>
      <c r="AK870" s="76" t="s">
        <v>74</v>
      </c>
      <c r="AL870" s="76" t="s">
        <v>74</v>
      </c>
      <c r="AM870" s="71">
        <f t="shared" si="67"/>
        <v>0</v>
      </c>
      <c r="AN870" s="305">
        <f>+K870+AC870-AH870</f>
        <v>12500000</v>
      </c>
      <c r="AO870" s="67" t="s">
        <v>66</v>
      </c>
      <c r="AP870" s="70">
        <v>12500000</v>
      </c>
      <c r="AQ870" s="67" t="s">
        <v>94</v>
      </c>
      <c r="AR870" s="70">
        <v>0</v>
      </c>
      <c r="AS870" s="80" t="s">
        <v>74</v>
      </c>
      <c r="AT870" s="301">
        <v>10000000</v>
      </c>
      <c r="AU870" s="203">
        <f t="shared" si="68"/>
        <v>2500000</v>
      </c>
      <c r="AV870" s="83">
        <f t="shared" si="69"/>
        <v>0.8</v>
      </c>
      <c r="AW870" s="158" t="s">
        <v>74</v>
      </c>
      <c r="AX870" s="67" t="s">
        <v>95</v>
      </c>
      <c r="AY870" s="71" t="s">
        <v>8594</v>
      </c>
      <c r="AZ870" s="68" t="s">
        <v>66</v>
      </c>
      <c r="BA870" s="68" t="s">
        <v>66</v>
      </c>
    </row>
    <row r="871" spans="2:53" x14ac:dyDescent="0.25">
      <c r="B871" s="68">
        <v>2024</v>
      </c>
      <c r="C871" s="68">
        <v>891780111</v>
      </c>
      <c r="D871" s="69" t="s">
        <v>64</v>
      </c>
      <c r="E871" s="74" t="s">
        <v>8593</v>
      </c>
      <c r="F871" s="71" t="s">
        <v>8592</v>
      </c>
      <c r="G871" s="314">
        <v>0</v>
      </c>
      <c r="H871" s="67" t="s">
        <v>72</v>
      </c>
      <c r="I871" s="69" t="s">
        <v>65</v>
      </c>
      <c r="J871" s="70" t="s">
        <v>8591</v>
      </c>
      <c r="K871" s="70">
        <v>13500000</v>
      </c>
      <c r="L871" s="68" t="s">
        <v>67</v>
      </c>
      <c r="M871" s="70" t="s">
        <v>8590</v>
      </c>
      <c r="N871" s="70">
        <v>1082861716</v>
      </c>
      <c r="O871" s="70">
        <v>1498</v>
      </c>
      <c r="P871" s="158">
        <v>45475</v>
      </c>
      <c r="Q871" s="70">
        <v>4519037000</v>
      </c>
      <c r="R871" s="158">
        <v>45478</v>
      </c>
      <c r="S871" s="70">
        <v>13500000</v>
      </c>
      <c r="T871" s="67" t="s">
        <v>66</v>
      </c>
      <c r="U871" s="70">
        <v>85449357</v>
      </c>
      <c r="V871" s="70" t="s">
        <v>6038</v>
      </c>
      <c r="W871" s="158">
        <v>45478</v>
      </c>
      <c r="X871" s="158">
        <v>45478</v>
      </c>
      <c r="Y871" s="78" t="s">
        <v>74</v>
      </c>
      <c r="Z871" s="249">
        <v>45626</v>
      </c>
      <c r="AA871" s="71">
        <f t="shared" si="65"/>
        <v>148</v>
      </c>
      <c r="AB871" s="71">
        <v>0</v>
      </c>
      <c r="AC871" s="299">
        <v>0</v>
      </c>
      <c r="AD871" s="71">
        <v>0</v>
      </c>
      <c r="AE871" s="158" t="s">
        <v>74</v>
      </c>
      <c r="AF871" s="71">
        <f t="shared" si="66"/>
        <v>0</v>
      </c>
      <c r="AG871" s="70">
        <v>0</v>
      </c>
      <c r="AH871" s="300">
        <v>0</v>
      </c>
      <c r="AI871" s="158" t="s">
        <v>74</v>
      </c>
      <c r="AJ871" s="67">
        <v>0</v>
      </c>
      <c r="AK871" s="76" t="s">
        <v>74</v>
      </c>
      <c r="AL871" s="76" t="s">
        <v>74</v>
      </c>
      <c r="AM871" s="71">
        <f t="shared" si="67"/>
        <v>0</v>
      </c>
      <c r="AN871" s="305">
        <f>+K871+AC871-AH871</f>
        <v>13500000</v>
      </c>
      <c r="AO871" s="67" t="s">
        <v>66</v>
      </c>
      <c r="AP871" s="70">
        <v>13500000</v>
      </c>
      <c r="AQ871" s="67" t="s">
        <v>94</v>
      </c>
      <c r="AR871" s="70">
        <v>0</v>
      </c>
      <c r="AS871" s="80" t="s">
        <v>74</v>
      </c>
      <c r="AT871" s="301">
        <v>10800000</v>
      </c>
      <c r="AU871" s="203">
        <f t="shared" si="68"/>
        <v>2700000</v>
      </c>
      <c r="AV871" s="83">
        <f t="shared" si="69"/>
        <v>0.8</v>
      </c>
      <c r="AW871" s="158" t="s">
        <v>74</v>
      </c>
      <c r="AX871" s="67" t="s">
        <v>95</v>
      </c>
      <c r="AY871" s="71" t="s">
        <v>8589</v>
      </c>
      <c r="AZ871" s="68" t="s">
        <v>66</v>
      </c>
      <c r="BA871" s="68" t="s">
        <v>66</v>
      </c>
    </row>
    <row r="872" spans="2:53" x14ac:dyDescent="0.25">
      <c r="B872" s="68">
        <v>2024</v>
      </c>
      <c r="C872" s="68">
        <v>891780111</v>
      </c>
      <c r="D872" s="69" t="s">
        <v>64</v>
      </c>
      <c r="E872" s="74" t="s">
        <v>8588</v>
      </c>
      <c r="F872" s="71" t="s">
        <v>8587</v>
      </c>
      <c r="G872" s="314">
        <v>0</v>
      </c>
      <c r="H872" s="67" t="s">
        <v>72</v>
      </c>
      <c r="I872" s="69" t="s">
        <v>65</v>
      </c>
      <c r="J872" s="70" t="s">
        <v>8586</v>
      </c>
      <c r="K872" s="70">
        <v>16500000</v>
      </c>
      <c r="L872" s="68" t="s">
        <v>67</v>
      </c>
      <c r="M872" s="70" t="s">
        <v>8585</v>
      </c>
      <c r="N872" s="70">
        <v>1082902423</v>
      </c>
      <c r="O872" s="70">
        <v>1498</v>
      </c>
      <c r="P872" s="158">
        <v>45475</v>
      </c>
      <c r="Q872" s="70">
        <v>4519037000</v>
      </c>
      <c r="R872" s="158">
        <v>45478</v>
      </c>
      <c r="S872" s="70">
        <v>16500000</v>
      </c>
      <c r="T872" s="67" t="s">
        <v>66</v>
      </c>
      <c r="U872" s="70">
        <v>57461216</v>
      </c>
      <c r="V872" s="70" t="s">
        <v>4578</v>
      </c>
      <c r="W872" s="158">
        <v>45478</v>
      </c>
      <c r="X872" s="158">
        <v>45478</v>
      </c>
      <c r="Y872" s="78" t="s">
        <v>74</v>
      </c>
      <c r="Z872" s="249">
        <v>45626</v>
      </c>
      <c r="AA872" s="71">
        <f t="shared" si="65"/>
        <v>148</v>
      </c>
      <c r="AB872" s="71">
        <v>0</v>
      </c>
      <c r="AC872" s="299">
        <v>0</v>
      </c>
      <c r="AD872" s="71">
        <v>0</v>
      </c>
      <c r="AE872" s="158" t="s">
        <v>74</v>
      </c>
      <c r="AF872" s="71">
        <f t="shared" si="66"/>
        <v>0</v>
      </c>
      <c r="AG872" s="70">
        <v>0</v>
      </c>
      <c r="AH872" s="300">
        <v>0</v>
      </c>
      <c r="AI872" s="158" t="s">
        <v>74</v>
      </c>
      <c r="AJ872" s="67">
        <v>0</v>
      </c>
      <c r="AK872" s="76" t="s">
        <v>74</v>
      </c>
      <c r="AL872" s="76" t="s">
        <v>74</v>
      </c>
      <c r="AM872" s="71">
        <f t="shared" si="67"/>
        <v>0</v>
      </c>
      <c r="AN872" s="305">
        <f>+K872+AC872-AH872</f>
        <v>16500000</v>
      </c>
      <c r="AO872" s="67" t="s">
        <v>66</v>
      </c>
      <c r="AP872" s="70">
        <v>16500000</v>
      </c>
      <c r="AQ872" s="67" t="s">
        <v>94</v>
      </c>
      <c r="AR872" s="70">
        <v>0</v>
      </c>
      <c r="AS872" s="80" t="s">
        <v>74</v>
      </c>
      <c r="AT872" s="301">
        <v>13200000</v>
      </c>
      <c r="AU872" s="203">
        <f t="shared" si="68"/>
        <v>3300000</v>
      </c>
      <c r="AV872" s="83">
        <f t="shared" si="69"/>
        <v>0.8</v>
      </c>
      <c r="AW872" s="158" t="s">
        <v>74</v>
      </c>
      <c r="AX872" s="67" t="s">
        <v>95</v>
      </c>
      <c r="AY872" s="71" t="s">
        <v>8584</v>
      </c>
      <c r="AZ872" s="68" t="s">
        <v>66</v>
      </c>
      <c r="BA872" s="68" t="s">
        <v>66</v>
      </c>
    </row>
    <row r="873" spans="2:53" x14ac:dyDescent="0.25">
      <c r="B873" s="68">
        <v>2024</v>
      </c>
      <c r="C873" s="68">
        <v>891780111</v>
      </c>
      <c r="D873" s="69" t="s">
        <v>64</v>
      </c>
      <c r="E873" s="74" t="s">
        <v>8583</v>
      </c>
      <c r="F873" s="71" t="s">
        <v>8582</v>
      </c>
      <c r="G873" s="314">
        <v>0</v>
      </c>
      <c r="H873" s="67" t="s">
        <v>72</v>
      </c>
      <c r="I873" s="69" t="s">
        <v>65</v>
      </c>
      <c r="J873" s="70" t="s">
        <v>8581</v>
      </c>
      <c r="K873" s="70">
        <v>24000000</v>
      </c>
      <c r="L873" s="68" t="s">
        <v>67</v>
      </c>
      <c r="M873" s="70" t="s">
        <v>8580</v>
      </c>
      <c r="N873" s="70">
        <v>65742222</v>
      </c>
      <c r="O873" s="70">
        <v>1498</v>
      </c>
      <c r="P873" s="158">
        <v>45475</v>
      </c>
      <c r="Q873" s="70">
        <v>4519037000</v>
      </c>
      <c r="R873" s="158">
        <v>45478</v>
      </c>
      <c r="S873" s="70">
        <v>24000000</v>
      </c>
      <c r="T873" s="67" t="s">
        <v>66</v>
      </c>
      <c r="U873" s="70">
        <v>85460949</v>
      </c>
      <c r="V873" s="70" t="s">
        <v>8446</v>
      </c>
      <c r="W873" s="158">
        <v>45478</v>
      </c>
      <c r="X873" s="158">
        <v>45478</v>
      </c>
      <c r="Y873" s="78" t="s">
        <v>74</v>
      </c>
      <c r="Z873" s="249">
        <v>45626</v>
      </c>
      <c r="AA873" s="71">
        <f t="shared" si="65"/>
        <v>148</v>
      </c>
      <c r="AB873" s="71">
        <v>0</v>
      </c>
      <c r="AC873" s="299">
        <v>0</v>
      </c>
      <c r="AD873" s="71">
        <v>0</v>
      </c>
      <c r="AE873" s="158" t="s">
        <v>74</v>
      </c>
      <c r="AF873" s="71">
        <f t="shared" si="66"/>
        <v>0</v>
      </c>
      <c r="AG873" s="70">
        <v>0</v>
      </c>
      <c r="AH873" s="300">
        <v>0</v>
      </c>
      <c r="AI873" s="158" t="s">
        <v>74</v>
      </c>
      <c r="AJ873" s="67">
        <v>0</v>
      </c>
      <c r="AK873" s="76" t="s">
        <v>74</v>
      </c>
      <c r="AL873" s="76" t="s">
        <v>74</v>
      </c>
      <c r="AM873" s="71">
        <f t="shared" si="67"/>
        <v>0</v>
      </c>
      <c r="AN873" s="305">
        <f>+K873+AC873-AH873</f>
        <v>24000000</v>
      </c>
      <c r="AO873" s="67" t="s">
        <v>66</v>
      </c>
      <c r="AP873" s="70">
        <v>24000000</v>
      </c>
      <c r="AQ873" s="67" t="s">
        <v>94</v>
      </c>
      <c r="AR873" s="70">
        <v>0</v>
      </c>
      <c r="AS873" s="80" t="s">
        <v>74</v>
      </c>
      <c r="AT873" s="301">
        <v>19200000</v>
      </c>
      <c r="AU873" s="203">
        <f t="shared" si="68"/>
        <v>4800000</v>
      </c>
      <c r="AV873" s="83">
        <f t="shared" si="69"/>
        <v>0.8</v>
      </c>
      <c r="AW873" s="158" t="s">
        <v>74</v>
      </c>
      <c r="AX873" s="67" t="s">
        <v>95</v>
      </c>
      <c r="AY873" s="71" t="s">
        <v>8579</v>
      </c>
      <c r="AZ873" s="68" t="s">
        <v>66</v>
      </c>
      <c r="BA873" s="68" t="s">
        <v>66</v>
      </c>
    </row>
    <row r="874" spans="2:53" x14ac:dyDescent="0.25">
      <c r="B874" s="68">
        <v>2024</v>
      </c>
      <c r="C874" s="68">
        <v>891780111</v>
      </c>
      <c r="D874" s="69" t="s">
        <v>64</v>
      </c>
      <c r="E874" s="74" t="s">
        <v>8578</v>
      </c>
      <c r="F874" s="71" t="s">
        <v>8577</v>
      </c>
      <c r="G874" s="314">
        <v>0</v>
      </c>
      <c r="H874" s="67" t="s">
        <v>72</v>
      </c>
      <c r="I874" s="69" t="s">
        <v>65</v>
      </c>
      <c r="J874" s="70" t="s">
        <v>8576</v>
      </c>
      <c r="K874" s="70">
        <v>15000000</v>
      </c>
      <c r="L874" s="68" t="s">
        <v>67</v>
      </c>
      <c r="M874" s="70" t="s">
        <v>8575</v>
      </c>
      <c r="N874" s="70">
        <v>1083039682</v>
      </c>
      <c r="O874" s="70">
        <v>1498</v>
      </c>
      <c r="P874" s="158">
        <v>45475</v>
      </c>
      <c r="Q874" s="70">
        <v>4519037000</v>
      </c>
      <c r="R874" s="158">
        <v>45478</v>
      </c>
      <c r="S874" s="70">
        <v>15000000</v>
      </c>
      <c r="T874" s="67" t="s">
        <v>66</v>
      </c>
      <c r="U874" s="70">
        <v>93400727</v>
      </c>
      <c r="V874" s="70" t="s">
        <v>6515</v>
      </c>
      <c r="W874" s="158">
        <v>45478</v>
      </c>
      <c r="X874" s="158">
        <v>45478</v>
      </c>
      <c r="Y874" s="78" t="s">
        <v>74</v>
      </c>
      <c r="Z874" s="249">
        <v>45626</v>
      </c>
      <c r="AA874" s="71">
        <f t="shared" si="65"/>
        <v>148</v>
      </c>
      <c r="AB874" s="71">
        <v>0</v>
      </c>
      <c r="AC874" s="299">
        <v>0</v>
      </c>
      <c r="AD874" s="71">
        <v>0</v>
      </c>
      <c r="AE874" s="158" t="s">
        <v>74</v>
      </c>
      <c r="AF874" s="71">
        <f t="shared" si="66"/>
        <v>0</v>
      </c>
      <c r="AG874" s="70">
        <v>0</v>
      </c>
      <c r="AH874" s="300">
        <v>0</v>
      </c>
      <c r="AI874" s="158" t="s">
        <v>74</v>
      </c>
      <c r="AJ874" s="67">
        <v>0</v>
      </c>
      <c r="AK874" s="76" t="s">
        <v>74</v>
      </c>
      <c r="AL874" s="76" t="s">
        <v>74</v>
      </c>
      <c r="AM874" s="71">
        <f t="shared" si="67"/>
        <v>0</v>
      </c>
      <c r="AN874" s="305">
        <f>+K874+AC874-AH874</f>
        <v>15000000</v>
      </c>
      <c r="AO874" s="67" t="s">
        <v>66</v>
      </c>
      <c r="AP874" s="70">
        <v>15000000</v>
      </c>
      <c r="AQ874" s="67" t="s">
        <v>94</v>
      </c>
      <c r="AR874" s="70">
        <v>0</v>
      </c>
      <c r="AS874" s="80" t="s">
        <v>74</v>
      </c>
      <c r="AT874" s="301">
        <v>12000000</v>
      </c>
      <c r="AU874" s="203">
        <f t="shared" si="68"/>
        <v>3000000</v>
      </c>
      <c r="AV874" s="83">
        <f t="shared" si="69"/>
        <v>0.8</v>
      </c>
      <c r="AW874" s="158" t="s">
        <v>74</v>
      </c>
      <c r="AX874" s="67" t="s">
        <v>95</v>
      </c>
      <c r="AY874" s="71" t="s">
        <v>8574</v>
      </c>
      <c r="AZ874" s="68" t="s">
        <v>66</v>
      </c>
      <c r="BA874" s="68" t="s">
        <v>66</v>
      </c>
    </row>
    <row r="875" spans="2:53" x14ac:dyDescent="0.25">
      <c r="B875" s="68">
        <v>2024</v>
      </c>
      <c r="C875" s="68">
        <v>891780111</v>
      </c>
      <c r="D875" s="69" t="s">
        <v>64</v>
      </c>
      <c r="E875" s="74" t="s">
        <v>8573</v>
      </c>
      <c r="F875" s="71" t="s">
        <v>8572</v>
      </c>
      <c r="G875" s="314">
        <v>0</v>
      </c>
      <c r="H875" s="67" t="s">
        <v>72</v>
      </c>
      <c r="I875" s="69" t="s">
        <v>65</v>
      </c>
      <c r="J875" s="70" t="s">
        <v>8571</v>
      </c>
      <c r="K875" s="70">
        <v>10500000</v>
      </c>
      <c r="L875" s="68" t="s">
        <v>67</v>
      </c>
      <c r="M875" s="70" t="s">
        <v>8570</v>
      </c>
      <c r="N875" s="70">
        <v>1082963378</v>
      </c>
      <c r="O875" s="70">
        <v>1499</v>
      </c>
      <c r="P875" s="158">
        <v>45475</v>
      </c>
      <c r="Q875" s="70">
        <v>2126650000</v>
      </c>
      <c r="R875" s="158">
        <v>45478</v>
      </c>
      <c r="S875" s="70">
        <v>10500000</v>
      </c>
      <c r="T875" s="67" t="s">
        <v>66</v>
      </c>
      <c r="U875" s="70">
        <v>7631392</v>
      </c>
      <c r="V875" s="70" t="s">
        <v>7911</v>
      </c>
      <c r="W875" s="158">
        <v>45478</v>
      </c>
      <c r="X875" s="158">
        <v>45478</v>
      </c>
      <c r="Y875" s="78" t="s">
        <v>74</v>
      </c>
      <c r="Z875" s="249">
        <v>45626</v>
      </c>
      <c r="AA875" s="71">
        <f t="shared" si="65"/>
        <v>148</v>
      </c>
      <c r="AB875" s="71">
        <v>0</v>
      </c>
      <c r="AC875" s="299">
        <v>0</v>
      </c>
      <c r="AD875" s="71">
        <v>0</v>
      </c>
      <c r="AE875" s="158" t="s">
        <v>74</v>
      </c>
      <c r="AF875" s="71">
        <f t="shared" si="66"/>
        <v>0</v>
      </c>
      <c r="AG875" s="70">
        <v>0</v>
      </c>
      <c r="AH875" s="300">
        <v>0</v>
      </c>
      <c r="AI875" s="158" t="s">
        <v>74</v>
      </c>
      <c r="AJ875" s="67">
        <v>0</v>
      </c>
      <c r="AK875" s="76" t="s">
        <v>74</v>
      </c>
      <c r="AL875" s="76" t="s">
        <v>74</v>
      </c>
      <c r="AM875" s="71">
        <f t="shared" si="67"/>
        <v>0</v>
      </c>
      <c r="AN875" s="305">
        <f>+K875+AC875-AH875</f>
        <v>10500000</v>
      </c>
      <c r="AO875" s="67" t="s">
        <v>66</v>
      </c>
      <c r="AP875" s="70">
        <v>10500000</v>
      </c>
      <c r="AQ875" s="67" t="s">
        <v>94</v>
      </c>
      <c r="AR875" s="70">
        <v>0</v>
      </c>
      <c r="AS875" s="80" t="s">
        <v>74</v>
      </c>
      <c r="AT875" s="301">
        <v>8400000</v>
      </c>
      <c r="AU875" s="203">
        <f t="shared" si="68"/>
        <v>2100000</v>
      </c>
      <c r="AV875" s="83">
        <f t="shared" si="69"/>
        <v>0.8</v>
      </c>
      <c r="AW875" s="158" t="s">
        <v>74</v>
      </c>
      <c r="AX875" s="67" t="s">
        <v>95</v>
      </c>
      <c r="AY875" s="71" t="s">
        <v>8569</v>
      </c>
      <c r="AZ875" s="68" t="s">
        <v>66</v>
      </c>
      <c r="BA875" s="68" t="s">
        <v>66</v>
      </c>
    </row>
    <row r="876" spans="2:53" x14ac:dyDescent="0.25">
      <c r="B876" s="68">
        <v>2024</v>
      </c>
      <c r="C876" s="68">
        <v>891780111</v>
      </c>
      <c r="D876" s="69" t="s">
        <v>64</v>
      </c>
      <c r="E876" s="74" t="s">
        <v>8568</v>
      </c>
      <c r="F876" s="71" t="s">
        <v>8567</v>
      </c>
      <c r="G876" s="314">
        <v>0</v>
      </c>
      <c r="H876" s="67" t="s">
        <v>72</v>
      </c>
      <c r="I876" s="69" t="s">
        <v>65</v>
      </c>
      <c r="J876" s="70" t="s">
        <v>8566</v>
      </c>
      <c r="K876" s="70">
        <v>18000000</v>
      </c>
      <c r="L876" s="68" t="s">
        <v>67</v>
      </c>
      <c r="M876" s="70" t="s">
        <v>8565</v>
      </c>
      <c r="N876" s="70">
        <v>1082886956</v>
      </c>
      <c r="O876" s="70">
        <v>1498</v>
      </c>
      <c r="P876" s="158">
        <v>45475</v>
      </c>
      <c r="Q876" s="70">
        <v>4519037000</v>
      </c>
      <c r="R876" s="158">
        <v>45478</v>
      </c>
      <c r="S876" s="70">
        <v>18000000</v>
      </c>
      <c r="T876" s="67" t="s">
        <v>66</v>
      </c>
      <c r="U876" s="70">
        <v>36694483</v>
      </c>
      <c r="V876" s="70" t="s">
        <v>7599</v>
      </c>
      <c r="W876" s="158">
        <v>45478</v>
      </c>
      <c r="X876" s="158">
        <v>45478</v>
      </c>
      <c r="Y876" s="78" t="s">
        <v>74</v>
      </c>
      <c r="Z876" s="249">
        <v>45626</v>
      </c>
      <c r="AA876" s="71">
        <f t="shared" si="65"/>
        <v>148</v>
      </c>
      <c r="AB876" s="71">
        <v>0</v>
      </c>
      <c r="AC876" s="299">
        <v>0</v>
      </c>
      <c r="AD876" s="71">
        <v>0</v>
      </c>
      <c r="AE876" s="158" t="s">
        <v>74</v>
      </c>
      <c r="AF876" s="71">
        <f t="shared" si="66"/>
        <v>0</v>
      </c>
      <c r="AG876" s="70">
        <v>0</v>
      </c>
      <c r="AH876" s="300">
        <v>0</v>
      </c>
      <c r="AI876" s="158" t="s">
        <v>74</v>
      </c>
      <c r="AJ876" s="67">
        <v>0</v>
      </c>
      <c r="AK876" s="76" t="s">
        <v>74</v>
      </c>
      <c r="AL876" s="76" t="s">
        <v>74</v>
      </c>
      <c r="AM876" s="71">
        <f t="shared" si="67"/>
        <v>0</v>
      </c>
      <c r="AN876" s="305">
        <f>+K876+AC876-AH876</f>
        <v>18000000</v>
      </c>
      <c r="AO876" s="67" t="s">
        <v>66</v>
      </c>
      <c r="AP876" s="70">
        <v>18000000</v>
      </c>
      <c r="AQ876" s="67" t="s">
        <v>94</v>
      </c>
      <c r="AR876" s="70">
        <v>0</v>
      </c>
      <c r="AS876" s="80" t="s">
        <v>74</v>
      </c>
      <c r="AT876" s="301">
        <v>14400000</v>
      </c>
      <c r="AU876" s="203">
        <f t="shared" si="68"/>
        <v>3600000</v>
      </c>
      <c r="AV876" s="83">
        <f t="shared" si="69"/>
        <v>0.8</v>
      </c>
      <c r="AW876" s="158" t="s">
        <v>74</v>
      </c>
      <c r="AX876" s="67" t="s">
        <v>95</v>
      </c>
      <c r="AY876" s="71" t="s">
        <v>8564</v>
      </c>
      <c r="AZ876" s="68" t="s">
        <v>66</v>
      </c>
      <c r="BA876" s="68" t="s">
        <v>66</v>
      </c>
    </row>
    <row r="877" spans="2:53" x14ac:dyDescent="0.25">
      <c r="B877" s="68">
        <v>2024</v>
      </c>
      <c r="C877" s="68">
        <v>891780111</v>
      </c>
      <c r="D877" s="69" t="s">
        <v>64</v>
      </c>
      <c r="E877" s="74" t="s">
        <v>8563</v>
      </c>
      <c r="F877" s="71" t="s">
        <v>8562</v>
      </c>
      <c r="G877" s="314">
        <v>0</v>
      </c>
      <c r="H877" s="67" t="s">
        <v>72</v>
      </c>
      <c r="I877" s="69" t="s">
        <v>65</v>
      </c>
      <c r="J877" s="70" t="s">
        <v>8561</v>
      </c>
      <c r="K877" s="70">
        <v>30500000</v>
      </c>
      <c r="L877" s="68" t="s">
        <v>67</v>
      </c>
      <c r="M877" s="70" t="s">
        <v>8560</v>
      </c>
      <c r="N877" s="70">
        <v>39029599</v>
      </c>
      <c r="O877" s="70">
        <v>1498</v>
      </c>
      <c r="P877" s="158">
        <v>45475</v>
      </c>
      <c r="Q877" s="70">
        <v>4519037000</v>
      </c>
      <c r="R877" s="158">
        <v>45478</v>
      </c>
      <c r="S877" s="70">
        <v>30500000</v>
      </c>
      <c r="T877" s="67" t="s">
        <v>66</v>
      </c>
      <c r="U877" s="70">
        <v>36694483</v>
      </c>
      <c r="V877" s="70" t="s">
        <v>7599</v>
      </c>
      <c r="W877" s="158">
        <v>45478</v>
      </c>
      <c r="X877" s="158">
        <v>45478</v>
      </c>
      <c r="Y877" s="78" t="s">
        <v>74</v>
      </c>
      <c r="Z877" s="249">
        <v>45626</v>
      </c>
      <c r="AA877" s="71">
        <f t="shared" si="65"/>
        <v>148</v>
      </c>
      <c r="AB877" s="71">
        <v>0</v>
      </c>
      <c r="AC877" s="299">
        <v>0</v>
      </c>
      <c r="AD877" s="71">
        <v>0</v>
      </c>
      <c r="AE877" s="158" t="s">
        <v>74</v>
      </c>
      <c r="AF877" s="71">
        <f t="shared" si="66"/>
        <v>0</v>
      </c>
      <c r="AG877" s="70">
        <v>0</v>
      </c>
      <c r="AH877" s="300">
        <v>0</v>
      </c>
      <c r="AI877" s="158" t="s">
        <v>74</v>
      </c>
      <c r="AJ877" s="67">
        <v>0</v>
      </c>
      <c r="AK877" s="76" t="s">
        <v>74</v>
      </c>
      <c r="AL877" s="76" t="s">
        <v>74</v>
      </c>
      <c r="AM877" s="71">
        <f t="shared" si="67"/>
        <v>0</v>
      </c>
      <c r="AN877" s="305">
        <f>+K877+AC877-AH877</f>
        <v>30500000</v>
      </c>
      <c r="AO877" s="67" t="s">
        <v>66</v>
      </c>
      <c r="AP877" s="70">
        <v>30500000</v>
      </c>
      <c r="AQ877" s="67" t="s">
        <v>94</v>
      </c>
      <c r="AR877" s="70">
        <v>0</v>
      </c>
      <c r="AS877" s="80" t="s">
        <v>74</v>
      </c>
      <c r="AT877" s="301">
        <v>24400000</v>
      </c>
      <c r="AU877" s="203">
        <f t="shared" si="68"/>
        <v>6100000</v>
      </c>
      <c r="AV877" s="83">
        <f t="shared" si="69"/>
        <v>0.8</v>
      </c>
      <c r="AW877" s="158" t="s">
        <v>74</v>
      </c>
      <c r="AX877" s="67" t="s">
        <v>95</v>
      </c>
      <c r="AY877" s="71" t="s">
        <v>8559</v>
      </c>
      <c r="AZ877" s="68" t="s">
        <v>66</v>
      </c>
      <c r="BA877" s="68" t="s">
        <v>66</v>
      </c>
    </row>
    <row r="878" spans="2:53" x14ac:dyDescent="0.25">
      <c r="B878" s="68">
        <v>2024</v>
      </c>
      <c r="C878" s="68">
        <v>891780111</v>
      </c>
      <c r="D878" s="69" t="s">
        <v>64</v>
      </c>
      <c r="E878" s="74" t="s">
        <v>8558</v>
      </c>
      <c r="F878" s="71" t="s">
        <v>8557</v>
      </c>
      <c r="G878" s="314">
        <v>0</v>
      </c>
      <c r="H878" s="67" t="s">
        <v>72</v>
      </c>
      <c r="I878" s="69" t="s">
        <v>65</v>
      </c>
      <c r="J878" s="70" t="s">
        <v>8556</v>
      </c>
      <c r="K878" s="70">
        <v>12500000</v>
      </c>
      <c r="L878" s="68" t="s">
        <v>67</v>
      </c>
      <c r="M878" s="70" t="s">
        <v>8555</v>
      </c>
      <c r="N878" s="70">
        <v>57466567</v>
      </c>
      <c r="O878" s="70">
        <v>1499</v>
      </c>
      <c r="P878" s="158">
        <v>45475</v>
      </c>
      <c r="Q878" s="70">
        <v>2126650000</v>
      </c>
      <c r="R878" s="158">
        <v>45478</v>
      </c>
      <c r="S878" s="70">
        <v>12500000</v>
      </c>
      <c r="T878" s="67" t="s">
        <v>66</v>
      </c>
      <c r="U878" s="70">
        <v>57444673</v>
      </c>
      <c r="V878" s="70" t="s">
        <v>4366</v>
      </c>
      <c r="W878" s="158">
        <v>45478</v>
      </c>
      <c r="X878" s="158">
        <v>45478</v>
      </c>
      <c r="Y878" s="78" t="s">
        <v>74</v>
      </c>
      <c r="Z878" s="249">
        <v>45626</v>
      </c>
      <c r="AA878" s="71">
        <f t="shared" si="65"/>
        <v>148</v>
      </c>
      <c r="AB878" s="71">
        <v>0</v>
      </c>
      <c r="AC878" s="299">
        <v>0</v>
      </c>
      <c r="AD878" s="71">
        <v>0</v>
      </c>
      <c r="AE878" s="158" t="s">
        <v>74</v>
      </c>
      <c r="AF878" s="71">
        <f t="shared" si="66"/>
        <v>0</v>
      </c>
      <c r="AG878" s="70">
        <v>0</v>
      </c>
      <c r="AH878" s="300">
        <v>0</v>
      </c>
      <c r="AI878" s="158" t="s">
        <v>74</v>
      </c>
      <c r="AJ878" s="67">
        <v>0</v>
      </c>
      <c r="AK878" s="76" t="s">
        <v>74</v>
      </c>
      <c r="AL878" s="76" t="s">
        <v>74</v>
      </c>
      <c r="AM878" s="71">
        <f t="shared" si="67"/>
        <v>0</v>
      </c>
      <c r="AN878" s="305">
        <f>+K878+AC878-AH878</f>
        <v>12500000</v>
      </c>
      <c r="AO878" s="67" t="s">
        <v>66</v>
      </c>
      <c r="AP878" s="70">
        <v>12500000</v>
      </c>
      <c r="AQ878" s="67" t="s">
        <v>94</v>
      </c>
      <c r="AR878" s="70">
        <v>0</v>
      </c>
      <c r="AS878" s="80" t="s">
        <v>74</v>
      </c>
      <c r="AT878" s="301">
        <v>10000000</v>
      </c>
      <c r="AU878" s="203">
        <f t="shared" si="68"/>
        <v>2500000</v>
      </c>
      <c r="AV878" s="83">
        <f t="shared" si="69"/>
        <v>0.8</v>
      </c>
      <c r="AW878" s="158" t="s">
        <v>74</v>
      </c>
      <c r="AX878" s="67" t="s">
        <v>95</v>
      </c>
      <c r="AY878" s="71" t="s">
        <v>8554</v>
      </c>
      <c r="AZ878" s="68" t="s">
        <v>66</v>
      </c>
      <c r="BA878" s="68" t="s">
        <v>66</v>
      </c>
    </row>
    <row r="879" spans="2:53" x14ac:dyDescent="0.25">
      <c r="B879" s="68">
        <v>2024</v>
      </c>
      <c r="C879" s="68">
        <v>891780111</v>
      </c>
      <c r="D879" s="69" t="s">
        <v>64</v>
      </c>
      <c r="E879" s="74" t="s">
        <v>8553</v>
      </c>
      <c r="F879" s="71" t="s">
        <v>8552</v>
      </c>
      <c r="G879" s="314">
        <v>0</v>
      </c>
      <c r="H879" s="67" t="s">
        <v>72</v>
      </c>
      <c r="I879" s="69" t="s">
        <v>1521</v>
      </c>
      <c r="J879" s="70" t="s">
        <v>8551</v>
      </c>
      <c r="K879" s="70">
        <v>18000000</v>
      </c>
      <c r="L879" s="68" t="s">
        <v>67</v>
      </c>
      <c r="M879" s="70" t="s">
        <v>8550</v>
      </c>
      <c r="N879" s="70">
        <v>1082932668</v>
      </c>
      <c r="O879" s="70">
        <v>855</v>
      </c>
      <c r="P879" s="158">
        <v>45390</v>
      </c>
      <c r="Q879" s="70">
        <v>400000000</v>
      </c>
      <c r="R879" s="158">
        <v>45481</v>
      </c>
      <c r="S879" s="70">
        <v>18000000</v>
      </c>
      <c r="T879" s="67" t="s">
        <v>66</v>
      </c>
      <c r="U879" s="70">
        <v>1192791759</v>
      </c>
      <c r="V879" s="70" t="s">
        <v>2571</v>
      </c>
      <c r="W879" s="158">
        <v>45481</v>
      </c>
      <c r="X879" s="158">
        <v>45481</v>
      </c>
      <c r="Y879" s="78" t="s">
        <v>74</v>
      </c>
      <c r="Z879" s="249">
        <v>45626</v>
      </c>
      <c r="AA879" s="71">
        <f t="shared" si="65"/>
        <v>145</v>
      </c>
      <c r="AB879" s="71">
        <v>0</v>
      </c>
      <c r="AC879" s="299">
        <v>0</v>
      </c>
      <c r="AD879" s="71">
        <v>0</v>
      </c>
      <c r="AE879" s="158" t="s">
        <v>74</v>
      </c>
      <c r="AF879" s="71">
        <f t="shared" si="66"/>
        <v>0</v>
      </c>
      <c r="AG879" s="70">
        <v>0</v>
      </c>
      <c r="AH879" s="300">
        <v>0</v>
      </c>
      <c r="AI879" s="158" t="s">
        <v>74</v>
      </c>
      <c r="AJ879" s="67">
        <v>0</v>
      </c>
      <c r="AK879" s="76" t="s">
        <v>74</v>
      </c>
      <c r="AL879" s="76" t="s">
        <v>74</v>
      </c>
      <c r="AM879" s="71">
        <f t="shared" si="67"/>
        <v>0</v>
      </c>
      <c r="AN879" s="305">
        <f>+K879+AC879-AH879</f>
        <v>18000000</v>
      </c>
      <c r="AO879" s="67" t="s">
        <v>94</v>
      </c>
      <c r="AP879" s="70">
        <v>0</v>
      </c>
      <c r="AQ879" s="67" t="s">
        <v>94</v>
      </c>
      <c r="AR879" s="70">
        <v>0</v>
      </c>
      <c r="AS879" s="80" t="s">
        <v>74</v>
      </c>
      <c r="AT879" s="301">
        <v>14400000</v>
      </c>
      <c r="AU879" s="203">
        <f t="shared" si="68"/>
        <v>3600000</v>
      </c>
      <c r="AV879" s="83">
        <f t="shared" si="69"/>
        <v>0.8</v>
      </c>
      <c r="AW879" s="158" t="s">
        <v>74</v>
      </c>
      <c r="AX879" s="67" t="s">
        <v>95</v>
      </c>
      <c r="AY879" s="71" t="s">
        <v>8549</v>
      </c>
      <c r="AZ879" s="68" t="s">
        <v>66</v>
      </c>
      <c r="BA879" s="68" t="s">
        <v>66</v>
      </c>
    </row>
    <row r="880" spans="2:53" x14ac:dyDescent="0.25">
      <c r="B880" s="68">
        <v>2024</v>
      </c>
      <c r="C880" s="68">
        <v>891780111</v>
      </c>
      <c r="D880" s="69" t="s">
        <v>64</v>
      </c>
      <c r="E880" s="74" t="s">
        <v>8548</v>
      </c>
      <c r="F880" s="71" t="s">
        <v>8547</v>
      </c>
      <c r="G880" s="314">
        <v>0</v>
      </c>
      <c r="H880" s="67" t="s">
        <v>72</v>
      </c>
      <c r="I880" s="69" t="s">
        <v>1521</v>
      </c>
      <c r="J880" s="70" t="s">
        <v>8546</v>
      </c>
      <c r="K880" s="70">
        <v>18000000</v>
      </c>
      <c r="L880" s="68" t="s">
        <v>67</v>
      </c>
      <c r="M880" s="70" t="s">
        <v>8545</v>
      </c>
      <c r="N880" s="70">
        <v>1045684931</v>
      </c>
      <c r="O880" s="70">
        <v>855</v>
      </c>
      <c r="P880" s="158">
        <v>45390</v>
      </c>
      <c r="Q880" s="70">
        <v>400000000</v>
      </c>
      <c r="R880" s="158">
        <v>45481</v>
      </c>
      <c r="S880" s="70">
        <v>18000000</v>
      </c>
      <c r="T880" s="67" t="s">
        <v>66</v>
      </c>
      <c r="U880" s="70">
        <v>1192791759</v>
      </c>
      <c r="V880" s="70" t="s">
        <v>2571</v>
      </c>
      <c r="W880" s="158">
        <v>45481</v>
      </c>
      <c r="X880" s="158">
        <v>45481</v>
      </c>
      <c r="Y880" s="78" t="s">
        <v>74</v>
      </c>
      <c r="Z880" s="249">
        <v>45626</v>
      </c>
      <c r="AA880" s="71">
        <f t="shared" si="65"/>
        <v>145</v>
      </c>
      <c r="AB880" s="71">
        <v>0</v>
      </c>
      <c r="AC880" s="299">
        <v>0</v>
      </c>
      <c r="AD880" s="71">
        <v>0</v>
      </c>
      <c r="AE880" s="158" t="s">
        <v>74</v>
      </c>
      <c r="AF880" s="71">
        <f t="shared" si="66"/>
        <v>0</v>
      </c>
      <c r="AG880" s="70">
        <v>0</v>
      </c>
      <c r="AH880" s="300">
        <v>0</v>
      </c>
      <c r="AI880" s="158" t="s">
        <v>74</v>
      </c>
      <c r="AJ880" s="67">
        <v>0</v>
      </c>
      <c r="AK880" s="76" t="s">
        <v>74</v>
      </c>
      <c r="AL880" s="76" t="s">
        <v>74</v>
      </c>
      <c r="AM880" s="71">
        <f t="shared" si="67"/>
        <v>0</v>
      </c>
      <c r="AN880" s="305">
        <f>+K880+AC880-AH880</f>
        <v>18000000</v>
      </c>
      <c r="AO880" s="67" t="s">
        <v>94</v>
      </c>
      <c r="AP880" s="70">
        <v>0</v>
      </c>
      <c r="AQ880" s="67" t="s">
        <v>94</v>
      </c>
      <c r="AR880" s="70">
        <v>0</v>
      </c>
      <c r="AS880" s="80" t="s">
        <v>74</v>
      </c>
      <c r="AT880" s="301">
        <v>14400000</v>
      </c>
      <c r="AU880" s="203">
        <f t="shared" si="68"/>
        <v>3600000</v>
      </c>
      <c r="AV880" s="83">
        <f t="shared" si="69"/>
        <v>0.8</v>
      </c>
      <c r="AW880" s="158" t="s">
        <v>74</v>
      </c>
      <c r="AX880" s="67" t="s">
        <v>95</v>
      </c>
      <c r="AY880" s="71" t="s">
        <v>8544</v>
      </c>
      <c r="AZ880" s="68" t="s">
        <v>66</v>
      </c>
      <c r="BA880" s="68" t="s">
        <v>66</v>
      </c>
    </row>
    <row r="881" spans="2:53" x14ac:dyDescent="0.25">
      <c r="B881" s="68">
        <v>2024</v>
      </c>
      <c r="C881" s="68">
        <v>891780111</v>
      </c>
      <c r="D881" s="69" t="s">
        <v>64</v>
      </c>
      <c r="E881" s="74" t="s">
        <v>8543</v>
      </c>
      <c r="F881" s="71" t="s">
        <v>8542</v>
      </c>
      <c r="G881" s="314">
        <v>0</v>
      </c>
      <c r="H881" s="67" t="s">
        <v>72</v>
      </c>
      <c r="I881" s="69" t="s">
        <v>65</v>
      </c>
      <c r="J881" s="70" t="s">
        <v>8541</v>
      </c>
      <c r="K881" s="70">
        <v>18500000</v>
      </c>
      <c r="L881" s="68" t="s">
        <v>67</v>
      </c>
      <c r="M881" s="70" t="s">
        <v>8540</v>
      </c>
      <c r="N881" s="70">
        <v>1083560113</v>
      </c>
      <c r="O881" s="70">
        <v>1498</v>
      </c>
      <c r="P881" s="158">
        <v>45475</v>
      </c>
      <c r="Q881" s="70">
        <v>4519037000</v>
      </c>
      <c r="R881" s="158">
        <v>45481</v>
      </c>
      <c r="S881" s="70">
        <v>18500000</v>
      </c>
      <c r="T881" s="67" t="s">
        <v>66</v>
      </c>
      <c r="U881" s="70">
        <v>45507423</v>
      </c>
      <c r="V881" s="70" t="s">
        <v>6637</v>
      </c>
      <c r="W881" s="158">
        <v>45481</v>
      </c>
      <c r="X881" s="158">
        <v>45481</v>
      </c>
      <c r="Y881" s="78" t="s">
        <v>74</v>
      </c>
      <c r="Z881" s="249">
        <v>45626</v>
      </c>
      <c r="AA881" s="71">
        <f t="shared" si="65"/>
        <v>145</v>
      </c>
      <c r="AB881" s="71">
        <v>0</v>
      </c>
      <c r="AC881" s="299">
        <v>0</v>
      </c>
      <c r="AD881" s="71">
        <v>0</v>
      </c>
      <c r="AE881" s="158" t="s">
        <v>74</v>
      </c>
      <c r="AF881" s="71">
        <f t="shared" si="66"/>
        <v>0</v>
      </c>
      <c r="AG881" s="70">
        <v>0</v>
      </c>
      <c r="AH881" s="300">
        <v>0</v>
      </c>
      <c r="AI881" s="158" t="s">
        <v>74</v>
      </c>
      <c r="AJ881" s="67">
        <v>0</v>
      </c>
      <c r="AK881" s="76" t="s">
        <v>74</v>
      </c>
      <c r="AL881" s="76" t="s">
        <v>74</v>
      </c>
      <c r="AM881" s="71">
        <f t="shared" si="67"/>
        <v>0</v>
      </c>
      <c r="AN881" s="305">
        <f>+K881+AC881-AH881</f>
        <v>18500000</v>
      </c>
      <c r="AO881" s="67" t="s">
        <v>66</v>
      </c>
      <c r="AP881" s="70">
        <v>18500000</v>
      </c>
      <c r="AQ881" s="67" t="s">
        <v>94</v>
      </c>
      <c r="AR881" s="70">
        <v>0</v>
      </c>
      <c r="AS881" s="80" t="s">
        <v>74</v>
      </c>
      <c r="AT881" s="301">
        <v>14800000</v>
      </c>
      <c r="AU881" s="203">
        <f t="shared" si="68"/>
        <v>3700000</v>
      </c>
      <c r="AV881" s="83">
        <f t="shared" si="69"/>
        <v>0.8</v>
      </c>
      <c r="AW881" s="158" t="s">
        <v>74</v>
      </c>
      <c r="AX881" s="67" t="s">
        <v>95</v>
      </c>
      <c r="AY881" s="71" t="s">
        <v>8539</v>
      </c>
      <c r="AZ881" s="68" t="s">
        <v>66</v>
      </c>
      <c r="BA881" s="68" t="s">
        <v>66</v>
      </c>
    </row>
    <row r="882" spans="2:53" x14ac:dyDescent="0.25">
      <c r="B882" s="68">
        <v>2024</v>
      </c>
      <c r="C882" s="68">
        <v>891780111</v>
      </c>
      <c r="D882" s="69" t="s">
        <v>64</v>
      </c>
      <c r="E882" s="74" t="s">
        <v>8538</v>
      </c>
      <c r="F882" s="71" t="s">
        <v>8537</v>
      </c>
      <c r="G882" s="314">
        <v>0</v>
      </c>
      <c r="H882" s="67" t="s">
        <v>72</v>
      </c>
      <c r="I882" s="69" t="s">
        <v>65</v>
      </c>
      <c r="J882" s="70" t="s">
        <v>8536</v>
      </c>
      <c r="K882" s="70">
        <v>16500000</v>
      </c>
      <c r="L882" s="68" t="s">
        <v>67</v>
      </c>
      <c r="M882" s="70" t="s">
        <v>8535</v>
      </c>
      <c r="N882" s="70">
        <v>1083007469</v>
      </c>
      <c r="O882" s="70">
        <v>1498</v>
      </c>
      <c r="P882" s="158">
        <v>45475</v>
      </c>
      <c r="Q882" s="70">
        <v>4519037000</v>
      </c>
      <c r="R882" s="158">
        <v>45481</v>
      </c>
      <c r="S882" s="70">
        <v>16500000</v>
      </c>
      <c r="T882" s="67" t="s">
        <v>66</v>
      </c>
      <c r="U882" s="70">
        <v>39058006</v>
      </c>
      <c r="V882" s="70" t="s">
        <v>8534</v>
      </c>
      <c r="W882" s="158">
        <v>45481</v>
      </c>
      <c r="X882" s="158">
        <v>45481</v>
      </c>
      <c r="Y882" s="78" t="s">
        <v>74</v>
      </c>
      <c r="Z882" s="249">
        <v>45626</v>
      </c>
      <c r="AA882" s="71">
        <f t="shared" si="65"/>
        <v>145</v>
      </c>
      <c r="AB882" s="71">
        <v>0</v>
      </c>
      <c r="AC882" s="299">
        <v>0</v>
      </c>
      <c r="AD882" s="71">
        <v>0</v>
      </c>
      <c r="AE882" s="158" t="s">
        <v>74</v>
      </c>
      <c r="AF882" s="71">
        <f t="shared" si="66"/>
        <v>0</v>
      </c>
      <c r="AG882" s="70">
        <v>0</v>
      </c>
      <c r="AH882" s="300">
        <v>0</v>
      </c>
      <c r="AI882" s="158" t="s">
        <v>74</v>
      </c>
      <c r="AJ882" s="67">
        <v>0</v>
      </c>
      <c r="AK882" s="76" t="s">
        <v>74</v>
      </c>
      <c r="AL882" s="76" t="s">
        <v>74</v>
      </c>
      <c r="AM882" s="71">
        <f t="shared" si="67"/>
        <v>0</v>
      </c>
      <c r="AN882" s="305">
        <f>+K882+AC882-AH882</f>
        <v>16500000</v>
      </c>
      <c r="AO882" s="67" t="s">
        <v>66</v>
      </c>
      <c r="AP882" s="70">
        <v>16500000</v>
      </c>
      <c r="AQ882" s="67" t="s">
        <v>94</v>
      </c>
      <c r="AR882" s="70">
        <v>0</v>
      </c>
      <c r="AS882" s="80" t="s">
        <v>74</v>
      </c>
      <c r="AT882" s="301">
        <v>13200000</v>
      </c>
      <c r="AU882" s="203">
        <f t="shared" si="68"/>
        <v>3300000</v>
      </c>
      <c r="AV882" s="83">
        <f t="shared" si="69"/>
        <v>0.8</v>
      </c>
      <c r="AW882" s="158" t="s">
        <v>74</v>
      </c>
      <c r="AX882" s="67" t="s">
        <v>95</v>
      </c>
      <c r="AY882" s="71" t="s">
        <v>8533</v>
      </c>
      <c r="AZ882" s="68" t="s">
        <v>66</v>
      </c>
      <c r="BA882" s="68" t="s">
        <v>66</v>
      </c>
    </row>
    <row r="883" spans="2:53" x14ac:dyDescent="0.25">
      <c r="B883" s="68">
        <v>2024</v>
      </c>
      <c r="C883" s="68">
        <v>891780111</v>
      </c>
      <c r="D883" s="69" t="s">
        <v>64</v>
      </c>
      <c r="E883" s="74" t="s">
        <v>8532</v>
      </c>
      <c r="F883" s="71" t="s">
        <v>8531</v>
      </c>
      <c r="G883" s="314">
        <v>0</v>
      </c>
      <c r="H883" s="67" t="s">
        <v>72</v>
      </c>
      <c r="I883" s="69" t="s">
        <v>65</v>
      </c>
      <c r="J883" s="70" t="s">
        <v>8530</v>
      </c>
      <c r="K883" s="70">
        <v>16500000</v>
      </c>
      <c r="L883" s="68" t="s">
        <v>67</v>
      </c>
      <c r="M883" s="70" t="s">
        <v>8529</v>
      </c>
      <c r="N883" s="70">
        <v>1083017229</v>
      </c>
      <c r="O883" s="70">
        <v>1498</v>
      </c>
      <c r="P883" s="158">
        <v>45475</v>
      </c>
      <c r="Q883" s="70">
        <v>4519037000</v>
      </c>
      <c r="R883" s="158">
        <v>45481</v>
      </c>
      <c r="S883" s="70">
        <v>16500000</v>
      </c>
      <c r="T883" s="67" t="s">
        <v>66</v>
      </c>
      <c r="U883" s="70">
        <v>72175281</v>
      </c>
      <c r="V883" s="70" t="s">
        <v>4905</v>
      </c>
      <c r="W883" s="158">
        <v>45481</v>
      </c>
      <c r="X883" s="158">
        <v>45481</v>
      </c>
      <c r="Y883" s="78" t="s">
        <v>74</v>
      </c>
      <c r="Z883" s="249">
        <v>45626</v>
      </c>
      <c r="AA883" s="71">
        <f t="shared" si="65"/>
        <v>145</v>
      </c>
      <c r="AB883" s="71">
        <v>0</v>
      </c>
      <c r="AC883" s="299">
        <v>0</v>
      </c>
      <c r="AD883" s="71">
        <v>0</v>
      </c>
      <c r="AE883" s="158" t="s">
        <v>74</v>
      </c>
      <c r="AF883" s="71">
        <f t="shared" si="66"/>
        <v>0</v>
      </c>
      <c r="AG883" s="70">
        <v>0</v>
      </c>
      <c r="AH883" s="300">
        <v>0</v>
      </c>
      <c r="AI883" s="158" t="s">
        <v>74</v>
      </c>
      <c r="AJ883" s="67">
        <v>0</v>
      </c>
      <c r="AK883" s="76" t="s">
        <v>74</v>
      </c>
      <c r="AL883" s="76" t="s">
        <v>74</v>
      </c>
      <c r="AM883" s="71">
        <f t="shared" si="67"/>
        <v>0</v>
      </c>
      <c r="AN883" s="305">
        <f>+K883+AC883-AH883</f>
        <v>16500000</v>
      </c>
      <c r="AO883" s="67" t="s">
        <v>66</v>
      </c>
      <c r="AP883" s="70">
        <v>16500000</v>
      </c>
      <c r="AQ883" s="67" t="s">
        <v>94</v>
      </c>
      <c r="AR883" s="70">
        <v>0</v>
      </c>
      <c r="AS883" s="80" t="s">
        <v>74</v>
      </c>
      <c r="AT883" s="301">
        <v>13200000</v>
      </c>
      <c r="AU883" s="203">
        <f t="shared" si="68"/>
        <v>3300000</v>
      </c>
      <c r="AV883" s="83">
        <f t="shared" si="69"/>
        <v>0.8</v>
      </c>
      <c r="AW883" s="158" t="s">
        <v>74</v>
      </c>
      <c r="AX883" s="67" t="s">
        <v>95</v>
      </c>
      <c r="AY883" s="71" t="s">
        <v>8528</v>
      </c>
      <c r="AZ883" s="68" t="s">
        <v>66</v>
      </c>
      <c r="BA883" s="68" t="s">
        <v>66</v>
      </c>
    </row>
    <row r="884" spans="2:53" x14ac:dyDescent="0.25">
      <c r="B884" s="68">
        <v>2024</v>
      </c>
      <c r="C884" s="68">
        <v>891780111</v>
      </c>
      <c r="D884" s="69" t="s">
        <v>64</v>
      </c>
      <c r="E884" s="74" t="s">
        <v>8527</v>
      </c>
      <c r="F884" s="71" t="s">
        <v>8526</v>
      </c>
      <c r="G884" s="314">
        <v>0</v>
      </c>
      <c r="H884" s="67" t="s">
        <v>72</v>
      </c>
      <c r="I884" s="69" t="s">
        <v>65</v>
      </c>
      <c r="J884" s="70" t="s">
        <v>8118</v>
      </c>
      <c r="K884" s="70">
        <v>2900000</v>
      </c>
      <c r="L884" s="68" t="s">
        <v>67</v>
      </c>
      <c r="M884" s="70" t="s">
        <v>8525</v>
      </c>
      <c r="N884" s="70">
        <v>1082983719</v>
      </c>
      <c r="O884" s="70">
        <v>1498</v>
      </c>
      <c r="P884" s="158">
        <v>45475</v>
      </c>
      <c r="Q884" s="70">
        <v>4519037000</v>
      </c>
      <c r="R884" s="158">
        <v>45481</v>
      </c>
      <c r="S884" s="70">
        <v>2900000</v>
      </c>
      <c r="T884" s="67" t="s">
        <v>66</v>
      </c>
      <c r="U884" s="70">
        <v>41947381</v>
      </c>
      <c r="V884" s="70" t="s">
        <v>7502</v>
      </c>
      <c r="W884" s="158">
        <v>45481</v>
      </c>
      <c r="X884" s="158">
        <v>45481</v>
      </c>
      <c r="Y884" s="78" t="s">
        <v>74</v>
      </c>
      <c r="Z884" s="249">
        <v>45498</v>
      </c>
      <c r="AA884" s="71">
        <f t="shared" si="65"/>
        <v>17</v>
      </c>
      <c r="AB884" s="71">
        <v>0</v>
      </c>
      <c r="AC884" s="299">
        <v>0</v>
      </c>
      <c r="AD884" s="71">
        <v>0</v>
      </c>
      <c r="AE884" s="158" t="s">
        <v>74</v>
      </c>
      <c r="AF884" s="71">
        <f t="shared" si="66"/>
        <v>0</v>
      </c>
      <c r="AG884" s="70">
        <v>0</v>
      </c>
      <c r="AH884" s="300">
        <v>0</v>
      </c>
      <c r="AI884" s="158" t="s">
        <v>74</v>
      </c>
      <c r="AJ884" s="67">
        <v>0</v>
      </c>
      <c r="AK884" s="76" t="s">
        <v>74</v>
      </c>
      <c r="AL884" s="76" t="s">
        <v>74</v>
      </c>
      <c r="AM884" s="71">
        <f t="shared" si="67"/>
        <v>0</v>
      </c>
      <c r="AN884" s="305">
        <f>+K884+AC884-AH884</f>
        <v>2900000</v>
      </c>
      <c r="AO884" s="67" t="s">
        <v>66</v>
      </c>
      <c r="AP884" s="70">
        <v>2900000</v>
      </c>
      <c r="AQ884" s="67" t="s">
        <v>94</v>
      </c>
      <c r="AR884" s="70">
        <v>0</v>
      </c>
      <c r="AS884" s="80" t="s">
        <v>74</v>
      </c>
      <c r="AT884" s="301">
        <v>0</v>
      </c>
      <c r="AU884" s="203">
        <f t="shared" si="68"/>
        <v>2900000</v>
      </c>
      <c r="AV884" s="83">
        <f t="shared" si="69"/>
        <v>0</v>
      </c>
      <c r="AW884" s="158" t="s">
        <v>74</v>
      </c>
      <c r="AX884" s="67" t="s">
        <v>95</v>
      </c>
      <c r="AY884" s="71" t="s">
        <v>8524</v>
      </c>
      <c r="AZ884" s="68" t="s">
        <v>66</v>
      </c>
      <c r="BA884" s="68" t="s">
        <v>66</v>
      </c>
    </row>
    <row r="885" spans="2:53" x14ac:dyDescent="0.25">
      <c r="B885" s="68">
        <v>2024</v>
      </c>
      <c r="C885" s="68">
        <v>891780111</v>
      </c>
      <c r="D885" s="69" t="s">
        <v>64</v>
      </c>
      <c r="E885" s="74" t="s">
        <v>8523</v>
      </c>
      <c r="F885" s="71" t="s">
        <v>8522</v>
      </c>
      <c r="G885" s="314">
        <v>0</v>
      </c>
      <c r="H885" s="67" t="s">
        <v>72</v>
      </c>
      <c r="I885" s="69" t="s">
        <v>65</v>
      </c>
      <c r="J885" s="70" t="s">
        <v>7965</v>
      </c>
      <c r="K885" s="70">
        <v>13500000</v>
      </c>
      <c r="L885" s="68" t="s">
        <v>67</v>
      </c>
      <c r="M885" s="70" t="s">
        <v>8521</v>
      </c>
      <c r="N885" s="70">
        <v>85151290</v>
      </c>
      <c r="O885" s="70">
        <v>1498</v>
      </c>
      <c r="P885" s="158">
        <v>45475</v>
      </c>
      <c r="Q885" s="70">
        <v>4519037000</v>
      </c>
      <c r="R885" s="158">
        <v>45481</v>
      </c>
      <c r="S885" s="70">
        <v>13500000</v>
      </c>
      <c r="T885" s="67" t="s">
        <v>66</v>
      </c>
      <c r="U885" s="70">
        <v>85468846</v>
      </c>
      <c r="V885" s="70" t="s">
        <v>6521</v>
      </c>
      <c r="W885" s="158">
        <v>45481</v>
      </c>
      <c r="X885" s="158">
        <v>45481</v>
      </c>
      <c r="Y885" s="78" t="s">
        <v>74</v>
      </c>
      <c r="Z885" s="158">
        <v>45626</v>
      </c>
      <c r="AA885" s="71">
        <f t="shared" si="65"/>
        <v>145</v>
      </c>
      <c r="AB885" s="71">
        <v>0</v>
      </c>
      <c r="AC885" s="299">
        <v>0</v>
      </c>
      <c r="AD885" s="71">
        <v>0</v>
      </c>
      <c r="AE885" s="158" t="s">
        <v>74</v>
      </c>
      <c r="AF885" s="71">
        <f t="shared" si="66"/>
        <v>0</v>
      </c>
      <c r="AG885" s="70">
        <v>0</v>
      </c>
      <c r="AH885" s="300">
        <v>0</v>
      </c>
      <c r="AI885" s="158" t="s">
        <v>74</v>
      </c>
      <c r="AJ885" s="67">
        <v>0</v>
      </c>
      <c r="AK885" s="76" t="s">
        <v>74</v>
      </c>
      <c r="AL885" s="76" t="s">
        <v>74</v>
      </c>
      <c r="AM885" s="71">
        <f t="shared" si="67"/>
        <v>0</v>
      </c>
      <c r="AN885" s="305">
        <f>+K885+AC885-AH885</f>
        <v>13500000</v>
      </c>
      <c r="AO885" s="67" t="s">
        <v>66</v>
      </c>
      <c r="AP885" s="70">
        <v>13500000</v>
      </c>
      <c r="AQ885" s="67" t="s">
        <v>94</v>
      </c>
      <c r="AR885" s="70">
        <v>0</v>
      </c>
      <c r="AS885" s="80" t="s">
        <v>74</v>
      </c>
      <c r="AT885" s="301">
        <v>10800000</v>
      </c>
      <c r="AU885" s="203">
        <f t="shared" si="68"/>
        <v>2700000</v>
      </c>
      <c r="AV885" s="83">
        <f t="shared" si="69"/>
        <v>0.8</v>
      </c>
      <c r="AW885" s="158" t="s">
        <v>74</v>
      </c>
      <c r="AX885" s="67" t="s">
        <v>95</v>
      </c>
      <c r="AY885" s="71" t="s">
        <v>8520</v>
      </c>
      <c r="AZ885" s="68" t="s">
        <v>66</v>
      </c>
      <c r="BA885" s="68" t="s">
        <v>66</v>
      </c>
    </row>
    <row r="886" spans="2:53" x14ac:dyDescent="0.25">
      <c r="B886" s="68">
        <v>2024</v>
      </c>
      <c r="C886" s="68">
        <v>891780111</v>
      </c>
      <c r="D886" s="69" t="s">
        <v>64</v>
      </c>
      <c r="E886" s="74" t="s">
        <v>8519</v>
      </c>
      <c r="F886" s="71" t="s">
        <v>8518</v>
      </c>
      <c r="G886" s="314">
        <v>0</v>
      </c>
      <c r="H886" s="67" t="s">
        <v>72</v>
      </c>
      <c r="I886" s="69" t="s">
        <v>65</v>
      </c>
      <c r="J886" s="70" t="s">
        <v>8517</v>
      </c>
      <c r="K886" s="70">
        <v>23500000</v>
      </c>
      <c r="L886" s="68" t="s">
        <v>67</v>
      </c>
      <c r="M886" s="70" t="s">
        <v>8516</v>
      </c>
      <c r="N886" s="70">
        <v>39049050</v>
      </c>
      <c r="O886" s="70">
        <v>1498</v>
      </c>
      <c r="P886" s="158">
        <v>45475</v>
      </c>
      <c r="Q886" s="70">
        <v>4519037000</v>
      </c>
      <c r="R886" s="158">
        <v>45481</v>
      </c>
      <c r="S886" s="70">
        <v>23500000</v>
      </c>
      <c r="T886" s="67" t="s">
        <v>66</v>
      </c>
      <c r="U886" s="70">
        <v>36557666</v>
      </c>
      <c r="V886" s="70" t="s">
        <v>5987</v>
      </c>
      <c r="W886" s="158">
        <v>45481</v>
      </c>
      <c r="X886" s="158">
        <v>45481</v>
      </c>
      <c r="Y886" s="78" t="s">
        <v>74</v>
      </c>
      <c r="Z886" s="158">
        <v>45626</v>
      </c>
      <c r="AA886" s="71">
        <f t="shared" si="65"/>
        <v>145</v>
      </c>
      <c r="AB886" s="71">
        <v>0</v>
      </c>
      <c r="AC886" s="299">
        <v>0</v>
      </c>
      <c r="AD886" s="71">
        <v>0</v>
      </c>
      <c r="AE886" s="158" t="s">
        <v>74</v>
      </c>
      <c r="AF886" s="71">
        <f t="shared" si="66"/>
        <v>0</v>
      </c>
      <c r="AG886" s="70">
        <v>0</v>
      </c>
      <c r="AH886" s="300">
        <v>0</v>
      </c>
      <c r="AI886" s="158" t="s">
        <v>74</v>
      </c>
      <c r="AJ886" s="67">
        <v>0</v>
      </c>
      <c r="AK886" s="76" t="s">
        <v>74</v>
      </c>
      <c r="AL886" s="76" t="s">
        <v>74</v>
      </c>
      <c r="AM886" s="71">
        <f t="shared" si="67"/>
        <v>0</v>
      </c>
      <c r="AN886" s="305">
        <f>+K886+AC886-AH886</f>
        <v>23500000</v>
      </c>
      <c r="AO886" s="67" t="s">
        <v>66</v>
      </c>
      <c r="AP886" s="70">
        <v>23500000</v>
      </c>
      <c r="AQ886" s="67" t="s">
        <v>94</v>
      </c>
      <c r="AR886" s="70">
        <v>0</v>
      </c>
      <c r="AS886" s="80" t="s">
        <v>74</v>
      </c>
      <c r="AT886" s="301">
        <v>18800000</v>
      </c>
      <c r="AU886" s="203">
        <f t="shared" si="68"/>
        <v>4700000</v>
      </c>
      <c r="AV886" s="83">
        <f t="shared" si="69"/>
        <v>0.8</v>
      </c>
      <c r="AW886" s="158" t="s">
        <v>74</v>
      </c>
      <c r="AX886" s="67" t="s">
        <v>95</v>
      </c>
      <c r="AY886" s="71" t="s">
        <v>8515</v>
      </c>
      <c r="AZ886" s="68" t="s">
        <v>66</v>
      </c>
      <c r="BA886" s="68" t="s">
        <v>66</v>
      </c>
    </row>
    <row r="887" spans="2:53" x14ac:dyDescent="0.25">
      <c r="B887" s="68">
        <v>2024</v>
      </c>
      <c r="C887" s="68">
        <v>891780111</v>
      </c>
      <c r="D887" s="69" t="s">
        <v>64</v>
      </c>
      <c r="E887" s="74" t="s">
        <v>8514</v>
      </c>
      <c r="F887" s="71" t="s">
        <v>8513</v>
      </c>
      <c r="G887" s="314">
        <v>0</v>
      </c>
      <c r="H887" s="67" t="s">
        <v>72</v>
      </c>
      <c r="I887" s="69" t="s">
        <v>65</v>
      </c>
      <c r="J887" s="70" t="s">
        <v>8512</v>
      </c>
      <c r="K887" s="70">
        <v>16500000</v>
      </c>
      <c r="L887" s="68" t="s">
        <v>67</v>
      </c>
      <c r="M887" s="70" t="s">
        <v>8511</v>
      </c>
      <c r="N887" s="70">
        <v>85464059</v>
      </c>
      <c r="O887" s="70">
        <v>1498</v>
      </c>
      <c r="P887" s="158">
        <v>45475</v>
      </c>
      <c r="Q887" s="70">
        <v>4519037000</v>
      </c>
      <c r="R887" s="158">
        <v>45481</v>
      </c>
      <c r="S887" s="70">
        <v>16500000</v>
      </c>
      <c r="T887" s="67" t="s">
        <v>66</v>
      </c>
      <c r="U887" s="70">
        <v>72004252</v>
      </c>
      <c r="V887" s="70" t="s">
        <v>8510</v>
      </c>
      <c r="W887" s="158">
        <v>45481</v>
      </c>
      <c r="X887" s="158">
        <v>45481</v>
      </c>
      <c r="Y887" s="78" t="s">
        <v>74</v>
      </c>
      <c r="Z887" s="158">
        <v>45626</v>
      </c>
      <c r="AA887" s="71">
        <f t="shared" si="65"/>
        <v>145</v>
      </c>
      <c r="AB887" s="71">
        <v>0</v>
      </c>
      <c r="AC887" s="299">
        <v>0</v>
      </c>
      <c r="AD887" s="71">
        <v>0</v>
      </c>
      <c r="AE887" s="158" t="s">
        <v>74</v>
      </c>
      <c r="AF887" s="71">
        <f t="shared" si="66"/>
        <v>0</v>
      </c>
      <c r="AG887" s="70">
        <v>0</v>
      </c>
      <c r="AH887" s="300">
        <v>0</v>
      </c>
      <c r="AI887" s="158" t="s">
        <v>74</v>
      </c>
      <c r="AJ887" s="67">
        <v>0</v>
      </c>
      <c r="AK887" s="76" t="s">
        <v>74</v>
      </c>
      <c r="AL887" s="76" t="s">
        <v>74</v>
      </c>
      <c r="AM887" s="71">
        <f t="shared" si="67"/>
        <v>0</v>
      </c>
      <c r="AN887" s="305">
        <f>+K887+AC887-AH887</f>
        <v>16500000</v>
      </c>
      <c r="AO887" s="67" t="s">
        <v>66</v>
      </c>
      <c r="AP887" s="70">
        <v>16500000</v>
      </c>
      <c r="AQ887" s="67" t="s">
        <v>94</v>
      </c>
      <c r="AR887" s="70">
        <v>0</v>
      </c>
      <c r="AS887" s="80" t="s">
        <v>74</v>
      </c>
      <c r="AT887" s="301">
        <v>13200000</v>
      </c>
      <c r="AU887" s="203">
        <f t="shared" si="68"/>
        <v>3300000</v>
      </c>
      <c r="AV887" s="83">
        <f t="shared" si="69"/>
        <v>0.8</v>
      </c>
      <c r="AW887" s="158" t="s">
        <v>74</v>
      </c>
      <c r="AX887" s="67" t="s">
        <v>95</v>
      </c>
      <c r="AY887" s="71" t="s">
        <v>8509</v>
      </c>
      <c r="AZ887" s="68" t="s">
        <v>66</v>
      </c>
      <c r="BA887" s="68" t="s">
        <v>66</v>
      </c>
    </row>
    <row r="888" spans="2:53" x14ac:dyDescent="0.25">
      <c r="B888" s="68">
        <v>2024</v>
      </c>
      <c r="C888" s="68">
        <v>891780111</v>
      </c>
      <c r="D888" s="69" t="s">
        <v>64</v>
      </c>
      <c r="E888" s="74" t="s">
        <v>8508</v>
      </c>
      <c r="F888" s="71" t="s">
        <v>8507</v>
      </c>
      <c r="G888" s="314">
        <v>0</v>
      </c>
      <c r="H888" s="67" t="s">
        <v>72</v>
      </c>
      <c r="I888" s="69" t="s">
        <v>65</v>
      </c>
      <c r="J888" s="70" t="s">
        <v>8506</v>
      </c>
      <c r="K888" s="70">
        <v>15000000</v>
      </c>
      <c r="L888" s="68" t="s">
        <v>67</v>
      </c>
      <c r="M888" s="70" t="s">
        <v>8505</v>
      </c>
      <c r="N888" s="70">
        <v>1085180904</v>
      </c>
      <c r="O888" s="70">
        <v>1498</v>
      </c>
      <c r="P888" s="158">
        <v>45475</v>
      </c>
      <c r="Q888" s="70">
        <v>4519037000</v>
      </c>
      <c r="R888" s="158">
        <v>45481</v>
      </c>
      <c r="S888" s="70">
        <v>15000000</v>
      </c>
      <c r="T888" s="67" t="s">
        <v>66</v>
      </c>
      <c r="U888" s="70">
        <v>72175281</v>
      </c>
      <c r="V888" s="70" t="s">
        <v>4905</v>
      </c>
      <c r="W888" s="158">
        <v>45481</v>
      </c>
      <c r="X888" s="158">
        <v>45481</v>
      </c>
      <c r="Y888" s="78" t="s">
        <v>74</v>
      </c>
      <c r="Z888" s="158">
        <v>45626</v>
      </c>
      <c r="AA888" s="71">
        <f t="shared" si="65"/>
        <v>145</v>
      </c>
      <c r="AB888" s="71">
        <v>0</v>
      </c>
      <c r="AC888" s="299">
        <v>0</v>
      </c>
      <c r="AD888" s="71">
        <v>0</v>
      </c>
      <c r="AE888" s="158" t="s">
        <v>74</v>
      </c>
      <c r="AF888" s="71">
        <f t="shared" si="66"/>
        <v>0</v>
      </c>
      <c r="AG888" s="70">
        <v>0</v>
      </c>
      <c r="AH888" s="300">
        <v>0</v>
      </c>
      <c r="AI888" s="158" t="s">
        <v>74</v>
      </c>
      <c r="AJ888" s="67">
        <v>0</v>
      </c>
      <c r="AK888" s="76" t="s">
        <v>74</v>
      </c>
      <c r="AL888" s="76" t="s">
        <v>74</v>
      </c>
      <c r="AM888" s="71">
        <f t="shared" si="67"/>
        <v>0</v>
      </c>
      <c r="AN888" s="305">
        <f>+K888+AC888-AH888</f>
        <v>15000000</v>
      </c>
      <c r="AO888" s="67" t="s">
        <v>66</v>
      </c>
      <c r="AP888" s="70">
        <v>15000000</v>
      </c>
      <c r="AQ888" s="67" t="s">
        <v>94</v>
      </c>
      <c r="AR888" s="70">
        <v>0</v>
      </c>
      <c r="AS888" s="80" t="s">
        <v>74</v>
      </c>
      <c r="AT888" s="301">
        <v>12000000</v>
      </c>
      <c r="AU888" s="203">
        <f t="shared" si="68"/>
        <v>3000000</v>
      </c>
      <c r="AV888" s="83">
        <f t="shared" si="69"/>
        <v>0.8</v>
      </c>
      <c r="AW888" s="158" t="s">
        <v>74</v>
      </c>
      <c r="AX888" s="67" t="s">
        <v>95</v>
      </c>
      <c r="AY888" s="71" t="s">
        <v>8504</v>
      </c>
      <c r="AZ888" s="68" t="s">
        <v>66</v>
      </c>
      <c r="BA888" s="68" t="s">
        <v>66</v>
      </c>
    </row>
    <row r="889" spans="2:53" x14ac:dyDescent="0.25">
      <c r="B889" s="68">
        <v>2024</v>
      </c>
      <c r="C889" s="68">
        <v>891780111</v>
      </c>
      <c r="D889" s="69" t="s">
        <v>64</v>
      </c>
      <c r="E889" s="74" t="s">
        <v>8503</v>
      </c>
      <c r="F889" s="71" t="s">
        <v>8502</v>
      </c>
      <c r="G889" s="314">
        <v>0</v>
      </c>
      <c r="H889" s="67" t="s">
        <v>72</v>
      </c>
      <c r="I889" s="69" t="s">
        <v>65</v>
      </c>
      <c r="J889" s="70" t="s">
        <v>8501</v>
      </c>
      <c r="K889" s="70">
        <v>15000000</v>
      </c>
      <c r="L889" s="68" t="s">
        <v>67</v>
      </c>
      <c r="M889" s="70" t="s">
        <v>8500</v>
      </c>
      <c r="N889" s="70">
        <v>85373098</v>
      </c>
      <c r="O889" s="70">
        <v>1498</v>
      </c>
      <c r="P889" s="158">
        <v>45475</v>
      </c>
      <c r="Q889" s="70">
        <v>4519037000</v>
      </c>
      <c r="R889" s="158">
        <v>45481</v>
      </c>
      <c r="S889" s="70">
        <v>15000000</v>
      </c>
      <c r="T889" s="67" t="s">
        <v>66</v>
      </c>
      <c r="U889" s="70">
        <v>72175281</v>
      </c>
      <c r="V889" s="70" t="s">
        <v>4905</v>
      </c>
      <c r="W889" s="158">
        <v>45481</v>
      </c>
      <c r="X889" s="158">
        <v>45481</v>
      </c>
      <c r="Y889" s="78" t="s">
        <v>74</v>
      </c>
      <c r="Z889" s="158">
        <v>45626</v>
      </c>
      <c r="AA889" s="71">
        <f t="shared" si="65"/>
        <v>145</v>
      </c>
      <c r="AB889" s="71">
        <v>0</v>
      </c>
      <c r="AC889" s="299">
        <v>0</v>
      </c>
      <c r="AD889" s="71">
        <v>0</v>
      </c>
      <c r="AE889" s="158" t="s">
        <v>74</v>
      </c>
      <c r="AF889" s="71">
        <f t="shared" si="66"/>
        <v>0</v>
      </c>
      <c r="AG889" s="70">
        <v>0</v>
      </c>
      <c r="AH889" s="300">
        <v>0</v>
      </c>
      <c r="AI889" s="158" t="s">
        <v>74</v>
      </c>
      <c r="AJ889" s="67">
        <v>0</v>
      </c>
      <c r="AK889" s="76" t="s">
        <v>74</v>
      </c>
      <c r="AL889" s="76" t="s">
        <v>74</v>
      </c>
      <c r="AM889" s="71">
        <f t="shared" si="67"/>
        <v>0</v>
      </c>
      <c r="AN889" s="305">
        <f>+K889+AC889-AH889</f>
        <v>15000000</v>
      </c>
      <c r="AO889" s="67" t="s">
        <v>66</v>
      </c>
      <c r="AP889" s="70">
        <v>15000000</v>
      </c>
      <c r="AQ889" s="67" t="s">
        <v>94</v>
      </c>
      <c r="AR889" s="70">
        <v>0</v>
      </c>
      <c r="AS889" s="80" t="s">
        <v>74</v>
      </c>
      <c r="AT889" s="301">
        <v>12000000</v>
      </c>
      <c r="AU889" s="203">
        <f t="shared" si="68"/>
        <v>3000000</v>
      </c>
      <c r="AV889" s="83">
        <f t="shared" si="69"/>
        <v>0.8</v>
      </c>
      <c r="AW889" s="158" t="s">
        <v>74</v>
      </c>
      <c r="AX889" s="67" t="s">
        <v>95</v>
      </c>
      <c r="AY889" s="71" t="s">
        <v>8499</v>
      </c>
      <c r="AZ889" s="68" t="s">
        <v>66</v>
      </c>
      <c r="BA889" s="68" t="s">
        <v>66</v>
      </c>
    </row>
    <row r="890" spans="2:53" x14ac:dyDescent="0.25">
      <c r="B890" s="68">
        <v>2024</v>
      </c>
      <c r="C890" s="68">
        <v>891780111</v>
      </c>
      <c r="D890" s="69" t="s">
        <v>64</v>
      </c>
      <c r="E890" s="74" t="s">
        <v>8498</v>
      </c>
      <c r="F890" s="71" t="s">
        <v>8497</v>
      </c>
      <c r="G890" s="314">
        <v>0</v>
      </c>
      <c r="H890" s="67" t="s">
        <v>72</v>
      </c>
      <c r="I890" s="69" t="s">
        <v>65</v>
      </c>
      <c r="J890" s="70" t="s">
        <v>8496</v>
      </c>
      <c r="K890" s="70">
        <v>16500000</v>
      </c>
      <c r="L890" s="68" t="s">
        <v>67</v>
      </c>
      <c r="M890" s="70" t="s">
        <v>8495</v>
      </c>
      <c r="N890" s="70">
        <v>1082985398</v>
      </c>
      <c r="O890" s="70">
        <v>1498</v>
      </c>
      <c r="P890" s="158">
        <v>45475</v>
      </c>
      <c r="Q890" s="70">
        <v>4519037000</v>
      </c>
      <c r="R890" s="158">
        <v>45481</v>
      </c>
      <c r="S890" s="70">
        <v>16500000</v>
      </c>
      <c r="T890" s="67" t="s">
        <v>66</v>
      </c>
      <c r="U890" s="70">
        <v>72175281</v>
      </c>
      <c r="V890" s="70" t="s">
        <v>4905</v>
      </c>
      <c r="W890" s="158">
        <v>45481</v>
      </c>
      <c r="X890" s="158">
        <v>45481</v>
      </c>
      <c r="Y890" s="78" t="s">
        <v>74</v>
      </c>
      <c r="Z890" s="158">
        <v>45626</v>
      </c>
      <c r="AA890" s="71">
        <f t="shared" si="65"/>
        <v>145</v>
      </c>
      <c r="AB890" s="71">
        <v>0</v>
      </c>
      <c r="AC890" s="299">
        <v>0</v>
      </c>
      <c r="AD890" s="71">
        <v>0</v>
      </c>
      <c r="AE890" s="158" t="s">
        <v>74</v>
      </c>
      <c r="AF890" s="71">
        <f t="shared" si="66"/>
        <v>0</v>
      </c>
      <c r="AG890" s="70">
        <v>0</v>
      </c>
      <c r="AH890" s="300">
        <v>0</v>
      </c>
      <c r="AI890" s="158" t="s">
        <v>74</v>
      </c>
      <c r="AJ890" s="67">
        <v>0</v>
      </c>
      <c r="AK890" s="76" t="s">
        <v>74</v>
      </c>
      <c r="AL890" s="76" t="s">
        <v>74</v>
      </c>
      <c r="AM890" s="71">
        <f t="shared" si="67"/>
        <v>0</v>
      </c>
      <c r="AN890" s="305">
        <f>+K890+AC890-AH890</f>
        <v>16500000</v>
      </c>
      <c r="AO890" s="67" t="s">
        <v>66</v>
      </c>
      <c r="AP890" s="70">
        <v>16500000</v>
      </c>
      <c r="AQ890" s="67" t="s">
        <v>94</v>
      </c>
      <c r="AR890" s="70">
        <v>0</v>
      </c>
      <c r="AS890" s="80" t="s">
        <v>74</v>
      </c>
      <c r="AT890" s="301">
        <v>13200000</v>
      </c>
      <c r="AU890" s="203">
        <f t="shared" si="68"/>
        <v>3300000</v>
      </c>
      <c r="AV890" s="83">
        <f t="shared" si="69"/>
        <v>0.8</v>
      </c>
      <c r="AW890" s="158" t="s">
        <v>74</v>
      </c>
      <c r="AX890" s="67" t="s">
        <v>95</v>
      </c>
      <c r="AY890" s="71" t="s">
        <v>8494</v>
      </c>
      <c r="AZ890" s="68" t="s">
        <v>66</v>
      </c>
      <c r="BA890" s="68" t="s">
        <v>66</v>
      </c>
    </row>
    <row r="891" spans="2:53" x14ac:dyDescent="0.25">
      <c r="B891" s="68">
        <v>2024</v>
      </c>
      <c r="C891" s="68">
        <v>891780111</v>
      </c>
      <c r="D891" s="69" t="s">
        <v>64</v>
      </c>
      <c r="E891" s="74" t="s">
        <v>8493</v>
      </c>
      <c r="F891" s="71" t="s">
        <v>8492</v>
      </c>
      <c r="G891" s="314">
        <v>0</v>
      </c>
      <c r="H891" s="67" t="s">
        <v>72</v>
      </c>
      <c r="I891" s="69" t="s">
        <v>65</v>
      </c>
      <c r="J891" s="70" t="s">
        <v>8491</v>
      </c>
      <c r="K891" s="70">
        <v>36000000</v>
      </c>
      <c r="L891" s="68" t="s">
        <v>67</v>
      </c>
      <c r="M891" s="70" t="s">
        <v>8490</v>
      </c>
      <c r="N891" s="70">
        <v>51937854</v>
      </c>
      <c r="O891" s="70">
        <v>1499</v>
      </c>
      <c r="P891" s="158">
        <v>45475</v>
      </c>
      <c r="Q891" s="70">
        <v>2126650000</v>
      </c>
      <c r="R891" s="158">
        <v>45481</v>
      </c>
      <c r="S891" s="70">
        <v>36000000</v>
      </c>
      <c r="T891" s="67" t="s">
        <v>66</v>
      </c>
      <c r="U891" s="70">
        <v>72175281</v>
      </c>
      <c r="V891" s="70" t="s">
        <v>4905</v>
      </c>
      <c r="W891" s="158">
        <v>45481</v>
      </c>
      <c r="X891" s="158">
        <v>45481</v>
      </c>
      <c r="Y891" s="78" t="s">
        <v>74</v>
      </c>
      <c r="Z891" s="158">
        <v>45626</v>
      </c>
      <c r="AA891" s="71">
        <f t="shared" si="65"/>
        <v>145</v>
      </c>
      <c r="AB891" s="71">
        <v>0</v>
      </c>
      <c r="AC891" s="299">
        <v>0</v>
      </c>
      <c r="AD891" s="71">
        <v>0</v>
      </c>
      <c r="AE891" s="158" t="s">
        <v>74</v>
      </c>
      <c r="AF891" s="71">
        <f t="shared" si="66"/>
        <v>0</v>
      </c>
      <c r="AG891" s="70">
        <v>0</v>
      </c>
      <c r="AH891" s="300">
        <v>0</v>
      </c>
      <c r="AI891" s="158" t="s">
        <v>74</v>
      </c>
      <c r="AJ891" s="67">
        <v>0</v>
      </c>
      <c r="AK891" s="76" t="s">
        <v>74</v>
      </c>
      <c r="AL891" s="76" t="s">
        <v>74</v>
      </c>
      <c r="AM891" s="71">
        <f t="shared" si="67"/>
        <v>0</v>
      </c>
      <c r="AN891" s="305">
        <f>+K891+AC891-AH891</f>
        <v>36000000</v>
      </c>
      <c r="AO891" s="67" t="s">
        <v>66</v>
      </c>
      <c r="AP891" s="70">
        <v>36000000</v>
      </c>
      <c r="AQ891" s="67" t="s">
        <v>94</v>
      </c>
      <c r="AR891" s="70">
        <v>0</v>
      </c>
      <c r="AS891" s="80" t="s">
        <v>74</v>
      </c>
      <c r="AT891" s="301">
        <v>28800000</v>
      </c>
      <c r="AU891" s="203">
        <f t="shared" si="68"/>
        <v>7200000</v>
      </c>
      <c r="AV891" s="83">
        <f t="shared" si="69"/>
        <v>0.8</v>
      </c>
      <c r="AW891" s="158" t="s">
        <v>74</v>
      </c>
      <c r="AX891" s="67" t="s">
        <v>95</v>
      </c>
      <c r="AY891" s="71" t="s">
        <v>8489</v>
      </c>
      <c r="AZ891" s="68" t="s">
        <v>66</v>
      </c>
      <c r="BA891" s="68" t="s">
        <v>66</v>
      </c>
    </row>
    <row r="892" spans="2:53" x14ac:dyDescent="0.25">
      <c r="B892" s="68">
        <v>2024</v>
      </c>
      <c r="C892" s="68">
        <v>891780111</v>
      </c>
      <c r="D892" s="69" t="s">
        <v>64</v>
      </c>
      <c r="E892" s="74" t="s">
        <v>8488</v>
      </c>
      <c r="F892" s="71" t="s">
        <v>8487</v>
      </c>
      <c r="G892" s="314">
        <v>0</v>
      </c>
      <c r="H892" s="67" t="s">
        <v>72</v>
      </c>
      <c r="I892" s="69" t="s">
        <v>65</v>
      </c>
      <c r="J892" s="70" t="s">
        <v>8486</v>
      </c>
      <c r="K892" s="70">
        <v>12500000</v>
      </c>
      <c r="L892" s="68" t="s">
        <v>67</v>
      </c>
      <c r="M892" s="70" t="s">
        <v>8485</v>
      </c>
      <c r="N892" s="70">
        <v>57427809</v>
      </c>
      <c r="O892" s="70">
        <v>1499</v>
      </c>
      <c r="P892" s="158">
        <v>45475</v>
      </c>
      <c r="Q892" s="70">
        <v>2126650000</v>
      </c>
      <c r="R892" s="158">
        <v>45481</v>
      </c>
      <c r="S892" s="70">
        <v>12500000</v>
      </c>
      <c r="T892" s="67" t="s">
        <v>66</v>
      </c>
      <c r="U892" s="70">
        <v>36557666</v>
      </c>
      <c r="V892" s="70" t="s">
        <v>5987</v>
      </c>
      <c r="W892" s="158">
        <v>45481</v>
      </c>
      <c r="X892" s="158">
        <v>45481</v>
      </c>
      <c r="Y892" s="78" t="s">
        <v>74</v>
      </c>
      <c r="Z892" s="158">
        <v>45626</v>
      </c>
      <c r="AA892" s="71">
        <f t="shared" si="65"/>
        <v>145</v>
      </c>
      <c r="AB892" s="71">
        <v>0</v>
      </c>
      <c r="AC892" s="299">
        <v>0</v>
      </c>
      <c r="AD892" s="71">
        <v>0</v>
      </c>
      <c r="AE892" s="158" t="s">
        <v>74</v>
      </c>
      <c r="AF892" s="71">
        <f t="shared" si="66"/>
        <v>0</v>
      </c>
      <c r="AG892" s="70">
        <v>0</v>
      </c>
      <c r="AH892" s="300">
        <v>0</v>
      </c>
      <c r="AI892" s="158" t="s">
        <v>74</v>
      </c>
      <c r="AJ892" s="67">
        <v>0</v>
      </c>
      <c r="AK892" s="76" t="s">
        <v>74</v>
      </c>
      <c r="AL892" s="76" t="s">
        <v>74</v>
      </c>
      <c r="AM892" s="71">
        <f t="shared" si="67"/>
        <v>0</v>
      </c>
      <c r="AN892" s="305">
        <f>+K892+AC892-AH892</f>
        <v>12500000</v>
      </c>
      <c r="AO892" s="67" t="s">
        <v>66</v>
      </c>
      <c r="AP892" s="70">
        <v>12500000</v>
      </c>
      <c r="AQ892" s="67" t="s">
        <v>94</v>
      </c>
      <c r="AR892" s="70">
        <v>0</v>
      </c>
      <c r="AS892" s="80" t="s">
        <v>74</v>
      </c>
      <c r="AT892" s="301">
        <v>10000000</v>
      </c>
      <c r="AU892" s="203">
        <f t="shared" si="68"/>
        <v>2500000</v>
      </c>
      <c r="AV892" s="83">
        <f t="shared" si="69"/>
        <v>0.8</v>
      </c>
      <c r="AW892" s="158" t="s">
        <v>74</v>
      </c>
      <c r="AX892" s="67" t="s">
        <v>95</v>
      </c>
      <c r="AY892" s="71" t="s">
        <v>8484</v>
      </c>
      <c r="AZ892" s="68" t="s">
        <v>66</v>
      </c>
      <c r="BA892" s="68" t="s">
        <v>66</v>
      </c>
    </row>
    <row r="893" spans="2:53" x14ac:dyDescent="0.25">
      <c r="B893" s="68">
        <v>2024</v>
      </c>
      <c r="C893" s="68">
        <v>891780111</v>
      </c>
      <c r="D893" s="69" t="s">
        <v>64</v>
      </c>
      <c r="E893" s="74" t="s">
        <v>8483</v>
      </c>
      <c r="F893" s="71" t="s">
        <v>8482</v>
      </c>
      <c r="G893" s="314">
        <v>0</v>
      </c>
      <c r="H893" s="67" t="s">
        <v>72</v>
      </c>
      <c r="I893" s="69" t="s">
        <v>65</v>
      </c>
      <c r="J893" s="70" t="s">
        <v>8481</v>
      </c>
      <c r="K893" s="70">
        <v>18000000</v>
      </c>
      <c r="L893" s="68" t="s">
        <v>67</v>
      </c>
      <c r="M893" s="70" t="s">
        <v>8480</v>
      </c>
      <c r="N893" s="70">
        <v>7631214</v>
      </c>
      <c r="O893" s="70">
        <v>1498</v>
      </c>
      <c r="P893" s="158">
        <v>45475</v>
      </c>
      <c r="Q893" s="70">
        <v>4519037000</v>
      </c>
      <c r="R893" s="158">
        <v>45481</v>
      </c>
      <c r="S893" s="70">
        <v>18000000</v>
      </c>
      <c r="T893" s="67" t="s">
        <v>66</v>
      </c>
      <c r="U893" s="70">
        <v>85154788</v>
      </c>
      <c r="V893" s="70" t="s">
        <v>6152</v>
      </c>
      <c r="W893" s="158">
        <v>45481</v>
      </c>
      <c r="X893" s="158">
        <v>45481</v>
      </c>
      <c r="Y893" s="78" t="s">
        <v>74</v>
      </c>
      <c r="Z893" s="158">
        <v>45626</v>
      </c>
      <c r="AA893" s="71">
        <f t="shared" si="65"/>
        <v>145</v>
      </c>
      <c r="AB893" s="71">
        <v>0</v>
      </c>
      <c r="AC893" s="299">
        <v>0</v>
      </c>
      <c r="AD893" s="71">
        <v>0</v>
      </c>
      <c r="AE893" s="158" t="s">
        <v>74</v>
      </c>
      <c r="AF893" s="71">
        <f t="shared" si="66"/>
        <v>0</v>
      </c>
      <c r="AG893" s="70">
        <v>0</v>
      </c>
      <c r="AH893" s="300">
        <v>0</v>
      </c>
      <c r="AI893" s="158" t="s">
        <v>74</v>
      </c>
      <c r="AJ893" s="67">
        <v>0</v>
      </c>
      <c r="AK893" s="76" t="s">
        <v>74</v>
      </c>
      <c r="AL893" s="76" t="s">
        <v>74</v>
      </c>
      <c r="AM893" s="71">
        <f t="shared" si="67"/>
        <v>0</v>
      </c>
      <c r="AN893" s="305">
        <f>+K893+AC893-AH893</f>
        <v>18000000</v>
      </c>
      <c r="AO893" s="67" t="s">
        <v>66</v>
      </c>
      <c r="AP893" s="70">
        <v>18000000</v>
      </c>
      <c r="AQ893" s="67" t="s">
        <v>94</v>
      </c>
      <c r="AR893" s="70">
        <v>0</v>
      </c>
      <c r="AS893" s="80" t="s">
        <v>74</v>
      </c>
      <c r="AT893" s="301">
        <v>14400000</v>
      </c>
      <c r="AU893" s="203">
        <f t="shared" si="68"/>
        <v>3600000</v>
      </c>
      <c r="AV893" s="83">
        <f t="shared" si="69"/>
        <v>0.8</v>
      </c>
      <c r="AW893" s="158" t="s">
        <v>74</v>
      </c>
      <c r="AX893" s="67" t="s">
        <v>95</v>
      </c>
      <c r="AY893" s="71" t="s">
        <v>8479</v>
      </c>
      <c r="AZ893" s="68" t="s">
        <v>66</v>
      </c>
      <c r="BA893" s="68" t="s">
        <v>66</v>
      </c>
    </row>
    <row r="894" spans="2:53" x14ac:dyDescent="0.25">
      <c r="B894" s="68">
        <v>2024</v>
      </c>
      <c r="C894" s="68">
        <v>891780111</v>
      </c>
      <c r="D894" s="69" t="s">
        <v>64</v>
      </c>
      <c r="E894" s="74" t="s">
        <v>8478</v>
      </c>
      <c r="F894" s="71" t="s">
        <v>8477</v>
      </c>
      <c r="G894" s="314">
        <v>0</v>
      </c>
      <c r="H894" s="67" t="s">
        <v>72</v>
      </c>
      <c r="I894" s="69" t="s">
        <v>65</v>
      </c>
      <c r="J894" s="70" t="s">
        <v>8274</v>
      </c>
      <c r="K894" s="70">
        <v>12500000</v>
      </c>
      <c r="L894" s="68" t="s">
        <v>67</v>
      </c>
      <c r="M894" s="70" t="s">
        <v>8476</v>
      </c>
      <c r="N894" s="70">
        <v>1082974742</v>
      </c>
      <c r="O894" s="70">
        <v>1499</v>
      </c>
      <c r="P894" s="158">
        <v>45475</v>
      </c>
      <c r="Q894" s="70">
        <v>2126650000</v>
      </c>
      <c r="R894" s="158">
        <v>45481</v>
      </c>
      <c r="S894" s="70">
        <v>12500000</v>
      </c>
      <c r="T894" s="67" t="s">
        <v>66</v>
      </c>
      <c r="U894" s="70">
        <v>85467461</v>
      </c>
      <c r="V894" s="70" t="s">
        <v>6140</v>
      </c>
      <c r="W894" s="158">
        <v>45481</v>
      </c>
      <c r="X894" s="158">
        <v>45481</v>
      </c>
      <c r="Y894" s="78" t="s">
        <v>74</v>
      </c>
      <c r="Z894" s="158">
        <v>45626</v>
      </c>
      <c r="AA894" s="71">
        <f t="shared" si="65"/>
        <v>145</v>
      </c>
      <c r="AB894" s="71">
        <v>0</v>
      </c>
      <c r="AC894" s="299">
        <v>0</v>
      </c>
      <c r="AD894" s="71">
        <v>0</v>
      </c>
      <c r="AE894" s="158" t="s">
        <v>74</v>
      </c>
      <c r="AF894" s="71">
        <f t="shared" si="66"/>
        <v>0</v>
      </c>
      <c r="AG894" s="70">
        <v>0</v>
      </c>
      <c r="AH894" s="300">
        <v>0</v>
      </c>
      <c r="AI894" s="158" t="s">
        <v>74</v>
      </c>
      <c r="AJ894" s="67">
        <v>0</v>
      </c>
      <c r="AK894" s="76" t="s">
        <v>74</v>
      </c>
      <c r="AL894" s="76" t="s">
        <v>74</v>
      </c>
      <c r="AM894" s="71">
        <f t="shared" si="67"/>
        <v>0</v>
      </c>
      <c r="AN894" s="305">
        <f>+K894+AC894-AH894</f>
        <v>12500000</v>
      </c>
      <c r="AO894" s="67" t="s">
        <v>66</v>
      </c>
      <c r="AP894" s="70">
        <v>12500000</v>
      </c>
      <c r="AQ894" s="67" t="s">
        <v>94</v>
      </c>
      <c r="AR894" s="70">
        <v>0</v>
      </c>
      <c r="AS894" s="80" t="s">
        <v>74</v>
      </c>
      <c r="AT894" s="301">
        <v>10000000</v>
      </c>
      <c r="AU894" s="203">
        <f t="shared" si="68"/>
        <v>2500000</v>
      </c>
      <c r="AV894" s="83">
        <f t="shared" si="69"/>
        <v>0.8</v>
      </c>
      <c r="AW894" s="158" t="s">
        <v>74</v>
      </c>
      <c r="AX894" s="67" t="s">
        <v>95</v>
      </c>
      <c r="AY894" s="71" t="s">
        <v>8475</v>
      </c>
      <c r="AZ894" s="68" t="s">
        <v>66</v>
      </c>
      <c r="BA894" s="68" t="s">
        <v>66</v>
      </c>
    </row>
    <row r="895" spans="2:53" x14ac:dyDescent="0.25">
      <c r="B895" s="68">
        <v>2024</v>
      </c>
      <c r="C895" s="68">
        <v>891780111</v>
      </c>
      <c r="D895" s="69" t="s">
        <v>64</v>
      </c>
      <c r="E895" s="74" t="s">
        <v>8474</v>
      </c>
      <c r="F895" s="71" t="s">
        <v>8473</v>
      </c>
      <c r="G895" s="314">
        <v>0</v>
      </c>
      <c r="H895" s="67" t="s">
        <v>72</v>
      </c>
      <c r="I895" s="69" t="s">
        <v>65</v>
      </c>
      <c r="J895" s="70" t="s">
        <v>8448</v>
      </c>
      <c r="K895" s="70">
        <v>16500000</v>
      </c>
      <c r="L895" s="68" t="s">
        <v>67</v>
      </c>
      <c r="M895" s="70" t="s">
        <v>8472</v>
      </c>
      <c r="N895" s="70">
        <v>1083020392</v>
      </c>
      <c r="O895" s="70">
        <v>1498</v>
      </c>
      <c r="P895" s="158">
        <v>45475</v>
      </c>
      <c r="Q895" s="70">
        <v>4519037000</v>
      </c>
      <c r="R895" s="158">
        <v>45481</v>
      </c>
      <c r="S895" s="70">
        <v>16500000</v>
      </c>
      <c r="T895" s="67" t="s">
        <v>66</v>
      </c>
      <c r="U895" s="70">
        <v>85460949</v>
      </c>
      <c r="V895" s="70" t="s">
        <v>8446</v>
      </c>
      <c r="W895" s="158">
        <v>45481</v>
      </c>
      <c r="X895" s="158">
        <v>45481</v>
      </c>
      <c r="Y895" s="78" t="s">
        <v>74</v>
      </c>
      <c r="Z895" s="158">
        <v>45626</v>
      </c>
      <c r="AA895" s="71">
        <f t="shared" si="65"/>
        <v>145</v>
      </c>
      <c r="AB895" s="71">
        <v>0</v>
      </c>
      <c r="AC895" s="299">
        <v>0</v>
      </c>
      <c r="AD895" s="71">
        <v>0</v>
      </c>
      <c r="AE895" s="158" t="s">
        <v>74</v>
      </c>
      <c r="AF895" s="71">
        <f t="shared" si="66"/>
        <v>0</v>
      </c>
      <c r="AG895" s="70">
        <v>0</v>
      </c>
      <c r="AH895" s="300">
        <v>0</v>
      </c>
      <c r="AI895" s="158" t="s">
        <v>74</v>
      </c>
      <c r="AJ895" s="67">
        <v>0</v>
      </c>
      <c r="AK895" s="76" t="s">
        <v>74</v>
      </c>
      <c r="AL895" s="76" t="s">
        <v>74</v>
      </c>
      <c r="AM895" s="71">
        <f t="shared" si="67"/>
        <v>0</v>
      </c>
      <c r="AN895" s="305">
        <f>+K895+AC895-AH895</f>
        <v>16500000</v>
      </c>
      <c r="AO895" s="67" t="s">
        <v>66</v>
      </c>
      <c r="AP895" s="70">
        <v>16500000</v>
      </c>
      <c r="AQ895" s="67" t="s">
        <v>94</v>
      </c>
      <c r="AR895" s="70">
        <v>0</v>
      </c>
      <c r="AS895" s="80" t="s">
        <v>74</v>
      </c>
      <c r="AT895" s="301">
        <v>13200000</v>
      </c>
      <c r="AU895" s="203">
        <f t="shared" si="68"/>
        <v>3300000</v>
      </c>
      <c r="AV895" s="83">
        <f t="shared" si="69"/>
        <v>0.8</v>
      </c>
      <c r="AW895" s="158" t="s">
        <v>74</v>
      </c>
      <c r="AX895" s="67" t="s">
        <v>95</v>
      </c>
      <c r="AY895" s="71" t="s">
        <v>8471</v>
      </c>
      <c r="AZ895" s="68" t="s">
        <v>66</v>
      </c>
      <c r="BA895" s="68" t="s">
        <v>66</v>
      </c>
    </row>
    <row r="896" spans="2:53" x14ac:dyDescent="0.25">
      <c r="B896" s="68">
        <v>2024</v>
      </c>
      <c r="C896" s="68">
        <v>891780111</v>
      </c>
      <c r="D896" s="69" t="s">
        <v>64</v>
      </c>
      <c r="E896" s="74" t="s">
        <v>8470</v>
      </c>
      <c r="F896" s="71" t="s">
        <v>8469</v>
      </c>
      <c r="G896" s="314">
        <v>0</v>
      </c>
      <c r="H896" s="67" t="s">
        <v>72</v>
      </c>
      <c r="I896" s="69" t="s">
        <v>65</v>
      </c>
      <c r="J896" s="70" t="s">
        <v>8244</v>
      </c>
      <c r="K896" s="70">
        <v>25000000</v>
      </c>
      <c r="L896" s="68" t="s">
        <v>67</v>
      </c>
      <c r="M896" s="70" t="s">
        <v>8468</v>
      </c>
      <c r="N896" s="70">
        <v>7597867</v>
      </c>
      <c r="O896" s="70">
        <v>1498</v>
      </c>
      <c r="P896" s="158">
        <v>45475</v>
      </c>
      <c r="Q896" s="70">
        <v>4519037000</v>
      </c>
      <c r="R896" s="158">
        <v>45481</v>
      </c>
      <c r="S896" s="70">
        <v>25000000</v>
      </c>
      <c r="T896" s="67" t="s">
        <v>66</v>
      </c>
      <c r="U896" s="70">
        <v>15443332</v>
      </c>
      <c r="V896" s="70" t="s">
        <v>4286</v>
      </c>
      <c r="W896" s="158">
        <v>45481</v>
      </c>
      <c r="X896" s="158">
        <v>45481</v>
      </c>
      <c r="Y896" s="78" t="s">
        <v>74</v>
      </c>
      <c r="Z896" s="158">
        <v>45626</v>
      </c>
      <c r="AA896" s="71">
        <f t="shared" si="65"/>
        <v>145</v>
      </c>
      <c r="AB896" s="71">
        <v>0</v>
      </c>
      <c r="AC896" s="299">
        <v>0</v>
      </c>
      <c r="AD896" s="71">
        <v>0</v>
      </c>
      <c r="AE896" s="158" t="s">
        <v>74</v>
      </c>
      <c r="AF896" s="71">
        <f t="shared" si="66"/>
        <v>0</v>
      </c>
      <c r="AG896" s="70">
        <v>0</v>
      </c>
      <c r="AH896" s="300">
        <v>0</v>
      </c>
      <c r="AI896" s="158" t="s">
        <v>74</v>
      </c>
      <c r="AJ896" s="67">
        <v>0</v>
      </c>
      <c r="AK896" s="76" t="s">
        <v>74</v>
      </c>
      <c r="AL896" s="76" t="s">
        <v>74</v>
      </c>
      <c r="AM896" s="71">
        <f t="shared" si="67"/>
        <v>0</v>
      </c>
      <c r="AN896" s="305">
        <f>+K896+AC896-AH896</f>
        <v>25000000</v>
      </c>
      <c r="AO896" s="67" t="s">
        <v>66</v>
      </c>
      <c r="AP896" s="70">
        <v>25000000</v>
      </c>
      <c r="AQ896" s="67" t="s">
        <v>94</v>
      </c>
      <c r="AR896" s="70">
        <v>0</v>
      </c>
      <c r="AS896" s="80" t="s">
        <v>74</v>
      </c>
      <c r="AT896" s="301">
        <v>20000000</v>
      </c>
      <c r="AU896" s="203">
        <f t="shared" si="68"/>
        <v>5000000</v>
      </c>
      <c r="AV896" s="83">
        <f t="shared" si="69"/>
        <v>0.8</v>
      </c>
      <c r="AW896" s="158" t="s">
        <v>74</v>
      </c>
      <c r="AX896" s="67" t="s">
        <v>95</v>
      </c>
      <c r="AY896" s="71" t="s">
        <v>8467</v>
      </c>
      <c r="AZ896" s="68" t="s">
        <v>66</v>
      </c>
      <c r="BA896" s="68" t="s">
        <v>66</v>
      </c>
    </row>
    <row r="897" spans="2:53" x14ac:dyDescent="0.25">
      <c r="B897" s="68">
        <v>2024</v>
      </c>
      <c r="C897" s="68">
        <v>891780111</v>
      </c>
      <c r="D897" s="69" t="s">
        <v>64</v>
      </c>
      <c r="E897" s="74" t="s">
        <v>8466</v>
      </c>
      <c r="F897" s="71" t="s">
        <v>8465</v>
      </c>
      <c r="G897" s="314">
        <v>0</v>
      </c>
      <c r="H897" s="67" t="s">
        <v>72</v>
      </c>
      <c r="I897" s="69" t="s">
        <v>65</v>
      </c>
      <c r="J897" s="70" t="s">
        <v>8464</v>
      </c>
      <c r="K897" s="70">
        <v>16500000</v>
      </c>
      <c r="L897" s="68" t="s">
        <v>67</v>
      </c>
      <c r="M897" s="70" t="s">
        <v>8463</v>
      </c>
      <c r="N897" s="70">
        <v>1004360507</v>
      </c>
      <c r="O897" s="70">
        <v>1498</v>
      </c>
      <c r="P897" s="158">
        <v>45475</v>
      </c>
      <c r="Q897" s="70">
        <v>4519037000</v>
      </c>
      <c r="R897" s="158">
        <v>45481</v>
      </c>
      <c r="S897" s="70">
        <v>16500000</v>
      </c>
      <c r="T897" s="67" t="s">
        <v>66</v>
      </c>
      <c r="U897" s="70">
        <v>1082964146</v>
      </c>
      <c r="V897" s="70" t="s">
        <v>6309</v>
      </c>
      <c r="W897" s="158">
        <v>45481</v>
      </c>
      <c r="X897" s="158">
        <v>45481</v>
      </c>
      <c r="Y897" s="78" t="s">
        <v>74</v>
      </c>
      <c r="Z897" s="158">
        <v>45626</v>
      </c>
      <c r="AA897" s="71">
        <f t="shared" si="65"/>
        <v>145</v>
      </c>
      <c r="AB897" s="71">
        <v>0</v>
      </c>
      <c r="AC897" s="299">
        <v>0</v>
      </c>
      <c r="AD897" s="71">
        <v>0</v>
      </c>
      <c r="AE897" s="158" t="s">
        <v>74</v>
      </c>
      <c r="AF897" s="71">
        <f t="shared" si="66"/>
        <v>0</v>
      </c>
      <c r="AG897" s="70">
        <v>0</v>
      </c>
      <c r="AH897" s="300">
        <v>0</v>
      </c>
      <c r="AI897" s="158" t="s">
        <v>74</v>
      </c>
      <c r="AJ897" s="67">
        <v>0</v>
      </c>
      <c r="AK897" s="76" t="s">
        <v>74</v>
      </c>
      <c r="AL897" s="76" t="s">
        <v>74</v>
      </c>
      <c r="AM897" s="71">
        <f t="shared" si="67"/>
        <v>0</v>
      </c>
      <c r="AN897" s="305">
        <f>+K897+AC897-AH897</f>
        <v>16500000</v>
      </c>
      <c r="AO897" s="67" t="s">
        <v>66</v>
      </c>
      <c r="AP897" s="70">
        <v>16500000</v>
      </c>
      <c r="AQ897" s="67" t="s">
        <v>94</v>
      </c>
      <c r="AR897" s="70">
        <v>0</v>
      </c>
      <c r="AS897" s="80" t="s">
        <v>74</v>
      </c>
      <c r="AT897" s="301">
        <v>13200000</v>
      </c>
      <c r="AU897" s="203">
        <f t="shared" si="68"/>
        <v>3300000</v>
      </c>
      <c r="AV897" s="83">
        <f t="shared" si="69"/>
        <v>0.8</v>
      </c>
      <c r="AW897" s="158" t="s">
        <v>74</v>
      </c>
      <c r="AX897" s="67" t="s">
        <v>95</v>
      </c>
      <c r="AY897" s="71" t="s">
        <v>8462</v>
      </c>
      <c r="AZ897" s="68" t="s">
        <v>66</v>
      </c>
      <c r="BA897" s="68" t="s">
        <v>66</v>
      </c>
    </row>
    <row r="898" spans="2:53" x14ac:dyDescent="0.25">
      <c r="B898" s="68">
        <v>2024</v>
      </c>
      <c r="C898" s="68">
        <v>891780111</v>
      </c>
      <c r="D898" s="69" t="s">
        <v>64</v>
      </c>
      <c r="E898" s="74" t="s">
        <v>8461</v>
      </c>
      <c r="F898" s="71" t="s">
        <v>8460</v>
      </c>
      <c r="G898" s="314">
        <v>0</v>
      </c>
      <c r="H898" s="67" t="s">
        <v>72</v>
      </c>
      <c r="I898" s="69" t="s">
        <v>65</v>
      </c>
      <c r="J898" s="70" t="s">
        <v>8459</v>
      </c>
      <c r="K898" s="70">
        <v>16500000</v>
      </c>
      <c r="L898" s="68" t="s">
        <v>67</v>
      </c>
      <c r="M898" s="70" t="s">
        <v>8458</v>
      </c>
      <c r="N898" s="70">
        <v>57428933</v>
      </c>
      <c r="O898" s="70">
        <v>1498</v>
      </c>
      <c r="P898" s="158">
        <v>45475</v>
      </c>
      <c r="Q898" s="70">
        <v>4519037000</v>
      </c>
      <c r="R898" s="158">
        <v>45481</v>
      </c>
      <c r="S898" s="70">
        <v>16500000</v>
      </c>
      <c r="T898" s="67" t="s">
        <v>66</v>
      </c>
      <c r="U898" s="70">
        <v>57435262</v>
      </c>
      <c r="V898" s="70" t="s">
        <v>8457</v>
      </c>
      <c r="W898" s="158">
        <v>45481</v>
      </c>
      <c r="X898" s="158">
        <v>45481</v>
      </c>
      <c r="Y898" s="78" t="s">
        <v>74</v>
      </c>
      <c r="Z898" s="158">
        <v>45626</v>
      </c>
      <c r="AA898" s="71">
        <f t="shared" si="65"/>
        <v>145</v>
      </c>
      <c r="AB898" s="71">
        <v>0</v>
      </c>
      <c r="AC898" s="299">
        <v>0</v>
      </c>
      <c r="AD898" s="71">
        <v>0</v>
      </c>
      <c r="AE898" s="158" t="s">
        <v>74</v>
      </c>
      <c r="AF898" s="71">
        <f t="shared" si="66"/>
        <v>0</v>
      </c>
      <c r="AG898" s="70">
        <v>0</v>
      </c>
      <c r="AH898" s="300">
        <v>0</v>
      </c>
      <c r="AI898" s="158" t="s">
        <v>74</v>
      </c>
      <c r="AJ898" s="67">
        <v>0</v>
      </c>
      <c r="AK898" s="76" t="s">
        <v>74</v>
      </c>
      <c r="AL898" s="76" t="s">
        <v>74</v>
      </c>
      <c r="AM898" s="71">
        <f t="shared" si="67"/>
        <v>0</v>
      </c>
      <c r="AN898" s="305">
        <f>+K898+AC898-AH898</f>
        <v>16500000</v>
      </c>
      <c r="AO898" s="67" t="s">
        <v>66</v>
      </c>
      <c r="AP898" s="70">
        <v>16500000</v>
      </c>
      <c r="AQ898" s="67" t="s">
        <v>94</v>
      </c>
      <c r="AR898" s="70">
        <v>0</v>
      </c>
      <c r="AS898" s="80" t="s">
        <v>74</v>
      </c>
      <c r="AT898" s="301">
        <v>13200000</v>
      </c>
      <c r="AU898" s="203">
        <f t="shared" si="68"/>
        <v>3300000</v>
      </c>
      <c r="AV898" s="83">
        <f t="shared" si="69"/>
        <v>0.8</v>
      </c>
      <c r="AW898" s="158" t="s">
        <v>74</v>
      </c>
      <c r="AX898" s="67" t="s">
        <v>95</v>
      </c>
      <c r="AY898" s="71" t="s">
        <v>8456</v>
      </c>
      <c r="AZ898" s="68" t="s">
        <v>66</v>
      </c>
      <c r="BA898" s="68" t="s">
        <v>66</v>
      </c>
    </row>
    <row r="899" spans="2:53" x14ac:dyDescent="0.25">
      <c r="B899" s="68">
        <v>2024</v>
      </c>
      <c r="C899" s="68">
        <v>891780111</v>
      </c>
      <c r="D899" s="69" t="s">
        <v>64</v>
      </c>
      <c r="E899" s="74" t="s">
        <v>8455</v>
      </c>
      <c r="F899" s="71" t="s">
        <v>8454</v>
      </c>
      <c r="G899" s="314">
        <v>0</v>
      </c>
      <c r="H899" s="67" t="s">
        <v>72</v>
      </c>
      <c r="I899" s="69" t="s">
        <v>65</v>
      </c>
      <c r="J899" s="70" t="s">
        <v>8453</v>
      </c>
      <c r="K899" s="70">
        <v>12500000</v>
      </c>
      <c r="L899" s="68" t="s">
        <v>67</v>
      </c>
      <c r="M899" s="70" t="s">
        <v>8452</v>
      </c>
      <c r="N899" s="70">
        <v>1026256729</v>
      </c>
      <c r="O899" s="70">
        <v>1499</v>
      </c>
      <c r="P899" s="158">
        <v>45475</v>
      </c>
      <c r="Q899" s="70">
        <v>2126650000</v>
      </c>
      <c r="R899" s="158">
        <v>45481</v>
      </c>
      <c r="S899" s="70">
        <v>12500000</v>
      </c>
      <c r="T899" s="67" t="s">
        <v>66</v>
      </c>
      <c r="U899" s="70">
        <v>85467461</v>
      </c>
      <c r="V899" s="70" t="s">
        <v>6140</v>
      </c>
      <c r="W899" s="158">
        <v>45481</v>
      </c>
      <c r="X899" s="158">
        <v>45481</v>
      </c>
      <c r="Y899" s="78" t="s">
        <v>74</v>
      </c>
      <c r="Z899" s="158">
        <v>45626</v>
      </c>
      <c r="AA899" s="71">
        <f t="shared" si="65"/>
        <v>145</v>
      </c>
      <c r="AB899" s="71">
        <v>0</v>
      </c>
      <c r="AC899" s="299">
        <v>0</v>
      </c>
      <c r="AD899" s="71">
        <v>0</v>
      </c>
      <c r="AE899" s="158" t="s">
        <v>74</v>
      </c>
      <c r="AF899" s="71">
        <f t="shared" si="66"/>
        <v>0</v>
      </c>
      <c r="AG899" s="70">
        <v>0</v>
      </c>
      <c r="AH899" s="300">
        <v>0</v>
      </c>
      <c r="AI899" s="158" t="s">
        <v>74</v>
      </c>
      <c r="AJ899" s="67">
        <v>0</v>
      </c>
      <c r="AK899" s="76" t="s">
        <v>74</v>
      </c>
      <c r="AL899" s="76" t="s">
        <v>74</v>
      </c>
      <c r="AM899" s="71">
        <f t="shared" si="67"/>
        <v>0</v>
      </c>
      <c r="AN899" s="305">
        <f>+K899+AC899-AH899</f>
        <v>12500000</v>
      </c>
      <c r="AO899" s="67" t="s">
        <v>66</v>
      </c>
      <c r="AP899" s="70">
        <v>12500000</v>
      </c>
      <c r="AQ899" s="67" t="s">
        <v>94</v>
      </c>
      <c r="AR899" s="70">
        <v>0</v>
      </c>
      <c r="AS899" s="80" t="s">
        <v>74</v>
      </c>
      <c r="AT899" s="301">
        <v>10000000</v>
      </c>
      <c r="AU899" s="203">
        <f t="shared" si="68"/>
        <v>2500000</v>
      </c>
      <c r="AV899" s="83">
        <f t="shared" si="69"/>
        <v>0.8</v>
      </c>
      <c r="AW899" s="158" t="s">
        <v>74</v>
      </c>
      <c r="AX899" s="67" t="s">
        <v>95</v>
      </c>
      <c r="AY899" s="71" t="s">
        <v>8451</v>
      </c>
      <c r="AZ899" s="68" t="s">
        <v>66</v>
      </c>
      <c r="BA899" s="68" t="s">
        <v>66</v>
      </c>
    </row>
    <row r="900" spans="2:53" x14ac:dyDescent="0.25">
      <c r="B900" s="68">
        <v>2024</v>
      </c>
      <c r="C900" s="68">
        <v>891780111</v>
      </c>
      <c r="D900" s="69" t="s">
        <v>64</v>
      </c>
      <c r="E900" s="74" t="s">
        <v>8450</v>
      </c>
      <c r="F900" s="71" t="s">
        <v>8449</v>
      </c>
      <c r="G900" s="314">
        <v>0</v>
      </c>
      <c r="H900" s="67" t="s">
        <v>72</v>
      </c>
      <c r="I900" s="69" t="s">
        <v>65</v>
      </c>
      <c r="J900" s="70" t="s">
        <v>8448</v>
      </c>
      <c r="K900" s="70">
        <v>13200000</v>
      </c>
      <c r="L900" s="68" t="s">
        <v>67</v>
      </c>
      <c r="M900" s="70" t="s">
        <v>8447</v>
      </c>
      <c r="N900" s="70">
        <v>39672643</v>
      </c>
      <c r="O900" s="70">
        <v>1498</v>
      </c>
      <c r="P900" s="158">
        <v>45475</v>
      </c>
      <c r="Q900" s="70">
        <v>4519037000</v>
      </c>
      <c r="R900" s="158">
        <v>45481</v>
      </c>
      <c r="S900" s="70">
        <v>13200000</v>
      </c>
      <c r="T900" s="67" t="s">
        <v>66</v>
      </c>
      <c r="U900" s="70">
        <v>85460949</v>
      </c>
      <c r="V900" s="70" t="s">
        <v>8446</v>
      </c>
      <c r="W900" s="158">
        <v>45481</v>
      </c>
      <c r="X900" s="158">
        <v>45505</v>
      </c>
      <c r="Y900" s="78" t="s">
        <v>74</v>
      </c>
      <c r="Z900" s="158">
        <v>45626</v>
      </c>
      <c r="AA900" s="71">
        <f t="shared" si="65"/>
        <v>121</v>
      </c>
      <c r="AB900" s="71">
        <v>0</v>
      </c>
      <c r="AC900" s="299">
        <v>0</v>
      </c>
      <c r="AD900" s="71">
        <v>0</v>
      </c>
      <c r="AE900" s="158" t="s">
        <v>74</v>
      </c>
      <c r="AF900" s="71">
        <f t="shared" si="66"/>
        <v>0</v>
      </c>
      <c r="AG900" s="70">
        <v>0</v>
      </c>
      <c r="AH900" s="300">
        <v>0</v>
      </c>
      <c r="AI900" s="158" t="s">
        <v>74</v>
      </c>
      <c r="AJ900" s="67">
        <v>0</v>
      </c>
      <c r="AK900" s="76" t="s">
        <v>74</v>
      </c>
      <c r="AL900" s="76" t="s">
        <v>74</v>
      </c>
      <c r="AM900" s="71">
        <f t="shared" si="67"/>
        <v>0</v>
      </c>
      <c r="AN900" s="305">
        <f>+K900+AC900-AH900</f>
        <v>13200000</v>
      </c>
      <c r="AO900" s="67" t="s">
        <v>66</v>
      </c>
      <c r="AP900" s="70">
        <v>13200000</v>
      </c>
      <c r="AQ900" s="67" t="s">
        <v>94</v>
      </c>
      <c r="AR900" s="70">
        <v>0</v>
      </c>
      <c r="AS900" s="80" t="s">
        <v>74</v>
      </c>
      <c r="AT900" s="301">
        <v>9900000</v>
      </c>
      <c r="AU900" s="203">
        <f t="shared" si="68"/>
        <v>3300000</v>
      </c>
      <c r="AV900" s="83">
        <f t="shared" si="69"/>
        <v>0.75</v>
      </c>
      <c r="AW900" s="158" t="s">
        <v>74</v>
      </c>
      <c r="AX900" s="67" t="s">
        <v>95</v>
      </c>
      <c r="AY900" s="71" t="s">
        <v>8445</v>
      </c>
      <c r="AZ900" s="68" t="s">
        <v>66</v>
      </c>
      <c r="BA900" s="68" t="s">
        <v>66</v>
      </c>
    </row>
    <row r="901" spans="2:53" x14ac:dyDescent="0.25">
      <c r="B901" s="68">
        <v>2024</v>
      </c>
      <c r="C901" s="68">
        <v>891780111</v>
      </c>
      <c r="D901" s="69" t="s">
        <v>64</v>
      </c>
      <c r="E901" s="74" t="s">
        <v>8444</v>
      </c>
      <c r="F901" s="71" t="s">
        <v>8443</v>
      </c>
      <c r="G901" s="314">
        <v>0</v>
      </c>
      <c r="H901" s="67" t="s">
        <v>72</v>
      </c>
      <c r="I901" s="69" t="s">
        <v>65</v>
      </c>
      <c r="J901" s="70" t="s">
        <v>8442</v>
      </c>
      <c r="K901" s="70">
        <v>15000000</v>
      </c>
      <c r="L901" s="68" t="s">
        <v>67</v>
      </c>
      <c r="M901" s="70" t="s">
        <v>8441</v>
      </c>
      <c r="N901" s="70">
        <v>1082927274</v>
      </c>
      <c r="O901" s="70">
        <v>1498</v>
      </c>
      <c r="P901" s="158">
        <v>45475</v>
      </c>
      <c r="Q901" s="70">
        <v>4519037000</v>
      </c>
      <c r="R901" s="158">
        <v>45481</v>
      </c>
      <c r="S901" s="70">
        <v>15000000</v>
      </c>
      <c r="T901" s="67" t="s">
        <v>66</v>
      </c>
      <c r="U901" s="70">
        <v>85467461</v>
      </c>
      <c r="V901" s="70" t="s">
        <v>6140</v>
      </c>
      <c r="W901" s="158">
        <v>45481</v>
      </c>
      <c r="X901" s="158">
        <v>45481</v>
      </c>
      <c r="Y901" s="78" t="s">
        <v>74</v>
      </c>
      <c r="Z901" s="158">
        <v>45626</v>
      </c>
      <c r="AA901" s="71">
        <f t="shared" si="65"/>
        <v>145</v>
      </c>
      <c r="AB901" s="71">
        <v>0</v>
      </c>
      <c r="AC901" s="299">
        <v>0</v>
      </c>
      <c r="AD901" s="71">
        <v>0</v>
      </c>
      <c r="AE901" s="158" t="s">
        <v>74</v>
      </c>
      <c r="AF901" s="71">
        <f t="shared" si="66"/>
        <v>0</v>
      </c>
      <c r="AG901" s="70">
        <v>0</v>
      </c>
      <c r="AH901" s="300">
        <v>0</v>
      </c>
      <c r="AI901" s="158" t="s">
        <v>74</v>
      </c>
      <c r="AJ901" s="67">
        <v>0</v>
      </c>
      <c r="AK901" s="76" t="s">
        <v>74</v>
      </c>
      <c r="AL901" s="76" t="s">
        <v>74</v>
      </c>
      <c r="AM901" s="71">
        <f t="shared" si="67"/>
        <v>0</v>
      </c>
      <c r="AN901" s="305">
        <f>+K901+AC901-AH901</f>
        <v>15000000</v>
      </c>
      <c r="AO901" s="67" t="s">
        <v>66</v>
      </c>
      <c r="AP901" s="70">
        <v>15000000</v>
      </c>
      <c r="AQ901" s="67" t="s">
        <v>94</v>
      </c>
      <c r="AR901" s="70">
        <v>0</v>
      </c>
      <c r="AS901" s="80" t="s">
        <v>74</v>
      </c>
      <c r="AT901" s="301">
        <v>12000000</v>
      </c>
      <c r="AU901" s="203">
        <f t="shared" si="68"/>
        <v>3000000</v>
      </c>
      <c r="AV901" s="83">
        <f t="shared" si="69"/>
        <v>0.8</v>
      </c>
      <c r="AW901" s="158" t="s">
        <v>74</v>
      </c>
      <c r="AX901" s="67" t="s">
        <v>95</v>
      </c>
      <c r="AY901" s="71" t="s">
        <v>8440</v>
      </c>
      <c r="AZ901" s="68" t="s">
        <v>66</v>
      </c>
      <c r="BA901" s="68" t="s">
        <v>66</v>
      </c>
    </row>
    <row r="902" spans="2:53" x14ac:dyDescent="0.25">
      <c r="B902" s="68">
        <v>2024</v>
      </c>
      <c r="C902" s="68">
        <v>891780111</v>
      </c>
      <c r="D902" s="69" t="s">
        <v>64</v>
      </c>
      <c r="E902" s="74" t="s">
        <v>8439</v>
      </c>
      <c r="F902" s="71" t="s">
        <v>8438</v>
      </c>
      <c r="G902" s="314">
        <v>0</v>
      </c>
      <c r="H902" s="67" t="s">
        <v>72</v>
      </c>
      <c r="I902" s="69" t="s">
        <v>1521</v>
      </c>
      <c r="J902" s="70" t="s">
        <v>8437</v>
      </c>
      <c r="K902" s="70">
        <v>18000000</v>
      </c>
      <c r="L902" s="68" t="s">
        <v>67</v>
      </c>
      <c r="M902" s="70" t="s">
        <v>8436</v>
      </c>
      <c r="N902" s="70">
        <v>1082983016</v>
      </c>
      <c r="O902" s="70">
        <v>855</v>
      </c>
      <c r="P902" s="158">
        <v>45390</v>
      </c>
      <c r="Q902" s="70">
        <v>400000000</v>
      </c>
      <c r="R902" s="158">
        <v>45481</v>
      </c>
      <c r="S902" s="70">
        <v>18000000</v>
      </c>
      <c r="T902" s="67" t="s">
        <v>66</v>
      </c>
      <c r="U902" s="70">
        <v>1192791759</v>
      </c>
      <c r="V902" s="70" t="s">
        <v>2571</v>
      </c>
      <c r="W902" s="158">
        <v>45481</v>
      </c>
      <c r="X902" s="158">
        <v>45481</v>
      </c>
      <c r="Y902" s="78" t="s">
        <v>74</v>
      </c>
      <c r="Z902" s="158">
        <v>45626</v>
      </c>
      <c r="AA902" s="71">
        <f t="shared" si="65"/>
        <v>145</v>
      </c>
      <c r="AB902" s="71">
        <v>0</v>
      </c>
      <c r="AC902" s="299">
        <v>0</v>
      </c>
      <c r="AD902" s="71">
        <v>0</v>
      </c>
      <c r="AE902" s="158" t="s">
        <v>74</v>
      </c>
      <c r="AF902" s="71">
        <f t="shared" si="66"/>
        <v>0</v>
      </c>
      <c r="AG902" s="70">
        <v>0</v>
      </c>
      <c r="AH902" s="300">
        <v>0</v>
      </c>
      <c r="AI902" s="158" t="s">
        <v>74</v>
      </c>
      <c r="AJ902" s="67">
        <v>0</v>
      </c>
      <c r="AK902" s="76" t="s">
        <v>74</v>
      </c>
      <c r="AL902" s="76" t="s">
        <v>74</v>
      </c>
      <c r="AM902" s="71">
        <f t="shared" si="67"/>
        <v>0</v>
      </c>
      <c r="AN902" s="305">
        <f>+K902+AC902-AH902</f>
        <v>18000000</v>
      </c>
      <c r="AO902" s="67" t="s">
        <v>94</v>
      </c>
      <c r="AP902" s="70">
        <v>0</v>
      </c>
      <c r="AQ902" s="67" t="s">
        <v>94</v>
      </c>
      <c r="AR902" s="70">
        <v>0</v>
      </c>
      <c r="AS902" s="80" t="s">
        <v>74</v>
      </c>
      <c r="AT902" s="301">
        <v>14400000</v>
      </c>
      <c r="AU902" s="203">
        <f t="shared" si="68"/>
        <v>3600000</v>
      </c>
      <c r="AV902" s="83">
        <f t="shared" si="69"/>
        <v>0.8</v>
      </c>
      <c r="AW902" s="158" t="s">
        <v>74</v>
      </c>
      <c r="AX902" s="67" t="s">
        <v>95</v>
      </c>
      <c r="AY902" s="71" t="s">
        <v>8435</v>
      </c>
      <c r="AZ902" s="68" t="s">
        <v>66</v>
      </c>
      <c r="BA902" s="68" t="s">
        <v>66</v>
      </c>
    </row>
    <row r="903" spans="2:53" x14ac:dyDescent="0.25">
      <c r="B903" s="68">
        <v>2024</v>
      </c>
      <c r="C903" s="68">
        <v>891780111</v>
      </c>
      <c r="D903" s="69" t="s">
        <v>64</v>
      </c>
      <c r="E903" s="74" t="s">
        <v>8434</v>
      </c>
      <c r="F903" s="71" t="s">
        <v>8433</v>
      </c>
      <c r="G903" s="314">
        <v>0</v>
      </c>
      <c r="H903" s="67" t="s">
        <v>72</v>
      </c>
      <c r="I903" s="69" t="s">
        <v>65</v>
      </c>
      <c r="J903" s="70" t="s">
        <v>8432</v>
      </c>
      <c r="K903" s="70">
        <v>23500000</v>
      </c>
      <c r="L903" s="68" t="s">
        <v>67</v>
      </c>
      <c r="M903" s="70" t="s">
        <v>8431</v>
      </c>
      <c r="N903" s="70">
        <v>1004370372</v>
      </c>
      <c r="O903" s="70">
        <v>1498</v>
      </c>
      <c r="P903" s="158">
        <v>45475</v>
      </c>
      <c r="Q903" s="70">
        <v>4519037000</v>
      </c>
      <c r="R903" s="158">
        <v>45481</v>
      </c>
      <c r="S903" s="70">
        <v>23500000</v>
      </c>
      <c r="T903" s="67" t="s">
        <v>66</v>
      </c>
      <c r="U903" s="70">
        <v>85460304</v>
      </c>
      <c r="V903" s="70" t="s">
        <v>8420</v>
      </c>
      <c r="W903" s="158">
        <v>45481</v>
      </c>
      <c r="X903" s="158">
        <v>45481</v>
      </c>
      <c r="Y903" s="78" t="s">
        <v>74</v>
      </c>
      <c r="Z903" s="158">
        <v>45626</v>
      </c>
      <c r="AA903" s="71">
        <f t="shared" si="65"/>
        <v>145</v>
      </c>
      <c r="AB903" s="71">
        <v>0</v>
      </c>
      <c r="AC903" s="299">
        <v>0</v>
      </c>
      <c r="AD903" s="71">
        <v>0</v>
      </c>
      <c r="AE903" s="158" t="s">
        <v>74</v>
      </c>
      <c r="AF903" s="71">
        <f t="shared" si="66"/>
        <v>0</v>
      </c>
      <c r="AG903" s="70">
        <v>0</v>
      </c>
      <c r="AH903" s="300">
        <v>0</v>
      </c>
      <c r="AI903" s="158" t="s">
        <v>74</v>
      </c>
      <c r="AJ903" s="67">
        <v>0</v>
      </c>
      <c r="AK903" s="76" t="s">
        <v>74</v>
      </c>
      <c r="AL903" s="76" t="s">
        <v>74</v>
      </c>
      <c r="AM903" s="71">
        <f t="shared" si="67"/>
        <v>0</v>
      </c>
      <c r="AN903" s="305">
        <f>+K903+AC903-AH903</f>
        <v>23500000</v>
      </c>
      <c r="AO903" s="67" t="s">
        <v>66</v>
      </c>
      <c r="AP903" s="70">
        <v>23500000</v>
      </c>
      <c r="AQ903" s="67" t="s">
        <v>94</v>
      </c>
      <c r="AR903" s="70">
        <v>0</v>
      </c>
      <c r="AS903" s="80" t="s">
        <v>74</v>
      </c>
      <c r="AT903" s="301">
        <v>18800000</v>
      </c>
      <c r="AU903" s="203">
        <f t="shared" si="68"/>
        <v>4700000</v>
      </c>
      <c r="AV903" s="83">
        <f t="shared" si="69"/>
        <v>0.8</v>
      </c>
      <c r="AW903" s="158" t="s">
        <v>74</v>
      </c>
      <c r="AX903" s="67" t="s">
        <v>95</v>
      </c>
      <c r="AY903" s="71" t="s">
        <v>8430</v>
      </c>
      <c r="AZ903" s="68" t="s">
        <v>66</v>
      </c>
      <c r="BA903" s="68" t="s">
        <v>66</v>
      </c>
    </row>
    <row r="904" spans="2:53" x14ac:dyDescent="0.25">
      <c r="B904" s="68">
        <v>2024</v>
      </c>
      <c r="C904" s="68">
        <v>891780111</v>
      </c>
      <c r="D904" s="69" t="s">
        <v>64</v>
      </c>
      <c r="E904" s="74" t="s">
        <v>8429</v>
      </c>
      <c r="F904" s="71" t="s">
        <v>8428</v>
      </c>
      <c r="G904" s="314">
        <v>0</v>
      </c>
      <c r="H904" s="67" t="s">
        <v>72</v>
      </c>
      <c r="I904" s="69" t="s">
        <v>65</v>
      </c>
      <c r="J904" s="70" t="s">
        <v>8427</v>
      </c>
      <c r="K904" s="70">
        <v>10500000</v>
      </c>
      <c r="L904" s="68" t="s">
        <v>67</v>
      </c>
      <c r="M904" s="70" t="s">
        <v>8426</v>
      </c>
      <c r="N904" s="70">
        <v>1119816783</v>
      </c>
      <c r="O904" s="70">
        <v>1499</v>
      </c>
      <c r="P904" s="158">
        <v>45475</v>
      </c>
      <c r="Q904" s="70">
        <v>2126650000</v>
      </c>
      <c r="R904" s="158">
        <v>45481</v>
      </c>
      <c r="S904" s="70">
        <v>10500000</v>
      </c>
      <c r="T904" s="67" t="s">
        <v>66</v>
      </c>
      <c r="U904" s="70">
        <v>7631392</v>
      </c>
      <c r="V904" s="70" t="s">
        <v>7911</v>
      </c>
      <c r="W904" s="158">
        <v>45481</v>
      </c>
      <c r="X904" s="158">
        <v>45481</v>
      </c>
      <c r="Y904" s="78" t="s">
        <v>74</v>
      </c>
      <c r="Z904" s="158">
        <v>45626</v>
      </c>
      <c r="AA904" s="71">
        <f t="shared" ref="AA904:AA967" si="70">+IF(Y904="1800-01-01",Z904-X904,Z904-Y904)</f>
        <v>145</v>
      </c>
      <c r="AB904" s="71">
        <v>0</v>
      </c>
      <c r="AC904" s="299">
        <v>0</v>
      </c>
      <c r="AD904" s="71">
        <v>0</v>
      </c>
      <c r="AE904" s="158" t="s">
        <v>74</v>
      </c>
      <c r="AF904" s="71">
        <f t="shared" ref="AF904:AF967" si="71">+IF(AE904="1800-01-01",0,AE904-Z904)</f>
        <v>0</v>
      </c>
      <c r="AG904" s="70">
        <v>0</v>
      </c>
      <c r="AH904" s="300">
        <v>0</v>
      </c>
      <c r="AI904" s="158" t="s">
        <v>74</v>
      </c>
      <c r="AJ904" s="67">
        <v>0</v>
      </c>
      <c r="AK904" s="76" t="s">
        <v>74</v>
      </c>
      <c r="AL904" s="76" t="s">
        <v>74</v>
      </c>
      <c r="AM904" s="71">
        <f t="shared" ref="AM904:AM967" si="72">+IF(AK904="1800-01-01",0,AL904-AK904)</f>
        <v>0</v>
      </c>
      <c r="AN904" s="305">
        <f>+K904+AC904-AH904</f>
        <v>10500000</v>
      </c>
      <c r="AO904" s="67" t="s">
        <v>66</v>
      </c>
      <c r="AP904" s="70">
        <v>10500000</v>
      </c>
      <c r="AQ904" s="67" t="s">
        <v>94</v>
      </c>
      <c r="AR904" s="70">
        <v>0</v>
      </c>
      <c r="AS904" s="80" t="s">
        <v>74</v>
      </c>
      <c r="AT904" s="301">
        <v>8400000</v>
      </c>
      <c r="AU904" s="203">
        <f t="shared" ref="AU904:AU967" si="73">AN904-AT904</f>
        <v>2100000</v>
      </c>
      <c r="AV904" s="83">
        <f t="shared" ref="AV904:AV967" si="74">+IFERROR(AT904/AN904,"_")</f>
        <v>0.8</v>
      </c>
      <c r="AW904" s="158" t="s">
        <v>74</v>
      </c>
      <c r="AX904" s="67" t="s">
        <v>95</v>
      </c>
      <c r="AY904" s="71" t="s">
        <v>8425</v>
      </c>
      <c r="AZ904" s="68" t="s">
        <v>66</v>
      </c>
      <c r="BA904" s="68" t="s">
        <v>66</v>
      </c>
    </row>
    <row r="905" spans="2:53" x14ac:dyDescent="0.25">
      <c r="B905" s="68">
        <v>2024</v>
      </c>
      <c r="C905" s="68">
        <v>891780111</v>
      </c>
      <c r="D905" s="69" t="s">
        <v>64</v>
      </c>
      <c r="E905" s="74" t="s">
        <v>8424</v>
      </c>
      <c r="F905" s="71" t="s">
        <v>8423</v>
      </c>
      <c r="G905" s="314">
        <v>0</v>
      </c>
      <c r="H905" s="67" t="s">
        <v>72</v>
      </c>
      <c r="I905" s="69" t="s">
        <v>65</v>
      </c>
      <c r="J905" s="70" t="s">
        <v>8422</v>
      </c>
      <c r="K905" s="70">
        <v>23500000</v>
      </c>
      <c r="L905" s="68" t="s">
        <v>67</v>
      </c>
      <c r="M905" s="70" t="s">
        <v>8421</v>
      </c>
      <c r="N905" s="70">
        <v>1082977841</v>
      </c>
      <c r="O905" s="70">
        <v>1498</v>
      </c>
      <c r="P905" s="158">
        <v>45475</v>
      </c>
      <c r="Q905" s="70">
        <v>4519037000</v>
      </c>
      <c r="R905" s="158">
        <v>45481</v>
      </c>
      <c r="S905" s="70">
        <v>23500000</v>
      </c>
      <c r="T905" s="67" t="s">
        <v>66</v>
      </c>
      <c r="U905" s="70">
        <v>85460304</v>
      </c>
      <c r="V905" s="70" t="s">
        <v>8420</v>
      </c>
      <c r="W905" s="158">
        <v>45481</v>
      </c>
      <c r="X905" s="158">
        <v>45481</v>
      </c>
      <c r="Y905" s="78" t="s">
        <v>74</v>
      </c>
      <c r="Z905" s="158">
        <v>45626</v>
      </c>
      <c r="AA905" s="71">
        <f t="shared" si="70"/>
        <v>145</v>
      </c>
      <c r="AB905" s="71">
        <v>0</v>
      </c>
      <c r="AC905" s="299">
        <v>0</v>
      </c>
      <c r="AD905" s="71">
        <v>0</v>
      </c>
      <c r="AE905" s="158" t="s">
        <v>74</v>
      </c>
      <c r="AF905" s="71">
        <f t="shared" si="71"/>
        <v>0</v>
      </c>
      <c r="AG905" s="70">
        <v>0</v>
      </c>
      <c r="AH905" s="300">
        <v>0</v>
      </c>
      <c r="AI905" s="158" t="s">
        <v>74</v>
      </c>
      <c r="AJ905" s="67">
        <v>0</v>
      </c>
      <c r="AK905" s="76" t="s">
        <v>74</v>
      </c>
      <c r="AL905" s="76" t="s">
        <v>74</v>
      </c>
      <c r="AM905" s="71">
        <f t="shared" si="72"/>
        <v>0</v>
      </c>
      <c r="AN905" s="305">
        <f>+K905+AC905-AH905</f>
        <v>23500000</v>
      </c>
      <c r="AO905" s="67" t="s">
        <v>66</v>
      </c>
      <c r="AP905" s="70">
        <v>23500000</v>
      </c>
      <c r="AQ905" s="67" t="s">
        <v>94</v>
      </c>
      <c r="AR905" s="70">
        <v>0</v>
      </c>
      <c r="AS905" s="80" t="s">
        <v>74</v>
      </c>
      <c r="AT905" s="301">
        <v>18800000</v>
      </c>
      <c r="AU905" s="203">
        <f t="shared" si="73"/>
        <v>4700000</v>
      </c>
      <c r="AV905" s="83">
        <f t="shared" si="74"/>
        <v>0.8</v>
      </c>
      <c r="AW905" s="158" t="s">
        <v>74</v>
      </c>
      <c r="AX905" s="67" t="s">
        <v>95</v>
      </c>
      <c r="AY905" s="71" t="s">
        <v>8419</v>
      </c>
      <c r="AZ905" s="68" t="s">
        <v>66</v>
      </c>
      <c r="BA905" s="68" t="s">
        <v>66</v>
      </c>
    </row>
    <row r="906" spans="2:53" x14ac:dyDescent="0.25">
      <c r="B906" s="68">
        <v>2024</v>
      </c>
      <c r="C906" s="68">
        <v>891780111</v>
      </c>
      <c r="D906" s="69" t="s">
        <v>64</v>
      </c>
      <c r="E906" s="74" t="s">
        <v>8418</v>
      </c>
      <c r="F906" s="71" t="s">
        <v>8417</v>
      </c>
      <c r="G906" s="314">
        <v>0</v>
      </c>
      <c r="H906" s="67" t="s">
        <v>72</v>
      </c>
      <c r="I906" s="69" t="s">
        <v>65</v>
      </c>
      <c r="J906" s="70" t="s">
        <v>8416</v>
      </c>
      <c r="K906" s="70">
        <v>10500000</v>
      </c>
      <c r="L906" s="68" t="s">
        <v>67</v>
      </c>
      <c r="M906" s="70" t="s">
        <v>8415</v>
      </c>
      <c r="N906" s="70">
        <v>1221971298</v>
      </c>
      <c r="O906" s="70">
        <v>1499</v>
      </c>
      <c r="P906" s="158">
        <v>45475</v>
      </c>
      <c r="Q906" s="70">
        <v>2126650000</v>
      </c>
      <c r="R906" s="158">
        <v>45481</v>
      </c>
      <c r="S906" s="70">
        <v>10500000</v>
      </c>
      <c r="T906" s="67" t="s">
        <v>66</v>
      </c>
      <c r="U906" s="70">
        <v>85467461</v>
      </c>
      <c r="V906" s="70" t="s">
        <v>6140</v>
      </c>
      <c r="W906" s="158">
        <v>45481</v>
      </c>
      <c r="X906" s="158">
        <v>45481</v>
      </c>
      <c r="Y906" s="78" t="s">
        <v>74</v>
      </c>
      <c r="Z906" s="158">
        <v>45626</v>
      </c>
      <c r="AA906" s="71">
        <f t="shared" si="70"/>
        <v>145</v>
      </c>
      <c r="AB906" s="71">
        <v>0</v>
      </c>
      <c r="AC906" s="299">
        <v>0</v>
      </c>
      <c r="AD906" s="71">
        <v>0</v>
      </c>
      <c r="AE906" s="158" t="s">
        <v>74</v>
      </c>
      <c r="AF906" s="71">
        <f t="shared" si="71"/>
        <v>0</v>
      </c>
      <c r="AG906" s="70">
        <v>0</v>
      </c>
      <c r="AH906" s="300">
        <v>0</v>
      </c>
      <c r="AI906" s="158" t="s">
        <v>74</v>
      </c>
      <c r="AJ906" s="67">
        <v>0</v>
      </c>
      <c r="AK906" s="76" t="s">
        <v>74</v>
      </c>
      <c r="AL906" s="76" t="s">
        <v>74</v>
      </c>
      <c r="AM906" s="71">
        <f t="shared" si="72"/>
        <v>0</v>
      </c>
      <c r="AN906" s="305">
        <f>+K906+AC906-AH906</f>
        <v>10500000</v>
      </c>
      <c r="AO906" s="67" t="s">
        <v>66</v>
      </c>
      <c r="AP906" s="70">
        <v>10500000</v>
      </c>
      <c r="AQ906" s="67" t="s">
        <v>94</v>
      </c>
      <c r="AR906" s="70">
        <v>0</v>
      </c>
      <c r="AS906" s="80" t="s">
        <v>74</v>
      </c>
      <c r="AT906" s="301">
        <v>8400000</v>
      </c>
      <c r="AU906" s="203">
        <f t="shared" si="73"/>
        <v>2100000</v>
      </c>
      <c r="AV906" s="83">
        <f t="shared" si="74"/>
        <v>0.8</v>
      </c>
      <c r="AW906" s="158" t="s">
        <v>74</v>
      </c>
      <c r="AX906" s="67" t="s">
        <v>95</v>
      </c>
      <c r="AY906" s="71" t="s">
        <v>8414</v>
      </c>
      <c r="AZ906" s="68" t="s">
        <v>66</v>
      </c>
      <c r="BA906" s="68" t="s">
        <v>66</v>
      </c>
    </row>
    <row r="907" spans="2:53" x14ac:dyDescent="0.25">
      <c r="B907" s="68">
        <v>2024</v>
      </c>
      <c r="C907" s="68">
        <v>891780111</v>
      </c>
      <c r="D907" s="69" t="s">
        <v>64</v>
      </c>
      <c r="E907" s="74" t="s">
        <v>8413</v>
      </c>
      <c r="F907" s="71" t="s">
        <v>8412</v>
      </c>
      <c r="G907" s="314">
        <v>0</v>
      </c>
      <c r="H907" s="67" t="s">
        <v>72</v>
      </c>
      <c r="I907" s="69" t="s">
        <v>65</v>
      </c>
      <c r="J907" s="70" t="s">
        <v>8118</v>
      </c>
      <c r="K907" s="70">
        <v>2900000</v>
      </c>
      <c r="L907" s="68" t="s">
        <v>67</v>
      </c>
      <c r="M907" s="70" t="s">
        <v>8411</v>
      </c>
      <c r="N907" s="70">
        <v>1082886955</v>
      </c>
      <c r="O907" s="70">
        <v>1498</v>
      </c>
      <c r="P907" s="158">
        <v>45475</v>
      </c>
      <c r="Q907" s="70">
        <v>4519037000</v>
      </c>
      <c r="R907" s="158">
        <v>45481</v>
      </c>
      <c r="S907" s="70">
        <v>2900000</v>
      </c>
      <c r="T907" s="67" t="s">
        <v>66</v>
      </c>
      <c r="U907" s="70">
        <v>41947381</v>
      </c>
      <c r="V907" s="70" t="s">
        <v>7502</v>
      </c>
      <c r="W907" s="158">
        <v>45481</v>
      </c>
      <c r="X907" s="158">
        <v>45481</v>
      </c>
      <c r="Y907" s="78" t="s">
        <v>74</v>
      </c>
      <c r="Z907" s="249">
        <v>45498</v>
      </c>
      <c r="AA907" s="71">
        <f t="shared" si="70"/>
        <v>17</v>
      </c>
      <c r="AB907" s="71">
        <v>0</v>
      </c>
      <c r="AC907" s="299">
        <v>0</v>
      </c>
      <c r="AD907" s="71">
        <v>0</v>
      </c>
      <c r="AE907" s="158" t="s">
        <v>74</v>
      </c>
      <c r="AF907" s="71">
        <f t="shared" si="71"/>
        <v>0</v>
      </c>
      <c r="AG907" s="70">
        <v>0</v>
      </c>
      <c r="AH907" s="300">
        <v>0</v>
      </c>
      <c r="AI907" s="158" t="s">
        <v>74</v>
      </c>
      <c r="AJ907" s="67">
        <v>0</v>
      </c>
      <c r="AK907" s="76" t="s">
        <v>74</v>
      </c>
      <c r="AL907" s="76" t="s">
        <v>74</v>
      </c>
      <c r="AM907" s="71">
        <f t="shared" si="72"/>
        <v>0</v>
      </c>
      <c r="AN907" s="305">
        <f>+K907+AC907-AH907</f>
        <v>2900000</v>
      </c>
      <c r="AO907" s="67" t="s">
        <v>66</v>
      </c>
      <c r="AP907" s="70">
        <v>2900000</v>
      </c>
      <c r="AQ907" s="67" t="s">
        <v>94</v>
      </c>
      <c r="AR907" s="70">
        <v>0</v>
      </c>
      <c r="AS907" s="80" t="s">
        <v>74</v>
      </c>
      <c r="AT907" s="301">
        <v>2900000</v>
      </c>
      <c r="AU907" s="203">
        <f t="shared" si="73"/>
        <v>0</v>
      </c>
      <c r="AV907" s="83">
        <f t="shared" si="74"/>
        <v>1</v>
      </c>
      <c r="AW907" s="158" t="s">
        <v>74</v>
      </c>
      <c r="AX907" s="67" t="s">
        <v>80</v>
      </c>
      <c r="AY907" s="71" t="s">
        <v>8410</v>
      </c>
      <c r="AZ907" s="68" t="s">
        <v>66</v>
      </c>
      <c r="BA907" s="68" t="s">
        <v>66</v>
      </c>
    </row>
    <row r="908" spans="2:53" x14ac:dyDescent="0.25">
      <c r="B908" s="68">
        <v>2024</v>
      </c>
      <c r="C908" s="68">
        <v>891780111</v>
      </c>
      <c r="D908" s="69" t="s">
        <v>64</v>
      </c>
      <c r="E908" s="74" t="s">
        <v>8409</v>
      </c>
      <c r="F908" s="71" t="s">
        <v>8408</v>
      </c>
      <c r="G908" s="314">
        <v>0</v>
      </c>
      <c r="H908" s="67" t="s">
        <v>72</v>
      </c>
      <c r="I908" s="69" t="s">
        <v>65</v>
      </c>
      <c r="J908" s="70" t="s">
        <v>8403</v>
      </c>
      <c r="K908" s="70">
        <v>2900000</v>
      </c>
      <c r="L908" s="68" t="s">
        <v>67</v>
      </c>
      <c r="M908" s="70" t="s">
        <v>8407</v>
      </c>
      <c r="N908" s="70">
        <v>36669052</v>
      </c>
      <c r="O908" s="70">
        <v>1498</v>
      </c>
      <c r="P908" s="158">
        <v>45475</v>
      </c>
      <c r="Q908" s="70">
        <v>4519037000</v>
      </c>
      <c r="R908" s="158">
        <v>45481</v>
      </c>
      <c r="S908" s="70">
        <v>2900000</v>
      </c>
      <c r="T908" s="67" t="s">
        <v>66</v>
      </c>
      <c r="U908" s="70">
        <v>41947381</v>
      </c>
      <c r="V908" s="70" t="s">
        <v>7502</v>
      </c>
      <c r="W908" s="158">
        <v>45481</v>
      </c>
      <c r="X908" s="158">
        <v>45481</v>
      </c>
      <c r="Y908" s="78" t="s">
        <v>74</v>
      </c>
      <c r="Z908" s="249">
        <v>45498</v>
      </c>
      <c r="AA908" s="71">
        <f t="shared" si="70"/>
        <v>17</v>
      </c>
      <c r="AB908" s="71">
        <v>0</v>
      </c>
      <c r="AC908" s="299">
        <v>0</v>
      </c>
      <c r="AD908" s="71">
        <v>0</v>
      </c>
      <c r="AE908" s="158" t="s">
        <v>74</v>
      </c>
      <c r="AF908" s="71">
        <f t="shared" si="71"/>
        <v>0</v>
      </c>
      <c r="AG908" s="70">
        <v>0</v>
      </c>
      <c r="AH908" s="300">
        <v>0</v>
      </c>
      <c r="AI908" s="158" t="s">
        <v>74</v>
      </c>
      <c r="AJ908" s="67">
        <v>0</v>
      </c>
      <c r="AK908" s="76" t="s">
        <v>74</v>
      </c>
      <c r="AL908" s="76" t="s">
        <v>74</v>
      </c>
      <c r="AM908" s="71">
        <f t="shared" si="72"/>
        <v>0</v>
      </c>
      <c r="AN908" s="305">
        <f>+K908+AC908-AH908</f>
        <v>2900000</v>
      </c>
      <c r="AO908" s="67" t="s">
        <v>66</v>
      </c>
      <c r="AP908" s="70">
        <v>2900000</v>
      </c>
      <c r="AQ908" s="67" t="s">
        <v>94</v>
      </c>
      <c r="AR908" s="70">
        <v>0</v>
      </c>
      <c r="AS908" s="80" t="s">
        <v>74</v>
      </c>
      <c r="AT908" s="301">
        <v>2900000</v>
      </c>
      <c r="AU908" s="203">
        <f t="shared" si="73"/>
        <v>0</v>
      </c>
      <c r="AV908" s="83">
        <f t="shared" si="74"/>
        <v>1</v>
      </c>
      <c r="AW908" s="158" t="s">
        <v>74</v>
      </c>
      <c r="AX908" s="67" t="s">
        <v>80</v>
      </c>
      <c r="AY908" s="71" t="s">
        <v>8406</v>
      </c>
      <c r="AZ908" s="68" t="s">
        <v>66</v>
      </c>
      <c r="BA908" s="68" t="s">
        <v>66</v>
      </c>
    </row>
    <row r="909" spans="2:53" x14ac:dyDescent="0.25">
      <c r="B909" s="68">
        <v>2024</v>
      </c>
      <c r="C909" s="68">
        <v>891780111</v>
      </c>
      <c r="D909" s="69" t="s">
        <v>64</v>
      </c>
      <c r="E909" s="74" t="s">
        <v>8405</v>
      </c>
      <c r="F909" s="71" t="s">
        <v>8404</v>
      </c>
      <c r="G909" s="314">
        <v>0</v>
      </c>
      <c r="H909" s="67" t="s">
        <v>72</v>
      </c>
      <c r="I909" s="69" t="s">
        <v>65</v>
      </c>
      <c r="J909" s="70" t="s">
        <v>8403</v>
      </c>
      <c r="K909" s="70">
        <v>2900000</v>
      </c>
      <c r="L909" s="68" t="s">
        <v>67</v>
      </c>
      <c r="M909" s="70" t="s">
        <v>8402</v>
      </c>
      <c r="N909" s="70">
        <v>1082905987</v>
      </c>
      <c r="O909" s="70">
        <v>1498</v>
      </c>
      <c r="P909" s="158">
        <v>45475</v>
      </c>
      <c r="Q909" s="70">
        <v>4519037000</v>
      </c>
      <c r="R909" s="158">
        <v>45481</v>
      </c>
      <c r="S909" s="70">
        <v>2900000</v>
      </c>
      <c r="T909" s="67" t="s">
        <v>66</v>
      </c>
      <c r="U909" s="70">
        <v>41947381</v>
      </c>
      <c r="V909" s="70" t="s">
        <v>7502</v>
      </c>
      <c r="W909" s="158">
        <v>45481</v>
      </c>
      <c r="X909" s="158">
        <v>45481</v>
      </c>
      <c r="Y909" s="78" t="s">
        <v>74</v>
      </c>
      <c r="Z909" s="249">
        <v>45498</v>
      </c>
      <c r="AA909" s="71">
        <f t="shared" si="70"/>
        <v>17</v>
      </c>
      <c r="AB909" s="71">
        <v>0</v>
      </c>
      <c r="AC909" s="299">
        <v>0</v>
      </c>
      <c r="AD909" s="71">
        <v>0</v>
      </c>
      <c r="AE909" s="158" t="s">
        <v>74</v>
      </c>
      <c r="AF909" s="71">
        <f t="shared" si="71"/>
        <v>0</v>
      </c>
      <c r="AG909" s="70">
        <v>0</v>
      </c>
      <c r="AH909" s="300">
        <v>0</v>
      </c>
      <c r="AI909" s="158" t="s">
        <v>74</v>
      </c>
      <c r="AJ909" s="67">
        <v>0</v>
      </c>
      <c r="AK909" s="76" t="s">
        <v>74</v>
      </c>
      <c r="AL909" s="76" t="s">
        <v>74</v>
      </c>
      <c r="AM909" s="71">
        <f t="shared" si="72"/>
        <v>0</v>
      </c>
      <c r="AN909" s="305">
        <f>+K909+AC909-AH909</f>
        <v>2900000</v>
      </c>
      <c r="AO909" s="67" t="s">
        <v>66</v>
      </c>
      <c r="AP909" s="70">
        <v>2900000</v>
      </c>
      <c r="AQ909" s="67" t="s">
        <v>94</v>
      </c>
      <c r="AR909" s="70">
        <v>0</v>
      </c>
      <c r="AS909" s="80" t="s">
        <v>74</v>
      </c>
      <c r="AT909" s="301">
        <v>2900000</v>
      </c>
      <c r="AU909" s="203">
        <f t="shared" si="73"/>
        <v>0</v>
      </c>
      <c r="AV909" s="83">
        <f t="shared" si="74"/>
        <v>1</v>
      </c>
      <c r="AW909" s="158" t="s">
        <v>74</v>
      </c>
      <c r="AX909" s="67" t="s">
        <v>80</v>
      </c>
      <c r="AY909" s="71" t="s">
        <v>8401</v>
      </c>
      <c r="AZ909" s="68" t="s">
        <v>66</v>
      </c>
      <c r="BA909" s="68" t="s">
        <v>66</v>
      </c>
    </row>
    <row r="910" spans="2:53" x14ac:dyDescent="0.25">
      <c r="B910" s="68">
        <v>2024</v>
      </c>
      <c r="C910" s="68">
        <v>891780111</v>
      </c>
      <c r="D910" s="69" t="s">
        <v>64</v>
      </c>
      <c r="E910" s="74" t="s">
        <v>8400</v>
      </c>
      <c r="F910" s="71" t="s">
        <v>8399</v>
      </c>
      <c r="G910" s="314">
        <v>0</v>
      </c>
      <c r="H910" s="67" t="s">
        <v>72</v>
      </c>
      <c r="I910" s="69" t="s">
        <v>65</v>
      </c>
      <c r="J910" s="70" t="s">
        <v>8118</v>
      </c>
      <c r="K910" s="70">
        <v>2900000</v>
      </c>
      <c r="L910" s="68" t="s">
        <v>67</v>
      </c>
      <c r="M910" s="70" t="s">
        <v>8398</v>
      </c>
      <c r="N910" s="70">
        <v>1082975397</v>
      </c>
      <c r="O910" s="70">
        <v>1498</v>
      </c>
      <c r="P910" s="158">
        <v>45475</v>
      </c>
      <c r="Q910" s="70">
        <v>4519037000</v>
      </c>
      <c r="R910" s="158">
        <v>45481</v>
      </c>
      <c r="S910" s="70">
        <v>2900000</v>
      </c>
      <c r="T910" s="67" t="s">
        <v>66</v>
      </c>
      <c r="U910" s="70">
        <v>41947381</v>
      </c>
      <c r="V910" s="70" t="s">
        <v>7502</v>
      </c>
      <c r="W910" s="158">
        <v>45481</v>
      </c>
      <c r="X910" s="158">
        <v>45481</v>
      </c>
      <c r="Y910" s="78" t="s">
        <v>74</v>
      </c>
      <c r="Z910" s="249">
        <v>45498</v>
      </c>
      <c r="AA910" s="71">
        <f t="shared" si="70"/>
        <v>17</v>
      </c>
      <c r="AB910" s="71">
        <v>0</v>
      </c>
      <c r="AC910" s="299">
        <v>0</v>
      </c>
      <c r="AD910" s="71">
        <v>0</v>
      </c>
      <c r="AE910" s="158" t="s">
        <v>74</v>
      </c>
      <c r="AF910" s="71">
        <f t="shared" si="71"/>
        <v>0</v>
      </c>
      <c r="AG910" s="70">
        <v>0</v>
      </c>
      <c r="AH910" s="300">
        <v>0</v>
      </c>
      <c r="AI910" s="158" t="s">
        <v>74</v>
      </c>
      <c r="AJ910" s="67">
        <v>0</v>
      </c>
      <c r="AK910" s="76" t="s">
        <v>74</v>
      </c>
      <c r="AL910" s="76" t="s">
        <v>74</v>
      </c>
      <c r="AM910" s="71">
        <f t="shared" si="72"/>
        <v>0</v>
      </c>
      <c r="AN910" s="305">
        <f>+K910+AC910-AH910</f>
        <v>2900000</v>
      </c>
      <c r="AO910" s="67" t="s">
        <v>66</v>
      </c>
      <c r="AP910" s="70">
        <v>2900000</v>
      </c>
      <c r="AQ910" s="67" t="s">
        <v>94</v>
      </c>
      <c r="AR910" s="70">
        <v>0</v>
      </c>
      <c r="AS910" s="80" t="s">
        <v>74</v>
      </c>
      <c r="AT910" s="301">
        <v>2900000</v>
      </c>
      <c r="AU910" s="203">
        <f t="shared" si="73"/>
        <v>0</v>
      </c>
      <c r="AV910" s="83">
        <f t="shared" si="74"/>
        <v>1</v>
      </c>
      <c r="AW910" s="158" t="s">
        <v>74</v>
      </c>
      <c r="AX910" s="67" t="s">
        <v>80</v>
      </c>
      <c r="AY910" s="71" t="s">
        <v>8397</v>
      </c>
      <c r="AZ910" s="68" t="s">
        <v>66</v>
      </c>
      <c r="BA910" s="68" t="s">
        <v>66</v>
      </c>
    </row>
    <row r="911" spans="2:53" x14ac:dyDescent="0.25">
      <c r="B911" s="68">
        <v>2024</v>
      </c>
      <c r="C911" s="68">
        <v>891780111</v>
      </c>
      <c r="D911" s="69" t="s">
        <v>64</v>
      </c>
      <c r="E911" s="74" t="s">
        <v>8396</v>
      </c>
      <c r="F911" s="71" t="s">
        <v>8395</v>
      </c>
      <c r="G911" s="314">
        <v>0</v>
      </c>
      <c r="H911" s="67" t="s">
        <v>72</v>
      </c>
      <c r="I911" s="69" t="s">
        <v>65</v>
      </c>
      <c r="J911" s="70" t="s">
        <v>8118</v>
      </c>
      <c r="K911" s="70">
        <v>2900000</v>
      </c>
      <c r="L911" s="68" t="s">
        <v>67</v>
      </c>
      <c r="M911" s="70" t="s">
        <v>7293</v>
      </c>
      <c r="N911" s="70">
        <v>1083003580</v>
      </c>
      <c r="O911" s="70">
        <v>1498</v>
      </c>
      <c r="P911" s="158">
        <v>45475</v>
      </c>
      <c r="Q911" s="70">
        <v>4519037000</v>
      </c>
      <c r="R911" s="158">
        <v>45481</v>
      </c>
      <c r="S911" s="70">
        <v>2900000</v>
      </c>
      <c r="T911" s="67" t="s">
        <v>66</v>
      </c>
      <c r="U911" s="70">
        <v>41947381</v>
      </c>
      <c r="V911" s="70" t="s">
        <v>7502</v>
      </c>
      <c r="W911" s="158">
        <v>45481</v>
      </c>
      <c r="X911" s="158">
        <v>45481</v>
      </c>
      <c r="Y911" s="78" t="s">
        <v>74</v>
      </c>
      <c r="Z911" s="249">
        <v>45498</v>
      </c>
      <c r="AA911" s="71">
        <f t="shared" si="70"/>
        <v>17</v>
      </c>
      <c r="AB911" s="71">
        <v>2</v>
      </c>
      <c r="AC911" s="299">
        <v>1000000</v>
      </c>
      <c r="AD911" s="71">
        <v>1</v>
      </c>
      <c r="AE911" s="158">
        <v>45504</v>
      </c>
      <c r="AF911" s="71">
        <f t="shared" si="71"/>
        <v>6</v>
      </c>
      <c r="AG911" s="70">
        <v>0</v>
      </c>
      <c r="AH911" s="300">
        <v>0</v>
      </c>
      <c r="AI911" s="158" t="s">
        <v>74</v>
      </c>
      <c r="AJ911" s="67">
        <v>0</v>
      </c>
      <c r="AK911" s="76" t="s">
        <v>74</v>
      </c>
      <c r="AL911" s="76" t="s">
        <v>74</v>
      </c>
      <c r="AM911" s="71">
        <f t="shared" si="72"/>
        <v>0</v>
      </c>
      <c r="AN911" s="305">
        <f>+K911+AC911-AH911</f>
        <v>3900000</v>
      </c>
      <c r="AO911" s="67" t="s">
        <v>66</v>
      </c>
      <c r="AP911" s="70">
        <v>2900000</v>
      </c>
      <c r="AQ911" s="67" t="s">
        <v>94</v>
      </c>
      <c r="AR911" s="70">
        <v>0</v>
      </c>
      <c r="AS911" s="80" t="s">
        <v>74</v>
      </c>
      <c r="AT911" s="301">
        <v>3900000</v>
      </c>
      <c r="AU911" s="203">
        <f t="shared" si="73"/>
        <v>0</v>
      </c>
      <c r="AV911" s="83">
        <f t="shared" si="74"/>
        <v>1</v>
      </c>
      <c r="AW911" s="158" t="s">
        <v>74</v>
      </c>
      <c r="AX911" s="67" t="s">
        <v>80</v>
      </c>
      <c r="AY911" s="71" t="s">
        <v>8394</v>
      </c>
      <c r="AZ911" s="68" t="s">
        <v>66</v>
      </c>
      <c r="BA911" s="68" t="s">
        <v>66</v>
      </c>
    </row>
    <row r="912" spans="2:53" x14ac:dyDescent="0.25">
      <c r="B912" s="68">
        <v>2024</v>
      </c>
      <c r="C912" s="68">
        <v>891780111</v>
      </c>
      <c r="D912" s="69" t="s">
        <v>64</v>
      </c>
      <c r="E912" s="74" t="s">
        <v>8393</v>
      </c>
      <c r="F912" s="71" t="s">
        <v>8392</v>
      </c>
      <c r="G912" s="314">
        <v>0</v>
      </c>
      <c r="H912" s="67" t="s">
        <v>72</v>
      </c>
      <c r="I912" s="69" t="s">
        <v>65</v>
      </c>
      <c r="J912" s="70" t="s">
        <v>8391</v>
      </c>
      <c r="K912" s="70">
        <v>3900000</v>
      </c>
      <c r="L912" s="68" t="s">
        <v>67</v>
      </c>
      <c r="M912" s="70" t="s">
        <v>8390</v>
      </c>
      <c r="N912" s="70">
        <v>1103111491</v>
      </c>
      <c r="O912" s="70">
        <v>1498</v>
      </c>
      <c r="P912" s="158">
        <v>45475</v>
      </c>
      <c r="Q912" s="70">
        <v>4519037000</v>
      </c>
      <c r="R912" s="158">
        <v>45481</v>
      </c>
      <c r="S912" s="70">
        <v>3900000</v>
      </c>
      <c r="T912" s="67" t="s">
        <v>66</v>
      </c>
      <c r="U912" s="70">
        <v>41947381</v>
      </c>
      <c r="V912" s="70" t="s">
        <v>7502</v>
      </c>
      <c r="W912" s="158">
        <v>45481</v>
      </c>
      <c r="X912" s="158">
        <v>45481</v>
      </c>
      <c r="Y912" s="78" t="s">
        <v>74</v>
      </c>
      <c r="Z912" s="249">
        <v>45504</v>
      </c>
      <c r="AA912" s="71">
        <f t="shared" si="70"/>
        <v>23</v>
      </c>
      <c r="AB912" s="71">
        <v>0</v>
      </c>
      <c r="AC912" s="299">
        <v>0</v>
      </c>
      <c r="AD912" s="71">
        <v>0</v>
      </c>
      <c r="AE912" s="158" t="s">
        <v>74</v>
      </c>
      <c r="AF912" s="71">
        <f t="shared" si="71"/>
        <v>0</v>
      </c>
      <c r="AG912" s="70">
        <v>0</v>
      </c>
      <c r="AH912" s="300">
        <v>0</v>
      </c>
      <c r="AI912" s="158" t="s">
        <v>74</v>
      </c>
      <c r="AJ912" s="67">
        <v>0</v>
      </c>
      <c r="AK912" s="76" t="s">
        <v>74</v>
      </c>
      <c r="AL912" s="76" t="s">
        <v>74</v>
      </c>
      <c r="AM912" s="71">
        <f t="shared" si="72"/>
        <v>0</v>
      </c>
      <c r="AN912" s="305">
        <f>+K912+AC912-AH912</f>
        <v>3900000</v>
      </c>
      <c r="AO912" s="67" t="s">
        <v>66</v>
      </c>
      <c r="AP912" s="70">
        <v>3900000</v>
      </c>
      <c r="AQ912" s="67" t="s">
        <v>94</v>
      </c>
      <c r="AR912" s="70">
        <v>0</v>
      </c>
      <c r="AS912" s="80" t="s">
        <v>74</v>
      </c>
      <c r="AT912" s="301">
        <v>3900000</v>
      </c>
      <c r="AU912" s="203">
        <f t="shared" si="73"/>
        <v>0</v>
      </c>
      <c r="AV912" s="83">
        <f t="shared" si="74"/>
        <v>1</v>
      </c>
      <c r="AW912" s="158" t="s">
        <v>74</v>
      </c>
      <c r="AX912" s="67" t="s">
        <v>80</v>
      </c>
      <c r="AY912" s="71" t="s">
        <v>8389</v>
      </c>
      <c r="AZ912" s="68" t="s">
        <v>66</v>
      </c>
      <c r="BA912" s="68" t="s">
        <v>66</v>
      </c>
    </row>
    <row r="913" spans="2:53" x14ac:dyDescent="0.25">
      <c r="B913" s="68">
        <v>2024</v>
      </c>
      <c r="C913" s="68">
        <v>891780111</v>
      </c>
      <c r="D913" s="69" t="s">
        <v>64</v>
      </c>
      <c r="E913" s="74" t="s">
        <v>8388</v>
      </c>
      <c r="F913" s="71" t="s">
        <v>8387</v>
      </c>
      <c r="G913" s="314">
        <v>0</v>
      </c>
      <c r="H913" s="67" t="s">
        <v>72</v>
      </c>
      <c r="I913" s="69" t="s">
        <v>65</v>
      </c>
      <c r="J913" s="70" t="s">
        <v>8386</v>
      </c>
      <c r="K913" s="70">
        <v>3900000</v>
      </c>
      <c r="L913" s="68" t="s">
        <v>67</v>
      </c>
      <c r="M913" s="70" t="s">
        <v>6681</v>
      </c>
      <c r="N913" s="70">
        <v>1221974278</v>
      </c>
      <c r="O913" s="70">
        <v>1498</v>
      </c>
      <c r="P913" s="158">
        <v>45475</v>
      </c>
      <c r="Q913" s="70">
        <v>4519037000</v>
      </c>
      <c r="R913" s="158">
        <v>45481</v>
      </c>
      <c r="S913" s="70">
        <v>3900000</v>
      </c>
      <c r="T913" s="67" t="s">
        <v>66</v>
      </c>
      <c r="U913" s="70">
        <v>41947381</v>
      </c>
      <c r="V913" s="70" t="s">
        <v>7502</v>
      </c>
      <c r="W913" s="158">
        <v>45481</v>
      </c>
      <c r="X913" s="158">
        <v>45481</v>
      </c>
      <c r="Y913" s="78" t="s">
        <v>74</v>
      </c>
      <c r="Z913" s="249">
        <v>45504</v>
      </c>
      <c r="AA913" s="71">
        <f t="shared" si="70"/>
        <v>23</v>
      </c>
      <c r="AB913" s="71">
        <v>0</v>
      </c>
      <c r="AC913" s="299">
        <v>0</v>
      </c>
      <c r="AD913" s="71">
        <v>0</v>
      </c>
      <c r="AE913" s="158" t="s">
        <v>74</v>
      </c>
      <c r="AF913" s="71">
        <f t="shared" si="71"/>
        <v>0</v>
      </c>
      <c r="AG913" s="70">
        <v>0</v>
      </c>
      <c r="AH913" s="300">
        <v>0</v>
      </c>
      <c r="AI913" s="158" t="s">
        <v>74</v>
      </c>
      <c r="AJ913" s="67">
        <v>0</v>
      </c>
      <c r="AK913" s="76" t="s">
        <v>74</v>
      </c>
      <c r="AL913" s="76" t="s">
        <v>74</v>
      </c>
      <c r="AM913" s="71">
        <f t="shared" si="72"/>
        <v>0</v>
      </c>
      <c r="AN913" s="305">
        <f>+K913+AC913-AH913</f>
        <v>3900000</v>
      </c>
      <c r="AO913" s="67" t="s">
        <v>66</v>
      </c>
      <c r="AP913" s="70">
        <v>3900000</v>
      </c>
      <c r="AQ913" s="67" t="s">
        <v>94</v>
      </c>
      <c r="AR913" s="70">
        <v>0</v>
      </c>
      <c r="AS913" s="80" t="s">
        <v>74</v>
      </c>
      <c r="AT913" s="301">
        <v>3900000</v>
      </c>
      <c r="AU913" s="203">
        <f t="shared" si="73"/>
        <v>0</v>
      </c>
      <c r="AV913" s="83">
        <f t="shared" si="74"/>
        <v>1</v>
      </c>
      <c r="AW913" s="158" t="s">
        <v>74</v>
      </c>
      <c r="AX913" s="67" t="s">
        <v>80</v>
      </c>
      <c r="AY913" s="71" t="s">
        <v>8385</v>
      </c>
      <c r="AZ913" s="68" t="s">
        <v>66</v>
      </c>
      <c r="BA913" s="68" t="s">
        <v>66</v>
      </c>
    </row>
    <row r="914" spans="2:53" x14ac:dyDescent="0.25">
      <c r="B914" s="68">
        <v>2024</v>
      </c>
      <c r="C914" s="68">
        <v>891780111</v>
      </c>
      <c r="D914" s="69" t="s">
        <v>64</v>
      </c>
      <c r="E914" s="74" t="s">
        <v>8384</v>
      </c>
      <c r="F914" s="71" t="s">
        <v>8383</v>
      </c>
      <c r="G914" s="314">
        <v>0</v>
      </c>
      <c r="H914" s="67" t="s">
        <v>72</v>
      </c>
      <c r="I914" s="69" t="s">
        <v>65</v>
      </c>
      <c r="J914" s="70" t="s">
        <v>8382</v>
      </c>
      <c r="K914" s="70">
        <v>3900000</v>
      </c>
      <c r="L914" s="68" t="s">
        <v>67</v>
      </c>
      <c r="M914" s="70" t="s">
        <v>8381</v>
      </c>
      <c r="N914" s="70">
        <v>1082984559</v>
      </c>
      <c r="O914" s="70">
        <v>1498</v>
      </c>
      <c r="P914" s="158">
        <v>45475</v>
      </c>
      <c r="Q914" s="70">
        <v>4519037000</v>
      </c>
      <c r="R914" s="158">
        <v>45481</v>
      </c>
      <c r="S914" s="70">
        <v>3900000</v>
      </c>
      <c r="T914" s="67" t="s">
        <v>66</v>
      </c>
      <c r="U914" s="70">
        <v>41947381</v>
      </c>
      <c r="V914" s="70" t="s">
        <v>7502</v>
      </c>
      <c r="W914" s="158">
        <v>45481</v>
      </c>
      <c r="X914" s="158">
        <v>45481</v>
      </c>
      <c r="Y914" s="78" t="s">
        <v>74</v>
      </c>
      <c r="Z914" s="249">
        <v>45504</v>
      </c>
      <c r="AA914" s="71">
        <f t="shared" si="70"/>
        <v>23</v>
      </c>
      <c r="AB914" s="71">
        <v>0</v>
      </c>
      <c r="AC914" s="299">
        <v>0</v>
      </c>
      <c r="AD914" s="71">
        <v>0</v>
      </c>
      <c r="AE914" s="158" t="s">
        <v>74</v>
      </c>
      <c r="AF914" s="71">
        <f t="shared" si="71"/>
        <v>0</v>
      </c>
      <c r="AG914" s="70">
        <v>0</v>
      </c>
      <c r="AH914" s="300">
        <v>0</v>
      </c>
      <c r="AI914" s="158" t="s">
        <v>74</v>
      </c>
      <c r="AJ914" s="67">
        <v>0</v>
      </c>
      <c r="AK914" s="76" t="s">
        <v>74</v>
      </c>
      <c r="AL914" s="76" t="s">
        <v>74</v>
      </c>
      <c r="AM914" s="71">
        <f t="shared" si="72"/>
        <v>0</v>
      </c>
      <c r="AN914" s="305">
        <f>+K914+AC914-AH914</f>
        <v>3900000</v>
      </c>
      <c r="AO914" s="67" t="s">
        <v>66</v>
      </c>
      <c r="AP914" s="70">
        <v>3900000</v>
      </c>
      <c r="AQ914" s="67" t="s">
        <v>94</v>
      </c>
      <c r="AR914" s="70">
        <v>0</v>
      </c>
      <c r="AS914" s="80" t="s">
        <v>74</v>
      </c>
      <c r="AT914" s="301">
        <v>3900000</v>
      </c>
      <c r="AU914" s="203">
        <f t="shared" si="73"/>
        <v>0</v>
      </c>
      <c r="AV914" s="83">
        <f t="shared" si="74"/>
        <v>1</v>
      </c>
      <c r="AW914" s="158" t="s">
        <v>74</v>
      </c>
      <c r="AX914" s="67" t="s">
        <v>80</v>
      </c>
      <c r="AY914" s="71" t="s">
        <v>8380</v>
      </c>
      <c r="AZ914" s="68" t="s">
        <v>66</v>
      </c>
      <c r="BA914" s="68" t="s">
        <v>66</v>
      </c>
    </row>
    <row r="915" spans="2:53" x14ac:dyDescent="0.25">
      <c r="B915" s="68">
        <v>2024</v>
      </c>
      <c r="C915" s="68">
        <v>891780111</v>
      </c>
      <c r="D915" s="69" t="s">
        <v>64</v>
      </c>
      <c r="E915" s="74" t="s">
        <v>8379</v>
      </c>
      <c r="F915" s="71" t="s">
        <v>8378</v>
      </c>
      <c r="G915" s="314">
        <v>0</v>
      </c>
      <c r="H915" s="67" t="s">
        <v>72</v>
      </c>
      <c r="I915" s="69" t="s">
        <v>65</v>
      </c>
      <c r="J915" s="70" t="s">
        <v>8191</v>
      </c>
      <c r="K915" s="70">
        <v>3900000</v>
      </c>
      <c r="L915" s="68" t="s">
        <v>67</v>
      </c>
      <c r="M915" s="70" t="s">
        <v>7298</v>
      </c>
      <c r="N915" s="70">
        <v>1143379940</v>
      </c>
      <c r="O915" s="70">
        <v>1498</v>
      </c>
      <c r="P915" s="158">
        <v>45475</v>
      </c>
      <c r="Q915" s="70">
        <v>4519037000</v>
      </c>
      <c r="R915" s="158">
        <v>45481</v>
      </c>
      <c r="S915" s="70">
        <v>3900000</v>
      </c>
      <c r="T915" s="67" t="s">
        <v>66</v>
      </c>
      <c r="U915" s="70">
        <v>41947381</v>
      </c>
      <c r="V915" s="70" t="s">
        <v>7502</v>
      </c>
      <c r="W915" s="158">
        <v>45481</v>
      </c>
      <c r="X915" s="158">
        <v>45481</v>
      </c>
      <c r="Y915" s="78" t="s">
        <v>74</v>
      </c>
      <c r="Z915" s="249">
        <v>45504</v>
      </c>
      <c r="AA915" s="71">
        <f t="shared" si="70"/>
        <v>23</v>
      </c>
      <c r="AB915" s="71">
        <v>0</v>
      </c>
      <c r="AC915" s="299">
        <v>0</v>
      </c>
      <c r="AD915" s="71">
        <v>0</v>
      </c>
      <c r="AE915" s="158" t="s">
        <v>74</v>
      </c>
      <c r="AF915" s="71">
        <f t="shared" si="71"/>
        <v>0</v>
      </c>
      <c r="AG915" s="70">
        <v>0</v>
      </c>
      <c r="AH915" s="300">
        <v>0</v>
      </c>
      <c r="AI915" s="158" t="s">
        <v>74</v>
      </c>
      <c r="AJ915" s="67">
        <v>0</v>
      </c>
      <c r="AK915" s="76" t="s">
        <v>74</v>
      </c>
      <c r="AL915" s="76" t="s">
        <v>74</v>
      </c>
      <c r="AM915" s="71">
        <f t="shared" si="72"/>
        <v>0</v>
      </c>
      <c r="AN915" s="305">
        <f>+K915+AC915-AH915</f>
        <v>3900000</v>
      </c>
      <c r="AO915" s="67" t="s">
        <v>66</v>
      </c>
      <c r="AP915" s="70">
        <v>3900000</v>
      </c>
      <c r="AQ915" s="67" t="s">
        <v>94</v>
      </c>
      <c r="AR915" s="70">
        <v>0</v>
      </c>
      <c r="AS915" s="80" t="s">
        <v>74</v>
      </c>
      <c r="AT915" s="301">
        <v>3900000</v>
      </c>
      <c r="AU915" s="203">
        <f t="shared" si="73"/>
        <v>0</v>
      </c>
      <c r="AV915" s="83">
        <f t="shared" si="74"/>
        <v>1</v>
      </c>
      <c r="AW915" s="158" t="s">
        <v>74</v>
      </c>
      <c r="AX915" s="67" t="s">
        <v>80</v>
      </c>
      <c r="AY915" s="71" t="s">
        <v>8377</v>
      </c>
      <c r="AZ915" s="68" t="s">
        <v>66</v>
      </c>
      <c r="BA915" s="68" t="s">
        <v>66</v>
      </c>
    </row>
    <row r="916" spans="2:53" x14ac:dyDescent="0.25">
      <c r="B916" s="68">
        <v>2024</v>
      </c>
      <c r="C916" s="68">
        <v>891780111</v>
      </c>
      <c r="D916" s="69" t="s">
        <v>64</v>
      </c>
      <c r="E916" s="74" t="s">
        <v>8376</v>
      </c>
      <c r="F916" s="71" t="s">
        <v>8375</v>
      </c>
      <c r="G916" s="314">
        <v>0</v>
      </c>
      <c r="H916" s="67" t="s">
        <v>72</v>
      </c>
      <c r="I916" s="69" t="s">
        <v>65</v>
      </c>
      <c r="J916" s="70" t="s">
        <v>8374</v>
      </c>
      <c r="K916" s="70">
        <v>12500000</v>
      </c>
      <c r="L916" s="68" t="s">
        <v>67</v>
      </c>
      <c r="M916" s="70" t="s">
        <v>8373</v>
      </c>
      <c r="N916" s="70">
        <v>1007558518</v>
      </c>
      <c r="O916" s="70">
        <v>1499</v>
      </c>
      <c r="P916" s="158">
        <v>45475</v>
      </c>
      <c r="Q916" s="70">
        <v>2126650000</v>
      </c>
      <c r="R916" s="158">
        <v>45481</v>
      </c>
      <c r="S916" s="70">
        <v>12500000</v>
      </c>
      <c r="T916" s="67" t="s">
        <v>66</v>
      </c>
      <c r="U916" s="70">
        <v>85467461</v>
      </c>
      <c r="V916" s="70" t="s">
        <v>6140</v>
      </c>
      <c r="W916" s="158">
        <v>45481</v>
      </c>
      <c r="X916" s="158">
        <v>45481</v>
      </c>
      <c r="Y916" s="78" t="s">
        <v>74</v>
      </c>
      <c r="Z916" s="158">
        <v>45626</v>
      </c>
      <c r="AA916" s="71">
        <f t="shared" si="70"/>
        <v>145</v>
      </c>
      <c r="AB916" s="71">
        <v>0</v>
      </c>
      <c r="AC916" s="299">
        <v>0</v>
      </c>
      <c r="AD916" s="71">
        <v>0</v>
      </c>
      <c r="AE916" s="158" t="s">
        <v>74</v>
      </c>
      <c r="AF916" s="71">
        <f t="shared" si="71"/>
        <v>0</v>
      </c>
      <c r="AG916" s="70">
        <v>1</v>
      </c>
      <c r="AH916" s="300">
        <v>9250000</v>
      </c>
      <c r="AI916" s="158">
        <v>45513</v>
      </c>
      <c r="AJ916" s="67">
        <v>0</v>
      </c>
      <c r="AK916" s="76" t="s">
        <v>74</v>
      </c>
      <c r="AL916" s="76" t="s">
        <v>74</v>
      </c>
      <c r="AM916" s="71">
        <f t="shared" si="72"/>
        <v>0</v>
      </c>
      <c r="AN916" s="305">
        <f>+K916+AC916-AH916</f>
        <v>3250000</v>
      </c>
      <c r="AO916" s="67" t="s">
        <v>66</v>
      </c>
      <c r="AP916" s="70">
        <v>12500000</v>
      </c>
      <c r="AQ916" s="67" t="s">
        <v>94</v>
      </c>
      <c r="AR916" s="70">
        <v>0</v>
      </c>
      <c r="AS916" s="80" t="s">
        <v>74</v>
      </c>
      <c r="AT916" s="301">
        <v>3250000</v>
      </c>
      <c r="AU916" s="203">
        <f t="shared" si="73"/>
        <v>0</v>
      </c>
      <c r="AV916" s="83">
        <f t="shared" si="74"/>
        <v>1</v>
      </c>
      <c r="AW916" s="158">
        <v>45548</v>
      </c>
      <c r="AX916" s="67" t="s">
        <v>571</v>
      </c>
      <c r="AY916" s="71" t="s">
        <v>8372</v>
      </c>
      <c r="AZ916" s="68" t="s">
        <v>66</v>
      </c>
      <c r="BA916" s="68" t="s">
        <v>66</v>
      </c>
    </row>
    <row r="917" spans="2:53" x14ac:dyDescent="0.25">
      <c r="B917" s="68">
        <v>2024</v>
      </c>
      <c r="C917" s="68">
        <v>891780111</v>
      </c>
      <c r="D917" s="69" t="s">
        <v>64</v>
      </c>
      <c r="E917" s="74" t="s">
        <v>8371</v>
      </c>
      <c r="F917" s="71" t="s">
        <v>8370</v>
      </c>
      <c r="G917" s="314">
        <v>0</v>
      </c>
      <c r="H917" s="67" t="s">
        <v>72</v>
      </c>
      <c r="I917" s="69" t="s">
        <v>65</v>
      </c>
      <c r="J917" s="70" t="s">
        <v>8369</v>
      </c>
      <c r="K917" s="70">
        <v>16500000</v>
      </c>
      <c r="L917" s="68" t="s">
        <v>67</v>
      </c>
      <c r="M917" s="70" t="s">
        <v>8368</v>
      </c>
      <c r="N917" s="70">
        <v>22463844</v>
      </c>
      <c r="O917" s="70">
        <v>1498</v>
      </c>
      <c r="P917" s="158">
        <v>45475</v>
      </c>
      <c r="Q917" s="70">
        <v>4519037000</v>
      </c>
      <c r="R917" s="158">
        <v>45481</v>
      </c>
      <c r="S917" s="70">
        <v>16500000</v>
      </c>
      <c r="T917" s="67" t="s">
        <v>66</v>
      </c>
      <c r="U917" s="70">
        <v>1082964146</v>
      </c>
      <c r="V917" s="70" t="s">
        <v>6309</v>
      </c>
      <c r="W917" s="158">
        <v>45481</v>
      </c>
      <c r="X917" s="158">
        <v>45481</v>
      </c>
      <c r="Y917" s="78" t="s">
        <v>74</v>
      </c>
      <c r="Z917" s="158">
        <v>45626</v>
      </c>
      <c r="AA917" s="71">
        <f t="shared" si="70"/>
        <v>145</v>
      </c>
      <c r="AB917" s="71">
        <v>1</v>
      </c>
      <c r="AC917" s="299">
        <v>2100000</v>
      </c>
      <c r="AD917" s="71">
        <v>0</v>
      </c>
      <c r="AE917" s="158" t="s">
        <v>74</v>
      </c>
      <c r="AF917" s="71">
        <f t="shared" si="71"/>
        <v>0</v>
      </c>
      <c r="AG917" s="70">
        <v>0</v>
      </c>
      <c r="AH917" s="300">
        <v>0</v>
      </c>
      <c r="AI917" s="158" t="s">
        <v>74</v>
      </c>
      <c r="AJ917" s="67">
        <v>0</v>
      </c>
      <c r="AK917" s="76" t="s">
        <v>74</v>
      </c>
      <c r="AL917" s="76" t="s">
        <v>74</v>
      </c>
      <c r="AM917" s="71">
        <f t="shared" si="72"/>
        <v>0</v>
      </c>
      <c r="AN917" s="305">
        <f>+K917+AC917-AH917</f>
        <v>18600000</v>
      </c>
      <c r="AO917" s="67" t="s">
        <v>66</v>
      </c>
      <c r="AP917" s="70">
        <v>16500000</v>
      </c>
      <c r="AQ917" s="67" t="s">
        <v>94</v>
      </c>
      <c r="AR917" s="70">
        <v>0</v>
      </c>
      <c r="AS917" s="80" t="s">
        <v>74</v>
      </c>
      <c r="AT917" s="301">
        <v>14600000</v>
      </c>
      <c r="AU917" s="203">
        <f t="shared" si="73"/>
        <v>4000000</v>
      </c>
      <c r="AV917" s="83">
        <f t="shared" si="74"/>
        <v>0.78494623655913975</v>
      </c>
      <c r="AW917" s="158" t="s">
        <v>74</v>
      </c>
      <c r="AX917" s="67" t="s">
        <v>95</v>
      </c>
      <c r="AY917" s="71" t="s">
        <v>8367</v>
      </c>
      <c r="AZ917" s="68" t="s">
        <v>66</v>
      </c>
      <c r="BA917" s="68" t="s">
        <v>66</v>
      </c>
    </row>
    <row r="918" spans="2:53" x14ac:dyDescent="0.25">
      <c r="B918" s="68">
        <v>2024</v>
      </c>
      <c r="C918" s="68">
        <v>891780111</v>
      </c>
      <c r="D918" s="69" t="s">
        <v>64</v>
      </c>
      <c r="E918" s="74" t="s">
        <v>8366</v>
      </c>
      <c r="F918" s="71" t="s">
        <v>8365</v>
      </c>
      <c r="G918" s="314">
        <v>0</v>
      </c>
      <c r="H918" s="67" t="s">
        <v>72</v>
      </c>
      <c r="I918" s="69" t="s">
        <v>65</v>
      </c>
      <c r="J918" s="70" t="s">
        <v>8001</v>
      </c>
      <c r="K918" s="70">
        <v>16500000</v>
      </c>
      <c r="L918" s="68" t="s">
        <v>67</v>
      </c>
      <c r="M918" s="70" t="s">
        <v>8364</v>
      </c>
      <c r="N918" s="70">
        <v>1083554776</v>
      </c>
      <c r="O918" s="70">
        <v>1498</v>
      </c>
      <c r="P918" s="158">
        <v>45475</v>
      </c>
      <c r="Q918" s="70">
        <v>4519037000</v>
      </c>
      <c r="R918" s="158">
        <v>45481</v>
      </c>
      <c r="S918" s="70">
        <v>16500000</v>
      </c>
      <c r="T918" s="67" t="s">
        <v>66</v>
      </c>
      <c r="U918" s="70">
        <v>85465146</v>
      </c>
      <c r="V918" s="70" t="s">
        <v>7181</v>
      </c>
      <c r="W918" s="158">
        <v>45481</v>
      </c>
      <c r="X918" s="158">
        <v>45481</v>
      </c>
      <c r="Y918" s="78" t="s">
        <v>74</v>
      </c>
      <c r="Z918" s="158">
        <v>45626</v>
      </c>
      <c r="AA918" s="71">
        <f t="shared" si="70"/>
        <v>145</v>
      </c>
      <c r="AB918" s="71">
        <v>0</v>
      </c>
      <c r="AC918" s="299">
        <v>0</v>
      </c>
      <c r="AD918" s="71">
        <v>0</v>
      </c>
      <c r="AE918" s="158" t="s">
        <v>74</v>
      </c>
      <c r="AF918" s="71">
        <f t="shared" si="71"/>
        <v>0</v>
      </c>
      <c r="AG918" s="70">
        <v>0</v>
      </c>
      <c r="AH918" s="300">
        <v>0</v>
      </c>
      <c r="AI918" s="158" t="s">
        <v>74</v>
      </c>
      <c r="AJ918" s="67">
        <v>0</v>
      </c>
      <c r="AK918" s="76" t="s">
        <v>74</v>
      </c>
      <c r="AL918" s="76" t="s">
        <v>74</v>
      </c>
      <c r="AM918" s="71">
        <f t="shared" si="72"/>
        <v>0</v>
      </c>
      <c r="AN918" s="305">
        <f>+K918+AC918-AH918</f>
        <v>16500000</v>
      </c>
      <c r="AO918" s="67" t="s">
        <v>66</v>
      </c>
      <c r="AP918" s="70">
        <v>16500000</v>
      </c>
      <c r="AQ918" s="67" t="s">
        <v>94</v>
      </c>
      <c r="AR918" s="70">
        <v>0</v>
      </c>
      <c r="AS918" s="80" t="s">
        <v>74</v>
      </c>
      <c r="AT918" s="301">
        <v>13200000</v>
      </c>
      <c r="AU918" s="203">
        <f t="shared" si="73"/>
        <v>3300000</v>
      </c>
      <c r="AV918" s="83">
        <f t="shared" si="74"/>
        <v>0.8</v>
      </c>
      <c r="AW918" s="158" t="s">
        <v>74</v>
      </c>
      <c r="AX918" s="67" t="s">
        <v>95</v>
      </c>
      <c r="AY918" s="71" t="s">
        <v>8363</v>
      </c>
      <c r="AZ918" s="68" t="s">
        <v>66</v>
      </c>
      <c r="BA918" s="68" t="s">
        <v>66</v>
      </c>
    </row>
    <row r="919" spans="2:53" x14ac:dyDescent="0.25">
      <c r="B919" s="68">
        <v>2024</v>
      </c>
      <c r="C919" s="68">
        <v>891780111</v>
      </c>
      <c r="D919" s="69" t="s">
        <v>64</v>
      </c>
      <c r="E919" s="74" t="s">
        <v>8362</v>
      </c>
      <c r="F919" s="71" t="s">
        <v>8361</v>
      </c>
      <c r="G919" s="314">
        <v>0</v>
      </c>
      <c r="H919" s="67" t="s">
        <v>72</v>
      </c>
      <c r="I919" s="69" t="s">
        <v>65</v>
      </c>
      <c r="J919" s="70" t="s">
        <v>8360</v>
      </c>
      <c r="K919" s="70">
        <v>15000000</v>
      </c>
      <c r="L919" s="68" t="s">
        <v>67</v>
      </c>
      <c r="M919" s="70" t="s">
        <v>8359</v>
      </c>
      <c r="N919" s="70">
        <v>1064802492</v>
      </c>
      <c r="O919" s="70">
        <v>1498</v>
      </c>
      <c r="P919" s="158">
        <v>45475</v>
      </c>
      <c r="Q919" s="70">
        <v>4519037000</v>
      </c>
      <c r="R919" s="158">
        <v>45481</v>
      </c>
      <c r="S919" s="70">
        <v>15000000</v>
      </c>
      <c r="T919" s="67" t="s">
        <v>66</v>
      </c>
      <c r="U919" s="70">
        <v>57464638</v>
      </c>
      <c r="V919" s="70" t="s">
        <v>6066</v>
      </c>
      <c r="W919" s="158">
        <v>45481</v>
      </c>
      <c r="X919" s="158">
        <v>45481</v>
      </c>
      <c r="Y919" s="78" t="s">
        <v>74</v>
      </c>
      <c r="Z919" s="158">
        <v>45626</v>
      </c>
      <c r="AA919" s="71">
        <f t="shared" si="70"/>
        <v>145</v>
      </c>
      <c r="AB919" s="71">
        <v>0</v>
      </c>
      <c r="AC919" s="299">
        <v>0</v>
      </c>
      <c r="AD919" s="71">
        <v>0</v>
      </c>
      <c r="AE919" s="158" t="s">
        <v>74</v>
      </c>
      <c r="AF919" s="71">
        <f t="shared" si="71"/>
        <v>0</v>
      </c>
      <c r="AG919" s="70">
        <v>0</v>
      </c>
      <c r="AH919" s="300">
        <v>0</v>
      </c>
      <c r="AI919" s="158" t="s">
        <v>74</v>
      </c>
      <c r="AJ919" s="67">
        <v>0</v>
      </c>
      <c r="AK919" s="76" t="s">
        <v>74</v>
      </c>
      <c r="AL919" s="76" t="s">
        <v>74</v>
      </c>
      <c r="AM919" s="71">
        <f t="shared" si="72"/>
        <v>0</v>
      </c>
      <c r="AN919" s="305">
        <f>+K919+AC919-AH919</f>
        <v>15000000</v>
      </c>
      <c r="AO919" s="67" t="s">
        <v>66</v>
      </c>
      <c r="AP919" s="70">
        <v>15000000</v>
      </c>
      <c r="AQ919" s="67" t="s">
        <v>94</v>
      </c>
      <c r="AR919" s="70">
        <v>0</v>
      </c>
      <c r="AS919" s="80" t="s">
        <v>74</v>
      </c>
      <c r="AT919" s="301">
        <v>12000000</v>
      </c>
      <c r="AU919" s="203">
        <f t="shared" si="73"/>
        <v>3000000</v>
      </c>
      <c r="AV919" s="83">
        <f t="shared" si="74"/>
        <v>0.8</v>
      </c>
      <c r="AW919" s="158" t="s">
        <v>74</v>
      </c>
      <c r="AX919" s="67" t="s">
        <v>95</v>
      </c>
      <c r="AY919" s="71" t="s">
        <v>8358</v>
      </c>
      <c r="AZ919" s="68" t="s">
        <v>66</v>
      </c>
      <c r="BA919" s="68" t="s">
        <v>66</v>
      </c>
    </row>
    <row r="920" spans="2:53" x14ac:dyDescent="0.25">
      <c r="B920" s="68">
        <v>2024</v>
      </c>
      <c r="C920" s="68">
        <v>891780111</v>
      </c>
      <c r="D920" s="69" t="s">
        <v>64</v>
      </c>
      <c r="E920" s="74" t="s">
        <v>8357</v>
      </c>
      <c r="F920" s="71" t="s">
        <v>8356</v>
      </c>
      <c r="G920" s="314">
        <v>0</v>
      </c>
      <c r="H920" s="67" t="s">
        <v>72</v>
      </c>
      <c r="I920" s="69" t="s">
        <v>65</v>
      </c>
      <c r="J920" s="70" t="s">
        <v>8355</v>
      </c>
      <c r="K920" s="70">
        <v>18000000</v>
      </c>
      <c r="L920" s="68" t="s">
        <v>67</v>
      </c>
      <c r="M920" s="70" t="s">
        <v>2978</v>
      </c>
      <c r="N920" s="70">
        <v>1083017290</v>
      </c>
      <c r="O920" s="70">
        <v>1498</v>
      </c>
      <c r="P920" s="158">
        <v>45475</v>
      </c>
      <c r="Q920" s="70">
        <v>4519037000</v>
      </c>
      <c r="R920" s="158">
        <v>45481</v>
      </c>
      <c r="S920" s="70">
        <v>18000000</v>
      </c>
      <c r="T920" s="67" t="s">
        <v>66</v>
      </c>
      <c r="U920" s="70">
        <v>57464638</v>
      </c>
      <c r="V920" s="70" t="s">
        <v>6066</v>
      </c>
      <c r="W920" s="158">
        <v>45481</v>
      </c>
      <c r="X920" s="158">
        <v>45481</v>
      </c>
      <c r="Y920" s="78" t="s">
        <v>74</v>
      </c>
      <c r="Z920" s="158">
        <v>45626</v>
      </c>
      <c r="AA920" s="71">
        <f t="shared" si="70"/>
        <v>145</v>
      </c>
      <c r="AB920" s="71">
        <v>0</v>
      </c>
      <c r="AC920" s="299">
        <v>0</v>
      </c>
      <c r="AD920" s="71">
        <v>0</v>
      </c>
      <c r="AE920" s="158" t="s">
        <v>74</v>
      </c>
      <c r="AF920" s="71">
        <f t="shared" si="71"/>
        <v>0</v>
      </c>
      <c r="AG920" s="70">
        <v>0</v>
      </c>
      <c r="AH920" s="300">
        <v>0</v>
      </c>
      <c r="AI920" s="158" t="s">
        <v>74</v>
      </c>
      <c r="AJ920" s="67">
        <v>0</v>
      </c>
      <c r="AK920" s="76" t="s">
        <v>74</v>
      </c>
      <c r="AL920" s="76" t="s">
        <v>74</v>
      </c>
      <c r="AM920" s="71">
        <f t="shared" si="72"/>
        <v>0</v>
      </c>
      <c r="AN920" s="305">
        <f>+K920+AC920-AH920</f>
        <v>18000000</v>
      </c>
      <c r="AO920" s="67" t="s">
        <v>66</v>
      </c>
      <c r="AP920" s="70">
        <v>18000000</v>
      </c>
      <c r="AQ920" s="67" t="s">
        <v>94</v>
      </c>
      <c r="AR920" s="70">
        <v>0</v>
      </c>
      <c r="AS920" s="80" t="s">
        <v>74</v>
      </c>
      <c r="AT920" s="301">
        <v>10800000</v>
      </c>
      <c r="AU920" s="203">
        <f t="shared" si="73"/>
        <v>7200000</v>
      </c>
      <c r="AV920" s="83">
        <f t="shared" si="74"/>
        <v>0.6</v>
      </c>
      <c r="AW920" s="158" t="s">
        <v>74</v>
      </c>
      <c r="AX920" s="67" t="s">
        <v>95</v>
      </c>
      <c r="AY920" s="71" t="s">
        <v>8354</v>
      </c>
      <c r="AZ920" s="68" t="s">
        <v>66</v>
      </c>
      <c r="BA920" s="68" t="s">
        <v>66</v>
      </c>
    </row>
    <row r="921" spans="2:53" x14ac:dyDescent="0.25">
      <c r="B921" s="68">
        <v>2024</v>
      </c>
      <c r="C921" s="68">
        <v>891780111</v>
      </c>
      <c r="D921" s="69" t="s">
        <v>64</v>
      </c>
      <c r="E921" s="74" t="s">
        <v>8353</v>
      </c>
      <c r="F921" s="71" t="s">
        <v>8352</v>
      </c>
      <c r="G921" s="314">
        <v>0</v>
      </c>
      <c r="H921" s="67" t="s">
        <v>72</v>
      </c>
      <c r="I921" s="69" t="s">
        <v>65</v>
      </c>
      <c r="J921" s="70" t="s">
        <v>8351</v>
      </c>
      <c r="K921" s="70">
        <v>12500000</v>
      </c>
      <c r="L921" s="68" t="s">
        <v>67</v>
      </c>
      <c r="M921" s="70" t="s">
        <v>8350</v>
      </c>
      <c r="N921" s="70">
        <v>1003241053</v>
      </c>
      <c r="O921" s="70">
        <v>1499</v>
      </c>
      <c r="P921" s="158">
        <v>45475</v>
      </c>
      <c r="Q921" s="70">
        <v>2126650000</v>
      </c>
      <c r="R921" s="158">
        <v>45481</v>
      </c>
      <c r="S921" s="70">
        <v>12500000</v>
      </c>
      <c r="T921" s="67" t="s">
        <v>66</v>
      </c>
      <c r="U921" s="70">
        <v>85467461</v>
      </c>
      <c r="V921" s="70" t="s">
        <v>6140</v>
      </c>
      <c r="W921" s="158">
        <v>45481</v>
      </c>
      <c r="X921" s="158">
        <v>45481</v>
      </c>
      <c r="Y921" s="78" t="s">
        <v>74</v>
      </c>
      <c r="Z921" s="158">
        <v>45626</v>
      </c>
      <c r="AA921" s="71">
        <f t="shared" si="70"/>
        <v>145</v>
      </c>
      <c r="AB921" s="71">
        <v>0</v>
      </c>
      <c r="AC921" s="299">
        <v>0</v>
      </c>
      <c r="AD921" s="71">
        <v>0</v>
      </c>
      <c r="AE921" s="158" t="s">
        <v>74</v>
      </c>
      <c r="AF921" s="71">
        <f t="shared" si="71"/>
        <v>0</v>
      </c>
      <c r="AG921" s="70">
        <v>0</v>
      </c>
      <c r="AH921" s="300">
        <v>0</v>
      </c>
      <c r="AI921" s="158" t="s">
        <v>74</v>
      </c>
      <c r="AJ921" s="67">
        <v>0</v>
      </c>
      <c r="AK921" s="76" t="s">
        <v>74</v>
      </c>
      <c r="AL921" s="76" t="s">
        <v>74</v>
      </c>
      <c r="AM921" s="71">
        <f t="shared" si="72"/>
        <v>0</v>
      </c>
      <c r="AN921" s="305">
        <f>+K921+AC921-AH921</f>
        <v>12500000</v>
      </c>
      <c r="AO921" s="67" t="s">
        <v>66</v>
      </c>
      <c r="AP921" s="70">
        <v>12500000</v>
      </c>
      <c r="AQ921" s="67" t="s">
        <v>94</v>
      </c>
      <c r="AR921" s="70">
        <v>0</v>
      </c>
      <c r="AS921" s="80" t="s">
        <v>74</v>
      </c>
      <c r="AT921" s="301">
        <v>10000000</v>
      </c>
      <c r="AU921" s="203">
        <f t="shared" si="73"/>
        <v>2500000</v>
      </c>
      <c r="AV921" s="83">
        <f t="shared" si="74"/>
        <v>0.8</v>
      </c>
      <c r="AW921" s="158" t="s">
        <v>74</v>
      </c>
      <c r="AX921" s="67" t="s">
        <v>95</v>
      </c>
      <c r="AY921" s="71" t="s">
        <v>8349</v>
      </c>
      <c r="AZ921" s="68" t="s">
        <v>66</v>
      </c>
      <c r="BA921" s="68" t="s">
        <v>66</v>
      </c>
    </row>
    <row r="922" spans="2:53" x14ac:dyDescent="0.25">
      <c r="B922" s="68">
        <v>2024</v>
      </c>
      <c r="C922" s="68">
        <v>891780111</v>
      </c>
      <c r="D922" s="69" t="s">
        <v>64</v>
      </c>
      <c r="E922" s="74" t="s">
        <v>8348</v>
      </c>
      <c r="F922" s="71" t="s">
        <v>8347</v>
      </c>
      <c r="G922" s="314">
        <v>0</v>
      </c>
      <c r="H922" s="67" t="s">
        <v>72</v>
      </c>
      <c r="I922" s="69" t="s">
        <v>65</v>
      </c>
      <c r="J922" s="70" t="s">
        <v>8346</v>
      </c>
      <c r="K922" s="70">
        <v>10500000</v>
      </c>
      <c r="L922" s="68" t="s">
        <v>67</v>
      </c>
      <c r="M922" s="70" t="s">
        <v>8345</v>
      </c>
      <c r="N922" s="70">
        <v>1148701328</v>
      </c>
      <c r="O922" s="70">
        <v>1499</v>
      </c>
      <c r="P922" s="158">
        <v>45475</v>
      </c>
      <c r="Q922" s="70">
        <v>2126650000</v>
      </c>
      <c r="R922" s="158">
        <v>45481</v>
      </c>
      <c r="S922" s="70">
        <v>10500000</v>
      </c>
      <c r="T922" s="67" t="s">
        <v>66</v>
      </c>
      <c r="U922" s="70">
        <v>85467461</v>
      </c>
      <c r="V922" s="70" t="s">
        <v>6140</v>
      </c>
      <c r="W922" s="158">
        <v>45481</v>
      </c>
      <c r="X922" s="158">
        <v>45481</v>
      </c>
      <c r="Y922" s="78" t="s">
        <v>74</v>
      </c>
      <c r="Z922" s="158">
        <v>45626</v>
      </c>
      <c r="AA922" s="71">
        <f t="shared" si="70"/>
        <v>145</v>
      </c>
      <c r="AB922" s="71">
        <v>0</v>
      </c>
      <c r="AC922" s="299">
        <v>0</v>
      </c>
      <c r="AD922" s="71">
        <v>0</v>
      </c>
      <c r="AE922" s="158" t="s">
        <v>74</v>
      </c>
      <c r="AF922" s="71">
        <f t="shared" si="71"/>
        <v>0</v>
      </c>
      <c r="AG922" s="70">
        <v>0</v>
      </c>
      <c r="AH922" s="300">
        <v>0</v>
      </c>
      <c r="AI922" s="158" t="s">
        <v>74</v>
      </c>
      <c r="AJ922" s="67">
        <v>0</v>
      </c>
      <c r="AK922" s="76" t="s">
        <v>74</v>
      </c>
      <c r="AL922" s="76" t="s">
        <v>74</v>
      </c>
      <c r="AM922" s="71">
        <f t="shared" si="72"/>
        <v>0</v>
      </c>
      <c r="AN922" s="305">
        <f>+K922+AC922-AH922</f>
        <v>10500000</v>
      </c>
      <c r="AO922" s="67" t="s">
        <v>66</v>
      </c>
      <c r="AP922" s="70">
        <v>10500000</v>
      </c>
      <c r="AQ922" s="67" t="s">
        <v>94</v>
      </c>
      <c r="AR922" s="70">
        <v>0</v>
      </c>
      <c r="AS922" s="80" t="s">
        <v>74</v>
      </c>
      <c r="AT922" s="301">
        <v>8400000</v>
      </c>
      <c r="AU922" s="203">
        <f t="shared" si="73"/>
        <v>2100000</v>
      </c>
      <c r="AV922" s="83">
        <f t="shared" si="74"/>
        <v>0.8</v>
      </c>
      <c r="AW922" s="158" t="s">
        <v>74</v>
      </c>
      <c r="AX922" s="67" t="s">
        <v>95</v>
      </c>
      <c r="AY922" s="71" t="s">
        <v>8344</v>
      </c>
      <c r="AZ922" s="68" t="s">
        <v>66</v>
      </c>
      <c r="BA922" s="68" t="s">
        <v>66</v>
      </c>
    </row>
    <row r="923" spans="2:53" x14ac:dyDescent="0.25">
      <c r="B923" s="68">
        <v>2024</v>
      </c>
      <c r="C923" s="68">
        <v>891780111</v>
      </c>
      <c r="D923" s="69" t="s">
        <v>64</v>
      </c>
      <c r="E923" s="74" t="s">
        <v>8343</v>
      </c>
      <c r="F923" s="71" t="s">
        <v>8342</v>
      </c>
      <c r="G923" s="314">
        <v>0</v>
      </c>
      <c r="H923" s="67" t="s">
        <v>72</v>
      </c>
      <c r="I923" s="69" t="s">
        <v>65</v>
      </c>
      <c r="J923" s="70" t="s">
        <v>8341</v>
      </c>
      <c r="K923" s="70">
        <v>18000000</v>
      </c>
      <c r="L923" s="68" t="s">
        <v>67</v>
      </c>
      <c r="M923" s="70" t="s">
        <v>8340</v>
      </c>
      <c r="N923" s="70">
        <v>1004373746</v>
      </c>
      <c r="O923" s="70">
        <v>1498</v>
      </c>
      <c r="P923" s="158">
        <v>45475</v>
      </c>
      <c r="Q923" s="70">
        <v>4519037000</v>
      </c>
      <c r="R923" s="158">
        <v>45481</v>
      </c>
      <c r="S923" s="70">
        <v>18000000</v>
      </c>
      <c r="T923" s="67" t="s">
        <v>66</v>
      </c>
      <c r="U923" s="70">
        <v>1082870070</v>
      </c>
      <c r="V923" s="70" t="s">
        <v>6187</v>
      </c>
      <c r="W923" s="158">
        <v>45481</v>
      </c>
      <c r="X923" s="158">
        <v>45481</v>
      </c>
      <c r="Y923" s="78" t="s">
        <v>74</v>
      </c>
      <c r="Z923" s="158">
        <v>45626</v>
      </c>
      <c r="AA923" s="71">
        <f t="shared" si="70"/>
        <v>145</v>
      </c>
      <c r="AB923" s="71">
        <v>0</v>
      </c>
      <c r="AC923" s="299">
        <v>0</v>
      </c>
      <c r="AD923" s="71">
        <v>0</v>
      </c>
      <c r="AE923" s="158" t="s">
        <v>74</v>
      </c>
      <c r="AF923" s="71">
        <f t="shared" si="71"/>
        <v>0</v>
      </c>
      <c r="AG923" s="70">
        <v>0</v>
      </c>
      <c r="AH923" s="300">
        <v>0</v>
      </c>
      <c r="AI923" s="158" t="s">
        <v>74</v>
      </c>
      <c r="AJ923" s="67">
        <v>0</v>
      </c>
      <c r="AK923" s="76" t="s">
        <v>74</v>
      </c>
      <c r="AL923" s="76" t="s">
        <v>74</v>
      </c>
      <c r="AM923" s="71">
        <f t="shared" si="72"/>
        <v>0</v>
      </c>
      <c r="AN923" s="305">
        <f>+K923+AC923-AH923</f>
        <v>18000000</v>
      </c>
      <c r="AO923" s="67" t="s">
        <v>66</v>
      </c>
      <c r="AP923" s="70">
        <v>18000000</v>
      </c>
      <c r="AQ923" s="67" t="s">
        <v>94</v>
      </c>
      <c r="AR923" s="70">
        <v>0</v>
      </c>
      <c r="AS923" s="80" t="s">
        <v>74</v>
      </c>
      <c r="AT923" s="301">
        <v>14400000</v>
      </c>
      <c r="AU923" s="203">
        <f t="shared" si="73"/>
        <v>3600000</v>
      </c>
      <c r="AV923" s="83">
        <f t="shared" si="74"/>
        <v>0.8</v>
      </c>
      <c r="AW923" s="158" t="s">
        <v>74</v>
      </c>
      <c r="AX923" s="67" t="s">
        <v>95</v>
      </c>
      <c r="AY923" s="71" t="s">
        <v>8339</v>
      </c>
      <c r="AZ923" s="68" t="s">
        <v>66</v>
      </c>
      <c r="BA923" s="68" t="s">
        <v>66</v>
      </c>
    </row>
    <row r="924" spans="2:53" x14ac:dyDescent="0.25">
      <c r="B924" s="68">
        <v>2024</v>
      </c>
      <c r="C924" s="68">
        <v>891780111</v>
      </c>
      <c r="D924" s="69" t="s">
        <v>64</v>
      </c>
      <c r="E924" s="74" t="s">
        <v>8338</v>
      </c>
      <c r="F924" s="71" t="s">
        <v>8337</v>
      </c>
      <c r="G924" s="314">
        <v>0</v>
      </c>
      <c r="H924" s="67" t="s">
        <v>72</v>
      </c>
      <c r="I924" s="69" t="s">
        <v>65</v>
      </c>
      <c r="J924" s="70" t="s">
        <v>8336</v>
      </c>
      <c r="K924" s="70">
        <v>15000000</v>
      </c>
      <c r="L924" s="68" t="s">
        <v>67</v>
      </c>
      <c r="M924" s="70" t="s">
        <v>8335</v>
      </c>
      <c r="N924" s="70">
        <v>7602221</v>
      </c>
      <c r="O924" s="70">
        <v>1498</v>
      </c>
      <c r="P924" s="158">
        <v>45475</v>
      </c>
      <c r="Q924" s="70">
        <v>4519037000</v>
      </c>
      <c r="R924" s="158">
        <v>45481</v>
      </c>
      <c r="S924" s="70">
        <v>15000000</v>
      </c>
      <c r="T924" s="67" t="s">
        <v>66</v>
      </c>
      <c r="U924" s="70">
        <v>85467461</v>
      </c>
      <c r="V924" s="70" t="s">
        <v>6140</v>
      </c>
      <c r="W924" s="158">
        <v>45481</v>
      </c>
      <c r="X924" s="158">
        <v>45481</v>
      </c>
      <c r="Y924" s="78" t="s">
        <v>74</v>
      </c>
      <c r="Z924" s="158">
        <v>45626</v>
      </c>
      <c r="AA924" s="71">
        <f t="shared" si="70"/>
        <v>145</v>
      </c>
      <c r="AB924" s="71">
        <v>0</v>
      </c>
      <c r="AC924" s="299">
        <v>0</v>
      </c>
      <c r="AD924" s="71">
        <v>0</v>
      </c>
      <c r="AE924" s="158" t="s">
        <v>74</v>
      </c>
      <c r="AF924" s="71">
        <f t="shared" si="71"/>
        <v>0</v>
      </c>
      <c r="AG924" s="70">
        <v>0</v>
      </c>
      <c r="AH924" s="300">
        <v>0</v>
      </c>
      <c r="AI924" s="158" t="s">
        <v>74</v>
      </c>
      <c r="AJ924" s="67">
        <v>0</v>
      </c>
      <c r="AK924" s="76" t="s">
        <v>74</v>
      </c>
      <c r="AL924" s="76" t="s">
        <v>74</v>
      </c>
      <c r="AM924" s="71">
        <f t="shared" si="72"/>
        <v>0</v>
      </c>
      <c r="AN924" s="305">
        <f>+K924+AC924-AH924</f>
        <v>15000000</v>
      </c>
      <c r="AO924" s="67" t="s">
        <v>66</v>
      </c>
      <c r="AP924" s="70">
        <v>15000000</v>
      </c>
      <c r="AQ924" s="67" t="s">
        <v>94</v>
      </c>
      <c r="AR924" s="70">
        <v>0</v>
      </c>
      <c r="AS924" s="80" t="s">
        <v>74</v>
      </c>
      <c r="AT924" s="301">
        <v>12000000</v>
      </c>
      <c r="AU924" s="203">
        <f t="shared" si="73"/>
        <v>3000000</v>
      </c>
      <c r="AV924" s="83">
        <f t="shared" si="74"/>
        <v>0.8</v>
      </c>
      <c r="AW924" s="158" t="s">
        <v>74</v>
      </c>
      <c r="AX924" s="67" t="s">
        <v>95</v>
      </c>
      <c r="AY924" s="71" t="s">
        <v>8334</v>
      </c>
      <c r="AZ924" s="68" t="s">
        <v>66</v>
      </c>
      <c r="BA924" s="68" t="s">
        <v>66</v>
      </c>
    </row>
    <row r="925" spans="2:53" x14ac:dyDescent="0.25">
      <c r="B925" s="68">
        <v>2024</v>
      </c>
      <c r="C925" s="68">
        <v>891780111</v>
      </c>
      <c r="D925" s="69" t="s">
        <v>64</v>
      </c>
      <c r="E925" s="74" t="s">
        <v>8333</v>
      </c>
      <c r="F925" s="71" t="s">
        <v>8332</v>
      </c>
      <c r="G925" s="314">
        <v>0</v>
      </c>
      <c r="H925" s="67" t="s">
        <v>72</v>
      </c>
      <c r="I925" s="69" t="s">
        <v>1521</v>
      </c>
      <c r="J925" s="70" t="s">
        <v>8331</v>
      </c>
      <c r="K925" s="70">
        <v>18000000</v>
      </c>
      <c r="L925" s="68" t="s">
        <v>67</v>
      </c>
      <c r="M925" s="70" t="s">
        <v>8330</v>
      </c>
      <c r="N925" s="70">
        <v>1082937823</v>
      </c>
      <c r="O925" s="70">
        <v>855</v>
      </c>
      <c r="P925" s="158">
        <v>45390</v>
      </c>
      <c r="Q925" s="70">
        <v>400000000</v>
      </c>
      <c r="R925" s="158">
        <v>45481</v>
      </c>
      <c r="S925" s="70">
        <v>18000000</v>
      </c>
      <c r="T925" s="67" t="s">
        <v>66</v>
      </c>
      <c r="U925" s="70">
        <v>1192791759</v>
      </c>
      <c r="V925" s="70" t="s">
        <v>2571</v>
      </c>
      <c r="W925" s="158">
        <v>45481</v>
      </c>
      <c r="X925" s="158">
        <v>45481</v>
      </c>
      <c r="Y925" s="78" t="s">
        <v>74</v>
      </c>
      <c r="Z925" s="158">
        <v>45626</v>
      </c>
      <c r="AA925" s="71">
        <f t="shared" si="70"/>
        <v>145</v>
      </c>
      <c r="AB925" s="71">
        <v>0</v>
      </c>
      <c r="AC925" s="299">
        <v>0</v>
      </c>
      <c r="AD925" s="71">
        <v>0</v>
      </c>
      <c r="AE925" s="158" t="s">
        <v>74</v>
      </c>
      <c r="AF925" s="71">
        <f t="shared" si="71"/>
        <v>0</v>
      </c>
      <c r="AG925" s="70">
        <v>0</v>
      </c>
      <c r="AH925" s="300">
        <v>0</v>
      </c>
      <c r="AI925" s="158" t="s">
        <v>74</v>
      </c>
      <c r="AJ925" s="67">
        <v>0</v>
      </c>
      <c r="AK925" s="76" t="s">
        <v>74</v>
      </c>
      <c r="AL925" s="76" t="s">
        <v>74</v>
      </c>
      <c r="AM925" s="71">
        <f t="shared" si="72"/>
        <v>0</v>
      </c>
      <c r="AN925" s="305">
        <f>+K925+AC925-AH925</f>
        <v>18000000</v>
      </c>
      <c r="AO925" s="67" t="s">
        <v>94</v>
      </c>
      <c r="AP925" s="70">
        <v>0</v>
      </c>
      <c r="AQ925" s="67" t="s">
        <v>94</v>
      </c>
      <c r="AR925" s="70">
        <v>0</v>
      </c>
      <c r="AS925" s="80" t="s">
        <v>74</v>
      </c>
      <c r="AT925" s="301">
        <v>14400000</v>
      </c>
      <c r="AU925" s="203">
        <f t="shared" si="73"/>
        <v>3600000</v>
      </c>
      <c r="AV925" s="83">
        <f t="shared" si="74"/>
        <v>0.8</v>
      </c>
      <c r="AW925" s="158" t="s">
        <v>74</v>
      </c>
      <c r="AX925" s="67" t="s">
        <v>95</v>
      </c>
      <c r="AY925" s="71" t="s">
        <v>8329</v>
      </c>
      <c r="AZ925" s="68" t="s">
        <v>66</v>
      </c>
      <c r="BA925" s="68" t="s">
        <v>66</v>
      </c>
    </row>
    <row r="926" spans="2:53" x14ac:dyDescent="0.25">
      <c r="B926" s="68">
        <v>2024</v>
      </c>
      <c r="C926" s="68">
        <v>891780111</v>
      </c>
      <c r="D926" s="69" t="s">
        <v>64</v>
      </c>
      <c r="E926" s="74" t="s">
        <v>8328</v>
      </c>
      <c r="F926" s="71" t="s">
        <v>8327</v>
      </c>
      <c r="G926" s="314">
        <v>0</v>
      </c>
      <c r="H926" s="67" t="s">
        <v>72</v>
      </c>
      <c r="I926" s="69" t="s">
        <v>65</v>
      </c>
      <c r="J926" s="70" t="s">
        <v>8326</v>
      </c>
      <c r="K926" s="70">
        <v>20500000</v>
      </c>
      <c r="L926" s="68" t="s">
        <v>67</v>
      </c>
      <c r="M926" s="70" t="s">
        <v>8325</v>
      </c>
      <c r="N926" s="70">
        <v>1083009761</v>
      </c>
      <c r="O926" s="70">
        <v>1498</v>
      </c>
      <c r="P926" s="158">
        <v>45475</v>
      </c>
      <c r="Q926" s="70">
        <v>4519037000</v>
      </c>
      <c r="R926" s="158">
        <v>45481</v>
      </c>
      <c r="S926" s="70">
        <v>20500000</v>
      </c>
      <c r="T926" s="67" t="s">
        <v>66</v>
      </c>
      <c r="U926" s="70">
        <v>12621405</v>
      </c>
      <c r="V926" s="70" t="s">
        <v>5391</v>
      </c>
      <c r="W926" s="158">
        <v>45481</v>
      </c>
      <c r="X926" s="158">
        <v>45481</v>
      </c>
      <c r="Y926" s="78" t="s">
        <v>74</v>
      </c>
      <c r="Z926" s="158">
        <v>45626</v>
      </c>
      <c r="AA926" s="71">
        <f t="shared" si="70"/>
        <v>145</v>
      </c>
      <c r="AB926" s="71">
        <v>0</v>
      </c>
      <c r="AC926" s="299">
        <v>0</v>
      </c>
      <c r="AD926" s="71">
        <v>0</v>
      </c>
      <c r="AE926" s="158" t="s">
        <v>74</v>
      </c>
      <c r="AF926" s="71">
        <f t="shared" si="71"/>
        <v>0</v>
      </c>
      <c r="AG926" s="70">
        <v>0</v>
      </c>
      <c r="AH926" s="300">
        <v>0</v>
      </c>
      <c r="AI926" s="158" t="s">
        <v>74</v>
      </c>
      <c r="AJ926" s="67">
        <v>0</v>
      </c>
      <c r="AK926" s="76" t="s">
        <v>74</v>
      </c>
      <c r="AL926" s="76" t="s">
        <v>74</v>
      </c>
      <c r="AM926" s="71">
        <f t="shared" si="72"/>
        <v>0</v>
      </c>
      <c r="AN926" s="305">
        <f>+K926+AC926-AH926</f>
        <v>20500000</v>
      </c>
      <c r="AO926" s="67" t="s">
        <v>66</v>
      </c>
      <c r="AP926" s="70">
        <v>20500000</v>
      </c>
      <c r="AQ926" s="67" t="s">
        <v>94</v>
      </c>
      <c r="AR926" s="70">
        <v>0</v>
      </c>
      <c r="AS926" s="80" t="s">
        <v>74</v>
      </c>
      <c r="AT926" s="301">
        <v>16400000</v>
      </c>
      <c r="AU926" s="203">
        <f t="shared" si="73"/>
        <v>4100000</v>
      </c>
      <c r="AV926" s="83">
        <f t="shared" si="74"/>
        <v>0.8</v>
      </c>
      <c r="AW926" s="158" t="s">
        <v>74</v>
      </c>
      <c r="AX926" s="67" t="s">
        <v>95</v>
      </c>
      <c r="AY926" s="71" t="s">
        <v>8324</v>
      </c>
      <c r="AZ926" s="68" t="s">
        <v>66</v>
      </c>
      <c r="BA926" s="68" t="s">
        <v>66</v>
      </c>
    </row>
    <row r="927" spans="2:53" x14ac:dyDescent="0.25">
      <c r="B927" s="68">
        <v>2024</v>
      </c>
      <c r="C927" s="68">
        <v>891780111</v>
      </c>
      <c r="D927" s="69" t="s">
        <v>64</v>
      </c>
      <c r="E927" s="74" t="s">
        <v>8323</v>
      </c>
      <c r="F927" s="71" t="s">
        <v>8322</v>
      </c>
      <c r="G927" s="314">
        <v>0</v>
      </c>
      <c r="H927" s="67" t="s">
        <v>72</v>
      </c>
      <c r="I927" s="69" t="s">
        <v>65</v>
      </c>
      <c r="J927" s="70" t="s">
        <v>8321</v>
      </c>
      <c r="K927" s="70">
        <v>16500000</v>
      </c>
      <c r="L927" s="68" t="s">
        <v>67</v>
      </c>
      <c r="M927" s="70" t="s">
        <v>8320</v>
      </c>
      <c r="N927" s="70">
        <v>1082934684</v>
      </c>
      <c r="O927" s="70">
        <v>1498</v>
      </c>
      <c r="P927" s="158">
        <v>45475</v>
      </c>
      <c r="Q927" s="70">
        <v>4519037000</v>
      </c>
      <c r="R927" s="158">
        <v>45481</v>
      </c>
      <c r="S927" s="70">
        <v>16500000</v>
      </c>
      <c r="T927" s="67" t="s">
        <v>66</v>
      </c>
      <c r="U927" s="70">
        <v>72175281</v>
      </c>
      <c r="V927" s="70" t="s">
        <v>4905</v>
      </c>
      <c r="W927" s="158">
        <v>45481</v>
      </c>
      <c r="X927" s="158">
        <v>45481</v>
      </c>
      <c r="Y927" s="78" t="s">
        <v>74</v>
      </c>
      <c r="Z927" s="158">
        <v>45626</v>
      </c>
      <c r="AA927" s="71">
        <f t="shared" si="70"/>
        <v>145</v>
      </c>
      <c r="AB927" s="71">
        <v>0</v>
      </c>
      <c r="AC927" s="299">
        <v>0</v>
      </c>
      <c r="AD927" s="71">
        <v>0</v>
      </c>
      <c r="AE927" s="158" t="s">
        <v>74</v>
      </c>
      <c r="AF927" s="71">
        <f t="shared" si="71"/>
        <v>0</v>
      </c>
      <c r="AG927" s="70">
        <v>0</v>
      </c>
      <c r="AH927" s="300">
        <v>0</v>
      </c>
      <c r="AI927" s="158" t="s">
        <v>74</v>
      </c>
      <c r="AJ927" s="67">
        <v>0</v>
      </c>
      <c r="AK927" s="76" t="s">
        <v>74</v>
      </c>
      <c r="AL927" s="76" t="s">
        <v>74</v>
      </c>
      <c r="AM927" s="71">
        <f t="shared" si="72"/>
        <v>0</v>
      </c>
      <c r="AN927" s="305">
        <f>+K927+AC927-AH927</f>
        <v>16500000</v>
      </c>
      <c r="AO927" s="67" t="s">
        <v>66</v>
      </c>
      <c r="AP927" s="70">
        <v>16500000</v>
      </c>
      <c r="AQ927" s="67" t="s">
        <v>94</v>
      </c>
      <c r="AR927" s="70">
        <v>0</v>
      </c>
      <c r="AS927" s="80" t="s">
        <v>74</v>
      </c>
      <c r="AT927" s="301">
        <v>13200000</v>
      </c>
      <c r="AU927" s="203">
        <f t="shared" si="73"/>
        <v>3300000</v>
      </c>
      <c r="AV927" s="83">
        <f t="shared" si="74"/>
        <v>0.8</v>
      </c>
      <c r="AW927" s="158" t="s">
        <v>74</v>
      </c>
      <c r="AX927" s="67" t="s">
        <v>95</v>
      </c>
      <c r="AY927" s="71" t="s">
        <v>8319</v>
      </c>
      <c r="AZ927" s="68" t="s">
        <v>66</v>
      </c>
      <c r="BA927" s="68" t="s">
        <v>66</v>
      </c>
    </row>
    <row r="928" spans="2:53" x14ac:dyDescent="0.25">
      <c r="B928" s="68">
        <v>2024</v>
      </c>
      <c r="C928" s="68">
        <v>891780111</v>
      </c>
      <c r="D928" s="69" t="s">
        <v>64</v>
      </c>
      <c r="E928" s="74" t="s">
        <v>8318</v>
      </c>
      <c r="F928" s="71" t="s">
        <v>8317</v>
      </c>
      <c r="G928" s="314">
        <v>0</v>
      </c>
      <c r="H928" s="67" t="s">
        <v>72</v>
      </c>
      <c r="I928" s="69" t="s">
        <v>65</v>
      </c>
      <c r="J928" s="70" t="s">
        <v>8316</v>
      </c>
      <c r="K928" s="70">
        <v>23500000</v>
      </c>
      <c r="L928" s="68" t="s">
        <v>67</v>
      </c>
      <c r="M928" s="70" t="s">
        <v>8315</v>
      </c>
      <c r="N928" s="70">
        <v>18491956</v>
      </c>
      <c r="O928" s="70">
        <v>1498</v>
      </c>
      <c r="P928" s="158">
        <v>45475</v>
      </c>
      <c r="Q928" s="70">
        <v>4519037000</v>
      </c>
      <c r="R928" s="158">
        <v>45481</v>
      </c>
      <c r="S928" s="70">
        <v>23500000</v>
      </c>
      <c r="T928" s="67" t="s">
        <v>66</v>
      </c>
      <c r="U928" s="70">
        <v>12621405</v>
      </c>
      <c r="V928" s="70" t="s">
        <v>5391</v>
      </c>
      <c r="W928" s="158">
        <v>45481</v>
      </c>
      <c r="X928" s="158">
        <v>45481</v>
      </c>
      <c r="Y928" s="78" t="s">
        <v>74</v>
      </c>
      <c r="Z928" s="158">
        <v>45626</v>
      </c>
      <c r="AA928" s="71">
        <f t="shared" si="70"/>
        <v>145</v>
      </c>
      <c r="AB928" s="71">
        <v>0</v>
      </c>
      <c r="AC928" s="299">
        <v>0</v>
      </c>
      <c r="AD928" s="71">
        <v>0</v>
      </c>
      <c r="AE928" s="158" t="s">
        <v>74</v>
      </c>
      <c r="AF928" s="71">
        <f t="shared" si="71"/>
        <v>0</v>
      </c>
      <c r="AG928" s="70">
        <v>0</v>
      </c>
      <c r="AH928" s="300">
        <v>0</v>
      </c>
      <c r="AI928" s="158" t="s">
        <v>74</v>
      </c>
      <c r="AJ928" s="67">
        <v>0</v>
      </c>
      <c r="AK928" s="76" t="s">
        <v>74</v>
      </c>
      <c r="AL928" s="76" t="s">
        <v>74</v>
      </c>
      <c r="AM928" s="71">
        <f t="shared" si="72"/>
        <v>0</v>
      </c>
      <c r="AN928" s="305">
        <f>+K928+AC928-AH928</f>
        <v>23500000</v>
      </c>
      <c r="AO928" s="67" t="s">
        <v>66</v>
      </c>
      <c r="AP928" s="70">
        <v>23500000</v>
      </c>
      <c r="AQ928" s="67" t="s">
        <v>94</v>
      </c>
      <c r="AR928" s="70">
        <v>0</v>
      </c>
      <c r="AS928" s="80" t="s">
        <v>74</v>
      </c>
      <c r="AT928" s="301">
        <v>18800000</v>
      </c>
      <c r="AU928" s="203">
        <f t="shared" si="73"/>
        <v>4700000</v>
      </c>
      <c r="AV928" s="83">
        <f t="shared" si="74"/>
        <v>0.8</v>
      </c>
      <c r="AW928" s="158" t="s">
        <v>74</v>
      </c>
      <c r="AX928" s="67" t="s">
        <v>95</v>
      </c>
      <c r="AY928" s="71" t="s">
        <v>8314</v>
      </c>
      <c r="AZ928" s="68" t="s">
        <v>66</v>
      </c>
      <c r="BA928" s="68" t="s">
        <v>66</v>
      </c>
    </row>
    <row r="929" spans="2:53" x14ac:dyDescent="0.25">
      <c r="B929" s="68">
        <v>2024</v>
      </c>
      <c r="C929" s="68">
        <v>891780111</v>
      </c>
      <c r="D929" s="69" t="s">
        <v>64</v>
      </c>
      <c r="E929" s="74" t="s">
        <v>8313</v>
      </c>
      <c r="F929" s="71" t="s">
        <v>8312</v>
      </c>
      <c r="G929" s="314">
        <v>0</v>
      </c>
      <c r="H929" s="67" t="s">
        <v>72</v>
      </c>
      <c r="I929" s="69" t="s">
        <v>65</v>
      </c>
      <c r="J929" s="70" t="s">
        <v>8311</v>
      </c>
      <c r="K929" s="70">
        <v>20500000</v>
      </c>
      <c r="L929" s="68" t="s">
        <v>67</v>
      </c>
      <c r="M929" s="70" t="s">
        <v>8310</v>
      </c>
      <c r="N929" s="70">
        <v>1082968283</v>
      </c>
      <c r="O929" s="70">
        <v>1498</v>
      </c>
      <c r="P929" s="158">
        <v>45475</v>
      </c>
      <c r="Q929" s="70">
        <v>4519037000</v>
      </c>
      <c r="R929" s="158">
        <v>45481</v>
      </c>
      <c r="S929" s="70">
        <v>20500000</v>
      </c>
      <c r="T929" s="67" t="s">
        <v>66</v>
      </c>
      <c r="U929" s="70">
        <v>12621405</v>
      </c>
      <c r="V929" s="70" t="s">
        <v>5391</v>
      </c>
      <c r="W929" s="158">
        <v>45481</v>
      </c>
      <c r="X929" s="158">
        <v>45481</v>
      </c>
      <c r="Y929" s="78" t="s">
        <v>74</v>
      </c>
      <c r="Z929" s="158">
        <v>45626</v>
      </c>
      <c r="AA929" s="71">
        <f t="shared" si="70"/>
        <v>145</v>
      </c>
      <c r="AB929" s="71">
        <v>0</v>
      </c>
      <c r="AC929" s="299">
        <v>0</v>
      </c>
      <c r="AD929" s="71">
        <v>0</v>
      </c>
      <c r="AE929" s="158" t="s">
        <v>74</v>
      </c>
      <c r="AF929" s="71">
        <f t="shared" si="71"/>
        <v>0</v>
      </c>
      <c r="AG929" s="70">
        <v>0</v>
      </c>
      <c r="AH929" s="300">
        <v>0</v>
      </c>
      <c r="AI929" s="158" t="s">
        <v>74</v>
      </c>
      <c r="AJ929" s="67">
        <v>0</v>
      </c>
      <c r="AK929" s="76" t="s">
        <v>74</v>
      </c>
      <c r="AL929" s="76" t="s">
        <v>74</v>
      </c>
      <c r="AM929" s="71">
        <f t="shared" si="72"/>
        <v>0</v>
      </c>
      <c r="AN929" s="305">
        <f>+K929+AC929-AH929</f>
        <v>20500000</v>
      </c>
      <c r="AO929" s="67" t="s">
        <v>66</v>
      </c>
      <c r="AP929" s="70">
        <v>20500000</v>
      </c>
      <c r="AQ929" s="67" t="s">
        <v>94</v>
      </c>
      <c r="AR929" s="70">
        <v>0</v>
      </c>
      <c r="AS929" s="80" t="s">
        <v>74</v>
      </c>
      <c r="AT929" s="301">
        <v>16400000</v>
      </c>
      <c r="AU929" s="203">
        <f t="shared" si="73"/>
        <v>4100000</v>
      </c>
      <c r="AV929" s="83">
        <f t="shared" si="74"/>
        <v>0.8</v>
      </c>
      <c r="AW929" s="158" t="s">
        <v>74</v>
      </c>
      <c r="AX929" s="67" t="s">
        <v>95</v>
      </c>
      <c r="AY929" s="71" t="s">
        <v>8309</v>
      </c>
      <c r="AZ929" s="68" t="s">
        <v>66</v>
      </c>
      <c r="BA929" s="68" t="s">
        <v>66</v>
      </c>
    </row>
    <row r="930" spans="2:53" x14ac:dyDescent="0.25">
      <c r="B930" s="68">
        <v>2024</v>
      </c>
      <c r="C930" s="68">
        <v>891780111</v>
      </c>
      <c r="D930" s="69" t="s">
        <v>64</v>
      </c>
      <c r="E930" s="74" t="s">
        <v>8308</v>
      </c>
      <c r="F930" s="71" t="s">
        <v>8307</v>
      </c>
      <c r="G930" s="314">
        <v>0</v>
      </c>
      <c r="H930" s="67" t="s">
        <v>72</v>
      </c>
      <c r="I930" s="69" t="s">
        <v>65</v>
      </c>
      <c r="J930" s="70" t="s">
        <v>8302</v>
      </c>
      <c r="K930" s="70">
        <v>2900000</v>
      </c>
      <c r="L930" s="68" t="s">
        <v>67</v>
      </c>
      <c r="M930" s="70" t="s">
        <v>8306</v>
      </c>
      <c r="N930" s="70">
        <v>7601477</v>
      </c>
      <c r="O930" s="70">
        <v>1498</v>
      </c>
      <c r="P930" s="158">
        <v>45475</v>
      </c>
      <c r="Q930" s="70">
        <v>4519037000</v>
      </c>
      <c r="R930" s="158">
        <v>45481</v>
      </c>
      <c r="S930" s="70">
        <v>2900000</v>
      </c>
      <c r="T930" s="67" t="s">
        <v>66</v>
      </c>
      <c r="U930" s="70">
        <v>41947381</v>
      </c>
      <c r="V930" s="70" t="s">
        <v>7502</v>
      </c>
      <c r="W930" s="158">
        <v>45481</v>
      </c>
      <c r="X930" s="158">
        <v>45481</v>
      </c>
      <c r="Y930" s="78" t="s">
        <v>74</v>
      </c>
      <c r="Z930" s="249">
        <v>45498</v>
      </c>
      <c r="AA930" s="71">
        <f t="shared" si="70"/>
        <v>17</v>
      </c>
      <c r="AB930" s="71">
        <v>0</v>
      </c>
      <c r="AC930" s="299">
        <v>0</v>
      </c>
      <c r="AD930" s="71">
        <v>0</v>
      </c>
      <c r="AE930" s="158" t="s">
        <v>74</v>
      </c>
      <c r="AF930" s="71">
        <f t="shared" si="71"/>
        <v>0</v>
      </c>
      <c r="AG930" s="70">
        <v>0</v>
      </c>
      <c r="AH930" s="300">
        <v>0</v>
      </c>
      <c r="AI930" s="158" t="s">
        <v>74</v>
      </c>
      <c r="AJ930" s="67">
        <v>0</v>
      </c>
      <c r="AK930" s="76" t="s">
        <v>74</v>
      </c>
      <c r="AL930" s="76" t="s">
        <v>74</v>
      </c>
      <c r="AM930" s="71">
        <f t="shared" si="72"/>
        <v>0</v>
      </c>
      <c r="AN930" s="305">
        <f>+K930+AC930-AH930</f>
        <v>2900000</v>
      </c>
      <c r="AO930" s="67" t="s">
        <v>66</v>
      </c>
      <c r="AP930" s="70">
        <v>2900000</v>
      </c>
      <c r="AQ930" s="67" t="s">
        <v>94</v>
      </c>
      <c r="AR930" s="70">
        <v>0</v>
      </c>
      <c r="AS930" s="80" t="s">
        <v>74</v>
      </c>
      <c r="AT930" s="301">
        <v>2900000</v>
      </c>
      <c r="AU930" s="203">
        <f t="shared" si="73"/>
        <v>0</v>
      </c>
      <c r="AV930" s="83">
        <f t="shared" si="74"/>
        <v>1</v>
      </c>
      <c r="AW930" s="158" t="s">
        <v>74</v>
      </c>
      <c r="AX930" s="67" t="s">
        <v>80</v>
      </c>
      <c r="AY930" s="71" t="s">
        <v>8305</v>
      </c>
      <c r="AZ930" s="68" t="s">
        <v>66</v>
      </c>
      <c r="BA930" s="68" t="s">
        <v>66</v>
      </c>
    </row>
    <row r="931" spans="2:53" x14ac:dyDescent="0.25">
      <c r="B931" s="68">
        <v>2024</v>
      </c>
      <c r="C931" s="68">
        <v>891780111</v>
      </c>
      <c r="D931" s="69" t="s">
        <v>64</v>
      </c>
      <c r="E931" s="74" t="s">
        <v>8304</v>
      </c>
      <c r="F931" s="71" t="s">
        <v>8303</v>
      </c>
      <c r="G931" s="314">
        <v>0</v>
      </c>
      <c r="H931" s="67" t="s">
        <v>72</v>
      </c>
      <c r="I931" s="69" t="s">
        <v>65</v>
      </c>
      <c r="J931" s="70" t="s">
        <v>8302</v>
      </c>
      <c r="K931" s="70">
        <v>2900000</v>
      </c>
      <c r="L931" s="68" t="s">
        <v>67</v>
      </c>
      <c r="M931" s="70" t="s">
        <v>6632</v>
      </c>
      <c r="N931" s="70">
        <v>1082912086</v>
      </c>
      <c r="O931" s="70">
        <v>1498</v>
      </c>
      <c r="P931" s="158">
        <v>45475</v>
      </c>
      <c r="Q931" s="70">
        <v>4519037000</v>
      </c>
      <c r="R931" s="158">
        <v>45481</v>
      </c>
      <c r="S931" s="70">
        <v>2900000</v>
      </c>
      <c r="T931" s="67" t="s">
        <v>66</v>
      </c>
      <c r="U931" s="70">
        <v>41947381</v>
      </c>
      <c r="V931" s="70" t="s">
        <v>7502</v>
      </c>
      <c r="W931" s="158">
        <v>45481</v>
      </c>
      <c r="X931" s="158">
        <v>45481</v>
      </c>
      <c r="Y931" s="78" t="s">
        <v>74</v>
      </c>
      <c r="Z931" s="249">
        <v>45498</v>
      </c>
      <c r="AA931" s="71">
        <f t="shared" si="70"/>
        <v>17</v>
      </c>
      <c r="AB931" s="71">
        <v>0</v>
      </c>
      <c r="AC931" s="299">
        <v>0</v>
      </c>
      <c r="AD931" s="71">
        <v>0</v>
      </c>
      <c r="AE931" s="158" t="s">
        <v>74</v>
      </c>
      <c r="AF931" s="71">
        <f t="shared" si="71"/>
        <v>0</v>
      </c>
      <c r="AG931" s="70">
        <v>0</v>
      </c>
      <c r="AH931" s="300">
        <v>0</v>
      </c>
      <c r="AI931" s="158" t="s">
        <v>74</v>
      </c>
      <c r="AJ931" s="67">
        <v>0</v>
      </c>
      <c r="AK931" s="76" t="s">
        <v>74</v>
      </c>
      <c r="AL931" s="76" t="s">
        <v>74</v>
      </c>
      <c r="AM931" s="71">
        <f t="shared" si="72"/>
        <v>0</v>
      </c>
      <c r="AN931" s="305">
        <f>+K931+AC931-AH931</f>
        <v>2900000</v>
      </c>
      <c r="AO931" s="67" t="s">
        <v>66</v>
      </c>
      <c r="AP931" s="70">
        <v>2900000</v>
      </c>
      <c r="AQ931" s="67" t="s">
        <v>94</v>
      </c>
      <c r="AR931" s="70">
        <v>0</v>
      </c>
      <c r="AS931" s="80" t="s">
        <v>74</v>
      </c>
      <c r="AT931" s="301">
        <v>2900000</v>
      </c>
      <c r="AU931" s="203">
        <f t="shared" si="73"/>
        <v>0</v>
      </c>
      <c r="AV931" s="83">
        <f t="shared" si="74"/>
        <v>1</v>
      </c>
      <c r="AW931" s="158" t="s">
        <v>74</v>
      </c>
      <c r="AX931" s="67" t="s">
        <v>80</v>
      </c>
      <c r="AY931" s="71" t="s">
        <v>8301</v>
      </c>
      <c r="AZ931" s="68" t="s">
        <v>66</v>
      </c>
      <c r="BA931" s="68" t="s">
        <v>66</v>
      </c>
    </row>
    <row r="932" spans="2:53" x14ac:dyDescent="0.25">
      <c r="B932" s="68">
        <v>2024</v>
      </c>
      <c r="C932" s="68">
        <v>891780111</v>
      </c>
      <c r="D932" s="69" t="s">
        <v>64</v>
      </c>
      <c r="E932" s="74" t="s">
        <v>8300</v>
      </c>
      <c r="F932" s="71" t="s">
        <v>8299</v>
      </c>
      <c r="G932" s="314">
        <v>0</v>
      </c>
      <c r="H932" s="67" t="s">
        <v>72</v>
      </c>
      <c r="I932" s="69" t="s">
        <v>65</v>
      </c>
      <c r="J932" s="70" t="s">
        <v>8298</v>
      </c>
      <c r="K932" s="70">
        <v>16500000</v>
      </c>
      <c r="L932" s="68" t="s">
        <v>67</v>
      </c>
      <c r="M932" s="70" t="s">
        <v>8297</v>
      </c>
      <c r="N932" s="70">
        <v>17805883</v>
      </c>
      <c r="O932" s="70">
        <v>1498</v>
      </c>
      <c r="P932" s="158">
        <v>45475</v>
      </c>
      <c r="Q932" s="70">
        <v>4519037000</v>
      </c>
      <c r="R932" s="158">
        <v>45481</v>
      </c>
      <c r="S932" s="70">
        <v>16500000</v>
      </c>
      <c r="T932" s="67" t="s">
        <v>66</v>
      </c>
      <c r="U932" s="70">
        <v>85449357</v>
      </c>
      <c r="V932" s="70" t="s">
        <v>6038</v>
      </c>
      <c r="W932" s="158">
        <v>45481</v>
      </c>
      <c r="X932" s="158">
        <v>45481</v>
      </c>
      <c r="Y932" s="78" t="s">
        <v>74</v>
      </c>
      <c r="Z932" s="158">
        <v>45626</v>
      </c>
      <c r="AA932" s="71">
        <f t="shared" si="70"/>
        <v>145</v>
      </c>
      <c r="AB932" s="71">
        <v>0</v>
      </c>
      <c r="AC932" s="299">
        <v>0</v>
      </c>
      <c r="AD932" s="71">
        <v>0</v>
      </c>
      <c r="AE932" s="158" t="s">
        <v>74</v>
      </c>
      <c r="AF932" s="71">
        <f t="shared" si="71"/>
        <v>0</v>
      </c>
      <c r="AG932" s="70">
        <v>0</v>
      </c>
      <c r="AH932" s="300">
        <v>0</v>
      </c>
      <c r="AI932" s="158" t="s">
        <v>74</v>
      </c>
      <c r="AJ932" s="67">
        <v>0</v>
      </c>
      <c r="AK932" s="76" t="s">
        <v>74</v>
      </c>
      <c r="AL932" s="76" t="s">
        <v>74</v>
      </c>
      <c r="AM932" s="71">
        <f t="shared" si="72"/>
        <v>0</v>
      </c>
      <c r="AN932" s="305">
        <f>+K932+AC932-AH932</f>
        <v>16500000</v>
      </c>
      <c r="AO932" s="67" t="s">
        <v>66</v>
      </c>
      <c r="AP932" s="70">
        <v>16500000</v>
      </c>
      <c r="AQ932" s="67" t="s">
        <v>94</v>
      </c>
      <c r="AR932" s="70">
        <v>0</v>
      </c>
      <c r="AS932" s="80" t="s">
        <v>74</v>
      </c>
      <c r="AT932" s="301">
        <v>13200000</v>
      </c>
      <c r="AU932" s="203">
        <f t="shared" si="73"/>
        <v>3300000</v>
      </c>
      <c r="AV932" s="83">
        <f t="shared" si="74"/>
        <v>0.8</v>
      </c>
      <c r="AW932" s="158" t="s">
        <v>74</v>
      </c>
      <c r="AX932" s="67" t="s">
        <v>95</v>
      </c>
      <c r="AY932" s="71" t="s">
        <v>8296</v>
      </c>
      <c r="AZ932" s="68" t="s">
        <v>66</v>
      </c>
      <c r="BA932" s="68" t="s">
        <v>66</v>
      </c>
    </row>
    <row r="933" spans="2:53" x14ac:dyDescent="0.25">
      <c r="B933" s="68">
        <v>2024</v>
      </c>
      <c r="C933" s="68">
        <v>891780111</v>
      </c>
      <c r="D933" s="69" t="s">
        <v>64</v>
      </c>
      <c r="E933" s="74" t="s">
        <v>8295</v>
      </c>
      <c r="F933" s="71" t="s">
        <v>8294</v>
      </c>
      <c r="G933" s="314">
        <v>0</v>
      </c>
      <c r="H933" s="67" t="s">
        <v>72</v>
      </c>
      <c r="I933" s="69" t="s">
        <v>65</v>
      </c>
      <c r="J933" s="70" t="s">
        <v>8293</v>
      </c>
      <c r="K933" s="70">
        <v>13500000</v>
      </c>
      <c r="L933" s="68" t="s">
        <v>67</v>
      </c>
      <c r="M933" s="70" t="s">
        <v>8292</v>
      </c>
      <c r="N933" s="70">
        <v>7144425</v>
      </c>
      <c r="O933" s="70">
        <v>1499</v>
      </c>
      <c r="P933" s="158">
        <v>45475</v>
      </c>
      <c r="Q933" s="70">
        <v>2126650000</v>
      </c>
      <c r="R933" s="158">
        <v>45481</v>
      </c>
      <c r="S933" s="70">
        <v>13500000</v>
      </c>
      <c r="T933" s="67" t="s">
        <v>66</v>
      </c>
      <c r="U933" s="70">
        <v>85467461</v>
      </c>
      <c r="V933" s="70" t="s">
        <v>6140</v>
      </c>
      <c r="W933" s="158">
        <v>45481</v>
      </c>
      <c r="X933" s="158">
        <v>45481</v>
      </c>
      <c r="Y933" s="78" t="s">
        <v>74</v>
      </c>
      <c r="Z933" s="158">
        <v>45626</v>
      </c>
      <c r="AA933" s="71">
        <f t="shared" si="70"/>
        <v>145</v>
      </c>
      <c r="AB933" s="71">
        <v>0</v>
      </c>
      <c r="AC933" s="299">
        <v>0</v>
      </c>
      <c r="AD933" s="71">
        <v>0</v>
      </c>
      <c r="AE933" s="158" t="s">
        <v>74</v>
      </c>
      <c r="AF933" s="71">
        <f t="shared" si="71"/>
        <v>0</v>
      </c>
      <c r="AG933" s="70">
        <v>0</v>
      </c>
      <c r="AH933" s="300">
        <v>0</v>
      </c>
      <c r="AI933" s="158" t="s">
        <v>74</v>
      </c>
      <c r="AJ933" s="67">
        <v>0</v>
      </c>
      <c r="AK933" s="76" t="s">
        <v>74</v>
      </c>
      <c r="AL933" s="76" t="s">
        <v>74</v>
      </c>
      <c r="AM933" s="71">
        <f t="shared" si="72"/>
        <v>0</v>
      </c>
      <c r="AN933" s="305">
        <f>+K933+AC933-AH933</f>
        <v>13500000</v>
      </c>
      <c r="AO933" s="67" t="s">
        <v>66</v>
      </c>
      <c r="AP933" s="70">
        <v>13500000</v>
      </c>
      <c r="AQ933" s="67" t="s">
        <v>94</v>
      </c>
      <c r="AR933" s="70">
        <v>0</v>
      </c>
      <c r="AS933" s="80" t="s">
        <v>74</v>
      </c>
      <c r="AT933" s="301">
        <v>10800000</v>
      </c>
      <c r="AU933" s="203">
        <f t="shared" si="73"/>
        <v>2700000</v>
      </c>
      <c r="AV933" s="83">
        <f t="shared" si="74"/>
        <v>0.8</v>
      </c>
      <c r="AW933" s="158" t="s">
        <v>74</v>
      </c>
      <c r="AX933" s="67" t="s">
        <v>95</v>
      </c>
      <c r="AY933" s="71" t="s">
        <v>8291</v>
      </c>
      <c r="AZ933" s="68" t="s">
        <v>66</v>
      </c>
      <c r="BA933" s="68" t="s">
        <v>66</v>
      </c>
    </row>
    <row r="934" spans="2:53" x14ac:dyDescent="0.25">
      <c r="B934" s="68">
        <v>2024</v>
      </c>
      <c r="C934" s="68">
        <v>891780111</v>
      </c>
      <c r="D934" s="69" t="s">
        <v>64</v>
      </c>
      <c r="E934" s="74" t="s">
        <v>8290</v>
      </c>
      <c r="F934" s="71" t="s">
        <v>8289</v>
      </c>
      <c r="G934" s="314">
        <v>0</v>
      </c>
      <c r="H934" s="67" t="s">
        <v>72</v>
      </c>
      <c r="I934" s="69" t="s">
        <v>65</v>
      </c>
      <c r="J934" s="70" t="s">
        <v>8288</v>
      </c>
      <c r="K934" s="70">
        <v>19500000</v>
      </c>
      <c r="L934" s="68" t="s">
        <v>67</v>
      </c>
      <c r="M934" s="70" t="s">
        <v>8287</v>
      </c>
      <c r="N934" s="70">
        <v>1083553861</v>
      </c>
      <c r="O934" s="70">
        <v>1498</v>
      </c>
      <c r="P934" s="158">
        <v>45475</v>
      </c>
      <c r="Q934" s="70">
        <v>4519037000</v>
      </c>
      <c r="R934" s="158">
        <v>45481</v>
      </c>
      <c r="S934" s="70">
        <v>19500000</v>
      </c>
      <c r="T934" s="67" t="s">
        <v>66</v>
      </c>
      <c r="U934" s="70">
        <v>1082964146</v>
      </c>
      <c r="V934" s="70" t="s">
        <v>6309</v>
      </c>
      <c r="W934" s="158">
        <v>45481</v>
      </c>
      <c r="X934" s="158">
        <v>45481</v>
      </c>
      <c r="Y934" s="78" t="s">
        <v>74</v>
      </c>
      <c r="Z934" s="158">
        <v>45626</v>
      </c>
      <c r="AA934" s="71">
        <f t="shared" si="70"/>
        <v>145</v>
      </c>
      <c r="AB934" s="71">
        <v>0</v>
      </c>
      <c r="AC934" s="299">
        <v>0</v>
      </c>
      <c r="AD934" s="71">
        <v>0</v>
      </c>
      <c r="AE934" s="158" t="s">
        <v>74</v>
      </c>
      <c r="AF934" s="71">
        <f t="shared" si="71"/>
        <v>0</v>
      </c>
      <c r="AG934" s="70">
        <v>0</v>
      </c>
      <c r="AH934" s="300">
        <v>0</v>
      </c>
      <c r="AI934" s="158" t="s">
        <v>74</v>
      </c>
      <c r="AJ934" s="67">
        <v>0</v>
      </c>
      <c r="AK934" s="76" t="s">
        <v>74</v>
      </c>
      <c r="AL934" s="76" t="s">
        <v>74</v>
      </c>
      <c r="AM934" s="71">
        <f t="shared" si="72"/>
        <v>0</v>
      </c>
      <c r="AN934" s="305">
        <f>+K934+AC934-AH934</f>
        <v>19500000</v>
      </c>
      <c r="AO934" s="67" t="s">
        <v>66</v>
      </c>
      <c r="AP934" s="70">
        <v>19500000</v>
      </c>
      <c r="AQ934" s="67" t="s">
        <v>94</v>
      </c>
      <c r="AR934" s="70">
        <v>0</v>
      </c>
      <c r="AS934" s="80" t="s">
        <v>74</v>
      </c>
      <c r="AT934" s="301">
        <v>15600000</v>
      </c>
      <c r="AU934" s="203">
        <f t="shared" si="73"/>
        <v>3900000</v>
      </c>
      <c r="AV934" s="83">
        <f t="shared" si="74"/>
        <v>0.8</v>
      </c>
      <c r="AW934" s="158" t="s">
        <v>74</v>
      </c>
      <c r="AX934" s="67" t="s">
        <v>95</v>
      </c>
      <c r="AY934" s="71" t="s">
        <v>8286</v>
      </c>
      <c r="AZ934" s="68" t="s">
        <v>66</v>
      </c>
      <c r="BA934" s="68" t="s">
        <v>66</v>
      </c>
    </row>
    <row r="935" spans="2:53" x14ac:dyDescent="0.25">
      <c r="B935" s="68">
        <v>2024</v>
      </c>
      <c r="C935" s="68">
        <v>891780111</v>
      </c>
      <c r="D935" s="69" t="s">
        <v>64</v>
      </c>
      <c r="E935" s="74" t="s">
        <v>8285</v>
      </c>
      <c r="F935" s="71" t="s">
        <v>8284</v>
      </c>
      <c r="G935" s="314">
        <v>0</v>
      </c>
      <c r="H935" s="67" t="s">
        <v>72</v>
      </c>
      <c r="I935" s="69" t="s">
        <v>65</v>
      </c>
      <c r="J935" s="70" t="s">
        <v>8283</v>
      </c>
      <c r="K935" s="70">
        <v>10500000</v>
      </c>
      <c r="L935" s="68" t="s">
        <v>67</v>
      </c>
      <c r="M935" s="70" t="s">
        <v>8282</v>
      </c>
      <c r="N935" s="70">
        <v>1082875088</v>
      </c>
      <c r="O935" s="70">
        <v>1499</v>
      </c>
      <c r="P935" s="158">
        <v>45475</v>
      </c>
      <c r="Q935" s="70">
        <v>2126650000</v>
      </c>
      <c r="R935" s="158">
        <v>45481</v>
      </c>
      <c r="S935" s="70">
        <v>10500000</v>
      </c>
      <c r="T935" s="67" t="s">
        <v>66</v>
      </c>
      <c r="U935" s="70">
        <v>85467461</v>
      </c>
      <c r="V935" s="70" t="s">
        <v>6140</v>
      </c>
      <c r="W935" s="158">
        <v>45481</v>
      </c>
      <c r="X935" s="158">
        <v>45481</v>
      </c>
      <c r="Y935" s="78" t="s">
        <v>74</v>
      </c>
      <c r="Z935" s="158">
        <v>45626</v>
      </c>
      <c r="AA935" s="71">
        <f t="shared" si="70"/>
        <v>145</v>
      </c>
      <c r="AB935" s="71">
        <v>0</v>
      </c>
      <c r="AC935" s="299">
        <v>0</v>
      </c>
      <c r="AD935" s="71">
        <v>0</v>
      </c>
      <c r="AE935" s="158" t="s">
        <v>74</v>
      </c>
      <c r="AF935" s="71">
        <f t="shared" si="71"/>
        <v>0</v>
      </c>
      <c r="AG935" s="70">
        <v>0</v>
      </c>
      <c r="AH935" s="300">
        <v>0</v>
      </c>
      <c r="AI935" s="158" t="s">
        <v>74</v>
      </c>
      <c r="AJ935" s="67">
        <v>0</v>
      </c>
      <c r="AK935" s="76" t="s">
        <v>74</v>
      </c>
      <c r="AL935" s="76" t="s">
        <v>74</v>
      </c>
      <c r="AM935" s="71">
        <f t="shared" si="72"/>
        <v>0</v>
      </c>
      <c r="AN935" s="305">
        <f>+K935+AC935-AH935</f>
        <v>10500000</v>
      </c>
      <c r="AO935" s="67" t="s">
        <v>66</v>
      </c>
      <c r="AP935" s="70">
        <v>10500000</v>
      </c>
      <c r="AQ935" s="67" t="s">
        <v>94</v>
      </c>
      <c r="AR935" s="70">
        <v>0</v>
      </c>
      <c r="AS935" s="80" t="s">
        <v>74</v>
      </c>
      <c r="AT935" s="301">
        <v>8400000</v>
      </c>
      <c r="AU935" s="203">
        <f t="shared" si="73"/>
        <v>2100000</v>
      </c>
      <c r="AV935" s="83">
        <f t="shared" si="74"/>
        <v>0.8</v>
      </c>
      <c r="AW935" s="158" t="s">
        <v>74</v>
      </c>
      <c r="AX935" s="67" t="s">
        <v>95</v>
      </c>
      <c r="AY935" s="71" t="s">
        <v>8281</v>
      </c>
      <c r="AZ935" s="68" t="s">
        <v>66</v>
      </c>
      <c r="BA935" s="68" t="s">
        <v>66</v>
      </c>
    </row>
    <row r="936" spans="2:53" x14ac:dyDescent="0.25">
      <c r="B936" s="68">
        <v>2024</v>
      </c>
      <c r="C936" s="68">
        <v>891780111</v>
      </c>
      <c r="D936" s="69" t="s">
        <v>64</v>
      </c>
      <c r="E936" s="74" t="s">
        <v>8280</v>
      </c>
      <c r="F936" s="71" t="s">
        <v>8279</v>
      </c>
      <c r="G936" s="314">
        <v>0</v>
      </c>
      <c r="H936" s="67" t="s">
        <v>72</v>
      </c>
      <c r="I936" s="69" t="s">
        <v>65</v>
      </c>
      <c r="J936" s="70" t="s">
        <v>6403</v>
      </c>
      <c r="K936" s="70">
        <v>10500000</v>
      </c>
      <c r="L936" s="68" t="s">
        <v>67</v>
      </c>
      <c r="M936" s="70" t="s">
        <v>8278</v>
      </c>
      <c r="N936" s="70">
        <v>1083014325</v>
      </c>
      <c r="O936" s="70">
        <v>1499</v>
      </c>
      <c r="P936" s="158">
        <v>45475</v>
      </c>
      <c r="Q936" s="70">
        <v>2126650000</v>
      </c>
      <c r="R936" s="158">
        <v>45481</v>
      </c>
      <c r="S936" s="70">
        <v>10500000</v>
      </c>
      <c r="T936" s="67" t="s">
        <v>66</v>
      </c>
      <c r="U936" s="70">
        <v>1083554320</v>
      </c>
      <c r="V936" s="70" t="s">
        <v>6401</v>
      </c>
      <c r="W936" s="158">
        <v>45481</v>
      </c>
      <c r="X936" s="158">
        <v>45481</v>
      </c>
      <c r="Y936" s="78" t="s">
        <v>74</v>
      </c>
      <c r="Z936" s="158">
        <v>45626</v>
      </c>
      <c r="AA936" s="71">
        <f t="shared" si="70"/>
        <v>145</v>
      </c>
      <c r="AB936" s="71">
        <v>0</v>
      </c>
      <c r="AC936" s="299">
        <v>0</v>
      </c>
      <c r="AD936" s="71">
        <v>0</v>
      </c>
      <c r="AE936" s="158" t="s">
        <v>74</v>
      </c>
      <c r="AF936" s="71">
        <f t="shared" si="71"/>
        <v>0</v>
      </c>
      <c r="AG936" s="70">
        <v>0</v>
      </c>
      <c r="AH936" s="300">
        <v>0</v>
      </c>
      <c r="AI936" s="158" t="s">
        <v>74</v>
      </c>
      <c r="AJ936" s="67">
        <v>0</v>
      </c>
      <c r="AK936" s="76" t="s">
        <v>74</v>
      </c>
      <c r="AL936" s="76" t="s">
        <v>74</v>
      </c>
      <c r="AM936" s="71">
        <f t="shared" si="72"/>
        <v>0</v>
      </c>
      <c r="AN936" s="305">
        <f>+K936+AC936-AH936</f>
        <v>10500000</v>
      </c>
      <c r="AO936" s="67" t="s">
        <v>66</v>
      </c>
      <c r="AP936" s="70">
        <v>10500000</v>
      </c>
      <c r="AQ936" s="67" t="s">
        <v>94</v>
      </c>
      <c r="AR936" s="70">
        <v>0</v>
      </c>
      <c r="AS936" s="80" t="s">
        <v>74</v>
      </c>
      <c r="AT936" s="301">
        <v>8400000</v>
      </c>
      <c r="AU936" s="203">
        <f t="shared" si="73"/>
        <v>2100000</v>
      </c>
      <c r="AV936" s="83">
        <f t="shared" si="74"/>
        <v>0.8</v>
      </c>
      <c r="AW936" s="158" t="s">
        <v>74</v>
      </c>
      <c r="AX936" s="67" t="s">
        <v>95</v>
      </c>
      <c r="AY936" s="71" t="s">
        <v>8277</v>
      </c>
      <c r="AZ936" s="68" t="s">
        <v>66</v>
      </c>
      <c r="BA936" s="68" t="s">
        <v>66</v>
      </c>
    </row>
    <row r="937" spans="2:53" x14ac:dyDescent="0.25">
      <c r="B937" s="68">
        <v>2024</v>
      </c>
      <c r="C937" s="68">
        <v>891780111</v>
      </c>
      <c r="D937" s="69" t="s">
        <v>64</v>
      </c>
      <c r="E937" s="74" t="s">
        <v>8276</v>
      </c>
      <c r="F937" s="71" t="s">
        <v>8275</v>
      </c>
      <c r="G937" s="314">
        <v>0</v>
      </c>
      <c r="H937" s="67" t="s">
        <v>72</v>
      </c>
      <c r="I937" s="69" t="s">
        <v>65</v>
      </c>
      <c r="J937" s="70" t="s">
        <v>8274</v>
      </c>
      <c r="K937" s="70">
        <v>12500000</v>
      </c>
      <c r="L937" s="68" t="s">
        <v>67</v>
      </c>
      <c r="M937" s="70" t="s">
        <v>8273</v>
      </c>
      <c r="N937" s="70">
        <v>85467592</v>
      </c>
      <c r="O937" s="70">
        <v>1499</v>
      </c>
      <c r="P937" s="158">
        <v>45475</v>
      </c>
      <c r="Q937" s="70">
        <v>2126650000</v>
      </c>
      <c r="R937" s="158">
        <v>45481</v>
      </c>
      <c r="S937" s="70">
        <v>12500000</v>
      </c>
      <c r="T937" s="67" t="s">
        <v>66</v>
      </c>
      <c r="U937" s="70">
        <v>85467461</v>
      </c>
      <c r="V937" s="70" t="s">
        <v>6140</v>
      </c>
      <c r="W937" s="158">
        <v>45481</v>
      </c>
      <c r="X937" s="158">
        <v>45481</v>
      </c>
      <c r="Y937" s="78" t="s">
        <v>74</v>
      </c>
      <c r="Z937" s="158">
        <v>45626</v>
      </c>
      <c r="AA937" s="71">
        <f t="shared" si="70"/>
        <v>145</v>
      </c>
      <c r="AB937" s="71">
        <v>0</v>
      </c>
      <c r="AC937" s="299">
        <v>0</v>
      </c>
      <c r="AD937" s="71">
        <v>0</v>
      </c>
      <c r="AE937" s="158" t="s">
        <v>74</v>
      </c>
      <c r="AF937" s="71">
        <f t="shared" si="71"/>
        <v>0</v>
      </c>
      <c r="AG937" s="70">
        <v>0</v>
      </c>
      <c r="AH937" s="300">
        <v>0</v>
      </c>
      <c r="AI937" s="158" t="s">
        <v>74</v>
      </c>
      <c r="AJ937" s="67">
        <v>0</v>
      </c>
      <c r="AK937" s="76" t="s">
        <v>74</v>
      </c>
      <c r="AL937" s="76" t="s">
        <v>74</v>
      </c>
      <c r="AM937" s="71">
        <f t="shared" si="72"/>
        <v>0</v>
      </c>
      <c r="AN937" s="305">
        <f>+K937+AC937-AH937</f>
        <v>12500000</v>
      </c>
      <c r="AO937" s="67" t="s">
        <v>66</v>
      </c>
      <c r="AP937" s="70">
        <v>12500000</v>
      </c>
      <c r="AQ937" s="67" t="s">
        <v>94</v>
      </c>
      <c r="AR937" s="70">
        <v>0</v>
      </c>
      <c r="AS937" s="80" t="s">
        <v>74</v>
      </c>
      <c r="AT937" s="301">
        <v>10000000</v>
      </c>
      <c r="AU937" s="203">
        <f t="shared" si="73"/>
        <v>2500000</v>
      </c>
      <c r="AV937" s="83">
        <f t="shared" si="74"/>
        <v>0.8</v>
      </c>
      <c r="AW937" s="158" t="s">
        <v>74</v>
      </c>
      <c r="AX937" s="67" t="s">
        <v>95</v>
      </c>
      <c r="AY937" s="71" t="s">
        <v>8272</v>
      </c>
      <c r="AZ937" s="68" t="s">
        <v>66</v>
      </c>
      <c r="BA937" s="68" t="s">
        <v>66</v>
      </c>
    </row>
    <row r="938" spans="2:53" x14ac:dyDescent="0.25">
      <c r="B938" s="68">
        <v>2024</v>
      </c>
      <c r="C938" s="68">
        <v>891780111</v>
      </c>
      <c r="D938" s="69" t="s">
        <v>64</v>
      </c>
      <c r="E938" s="74" t="s">
        <v>8271</v>
      </c>
      <c r="F938" s="71" t="s">
        <v>8270</v>
      </c>
      <c r="G938" s="314">
        <v>0</v>
      </c>
      <c r="H938" s="67" t="s">
        <v>72</v>
      </c>
      <c r="I938" s="69" t="s">
        <v>65</v>
      </c>
      <c r="J938" s="70" t="s">
        <v>8269</v>
      </c>
      <c r="K938" s="70">
        <v>15000000</v>
      </c>
      <c r="L938" s="68" t="s">
        <v>67</v>
      </c>
      <c r="M938" s="70" t="s">
        <v>8268</v>
      </c>
      <c r="N938" s="70">
        <v>57427768</v>
      </c>
      <c r="O938" s="70">
        <v>1498</v>
      </c>
      <c r="P938" s="158">
        <v>45475</v>
      </c>
      <c r="Q938" s="70">
        <v>4519037000</v>
      </c>
      <c r="R938" s="158">
        <v>45482</v>
      </c>
      <c r="S938" s="70">
        <v>15000000</v>
      </c>
      <c r="T938" s="67" t="s">
        <v>66</v>
      </c>
      <c r="U938" s="70">
        <v>36557666</v>
      </c>
      <c r="V938" s="70" t="s">
        <v>5987</v>
      </c>
      <c r="W938" s="158">
        <v>45482</v>
      </c>
      <c r="X938" s="158">
        <v>45482</v>
      </c>
      <c r="Y938" s="78" t="s">
        <v>74</v>
      </c>
      <c r="Z938" s="158">
        <v>45626</v>
      </c>
      <c r="AA938" s="71">
        <f t="shared" si="70"/>
        <v>144</v>
      </c>
      <c r="AB938" s="71">
        <v>0</v>
      </c>
      <c r="AC938" s="299">
        <v>0</v>
      </c>
      <c r="AD938" s="71">
        <v>0</v>
      </c>
      <c r="AE938" s="158" t="s">
        <v>74</v>
      </c>
      <c r="AF938" s="71">
        <f t="shared" si="71"/>
        <v>0</v>
      </c>
      <c r="AG938" s="70">
        <v>0</v>
      </c>
      <c r="AH938" s="300">
        <v>0</v>
      </c>
      <c r="AI938" s="158" t="s">
        <v>74</v>
      </c>
      <c r="AJ938" s="67">
        <v>0</v>
      </c>
      <c r="AK938" s="76" t="s">
        <v>74</v>
      </c>
      <c r="AL938" s="76" t="s">
        <v>74</v>
      </c>
      <c r="AM938" s="71">
        <f t="shared" si="72"/>
        <v>0</v>
      </c>
      <c r="AN938" s="305">
        <f>+K938+AC938-AH938</f>
        <v>15000000</v>
      </c>
      <c r="AO938" s="67" t="s">
        <v>66</v>
      </c>
      <c r="AP938" s="70">
        <v>15000000</v>
      </c>
      <c r="AQ938" s="67" t="s">
        <v>94</v>
      </c>
      <c r="AR938" s="70">
        <v>0</v>
      </c>
      <c r="AS938" s="80" t="s">
        <v>74</v>
      </c>
      <c r="AT938" s="301">
        <v>12000000</v>
      </c>
      <c r="AU938" s="203">
        <f t="shared" si="73"/>
        <v>3000000</v>
      </c>
      <c r="AV938" s="83">
        <f t="shared" si="74"/>
        <v>0.8</v>
      </c>
      <c r="AW938" s="158" t="s">
        <v>74</v>
      </c>
      <c r="AX938" s="67" t="s">
        <v>95</v>
      </c>
      <c r="AY938" s="71" t="s">
        <v>8267</v>
      </c>
      <c r="AZ938" s="68" t="s">
        <v>66</v>
      </c>
      <c r="BA938" s="68" t="s">
        <v>66</v>
      </c>
    </row>
    <row r="939" spans="2:53" x14ac:dyDescent="0.25">
      <c r="B939" s="68">
        <v>2024</v>
      </c>
      <c r="C939" s="68">
        <v>891780111</v>
      </c>
      <c r="D939" s="69" t="s">
        <v>64</v>
      </c>
      <c r="E939" s="74" t="s">
        <v>8266</v>
      </c>
      <c r="F939" s="71" t="s">
        <v>8265</v>
      </c>
      <c r="G939" s="314">
        <v>0</v>
      </c>
      <c r="H939" s="67" t="s">
        <v>72</v>
      </c>
      <c r="I939" s="69" t="s">
        <v>65</v>
      </c>
      <c r="J939" s="70" t="s">
        <v>8264</v>
      </c>
      <c r="K939" s="70">
        <v>18000000</v>
      </c>
      <c r="L939" s="68" t="s">
        <v>67</v>
      </c>
      <c r="M939" s="70" t="s">
        <v>8263</v>
      </c>
      <c r="N939" s="70">
        <v>1082926372</v>
      </c>
      <c r="O939" s="70">
        <v>1498</v>
      </c>
      <c r="P939" s="158">
        <v>45475</v>
      </c>
      <c r="Q939" s="70">
        <v>4519037000</v>
      </c>
      <c r="R939" s="158">
        <v>45482</v>
      </c>
      <c r="S939" s="70">
        <v>18000000</v>
      </c>
      <c r="T939" s="67" t="s">
        <v>66</v>
      </c>
      <c r="U939" s="70">
        <v>12621405</v>
      </c>
      <c r="V939" s="70" t="s">
        <v>5391</v>
      </c>
      <c r="W939" s="158">
        <v>45482</v>
      </c>
      <c r="X939" s="158">
        <v>45482</v>
      </c>
      <c r="Y939" s="78" t="s">
        <v>74</v>
      </c>
      <c r="Z939" s="158">
        <v>45626</v>
      </c>
      <c r="AA939" s="71">
        <f t="shared" si="70"/>
        <v>144</v>
      </c>
      <c r="AB939" s="71">
        <v>0</v>
      </c>
      <c r="AC939" s="299">
        <v>0</v>
      </c>
      <c r="AD939" s="71">
        <v>0</v>
      </c>
      <c r="AE939" s="158" t="s">
        <v>74</v>
      </c>
      <c r="AF939" s="71">
        <f t="shared" si="71"/>
        <v>0</v>
      </c>
      <c r="AG939" s="70">
        <v>0</v>
      </c>
      <c r="AH939" s="300">
        <v>0</v>
      </c>
      <c r="AI939" s="158" t="s">
        <v>74</v>
      </c>
      <c r="AJ939" s="67">
        <v>0</v>
      </c>
      <c r="AK939" s="76" t="s">
        <v>74</v>
      </c>
      <c r="AL939" s="76" t="s">
        <v>74</v>
      </c>
      <c r="AM939" s="71">
        <f t="shared" si="72"/>
        <v>0</v>
      </c>
      <c r="AN939" s="305">
        <f>+K939+AC939-AH939</f>
        <v>18000000</v>
      </c>
      <c r="AO939" s="67" t="s">
        <v>66</v>
      </c>
      <c r="AP939" s="70">
        <v>18000000</v>
      </c>
      <c r="AQ939" s="67" t="s">
        <v>94</v>
      </c>
      <c r="AR939" s="70">
        <v>0</v>
      </c>
      <c r="AS939" s="80" t="s">
        <v>74</v>
      </c>
      <c r="AT939" s="301">
        <v>14400000</v>
      </c>
      <c r="AU939" s="203">
        <f t="shared" si="73"/>
        <v>3600000</v>
      </c>
      <c r="AV939" s="83">
        <f t="shared" si="74"/>
        <v>0.8</v>
      </c>
      <c r="AW939" s="158" t="s">
        <v>74</v>
      </c>
      <c r="AX939" s="67" t="s">
        <v>95</v>
      </c>
      <c r="AY939" s="71" t="s">
        <v>8262</v>
      </c>
      <c r="AZ939" s="68" t="s">
        <v>66</v>
      </c>
      <c r="BA939" s="68" t="s">
        <v>66</v>
      </c>
    </row>
    <row r="940" spans="2:53" x14ac:dyDescent="0.25">
      <c r="B940" s="68">
        <v>2024</v>
      </c>
      <c r="C940" s="68">
        <v>891780111</v>
      </c>
      <c r="D940" s="69" t="s">
        <v>64</v>
      </c>
      <c r="E940" s="74" t="s">
        <v>8261</v>
      </c>
      <c r="F940" s="71" t="s">
        <v>8260</v>
      </c>
      <c r="G940" s="314">
        <v>0</v>
      </c>
      <c r="H940" s="67" t="s">
        <v>72</v>
      </c>
      <c r="I940" s="69" t="s">
        <v>65</v>
      </c>
      <c r="J940" s="70" t="s">
        <v>8259</v>
      </c>
      <c r="K940" s="70">
        <v>15000000</v>
      </c>
      <c r="L940" s="68" t="s">
        <v>67</v>
      </c>
      <c r="M940" s="70" t="s">
        <v>8258</v>
      </c>
      <c r="N940" s="70">
        <v>1082479254</v>
      </c>
      <c r="O940" s="70">
        <v>1498</v>
      </c>
      <c r="P940" s="158">
        <v>45475</v>
      </c>
      <c r="Q940" s="70">
        <v>4519037000</v>
      </c>
      <c r="R940" s="158">
        <v>45482</v>
      </c>
      <c r="S940" s="70">
        <v>15000000</v>
      </c>
      <c r="T940" s="67" t="s">
        <v>66</v>
      </c>
      <c r="U940" s="70">
        <v>72175281</v>
      </c>
      <c r="V940" s="70" t="s">
        <v>4905</v>
      </c>
      <c r="W940" s="158">
        <v>45482</v>
      </c>
      <c r="X940" s="158">
        <v>45482</v>
      </c>
      <c r="Y940" s="78" t="s">
        <v>74</v>
      </c>
      <c r="Z940" s="158">
        <v>45626</v>
      </c>
      <c r="AA940" s="71">
        <f t="shared" si="70"/>
        <v>144</v>
      </c>
      <c r="AB940" s="71">
        <v>0</v>
      </c>
      <c r="AC940" s="299">
        <v>0</v>
      </c>
      <c r="AD940" s="71">
        <v>0</v>
      </c>
      <c r="AE940" s="158" t="s">
        <v>74</v>
      </c>
      <c r="AF940" s="71">
        <f t="shared" si="71"/>
        <v>0</v>
      </c>
      <c r="AG940" s="70">
        <v>0</v>
      </c>
      <c r="AH940" s="300">
        <v>0</v>
      </c>
      <c r="AI940" s="158" t="s">
        <v>74</v>
      </c>
      <c r="AJ940" s="67">
        <v>0</v>
      </c>
      <c r="AK940" s="76" t="s">
        <v>74</v>
      </c>
      <c r="AL940" s="76" t="s">
        <v>74</v>
      </c>
      <c r="AM940" s="71">
        <f t="shared" si="72"/>
        <v>0</v>
      </c>
      <c r="AN940" s="305">
        <f>+K940+AC940-AH940</f>
        <v>15000000</v>
      </c>
      <c r="AO940" s="67" t="s">
        <v>66</v>
      </c>
      <c r="AP940" s="70">
        <v>15000000</v>
      </c>
      <c r="AQ940" s="67" t="s">
        <v>94</v>
      </c>
      <c r="AR940" s="70">
        <v>0</v>
      </c>
      <c r="AS940" s="80" t="s">
        <v>74</v>
      </c>
      <c r="AT940" s="301">
        <v>12000000</v>
      </c>
      <c r="AU940" s="203">
        <f t="shared" si="73"/>
        <v>3000000</v>
      </c>
      <c r="AV940" s="83">
        <f t="shared" si="74"/>
        <v>0.8</v>
      </c>
      <c r="AW940" s="158" t="s">
        <v>74</v>
      </c>
      <c r="AX940" s="67" t="s">
        <v>95</v>
      </c>
      <c r="AY940" s="71" t="s">
        <v>8257</v>
      </c>
      <c r="AZ940" s="68" t="s">
        <v>66</v>
      </c>
      <c r="BA940" s="68" t="s">
        <v>66</v>
      </c>
    </row>
    <row r="941" spans="2:53" x14ac:dyDescent="0.25">
      <c r="B941" s="68">
        <v>2024</v>
      </c>
      <c r="C941" s="68">
        <v>891780111</v>
      </c>
      <c r="D941" s="69" t="s">
        <v>64</v>
      </c>
      <c r="E941" s="74" t="s">
        <v>8256</v>
      </c>
      <c r="F941" s="71" t="s">
        <v>8255</v>
      </c>
      <c r="G941" s="314">
        <v>0</v>
      </c>
      <c r="H941" s="67" t="s">
        <v>72</v>
      </c>
      <c r="I941" s="69" t="s">
        <v>65</v>
      </c>
      <c r="J941" s="70" t="s">
        <v>8254</v>
      </c>
      <c r="K941" s="70">
        <v>16500000</v>
      </c>
      <c r="L941" s="68" t="s">
        <v>67</v>
      </c>
      <c r="M941" s="70" t="s">
        <v>8253</v>
      </c>
      <c r="N941" s="70">
        <v>1067900773</v>
      </c>
      <c r="O941" s="70">
        <v>1498</v>
      </c>
      <c r="P941" s="158">
        <v>45475</v>
      </c>
      <c r="Q941" s="70">
        <v>4519037000</v>
      </c>
      <c r="R941" s="158">
        <v>45482</v>
      </c>
      <c r="S941" s="70">
        <v>16500000</v>
      </c>
      <c r="T941" s="67" t="s">
        <v>66</v>
      </c>
      <c r="U941" s="70">
        <v>72175281</v>
      </c>
      <c r="V941" s="70" t="s">
        <v>4905</v>
      </c>
      <c r="W941" s="158">
        <v>45482</v>
      </c>
      <c r="X941" s="158">
        <v>45482</v>
      </c>
      <c r="Y941" s="78" t="s">
        <v>74</v>
      </c>
      <c r="Z941" s="158">
        <v>45626</v>
      </c>
      <c r="AA941" s="71">
        <f t="shared" si="70"/>
        <v>144</v>
      </c>
      <c r="AB941" s="71">
        <v>0</v>
      </c>
      <c r="AC941" s="299">
        <v>0</v>
      </c>
      <c r="AD941" s="71">
        <v>0</v>
      </c>
      <c r="AE941" s="158" t="s">
        <v>74</v>
      </c>
      <c r="AF941" s="71">
        <f t="shared" si="71"/>
        <v>0</v>
      </c>
      <c r="AG941" s="70">
        <v>0</v>
      </c>
      <c r="AH941" s="300">
        <v>0</v>
      </c>
      <c r="AI941" s="158" t="s">
        <v>74</v>
      </c>
      <c r="AJ941" s="67">
        <v>0</v>
      </c>
      <c r="AK941" s="76" t="s">
        <v>74</v>
      </c>
      <c r="AL941" s="76" t="s">
        <v>74</v>
      </c>
      <c r="AM941" s="71">
        <f t="shared" si="72"/>
        <v>0</v>
      </c>
      <c r="AN941" s="305">
        <f>+K941+AC941-AH941</f>
        <v>16500000</v>
      </c>
      <c r="AO941" s="67" t="s">
        <v>66</v>
      </c>
      <c r="AP941" s="70">
        <v>16500000</v>
      </c>
      <c r="AQ941" s="67" t="s">
        <v>94</v>
      </c>
      <c r="AR941" s="70">
        <v>0</v>
      </c>
      <c r="AS941" s="80" t="s">
        <v>74</v>
      </c>
      <c r="AT941" s="301">
        <v>13200000</v>
      </c>
      <c r="AU941" s="203">
        <f t="shared" si="73"/>
        <v>3300000</v>
      </c>
      <c r="AV941" s="83">
        <f t="shared" si="74"/>
        <v>0.8</v>
      </c>
      <c r="AW941" s="158" t="s">
        <v>74</v>
      </c>
      <c r="AX941" s="67" t="s">
        <v>95</v>
      </c>
      <c r="AY941" s="71" t="s">
        <v>8252</v>
      </c>
      <c r="AZ941" s="68" t="s">
        <v>66</v>
      </c>
      <c r="BA941" s="68" t="s">
        <v>66</v>
      </c>
    </row>
    <row r="942" spans="2:53" x14ac:dyDescent="0.25">
      <c r="B942" s="68">
        <v>2024</v>
      </c>
      <c r="C942" s="68">
        <v>891780111</v>
      </c>
      <c r="D942" s="69" t="s">
        <v>64</v>
      </c>
      <c r="E942" s="74" t="s">
        <v>8251</v>
      </c>
      <c r="F942" s="71" t="s">
        <v>8250</v>
      </c>
      <c r="G942" s="314">
        <v>0</v>
      </c>
      <c r="H942" s="67" t="s">
        <v>72</v>
      </c>
      <c r="I942" s="69" t="s">
        <v>65</v>
      </c>
      <c r="J942" s="70" t="s">
        <v>8249</v>
      </c>
      <c r="K942" s="70">
        <v>10500000</v>
      </c>
      <c r="L942" s="68" t="s">
        <v>67</v>
      </c>
      <c r="M942" s="70" t="s">
        <v>8248</v>
      </c>
      <c r="N942" s="70">
        <v>19517646</v>
      </c>
      <c r="O942" s="70">
        <v>1499</v>
      </c>
      <c r="P942" s="158">
        <v>45475</v>
      </c>
      <c r="Q942" s="70">
        <v>2126650000</v>
      </c>
      <c r="R942" s="158">
        <v>45482</v>
      </c>
      <c r="S942" s="70">
        <v>10500000</v>
      </c>
      <c r="T942" s="67" t="s">
        <v>66</v>
      </c>
      <c r="U942" s="70">
        <v>85152695</v>
      </c>
      <c r="V942" s="70" t="s">
        <v>6527</v>
      </c>
      <c r="W942" s="158">
        <v>45482</v>
      </c>
      <c r="X942" s="158">
        <v>45482</v>
      </c>
      <c r="Y942" s="78" t="s">
        <v>74</v>
      </c>
      <c r="Z942" s="158">
        <v>45626</v>
      </c>
      <c r="AA942" s="71">
        <f t="shared" si="70"/>
        <v>144</v>
      </c>
      <c r="AB942" s="71">
        <v>0</v>
      </c>
      <c r="AC942" s="299">
        <v>0</v>
      </c>
      <c r="AD942" s="71">
        <v>0</v>
      </c>
      <c r="AE942" s="158" t="s">
        <v>74</v>
      </c>
      <c r="AF942" s="71">
        <f t="shared" si="71"/>
        <v>0</v>
      </c>
      <c r="AG942" s="70">
        <v>0</v>
      </c>
      <c r="AH942" s="300">
        <v>0</v>
      </c>
      <c r="AI942" s="158" t="s">
        <v>74</v>
      </c>
      <c r="AJ942" s="67">
        <v>0</v>
      </c>
      <c r="AK942" s="76" t="s">
        <v>74</v>
      </c>
      <c r="AL942" s="76" t="s">
        <v>74</v>
      </c>
      <c r="AM942" s="71">
        <f t="shared" si="72"/>
        <v>0</v>
      </c>
      <c r="AN942" s="305">
        <f>+K942+AC942-AH942</f>
        <v>10500000</v>
      </c>
      <c r="AO942" s="67" t="s">
        <v>66</v>
      </c>
      <c r="AP942" s="70">
        <v>10500000</v>
      </c>
      <c r="AQ942" s="67" t="s">
        <v>94</v>
      </c>
      <c r="AR942" s="70">
        <v>0</v>
      </c>
      <c r="AS942" s="80" t="s">
        <v>74</v>
      </c>
      <c r="AT942" s="301">
        <v>8400000</v>
      </c>
      <c r="AU942" s="203">
        <f t="shared" si="73"/>
        <v>2100000</v>
      </c>
      <c r="AV942" s="83">
        <f t="shared" si="74"/>
        <v>0.8</v>
      </c>
      <c r="AW942" s="158" t="s">
        <v>74</v>
      </c>
      <c r="AX942" s="67" t="s">
        <v>95</v>
      </c>
      <c r="AY942" s="71" t="s">
        <v>8247</v>
      </c>
      <c r="AZ942" s="68" t="s">
        <v>66</v>
      </c>
      <c r="BA942" s="68" t="s">
        <v>66</v>
      </c>
    </row>
    <row r="943" spans="2:53" x14ac:dyDescent="0.25">
      <c r="B943" s="68">
        <v>2024</v>
      </c>
      <c r="C943" s="68">
        <v>891780111</v>
      </c>
      <c r="D943" s="69" t="s">
        <v>64</v>
      </c>
      <c r="E943" s="74" t="s">
        <v>8246</v>
      </c>
      <c r="F943" s="71" t="s">
        <v>8245</v>
      </c>
      <c r="G943" s="314">
        <v>0</v>
      </c>
      <c r="H943" s="67" t="s">
        <v>72</v>
      </c>
      <c r="I943" s="69" t="s">
        <v>65</v>
      </c>
      <c r="J943" s="70" t="s">
        <v>8244</v>
      </c>
      <c r="K943" s="70">
        <v>15000000</v>
      </c>
      <c r="L943" s="68" t="s">
        <v>67</v>
      </c>
      <c r="M943" s="70" t="s">
        <v>8243</v>
      </c>
      <c r="N943" s="70">
        <v>1082999140</v>
      </c>
      <c r="O943" s="70">
        <v>1498</v>
      </c>
      <c r="P943" s="158">
        <v>45475</v>
      </c>
      <c r="Q943" s="70">
        <v>4519037000</v>
      </c>
      <c r="R943" s="158">
        <v>45482</v>
      </c>
      <c r="S943" s="70">
        <v>15000000</v>
      </c>
      <c r="T943" s="67" t="s">
        <v>66</v>
      </c>
      <c r="U943" s="70">
        <v>15443332</v>
      </c>
      <c r="V943" s="70" t="s">
        <v>4286</v>
      </c>
      <c r="W943" s="158">
        <v>45482</v>
      </c>
      <c r="X943" s="158">
        <v>45482</v>
      </c>
      <c r="Y943" s="78" t="s">
        <v>74</v>
      </c>
      <c r="Z943" s="158">
        <v>45626</v>
      </c>
      <c r="AA943" s="71">
        <f t="shared" si="70"/>
        <v>144</v>
      </c>
      <c r="AB943" s="71">
        <v>0</v>
      </c>
      <c r="AC943" s="299">
        <v>0</v>
      </c>
      <c r="AD943" s="71">
        <v>0</v>
      </c>
      <c r="AE943" s="158" t="s">
        <v>74</v>
      </c>
      <c r="AF943" s="71">
        <f t="shared" si="71"/>
        <v>0</v>
      </c>
      <c r="AG943" s="70">
        <v>0</v>
      </c>
      <c r="AH943" s="300">
        <v>0</v>
      </c>
      <c r="AI943" s="158" t="s">
        <v>74</v>
      </c>
      <c r="AJ943" s="67">
        <v>1</v>
      </c>
      <c r="AK943" s="76">
        <v>45518</v>
      </c>
      <c r="AL943" s="76">
        <v>45597</v>
      </c>
      <c r="AM943" s="71">
        <f t="shared" si="72"/>
        <v>79</v>
      </c>
      <c r="AN943" s="305">
        <f>+K943+AC943-AH943</f>
        <v>15000000</v>
      </c>
      <c r="AO943" s="67" t="s">
        <v>66</v>
      </c>
      <c r="AP943" s="70">
        <v>15000000</v>
      </c>
      <c r="AQ943" s="67" t="s">
        <v>94</v>
      </c>
      <c r="AR943" s="70">
        <v>0</v>
      </c>
      <c r="AS943" s="80" t="s">
        <v>74</v>
      </c>
      <c r="AT943" s="301">
        <v>3000000</v>
      </c>
      <c r="AU943" s="203">
        <f t="shared" si="73"/>
        <v>12000000</v>
      </c>
      <c r="AV943" s="83">
        <f t="shared" si="74"/>
        <v>0.2</v>
      </c>
      <c r="AW943" s="158" t="s">
        <v>74</v>
      </c>
      <c r="AX943" s="67" t="s">
        <v>95</v>
      </c>
      <c r="AY943" s="71" t="s">
        <v>8242</v>
      </c>
      <c r="AZ943" s="68" t="s">
        <v>66</v>
      </c>
      <c r="BA943" s="68" t="s">
        <v>66</v>
      </c>
    </row>
    <row r="944" spans="2:53" x14ac:dyDescent="0.25">
      <c r="B944" s="68">
        <v>2024</v>
      </c>
      <c r="C944" s="68">
        <v>891780111</v>
      </c>
      <c r="D944" s="69" t="s">
        <v>64</v>
      </c>
      <c r="E944" s="74" t="s">
        <v>8241</v>
      </c>
      <c r="F944" s="71" t="s">
        <v>8240</v>
      </c>
      <c r="G944" s="314">
        <v>0</v>
      </c>
      <c r="H944" s="67" t="s">
        <v>72</v>
      </c>
      <c r="I944" s="69" t="s">
        <v>723</v>
      </c>
      <c r="J944" s="70" t="s">
        <v>8239</v>
      </c>
      <c r="K944" s="70">
        <v>10000000</v>
      </c>
      <c r="L944" s="68" t="s">
        <v>67</v>
      </c>
      <c r="M944" s="70" t="s">
        <v>8238</v>
      </c>
      <c r="N944" s="70">
        <v>80073360</v>
      </c>
      <c r="O944" s="70">
        <v>1467</v>
      </c>
      <c r="P944" s="158">
        <v>45469</v>
      </c>
      <c r="Q944" s="70">
        <v>178971000</v>
      </c>
      <c r="R944" s="158">
        <v>45482</v>
      </c>
      <c r="S944" s="70">
        <v>10000000</v>
      </c>
      <c r="T944" s="67" t="s">
        <v>66</v>
      </c>
      <c r="U944" s="70">
        <v>79738530</v>
      </c>
      <c r="V944" s="70" t="s">
        <v>6303</v>
      </c>
      <c r="W944" s="158">
        <v>45482</v>
      </c>
      <c r="X944" s="158">
        <v>45482</v>
      </c>
      <c r="Y944" s="78" t="s">
        <v>74</v>
      </c>
      <c r="Z944" s="249">
        <v>45535</v>
      </c>
      <c r="AA944" s="71">
        <f t="shared" si="70"/>
        <v>53</v>
      </c>
      <c r="AB944" s="71">
        <v>0</v>
      </c>
      <c r="AC944" s="299">
        <v>0</v>
      </c>
      <c r="AD944" s="71">
        <v>0</v>
      </c>
      <c r="AE944" s="158" t="s">
        <v>74</v>
      </c>
      <c r="AF944" s="71">
        <f t="shared" si="71"/>
        <v>0</v>
      </c>
      <c r="AG944" s="70">
        <v>0</v>
      </c>
      <c r="AH944" s="300">
        <v>0</v>
      </c>
      <c r="AI944" s="158" t="s">
        <v>74</v>
      </c>
      <c r="AJ944" s="67">
        <v>0</v>
      </c>
      <c r="AK944" s="76" t="s">
        <v>74</v>
      </c>
      <c r="AL944" s="76" t="s">
        <v>74</v>
      </c>
      <c r="AM944" s="71">
        <f t="shared" si="72"/>
        <v>0</v>
      </c>
      <c r="AN944" s="305">
        <f>+K944+AC944-AH944</f>
        <v>10000000</v>
      </c>
      <c r="AO944" s="67" t="s">
        <v>66</v>
      </c>
      <c r="AP944" s="70">
        <v>10000000</v>
      </c>
      <c r="AQ944" s="67" t="s">
        <v>94</v>
      </c>
      <c r="AR944" s="70">
        <v>0</v>
      </c>
      <c r="AS944" s="80" t="s">
        <v>74</v>
      </c>
      <c r="AT944" s="301">
        <v>10000000</v>
      </c>
      <c r="AU944" s="203">
        <f t="shared" si="73"/>
        <v>0</v>
      </c>
      <c r="AV944" s="83">
        <f t="shared" si="74"/>
        <v>1</v>
      </c>
      <c r="AW944" s="158" t="s">
        <v>74</v>
      </c>
      <c r="AX944" s="67" t="s">
        <v>80</v>
      </c>
      <c r="AY944" s="71" t="s">
        <v>8237</v>
      </c>
      <c r="AZ944" s="68" t="s">
        <v>66</v>
      </c>
      <c r="BA944" s="68" t="s">
        <v>66</v>
      </c>
    </row>
    <row r="945" spans="2:53" x14ac:dyDescent="0.25">
      <c r="B945" s="68">
        <v>2024</v>
      </c>
      <c r="C945" s="68">
        <v>891780111</v>
      </c>
      <c r="D945" s="69" t="s">
        <v>64</v>
      </c>
      <c r="E945" s="74" t="s">
        <v>8236</v>
      </c>
      <c r="F945" s="71" t="s">
        <v>8235</v>
      </c>
      <c r="G945" s="314">
        <v>0</v>
      </c>
      <c r="H945" s="67" t="s">
        <v>72</v>
      </c>
      <c r="I945" s="69" t="s">
        <v>65</v>
      </c>
      <c r="J945" s="70" t="s">
        <v>8234</v>
      </c>
      <c r="K945" s="70">
        <v>16500000</v>
      </c>
      <c r="L945" s="68" t="s">
        <v>67</v>
      </c>
      <c r="M945" s="70" t="s">
        <v>8233</v>
      </c>
      <c r="N945" s="70">
        <v>1082897369</v>
      </c>
      <c r="O945" s="70">
        <v>1498</v>
      </c>
      <c r="P945" s="158">
        <v>45475</v>
      </c>
      <c r="Q945" s="70">
        <v>4519037000</v>
      </c>
      <c r="R945" s="158">
        <v>45482</v>
      </c>
      <c r="S945" s="70">
        <v>16500000</v>
      </c>
      <c r="T945" s="67" t="s">
        <v>66</v>
      </c>
      <c r="U945" s="70">
        <v>36669284</v>
      </c>
      <c r="V945" s="70" t="s">
        <v>1569</v>
      </c>
      <c r="W945" s="158">
        <v>45482</v>
      </c>
      <c r="X945" s="158">
        <v>45482</v>
      </c>
      <c r="Y945" s="78" t="s">
        <v>74</v>
      </c>
      <c r="Z945" s="158">
        <v>45626</v>
      </c>
      <c r="AA945" s="71">
        <f t="shared" si="70"/>
        <v>144</v>
      </c>
      <c r="AB945" s="71">
        <v>0</v>
      </c>
      <c r="AC945" s="299">
        <v>0</v>
      </c>
      <c r="AD945" s="71">
        <v>0</v>
      </c>
      <c r="AE945" s="158" t="s">
        <v>74</v>
      </c>
      <c r="AF945" s="71">
        <f t="shared" si="71"/>
        <v>0</v>
      </c>
      <c r="AG945" s="70">
        <v>0</v>
      </c>
      <c r="AH945" s="300">
        <v>0</v>
      </c>
      <c r="AI945" s="158" t="s">
        <v>74</v>
      </c>
      <c r="AJ945" s="67">
        <v>0</v>
      </c>
      <c r="AK945" s="76" t="s">
        <v>74</v>
      </c>
      <c r="AL945" s="76" t="s">
        <v>74</v>
      </c>
      <c r="AM945" s="71">
        <f t="shared" si="72"/>
        <v>0</v>
      </c>
      <c r="AN945" s="305">
        <f>+K945+AC945-AH945</f>
        <v>16500000</v>
      </c>
      <c r="AO945" s="67" t="s">
        <v>66</v>
      </c>
      <c r="AP945" s="70">
        <v>16500000</v>
      </c>
      <c r="AQ945" s="67" t="s">
        <v>94</v>
      </c>
      <c r="AR945" s="70">
        <v>0</v>
      </c>
      <c r="AS945" s="80" t="s">
        <v>74</v>
      </c>
      <c r="AT945" s="301">
        <v>13200000</v>
      </c>
      <c r="AU945" s="203">
        <f t="shared" si="73"/>
        <v>3300000</v>
      </c>
      <c r="AV945" s="83">
        <f t="shared" si="74"/>
        <v>0.8</v>
      </c>
      <c r="AW945" s="158" t="s">
        <v>74</v>
      </c>
      <c r="AX945" s="67" t="s">
        <v>95</v>
      </c>
      <c r="AY945" s="71" t="s">
        <v>8232</v>
      </c>
      <c r="AZ945" s="68" t="s">
        <v>66</v>
      </c>
      <c r="BA945" s="68" t="s">
        <v>66</v>
      </c>
    </row>
    <row r="946" spans="2:53" x14ac:dyDescent="0.25">
      <c r="B946" s="68">
        <v>2024</v>
      </c>
      <c r="C946" s="68">
        <v>891780111</v>
      </c>
      <c r="D946" s="69" t="s">
        <v>64</v>
      </c>
      <c r="E946" s="74" t="s">
        <v>8231</v>
      </c>
      <c r="F946" s="71" t="s">
        <v>8230</v>
      </c>
      <c r="G946" s="314">
        <v>0</v>
      </c>
      <c r="H946" s="67" t="s">
        <v>72</v>
      </c>
      <c r="I946" s="69" t="s">
        <v>65</v>
      </c>
      <c r="J946" s="70" t="s">
        <v>8229</v>
      </c>
      <c r="K946" s="70">
        <v>12500000</v>
      </c>
      <c r="L946" s="68" t="s">
        <v>67</v>
      </c>
      <c r="M946" s="70" t="s">
        <v>8228</v>
      </c>
      <c r="N946" s="70">
        <v>19620951</v>
      </c>
      <c r="O946" s="70">
        <v>1499</v>
      </c>
      <c r="P946" s="158">
        <v>45475</v>
      </c>
      <c r="Q946" s="70">
        <v>2126650000</v>
      </c>
      <c r="R946" s="158">
        <v>45482</v>
      </c>
      <c r="S946" s="70">
        <v>12500000</v>
      </c>
      <c r="T946" s="67" t="s">
        <v>66</v>
      </c>
      <c r="U946" s="70">
        <v>36669284</v>
      </c>
      <c r="V946" s="70" t="s">
        <v>1569</v>
      </c>
      <c r="W946" s="158">
        <v>45482</v>
      </c>
      <c r="X946" s="158">
        <v>45482</v>
      </c>
      <c r="Y946" s="78" t="s">
        <v>74</v>
      </c>
      <c r="Z946" s="158">
        <v>45626</v>
      </c>
      <c r="AA946" s="71">
        <f t="shared" si="70"/>
        <v>144</v>
      </c>
      <c r="AB946" s="71">
        <v>0</v>
      </c>
      <c r="AC946" s="299">
        <v>0</v>
      </c>
      <c r="AD946" s="71">
        <v>0</v>
      </c>
      <c r="AE946" s="158" t="s">
        <v>74</v>
      </c>
      <c r="AF946" s="71">
        <f t="shared" si="71"/>
        <v>0</v>
      </c>
      <c r="AG946" s="70">
        <v>0</v>
      </c>
      <c r="AH946" s="300">
        <v>0</v>
      </c>
      <c r="AI946" s="158" t="s">
        <v>74</v>
      </c>
      <c r="AJ946" s="67">
        <v>0</v>
      </c>
      <c r="AK946" s="76" t="s">
        <v>74</v>
      </c>
      <c r="AL946" s="76" t="s">
        <v>74</v>
      </c>
      <c r="AM946" s="71">
        <f t="shared" si="72"/>
        <v>0</v>
      </c>
      <c r="AN946" s="305">
        <f>+K946+AC946-AH946</f>
        <v>12500000</v>
      </c>
      <c r="AO946" s="67" t="s">
        <v>66</v>
      </c>
      <c r="AP946" s="70">
        <v>12500000</v>
      </c>
      <c r="AQ946" s="67" t="s">
        <v>94</v>
      </c>
      <c r="AR946" s="70">
        <v>0</v>
      </c>
      <c r="AS946" s="80" t="s">
        <v>74</v>
      </c>
      <c r="AT946" s="301">
        <v>10000000</v>
      </c>
      <c r="AU946" s="203">
        <f t="shared" si="73"/>
        <v>2500000</v>
      </c>
      <c r="AV946" s="83">
        <f t="shared" si="74"/>
        <v>0.8</v>
      </c>
      <c r="AW946" s="158" t="s">
        <v>74</v>
      </c>
      <c r="AX946" s="67" t="s">
        <v>95</v>
      </c>
      <c r="AY946" s="71" t="s">
        <v>8227</v>
      </c>
      <c r="AZ946" s="68" t="s">
        <v>66</v>
      </c>
      <c r="BA946" s="68" t="s">
        <v>66</v>
      </c>
    </row>
    <row r="947" spans="2:53" x14ac:dyDescent="0.25">
      <c r="B947" s="68">
        <v>2024</v>
      </c>
      <c r="C947" s="68">
        <v>891780111</v>
      </c>
      <c r="D947" s="69" t="s">
        <v>64</v>
      </c>
      <c r="E947" s="74" t="s">
        <v>8226</v>
      </c>
      <c r="F947" s="71" t="s">
        <v>8225</v>
      </c>
      <c r="G947" s="314">
        <v>0</v>
      </c>
      <c r="H947" s="67" t="s">
        <v>72</v>
      </c>
      <c r="I947" s="69" t="s">
        <v>65</v>
      </c>
      <c r="J947" s="70" t="s">
        <v>8224</v>
      </c>
      <c r="K947" s="70">
        <v>18500000</v>
      </c>
      <c r="L947" s="68" t="s">
        <v>67</v>
      </c>
      <c r="M947" s="70" t="s">
        <v>8223</v>
      </c>
      <c r="N947" s="70">
        <v>36726367</v>
      </c>
      <c r="O947" s="70">
        <v>1498</v>
      </c>
      <c r="P947" s="158">
        <v>45475</v>
      </c>
      <c r="Q947" s="70">
        <v>4519037000</v>
      </c>
      <c r="R947" s="158">
        <v>45482</v>
      </c>
      <c r="S947" s="70">
        <v>18500000</v>
      </c>
      <c r="T947" s="67" t="s">
        <v>66</v>
      </c>
      <c r="U947" s="70">
        <v>12542472</v>
      </c>
      <c r="V947" s="70" t="s">
        <v>1640</v>
      </c>
      <c r="W947" s="158">
        <v>45482</v>
      </c>
      <c r="X947" s="158">
        <v>45482</v>
      </c>
      <c r="Y947" s="78" t="s">
        <v>74</v>
      </c>
      <c r="Z947" s="158">
        <v>45626</v>
      </c>
      <c r="AA947" s="71">
        <f t="shared" si="70"/>
        <v>144</v>
      </c>
      <c r="AB947" s="71">
        <v>0</v>
      </c>
      <c r="AC947" s="299">
        <v>0</v>
      </c>
      <c r="AD947" s="71">
        <v>0</v>
      </c>
      <c r="AE947" s="158" t="s">
        <v>74</v>
      </c>
      <c r="AF947" s="71">
        <f t="shared" si="71"/>
        <v>0</v>
      </c>
      <c r="AG947" s="70">
        <v>0</v>
      </c>
      <c r="AH947" s="300">
        <v>0</v>
      </c>
      <c r="AI947" s="158" t="s">
        <v>74</v>
      </c>
      <c r="AJ947" s="67">
        <v>0</v>
      </c>
      <c r="AK947" s="76" t="s">
        <v>74</v>
      </c>
      <c r="AL947" s="76" t="s">
        <v>74</v>
      </c>
      <c r="AM947" s="71">
        <f t="shared" si="72"/>
        <v>0</v>
      </c>
      <c r="AN947" s="305">
        <f>+K947+AC947-AH947</f>
        <v>18500000</v>
      </c>
      <c r="AO947" s="67" t="s">
        <v>66</v>
      </c>
      <c r="AP947" s="70">
        <v>18500000</v>
      </c>
      <c r="AQ947" s="67" t="s">
        <v>94</v>
      </c>
      <c r="AR947" s="70">
        <v>0</v>
      </c>
      <c r="AS947" s="80" t="s">
        <v>74</v>
      </c>
      <c r="AT947" s="301">
        <v>14800000</v>
      </c>
      <c r="AU947" s="203">
        <f t="shared" si="73"/>
        <v>3700000</v>
      </c>
      <c r="AV947" s="83">
        <f t="shared" si="74"/>
        <v>0.8</v>
      </c>
      <c r="AW947" s="158" t="s">
        <v>74</v>
      </c>
      <c r="AX947" s="67" t="s">
        <v>95</v>
      </c>
      <c r="AY947" s="71" t="s">
        <v>8222</v>
      </c>
      <c r="AZ947" s="68" t="s">
        <v>66</v>
      </c>
      <c r="BA947" s="68" t="s">
        <v>66</v>
      </c>
    </row>
    <row r="948" spans="2:53" x14ac:dyDescent="0.25">
      <c r="B948" s="68">
        <v>2024</v>
      </c>
      <c r="C948" s="68">
        <v>891780111</v>
      </c>
      <c r="D948" s="69" t="s">
        <v>64</v>
      </c>
      <c r="E948" s="74" t="s">
        <v>8221</v>
      </c>
      <c r="F948" s="71" t="s">
        <v>8220</v>
      </c>
      <c r="G948" s="314">
        <v>0</v>
      </c>
      <c r="H948" s="67" t="s">
        <v>72</v>
      </c>
      <c r="I948" s="69" t="s">
        <v>65</v>
      </c>
      <c r="J948" s="70" t="s">
        <v>8215</v>
      </c>
      <c r="K948" s="70">
        <v>3900000</v>
      </c>
      <c r="L948" s="68" t="s">
        <v>67</v>
      </c>
      <c r="M948" s="70" t="s">
        <v>8219</v>
      </c>
      <c r="N948" s="70">
        <v>1082947495</v>
      </c>
      <c r="O948" s="70">
        <v>1498</v>
      </c>
      <c r="P948" s="158">
        <v>45475</v>
      </c>
      <c r="Q948" s="70">
        <v>4519037000</v>
      </c>
      <c r="R948" s="158">
        <v>45482</v>
      </c>
      <c r="S948" s="70">
        <v>3900000</v>
      </c>
      <c r="T948" s="67" t="s">
        <v>66</v>
      </c>
      <c r="U948" s="70">
        <v>41947381</v>
      </c>
      <c r="V948" s="70" t="s">
        <v>7502</v>
      </c>
      <c r="W948" s="158">
        <v>45482</v>
      </c>
      <c r="X948" s="158">
        <v>45482</v>
      </c>
      <c r="Y948" s="78" t="s">
        <v>74</v>
      </c>
      <c r="Z948" s="249">
        <v>45504</v>
      </c>
      <c r="AA948" s="71">
        <f t="shared" si="70"/>
        <v>22</v>
      </c>
      <c r="AB948" s="71">
        <v>0</v>
      </c>
      <c r="AC948" s="299">
        <v>0</v>
      </c>
      <c r="AD948" s="71">
        <v>0</v>
      </c>
      <c r="AE948" s="158" t="s">
        <v>74</v>
      </c>
      <c r="AF948" s="71">
        <f t="shared" si="71"/>
        <v>0</v>
      </c>
      <c r="AG948" s="70">
        <v>0</v>
      </c>
      <c r="AH948" s="300">
        <v>0</v>
      </c>
      <c r="AI948" s="158" t="s">
        <v>74</v>
      </c>
      <c r="AJ948" s="67">
        <v>0</v>
      </c>
      <c r="AK948" s="76" t="s">
        <v>74</v>
      </c>
      <c r="AL948" s="76" t="s">
        <v>74</v>
      </c>
      <c r="AM948" s="71">
        <f t="shared" si="72"/>
        <v>0</v>
      </c>
      <c r="AN948" s="305">
        <f>+K948+AC948-AH948</f>
        <v>3900000</v>
      </c>
      <c r="AO948" s="67" t="s">
        <v>66</v>
      </c>
      <c r="AP948" s="70">
        <v>3900000</v>
      </c>
      <c r="AQ948" s="67" t="s">
        <v>94</v>
      </c>
      <c r="AR948" s="70">
        <v>0</v>
      </c>
      <c r="AS948" s="80" t="s">
        <v>74</v>
      </c>
      <c r="AT948" s="301">
        <v>3900000</v>
      </c>
      <c r="AU948" s="203">
        <f t="shared" si="73"/>
        <v>0</v>
      </c>
      <c r="AV948" s="83">
        <f t="shared" si="74"/>
        <v>1</v>
      </c>
      <c r="AW948" s="158" t="s">
        <v>74</v>
      </c>
      <c r="AX948" s="67" t="s">
        <v>80</v>
      </c>
      <c r="AY948" s="71" t="s">
        <v>8218</v>
      </c>
      <c r="AZ948" s="68" t="s">
        <v>66</v>
      </c>
      <c r="BA948" s="68" t="s">
        <v>66</v>
      </c>
    </row>
    <row r="949" spans="2:53" x14ac:dyDescent="0.25">
      <c r="B949" s="68">
        <v>2024</v>
      </c>
      <c r="C949" s="68">
        <v>891780111</v>
      </c>
      <c r="D949" s="69" t="s">
        <v>64</v>
      </c>
      <c r="E949" s="74" t="s">
        <v>8217</v>
      </c>
      <c r="F949" s="71" t="s">
        <v>8216</v>
      </c>
      <c r="G949" s="314">
        <v>0</v>
      </c>
      <c r="H949" s="67" t="s">
        <v>72</v>
      </c>
      <c r="I949" s="69" t="s">
        <v>65</v>
      </c>
      <c r="J949" s="70" t="s">
        <v>8215</v>
      </c>
      <c r="K949" s="70">
        <v>3900000</v>
      </c>
      <c r="L949" s="68" t="s">
        <v>67</v>
      </c>
      <c r="M949" s="70" t="s">
        <v>8214</v>
      </c>
      <c r="N949" s="70">
        <v>1083032147</v>
      </c>
      <c r="O949" s="70">
        <v>1498</v>
      </c>
      <c r="P949" s="158">
        <v>45475</v>
      </c>
      <c r="Q949" s="70">
        <v>4519037000</v>
      </c>
      <c r="R949" s="158">
        <v>45482</v>
      </c>
      <c r="S949" s="70">
        <v>3900000</v>
      </c>
      <c r="T949" s="67" t="s">
        <v>66</v>
      </c>
      <c r="U949" s="70">
        <v>41947381</v>
      </c>
      <c r="V949" s="70" t="s">
        <v>7502</v>
      </c>
      <c r="W949" s="158">
        <v>45482</v>
      </c>
      <c r="X949" s="158">
        <v>45482</v>
      </c>
      <c r="Y949" s="78" t="s">
        <v>74</v>
      </c>
      <c r="Z949" s="249">
        <v>45504</v>
      </c>
      <c r="AA949" s="71">
        <f t="shared" si="70"/>
        <v>22</v>
      </c>
      <c r="AB949" s="71">
        <v>0</v>
      </c>
      <c r="AC949" s="299">
        <v>0</v>
      </c>
      <c r="AD949" s="71">
        <v>0</v>
      </c>
      <c r="AE949" s="158" t="s">
        <v>74</v>
      </c>
      <c r="AF949" s="71">
        <f t="shared" si="71"/>
        <v>0</v>
      </c>
      <c r="AG949" s="70">
        <v>0</v>
      </c>
      <c r="AH949" s="300">
        <v>0</v>
      </c>
      <c r="AI949" s="158" t="s">
        <v>74</v>
      </c>
      <c r="AJ949" s="67">
        <v>0</v>
      </c>
      <c r="AK949" s="76" t="s">
        <v>74</v>
      </c>
      <c r="AL949" s="76" t="s">
        <v>74</v>
      </c>
      <c r="AM949" s="71">
        <f t="shared" si="72"/>
        <v>0</v>
      </c>
      <c r="AN949" s="305">
        <f>+K949+AC949-AH949</f>
        <v>3900000</v>
      </c>
      <c r="AO949" s="67" t="s">
        <v>66</v>
      </c>
      <c r="AP949" s="70">
        <v>3900000</v>
      </c>
      <c r="AQ949" s="67" t="s">
        <v>94</v>
      </c>
      <c r="AR949" s="70">
        <v>0</v>
      </c>
      <c r="AS949" s="80" t="s">
        <v>74</v>
      </c>
      <c r="AT949" s="301">
        <v>3900000</v>
      </c>
      <c r="AU949" s="203">
        <f t="shared" si="73"/>
        <v>0</v>
      </c>
      <c r="AV949" s="83">
        <f t="shared" si="74"/>
        <v>1</v>
      </c>
      <c r="AW949" s="158" t="s">
        <v>74</v>
      </c>
      <c r="AX949" s="67" t="s">
        <v>80</v>
      </c>
      <c r="AY949" s="71" t="s">
        <v>8213</v>
      </c>
      <c r="AZ949" s="68" t="s">
        <v>66</v>
      </c>
      <c r="BA949" s="68" t="s">
        <v>66</v>
      </c>
    </row>
    <row r="950" spans="2:53" x14ac:dyDescent="0.25">
      <c r="B950" s="68">
        <v>2024</v>
      </c>
      <c r="C950" s="68">
        <v>891780111</v>
      </c>
      <c r="D950" s="69" t="s">
        <v>64</v>
      </c>
      <c r="E950" s="74" t="s">
        <v>8212</v>
      </c>
      <c r="F950" s="71" t="s">
        <v>8211</v>
      </c>
      <c r="G950" s="314">
        <v>0</v>
      </c>
      <c r="H950" s="67" t="s">
        <v>72</v>
      </c>
      <c r="I950" s="69" t="s">
        <v>65</v>
      </c>
      <c r="J950" s="70" t="s">
        <v>8210</v>
      </c>
      <c r="K950" s="70">
        <v>15000000</v>
      </c>
      <c r="L950" s="68" t="s">
        <v>67</v>
      </c>
      <c r="M950" s="70" t="s">
        <v>8209</v>
      </c>
      <c r="N950" s="70">
        <v>1082902525</v>
      </c>
      <c r="O950" s="70">
        <v>1498</v>
      </c>
      <c r="P950" s="158">
        <v>45475</v>
      </c>
      <c r="Q950" s="70">
        <v>4519037000</v>
      </c>
      <c r="R950" s="158">
        <v>45482</v>
      </c>
      <c r="S950" s="70">
        <v>15000000</v>
      </c>
      <c r="T950" s="67" t="s">
        <v>66</v>
      </c>
      <c r="U950" s="70">
        <v>36557666</v>
      </c>
      <c r="V950" s="70" t="s">
        <v>5987</v>
      </c>
      <c r="W950" s="158">
        <v>45482</v>
      </c>
      <c r="X950" s="158">
        <v>45482</v>
      </c>
      <c r="Y950" s="78" t="s">
        <v>74</v>
      </c>
      <c r="Z950" s="158">
        <v>45626</v>
      </c>
      <c r="AA950" s="71">
        <f t="shared" si="70"/>
        <v>144</v>
      </c>
      <c r="AB950" s="71">
        <v>0</v>
      </c>
      <c r="AC950" s="299">
        <v>0</v>
      </c>
      <c r="AD950" s="71">
        <v>0</v>
      </c>
      <c r="AE950" s="158" t="s">
        <v>74</v>
      </c>
      <c r="AF950" s="71">
        <f t="shared" si="71"/>
        <v>0</v>
      </c>
      <c r="AG950" s="70">
        <v>0</v>
      </c>
      <c r="AH950" s="300">
        <v>0</v>
      </c>
      <c r="AI950" s="158" t="s">
        <v>74</v>
      </c>
      <c r="AJ950" s="67">
        <v>0</v>
      </c>
      <c r="AK950" s="76" t="s">
        <v>74</v>
      </c>
      <c r="AL950" s="76" t="s">
        <v>74</v>
      </c>
      <c r="AM950" s="71">
        <f t="shared" si="72"/>
        <v>0</v>
      </c>
      <c r="AN950" s="305">
        <f>+K950+AC950-AH950</f>
        <v>15000000</v>
      </c>
      <c r="AO950" s="67" t="s">
        <v>66</v>
      </c>
      <c r="AP950" s="70">
        <v>15000000</v>
      </c>
      <c r="AQ950" s="67" t="s">
        <v>94</v>
      </c>
      <c r="AR950" s="70">
        <v>0</v>
      </c>
      <c r="AS950" s="80" t="s">
        <v>74</v>
      </c>
      <c r="AT950" s="301">
        <v>12000000</v>
      </c>
      <c r="AU950" s="203">
        <f t="shared" si="73"/>
        <v>3000000</v>
      </c>
      <c r="AV950" s="83">
        <f t="shared" si="74"/>
        <v>0.8</v>
      </c>
      <c r="AW950" s="158" t="s">
        <v>74</v>
      </c>
      <c r="AX950" s="67" t="s">
        <v>95</v>
      </c>
      <c r="AY950" s="71" t="s">
        <v>8208</v>
      </c>
      <c r="AZ950" s="68" t="s">
        <v>66</v>
      </c>
      <c r="BA950" s="68" t="s">
        <v>66</v>
      </c>
    </row>
    <row r="951" spans="2:53" x14ac:dyDescent="0.25">
      <c r="B951" s="68">
        <v>2024</v>
      </c>
      <c r="C951" s="68">
        <v>891780111</v>
      </c>
      <c r="D951" s="69" t="s">
        <v>64</v>
      </c>
      <c r="E951" s="74" t="s">
        <v>8207</v>
      </c>
      <c r="F951" s="71" t="s">
        <v>8206</v>
      </c>
      <c r="G951" s="314">
        <v>0</v>
      </c>
      <c r="H951" s="67" t="s">
        <v>72</v>
      </c>
      <c r="I951" s="69" t="s">
        <v>65</v>
      </c>
      <c r="J951" s="70" t="s">
        <v>7965</v>
      </c>
      <c r="K951" s="70">
        <v>15000000</v>
      </c>
      <c r="L951" s="68" t="s">
        <v>67</v>
      </c>
      <c r="M951" s="70" t="s">
        <v>8205</v>
      </c>
      <c r="N951" s="70">
        <v>12541041</v>
      </c>
      <c r="O951" s="70">
        <v>1499</v>
      </c>
      <c r="P951" s="158">
        <v>45475</v>
      </c>
      <c r="Q951" s="70">
        <v>2126650000</v>
      </c>
      <c r="R951" s="158">
        <v>45482</v>
      </c>
      <c r="S951" s="70">
        <v>15000000</v>
      </c>
      <c r="T951" s="67" t="s">
        <v>66</v>
      </c>
      <c r="U951" s="70">
        <v>85468846</v>
      </c>
      <c r="V951" s="70" t="s">
        <v>6521</v>
      </c>
      <c r="W951" s="158">
        <v>45482</v>
      </c>
      <c r="X951" s="158">
        <v>45482</v>
      </c>
      <c r="Y951" s="78" t="s">
        <v>74</v>
      </c>
      <c r="Z951" s="158">
        <v>45626</v>
      </c>
      <c r="AA951" s="71">
        <f t="shared" si="70"/>
        <v>144</v>
      </c>
      <c r="AB951" s="71">
        <v>0</v>
      </c>
      <c r="AC951" s="299">
        <v>0</v>
      </c>
      <c r="AD951" s="71">
        <v>0</v>
      </c>
      <c r="AE951" s="158" t="s">
        <v>74</v>
      </c>
      <c r="AF951" s="71">
        <f t="shared" si="71"/>
        <v>0</v>
      </c>
      <c r="AG951" s="70">
        <v>0</v>
      </c>
      <c r="AH951" s="300">
        <v>0</v>
      </c>
      <c r="AI951" s="158" t="s">
        <v>74</v>
      </c>
      <c r="AJ951" s="67">
        <v>0</v>
      </c>
      <c r="AK951" s="76" t="s">
        <v>74</v>
      </c>
      <c r="AL951" s="76" t="s">
        <v>74</v>
      </c>
      <c r="AM951" s="71">
        <f t="shared" si="72"/>
        <v>0</v>
      </c>
      <c r="AN951" s="305">
        <f>+K951+AC951-AH951</f>
        <v>15000000</v>
      </c>
      <c r="AO951" s="67" t="s">
        <v>66</v>
      </c>
      <c r="AP951" s="70">
        <v>15000000</v>
      </c>
      <c r="AQ951" s="67" t="s">
        <v>94</v>
      </c>
      <c r="AR951" s="70">
        <v>0</v>
      </c>
      <c r="AS951" s="80" t="s">
        <v>74</v>
      </c>
      <c r="AT951" s="301">
        <v>12000000</v>
      </c>
      <c r="AU951" s="203">
        <f t="shared" si="73"/>
        <v>3000000</v>
      </c>
      <c r="AV951" s="83">
        <f t="shared" si="74"/>
        <v>0.8</v>
      </c>
      <c r="AW951" s="158" t="s">
        <v>74</v>
      </c>
      <c r="AX951" s="67" t="s">
        <v>95</v>
      </c>
      <c r="AY951" s="71" t="s">
        <v>8204</v>
      </c>
      <c r="AZ951" s="68" t="s">
        <v>66</v>
      </c>
      <c r="BA951" s="68" t="s">
        <v>66</v>
      </c>
    </row>
    <row r="952" spans="2:53" x14ac:dyDescent="0.25">
      <c r="B952" s="68">
        <v>2024</v>
      </c>
      <c r="C952" s="68">
        <v>891780111</v>
      </c>
      <c r="D952" s="69" t="s">
        <v>64</v>
      </c>
      <c r="E952" s="74" t="s">
        <v>8203</v>
      </c>
      <c r="F952" s="71" t="s">
        <v>8202</v>
      </c>
      <c r="G952" s="314">
        <v>0</v>
      </c>
      <c r="H952" s="67" t="s">
        <v>72</v>
      </c>
      <c r="I952" s="69" t="s">
        <v>65</v>
      </c>
      <c r="J952" s="70" t="s">
        <v>8201</v>
      </c>
      <c r="K952" s="70">
        <v>22500000</v>
      </c>
      <c r="L952" s="68" t="s">
        <v>67</v>
      </c>
      <c r="M952" s="70" t="s">
        <v>8200</v>
      </c>
      <c r="N952" s="70">
        <v>1004188433</v>
      </c>
      <c r="O952" s="70">
        <v>1498</v>
      </c>
      <c r="P952" s="158">
        <v>45475</v>
      </c>
      <c r="Q952" s="70">
        <v>4519037000</v>
      </c>
      <c r="R952" s="158">
        <v>45482</v>
      </c>
      <c r="S952" s="70">
        <v>22500000</v>
      </c>
      <c r="T952" s="67" t="s">
        <v>66</v>
      </c>
      <c r="U952" s="70">
        <v>1082964146</v>
      </c>
      <c r="V952" s="70" t="s">
        <v>6309</v>
      </c>
      <c r="W952" s="158">
        <v>45482</v>
      </c>
      <c r="X952" s="158">
        <v>45482</v>
      </c>
      <c r="Y952" s="78" t="s">
        <v>74</v>
      </c>
      <c r="Z952" s="158">
        <v>45626</v>
      </c>
      <c r="AA952" s="71">
        <f t="shared" si="70"/>
        <v>144</v>
      </c>
      <c r="AB952" s="71">
        <v>0</v>
      </c>
      <c r="AC952" s="299">
        <v>0</v>
      </c>
      <c r="AD952" s="71">
        <v>0</v>
      </c>
      <c r="AE952" s="158" t="s">
        <v>74</v>
      </c>
      <c r="AF952" s="71">
        <f t="shared" si="71"/>
        <v>0</v>
      </c>
      <c r="AG952" s="70">
        <v>0</v>
      </c>
      <c r="AH952" s="300">
        <v>0</v>
      </c>
      <c r="AI952" s="158" t="s">
        <v>74</v>
      </c>
      <c r="AJ952" s="67">
        <v>0</v>
      </c>
      <c r="AK952" s="76" t="s">
        <v>74</v>
      </c>
      <c r="AL952" s="76" t="s">
        <v>74</v>
      </c>
      <c r="AM952" s="71">
        <f t="shared" si="72"/>
        <v>0</v>
      </c>
      <c r="AN952" s="305">
        <f>+K952+AC952-AH952</f>
        <v>22500000</v>
      </c>
      <c r="AO952" s="67" t="s">
        <v>66</v>
      </c>
      <c r="AP952" s="70">
        <v>22500000</v>
      </c>
      <c r="AQ952" s="67" t="s">
        <v>94</v>
      </c>
      <c r="AR952" s="70">
        <v>0</v>
      </c>
      <c r="AS952" s="80" t="s">
        <v>74</v>
      </c>
      <c r="AT952" s="301">
        <v>18000000</v>
      </c>
      <c r="AU952" s="203">
        <f t="shared" si="73"/>
        <v>4500000</v>
      </c>
      <c r="AV952" s="83">
        <f t="shared" si="74"/>
        <v>0.8</v>
      </c>
      <c r="AW952" s="158" t="s">
        <v>74</v>
      </c>
      <c r="AX952" s="67" t="s">
        <v>95</v>
      </c>
      <c r="AY952" s="71" t="s">
        <v>8199</v>
      </c>
      <c r="AZ952" s="68" t="s">
        <v>66</v>
      </c>
      <c r="BA952" s="68" t="s">
        <v>66</v>
      </c>
    </row>
    <row r="953" spans="2:53" x14ac:dyDescent="0.25">
      <c r="B953" s="68">
        <v>2024</v>
      </c>
      <c r="C953" s="68">
        <v>891780111</v>
      </c>
      <c r="D953" s="69" t="s">
        <v>64</v>
      </c>
      <c r="E953" s="74" t="s">
        <v>8198</v>
      </c>
      <c r="F953" s="71" t="s">
        <v>8197</v>
      </c>
      <c r="G953" s="314">
        <v>0</v>
      </c>
      <c r="H953" s="67" t="s">
        <v>72</v>
      </c>
      <c r="I953" s="69" t="s">
        <v>65</v>
      </c>
      <c r="J953" s="70" t="s">
        <v>8196</v>
      </c>
      <c r="K953" s="70">
        <v>18000000</v>
      </c>
      <c r="L953" s="68" t="s">
        <v>67</v>
      </c>
      <c r="M953" s="70" t="s">
        <v>8195</v>
      </c>
      <c r="N953" s="70">
        <v>22854984</v>
      </c>
      <c r="O953" s="70">
        <v>1498</v>
      </c>
      <c r="P953" s="158">
        <v>45475</v>
      </c>
      <c r="Q953" s="70">
        <v>4519037000</v>
      </c>
      <c r="R953" s="158">
        <v>45482</v>
      </c>
      <c r="S953" s="70">
        <v>18000000</v>
      </c>
      <c r="T953" s="67" t="s">
        <v>66</v>
      </c>
      <c r="U953" s="70">
        <v>12621405</v>
      </c>
      <c r="V953" s="70" t="s">
        <v>5391</v>
      </c>
      <c r="W953" s="158">
        <v>45482</v>
      </c>
      <c r="X953" s="158">
        <v>45482</v>
      </c>
      <c r="Y953" s="78" t="s">
        <v>74</v>
      </c>
      <c r="Z953" s="158">
        <v>45626</v>
      </c>
      <c r="AA953" s="71">
        <f t="shared" si="70"/>
        <v>144</v>
      </c>
      <c r="AB953" s="71">
        <v>0</v>
      </c>
      <c r="AC953" s="299">
        <v>0</v>
      </c>
      <c r="AD953" s="71">
        <v>0</v>
      </c>
      <c r="AE953" s="158" t="s">
        <v>74</v>
      </c>
      <c r="AF953" s="71">
        <f t="shared" si="71"/>
        <v>0</v>
      </c>
      <c r="AG953" s="70">
        <v>0</v>
      </c>
      <c r="AH953" s="300">
        <v>0</v>
      </c>
      <c r="AI953" s="158" t="s">
        <v>74</v>
      </c>
      <c r="AJ953" s="67">
        <v>0</v>
      </c>
      <c r="AK953" s="76" t="s">
        <v>74</v>
      </c>
      <c r="AL953" s="76" t="s">
        <v>74</v>
      </c>
      <c r="AM953" s="71">
        <f t="shared" si="72"/>
        <v>0</v>
      </c>
      <c r="AN953" s="305">
        <f>+K953+AC953-AH953</f>
        <v>18000000</v>
      </c>
      <c r="AO953" s="67" t="s">
        <v>66</v>
      </c>
      <c r="AP953" s="70">
        <v>18000000</v>
      </c>
      <c r="AQ953" s="67" t="s">
        <v>94</v>
      </c>
      <c r="AR953" s="70">
        <v>0</v>
      </c>
      <c r="AS953" s="80" t="s">
        <v>74</v>
      </c>
      <c r="AT953" s="301">
        <v>14400000</v>
      </c>
      <c r="AU953" s="203">
        <f t="shared" si="73"/>
        <v>3600000</v>
      </c>
      <c r="AV953" s="83">
        <f t="shared" si="74"/>
        <v>0.8</v>
      </c>
      <c r="AW953" s="158" t="s">
        <v>74</v>
      </c>
      <c r="AX953" s="67" t="s">
        <v>95</v>
      </c>
      <c r="AY953" s="71" t="s">
        <v>8194</v>
      </c>
      <c r="AZ953" s="68" t="s">
        <v>66</v>
      </c>
      <c r="BA953" s="68" t="s">
        <v>66</v>
      </c>
    </row>
    <row r="954" spans="2:53" x14ac:dyDescent="0.25">
      <c r="B954" s="68">
        <v>2024</v>
      </c>
      <c r="C954" s="68">
        <v>891780111</v>
      </c>
      <c r="D954" s="69" t="s">
        <v>64</v>
      </c>
      <c r="E954" s="74" t="s">
        <v>8193</v>
      </c>
      <c r="F954" s="71" t="s">
        <v>8192</v>
      </c>
      <c r="G954" s="314">
        <v>0</v>
      </c>
      <c r="H954" s="67" t="s">
        <v>72</v>
      </c>
      <c r="I954" s="69" t="s">
        <v>65</v>
      </c>
      <c r="J954" s="70" t="s">
        <v>8191</v>
      </c>
      <c r="K954" s="70">
        <v>3900000</v>
      </c>
      <c r="L954" s="68" t="s">
        <v>67</v>
      </c>
      <c r="M954" s="70" t="s">
        <v>6557</v>
      </c>
      <c r="N954" s="70">
        <v>1082926063</v>
      </c>
      <c r="O954" s="70">
        <v>1498</v>
      </c>
      <c r="P954" s="158">
        <v>45475</v>
      </c>
      <c r="Q954" s="70">
        <v>4519037000</v>
      </c>
      <c r="R954" s="158">
        <v>45482</v>
      </c>
      <c r="S954" s="70">
        <v>3900000</v>
      </c>
      <c r="T954" s="67" t="s">
        <v>66</v>
      </c>
      <c r="U954" s="70">
        <v>41947381</v>
      </c>
      <c r="V954" s="70" t="s">
        <v>7502</v>
      </c>
      <c r="W954" s="158">
        <v>45482</v>
      </c>
      <c r="X954" s="158">
        <v>45482</v>
      </c>
      <c r="Y954" s="78" t="s">
        <v>74</v>
      </c>
      <c r="Z954" s="249">
        <v>45504</v>
      </c>
      <c r="AA954" s="71">
        <f t="shared" si="70"/>
        <v>22</v>
      </c>
      <c r="AB954" s="71">
        <v>0</v>
      </c>
      <c r="AC954" s="299">
        <v>0</v>
      </c>
      <c r="AD954" s="71">
        <v>0</v>
      </c>
      <c r="AE954" s="158" t="s">
        <v>74</v>
      </c>
      <c r="AF954" s="71">
        <f t="shared" si="71"/>
        <v>0</v>
      </c>
      <c r="AG954" s="70">
        <v>0</v>
      </c>
      <c r="AH954" s="300">
        <v>0</v>
      </c>
      <c r="AI954" s="158" t="s">
        <v>74</v>
      </c>
      <c r="AJ954" s="67">
        <v>0</v>
      </c>
      <c r="AK954" s="76" t="s">
        <v>74</v>
      </c>
      <c r="AL954" s="76" t="s">
        <v>74</v>
      </c>
      <c r="AM954" s="71">
        <f t="shared" si="72"/>
        <v>0</v>
      </c>
      <c r="AN954" s="305">
        <f>+K954+AC954-AH954</f>
        <v>3900000</v>
      </c>
      <c r="AO954" s="67" t="s">
        <v>66</v>
      </c>
      <c r="AP954" s="70">
        <v>3900000</v>
      </c>
      <c r="AQ954" s="67" t="s">
        <v>94</v>
      </c>
      <c r="AR954" s="70">
        <v>0</v>
      </c>
      <c r="AS954" s="80" t="s">
        <v>74</v>
      </c>
      <c r="AT954" s="301">
        <v>3900000</v>
      </c>
      <c r="AU954" s="203">
        <f t="shared" si="73"/>
        <v>0</v>
      </c>
      <c r="AV954" s="83">
        <f t="shared" si="74"/>
        <v>1</v>
      </c>
      <c r="AW954" s="158" t="s">
        <v>74</v>
      </c>
      <c r="AX954" s="67" t="s">
        <v>80</v>
      </c>
      <c r="AY954" s="71" t="s">
        <v>8190</v>
      </c>
      <c r="AZ954" s="68" t="s">
        <v>66</v>
      </c>
      <c r="BA954" s="68" t="s">
        <v>66</v>
      </c>
    </row>
    <row r="955" spans="2:53" x14ac:dyDescent="0.25">
      <c r="B955" s="68">
        <v>2024</v>
      </c>
      <c r="C955" s="68">
        <v>891780111</v>
      </c>
      <c r="D955" s="69" t="s">
        <v>64</v>
      </c>
      <c r="E955" s="74" t="s">
        <v>8189</v>
      </c>
      <c r="F955" s="71" t="s">
        <v>8188</v>
      </c>
      <c r="G955" s="314">
        <v>0</v>
      </c>
      <c r="H955" s="67" t="s">
        <v>72</v>
      </c>
      <c r="I955" s="69" t="s">
        <v>65</v>
      </c>
      <c r="J955" s="70" t="s">
        <v>8187</v>
      </c>
      <c r="K955" s="70">
        <v>15000000</v>
      </c>
      <c r="L955" s="68" t="s">
        <v>67</v>
      </c>
      <c r="M955" s="70" t="s">
        <v>8186</v>
      </c>
      <c r="N955" s="70">
        <v>57466453</v>
      </c>
      <c r="O955" s="70">
        <v>1498</v>
      </c>
      <c r="P955" s="158">
        <v>45475</v>
      </c>
      <c r="Q955" s="70">
        <v>4519037000</v>
      </c>
      <c r="R955" s="158">
        <v>45482</v>
      </c>
      <c r="S955" s="70">
        <v>15000000</v>
      </c>
      <c r="T955" s="67" t="s">
        <v>66</v>
      </c>
      <c r="U955" s="70">
        <v>36557666</v>
      </c>
      <c r="V955" s="70" t="s">
        <v>5987</v>
      </c>
      <c r="W955" s="158">
        <v>45482</v>
      </c>
      <c r="X955" s="158">
        <v>45482</v>
      </c>
      <c r="Y955" s="78" t="s">
        <v>74</v>
      </c>
      <c r="Z955" s="158">
        <v>45626</v>
      </c>
      <c r="AA955" s="71">
        <f t="shared" si="70"/>
        <v>144</v>
      </c>
      <c r="AB955" s="71">
        <v>0</v>
      </c>
      <c r="AC955" s="299">
        <v>0</v>
      </c>
      <c r="AD955" s="71">
        <v>0</v>
      </c>
      <c r="AE955" s="158" t="s">
        <v>74</v>
      </c>
      <c r="AF955" s="71">
        <f t="shared" si="71"/>
        <v>0</v>
      </c>
      <c r="AG955" s="70">
        <v>0</v>
      </c>
      <c r="AH955" s="300">
        <v>0</v>
      </c>
      <c r="AI955" s="158" t="s">
        <v>74</v>
      </c>
      <c r="AJ955" s="67">
        <v>0</v>
      </c>
      <c r="AK955" s="76" t="s">
        <v>74</v>
      </c>
      <c r="AL955" s="76" t="s">
        <v>74</v>
      </c>
      <c r="AM955" s="71">
        <f t="shared" si="72"/>
        <v>0</v>
      </c>
      <c r="AN955" s="305">
        <f>+K955+AC955-AH955</f>
        <v>15000000</v>
      </c>
      <c r="AO955" s="67" t="s">
        <v>66</v>
      </c>
      <c r="AP955" s="70">
        <v>15000000</v>
      </c>
      <c r="AQ955" s="67" t="s">
        <v>94</v>
      </c>
      <c r="AR955" s="70">
        <v>0</v>
      </c>
      <c r="AS955" s="80" t="s">
        <v>74</v>
      </c>
      <c r="AT955" s="301">
        <v>12000000</v>
      </c>
      <c r="AU955" s="203">
        <f t="shared" si="73"/>
        <v>3000000</v>
      </c>
      <c r="AV955" s="83">
        <f t="shared" si="74"/>
        <v>0.8</v>
      </c>
      <c r="AW955" s="158" t="s">
        <v>74</v>
      </c>
      <c r="AX955" s="67" t="s">
        <v>95</v>
      </c>
      <c r="AY955" s="71" t="s">
        <v>8185</v>
      </c>
      <c r="AZ955" s="68" t="s">
        <v>66</v>
      </c>
      <c r="BA955" s="68" t="s">
        <v>66</v>
      </c>
    </row>
    <row r="956" spans="2:53" x14ac:dyDescent="0.25">
      <c r="B956" s="68">
        <v>2024</v>
      </c>
      <c r="C956" s="68">
        <v>891780111</v>
      </c>
      <c r="D956" s="69" t="s">
        <v>64</v>
      </c>
      <c r="E956" s="74" t="s">
        <v>8184</v>
      </c>
      <c r="F956" s="71" t="s">
        <v>8183</v>
      </c>
      <c r="G956" s="314">
        <v>0</v>
      </c>
      <c r="H956" s="67" t="s">
        <v>72</v>
      </c>
      <c r="I956" s="69" t="s">
        <v>65</v>
      </c>
      <c r="J956" s="70" t="s">
        <v>8182</v>
      </c>
      <c r="K956" s="70">
        <v>3900000</v>
      </c>
      <c r="L956" s="68" t="s">
        <v>67</v>
      </c>
      <c r="M956" s="70" t="s">
        <v>8181</v>
      </c>
      <c r="N956" s="70">
        <v>63549864</v>
      </c>
      <c r="O956" s="70">
        <v>1498</v>
      </c>
      <c r="P956" s="158">
        <v>45475</v>
      </c>
      <c r="Q956" s="70">
        <v>4519037000</v>
      </c>
      <c r="R956" s="158">
        <v>45482</v>
      </c>
      <c r="S956" s="70">
        <v>3900000</v>
      </c>
      <c r="T956" s="67" t="s">
        <v>66</v>
      </c>
      <c r="U956" s="70">
        <v>41947381</v>
      </c>
      <c r="V956" s="70" t="s">
        <v>7502</v>
      </c>
      <c r="W956" s="158">
        <v>45482</v>
      </c>
      <c r="X956" s="158">
        <v>45482</v>
      </c>
      <c r="Y956" s="78" t="s">
        <v>74</v>
      </c>
      <c r="Z956" s="249">
        <v>45504</v>
      </c>
      <c r="AA956" s="71">
        <f t="shared" si="70"/>
        <v>22</v>
      </c>
      <c r="AB956" s="71">
        <v>0</v>
      </c>
      <c r="AC956" s="299">
        <v>0</v>
      </c>
      <c r="AD956" s="71">
        <v>0</v>
      </c>
      <c r="AE956" s="158" t="s">
        <v>74</v>
      </c>
      <c r="AF956" s="71">
        <f t="shared" si="71"/>
        <v>0</v>
      </c>
      <c r="AG956" s="70">
        <v>0</v>
      </c>
      <c r="AH956" s="300">
        <v>0</v>
      </c>
      <c r="AI956" s="158" t="s">
        <v>74</v>
      </c>
      <c r="AJ956" s="67">
        <v>0</v>
      </c>
      <c r="AK956" s="76" t="s">
        <v>74</v>
      </c>
      <c r="AL956" s="76" t="s">
        <v>74</v>
      </c>
      <c r="AM956" s="71">
        <f t="shared" si="72"/>
        <v>0</v>
      </c>
      <c r="AN956" s="305">
        <f>+K956+AC956-AH956</f>
        <v>3900000</v>
      </c>
      <c r="AO956" s="67" t="s">
        <v>66</v>
      </c>
      <c r="AP956" s="70">
        <v>3900000</v>
      </c>
      <c r="AQ956" s="67" t="s">
        <v>94</v>
      </c>
      <c r="AR956" s="70">
        <v>0</v>
      </c>
      <c r="AS956" s="80" t="s">
        <v>74</v>
      </c>
      <c r="AT956" s="301">
        <v>3900000</v>
      </c>
      <c r="AU956" s="203">
        <f t="shared" si="73"/>
        <v>0</v>
      </c>
      <c r="AV956" s="83">
        <f t="shared" si="74"/>
        <v>1</v>
      </c>
      <c r="AW956" s="158" t="s">
        <v>74</v>
      </c>
      <c r="AX956" s="67" t="s">
        <v>80</v>
      </c>
      <c r="AY956" s="71" t="s">
        <v>8180</v>
      </c>
      <c r="AZ956" s="68" t="s">
        <v>66</v>
      </c>
      <c r="BA956" s="68" t="s">
        <v>66</v>
      </c>
    </row>
    <row r="957" spans="2:53" x14ac:dyDescent="0.25">
      <c r="B957" s="68">
        <v>2024</v>
      </c>
      <c r="C957" s="68">
        <v>891780111</v>
      </c>
      <c r="D957" s="69" t="s">
        <v>64</v>
      </c>
      <c r="E957" s="74" t="s">
        <v>8179</v>
      </c>
      <c r="F957" s="71" t="s">
        <v>8178</v>
      </c>
      <c r="G957" s="314">
        <v>0</v>
      </c>
      <c r="H957" s="67" t="s">
        <v>72</v>
      </c>
      <c r="I957" s="69" t="s">
        <v>65</v>
      </c>
      <c r="J957" s="70" t="s">
        <v>8177</v>
      </c>
      <c r="K957" s="70">
        <v>10500000</v>
      </c>
      <c r="L957" s="68" t="s">
        <v>67</v>
      </c>
      <c r="M957" s="70" t="s">
        <v>8176</v>
      </c>
      <c r="N957" s="70">
        <v>1083023147</v>
      </c>
      <c r="O957" s="70">
        <v>1499</v>
      </c>
      <c r="P957" s="158">
        <v>45475</v>
      </c>
      <c r="Q957" s="70">
        <v>2126650000</v>
      </c>
      <c r="R957" s="158">
        <v>45482</v>
      </c>
      <c r="S957" s="70">
        <v>10500000</v>
      </c>
      <c r="T957" s="67" t="s">
        <v>66</v>
      </c>
      <c r="U957" s="70">
        <v>93400727</v>
      </c>
      <c r="V957" s="70" t="s">
        <v>6515</v>
      </c>
      <c r="W957" s="158">
        <v>45482</v>
      </c>
      <c r="X957" s="158">
        <v>45482</v>
      </c>
      <c r="Y957" s="78" t="s">
        <v>74</v>
      </c>
      <c r="Z957" s="158">
        <v>45626</v>
      </c>
      <c r="AA957" s="71">
        <f t="shared" si="70"/>
        <v>144</v>
      </c>
      <c r="AB957" s="71">
        <v>0</v>
      </c>
      <c r="AC957" s="299">
        <v>0</v>
      </c>
      <c r="AD957" s="71">
        <v>0</v>
      </c>
      <c r="AE957" s="158" t="s">
        <v>74</v>
      </c>
      <c r="AF957" s="71">
        <f t="shared" si="71"/>
        <v>0</v>
      </c>
      <c r="AG957" s="70">
        <v>0</v>
      </c>
      <c r="AH957" s="300">
        <v>0</v>
      </c>
      <c r="AI957" s="158" t="s">
        <v>74</v>
      </c>
      <c r="AJ957" s="67">
        <v>0</v>
      </c>
      <c r="AK957" s="76" t="s">
        <v>74</v>
      </c>
      <c r="AL957" s="76" t="s">
        <v>74</v>
      </c>
      <c r="AM957" s="71">
        <f t="shared" si="72"/>
        <v>0</v>
      </c>
      <c r="AN957" s="305">
        <f>+K957+AC957-AH957</f>
        <v>10500000</v>
      </c>
      <c r="AO957" s="67" t="s">
        <v>66</v>
      </c>
      <c r="AP957" s="70">
        <v>10500000</v>
      </c>
      <c r="AQ957" s="67" t="s">
        <v>94</v>
      </c>
      <c r="AR957" s="70">
        <v>0</v>
      </c>
      <c r="AS957" s="80" t="s">
        <v>74</v>
      </c>
      <c r="AT957" s="301">
        <v>8400000</v>
      </c>
      <c r="AU957" s="203">
        <f t="shared" si="73"/>
        <v>2100000</v>
      </c>
      <c r="AV957" s="83">
        <f t="shared" si="74"/>
        <v>0.8</v>
      </c>
      <c r="AW957" s="158" t="s">
        <v>74</v>
      </c>
      <c r="AX957" s="67" t="s">
        <v>95</v>
      </c>
      <c r="AY957" s="71" t="s">
        <v>8175</v>
      </c>
      <c r="AZ957" s="68" t="s">
        <v>66</v>
      </c>
      <c r="BA957" s="68" t="s">
        <v>66</v>
      </c>
    </row>
    <row r="958" spans="2:53" x14ac:dyDescent="0.25">
      <c r="B958" s="68">
        <v>2024</v>
      </c>
      <c r="C958" s="68">
        <v>891780111</v>
      </c>
      <c r="D958" s="69" t="s">
        <v>64</v>
      </c>
      <c r="E958" s="74" t="s">
        <v>8174</v>
      </c>
      <c r="F958" s="71" t="s">
        <v>8173</v>
      </c>
      <c r="G958" s="314">
        <v>0</v>
      </c>
      <c r="H958" s="67" t="s">
        <v>72</v>
      </c>
      <c r="I958" s="69" t="s">
        <v>65</v>
      </c>
      <c r="J958" s="70" t="s">
        <v>8172</v>
      </c>
      <c r="K958" s="70">
        <v>2900000</v>
      </c>
      <c r="L958" s="68" t="s">
        <v>67</v>
      </c>
      <c r="M958" s="70" t="s">
        <v>8171</v>
      </c>
      <c r="N958" s="70">
        <v>1083567101</v>
      </c>
      <c r="O958" s="70">
        <v>1498</v>
      </c>
      <c r="P958" s="158">
        <v>45475</v>
      </c>
      <c r="Q958" s="70">
        <v>4519037000</v>
      </c>
      <c r="R958" s="158">
        <v>45482</v>
      </c>
      <c r="S958" s="70">
        <v>2900000</v>
      </c>
      <c r="T958" s="67" t="s">
        <v>66</v>
      </c>
      <c r="U958" s="70">
        <v>41947381</v>
      </c>
      <c r="V958" s="70" t="s">
        <v>7502</v>
      </c>
      <c r="W958" s="158">
        <v>45482</v>
      </c>
      <c r="X958" s="158">
        <v>45482</v>
      </c>
      <c r="Y958" s="78" t="s">
        <v>74</v>
      </c>
      <c r="Z958" s="249">
        <v>45498</v>
      </c>
      <c r="AA958" s="71">
        <f t="shared" si="70"/>
        <v>16</v>
      </c>
      <c r="AB958" s="71">
        <v>0</v>
      </c>
      <c r="AC958" s="299">
        <v>0</v>
      </c>
      <c r="AD958" s="71">
        <v>0</v>
      </c>
      <c r="AE958" s="158" t="s">
        <v>74</v>
      </c>
      <c r="AF958" s="71">
        <f t="shared" si="71"/>
        <v>0</v>
      </c>
      <c r="AG958" s="70">
        <v>0</v>
      </c>
      <c r="AH958" s="300">
        <v>0</v>
      </c>
      <c r="AI958" s="158" t="s">
        <v>74</v>
      </c>
      <c r="AJ958" s="67">
        <v>0</v>
      </c>
      <c r="AK958" s="76" t="s">
        <v>74</v>
      </c>
      <c r="AL958" s="76" t="s">
        <v>74</v>
      </c>
      <c r="AM958" s="71">
        <f t="shared" si="72"/>
        <v>0</v>
      </c>
      <c r="AN958" s="305">
        <f>+K958+AC958-AH958</f>
        <v>2900000</v>
      </c>
      <c r="AO958" s="67" t="s">
        <v>66</v>
      </c>
      <c r="AP958" s="70">
        <v>2900000</v>
      </c>
      <c r="AQ958" s="67" t="s">
        <v>94</v>
      </c>
      <c r="AR958" s="70">
        <v>0</v>
      </c>
      <c r="AS958" s="80" t="s">
        <v>74</v>
      </c>
      <c r="AT958" s="301">
        <v>2900000</v>
      </c>
      <c r="AU958" s="203">
        <f t="shared" si="73"/>
        <v>0</v>
      </c>
      <c r="AV958" s="83">
        <f t="shared" si="74"/>
        <v>1</v>
      </c>
      <c r="AW958" s="158" t="s">
        <v>74</v>
      </c>
      <c r="AX958" s="67" t="s">
        <v>80</v>
      </c>
      <c r="AY958" s="71" t="s">
        <v>8170</v>
      </c>
      <c r="AZ958" s="68" t="s">
        <v>66</v>
      </c>
      <c r="BA958" s="68" t="s">
        <v>66</v>
      </c>
    </row>
    <row r="959" spans="2:53" x14ac:dyDescent="0.25">
      <c r="B959" s="68">
        <v>2024</v>
      </c>
      <c r="C959" s="68">
        <v>891780111</v>
      </c>
      <c r="D959" s="69" t="s">
        <v>64</v>
      </c>
      <c r="E959" s="74" t="s">
        <v>8169</v>
      </c>
      <c r="F959" s="71" t="s">
        <v>8168</v>
      </c>
      <c r="G959" s="314">
        <v>0</v>
      </c>
      <c r="H959" s="67" t="s">
        <v>72</v>
      </c>
      <c r="I959" s="69" t="s">
        <v>65</v>
      </c>
      <c r="J959" s="70" t="s">
        <v>8167</v>
      </c>
      <c r="K959" s="70">
        <v>16500000</v>
      </c>
      <c r="L959" s="68" t="s">
        <v>67</v>
      </c>
      <c r="M959" s="70" t="s">
        <v>8166</v>
      </c>
      <c r="N959" s="70">
        <v>84450965</v>
      </c>
      <c r="O959" s="70">
        <v>1498</v>
      </c>
      <c r="P959" s="158">
        <v>45475</v>
      </c>
      <c r="Q959" s="70">
        <v>4519037000</v>
      </c>
      <c r="R959" s="158">
        <v>45482</v>
      </c>
      <c r="S959" s="70">
        <v>16500000</v>
      </c>
      <c r="T959" s="67" t="s">
        <v>66</v>
      </c>
      <c r="U959" s="70">
        <v>36694483</v>
      </c>
      <c r="V959" s="70" t="s">
        <v>7599</v>
      </c>
      <c r="W959" s="158">
        <v>45482</v>
      </c>
      <c r="X959" s="158">
        <v>45482</v>
      </c>
      <c r="Y959" s="78" t="s">
        <v>74</v>
      </c>
      <c r="Z959" s="158">
        <v>45626</v>
      </c>
      <c r="AA959" s="71">
        <f t="shared" si="70"/>
        <v>144</v>
      </c>
      <c r="AB959" s="71">
        <v>0</v>
      </c>
      <c r="AC959" s="299">
        <v>0</v>
      </c>
      <c r="AD959" s="71">
        <v>0</v>
      </c>
      <c r="AE959" s="158" t="s">
        <v>74</v>
      </c>
      <c r="AF959" s="71">
        <f t="shared" si="71"/>
        <v>0</v>
      </c>
      <c r="AG959" s="70">
        <v>0</v>
      </c>
      <c r="AH959" s="300">
        <v>0</v>
      </c>
      <c r="AI959" s="158" t="s">
        <v>74</v>
      </c>
      <c r="AJ959" s="67">
        <v>0</v>
      </c>
      <c r="AK959" s="76" t="s">
        <v>74</v>
      </c>
      <c r="AL959" s="76" t="s">
        <v>74</v>
      </c>
      <c r="AM959" s="71">
        <f t="shared" si="72"/>
        <v>0</v>
      </c>
      <c r="AN959" s="305">
        <f>+K959+AC959-AH959</f>
        <v>16500000</v>
      </c>
      <c r="AO959" s="67" t="s">
        <v>66</v>
      </c>
      <c r="AP959" s="70">
        <v>16500000</v>
      </c>
      <c r="AQ959" s="67" t="s">
        <v>94</v>
      </c>
      <c r="AR959" s="70">
        <v>0</v>
      </c>
      <c r="AS959" s="80" t="s">
        <v>74</v>
      </c>
      <c r="AT959" s="301">
        <v>13200000</v>
      </c>
      <c r="AU959" s="203">
        <f t="shared" si="73"/>
        <v>3300000</v>
      </c>
      <c r="AV959" s="83">
        <f t="shared" si="74"/>
        <v>0.8</v>
      </c>
      <c r="AW959" s="158" t="s">
        <v>74</v>
      </c>
      <c r="AX959" s="67" t="s">
        <v>95</v>
      </c>
      <c r="AY959" s="71" t="s">
        <v>8165</v>
      </c>
      <c r="AZ959" s="68" t="s">
        <v>66</v>
      </c>
      <c r="BA959" s="68" t="s">
        <v>66</v>
      </c>
    </row>
    <row r="960" spans="2:53" x14ac:dyDescent="0.25">
      <c r="B960" s="68">
        <v>2024</v>
      </c>
      <c r="C960" s="68">
        <v>891780111</v>
      </c>
      <c r="D960" s="69" t="s">
        <v>64</v>
      </c>
      <c r="E960" s="74" t="s">
        <v>8164</v>
      </c>
      <c r="F960" s="71" t="s">
        <v>8163</v>
      </c>
      <c r="G960" s="314">
        <v>0</v>
      </c>
      <c r="H960" s="67" t="s">
        <v>72</v>
      </c>
      <c r="I960" s="69" t="s">
        <v>65</v>
      </c>
      <c r="J960" s="70" t="s">
        <v>8162</v>
      </c>
      <c r="K960" s="70">
        <v>32500000</v>
      </c>
      <c r="L960" s="68" t="s">
        <v>67</v>
      </c>
      <c r="M960" s="70" t="s">
        <v>8161</v>
      </c>
      <c r="N960" s="70">
        <v>12564024</v>
      </c>
      <c r="O960" s="70">
        <v>1498</v>
      </c>
      <c r="P960" s="158">
        <v>45475</v>
      </c>
      <c r="Q960" s="70">
        <v>4519037000</v>
      </c>
      <c r="R960" s="158">
        <v>45482</v>
      </c>
      <c r="S960" s="70">
        <v>32500000</v>
      </c>
      <c r="T960" s="67" t="s">
        <v>66</v>
      </c>
      <c r="U960" s="70">
        <v>12621405</v>
      </c>
      <c r="V960" s="70" t="s">
        <v>5391</v>
      </c>
      <c r="W960" s="158">
        <v>45482</v>
      </c>
      <c r="X960" s="158">
        <v>45482</v>
      </c>
      <c r="Y960" s="78" t="s">
        <v>74</v>
      </c>
      <c r="Z960" s="158">
        <v>45626</v>
      </c>
      <c r="AA960" s="71">
        <f t="shared" si="70"/>
        <v>144</v>
      </c>
      <c r="AB960" s="71">
        <v>0</v>
      </c>
      <c r="AC960" s="299">
        <v>0</v>
      </c>
      <c r="AD960" s="71">
        <v>0</v>
      </c>
      <c r="AE960" s="158" t="s">
        <v>74</v>
      </c>
      <c r="AF960" s="71">
        <f t="shared" si="71"/>
        <v>0</v>
      </c>
      <c r="AG960" s="70">
        <v>0</v>
      </c>
      <c r="AH960" s="300">
        <v>0</v>
      </c>
      <c r="AI960" s="158" t="s">
        <v>74</v>
      </c>
      <c r="AJ960" s="67">
        <v>0</v>
      </c>
      <c r="AK960" s="76" t="s">
        <v>74</v>
      </c>
      <c r="AL960" s="76" t="s">
        <v>74</v>
      </c>
      <c r="AM960" s="71">
        <f t="shared" si="72"/>
        <v>0</v>
      </c>
      <c r="AN960" s="305">
        <f>+K960+AC960-AH960</f>
        <v>32500000</v>
      </c>
      <c r="AO960" s="67" t="s">
        <v>66</v>
      </c>
      <c r="AP960" s="70">
        <v>32500000</v>
      </c>
      <c r="AQ960" s="67" t="s">
        <v>94</v>
      </c>
      <c r="AR960" s="70">
        <v>0</v>
      </c>
      <c r="AS960" s="80" t="s">
        <v>74</v>
      </c>
      <c r="AT960" s="301">
        <v>26000000</v>
      </c>
      <c r="AU960" s="203">
        <f t="shared" si="73"/>
        <v>6500000</v>
      </c>
      <c r="AV960" s="83">
        <f t="shared" si="74"/>
        <v>0.8</v>
      </c>
      <c r="AW960" s="158" t="s">
        <v>74</v>
      </c>
      <c r="AX960" s="67" t="s">
        <v>95</v>
      </c>
      <c r="AY960" s="71" t="s">
        <v>8160</v>
      </c>
      <c r="AZ960" s="68" t="s">
        <v>66</v>
      </c>
      <c r="BA960" s="68" t="s">
        <v>66</v>
      </c>
    </row>
    <row r="961" spans="2:53" x14ac:dyDescent="0.25">
      <c r="B961" s="68">
        <v>2024</v>
      </c>
      <c r="C961" s="68">
        <v>891780111</v>
      </c>
      <c r="D961" s="69" t="s">
        <v>64</v>
      </c>
      <c r="E961" s="74" t="s">
        <v>8159</v>
      </c>
      <c r="F961" s="71" t="s">
        <v>8158</v>
      </c>
      <c r="G961" s="314">
        <v>0</v>
      </c>
      <c r="H961" s="67" t="s">
        <v>72</v>
      </c>
      <c r="I961" s="69" t="s">
        <v>65</v>
      </c>
      <c r="J961" s="70" t="s">
        <v>8157</v>
      </c>
      <c r="K961" s="70">
        <v>15000000</v>
      </c>
      <c r="L961" s="68" t="s">
        <v>67</v>
      </c>
      <c r="M961" s="70" t="s">
        <v>8156</v>
      </c>
      <c r="N961" s="70">
        <v>1083041507</v>
      </c>
      <c r="O961" s="70">
        <v>1498</v>
      </c>
      <c r="P961" s="158">
        <v>45475</v>
      </c>
      <c r="Q961" s="70">
        <v>4519037000</v>
      </c>
      <c r="R961" s="158">
        <v>45482</v>
      </c>
      <c r="S961" s="70">
        <v>15000000</v>
      </c>
      <c r="T961" s="67" t="s">
        <v>66</v>
      </c>
      <c r="U961" s="70">
        <v>57461216</v>
      </c>
      <c r="V961" s="70" t="s">
        <v>4578</v>
      </c>
      <c r="W961" s="158">
        <v>45482</v>
      </c>
      <c r="X961" s="158">
        <v>45482</v>
      </c>
      <c r="Y961" s="78" t="s">
        <v>74</v>
      </c>
      <c r="Z961" s="158">
        <v>45626</v>
      </c>
      <c r="AA961" s="71">
        <f t="shared" si="70"/>
        <v>144</v>
      </c>
      <c r="AB961" s="71">
        <v>0</v>
      </c>
      <c r="AC961" s="299">
        <v>0</v>
      </c>
      <c r="AD961" s="71">
        <v>0</v>
      </c>
      <c r="AE961" s="158" t="s">
        <v>74</v>
      </c>
      <c r="AF961" s="71">
        <f t="shared" si="71"/>
        <v>0</v>
      </c>
      <c r="AG961" s="70">
        <v>0</v>
      </c>
      <c r="AH961" s="300">
        <v>0</v>
      </c>
      <c r="AI961" s="158" t="s">
        <v>74</v>
      </c>
      <c r="AJ961" s="67">
        <v>0</v>
      </c>
      <c r="AK961" s="76" t="s">
        <v>74</v>
      </c>
      <c r="AL961" s="76" t="s">
        <v>74</v>
      </c>
      <c r="AM961" s="71">
        <f t="shared" si="72"/>
        <v>0</v>
      </c>
      <c r="AN961" s="305">
        <f>+K961+AC961-AH961</f>
        <v>15000000</v>
      </c>
      <c r="AO961" s="67" t="s">
        <v>66</v>
      </c>
      <c r="AP961" s="70">
        <v>15000000</v>
      </c>
      <c r="AQ961" s="67" t="s">
        <v>94</v>
      </c>
      <c r="AR961" s="70">
        <v>0</v>
      </c>
      <c r="AS961" s="80" t="s">
        <v>74</v>
      </c>
      <c r="AT961" s="301">
        <v>12000000</v>
      </c>
      <c r="AU961" s="203">
        <f t="shared" si="73"/>
        <v>3000000</v>
      </c>
      <c r="AV961" s="83">
        <f t="shared" si="74"/>
        <v>0.8</v>
      </c>
      <c r="AW961" s="158" t="s">
        <v>74</v>
      </c>
      <c r="AX961" s="67" t="s">
        <v>95</v>
      </c>
      <c r="AY961" s="71" t="s">
        <v>8155</v>
      </c>
      <c r="AZ961" s="68" t="s">
        <v>66</v>
      </c>
      <c r="BA961" s="68" t="s">
        <v>66</v>
      </c>
    </row>
    <row r="962" spans="2:53" x14ac:dyDescent="0.25">
      <c r="B962" s="68">
        <v>2024</v>
      </c>
      <c r="C962" s="68">
        <v>891780111</v>
      </c>
      <c r="D962" s="69" t="s">
        <v>64</v>
      </c>
      <c r="E962" s="74" t="s">
        <v>8154</v>
      </c>
      <c r="F962" s="71" t="s">
        <v>8153</v>
      </c>
      <c r="G962" s="314">
        <v>0</v>
      </c>
      <c r="H962" s="67" t="s">
        <v>72</v>
      </c>
      <c r="I962" s="69" t="s">
        <v>65</v>
      </c>
      <c r="J962" s="70" t="s">
        <v>8152</v>
      </c>
      <c r="K962" s="70">
        <v>23500000</v>
      </c>
      <c r="L962" s="68" t="s">
        <v>67</v>
      </c>
      <c r="M962" s="70" t="s">
        <v>8151</v>
      </c>
      <c r="N962" s="70">
        <v>1082961349</v>
      </c>
      <c r="O962" s="70">
        <v>1498</v>
      </c>
      <c r="P962" s="158">
        <v>45475</v>
      </c>
      <c r="Q962" s="70">
        <v>4519037000</v>
      </c>
      <c r="R962" s="158">
        <v>45482</v>
      </c>
      <c r="S962" s="70">
        <v>23500000</v>
      </c>
      <c r="T962" s="67" t="s">
        <v>66</v>
      </c>
      <c r="U962" s="70">
        <v>12621405</v>
      </c>
      <c r="V962" s="70" t="s">
        <v>5391</v>
      </c>
      <c r="W962" s="158">
        <v>45482</v>
      </c>
      <c r="X962" s="158">
        <v>45482</v>
      </c>
      <c r="Y962" s="78" t="s">
        <v>74</v>
      </c>
      <c r="Z962" s="158">
        <v>45626</v>
      </c>
      <c r="AA962" s="71">
        <f t="shared" si="70"/>
        <v>144</v>
      </c>
      <c r="AB962" s="71">
        <v>0</v>
      </c>
      <c r="AC962" s="299">
        <v>0</v>
      </c>
      <c r="AD962" s="71">
        <v>0</v>
      </c>
      <c r="AE962" s="158" t="s">
        <v>74</v>
      </c>
      <c r="AF962" s="71">
        <f t="shared" si="71"/>
        <v>0</v>
      </c>
      <c r="AG962" s="70">
        <v>0</v>
      </c>
      <c r="AH962" s="300">
        <v>0</v>
      </c>
      <c r="AI962" s="158" t="s">
        <v>74</v>
      </c>
      <c r="AJ962" s="67">
        <v>0</v>
      </c>
      <c r="AK962" s="76" t="s">
        <v>74</v>
      </c>
      <c r="AL962" s="76" t="s">
        <v>74</v>
      </c>
      <c r="AM962" s="71">
        <f t="shared" si="72"/>
        <v>0</v>
      </c>
      <c r="AN962" s="305">
        <f>+K962+AC962-AH962</f>
        <v>23500000</v>
      </c>
      <c r="AO962" s="67" t="s">
        <v>66</v>
      </c>
      <c r="AP962" s="70">
        <v>23500000</v>
      </c>
      <c r="AQ962" s="67" t="s">
        <v>94</v>
      </c>
      <c r="AR962" s="70">
        <v>0</v>
      </c>
      <c r="AS962" s="80" t="s">
        <v>74</v>
      </c>
      <c r="AT962" s="301">
        <v>18800000</v>
      </c>
      <c r="AU962" s="203">
        <f t="shared" si="73"/>
        <v>4700000</v>
      </c>
      <c r="AV962" s="83">
        <f t="shared" si="74"/>
        <v>0.8</v>
      </c>
      <c r="AW962" s="158" t="s">
        <v>74</v>
      </c>
      <c r="AX962" s="67" t="s">
        <v>95</v>
      </c>
      <c r="AY962" s="71" t="s">
        <v>8150</v>
      </c>
      <c r="AZ962" s="68" t="s">
        <v>66</v>
      </c>
      <c r="BA962" s="68" t="s">
        <v>66</v>
      </c>
    </row>
    <row r="963" spans="2:53" x14ac:dyDescent="0.25">
      <c r="B963" s="68">
        <v>2024</v>
      </c>
      <c r="C963" s="68">
        <v>891780111</v>
      </c>
      <c r="D963" s="69" t="s">
        <v>64</v>
      </c>
      <c r="E963" s="74" t="s">
        <v>8149</v>
      </c>
      <c r="F963" s="71" t="s">
        <v>8148</v>
      </c>
      <c r="G963" s="314">
        <v>0</v>
      </c>
      <c r="H963" s="67" t="s">
        <v>72</v>
      </c>
      <c r="I963" s="69" t="s">
        <v>65</v>
      </c>
      <c r="J963" s="70" t="s">
        <v>8147</v>
      </c>
      <c r="K963" s="70">
        <v>18000000</v>
      </c>
      <c r="L963" s="68" t="s">
        <v>67</v>
      </c>
      <c r="M963" s="70" t="s">
        <v>8146</v>
      </c>
      <c r="N963" s="70">
        <v>1004346912</v>
      </c>
      <c r="O963" s="70">
        <v>1498</v>
      </c>
      <c r="P963" s="158">
        <v>45475</v>
      </c>
      <c r="Q963" s="70">
        <v>4519037000</v>
      </c>
      <c r="R963" s="158">
        <v>45482</v>
      </c>
      <c r="S963" s="70">
        <v>18000000</v>
      </c>
      <c r="T963" s="67" t="s">
        <v>66</v>
      </c>
      <c r="U963" s="70">
        <v>57464638</v>
      </c>
      <c r="V963" s="70" t="s">
        <v>6066</v>
      </c>
      <c r="W963" s="158">
        <v>45482</v>
      </c>
      <c r="X963" s="158">
        <v>45482</v>
      </c>
      <c r="Y963" s="78" t="s">
        <v>74</v>
      </c>
      <c r="Z963" s="158">
        <v>45626</v>
      </c>
      <c r="AA963" s="71">
        <f t="shared" si="70"/>
        <v>144</v>
      </c>
      <c r="AB963" s="71">
        <v>0</v>
      </c>
      <c r="AC963" s="299">
        <v>0</v>
      </c>
      <c r="AD963" s="71">
        <v>0</v>
      </c>
      <c r="AE963" s="158" t="s">
        <v>74</v>
      </c>
      <c r="AF963" s="71">
        <f t="shared" si="71"/>
        <v>0</v>
      </c>
      <c r="AG963" s="70">
        <v>0</v>
      </c>
      <c r="AH963" s="300">
        <v>0</v>
      </c>
      <c r="AI963" s="158" t="s">
        <v>74</v>
      </c>
      <c r="AJ963" s="67">
        <v>0</v>
      </c>
      <c r="AK963" s="76" t="s">
        <v>74</v>
      </c>
      <c r="AL963" s="76" t="s">
        <v>74</v>
      </c>
      <c r="AM963" s="71">
        <f t="shared" si="72"/>
        <v>0</v>
      </c>
      <c r="AN963" s="305">
        <f>+K963+AC963-AH963</f>
        <v>18000000</v>
      </c>
      <c r="AO963" s="67" t="s">
        <v>66</v>
      </c>
      <c r="AP963" s="70">
        <v>18000000</v>
      </c>
      <c r="AQ963" s="67" t="s">
        <v>94</v>
      </c>
      <c r="AR963" s="70">
        <v>0</v>
      </c>
      <c r="AS963" s="80" t="s">
        <v>74</v>
      </c>
      <c r="AT963" s="301">
        <v>14400000</v>
      </c>
      <c r="AU963" s="203">
        <f t="shared" si="73"/>
        <v>3600000</v>
      </c>
      <c r="AV963" s="83">
        <f t="shared" si="74"/>
        <v>0.8</v>
      </c>
      <c r="AW963" s="158" t="s">
        <v>74</v>
      </c>
      <c r="AX963" s="67" t="s">
        <v>95</v>
      </c>
      <c r="AY963" s="71" t="s">
        <v>8145</v>
      </c>
      <c r="AZ963" s="68" t="s">
        <v>66</v>
      </c>
      <c r="BA963" s="68" t="s">
        <v>66</v>
      </c>
    </row>
    <row r="964" spans="2:53" x14ac:dyDescent="0.25">
      <c r="B964" s="68">
        <v>2024</v>
      </c>
      <c r="C964" s="68">
        <v>891780111</v>
      </c>
      <c r="D964" s="69" t="s">
        <v>64</v>
      </c>
      <c r="E964" s="74" t="s">
        <v>8144</v>
      </c>
      <c r="F964" s="71" t="s">
        <v>8143</v>
      </c>
      <c r="G964" s="314">
        <v>0</v>
      </c>
      <c r="H964" s="67" t="s">
        <v>72</v>
      </c>
      <c r="I964" s="69" t="s">
        <v>65</v>
      </c>
      <c r="J964" s="70" t="s">
        <v>8001</v>
      </c>
      <c r="K964" s="70">
        <v>16500000</v>
      </c>
      <c r="L964" s="68" t="s">
        <v>67</v>
      </c>
      <c r="M964" s="70" t="s">
        <v>8142</v>
      </c>
      <c r="N964" s="70">
        <v>1082941715</v>
      </c>
      <c r="O964" s="70">
        <v>1498</v>
      </c>
      <c r="P964" s="158">
        <v>45475</v>
      </c>
      <c r="Q964" s="70">
        <v>4519037000</v>
      </c>
      <c r="R964" s="158">
        <v>45482</v>
      </c>
      <c r="S964" s="70">
        <v>16500000</v>
      </c>
      <c r="T964" s="67" t="s">
        <v>66</v>
      </c>
      <c r="U964" s="70">
        <v>85465146</v>
      </c>
      <c r="V964" s="70" t="s">
        <v>7181</v>
      </c>
      <c r="W964" s="158">
        <v>45482</v>
      </c>
      <c r="X964" s="158">
        <v>45482</v>
      </c>
      <c r="Y964" s="78" t="s">
        <v>74</v>
      </c>
      <c r="Z964" s="158">
        <v>45626</v>
      </c>
      <c r="AA964" s="71">
        <f t="shared" si="70"/>
        <v>144</v>
      </c>
      <c r="AB964" s="71">
        <v>0</v>
      </c>
      <c r="AC964" s="299">
        <v>0</v>
      </c>
      <c r="AD964" s="71">
        <v>0</v>
      </c>
      <c r="AE964" s="158" t="s">
        <v>74</v>
      </c>
      <c r="AF964" s="71">
        <f t="shared" si="71"/>
        <v>0</v>
      </c>
      <c r="AG964" s="70">
        <v>0</v>
      </c>
      <c r="AH964" s="300">
        <v>0</v>
      </c>
      <c r="AI964" s="158" t="s">
        <v>74</v>
      </c>
      <c r="AJ964" s="67">
        <v>0</v>
      </c>
      <c r="AK964" s="76" t="s">
        <v>74</v>
      </c>
      <c r="AL964" s="76" t="s">
        <v>74</v>
      </c>
      <c r="AM964" s="71">
        <f t="shared" si="72"/>
        <v>0</v>
      </c>
      <c r="AN964" s="305">
        <f>+K964+AC964-AH964</f>
        <v>16500000</v>
      </c>
      <c r="AO964" s="67" t="s">
        <v>66</v>
      </c>
      <c r="AP964" s="70">
        <v>16500000</v>
      </c>
      <c r="AQ964" s="67" t="s">
        <v>94</v>
      </c>
      <c r="AR964" s="70">
        <v>0</v>
      </c>
      <c r="AS964" s="80" t="s">
        <v>74</v>
      </c>
      <c r="AT964" s="301">
        <v>13200000</v>
      </c>
      <c r="AU964" s="203">
        <f t="shared" si="73"/>
        <v>3300000</v>
      </c>
      <c r="AV964" s="83">
        <f t="shared" si="74"/>
        <v>0.8</v>
      </c>
      <c r="AW964" s="158" t="s">
        <v>74</v>
      </c>
      <c r="AX964" s="67" t="s">
        <v>95</v>
      </c>
      <c r="AY964" s="71" t="s">
        <v>8141</v>
      </c>
      <c r="AZ964" s="68" t="s">
        <v>66</v>
      </c>
      <c r="BA964" s="68" t="s">
        <v>66</v>
      </c>
    </row>
    <row r="965" spans="2:53" x14ac:dyDescent="0.25">
      <c r="B965" s="68">
        <v>2024</v>
      </c>
      <c r="C965" s="68">
        <v>891780111</v>
      </c>
      <c r="D965" s="69" t="s">
        <v>64</v>
      </c>
      <c r="E965" s="74" t="s">
        <v>8140</v>
      </c>
      <c r="F965" s="71" t="s">
        <v>8139</v>
      </c>
      <c r="G965" s="314">
        <v>0</v>
      </c>
      <c r="H965" s="67" t="s">
        <v>72</v>
      </c>
      <c r="I965" s="69" t="s">
        <v>65</v>
      </c>
      <c r="J965" s="70" t="s">
        <v>8138</v>
      </c>
      <c r="K965" s="70">
        <v>18000000</v>
      </c>
      <c r="L965" s="68" t="s">
        <v>67</v>
      </c>
      <c r="M965" s="70" t="s">
        <v>8137</v>
      </c>
      <c r="N965" s="70">
        <v>57434436</v>
      </c>
      <c r="O965" s="70">
        <v>1498</v>
      </c>
      <c r="P965" s="158">
        <v>45475</v>
      </c>
      <c r="Q965" s="70">
        <v>4519037000</v>
      </c>
      <c r="R965" s="158">
        <v>45482</v>
      </c>
      <c r="S965" s="70">
        <v>18000000</v>
      </c>
      <c r="T965" s="67" t="s">
        <v>66</v>
      </c>
      <c r="U965" s="70">
        <v>12621405</v>
      </c>
      <c r="V965" s="70" t="s">
        <v>5391</v>
      </c>
      <c r="W965" s="158">
        <v>45482</v>
      </c>
      <c r="X965" s="158">
        <v>45482</v>
      </c>
      <c r="Y965" s="78" t="s">
        <v>74</v>
      </c>
      <c r="Z965" s="158">
        <v>45626</v>
      </c>
      <c r="AA965" s="71">
        <f t="shared" si="70"/>
        <v>144</v>
      </c>
      <c r="AB965" s="71">
        <v>0</v>
      </c>
      <c r="AC965" s="299">
        <v>0</v>
      </c>
      <c r="AD965" s="71">
        <v>0</v>
      </c>
      <c r="AE965" s="158" t="s">
        <v>74</v>
      </c>
      <c r="AF965" s="71">
        <f t="shared" si="71"/>
        <v>0</v>
      </c>
      <c r="AG965" s="70">
        <v>0</v>
      </c>
      <c r="AH965" s="300">
        <v>0</v>
      </c>
      <c r="AI965" s="158" t="s">
        <v>74</v>
      </c>
      <c r="AJ965" s="67">
        <v>0</v>
      </c>
      <c r="AK965" s="76" t="s">
        <v>74</v>
      </c>
      <c r="AL965" s="76" t="s">
        <v>74</v>
      </c>
      <c r="AM965" s="71">
        <f t="shared" si="72"/>
        <v>0</v>
      </c>
      <c r="AN965" s="305">
        <f>+K965+AC965-AH965</f>
        <v>18000000</v>
      </c>
      <c r="AO965" s="67" t="s">
        <v>66</v>
      </c>
      <c r="AP965" s="70">
        <v>18000000</v>
      </c>
      <c r="AQ965" s="67" t="s">
        <v>94</v>
      </c>
      <c r="AR965" s="70">
        <v>0</v>
      </c>
      <c r="AS965" s="80" t="s">
        <v>74</v>
      </c>
      <c r="AT965" s="301">
        <v>14400000</v>
      </c>
      <c r="AU965" s="203">
        <f t="shared" si="73"/>
        <v>3600000</v>
      </c>
      <c r="AV965" s="83">
        <f t="shared" si="74"/>
        <v>0.8</v>
      </c>
      <c r="AW965" s="158" t="s">
        <v>74</v>
      </c>
      <c r="AX965" s="67" t="s">
        <v>95</v>
      </c>
      <c r="AY965" s="71" t="s">
        <v>8136</v>
      </c>
      <c r="AZ965" s="68" t="s">
        <v>66</v>
      </c>
      <c r="BA965" s="68" t="s">
        <v>66</v>
      </c>
    </row>
    <row r="966" spans="2:53" x14ac:dyDescent="0.25">
      <c r="B966" s="68">
        <v>2024</v>
      </c>
      <c r="C966" s="68">
        <v>891780111</v>
      </c>
      <c r="D966" s="69" t="s">
        <v>64</v>
      </c>
      <c r="E966" s="74" t="s">
        <v>8135</v>
      </c>
      <c r="F966" s="71" t="s">
        <v>8134</v>
      </c>
      <c r="G966" s="314">
        <v>0</v>
      </c>
      <c r="H966" s="67" t="s">
        <v>72</v>
      </c>
      <c r="I966" s="69" t="s">
        <v>65</v>
      </c>
      <c r="J966" s="70" t="s">
        <v>8133</v>
      </c>
      <c r="K966" s="70">
        <v>16500000</v>
      </c>
      <c r="L966" s="68" t="s">
        <v>67</v>
      </c>
      <c r="M966" s="70" t="s">
        <v>8132</v>
      </c>
      <c r="N966" s="70">
        <v>75035405</v>
      </c>
      <c r="O966" s="70">
        <v>1498</v>
      </c>
      <c r="P966" s="158">
        <v>45475</v>
      </c>
      <c r="Q966" s="70">
        <v>4519037000</v>
      </c>
      <c r="R966" s="158">
        <v>45482</v>
      </c>
      <c r="S966" s="70">
        <v>16500000</v>
      </c>
      <c r="T966" s="67" t="s">
        <v>66</v>
      </c>
      <c r="U966" s="70">
        <v>85152695</v>
      </c>
      <c r="V966" s="70" t="s">
        <v>6527</v>
      </c>
      <c r="W966" s="158">
        <v>45482</v>
      </c>
      <c r="X966" s="158">
        <v>45482</v>
      </c>
      <c r="Y966" s="78" t="s">
        <v>74</v>
      </c>
      <c r="Z966" s="158">
        <v>45626</v>
      </c>
      <c r="AA966" s="71">
        <f t="shared" si="70"/>
        <v>144</v>
      </c>
      <c r="AB966" s="71">
        <v>0</v>
      </c>
      <c r="AC966" s="299">
        <v>0</v>
      </c>
      <c r="AD966" s="71">
        <v>0</v>
      </c>
      <c r="AE966" s="158" t="s">
        <v>74</v>
      </c>
      <c r="AF966" s="71">
        <f t="shared" si="71"/>
        <v>0</v>
      </c>
      <c r="AG966" s="70">
        <v>0</v>
      </c>
      <c r="AH966" s="300">
        <v>0</v>
      </c>
      <c r="AI966" s="158" t="s">
        <v>74</v>
      </c>
      <c r="AJ966" s="67">
        <v>0</v>
      </c>
      <c r="AK966" s="76" t="s">
        <v>74</v>
      </c>
      <c r="AL966" s="76" t="s">
        <v>74</v>
      </c>
      <c r="AM966" s="71">
        <f t="shared" si="72"/>
        <v>0</v>
      </c>
      <c r="AN966" s="305">
        <f>+K966+AC966-AH966</f>
        <v>16500000</v>
      </c>
      <c r="AO966" s="67" t="s">
        <v>66</v>
      </c>
      <c r="AP966" s="70">
        <v>16500000</v>
      </c>
      <c r="AQ966" s="67" t="s">
        <v>94</v>
      </c>
      <c r="AR966" s="70">
        <v>0</v>
      </c>
      <c r="AS966" s="80" t="s">
        <v>74</v>
      </c>
      <c r="AT966" s="301">
        <v>13200000</v>
      </c>
      <c r="AU966" s="203">
        <f t="shared" si="73"/>
        <v>3300000</v>
      </c>
      <c r="AV966" s="83">
        <f t="shared" si="74"/>
        <v>0.8</v>
      </c>
      <c r="AW966" s="158" t="s">
        <v>74</v>
      </c>
      <c r="AX966" s="67" t="s">
        <v>95</v>
      </c>
      <c r="AY966" s="71" t="s">
        <v>8131</v>
      </c>
      <c r="AZ966" s="68" t="s">
        <v>66</v>
      </c>
      <c r="BA966" s="68" t="s">
        <v>66</v>
      </c>
    </row>
    <row r="967" spans="2:53" x14ac:dyDescent="0.25">
      <c r="B967" s="68">
        <v>2024</v>
      </c>
      <c r="C967" s="68">
        <v>891780111</v>
      </c>
      <c r="D967" s="69" t="s">
        <v>64</v>
      </c>
      <c r="E967" s="74" t="s">
        <v>8130</v>
      </c>
      <c r="F967" s="71" t="s">
        <v>8129</v>
      </c>
      <c r="G967" s="314">
        <v>0</v>
      </c>
      <c r="H967" s="67" t="s">
        <v>72</v>
      </c>
      <c r="I967" s="69" t="s">
        <v>65</v>
      </c>
      <c r="J967" s="70" t="s">
        <v>8128</v>
      </c>
      <c r="K967" s="70">
        <v>12500000</v>
      </c>
      <c r="L967" s="68" t="s">
        <v>67</v>
      </c>
      <c r="M967" s="70" t="s">
        <v>8127</v>
      </c>
      <c r="N967" s="70">
        <v>9091645</v>
      </c>
      <c r="O967" s="70">
        <v>1498</v>
      </c>
      <c r="P967" s="158">
        <v>45475</v>
      </c>
      <c r="Q967" s="70">
        <v>4519037000</v>
      </c>
      <c r="R967" s="158">
        <v>45482</v>
      </c>
      <c r="S967" s="70">
        <v>12500000</v>
      </c>
      <c r="T967" s="67" t="s">
        <v>66</v>
      </c>
      <c r="U967" s="70">
        <v>36557666</v>
      </c>
      <c r="V967" s="70" t="s">
        <v>5987</v>
      </c>
      <c r="W967" s="158">
        <v>45482</v>
      </c>
      <c r="X967" s="158">
        <v>45482</v>
      </c>
      <c r="Y967" s="78" t="s">
        <v>74</v>
      </c>
      <c r="Z967" s="158">
        <v>45626</v>
      </c>
      <c r="AA967" s="71">
        <f t="shared" si="70"/>
        <v>144</v>
      </c>
      <c r="AB967" s="71">
        <v>0</v>
      </c>
      <c r="AC967" s="299">
        <v>0</v>
      </c>
      <c r="AD967" s="71">
        <v>0</v>
      </c>
      <c r="AE967" s="158" t="s">
        <v>74</v>
      </c>
      <c r="AF967" s="71">
        <f t="shared" si="71"/>
        <v>0</v>
      </c>
      <c r="AG967" s="70">
        <v>0</v>
      </c>
      <c r="AH967" s="300">
        <v>0</v>
      </c>
      <c r="AI967" s="158" t="s">
        <v>74</v>
      </c>
      <c r="AJ967" s="67">
        <v>0</v>
      </c>
      <c r="AK967" s="76" t="s">
        <v>74</v>
      </c>
      <c r="AL967" s="76" t="s">
        <v>74</v>
      </c>
      <c r="AM967" s="71">
        <f t="shared" si="72"/>
        <v>0</v>
      </c>
      <c r="AN967" s="305">
        <f>+K967+AC967-AH967</f>
        <v>12500000</v>
      </c>
      <c r="AO967" s="67" t="s">
        <v>66</v>
      </c>
      <c r="AP967" s="70">
        <v>12500000</v>
      </c>
      <c r="AQ967" s="67" t="s">
        <v>94</v>
      </c>
      <c r="AR967" s="70">
        <v>0</v>
      </c>
      <c r="AS967" s="80" t="s">
        <v>74</v>
      </c>
      <c r="AT967" s="301">
        <v>10000000</v>
      </c>
      <c r="AU967" s="203">
        <f t="shared" si="73"/>
        <v>2500000</v>
      </c>
      <c r="AV967" s="83">
        <f t="shared" si="74"/>
        <v>0.8</v>
      </c>
      <c r="AW967" s="158" t="s">
        <v>74</v>
      </c>
      <c r="AX967" s="67" t="s">
        <v>95</v>
      </c>
      <c r="AY967" s="71" t="s">
        <v>8126</v>
      </c>
      <c r="AZ967" s="68" t="s">
        <v>66</v>
      </c>
      <c r="BA967" s="68" t="s">
        <v>66</v>
      </c>
    </row>
    <row r="968" spans="2:53" x14ac:dyDescent="0.25">
      <c r="B968" s="68">
        <v>2024</v>
      </c>
      <c r="C968" s="68">
        <v>891780111</v>
      </c>
      <c r="D968" s="69" t="s">
        <v>64</v>
      </c>
      <c r="E968" s="74" t="s">
        <v>8125</v>
      </c>
      <c r="F968" s="71" t="s">
        <v>8124</v>
      </c>
      <c r="G968" s="314">
        <v>0</v>
      </c>
      <c r="H968" s="67" t="s">
        <v>72</v>
      </c>
      <c r="I968" s="69" t="s">
        <v>65</v>
      </c>
      <c r="J968" s="70" t="s">
        <v>8123</v>
      </c>
      <c r="K968" s="70">
        <v>25000000</v>
      </c>
      <c r="L968" s="68" t="s">
        <v>67</v>
      </c>
      <c r="M968" s="70" t="s">
        <v>8122</v>
      </c>
      <c r="N968" s="70">
        <v>1082944226</v>
      </c>
      <c r="O968" s="70">
        <v>1498</v>
      </c>
      <c r="P968" s="158">
        <v>45475</v>
      </c>
      <c r="Q968" s="70">
        <v>4519037000</v>
      </c>
      <c r="R968" s="158">
        <v>45482</v>
      </c>
      <c r="S968" s="70">
        <v>25000000</v>
      </c>
      <c r="T968" s="67" t="s">
        <v>66</v>
      </c>
      <c r="U968" s="70">
        <v>84452087</v>
      </c>
      <c r="V968" s="70" t="s">
        <v>6072</v>
      </c>
      <c r="W968" s="158">
        <v>45482</v>
      </c>
      <c r="X968" s="158">
        <v>45482</v>
      </c>
      <c r="Y968" s="78" t="s">
        <v>74</v>
      </c>
      <c r="Z968" s="158">
        <v>45626</v>
      </c>
      <c r="AA968" s="71">
        <f t="shared" ref="AA968:AA1031" si="75">+IF(Y968="1800-01-01",Z968-X968,Z968-Y968)</f>
        <v>144</v>
      </c>
      <c r="AB968" s="71">
        <v>0</v>
      </c>
      <c r="AC968" s="299">
        <v>0</v>
      </c>
      <c r="AD968" s="71">
        <v>0</v>
      </c>
      <c r="AE968" s="158" t="s">
        <v>74</v>
      </c>
      <c r="AF968" s="71">
        <f t="shared" ref="AF968:AF1031" si="76">+IF(AE968="1800-01-01",0,AE968-Z968)</f>
        <v>0</v>
      </c>
      <c r="AG968" s="70">
        <v>0</v>
      </c>
      <c r="AH968" s="300">
        <v>0</v>
      </c>
      <c r="AI968" s="158" t="s">
        <v>74</v>
      </c>
      <c r="AJ968" s="67">
        <v>0</v>
      </c>
      <c r="AK968" s="76" t="s">
        <v>74</v>
      </c>
      <c r="AL968" s="76" t="s">
        <v>74</v>
      </c>
      <c r="AM968" s="71">
        <f t="shared" ref="AM968:AM1031" si="77">+IF(AK968="1800-01-01",0,AL968-AK968)</f>
        <v>0</v>
      </c>
      <c r="AN968" s="305">
        <f>+K968+AC968-AH968</f>
        <v>25000000</v>
      </c>
      <c r="AO968" s="67" t="s">
        <v>66</v>
      </c>
      <c r="AP968" s="70">
        <v>25000000</v>
      </c>
      <c r="AQ968" s="67" t="s">
        <v>94</v>
      </c>
      <c r="AR968" s="70">
        <v>0</v>
      </c>
      <c r="AS968" s="80" t="s">
        <v>74</v>
      </c>
      <c r="AT968" s="301">
        <v>20000000</v>
      </c>
      <c r="AU968" s="203">
        <f t="shared" ref="AU968:AU1031" si="78">AN968-AT968</f>
        <v>5000000</v>
      </c>
      <c r="AV968" s="83">
        <f t="shared" ref="AV968:AV1031" si="79">+IFERROR(AT968/AN968,"_")</f>
        <v>0.8</v>
      </c>
      <c r="AW968" s="158" t="s">
        <v>74</v>
      </c>
      <c r="AX968" s="67" t="s">
        <v>95</v>
      </c>
      <c r="AY968" s="71" t="s">
        <v>8121</v>
      </c>
      <c r="AZ968" s="68" t="s">
        <v>66</v>
      </c>
      <c r="BA968" s="68" t="s">
        <v>66</v>
      </c>
    </row>
    <row r="969" spans="2:53" x14ac:dyDescent="0.25">
      <c r="B969" s="68">
        <v>2024</v>
      </c>
      <c r="C969" s="68">
        <v>891780111</v>
      </c>
      <c r="D969" s="69" t="s">
        <v>64</v>
      </c>
      <c r="E969" s="74" t="s">
        <v>8120</v>
      </c>
      <c r="F969" s="71" t="s">
        <v>8119</v>
      </c>
      <c r="G969" s="314">
        <v>0</v>
      </c>
      <c r="H969" s="67" t="s">
        <v>72</v>
      </c>
      <c r="I969" s="69" t="s">
        <v>65</v>
      </c>
      <c r="J969" s="70" t="s">
        <v>8118</v>
      </c>
      <c r="K969" s="70">
        <v>2900000</v>
      </c>
      <c r="L969" s="68" t="s">
        <v>67</v>
      </c>
      <c r="M969" s="70" t="s">
        <v>8117</v>
      </c>
      <c r="N969" s="70">
        <v>1082992587</v>
      </c>
      <c r="O969" s="70">
        <v>1498</v>
      </c>
      <c r="P969" s="158">
        <v>45475</v>
      </c>
      <c r="Q969" s="70">
        <v>4519037000</v>
      </c>
      <c r="R969" s="158">
        <v>45482</v>
      </c>
      <c r="S969" s="70">
        <v>2900000</v>
      </c>
      <c r="T969" s="67" t="s">
        <v>66</v>
      </c>
      <c r="U969" s="70">
        <v>41947381</v>
      </c>
      <c r="V969" s="70" t="s">
        <v>7502</v>
      </c>
      <c r="W969" s="158">
        <v>45482</v>
      </c>
      <c r="X969" s="158">
        <v>45482</v>
      </c>
      <c r="Y969" s="78" t="s">
        <v>74</v>
      </c>
      <c r="Z969" s="249">
        <v>45498</v>
      </c>
      <c r="AA969" s="71">
        <f t="shared" si="75"/>
        <v>16</v>
      </c>
      <c r="AB969" s="71">
        <v>0</v>
      </c>
      <c r="AC969" s="299">
        <v>0</v>
      </c>
      <c r="AD969" s="71">
        <v>0</v>
      </c>
      <c r="AE969" s="158" t="s">
        <v>74</v>
      </c>
      <c r="AF969" s="71">
        <f t="shared" si="76"/>
        <v>0</v>
      </c>
      <c r="AG969" s="70">
        <v>0</v>
      </c>
      <c r="AH969" s="300">
        <v>0</v>
      </c>
      <c r="AI969" s="158" t="s">
        <v>74</v>
      </c>
      <c r="AJ969" s="67">
        <v>0</v>
      </c>
      <c r="AK969" s="76" t="s">
        <v>74</v>
      </c>
      <c r="AL969" s="76" t="s">
        <v>74</v>
      </c>
      <c r="AM969" s="71">
        <f t="shared" si="77"/>
        <v>0</v>
      </c>
      <c r="AN969" s="305">
        <f>+K969+AC969-AH969</f>
        <v>2900000</v>
      </c>
      <c r="AO969" s="67" t="s">
        <v>66</v>
      </c>
      <c r="AP969" s="70">
        <v>2900000</v>
      </c>
      <c r="AQ969" s="67" t="s">
        <v>94</v>
      </c>
      <c r="AR969" s="70">
        <v>0</v>
      </c>
      <c r="AS969" s="80" t="s">
        <v>74</v>
      </c>
      <c r="AT969" s="301">
        <v>2900000</v>
      </c>
      <c r="AU969" s="203">
        <f t="shared" si="78"/>
        <v>0</v>
      </c>
      <c r="AV969" s="83">
        <f t="shared" si="79"/>
        <v>1</v>
      </c>
      <c r="AW969" s="158" t="s">
        <v>74</v>
      </c>
      <c r="AX969" s="67" t="s">
        <v>80</v>
      </c>
      <c r="AY969" s="71" t="s">
        <v>8116</v>
      </c>
      <c r="AZ969" s="68" t="s">
        <v>66</v>
      </c>
      <c r="BA969" s="68" t="s">
        <v>66</v>
      </c>
    </row>
    <row r="970" spans="2:53" x14ac:dyDescent="0.25">
      <c r="B970" s="68">
        <v>2024</v>
      </c>
      <c r="C970" s="68">
        <v>891780111</v>
      </c>
      <c r="D970" s="69" t="s">
        <v>64</v>
      </c>
      <c r="E970" s="74" t="s">
        <v>8115</v>
      </c>
      <c r="F970" s="71" t="s">
        <v>8114</v>
      </c>
      <c r="G970" s="314">
        <v>0</v>
      </c>
      <c r="H970" s="67" t="s">
        <v>72</v>
      </c>
      <c r="I970" s="69" t="s">
        <v>723</v>
      </c>
      <c r="J970" s="70" t="s">
        <v>8113</v>
      </c>
      <c r="K970" s="70">
        <v>16500000</v>
      </c>
      <c r="L970" s="68" t="s">
        <v>67</v>
      </c>
      <c r="M970" s="70" t="s">
        <v>8112</v>
      </c>
      <c r="N970" s="70">
        <v>1082857989</v>
      </c>
      <c r="O970" s="70">
        <v>1551</v>
      </c>
      <c r="P970" s="158">
        <v>45483</v>
      </c>
      <c r="Q970" s="70">
        <v>61500000</v>
      </c>
      <c r="R970" s="158">
        <v>45483</v>
      </c>
      <c r="S970" s="70">
        <v>16500000</v>
      </c>
      <c r="T970" s="67" t="s">
        <v>66</v>
      </c>
      <c r="U970" s="70">
        <v>72175281</v>
      </c>
      <c r="V970" s="70" t="s">
        <v>4905</v>
      </c>
      <c r="W970" s="158">
        <v>45483</v>
      </c>
      <c r="X970" s="158">
        <v>45483</v>
      </c>
      <c r="Y970" s="78" t="s">
        <v>74</v>
      </c>
      <c r="Z970" s="158">
        <v>45626</v>
      </c>
      <c r="AA970" s="71">
        <f t="shared" si="75"/>
        <v>143</v>
      </c>
      <c r="AB970" s="71">
        <v>0</v>
      </c>
      <c r="AC970" s="299">
        <v>0</v>
      </c>
      <c r="AD970" s="71">
        <v>0</v>
      </c>
      <c r="AE970" s="158" t="s">
        <v>74</v>
      </c>
      <c r="AF970" s="71">
        <f t="shared" si="76"/>
        <v>0</v>
      </c>
      <c r="AG970" s="70">
        <v>0</v>
      </c>
      <c r="AH970" s="300">
        <v>0</v>
      </c>
      <c r="AI970" s="158" t="s">
        <v>74</v>
      </c>
      <c r="AJ970" s="67">
        <v>0</v>
      </c>
      <c r="AK970" s="76" t="s">
        <v>74</v>
      </c>
      <c r="AL970" s="76" t="s">
        <v>74</v>
      </c>
      <c r="AM970" s="71">
        <f t="shared" si="77"/>
        <v>0</v>
      </c>
      <c r="AN970" s="305">
        <f>+K970+AC970-AH970</f>
        <v>16500000</v>
      </c>
      <c r="AO970" s="67" t="s">
        <v>66</v>
      </c>
      <c r="AP970" s="70">
        <v>16500000</v>
      </c>
      <c r="AQ970" s="67" t="s">
        <v>94</v>
      </c>
      <c r="AR970" s="70">
        <v>0</v>
      </c>
      <c r="AS970" s="80" t="s">
        <v>74</v>
      </c>
      <c r="AT970" s="301">
        <v>13200000</v>
      </c>
      <c r="AU970" s="203">
        <f t="shared" si="78"/>
        <v>3300000</v>
      </c>
      <c r="AV970" s="83">
        <f t="shared" si="79"/>
        <v>0.8</v>
      </c>
      <c r="AW970" s="158" t="s">
        <v>74</v>
      </c>
      <c r="AX970" s="67" t="s">
        <v>95</v>
      </c>
      <c r="AY970" s="71" t="s">
        <v>8111</v>
      </c>
      <c r="AZ970" s="68" t="s">
        <v>66</v>
      </c>
      <c r="BA970" s="68" t="s">
        <v>66</v>
      </c>
    </row>
    <row r="971" spans="2:53" x14ac:dyDescent="0.25">
      <c r="B971" s="68">
        <v>2024</v>
      </c>
      <c r="C971" s="68">
        <v>891780111</v>
      </c>
      <c r="D971" s="69" t="s">
        <v>64</v>
      </c>
      <c r="E971" s="74" t="s">
        <v>8110</v>
      </c>
      <c r="F971" s="71" t="s">
        <v>8109</v>
      </c>
      <c r="G971" s="314">
        <v>0</v>
      </c>
      <c r="H971" s="67" t="s">
        <v>72</v>
      </c>
      <c r="I971" s="69" t="s">
        <v>723</v>
      </c>
      <c r="J971" s="70" t="s">
        <v>8108</v>
      </c>
      <c r="K971" s="70">
        <v>15000000</v>
      </c>
      <c r="L971" s="68" t="s">
        <v>67</v>
      </c>
      <c r="M971" s="70" t="s">
        <v>8107</v>
      </c>
      <c r="N971" s="70">
        <v>1083558601</v>
      </c>
      <c r="O971" s="70">
        <v>1551</v>
      </c>
      <c r="P971" s="158">
        <v>45483</v>
      </c>
      <c r="Q971" s="70">
        <v>61500000</v>
      </c>
      <c r="R971" s="158">
        <v>45483</v>
      </c>
      <c r="S971" s="70">
        <v>15000000</v>
      </c>
      <c r="T971" s="67" t="s">
        <v>66</v>
      </c>
      <c r="U971" s="70">
        <v>72175281</v>
      </c>
      <c r="V971" s="70" t="s">
        <v>4905</v>
      </c>
      <c r="W971" s="158">
        <v>45483</v>
      </c>
      <c r="X971" s="158">
        <v>45483</v>
      </c>
      <c r="Y971" s="78" t="s">
        <v>74</v>
      </c>
      <c r="Z971" s="158">
        <v>45626</v>
      </c>
      <c r="AA971" s="71">
        <f t="shared" si="75"/>
        <v>143</v>
      </c>
      <c r="AB971" s="71">
        <v>0</v>
      </c>
      <c r="AC971" s="299">
        <v>0</v>
      </c>
      <c r="AD971" s="71">
        <v>0</v>
      </c>
      <c r="AE971" s="158" t="s">
        <v>74</v>
      </c>
      <c r="AF971" s="71">
        <f t="shared" si="76"/>
        <v>0</v>
      </c>
      <c r="AG971" s="70">
        <v>0</v>
      </c>
      <c r="AH971" s="300">
        <v>0</v>
      </c>
      <c r="AI971" s="158" t="s">
        <v>74</v>
      </c>
      <c r="AJ971" s="67">
        <v>0</v>
      </c>
      <c r="AK971" s="76" t="s">
        <v>74</v>
      </c>
      <c r="AL971" s="76" t="s">
        <v>74</v>
      </c>
      <c r="AM971" s="71">
        <f t="shared" si="77"/>
        <v>0</v>
      </c>
      <c r="AN971" s="305">
        <f>+K971+AC971-AH971</f>
        <v>15000000</v>
      </c>
      <c r="AO971" s="67" t="s">
        <v>66</v>
      </c>
      <c r="AP971" s="70">
        <v>15000000</v>
      </c>
      <c r="AQ971" s="67" t="s">
        <v>94</v>
      </c>
      <c r="AR971" s="70">
        <v>0</v>
      </c>
      <c r="AS971" s="80" t="s">
        <v>74</v>
      </c>
      <c r="AT971" s="301">
        <v>12000000</v>
      </c>
      <c r="AU971" s="203">
        <f t="shared" si="78"/>
        <v>3000000</v>
      </c>
      <c r="AV971" s="83">
        <f t="shared" si="79"/>
        <v>0.8</v>
      </c>
      <c r="AW971" s="158" t="s">
        <v>74</v>
      </c>
      <c r="AX971" s="67" t="s">
        <v>95</v>
      </c>
      <c r="AY971" s="71" t="s">
        <v>8106</v>
      </c>
      <c r="AZ971" s="68" t="s">
        <v>66</v>
      </c>
      <c r="BA971" s="68" t="s">
        <v>66</v>
      </c>
    </row>
    <row r="972" spans="2:53" x14ac:dyDescent="0.25">
      <c r="B972" s="68">
        <v>2024</v>
      </c>
      <c r="C972" s="68">
        <v>891780111</v>
      </c>
      <c r="D972" s="69" t="s">
        <v>64</v>
      </c>
      <c r="E972" s="74" t="s">
        <v>8105</v>
      </c>
      <c r="F972" s="71" t="s">
        <v>8104</v>
      </c>
      <c r="G972" s="314">
        <v>0</v>
      </c>
      <c r="H972" s="67" t="s">
        <v>72</v>
      </c>
      <c r="I972" s="69" t="s">
        <v>723</v>
      </c>
      <c r="J972" s="70" t="s">
        <v>8103</v>
      </c>
      <c r="K972" s="70">
        <v>15000000</v>
      </c>
      <c r="L972" s="68" t="s">
        <v>67</v>
      </c>
      <c r="M972" s="70" t="s">
        <v>8102</v>
      </c>
      <c r="N972" s="70">
        <v>1082976463</v>
      </c>
      <c r="O972" s="70">
        <v>1551</v>
      </c>
      <c r="P972" s="158">
        <v>45483</v>
      </c>
      <c r="Q972" s="70">
        <v>61500000</v>
      </c>
      <c r="R972" s="158">
        <v>45483</v>
      </c>
      <c r="S972" s="70">
        <v>15000000</v>
      </c>
      <c r="T972" s="67" t="s">
        <v>66</v>
      </c>
      <c r="U972" s="70">
        <v>72175281</v>
      </c>
      <c r="V972" s="70" t="s">
        <v>4905</v>
      </c>
      <c r="W972" s="158">
        <v>45483</v>
      </c>
      <c r="X972" s="158">
        <v>45483</v>
      </c>
      <c r="Y972" s="78" t="s">
        <v>74</v>
      </c>
      <c r="Z972" s="158">
        <v>45626</v>
      </c>
      <c r="AA972" s="71">
        <f t="shared" si="75"/>
        <v>143</v>
      </c>
      <c r="AB972" s="71">
        <v>0</v>
      </c>
      <c r="AC972" s="299">
        <v>0</v>
      </c>
      <c r="AD972" s="71">
        <v>0</v>
      </c>
      <c r="AE972" s="158" t="s">
        <v>74</v>
      </c>
      <c r="AF972" s="71">
        <f t="shared" si="76"/>
        <v>0</v>
      </c>
      <c r="AG972" s="70">
        <v>0</v>
      </c>
      <c r="AH972" s="300">
        <v>0</v>
      </c>
      <c r="AI972" s="158" t="s">
        <v>74</v>
      </c>
      <c r="AJ972" s="67">
        <v>0</v>
      </c>
      <c r="AK972" s="76" t="s">
        <v>74</v>
      </c>
      <c r="AL972" s="76" t="s">
        <v>74</v>
      </c>
      <c r="AM972" s="71">
        <f t="shared" si="77"/>
        <v>0</v>
      </c>
      <c r="AN972" s="305">
        <f>+K972+AC972-AH972</f>
        <v>15000000</v>
      </c>
      <c r="AO972" s="67" t="s">
        <v>66</v>
      </c>
      <c r="AP972" s="70">
        <v>15000000</v>
      </c>
      <c r="AQ972" s="67" t="s">
        <v>94</v>
      </c>
      <c r="AR972" s="70">
        <v>0</v>
      </c>
      <c r="AS972" s="80" t="s">
        <v>74</v>
      </c>
      <c r="AT972" s="301">
        <v>12000000</v>
      </c>
      <c r="AU972" s="203">
        <f t="shared" si="78"/>
        <v>3000000</v>
      </c>
      <c r="AV972" s="83">
        <f t="shared" si="79"/>
        <v>0.8</v>
      </c>
      <c r="AW972" s="158" t="s">
        <v>74</v>
      </c>
      <c r="AX972" s="67" t="s">
        <v>95</v>
      </c>
      <c r="AY972" s="71" t="s">
        <v>8101</v>
      </c>
      <c r="AZ972" s="68" t="s">
        <v>66</v>
      </c>
      <c r="BA972" s="68" t="s">
        <v>66</v>
      </c>
    </row>
    <row r="973" spans="2:53" x14ac:dyDescent="0.25">
      <c r="B973" s="68">
        <v>2024</v>
      </c>
      <c r="C973" s="68">
        <v>891780111</v>
      </c>
      <c r="D973" s="69" t="s">
        <v>64</v>
      </c>
      <c r="E973" s="74" t="s">
        <v>8100</v>
      </c>
      <c r="F973" s="71" t="s">
        <v>8099</v>
      </c>
      <c r="G973" s="314">
        <v>0</v>
      </c>
      <c r="H973" s="67" t="s">
        <v>72</v>
      </c>
      <c r="I973" s="69" t="s">
        <v>65</v>
      </c>
      <c r="J973" s="70" t="s">
        <v>8098</v>
      </c>
      <c r="K973" s="70">
        <v>12500000</v>
      </c>
      <c r="L973" s="68" t="s">
        <v>67</v>
      </c>
      <c r="M973" s="70" t="s">
        <v>8097</v>
      </c>
      <c r="N973" s="70">
        <v>57107014</v>
      </c>
      <c r="O973" s="70">
        <v>1499</v>
      </c>
      <c r="P973" s="158">
        <v>45475</v>
      </c>
      <c r="Q973" s="70">
        <v>2126650000</v>
      </c>
      <c r="R973" s="158">
        <v>45483</v>
      </c>
      <c r="S973" s="70">
        <v>12500000</v>
      </c>
      <c r="T973" s="67" t="s">
        <v>66</v>
      </c>
      <c r="U973" s="70">
        <v>36669284</v>
      </c>
      <c r="V973" s="70" t="s">
        <v>1569</v>
      </c>
      <c r="W973" s="158">
        <v>45483</v>
      </c>
      <c r="X973" s="158">
        <v>45483</v>
      </c>
      <c r="Y973" s="78" t="s">
        <v>74</v>
      </c>
      <c r="Z973" s="158">
        <v>45626</v>
      </c>
      <c r="AA973" s="71">
        <f t="shared" si="75"/>
        <v>143</v>
      </c>
      <c r="AB973" s="71">
        <v>0</v>
      </c>
      <c r="AC973" s="299">
        <v>0</v>
      </c>
      <c r="AD973" s="71">
        <v>0</v>
      </c>
      <c r="AE973" s="158" t="s">
        <v>74</v>
      </c>
      <c r="AF973" s="71">
        <f t="shared" si="76"/>
        <v>0</v>
      </c>
      <c r="AG973" s="70">
        <v>0</v>
      </c>
      <c r="AH973" s="300">
        <v>0</v>
      </c>
      <c r="AI973" s="158" t="s">
        <v>74</v>
      </c>
      <c r="AJ973" s="67">
        <v>0</v>
      </c>
      <c r="AK973" s="76" t="s">
        <v>74</v>
      </c>
      <c r="AL973" s="76" t="s">
        <v>74</v>
      </c>
      <c r="AM973" s="71">
        <f t="shared" si="77"/>
        <v>0</v>
      </c>
      <c r="AN973" s="305">
        <f>+K973+AC973-AH973</f>
        <v>12500000</v>
      </c>
      <c r="AO973" s="67" t="s">
        <v>66</v>
      </c>
      <c r="AP973" s="70">
        <v>12500000</v>
      </c>
      <c r="AQ973" s="67" t="s">
        <v>94</v>
      </c>
      <c r="AR973" s="70">
        <v>0</v>
      </c>
      <c r="AS973" s="80" t="s">
        <v>74</v>
      </c>
      <c r="AT973" s="301">
        <v>10000000</v>
      </c>
      <c r="AU973" s="203">
        <f t="shared" si="78"/>
        <v>2500000</v>
      </c>
      <c r="AV973" s="83">
        <f t="shared" si="79"/>
        <v>0.8</v>
      </c>
      <c r="AW973" s="158" t="s">
        <v>74</v>
      </c>
      <c r="AX973" s="67" t="s">
        <v>95</v>
      </c>
      <c r="AY973" s="71" t="s">
        <v>8096</v>
      </c>
      <c r="AZ973" s="68" t="s">
        <v>66</v>
      </c>
      <c r="BA973" s="68" t="s">
        <v>66</v>
      </c>
    </row>
    <row r="974" spans="2:53" x14ac:dyDescent="0.25">
      <c r="B974" s="68">
        <v>2024</v>
      </c>
      <c r="C974" s="68">
        <v>891780111</v>
      </c>
      <c r="D974" s="69" t="s">
        <v>64</v>
      </c>
      <c r="E974" s="74" t="s">
        <v>8095</v>
      </c>
      <c r="F974" s="71" t="s">
        <v>8094</v>
      </c>
      <c r="G974" s="314">
        <v>0</v>
      </c>
      <c r="H974" s="67" t="s">
        <v>72</v>
      </c>
      <c r="I974" s="69" t="s">
        <v>65</v>
      </c>
      <c r="J974" s="70" t="s">
        <v>8093</v>
      </c>
      <c r="K974" s="70">
        <v>10500000</v>
      </c>
      <c r="L974" s="68" t="s">
        <v>67</v>
      </c>
      <c r="M974" s="70" t="s">
        <v>8092</v>
      </c>
      <c r="N974" s="70">
        <v>1082410646</v>
      </c>
      <c r="O974" s="70">
        <v>1499</v>
      </c>
      <c r="P974" s="158">
        <v>45475</v>
      </c>
      <c r="Q974" s="70">
        <v>2126650000</v>
      </c>
      <c r="R974" s="158">
        <v>45483</v>
      </c>
      <c r="S974" s="70">
        <v>10500000</v>
      </c>
      <c r="T974" s="67" t="s">
        <v>66</v>
      </c>
      <c r="U974" s="70">
        <v>85467461</v>
      </c>
      <c r="V974" s="70" t="s">
        <v>6140</v>
      </c>
      <c r="W974" s="158">
        <v>45483</v>
      </c>
      <c r="X974" s="158">
        <v>45483</v>
      </c>
      <c r="Y974" s="78" t="s">
        <v>74</v>
      </c>
      <c r="Z974" s="158">
        <v>45626</v>
      </c>
      <c r="AA974" s="71">
        <f t="shared" si="75"/>
        <v>143</v>
      </c>
      <c r="AB974" s="71">
        <v>0</v>
      </c>
      <c r="AC974" s="299">
        <v>0</v>
      </c>
      <c r="AD974" s="71">
        <v>0</v>
      </c>
      <c r="AE974" s="158" t="s">
        <v>74</v>
      </c>
      <c r="AF974" s="71">
        <f t="shared" si="76"/>
        <v>0</v>
      </c>
      <c r="AG974" s="70">
        <v>0</v>
      </c>
      <c r="AH974" s="300">
        <v>0</v>
      </c>
      <c r="AI974" s="158" t="s">
        <v>74</v>
      </c>
      <c r="AJ974" s="67">
        <v>0</v>
      </c>
      <c r="AK974" s="76" t="s">
        <v>74</v>
      </c>
      <c r="AL974" s="76" t="s">
        <v>74</v>
      </c>
      <c r="AM974" s="71">
        <f t="shared" si="77"/>
        <v>0</v>
      </c>
      <c r="AN974" s="305">
        <f>+K974+AC974-AH974</f>
        <v>10500000</v>
      </c>
      <c r="AO974" s="67" t="s">
        <v>66</v>
      </c>
      <c r="AP974" s="70">
        <v>10500000</v>
      </c>
      <c r="AQ974" s="67" t="s">
        <v>94</v>
      </c>
      <c r="AR974" s="70">
        <v>0</v>
      </c>
      <c r="AS974" s="80" t="s">
        <v>74</v>
      </c>
      <c r="AT974" s="301">
        <v>8400000</v>
      </c>
      <c r="AU974" s="203">
        <f t="shared" si="78"/>
        <v>2100000</v>
      </c>
      <c r="AV974" s="83">
        <f t="shared" si="79"/>
        <v>0.8</v>
      </c>
      <c r="AW974" s="158" t="s">
        <v>74</v>
      </c>
      <c r="AX974" s="67" t="s">
        <v>95</v>
      </c>
      <c r="AY974" s="71" t="s">
        <v>8091</v>
      </c>
      <c r="AZ974" s="68" t="s">
        <v>66</v>
      </c>
      <c r="BA974" s="68" t="s">
        <v>66</v>
      </c>
    </row>
    <row r="975" spans="2:53" x14ac:dyDescent="0.25">
      <c r="B975" s="68">
        <v>2024</v>
      </c>
      <c r="C975" s="68">
        <v>891780111</v>
      </c>
      <c r="D975" s="69" t="s">
        <v>64</v>
      </c>
      <c r="E975" s="74" t="s">
        <v>8090</v>
      </c>
      <c r="F975" s="71" t="s">
        <v>8089</v>
      </c>
      <c r="G975" s="314">
        <v>0</v>
      </c>
      <c r="H975" s="67" t="s">
        <v>72</v>
      </c>
      <c r="I975" s="69" t="s">
        <v>65</v>
      </c>
      <c r="J975" s="70" t="s">
        <v>8088</v>
      </c>
      <c r="K975" s="70">
        <v>10500000</v>
      </c>
      <c r="L975" s="68" t="s">
        <v>67</v>
      </c>
      <c r="M975" s="70" t="s">
        <v>8087</v>
      </c>
      <c r="N975" s="70">
        <v>1082903162</v>
      </c>
      <c r="O975" s="70">
        <v>1499</v>
      </c>
      <c r="P975" s="158">
        <v>45475</v>
      </c>
      <c r="Q975" s="70">
        <v>2126650000</v>
      </c>
      <c r="R975" s="158">
        <v>45483</v>
      </c>
      <c r="S975" s="70">
        <v>10500000</v>
      </c>
      <c r="T975" s="67" t="s">
        <v>66</v>
      </c>
      <c r="U975" s="70">
        <v>85467461</v>
      </c>
      <c r="V975" s="70" t="s">
        <v>6140</v>
      </c>
      <c r="W975" s="158">
        <v>45483</v>
      </c>
      <c r="X975" s="158">
        <v>45483</v>
      </c>
      <c r="Y975" s="78" t="s">
        <v>74</v>
      </c>
      <c r="Z975" s="158">
        <v>45626</v>
      </c>
      <c r="AA975" s="71">
        <f t="shared" si="75"/>
        <v>143</v>
      </c>
      <c r="AB975" s="71">
        <v>0</v>
      </c>
      <c r="AC975" s="299">
        <v>0</v>
      </c>
      <c r="AD975" s="71">
        <v>0</v>
      </c>
      <c r="AE975" s="158" t="s">
        <v>74</v>
      </c>
      <c r="AF975" s="71">
        <f t="shared" si="76"/>
        <v>0</v>
      </c>
      <c r="AG975" s="70">
        <v>0</v>
      </c>
      <c r="AH975" s="300">
        <v>0</v>
      </c>
      <c r="AI975" s="158" t="s">
        <v>74</v>
      </c>
      <c r="AJ975" s="67">
        <v>0</v>
      </c>
      <c r="AK975" s="76" t="s">
        <v>74</v>
      </c>
      <c r="AL975" s="76" t="s">
        <v>74</v>
      </c>
      <c r="AM975" s="71">
        <f t="shared" si="77"/>
        <v>0</v>
      </c>
      <c r="AN975" s="305">
        <f>+K975+AC975-AH975</f>
        <v>10500000</v>
      </c>
      <c r="AO975" s="67" t="s">
        <v>66</v>
      </c>
      <c r="AP975" s="70">
        <v>10500000</v>
      </c>
      <c r="AQ975" s="67" t="s">
        <v>94</v>
      </c>
      <c r="AR975" s="70">
        <v>0</v>
      </c>
      <c r="AS975" s="80" t="s">
        <v>74</v>
      </c>
      <c r="AT975" s="301">
        <v>8400000</v>
      </c>
      <c r="AU975" s="203">
        <f t="shared" si="78"/>
        <v>2100000</v>
      </c>
      <c r="AV975" s="83">
        <f t="shared" si="79"/>
        <v>0.8</v>
      </c>
      <c r="AW975" s="158" t="s">
        <v>74</v>
      </c>
      <c r="AX975" s="67" t="s">
        <v>95</v>
      </c>
      <c r="AY975" s="71" t="s">
        <v>8086</v>
      </c>
      <c r="AZ975" s="68" t="s">
        <v>66</v>
      </c>
      <c r="BA975" s="68" t="s">
        <v>66</v>
      </c>
    </row>
    <row r="976" spans="2:53" x14ac:dyDescent="0.25">
      <c r="B976" s="68">
        <v>2024</v>
      </c>
      <c r="C976" s="68">
        <v>891780111</v>
      </c>
      <c r="D976" s="69" t="s">
        <v>64</v>
      </c>
      <c r="E976" s="74" t="s">
        <v>8085</v>
      </c>
      <c r="F976" s="71" t="s">
        <v>8084</v>
      </c>
      <c r="G976" s="314">
        <v>0</v>
      </c>
      <c r="H976" s="67" t="s">
        <v>72</v>
      </c>
      <c r="I976" s="69" t="s">
        <v>65</v>
      </c>
      <c r="J976" s="70" t="s">
        <v>8083</v>
      </c>
      <c r="K976" s="70">
        <v>15000000</v>
      </c>
      <c r="L976" s="68" t="s">
        <v>67</v>
      </c>
      <c r="M976" s="70" t="s">
        <v>8082</v>
      </c>
      <c r="N976" s="70">
        <v>1103122639</v>
      </c>
      <c r="O976" s="70">
        <v>1498</v>
      </c>
      <c r="P976" s="158">
        <v>45475</v>
      </c>
      <c r="Q976" s="70">
        <v>4519037000</v>
      </c>
      <c r="R976" s="158">
        <v>45483</v>
      </c>
      <c r="S976" s="70">
        <v>15000000</v>
      </c>
      <c r="T976" s="67" t="s">
        <v>66</v>
      </c>
      <c r="U976" s="70">
        <v>36557666</v>
      </c>
      <c r="V976" s="70" t="s">
        <v>5987</v>
      </c>
      <c r="W976" s="158">
        <v>45483</v>
      </c>
      <c r="X976" s="158">
        <v>45483</v>
      </c>
      <c r="Y976" s="78" t="s">
        <v>74</v>
      </c>
      <c r="Z976" s="158">
        <v>45626</v>
      </c>
      <c r="AA976" s="71">
        <f t="shared" si="75"/>
        <v>143</v>
      </c>
      <c r="AB976" s="71">
        <v>0</v>
      </c>
      <c r="AC976" s="299">
        <v>0</v>
      </c>
      <c r="AD976" s="71">
        <v>0</v>
      </c>
      <c r="AE976" s="158" t="s">
        <v>74</v>
      </c>
      <c r="AF976" s="71">
        <f t="shared" si="76"/>
        <v>0</v>
      </c>
      <c r="AG976" s="70">
        <v>0</v>
      </c>
      <c r="AH976" s="300">
        <v>0</v>
      </c>
      <c r="AI976" s="158" t="s">
        <v>74</v>
      </c>
      <c r="AJ976" s="67">
        <v>0</v>
      </c>
      <c r="AK976" s="76" t="s">
        <v>74</v>
      </c>
      <c r="AL976" s="76" t="s">
        <v>74</v>
      </c>
      <c r="AM976" s="71">
        <f t="shared" si="77"/>
        <v>0</v>
      </c>
      <c r="AN976" s="305">
        <f>+K976+AC976-AH976</f>
        <v>15000000</v>
      </c>
      <c r="AO976" s="67" t="s">
        <v>66</v>
      </c>
      <c r="AP976" s="70">
        <v>15000000</v>
      </c>
      <c r="AQ976" s="67" t="s">
        <v>94</v>
      </c>
      <c r="AR976" s="70">
        <v>0</v>
      </c>
      <c r="AS976" s="80" t="s">
        <v>74</v>
      </c>
      <c r="AT976" s="301">
        <v>12000000</v>
      </c>
      <c r="AU976" s="203">
        <f t="shared" si="78"/>
        <v>3000000</v>
      </c>
      <c r="AV976" s="83">
        <f t="shared" si="79"/>
        <v>0.8</v>
      </c>
      <c r="AW976" s="158" t="s">
        <v>74</v>
      </c>
      <c r="AX976" s="67" t="s">
        <v>95</v>
      </c>
      <c r="AY976" s="71" t="s">
        <v>8081</v>
      </c>
      <c r="AZ976" s="68" t="s">
        <v>66</v>
      </c>
      <c r="BA976" s="68" t="s">
        <v>66</v>
      </c>
    </row>
    <row r="977" spans="2:53" x14ac:dyDescent="0.25">
      <c r="B977" s="68">
        <v>2024</v>
      </c>
      <c r="C977" s="68">
        <v>891780111</v>
      </c>
      <c r="D977" s="69" t="s">
        <v>64</v>
      </c>
      <c r="E977" s="74" t="s">
        <v>8080</v>
      </c>
      <c r="F977" s="71" t="s">
        <v>8079</v>
      </c>
      <c r="G977" s="314">
        <v>0</v>
      </c>
      <c r="H977" s="67" t="s">
        <v>72</v>
      </c>
      <c r="I977" s="69" t="s">
        <v>65</v>
      </c>
      <c r="J977" s="70" t="s">
        <v>8078</v>
      </c>
      <c r="K977" s="70">
        <v>12500000</v>
      </c>
      <c r="L977" s="68" t="s">
        <v>67</v>
      </c>
      <c r="M977" s="70" t="s">
        <v>8077</v>
      </c>
      <c r="N977" s="70">
        <v>1083005105</v>
      </c>
      <c r="O977" s="70">
        <v>1499</v>
      </c>
      <c r="P977" s="158">
        <v>45475</v>
      </c>
      <c r="Q977" s="70">
        <v>2126650000</v>
      </c>
      <c r="R977" s="158">
        <v>45483</v>
      </c>
      <c r="S977" s="70">
        <v>12500000</v>
      </c>
      <c r="T977" s="67" t="s">
        <v>66</v>
      </c>
      <c r="U977" s="70">
        <v>36557666</v>
      </c>
      <c r="V977" s="70" t="s">
        <v>5987</v>
      </c>
      <c r="W977" s="158">
        <v>45483</v>
      </c>
      <c r="X977" s="158">
        <v>45483</v>
      </c>
      <c r="Y977" s="78" t="s">
        <v>74</v>
      </c>
      <c r="Z977" s="158">
        <v>45626</v>
      </c>
      <c r="AA977" s="71">
        <f t="shared" si="75"/>
        <v>143</v>
      </c>
      <c r="AB977" s="71">
        <v>0</v>
      </c>
      <c r="AC977" s="299">
        <v>0</v>
      </c>
      <c r="AD977" s="71">
        <v>0</v>
      </c>
      <c r="AE977" s="158" t="s">
        <v>74</v>
      </c>
      <c r="AF977" s="71">
        <f t="shared" si="76"/>
        <v>0</v>
      </c>
      <c r="AG977" s="70">
        <v>0</v>
      </c>
      <c r="AH977" s="300">
        <v>0</v>
      </c>
      <c r="AI977" s="158" t="s">
        <v>74</v>
      </c>
      <c r="AJ977" s="67">
        <v>0</v>
      </c>
      <c r="AK977" s="76" t="s">
        <v>74</v>
      </c>
      <c r="AL977" s="76" t="s">
        <v>74</v>
      </c>
      <c r="AM977" s="71">
        <f t="shared" si="77"/>
        <v>0</v>
      </c>
      <c r="AN977" s="305">
        <f>+K977+AC977-AH977</f>
        <v>12500000</v>
      </c>
      <c r="AO977" s="67" t="s">
        <v>66</v>
      </c>
      <c r="AP977" s="70">
        <v>12500000</v>
      </c>
      <c r="AQ977" s="67" t="s">
        <v>94</v>
      </c>
      <c r="AR977" s="70">
        <v>0</v>
      </c>
      <c r="AS977" s="80" t="s">
        <v>74</v>
      </c>
      <c r="AT977" s="301">
        <v>10000000</v>
      </c>
      <c r="AU977" s="203">
        <f t="shared" si="78"/>
        <v>2500000</v>
      </c>
      <c r="AV977" s="83">
        <f t="shared" si="79"/>
        <v>0.8</v>
      </c>
      <c r="AW977" s="158" t="s">
        <v>74</v>
      </c>
      <c r="AX977" s="67" t="s">
        <v>95</v>
      </c>
      <c r="AY977" s="71" t="s">
        <v>8076</v>
      </c>
      <c r="AZ977" s="68" t="s">
        <v>66</v>
      </c>
      <c r="BA977" s="68" t="s">
        <v>66</v>
      </c>
    </row>
    <row r="978" spans="2:53" x14ac:dyDescent="0.25">
      <c r="B978" s="68">
        <v>2024</v>
      </c>
      <c r="C978" s="68">
        <v>891780111</v>
      </c>
      <c r="D978" s="69" t="s">
        <v>64</v>
      </c>
      <c r="E978" s="74" t="s">
        <v>8075</v>
      </c>
      <c r="F978" s="71" t="s">
        <v>8074</v>
      </c>
      <c r="G978" s="314">
        <v>0</v>
      </c>
      <c r="H978" s="67" t="s">
        <v>72</v>
      </c>
      <c r="I978" s="69" t="s">
        <v>65</v>
      </c>
      <c r="J978" s="70" t="s">
        <v>7878</v>
      </c>
      <c r="K978" s="70">
        <v>2900000</v>
      </c>
      <c r="L978" s="68" t="s">
        <v>67</v>
      </c>
      <c r="M978" s="70" t="s">
        <v>8073</v>
      </c>
      <c r="N978" s="70">
        <v>1083033491</v>
      </c>
      <c r="O978" s="70">
        <v>1498</v>
      </c>
      <c r="P978" s="158">
        <v>45475</v>
      </c>
      <c r="Q978" s="70">
        <v>4519037000</v>
      </c>
      <c r="R978" s="158">
        <v>45483</v>
      </c>
      <c r="S978" s="70">
        <v>2900000</v>
      </c>
      <c r="T978" s="67" t="s">
        <v>66</v>
      </c>
      <c r="U978" s="70">
        <v>41947381</v>
      </c>
      <c r="V978" s="70" t="s">
        <v>7502</v>
      </c>
      <c r="W978" s="158">
        <v>45483</v>
      </c>
      <c r="X978" s="158">
        <v>45483</v>
      </c>
      <c r="Y978" s="78" t="s">
        <v>74</v>
      </c>
      <c r="Z978" s="249">
        <v>45498</v>
      </c>
      <c r="AA978" s="71">
        <f t="shared" si="75"/>
        <v>15</v>
      </c>
      <c r="AB978" s="71">
        <v>0</v>
      </c>
      <c r="AC978" s="299">
        <v>0</v>
      </c>
      <c r="AD978" s="71">
        <v>0</v>
      </c>
      <c r="AE978" s="158" t="s">
        <v>74</v>
      </c>
      <c r="AF978" s="71">
        <f t="shared" si="76"/>
        <v>0</v>
      </c>
      <c r="AG978" s="70">
        <v>0</v>
      </c>
      <c r="AH978" s="300">
        <v>0</v>
      </c>
      <c r="AI978" s="158" t="s">
        <v>74</v>
      </c>
      <c r="AJ978" s="67">
        <v>0</v>
      </c>
      <c r="AK978" s="76" t="s">
        <v>74</v>
      </c>
      <c r="AL978" s="76" t="s">
        <v>74</v>
      </c>
      <c r="AM978" s="71">
        <f t="shared" si="77"/>
        <v>0</v>
      </c>
      <c r="AN978" s="305">
        <f>+K978+AC978-AH978</f>
        <v>2900000</v>
      </c>
      <c r="AO978" s="67" t="s">
        <v>66</v>
      </c>
      <c r="AP978" s="70">
        <v>2900000</v>
      </c>
      <c r="AQ978" s="67" t="s">
        <v>94</v>
      </c>
      <c r="AR978" s="70">
        <v>0</v>
      </c>
      <c r="AS978" s="80" t="s">
        <v>74</v>
      </c>
      <c r="AT978" s="301">
        <v>2900000</v>
      </c>
      <c r="AU978" s="203">
        <f t="shared" si="78"/>
        <v>0</v>
      </c>
      <c r="AV978" s="83">
        <f t="shared" si="79"/>
        <v>1</v>
      </c>
      <c r="AW978" s="158" t="s">
        <v>74</v>
      </c>
      <c r="AX978" s="67" t="s">
        <v>80</v>
      </c>
      <c r="AY978" s="71" t="s">
        <v>8072</v>
      </c>
      <c r="AZ978" s="68" t="s">
        <v>66</v>
      </c>
      <c r="BA978" s="68" t="s">
        <v>66</v>
      </c>
    </row>
    <row r="979" spans="2:53" x14ac:dyDescent="0.25">
      <c r="B979" s="68">
        <v>2024</v>
      </c>
      <c r="C979" s="68">
        <v>891780111</v>
      </c>
      <c r="D979" s="69" t="s">
        <v>64</v>
      </c>
      <c r="E979" s="74" t="s">
        <v>8071</v>
      </c>
      <c r="F979" s="71" t="s">
        <v>8070</v>
      </c>
      <c r="G979" s="314">
        <v>0</v>
      </c>
      <c r="H979" s="67" t="s">
        <v>72</v>
      </c>
      <c r="I979" s="69" t="s">
        <v>65</v>
      </c>
      <c r="J979" s="70" t="s">
        <v>8069</v>
      </c>
      <c r="K979" s="70">
        <v>4200000</v>
      </c>
      <c r="L979" s="68" t="s">
        <v>67</v>
      </c>
      <c r="M979" s="70" t="s">
        <v>8068</v>
      </c>
      <c r="N979" s="70">
        <v>1007900189</v>
      </c>
      <c r="O979" s="70">
        <v>1499</v>
      </c>
      <c r="P979" s="158">
        <v>45475</v>
      </c>
      <c r="Q979" s="70">
        <v>2126650000</v>
      </c>
      <c r="R979" s="158">
        <v>45483</v>
      </c>
      <c r="S979" s="70">
        <v>4200000</v>
      </c>
      <c r="T979" s="67" t="s">
        <v>66</v>
      </c>
      <c r="U979" s="70">
        <v>7631392</v>
      </c>
      <c r="V979" s="70" t="s">
        <v>7911</v>
      </c>
      <c r="W979" s="158">
        <v>45483</v>
      </c>
      <c r="X979" s="158">
        <v>45483</v>
      </c>
      <c r="Y979" s="78" t="s">
        <v>74</v>
      </c>
      <c r="Z979" s="158">
        <v>45539</v>
      </c>
      <c r="AA979" s="71">
        <f t="shared" si="75"/>
        <v>56</v>
      </c>
      <c r="AB979" s="71">
        <v>0</v>
      </c>
      <c r="AC979" s="299">
        <v>0</v>
      </c>
      <c r="AD979" s="71">
        <v>0</v>
      </c>
      <c r="AE979" s="158" t="s">
        <v>74</v>
      </c>
      <c r="AF979" s="71">
        <f t="shared" si="76"/>
        <v>0</v>
      </c>
      <c r="AG979" s="70">
        <v>0</v>
      </c>
      <c r="AH979" s="300">
        <v>0</v>
      </c>
      <c r="AI979" s="158" t="s">
        <v>74</v>
      </c>
      <c r="AJ979" s="67">
        <v>0</v>
      </c>
      <c r="AK979" s="76" t="s">
        <v>74</v>
      </c>
      <c r="AL979" s="76" t="s">
        <v>74</v>
      </c>
      <c r="AM979" s="71">
        <f t="shared" si="77"/>
        <v>0</v>
      </c>
      <c r="AN979" s="305">
        <f>+K979+AC979-AH979</f>
        <v>4200000</v>
      </c>
      <c r="AO979" s="67" t="s">
        <v>66</v>
      </c>
      <c r="AP979" s="70">
        <v>4200000</v>
      </c>
      <c r="AQ979" s="67" t="s">
        <v>94</v>
      </c>
      <c r="AR979" s="70">
        <v>0</v>
      </c>
      <c r="AS979" s="80" t="s">
        <v>74</v>
      </c>
      <c r="AT979" s="301">
        <v>1820000</v>
      </c>
      <c r="AU979" s="203">
        <f t="shared" si="78"/>
        <v>2380000</v>
      </c>
      <c r="AV979" s="83">
        <f t="shared" si="79"/>
        <v>0.43333333333333335</v>
      </c>
      <c r="AW979" s="158" t="s">
        <v>74</v>
      </c>
      <c r="AX979" s="67" t="s">
        <v>95</v>
      </c>
      <c r="AY979" s="71" t="s">
        <v>8067</v>
      </c>
      <c r="AZ979" s="68" t="s">
        <v>66</v>
      </c>
      <c r="BA979" s="68" t="s">
        <v>66</v>
      </c>
    </row>
    <row r="980" spans="2:53" x14ac:dyDescent="0.25">
      <c r="B980" s="68">
        <v>2024</v>
      </c>
      <c r="C980" s="68">
        <v>891780111</v>
      </c>
      <c r="D980" s="69" t="s">
        <v>64</v>
      </c>
      <c r="E980" s="74" t="s">
        <v>8066</v>
      </c>
      <c r="F980" s="71" t="s">
        <v>8065</v>
      </c>
      <c r="G980" s="314">
        <v>0</v>
      </c>
      <c r="H980" s="67" t="s">
        <v>72</v>
      </c>
      <c r="I980" s="69" t="s">
        <v>65</v>
      </c>
      <c r="J980" s="70" t="s">
        <v>8064</v>
      </c>
      <c r="K980" s="70">
        <v>16500000</v>
      </c>
      <c r="L980" s="68" t="s">
        <v>67</v>
      </c>
      <c r="M980" s="70" t="s">
        <v>8063</v>
      </c>
      <c r="N980" s="70">
        <v>1082927824</v>
      </c>
      <c r="O980" s="70">
        <v>1498</v>
      </c>
      <c r="P980" s="158">
        <v>45475</v>
      </c>
      <c r="Q980" s="70">
        <v>4519037000</v>
      </c>
      <c r="R980" s="158">
        <v>45483</v>
      </c>
      <c r="S980" s="70">
        <v>16500000</v>
      </c>
      <c r="T980" s="67" t="s">
        <v>66</v>
      </c>
      <c r="U980" s="70">
        <v>7634885</v>
      </c>
      <c r="V980" s="70" t="s">
        <v>377</v>
      </c>
      <c r="W980" s="158">
        <v>45483</v>
      </c>
      <c r="X980" s="158">
        <v>45483</v>
      </c>
      <c r="Y980" s="78" t="s">
        <v>74</v>
      </c>
      <c r="Z980" s="158">
        <v>45626</v>
      </c>
      <c r="AA980" s="71">
        <f t="shared" si="75"/>
        <v>143</v>
      </c>
      <c r="AB980" s="71">
        <v>0</v>
      </c>
      <c r="AC980" s="299">
        <v>0</v>
      </c>
      <c r="AD980" s="71">
        <v>0</v>
      </c>
      <c r="AE980" s="158" t="s">
        <v>74</v>
      </c>
      <c r="AF980" s="71">
        <f t="shared" si="76"/>
        <v>0</v>
      </c>
      <c r="AG980" s="70">
        <v>0</v>
      </c>
      <c r="AH980" s="300">
        <v>0</v>
      </c>
      <c r="AI980" s="158" t="s">
        <v>74</v>
      </c>
      <c r="AJ980" s="67">
        <v>0</v>
      </c>
      <c r="AK980" s="76" t="s">
        <v>74</v>
      </c>
      <c r="AL980" s="76" t="s">
        <v>74</v>
      </c>
      <c r="AM980" s="71">
        <f t="shared" si="77"/>
        <v>0</v>
      </c>
      <c r="AN980" s="305">
        <f>+K980+AC980-AH980</f>
        <v>16500000</v>
      </c>
      <c r="AO980" s="67" t="s">
        <v>66</v>
      </c>
      <c r="AP980" s="70">
        <v>16500000</v>
      </c>
      <c r="AQ980" s="67" t="s">
        <v>94</v>
      </c>
      <c r="AR980" s="70">
        <v>0</v>
      </c>
      <c r="AS980" s="80" t="s">
        <v>74</v>
      </c>
      <c r="AT980" s="301">
        <v>13200000</v>
      </c>
      <c r="AU980" s="203">
        <f t="shared" si="78"/>
        <v>3300000</v>
      </c>
      <c r="AV980" s="83">
        <f t="shared" si="79"/>
        <v>0.8</v>
      </c>
      <c r="AW980" s="158" t="s">
        <v>74</v>
      </c>
      <c r="AX980" s="67" t="s">
        <v>95</v>
      </c>
      <c r="AY980" s="71" t="s">
        <v>8062</v>
      </c>
      <c r="AZ980" s="68" t="s">
        <v>66</v>
      </c>
      <c r="BA980" s="68" t="s">
        <v>66</v>
      </c>
    </row>
    <row r="981" spans="2:53" x14ac:dyDescent="0.25">
      <c r="B981" s="68">
        <v>2024</v>
      </c>
      <c r="C981" s="68">
        <v>891780111</v>
      </c>
      <c r="D981" s="69" t="s">
        <v>64</v>
      </c>
      <c r="E981" s="74" t="s">
        <v>8061</v>
      </c>
      <c r="F981" s="71" t="s">
        <v>8060</v>
      </c>
      <c r="G981" s="314">
        <v>0</v>
      </c>
      <c r="H981" s="67" t="s">
        <v>72</v>
      </c>
      <c r="I981" s="69" t="s">
        <v>65</v>
      </c>
      <c r="J981" s="70" t="s">
        <v>8059</v>
      </c>
      <c r="K981" s="70">
        <v>16500000</v>
      </c>
      <c r="L981" s="68" t="s">
        <v>67</v>
      </c>
      <c r="M981" s="70" t="s">
        <v>8058</v>
      </c>
      <c r="N981" s="70">
        <v>1083024560</v>
      </c>
      <c r="O981" s="70">
        <v>1498</v>
      </c>
      <c r="P981" s="158">
        <v>45475</v>
      </c>
      <c r="Q981" s="70">
        <v>4519037000</v>
      </c>
      <c r="R981" s="158">
        <v>45483</v>
      </c>
      <c r="S981" s="70">
        <v>16500000</v>
      </c>
      <c r="T981" s="67" t="s">
        <v>66</v>
      </c>
      <c r="U981" s="70">
        <v>7634885</v>
      </c>
      <c r="V981" s="70" t="s">
        <v>377</v>
      </c>
      <c r="W981" s="158">
        <v>45483</v>
      </c>
      <c r="X981" s="158">
        <v>45483</v>
      </c>
      <c r="Y981" s="78" t="s">
        <v>74</v>
      </c>
      <c r="Z981" s="158">
        <v>45626</v>
      </c>
      <c r="AA981" s="71">
        <f t="shared" si="75"/>
        <v>143</v>
      </c>
      <c r="AB981" s="71">
        <v>0</v>
      </c>
      <c r="AC981" s="299">
        <v>0</v>
      </c>
      <c r="AD981" s="71">
        <v>0</v>
      </c>
      <c r="AE981" s="158" t="s">
        <v>74</v>
      </c>
      <c r="AF981" s="71">
        <f t="shared" si="76"/>
        <v>0</v>
      </c>
      <c r="AG981" s="70">
        <v>0</v>
      </c>
      <c r="AH981" s="300">
        <v>0</v>
      </c>
      <c r="AI981" s="158" t="s">
        <v>74</v>
      </c>
      <c r="AJ981" s="67">
        <v>0</v>
      </c>
      <c r="AK981" s="76" t="s">
        <v>74</v>
      </c>
      <c r="AL981" s="76" t="s">
        <v>74</v>
      </c>
      <c r="AM981" s="71">
        <f t="shared" si="77"/>
        <v>0</v>
      </c>
      <c r="AN981" s="305">
        <f>+K981+AC981-AH981</f>
        <v>16500000</v>
      </c>
      <c r="AO981" s="67" t="s">
        <v>66</v>
      </c>
      <c r="AP981" s="70">
        <v>16500000</v>
      </c>
      <c r="AQ981" s="67" t="s">
        <v>94</v>
      </c>
      <c r="AR981" s="70">
        <v>0</v>
      </c>
      <c r="AS981" s="80" t="s">
        <v>74</v>
      </c>
      <c r="AT981" s="301">
        <v>13200000</v>
      </c>
      <c r="AU981" s="203">
        <f t="shared" si="78"/>
        <v>3300000</v>
      </c>
      <c r="AV981" s="83">
        <f t="shared" si="79"/>
        <v>0.8</v>
      </c>
      <c r="AW981" s="158" t="s">
        <v>74</v>
      </c>
      <c r="AX981" s="67" t="s">
        <v>95</v>
      </c>
      <c r="AY981" s="71" t="s">
        <v>8057</v>
      </c>
      <c r="AZ981" s="68" t="s">
        <v>66</v>
      </c>
      <c r="BA981" s="68" t="s">
        <v>66</v>
      </c>
    </row>
    <row r="982" spans="2:53" x14ac:dyDescent="0.25">
      <c r="B982" s="68">
        <v>2024</v>
      </c>
      <c r="C982" s="68">
        <v>891780111</v>
      </c>
      <c r="D982" s="69" t="s">
        <v>64</v>
      </c>
      <c r="E982" s="74" t="s">
        <v>8056</v>
      </c>
      <c r="F982" s="71" t="s">
        <v>8055</v>
      </c>
      <c r="G982" s="314">
        <v>0</v>
      </c>
      <c r="H982" s="67" t="s">
        <v>72</v>
      </c>
      <c r="I982" s="69" t="s">
        <v>65</v>
      </c>
      <c r="J982" s="70" t="s">
        <v>8054</v>
      </c>
      <c r="K982" s="70">
        <v>30500000</v>
      </c>
      <c r="L982" s="68" t="s">
        <v>67</v>
      </c>
      <c r="M982" s="70" t="s">
        <v>8053</v>
      </c>
      <c r="N982" s="70">
        <v>36724902</v>
      </c>
      <c r="O982" s="70">
        <v>1498</v>
      </c>
      <c r="P982" s="158">
        <v>45475</v>
      </c>
      <c r="Q982" s="70">
        <v>4519037000</v>
      </c>
      <c r="R982" s="158">
        <v>45483</v>
      </c>
      <c r="S982" s="70">
        <v>30500000</v>
      </c>
      <c r="T982" s="67" t="s">
        <v>66</v>
      </c>
      <c r="U982" s="70">
        <v>12621405</v>
      </c>
      <c r="V982" s="70" t="s">
        <v>5391</v>
      </c>
      <c r="W982" s="158">
        <v>45483</v>
      </c>
      <c r="X982" s="158">
        <v>45483</v>
      </c>
      <c r="Y982" s="78" t="s">
        <v>74</v>
      </c>
      <c r="Z982" s="158">
        <v>45626</v>
      </c>
      <c r="AA982" s="71">
        <f t="shared" si="75"/>
        <v>143</v>
      </c>
      <c r="AB982" s="71">
        <v>0</v>
      </c>
      <c r="AC982" s="299">
        <v>0</v>
      </c>
      <c r="AD982" s="71">
        <v>0</v>
      </c>
      <c r="AE982" s="158" t="s">
        <v>74</v>
      </c>
      <c r="AF982" s="71">
        <f t="shared" si="76"/>
        <v>0</v>
      </c>
      <c r="AG982" s="70">
        <v>0</v>
      </c>
      <c r="AH982" s="300">
        <v>0</v>
      </c>
      <c r="AI982" s="158" t="s">
        <v>74</v>
      </c>
      <c r="AJ982" s="67">
        <v>0</v>
      </c>
      <c r="AK982" s="76" t="s">
        <v>74</v>
      </c>
      <c r="AL982" s="76" t="s">
        <v>74</v>
      </c>
      <c r="AM982" s="71">
        <f t="shared" si="77"/>
        <v>0</v>
      </c>
      <c r="AN982" s="305">
        <f>+K982+AC982-AH982</f>
        <v>30500000</v>
      </c>
      <c r="AO982" s="67" t="s">
        <v>66</v>
      </c>
      <c r="AP982" s="70">
        <v>30500000</v>
      </c>
      <c r="AQ982" s="67" t="s">
        <v>94</v>
      </c>
      <c r="AR982" s="70">
        <v>0</v>
      </c>
      <c r="AS982" s="80" t="s">
        <v>74</v>
      </c>
      <c r="AT982" s="301">
        <v>24400000</v>
      </c>
      <c r="AU982" s="203">
        <f t="shared" si="78"/>
        <v>6100000</v>
      </c>
      <c r="AV982" s="83">
        <f t="shared" si="79"/>
        <v>0.8</v>
      </c>
      <c r="AW982" s="158" t="s">
        <v>74</v>
      </c>
      <c r="AX982" s="67" t="s">
        <v>95</v>
      </c>
      <c r="AY982" s="71" t="s">
        <v>8052</v>
      </c>
      <c r="AZ982" s="68" t="s">
        <v>66</v>
      </c>
      <c r="BA982" s="68" t="s">
        <v>66</v>
      </c>
    </row>
    <row r="983" spans="2:53" x14ac:dyDescent="0.25">
      <c r="B983" s="68">
        <v>2024</v>
      </c>
      <c r="C983" s="68">
        <v>891780111</v>
      </c>
      <c r="D983" s="69" t="s">
        <v>64</v>
      </c>
      <c r="E983" s="74" t="s">
        <v>8051</v>
      </c>
      <c r="F983" s="71" t="s">
        <v>8050</v>
      </c>
      <c r="G983" s="314">
        <v>0</v>
      </c>
      <c r="H983" s="67" t="s">
        <v>72</v>
      </c>
      <c r="I983" s="69" t="s">
        <v>65</v>
      </c>
      <c r="J983" s="70" t="s">
        <v>8049</v>
      </c>
      <c r="K983" s="70">
        <v>15000000</v>
      </c>
      <c r="L983" s="68" t="s">
        <v>67</v>
      </c>
      <c r="M983" s="70" t="s">
        <v>8048</v>
      </c>
      <c r="N983" s="70">
        <v>1007698184</v>
      </c>
      <c r="O983" s="70">
        <v>1498</v>
      </c>
      <c r="P983" s="158">
        <v>45475</v>
      </c>
      <c r="Q983" s="70">
        <v>4519037000</v>
      </c>
      <c r="R983" s="158">
        <v>45483</v>
      </c>
      <c r="S983" s="70">
        <v>15000000</v>
      </c>
      <c r="T983" s="67" t="s">
        <v>66</v>
      </c>
      <c r="U983" s="70">
        <v>72175281</v>
      </c>
      <c r="V983" s="70" t="s">
        <v>4905</v>
      </c>
      <c r="W983" s="158">
        <v>45483</v>
      </c>
      <c r="X983" s="158">
        <v>45483</v>
      </c>
      <c r="Y983" s="78" t="s">
        <v>74</v>
      </c>
      <c r="Z983" s="158">
        <v>45626</v>
      </c>
      <c r="AA983" s="71">
        <f t="shared" si="75"/>
        <v>143</v>
      </c>
      <c r="AB983" s="71">
        <v>0</v>
      </c>
      <c r="AC983" s="299">
        <v>0</v>
      </c>
      <c r="AD983" s="71">
        <v>0</v>
      </c>
      <c r="AE983" s="158" t="s">
        <v>74</v>
      </c>
      <c r="AF983" s="71">
        <f t="shared" si="76"/>
        <v>0</v>
      </c>
      <c r="AG983" s="70">
        <v>0</v>
      </c>
      <c r="AH983" s="300">
        <v>0</v>
      </c>
      <c r="AI983" s="158" t="s">
        <v>74</v>
      </c>
      <c r="AJ983" s="67">
        <v>0</v>
      </c>
      <c r="AK983" s="76" t="s">
        <v>74</v>
      </c>
      <c r="AL983" s="76" t="s">
        <v>74</v>
      </c>
      <c r="AM983" s="71">
        <f t="shared" si="77"/>
        <v>0</v>
      </c>
      <c r="AN983" s="305">
        <f>+K983+AC983-AH983</f>
        <v>15000000</v>
      </c>
      <c r="AO983" s="67" t="s">
        <v>66</v>
      </c>
      <c r="AP983" s="70">
        <v>15000000</v>
      </c>
      <c r="AQ983" s="67" t="s">
        <v>94</v>
      </c>
      <c r="AR983" s="70">
        <v>0</v>
      </c>
      <c r="AS983" s="80" t="s">
        <v>74</v>
      </c>
      <c r="AT983" s="301">
        <v>12000000</v>
      </c>
      <c r="AU983" s="203">
        <f t="shared" si="78"/>
        <v>3000000</v>
      </c>
      <c r="AV983" s="83">
        <f t="shared" si="79"/>
        <v>0.8</v>
      </c>
      <c r="AW983" s="158" t="s">
        <v>74</v>
      </c>
      <c r="AX983" s="67" t="s">
        <v>95</v>
      </c>
      <c r="AY983" s="71" t="s">
        <v>8047</v>
      </c>
      <c r="AZ983" s="68" t="s">
        <v>66</v>
      </c>
      <c r="BA983" s="68" t="s">
        <v>66</v>
      </c>
    </row>
    <row r="984" spans="2:53" x14ac:dyDescent="0.25">
      <c r="B984" s="68">
        <v>2024</v>
      </c>
      <c r="C984" s="68">
        <v>891780111</v>
      </c>
      <c r="D984" s="69" t="s">
        <v>64</v>
      </c>
      <c r="E984" s="74" t="s">
        <v>8046</v>
      </c>
      <c r="F984" s="71" t="s">
        <v>8045</v>
      </c>
      <c r="G984" s="314">
        <v>0</v>
      </c>
      <c r="H984" s="67" t="s">
        <v>72</v>
      </c>
      <c r="I984" s="69" t="s">
        <v>723</v>
      </c>
      <c r="J984" s="70" t="s">
        <v>8044</v>
      </c>
      <c r="K984" s="70">
        <v>15000000</v>
      </c>
      <c r="L984" s="68" t="s">
        <v>67</v>
      </c>
      <c r="M984" s="70" t="s">
        <v>8043</v>
      </c>
      <c r="N984" s="70">
        <v>1082954069</v>
      </c>
      <c r="O984" s="70">
        <v>1551</v>
      </c>
      <c r="P984" s="158">
        <v>45483</v>
      </c>
      <c r="Q984" s="70">
        <v>61500000</v>
      </c>
      <c r="R984" s="158">
        <v>45483</v>
      </c>
      <c r="S984" s="70">
        <v>15000000</v>
      </c>
      <c r="T984" s="67" t="s">
        <v>66</v>
      </c>
      <c r="U984" s="70">
        <v>72175281</v>
      </c>
      <c r="V984" s="70" t="s">
        <v>4905</v>
      </c>
      <c r="W984" s="158">
        <v>45483</v>
      </c>
      <c r="X984" s="158">
        <v>45483</v>
      </c>
      <c r="Y984" s="78" t="s">
        <v>74</v>
      </c>
      <c r="Z984" s="158">
        <v>45626</v>
      </c>
      <c r="AA984" s="71">
        <f t="shared" si="75"/>
        <v>143</v>
      </c>
      <c r="AB984" s="71">
        <v>0</v>
      </c>
      <c r="AC984" s="299">
        <v>0</v>
      </c>
      <c r="AD984" s="71">
        <v>0</v>
      </c>
      <c r="AE984" s="158" t="s">
        <v>74</v>
      </c>
      <c r="AF984" s="71">
        <f t="shared" si="76"/>
        <v>0</v>
      </c>
      <c r="AG984" s="70">
        <v>0</v>
      </c>
      <c r="AH984" s="300">
        <v>0</v>
      </c>
      <c r="AI984" s="158" t="s">
        <v>74</v>
      </c>
      <c r="AJ984" s="67">
        <v>0</v>
      </c>
      <c r="AK984" s="76" t="s">
        <v>74</v>
      </c>
      <c r="AL984" s="76" t="s">
        <v>74</v>
      </c>
      <c r="AM984" s="71">
        <f t="shared" si="77"/>
        <v>0</v>
      </c>
      <c r="AN984" s="305">
        <f>+K984+AC984-AH984</f>
        <v>15000000</v>
      </c>
      <c r="AO984" s="67" t="s">
        <v>66</v>
      </c>
      <c r="AP984" s="70">
        <v>15000000</v>
      </c>
      <c r="AQ984" s="67" t="s">
        <v>94</v>
      </c>
      <c r="AR984" s="70">
        <v>0</v>
      </c>
      <c r="AS984" s="80" t="s">
        <v>74</v>
      </c>
      <c r="AT984" s="301">
        <v>9000000</v>
      </c>
      <c r="AU984" s="203">
        <f t="shared" si="78"/>
        <v>6000000</v>
      </c>
      <c r="AV984" s="83">
        <f t="shared" si="79"/>
        <v>0.6</v>
      </c>
      <c r="AW984" s="158" t="s">
        <v>74</v>
      </c>
      <c r="AX984" s="67" t="s">
        <v>95</v>
      </c>
      <c r="AY984" s="71" t="s">
        <v>8042</v>
      </c>
      <c r="AZ984" s="68" t="s">
        <v>66</v>
      </c>
      <c r="BA984" s="68" t="s">
        <v>66</v>
      </c>
    </row>
    <row r="985" spans="2:53" x14ac:dyDescent="0.25">
      <c r="B985" s="68">
        <v>2024</v>
      </c>
      <c r="C985" s="68">
        <v>891780111</v>
      </c>
      <c r="D985" s="69" t="s">
        <v>64</v>
      </c>
      <c r="E985" s="74" t="s">
        <v>8041</v>
      </c>
      <c r="F985" s="71" t="s">
        <v>8040</v>
      </c>
      <c r="G985" s="314">
        <v>0</v>
      </c>
      <c r="H985" s="67" t="s">
        <v>72</v>
      </c>
      <c r="I985" s="69" t="s">
        <v>65</v>
      </c>
      <c r="J985" s="70" t="s">
        <v>8039</v>
      </c>
      <c r="K985" s="70">
        <v>3900000</v>
      </c>
      <c r="L985" s="68" t="s">
        <v>67</v>
      </c>
      <c r="M985" s="70" t="s">
        <v>6577</v>
      </c>
      <c r="N985" s="70">
        <v>1082958970</v>
      </c>
      <c r="O985" s="70">
        <v>1498</v>
      </c>
      <c r="P985" s="158">
        <v>45475</v>
      </c>
      <c r="Q985" s="70">
        <v>4519037000</v>
      </c>
      <c r="R985" s="158">
        <v>45483</v>
      </c>
      <c r="S985" s="70">
        <v>3900000</v>
      </c>
      <c r="T985" s="67" t="s">
        <v>66</v>
      </c>
      <c r="U985" s="70">
        <v>41947381</v>
      </c>
      <c r="V985" s="70" t="s">
        <v>7502</v>
      </c>
      <c r="W985" s="158">
        <v>45483</v>
      </c>
      <c r="X985" s="158">
        <v>45483</v>
      </c>
      <c r="Y985" s="78" t="s">
        <v>74</v>
      </c>
      <c r="Z985" s="249">
        <v>45504</v>
      </c>
      <c r="AA985" s="71">
        <f t="shared" si="75"/>
        <v>21</v>
      </c>
      <c r="AB985" s="71">
        <v>0</v>
      </c>
      <c r="AC985" s="299">
        <v>0</v>
      </c>
      <c r="AD985" s="71">
        <v>0</v>
      </c>
      <c r="AE985" s="158" t="s">
        <v>74</v>
      </c>
      <c r="AF985" s="71">
        <f t="shared" si="76"/>
        <v>0</v>
      </c>
      <c r="AG985" s="70">
        <v>0</v>
      </c>
      <c r="AH985" s="300">
        <v>0</v>
      </c>
      <c r="AI985" s="158" t="s">
        <v>74</v>
      </c>
      <c r="AJ985" s="67">
        <v>0</v>
      </c>
      <c r="AK985" s="76" t="s">
        <v>74</v>
      </c>
      <c r="AL985" s="76" t="s">
        <v>74</v>
      </c>
      <c r="AM985" s="71">
        <f t="shared" si="77"/>
        <v>0</v>
      </c>
      <c r="AN985" s="305">
        <f>+K985+AC985-AH985</f>
        <v>3900000</v>
      </c>
      <c r="AO985" s="67" t="s">
        <v>66</v>
      </c>
      <c r="AP985" s="70">
        <v>3900000</v>
      </c>
      <c r="AQ985" s="67" t="s">
        <v>94</v>
      </c>
      <c r="AR985" s="70">
        <v>0</v>
      </c>
      <c r="AS985" s="80" t="s">
        <v>74</v>
      </c>
      <c r="AT985" s="301">
        <v>3900000</v>
      </c>
      <c r="AU985" s="203">
        <f t="shared" si="78"/>
        <v>0</v>
      </c>
      <c r="AV985" s="83">
        <f t="shared" si="79"/>
        <v>1</v>
      </c>
      <c r="AW985" s="158" t="s">
        <v>74</v>
      </c>
      <c r="AX985" s="67" t="s">
        <v>80</v>
      </c>
      <c r="AY985" s="71" t="s">
        <v>8038</v>
      </c>
      <c r="AZ985" s="68" t="s">
        <v>66</v>
      </c>
      <c r="BA985" s="68" t="s">
        <v>66</v>
      </c>
    </row>
    <row r="986" spans="2:53" x14ac:dyDescent="0.25">
      <c r="B986" s="68">
        <v>2024</v>
      </c>
      <c r="C986" s="68">
        <v>891780111</v>
      </c>
      <c r="D986" s="69" t="s">
        <v>64</v>
      </c>
      <c r="E986" s="74" t="s">
        <v>8037</v>
      </c>
      <c r="F986" s="71" t="s">
        <v>8036</v>
      </c>
      <c r="G986" s="314">
        <v>0</v>
      </c>
      <c r="H986" s="67" t="s">
        <v>72</v>
      </c>
      <c r="I986" s="69" t="s">
        <v>65</v>
      </c>
      <c r="J986" s="70" t="s">
        <v>7913</v>
      </c>
      <c r="K986" s="70">
        <v>4200000</v>
      </c>
      <c r="L986" s="68" t="s">
        <v>67</v>
      </c>
      <c r="M986" s="70" t="s">
        <v>8035</v>
      </c>
      <c r="N986" s="70">
        <v>1082834409</v>
      </c>
      <c r="O986" s="70">
        <v>1499</v>
      </c>
      <c r="P986" s="158">
        <v>45475</v>
      </c>
      <c r="Q986" s="70">
        <v>2126650000</v>
      </c>
      <c r="R986" s="158">
        <v>45483</v>
      </c>
      <c r="S986" s="70">
        <v>4200000</v>
      </c>
      <c r="T986" s="67" t="s">
        <v>66</v>
      </c>
      <c r="U986" s="70">
        <v>7631392</v>
      </c>
      <c r="V986" s="70" t="s">
        <v>7911</v>
      </c>
      <c r="W986" s="158">
        <v>45483</v>
      </c>
      <c r="X986" s="158">
        <v>45483</v>
      </c>
      <c r="Y986" s="78" t="s">
        <v>74</v>
      </c>
      <c r="Z986" s="158">
        <v>45539</v>
      </c>
      <c r="AA986" s="71">
        <f t="shared" si="75"/>
        <v>56</v>
      </c>
      <c r="AB986" s="71">
        <v>0</v>
      </c>
      <c r="AC986" s="299">
        <v>0</v>
      </c>
      <c r="AD986" s="71">
        <v>0</v>
      </c>
      <c r="AE986" s="158" t="s">
        <v>74</v>
      </c>
      <c r="AF986" s="71">
        <f t="shared" si="76"/>
        <v>0</v>
      </c>
      <c r="AG986" s="70">
        <v>0</v>
      </c>
      <c r="AH986" s="300">
        <v>0</v>
      </c>
      <c r="AI986" s="158" t="s">
        <v>74</v>
      </c>
      <c r="AJ986" s="67">
        <v>0</v>
      </c>
      <c r="AK986" s="76" t="s">
        <v>74</v>
      </c>
      <c r="AL986" s="76" t="s">
        <v>74</v>
      </c>
      <c r="AM986" s="71">
        <f t="shared" si="77"/>
        <v>0</v>
      </c>
      <c r="AN986" s="305">
        <f>+K986+AC986-AH986</f>
        <v>4200000</v>
      </c>
      <c r="AO986" s="67" t="s">
        <v>66</v>
      </c>
      <c r="AP986" s="70">
        <v>4200000</v>
      </c>
      <c r="AQ986" s="67" t="s">
        <v>94</v>
      </c>
      <c r="AR986" s="70">
        <v>0</v>
      </c>
      <c r="AS986" s="80" t="s">
        <v>74</v>
      </c>
      <c r="AT986" s="301">
        <v>1820000</v>
      </c>
      <c r="AU986" s="203">
        <f t="shared" si="78"/>
        <v>2380000</v>
      </c>
      <c r="AV986" s="83">
        <f t="shared" si="79"/>
        <v>0.43333333333333335</v>
      </c>
      <c r="AW986" s="158" t="s">
        <v>74</v>
      </c>
      <c r="AX986" s="67" t="s">
        <v>95</v>
      </c>
      <c r="AY986" s="71" t="s">
        <v>8034</v>
      </c>
      <c r="AZ986" s="68" t="s">
        <v>66</v>
      </c>
      <c r="BA986" s="68" t="s">
        <v>66</v>
      </c>
    </row>
    <row r="987" spans="2:53" x14ac:dyDescent="0.25">
      <c r="B987" s="68">
        <v>2024</v>
      </c>
      <c r="C987" s="68">
        <v>891780111</v>
      </c>
      <c r="D987" s="69" t="s">
        <v>64</v>
      </c>
      <c r="E987" s="74" t="s">
        <v>8033</v>
      </c>
      <c r="F987" s="71" t="s">
        <v>8032</v>
      </c>
      <c r="G987" s="314">
        <v>0</v>
      </c>
      <c r="H987" s="67" t="s">
        <v>72</v>
      </c>
      <c r="I987" s="69" t="s">
        <v>65</v>
      </c>
      <c r="J987" s="70" t="s">
        <v>8031</v>
      </c>
      <c r="K987" s="70">
        <v>19500000</v>
      </c>
      <c r="L987" s="68" t="s">
        <v>67</v>
      </c>
      <c r="M987" s="70" t="s">
        <v>8030</v>
      </c>
      <c r="N987" s="70">
        <v>57106762</v>
      </c>
      <c r="O987" s="70">
        <v>1498</v>
      </c>
      <c r="P987" s="158">
        <v>45475</v>
      </c>
      <c r="Q987" s="70">
        <v>4519037000</v>
      </c>
      <c r="R987" s="158">
        <v>45483</v>
      </c>
      <c r="S987" s="70">
        <v>19500000</v>
      </c>
      <c r="T987" s="67" t="s">
        <v>66</v>
      </c>
      <c r="U987" s="70">
        <v>1082964146</v>
      </c>
      <c r="V987" s="70" t="s">
        <v>6309</v>
      </c>
      <c r="W987" s="158">
        <v>45483</v>
      </c>
      <c r="X987" s="158">
        <v>45483</v>
      </c>
      <c r="Y987" s="78" t="s">
        <v>74</v>
      </c>
      <c r="Z987" s="158">
        <v>45626</v>
      </c>
      <c r="AA987" s="71">
        <f t="shared" si="75"/>
        <v>143</v>
      </c>
      <c r="AB987" s="71">
        <v>0</v>
      </c>
      <c r="AC987" s="299">
        <v>0</v>
      </c>
      <c r="AD987" s="71">
        <v>0</v>
      </c>
      <c r="AE987" s="158" t="s">
        <v>74</v>
      </c>
      <c r="AF987" s="71">
        <f t="shared" si="76"/>
        <v>0</v>
      </c>
      <c r="AG987" s="70">
        <v>0</v>
      </c>
      <c r="AH987" s="300">
        <v>0</v>
      </c>
      <c r="AI987" s="158" t="s">
        <v>74</v>
      </c>
      <c r="AJ987" s="67">
        <v>0</v>
      </c>
      <c r="AK987" s="76" t="s">
        <v>74</v>
      </c>
      <c r="AL987" s="76" t="s">
        <v>74</v>
      </c>
      <c r="AM987" s="71">
        <f t="shared" si="77"/>
        <v>0</v>
      </c>
      <c r="AN987" s="305">
        <f>+K987+AC987-AH987</f>
        <v>19500000</v>
      </c>
      <c r="AO987" s="67" t="s">
        <v>66</v>
      </c>
      <c r="AP987" s="70">
        <v>19500000</v>
      </c>
      <c r="AQ987" s="67" t="s">
        <v>94</v>
      </c>
      <c r="AR987" s="70">
        <v>0</v>
      </c>
      <c r="AS987" s="80" t="s">
        <v>74</v>
      </c>
      <c r="AT987" s="301">
        <v>15600000</v>
      </c>
      <c r="AU987" s="203">
        <f t="shared" si="78"/>
        <v>3900000</v>
      </c>
      <c r="AV987" s="83">
        <f t="shared" si="79"/>
        <v>0.8</v>
      </c>
      <c r="AW987" s="158" t="s">
        <v>74</v>
      </c>
      <c r="AX987" s="67" t="s">
        <v>95</v>
      </c>
      <c r="AY987" s="71" t="s">
        <v>8029</v>
      </c>
      <c r="AZ987" s="68" t="s">
        <v>66</v>
      </c>
      <c r="BA987" s="68" t="s">
        <v>66</v>
      </c>
    </row>
    <row r="988" spans="2:53" x14ac:dyDescent="0.25">
      <c r="B988" s="68">
        <v>2024</v>
      </c>
      <c r="C988" s="68">
        <v>891780111</v>
      </c>
      <c r="D988" s="69" t="s">
        <v>64</v>
      </c>
      <c r="E988" s="74" t="s">
        <v>8028</v>
      </c>
      <c r="F988" s="71" t="s">
        <v>8027</v>
      </c>
      <c r="G988" s="314">
        <v>0</v>
      </c>
      <c r="H988" s="67" t="s">
        <v>72</v>
      </c>
      <c r="I988" s="69" t="s">
        <v>65</v>
      </c>
      <c r="J988" s="70" t="s">
        <v>8026</v>
      </c>
      <c r="K988" s="70">
        <v>18000000</v>
      </c>
      <c r="L988" s="68" t="s">
        <v>67</v>
      </c>
      <c r="M988" s="70" t="s">
        <v>8025</v>
      </c>
      <c r="N988" s="70">
        <v>1149451463</v>
      </c>
      <c r="O988" s="70">
        <v>1498</v>
      </c>
      <c r="P988" s="158">
        <v>45475</v>
      </c>
      <c r="Q988" s="70">
        <v>4519037000</v>
      </c>
      <c r="R988" s="158">
        <v>45483</v>
      </c>
      <c r="S988" s="70">
        <v>18000000</v>
      </c>
      <c r="T988" s="67" t="s">
        <v>66</v>
      </c>
      <c r="U988" s="70">
        <v>57464638</v>
      </c>
      <c r="V988" s="70" t="s">
        <v>6066</v>
      </c>
      <c r="W988" s="158">
        <v>45483</v>
      </c>
      <c r="X988" s="158">
        <v>45483</v>
      </c>
      <c r="Y988" s="78" t="s">
        <v>74</v>
      </c>
      <c r="Z988" s="158">
        <v>45626</v>
      </c>
      <c r="AA988" s="71">
        <f t="shared" si="75"/>
        <v>143</v>
      </c>
      <c r="AB988" s="71">
        <v>0</v>
      </c>
      <c r="AC988" s="299">
        <v>0</v>
      </c>
      <c r="AD988" s="71">
        <v>0</v>
      </c>
      <c r="AE988" s="158" t="s">
        <v>74</v>
      </c>
      <c r="AF988" s="71">
        <f t="shared" si="76"/>
        <v>0</v>
      </c>
      <c r="AG988" s="70">
        <v>0</v>
      </c>
      <c r="AH988" s="300">
        <v>0</v>
      </c>
      <c r="AI988" s="158" t="s">
        <v>74</v>
      </c>
      <c r="AJ988" s="67">
        <v>0</v>
      </c>
      <c r="AK988" s="76" t="s">
        <v>74</v>
      </c>
      <c r="AL988" s="76" t="s">
        <v>74</v>
      </c>
      <c r="AM988" s="71">
        <f t="shared" si="77"/>
        <v>0</v>
      </c>
      <c r="AN988" s="305">
        <f>+K988+AC988-AH988</f>
        <v>18000000</v>
      </c>
      <c r="AO988" s="67" t="s">
        <v>66</v>
      </c>
      <c r="AP988" s="70">
        <v>18000000</v>
      </c>
      <c r="AQ988" s="67" t="s">
        <v>94</v>
      </c>
      <c r="AR988" s="70">
        <v>0</v>
      </c>
      <c r="AS988" s="80" t="s">
        <v>74</v>
      </c>
      <c r="AT988" s="301">
        <v>14400000</v>
      </c>
      <c r="AU988" s="203">
        <f t="shared" si="78"/>
        <v>3600000</v>
      </c>
      <c r="AV988" s="83">
        <f t="shared" si="79"/>
        <v>0.8</v>
      </c>
      <c r="AW988" s="158" t="s">
        <v>74</v>
      </c>
      <c r="AX988" s="67" t="s">
        <v>95</v>
      </c>
      <c r="AY988" s="71" t="s">
        <v>8024</v>
      </c>
      <c r="AZ988" s="68" t="s">
        <v>66</v>
      </c>
      <c r="BA988" s="68" t="s">
        <v>66</v>
      </c>
    </row>
    <row r="989" spans="2:53" x14ac:dyDescent="0.25">
      <c r="B989" s="68">
        <v>2024</v>
      </c>
      <c r="C989" s="68">
        <v>891780111</v>
      </c>
      <c r="D989" s="69" t="s">
        <v>64</v>
      </c>
      <c r="E989" s="74" t="s">
        <v>8023</v>
      </c>
      <c r="F989" s="71" t="s">
        <v>8022</v>
      </c>
      <c r="G989" s="314">
        <v>0</v>
      </c>
      <c r="H989" s="67" t="s">
        <v>72</v>
      </c>
      <c r="I989" s="69" t="s">
        <v>65</v>
      </c>
      <c r="J989" s="70" t="s">
        <v>8021</v>
      </c>
      <c r="K989" s="70">
        <v>13500000</v>
      </c>
      <c r="L989" s="68" t="s">
        <v>67</v>
      </c>
      <c r="M989" s="70" t="s">
        <v>8020</v>
      </c>
      <c r="N989" s="70">
        <v>32801897</v>
      </c>
      <c r="O989" s="70">
        <v>1498</v>
      </c>
      <c r="P989" s="158">
        <v>45475</v>
      </c>
      <c r="Q989" s="70">
        <v>4519037000</v>
      </c>
      <c r="R989" s="158">
        <v>45483</v>
      </c>
      <c r="S989" s="70">
        <v>13500000</v>
      </c>
      <c r="T989" s="67" t="s">
        <v>66</v>
      </c>
      <c r="U989" s="70">
        <v>57441846</v>
      </c>
      <c r="V989" s="70" t="s">
        <v>7772</v>
      </c>
      <c r="W989" s="158">
        <v>45483</v>
      </c>
      <c r="X989" s="158">
        <v>45483</v>
      </c>
      <c r="Y989" s="78" t="s">
        <v>74</v>
      </c>
      <c r="Z989" s="158">
        <v>45626</v>
      </c>
      <c r="AA989" s="71">
        <f t="shared" si="75"/>
        <v>143</v>
      </c>
      <c r="AB989" s="71">
        <v>0</v>
      </c>
      <c r="AC989" s="299">
        <v>0</v>
      </c>
      <c r="AD989" s="71">
        <v>0</v>
      </c>
      <c r="AE989" s="158" t="s">
        <v>74</v>
      </c>
      <c r="AF989" s="71">
        <f t="shared" si="76"/>
        <v>0</v>
      </c>
      <c r="AG989" s="70">
        <v>0</v>
      </c>
      <c r="AH989" s="300">
        <v>0</v>
      </c>
      <c r="AI989" s="158" t="s">
        <v>74</v>
      </c>
      <c r="AJ989" s="67">
        <v>0</v>
      </c>
      <c r="AK989" s="76" t="s">
        <v>74</v>
      </c>
      <c r="AL989" s="76" t="s">
        <v>74</v>
      </c>
      <c r="AM989" s="71">
        <f t="shared" si="77"/>
        <v>0</v>
      </c>
      <c r="AN989" s="305">
        <f>+K989+AC989-AH989</f>
        <v>13500000</v>
      </c>
      <c r="AO989" s="67" t="s">
        <v>66</v>
      </c>
      <c r="AP989" s="70">
        <v>13500000</v>
      </c>
      <c r="AQ989" s="67" t="s">
        <v>94</v>
      </c>
      <c r="AR989" s="70">
        <v>0</v>
      </c>
      <c r="AS989" s="80" t="s">
        <v>74</v>
      </c>
      <c r="AT989" s="301">
        <v>10800000</v>
      </c>
      <c r="AU989" s="203">
        <f t="shared" si="78"/>
        <v>2700000</v>
      </c>
      <c r="AV989" s="83">
        <f t="shared" si="79"/>
        <v>0.8</v>
      </c>
      <c r="AW989" s="158" t="s">
        <v>74</v>
      </c>
      <c r="AX989" s="67" t="s">
        <v>95</v>
      </c>
      <c r="AY989" s="71" t="s">
        <v>8019</v>
      </c>
      <c r="AZ989" s="68" t="s">
        <v>66</v>
      </c>
      <c r="BA989" s="68" t="s">
        <v>66</v>
      </c>
    </row>
    <row r="990" spans="2:53" x14ac:dyDescent="0.25">
      <c r="B990" s="68">
        <v>2024</v>
      </c>
      <c r="C990" s="68">
        <v>891780111</v>
      </c>
      <c r="D990" s="69" t="s">
        <v>64</v>
      </c>
      <c r="E990" s="74" t="s">
        <v>8018</v>
      </c>
      <c r="F990" s="71" t="s">
        <v>8017</v>
      </c>
      <c r="G990" s="314">
        <v>0</v>
      </c>
      <c r="H990" s="67" t="s">
        <v>72</v>
      </c>
      <c r="I990" s="69" t="s">
        <v>65</v>
      </c>
      <c r="J990" s="70" t="s">
        <v>8016</v>
      </c>
      <c r="K990" s="70">
        <v>13500000</v>
      </c>
      <c r="L990" s="68" t="s">
        <v>67</v>
      </c>
      <c r="M990" s="70" t="s">
        <v>8015</v>
      </c>
      <c r="N990" s="70">
        <v>36729451</v>
      </c>
      <c r="O990" s="70">
        <v>1498</v>
      </c>
      <c r="P990" s="158">
        <v>45475</v>
      </c>
      <c r="Q990" s="70">
        <v>4519037000</v>
      </c>
      <c r="R990" s="158">
        <v>45483</v>
      </c>
      <c r="S990" s="70">
        <v>13500000</v>
      </c>
      <c r="T990" s="67" t="s">
        <v>66</v>
      </c>
      <c r="U990" s="70">
        <v>57441846</v>
      </c>
      <c r="V990" s="70" t="s">
        <v>7772</v>
      </c>
      <c r="W990" s="158">
        <v>45483</v>
      </c>
      <c r="X990" s="158">
        <v>45483</v>
      </c>
      <c r="Y990" s="78" t="s">
        <v>74</v>
      </c>
      <c r="Z990" s="158">
        <v>45626</v>
      </c>
      <c r="AA990" s="71">
        <f t="shared" si="75"/>
        <v>143</v>
      </c>
      <c r="AB990" s="71">
        <v>0</v>
      </c>
      <c r="AC990" s="299">
        <v>0</v>
      </c>
      <c r="AD990" s="71">
        <v>0</v>
      </c>
      <c r="AE990" s="158" t="s">
        <v>74</v>
      </c>
      <c r="AF990" s="71">
        <f t="shared" si="76"/>
        <v>0</v>
      </c>
      <c r="AG990" s="70">
        <v>0</v>
      </c>
      <c r="AH990" s="300">
        <v>0</v>
      </c>
      <c r="AI990" s="158" t="s">
        <v>74</v>
      </c>
      <c r="AJ990" s="67">
        <v>0</v>
      </c>
      <c r="AK990" s="76" t="s">
        <v>74</v>
      </c>
      <c r="AL990" s="76" t="s">
        <v>74</v>
      </c>
      <c r="AM990" s="71">
        <f t="shared" si="77"/>
        <v>0</v>
      </c>
      <c r="AN990" s="305">
        <f>+K990+AC990-AH990</f>
        <v>13500000</v>
      </c>
      <c r="AO990" s="67" t="s">
        <v>66</v>
      </c>
      <c r="AP990" s="70">
        <v>13500000</v>
      </c>
      <c r="AQ990" s="67" t="s">
        <v>94</v>
      </c>
      <c r="AR990" s="70">
        <v>0</v>
      </c>
      <c r="AS990" s="80" t="s">
        <v>74</v>
      </c>
      <c r="AT990" s="301">
        <v>10800000</v>
      </c>
      <c r="AU990" s="203">
        <f t="shared" si="78"/>
        <v>2700000</v>
      </c>
      <c r="AV990" s="83">
        <f t="shared" si="79"/>
        <v>0.8</v>
      </c>
      <c r="AW990" s="158" t="s">
        <v>74</v>
      </c>
      <c r="AX990" s="67" t="s">
        <v>95</v>
      </c>
      <c r="AY990" s="71" t="s">
        <v>8014</v>
      </c>
      <c r="AZ990" s="68" t="s">
        <v>66</v>
      </c>
      <c r="BA990" s="68" t="s">
        <v>66</v>
      </c>
    </row>
    <row r="991" spans="2:53" x14ac:dyDescent="0.25">
      <c r="B991" s="68">
        <v>2024</v>
      </c>
      <c r="C991" s="68">
        <v>891780111</v>
      </c>
      <c r="D991" s="69" t="s">
        <v>64</v>
      </c>
      <c r="E991" s="74" t="s">
        <v>8013</v>
      </c>
      <c r="F991" s="71" t="s">
        <v>8012</v>
      </c>
      <c r="G991" s="314">
        <v>0</v>
      </c>
      <c r="H991" s="67" t="s">
        <v>72</v>
      </c>
      <c r="I991" s="69" t="s">
        <v>65</v>
      </c>
      <c r="J991" s="70" t="s">
        <v>8011</v>
      </c>
      <c r="K991" s="70">
        <v>13500000</v>
      </c>
      <c r="L991" s="68" t="s">
        <v>67</v>
      </c>
      <c r="M991" s="70" t="s">
        <v>8010</v>
      </c>
      <c r="N991" s="70">
        <v>39047351</v>
      </c>
      <c r="O991" s="70">
        <v>1498</v>
      </c>
      <c r="P991" s="158">
        <v>45475</v>
      </c>
      <c r="Q991" s="70">
        <v>4519037000</v>
      </c>
      <c r="R991" s="158">
        <v>45483</v>
      </c>
      <c r="S991" s="70">
        <v>13500000</v>
      </c>
      <c r="T991" s="67" t="s">
        <v>66</v>
      </c>
      <c r="U991" s="70">
        <v>57441846</v>
      </c>
      <c r="V991" s="70" t="s">
        <v>7772</v>
      </c>
      <c r="W991" s="158">
        <v>45483</v>
      </c>
      <c r="X991" s="158">
        <v>45483</v>
      </c>
      <c r="Y991" s="78" t="s">
        <v>74</v>
      </c>
      <c r="Z991" s="158">
        <v>45626</v>
      </c>
      <c r="AA991" s="71">
        <f t="shared" si="75"/>
        <v>143</v>
      </c>
      <c r="AB991" s="71">
        <v>0</v>
      </c>
      <c r="AC991" s="299">
        <v>0</v>
      </c>
      <c r="AD991" s="71">
        <v>0</v>
      </c>
      <c r="AE991" s="158" t="s">
        <v>74</v>
      </c>
      <c r="AF991" s="71">
        <f t="shared" si="76"/>
        <v>0</v>
      </c>
      <c r="AG991" s="70">
        <v>0</v>
      </c>
      <c r="AH991" s="300">
        <v>0</v>
      </c>
      <c r="AI991" s="158" t="s">
        <v>74</v>
      </c>
      <c r="AJ991" s="67">
        <v>0</v>
      </c>
      <c r="AK991" s="76" t="s">
        <v>74</v>
      </c>
      <c r="AL991" s="76" t="s">
        <v>74</v>
      </c>
      <c r="AM991" s="71">
        <f t="shared" si="77"/>
        <v>0</v>
      </c>
      <c r="AN991" s="305">
        <f>+K991+AC991-AH991</f>
        <v>13500000</v>
      </c>
      <c r="AO991" s="67" t="s">
        <v>66</v>
      </c>
      <c r="AP991" s="70">
        <v>13500000</v>
      </c>
      <c r="AQ991" s="67" t="s">
        <v>94</v>
      </c>
      <c r="AR991" s="70">
        <v>0</v>
      </c>
      <c r="AS991" s="80" t="s">
        <v>74</v>
      </c>
      <c r="AT991" s="301">
        <v>10800000</v>
      </c>
      <c r="AU991" s="203">
        <f t="shared" si="78"/>
        <v>2700000</v>
      </c>
      <c r="AV991" s="83">
        <f t="shared" si="79"/>
        <v>0.8</v>
      </c>
      <c r="AW991" s="158" t="s">
        <v>74</v>
      </c>
      <c r="AX991" s="67" t="s">
        <v>95</v>
      </c>
      <c r="AY991" s="71" t="s">
        <v>8009</v>
      </c>
      <c r="AZ991" s="68" t="s">
        <v>66</v>
      </c>
      <c r="BA991" s="68" t="s">
        <v>66</v>
      </c>
    </row>
    <row r="992" spans="2:53" x14ac:dyDescent="0.25">
      <c r="B992" s="68">
        <v>2024</v>
      </c>
      <c r="C992" s="68">
        <v>891780111</v>
      </c>
      <c r="D992" s="69" t="s">
        <v>64</v>
      </c>
      <c r="E992" s="74" t="s">
        <v>8008</v>
      </c>
      <c r="F992" s="71" t="s">
        <v>8007</v>
      </c>
      <c r="G992" s="314">
        <v>0</v>
      </c>
      <c r="H992" s="67" t="s">
        <v>72</v>
      </c>
      <c r="I992" s="69" t="s">
        <v>65</v>
      </c>
      <c r="J992" s="70" t="s">
        <v>8006</v>
      </c>
      <c r="K992" s="70">
        <v>13500000</v>
      </c>
      <c r="L992" s="68" t="s">
        <v>67</v>
      </c>
      <c r="M992" s="70" t="s">
        <v>8005</v>
      </c>
      <c r="N992" s="70">
        <v>84455851</v>
      </c>
      <c r="O992" s="70">
        <v>1498</v>
      </c>
      <c r="P992" s="158">
        <v>45475</v>
      </c>
      <c r="Q992" s="70">
        <v>4519037000</v>
      </c>
      <c r="R992" s="158">
        <v>45483</v>
      </c>
      <c r="S992" s="70">
        <v>13500000</v>
      </c>
      <c r="T992" s="67" t="s">
        <v>66</v>
      </c>
      <c r="U992" s="70">
        <v>57441846</v>
      </c>
      <c r="V992" s="70" t="s">
        <v>7772</v>
      </c>
      <c r="W992" s="158">
        <v>45483</v>
      </c>
      <c r="X992" s="158">
        <v>45483</v>
      </c>
      <c r="Y992" s="78" t="s">
        <v>74</v>
      </c>
      <c r="Z992" s="158">
        <v>45626</v>
      </c>
      <c r="AA992" s="71">
        <f t="shared" si="75"/>
        <v>143</v>
      </c>
      <c r="AB992" s="71">
        <v>0</v>
      </c>
      <c r="AC992" s="299">
        <v>0</v>
      </c>
      <c r="AD992" s="71">
        <v>0</v>
      </c>
      <c r="AE992" s="158" t="s">
        <v>74</v>
      </c>
      <c r="AF992" s="71">
        <f t="shared" si="76"/>
        <v>0</v>
      </c>
      <c r="AG992" s="70">
        <v>0</v>
      </c>
      <c r="AH992" s="300">
        <v>0</v>
      </c>
      <c r="AI992" s="158" t="s">
        <v>74</v>
      </c>
      <c r="AJ992" s="67">
        <v>0</v>
      </c>
      <c r="AK992" s="76" t="s">
        <v>74</v>
      </c>
      <c r="AL992" s="76" t="s">
        <v>74</v>
      </c>
      <c r="AM992" s="71">
        <f t="shared" si="77"/>
        <v>0</v>
      </c>
      <c r="AN992" s="305">
        <f>+K992+AC992-AH992</f>
        <v>13500000</v>
      </c>
      <c r="AO992" s="67" t="s">
        <v>66</v>
      </c>
      <c r="AP992" s="70">
        <v>13500000</v>
      </c>
      <c r="AQ992" s="67" t="s">
        <v>94</v>
      </c>
      <c r="AR992" s="70">
        <v>0</v>
      </c>
      <c r="AS992" s="80" t="s">
        <v>74</v>
      </c>
      <c r="AT992" s="301">
        <v>10800000</v>
      </c>
      <c r="AU992" s="203">
        <f t="shared" si="78"/>
        <v>2700000</v>
      </c>
      <c r="AV992" s="83">
        <f t="shared" si="79"/>
        <v>0.8</v>
      </c>
      <c r="AW992" s="158" t="s">
        <v>74</v>
      </c>
      <c r="AX992" s="67" t="s">
        <v>95</v>
      </c>
      <c r="AY992" s="71" t="s">
        <v>8004</v>
      </c>
      <c r="AZ992" s="68" t="s">
        <v>66</v>
      </c>
      <c r="BA992" s="68" t="s">
        <v>66</v>
      </c>
    </row>
    <row r="993" spans="2:53" x14ac:dyDescent="0.25">
      <c r="B993" s="68">
        <v>2024</v>
      </c>
      <c r="C993" s="68">
        <v>891780111</v>
      </c>
      <c r="D993" s="69" t="s">
        <v>64</v>
      </c>
      <c r="E993" s="74" t="s">
        <v>8003</v>
      </c>
      <c r="F993" s="71" t="s">
        <v>8002</v>
      </c>
      <c r="G993" s="314">
        <v>0</v>
      </c>
      <c r="H993" s="67" t="s">
        <v>72</v>
      </c>
      <c r="I993" s="69" t="s">
        <v>65</v>
      </c>
      <c r="J993" s="70" t="s">
        <v>8001</v>
      </c>
      <c r="K993" s="70">
        <v>16500000</v>
      </c>
      <c r="L993" s="68" t="s">
        <v>67</v>
      </c>
      <c r="M993" s="70" t="s">
        <v>8000</v>
      </c>
      <c r="N993" s="70">
        <v>1082858153</v>
      </c>
      <c r="O993" s="70">
        <v>1498</v>
      </c>
      <c r="P993" s="158">
        <v>45475</v>
      </c>
      <c r="Q993" s="70">
        <v>4519037000</v>
      </c>
      <c r="R993" s="158">
        <v>45483</v>
      </c>
      <c r="S993" s="70">
        <v>16500000</v>
      </c>
      <c r="T993" s="67" t="s">
        <v>66</v>
      </c>
      <c r="U993" s="70">
        <v>85465146</v>
      </c>
      <c r="V993" s="70" t="s">
        <v>7181</v>
      </c>
      <c r="W993" s="158">
        <v>45483</v>
      </c>
      <c r="X993" s="158">
        <v>45483</v>
      </c>
      <c r="Y993" s="78" t="s">
        <v>74</v>
      </c>
      <c r="Z993" s="158">
        <v>45626</v>
      </c>
      <c r="AA993" s="71">
        <f t="shared" si="75"/>
        <v>143</v>
      </c>
      <c r="AB993" s="71">
        <v>0</v>
      </c>
      <c r="AC993" s="299">
        <v>0</v>
      </c>
      <c r="AD993" s="71">
        <v>0</v>
      </c>
      <c r="AE993" s="158" t="s">
        <v>74</v>
      </c>
      <c r="AF993" s="71">
        <f t="shared" si="76"/>
        <v>0</v>
      </c>
      <c r="AG993" s="70">
        <v>0</v>
      </c>
      <c r="AH993" s="300">
        <v>0</v>
      </c>
      <c r="AI993" s="158" t="s">
        <v>74</v>
      </c>
      <c r="AJ993" s="67">
        <v>0</v>
      </c>
      <c r="AK993" s="76" t="s">
        <v>74</v>
      </c>
      <c r="AL993" s="76" t="s">
        <v>74</v>
      </c>
      <c r="AM993" s="71">
        <f t="shared" si="77"/>
        <v>0</v>
      </c>
      <c r="AN993" s="305">
        <f>+K993+AC993-AH993</f>
        <v>16500000</v>
      </c>
      <c r="AO993" s="67" t="s">
        <v>66</v>
      </c>
      <c r="AP993" s="70">
        <v>16500000</v>
      </c>
      <c r="AQ993" s="67" t="s">
        <v>94</v>
      </c>
      <c r="AR993" s="70">
        <v>0</v>
      </c>
      <c r="AS993" s="80" t="s">
        <v>74</v>
      </c>
      <c r="AT993" s="301">
        <v>9900000</v>
      </c>
      <c r="AU993" s="203">
        <f t="shared" si="78"/>
        <v>6600000</v>
      </c>
      <c r="AV993" s="83">
        <f t="shared" si="79"/>
        <v>0.6</v>
      </c>
      <c r="AW993" s="158" t="s">
        <v>74</v>
      </c>
      <c r="AX993" s="67" t="s">
        <v>95</v>
      </c>
      <c r="AY993" s="71" t="s">
        <v>7999</v>
      </c>
      <c r="AZ993" s="68" t="s">
        <v>66</v>
      </c>
      <c r="BA993" s="68" t="s">
        <v>66</v>
      </c>
    </row>
    <row r="994" spans="2:53" x14ac:dyDescent="0.25">
      <c r="B994" s="68">
        <v>2024</v>
      </c>
      <c r="C994" s="68">
        <v>891780111</v>
      </c>
      <c r="D994" s="69" t="s">
        <v>64</v>
      </c>
      <c r="E994" s="74" t="s">
        <v>7998</v>
      </c>
      <c r="F994" s="71" t="s">
        <v>7997</v>
      </c>
      <c r="G994" s="314">
        <v>0</v>
      </c>
      <c r="H994" s="67" t="s">
        <v>72</v>
      </c>
      <c r="I994" s="69" t="s">
        <v>65</v>
      </c>
      <c r="J994" s="70" t="s">
        <v>6737</v>
      </c>
      <c r="K994" s="70">
        <v>10500000</v>
      </c>
      <c r="L994" s="68" t="s">
        <v>67</v>
      </c>
      <c r="M994" s="70" t="s">
        <v>7996</v>
      </c>
      <c r="N994" s="70">
        <v>85155288</v>
      </c>
      <c r="O994" s="70">
        <v>1499</v>
      </c>
      <c r="P994" s="158">
        <v>45475</v>
      </c>
      <c r="Q994" s="70">
        <v>2126650000</v>
      </c>
      <c r="R994" s="158">
        <v>45485</v>
      </c>
      <c r="S994" s="70">
        <v>10500000</v>
      </c>
      <c r="T994" s="67" t="s">
        <v>66</v>
      </c>
      <c r="U994" s="70">
        <v>7633817</v>
      </c>
      <c r="V994" s="70" t="s">
        <v>4500</v>
      </c>
      <c r="W994" s="158">
        <v>45485</v>
      </c>
      <c r="X994" s="158">
        <v>45485</v>
      </c>
      <c r="Y994" s="78" t="s">
        <v>74</v>
      </c>
      <c r="Z994" s="158">
        <v>45626</v>
      </c>
      <c r="AA994" s="71">
        <f t="shared" si="75"/>
        <v>141</v>
      </c>
      <c r="AB994" s="71">
        <v>0</v>
      </c>
      <c r="AC994" s="299">
        <v>0</v>
      </c>
      <c r="AD994" s="71">
        <v>0</v>
      </c>
      <c r="AE994" s="158" t="s">
        <v>74</v>
      </c>
      <c r="AF994" s="71">
        <f t="shared" si="76"/>
        <v>0</v>
      </c>
      <c r="AG994" s="70">
        <v>0</v>
      </c>
      <c r="AH994" s="300">
        <v>0</v>
      </c>
      <c r="AI994" s="158" t="s">
        <v>74</v>
      </c>
      <c r="AJ994" s="67">
        <v>1</v>
      </c>
      <c r="AK994" s="76">
        <v>45596</v>
      </c>
      <c r="AL994" s="76" t="s">
        <v>74</v>
      </c>
      <c r="AM994" s="71" t="e">
        <f t="shared" si="77"/>
        <v>#VALUE!</v>
      </c>
      <c r="AN994" s="305">
        <f>+K994+AC994-AH994</f>
        <v>10500000</v>
      </c>
      <c r="AO994" s="67" t="s">
        <v>66</v>
      </c>
      <c r="AP994" s="70">
        <v>10500000</v>
      </c>
      <c r="AQ994" s="67" t="s">
        <v>94</v>
      </c>
      <c r="AR994" s="70">
        <v>0</v>
      </c>
      <c r="AS994" s="80" t="s">
        <v>74</v>
      </c>
      <c r="AT994" s="301">
        <v>8400000</v>
      </c>
      <c r="AU994" s="203">
        <f t="shared" si="78"/>
        <v>2100000</v>
      </c>
      <c r="AV994" s="83">
        <f t="shared" si="79"/>
        <v>0.8</v>
      </c>
      <c r="AW994" s="158" t="s">
        <v>74</v>
      </c>
      <c r="AX994" s="67" t="s">
        <v>95</v>
      </c>
      <c r="AY994" s="71" t="s">
        <v>7995</v>
      </c>
      <c r="AZ994" s="68" t="s">
        <v>66</v>
      </c>
      <c r="BA994" s="68" t="s">
        <v>66</v>
      </c>
    </row>
    <row r="995" spans="2:53" x14ac:dyDescent="0.25">
      <c r="B995" s="68">
        <v>2024</v>
      </c>
      <c r="C995" s="68">
        <v>891780111</v>
      </c>
      <c r="D995" s="69" t="s">
        <v>64</v>
      </c>
      <c r="E995" s="74" t="s">
        <v>7994</v>
      </c>
      <c r="F995" s="71" t="s">
        <v>7993</v>
      </c>
      <c r="G995" s="314">
        <v>0</v>
      </c>
      <c r="H995" s="67" t="s">
        <v>72</v>
      </c>
      <c r="I995" s="69" t="s">
        <v>65</v>
      </c>
      <c r="J995" s="70" t="s">
        <v>6737</v>
      </c>
      <c r="K995" s="70">
        <v>10500000</v>
      </c>
      <c r="L995" s="68" t="s">
        <v>67</v>
      </c>
      <c r="M995" s="70" t="s">
        <v>7992</v>
      </c>
      <c r="N995" s="70">
        <v>1082983512</v>
      </c>
      <c r="O995" s="70">
        <v>1499</v>
      </c>
      <c r="P995" s="158">
        <v>45475</v>
      </c>
      <c r="Q995" s="70">
        <v>2126650000</v>
      </c>
      <c r="R995" s="158">
        <v>45485</v>
      </c>
      <c r="S995" s="70">
        <v>10500000</v>
      </c>
      <c r="T995" s="67" t="s">
        <v>66</v>
      </c>
      <c r="U995" s="70">
        <v>7633817</v>
      </c>
      <c r="V995" s="70" t="s">
        <v>4500</v>
      </c>
      <c r="W995" s="158">
        <v>45485</v>
      </c>
      <c r="X995" s="158">
        <v>45485</v>
      </c>
      <c r="Y995" s="78" t="s">
        <v>74</v>
      </c>
      <c r="Z995" s="158">
        <v>45626</v>
      </c>
      <c r="AA995" s="71">
        <f t="shared" si="75"/>
        <v>141</v>
      </c>
      <c r="AB995" s="71">
        <v>0</v>
      </c>
      <c r="AC995" s="299">
        <v>0</v>
      </c>
      <c r="AD995" s="71">
        <v>0</v>
      </c>
      <c r="AE995" s="158" t="s">
        <v>74</v>
      </c>
      <c r="AF995" s="71">
        <f t="shared" si="76"/>
        <v>0</v>
      </c>
      <c r="AG995" s="70">
        <v>0</v>
      </c>
      <c r="AH995" s="300">
        <v>0</v>
      </c>
      <c r="AI995" s="158" t="s">
        <v>74</v>
      </c>
      <c r="AJ995" s="67">
        <v>0</v>
      </c>
      <c r="AK995" s="76" t="s">
        <v>74</v>
      </c>
      <c r="AL995" s="76" t="s">
        <v>74</v>
      </c>
      <c r="AM995" s="71">
        <f t="shared" si="77"/>
        <v>0</v>
      </c>
      <c r="AN995" s="305">
        <f>+K995+AC995-AH995</f>
        <v>10500000</v>
      </c>
      <c r="AO995" s="67" t="s">
        <v>66</v>
      </c>
      <c r="AP995" s="70">
        <v>10500000</v>
      </c>
      <c r="AQ995" s="67" t="s">
        <v>94</v>
      </c>
      <c r="AR995" s="70">
        <v>0</v>
      </c>
      <c r="AS995" s="80" t="s">
        <v>74</v>
      </c>
      <c r="AT995" s="301">
        <v>8400000</v>
      </c>
      <c r="AU995" s="203">
        <f t="shared" si="78"/>
        <v>2100000</v>
      </c>
      <c r="AV995" s="83">
        <f t="shared" si="79"/>
        <v>0.8</v>
      </c>
      <c r="AW995" s="158" t="s">
        <v>74</v>
      </c>
      <c r="AX995" s="67" t="s">
        <v>95</v>
      </c>
      <c r="AY995" s="71" t="s">
        <v>7991</v>
      </c>
      <c r="AZ995" s="68" t="s">
        <v>66</v>
      </c>
      <c r="BA995" s="68" t="s">
        <v>66</v>
      </c>
    </row>
    <row r="996" spans="2:53" x14ac:dyDescent="0.25">
      <c r="B996" s="68">
        <v>2024</v>
      </c>
      <c r="C996" s="68">
        <v>891780111</v>
      </c>
      <c r="D996" s="69" t="s">
        <v>64</v>
      </c>
      <c r="E996" s="74" t="s">
        <v>7990</v>
      </c>
      <c r="F996" s="71" t="s">
        <v>7989</v>
      </c>
      <c r="G996" s="314">
        <v>0</v>
      </c>
      <c r="H996" s="67" t="s">
        <v>72</v>
      </c>
      <c r="I996" s="69" t="s">
        <v>65</v>
      </c>
      <c r="J996" s="70" t="s">
        <v>7988</v>
      </c>
      <c r="K996" s="70">
        <v>10500000</v>
      </c>
      <c r="L996" s="68" t="s">
        <v>67</v>
      </c>
      <c r="M996" s="70" t="s">
        <v>7987</v>
      </c>
      <c r="N996" s="70">
        <v>36668600</v>
      </c>
      <c r="O996" s="70">
        <v>1499</v>
      </c>
      <c r="P996" s="158">
        <v>45475</v>
      </c>
      <c r="Q996" s="70">
        <v>2126650000</v>
      </c>
      <c r="R996" s="158">
        <v>45485</v>
      </c>
      <c r="S996" s="70">
        <v>10500000</v>
      </c>
      <c r="T996" s="67" t="s">
        <v>66</v>
      </c>
      <c r="U996" s="70">
        <v>7633817</v>
      </c>
      <c r="V996" s="70" t="s">
        <v>4500</v>
      </c>
      <c r="W996" s="158">
        <v>45485</v>
      </c>
      <c r="X996" s="158">
        <v>45485</v>
      </c>
      <c r="Y996" s="78" t="s">
        <v>74</v>
      </c>
      <c r="Z996" s="158">
        <v>45626</v>
      </c>
      <c r="AA996" s="71">
        <f t="shared" si="75"/>
        <v>141</v>
      </c>
      <c r="AB996" s="71">
        <v>0</v>
      </c>
      <c r="AC996" s="299">
        <v>0</v>
      </c>
      <c r="AD996" s="71">
        <v>0</v>
      </c>
      <c r="AE996" s="158" t="s">
        <v>74</v>
      </c>
      <c r="AF996" s="71">
        <f t="shared" si="76"/>
        <v>0</v>
      </c>
      <c r="AG996" s="70">
        <v>0</v>
      </c>
      <c r="AH996" s="300">
        <v>0</v>
      </c>
      <c r="AI996" s="158" t="s">
        <v>74</v>
      </c>
      <c r="AJ996" s="67">
        <v>0</v>
      </c>
      <c r="AK996" s="76" t="s">
        <v>74</v>
      </c>
      <c r="AL996" s="76" t="s">
        <v>74</v>
      </c>
      <c r="AM996" s="71">
        <f t="shared" si="77"/>
        <v>0</v>
      </c>
      <c r="AN996" s="305">
        <f>+K996+AC996-AH996</f>
        <v>10500000</v>
      </c>
      <c r="AO996" s="67" t="s">
        <v>66</v>
      </c>
      <c r="AP996" s="70">
        <v>10500000</v>
      </c>
      <c r="AQ996" s="67" t="s">
        <v>94</v>
      </c>
      <c r="AR996" s="70">
        <v>0</v>
      </c>
      <c r="AS996" s="80" t="s">
        <v>74</v>
      </c>
      <c r="AT996" s="301">
        <v>8400000</v>
      </c>
      <c r="AU996" s="203">
        <f t="shared" si="78"/>
        <v>2100000</v>
      </c>
      <c r="AV996" s="83">
        <f t="shared" si="79"/>
        <v>0.8</v>
      </c>
      <c r="AW996" s="158" t="s">
        <v>74</v>
      </c>
      <c r="AX996" s="67" t="s">
        <v>95</v>
      </c>
      <c r="AY996" s="71" t="s">
        <v>7986</v>
      </c>
      <c r="AZ996" s="68" t="s">
        <v>66</v>
      </c>
      <c r="BA996" s="68" t="s">
        <v>66</v>
      </c>
    </row>
    <row r="997" spans="2:53" x14ac:dyDescent="0.25">
      <c r="B997" s="68">
        <v>2024</v>
      </c>
      <c r="C997" s="68">
        <v>891780111</v>
      </c>
      <c r="D997" s="69" t="s">
        <v>64</v>
      </c>
      <c r="E997" s="74" t="s">
        <v>7985</v>
      </c>
      <c r="F997" s="71" t="s">
        <v>7984</v>
      </c>
      <c r="G997" s="314">
        <v>0</v>
      </c>
      <c r="H997" s="67" t="s">
        <v>72</v>
      </c>
      <c r="I997" s="69" t="s">
        <v>65</v>
      </c>
      <c r="J997" s="70" t="s">
        <v>6737</v>
      </c>
      <c r="K997" s="70">
        <v>16500000</v>
      </c>
      <c r="L997" s="68" t="s">
        <v>67</v>
      </c>
      <c r="M997" s="70" t="s">
        <v>7983</v>
      </c>
      <c r="N997" s="70">
        <v>1216968632</v>
      </c>
      <c r="O997" s="70">
        <v>1498</v>
      </c>
      <c r="P997" s="158">
        <v>45475</v>
      </c>
      <c r="Q997" s="70">
        <v>4519037000</v>
      </c>
      <c r="R997" s="158">
        <v>45485</v>
      </c>
      <c r="S997" s="70">
        <v>16500000</v>
      </c>
      <c r="T997" s="67" t="s">
        <v>66</v>
      </c>
      <c r="U997" s="70">
        <v>7633817</v>
      </c>
      <c r="V997" s="70" t="s">
        <v>4500</v>
      </c>
      <c r="W997" s="158">
        <v>45485</v>
      </c>
      <c r="X997" s="158">
        <v>45485</v>
      </c>
      <c r="Y997" s="78" t="s">
        <v>74</v>
      </c>
      <c r="Z997" s="158">
        <v>45626</v>
      </c>
      <c r="AA997" s="71">
        <f t="shared" si="75"/>
        <v>141</v>
      </c>
      <c r="AB997" s="71">
        <v>0</v>
      </c>
      <c r="AC997" s="299">
        <v>0</v>
      </c>
      <c r="AD997" s="71">
        <v>0</v>
      </c>
      <c r="AE997" s="158" t="s">
        <v>74</v>
      </c>
      <c r="AF997" s="71">
        <f t="shared" si="76"/>
        <v>0</v>
      </c>
      <c r="AG997" s="70">
        <v>0</v>
      </c>
      <c r="AH997" s="300">
        <v>0</v>
      </c>
      <c r="AI997" s="158" t="s">
        <v>74</v>
      </c>
      <c r="AJ997" s="67">
        <v>0</v>
      </c>
      <c r="AK997" s="76" t="s">
        <v>74</v>
      </c>
      <c r="AL997" s="76" t="s">
        <v>74</v>
      </c>
      <c r="AM997" s="71">
        <f t="shared" si="77"/>
        <v>0</v>
      </c>
      <c r="AN997" s="305">
        <f>+K997+AC997-AH997</f>
        <v>16500000</v>
      </c>
      <c r="AO997" s="67" t="s">
        <v>66</v>
      </c>
      <c r="AP997" s="70">
        <v>16500000</v>
      </c>
      <c r="AQ997" s="67" t="s">
        <v>94</v>
      </c>
      <c r="AR997" s="70">
        <v>0</v>
      </c>
      <c r="AS997" s="80" t="s">
        <v>74</v>
      </c>
      <c r="AT997" s="301">
        <v>13200000</v>
      </c>
      <c r="AU997" s="203">
        <f t="shared" si="78"/>
        <v>3300000</v>
      </c>
      <c r="AV997" s="83">
        <f t="shared" si="79"/>
        <v>0.8</v>
      </c>
      <c r="AW997" s="158" t="s">
        <v>74</v>
      </c>
      <c r="AX997" s="67" t="s">
        <v>95</v>
      </c>
      <c r="AY997" s="71" t="s">
        <v>7982</v>
      </c>
      <c r="AZ997" s="68" t="s">
        <v>66</v>
      </c>
      <c r="BA997" s="68" t="s">
        <v>66</v>
      </c>
    </row>
    <row r="998" spans="2:53" x14ac:dyDescent="0.25">
      <c r="B998" s="68">
        <v>2024</v>
      </c>
      <c r="C998" s="68">
        <v>891780111</v>
      </c>
      <c r="D998" s="69" t="s">
        <v>64</v>
      </c>
      <c r="E998" s="74" t="s">
        <v>7981</v>
      </c>
      <c r="F998" s="71" t="s">
        <v>7980</v>
      </c>
      <c r="G998" s="314">
        <v>0</v>
      </c>
      <c r="H998" s="67" t="s">
        <v>72</v>
      </c>
      <c r="I998" s="69" t="s">
        <v>65</v>
      </c>
      <c r="J998" s="70" t="s">
        <v>6737</v>
      </c>
      <c r="K998" s="70">
        <v>10500000</v>
      </c>
      <c r="L998" s="68" t="s">
        <v>67</v>
      </c>
      <c r="M998" s="70" t="s">
        <v>7979</v>
      </c>
      <c r="N998" s="70">
        <v>36727735</v>
      </c>
      <c r="O998" s="70">
        <v>1499</v>
      </c>
      <c r="P998" s="158">
        <v>45475</v>
      </c>
      <c r="Q998" s="70">
        <v>2126650000</v>
      </c>
      <c r="R998" s="158">
        <v>45485</v>
      </c>
      <c r="S998" s="70">
        <v>10500000</v>
      </c>
      <c r="T998" s="67" t="s">
        <v>66</v>
      </c>
      <c r="U998" s="70">
        <v>7633817</v>
      </c>
      <c r="V998" s="70" t="s">
        <v>4500</v>
      </c>
      <c r="W998" s="158">
        <v>45485</v>
      </c>
      <c r="X998" s="158">
        <v>45485</v>
      </c>
      <c r="Y998" s="78" t="s">
        <v>74</v>
      </c>
      <c r="Z998" s="158">
        <v>45626</v>
      </c>
      <c r="AA998" s="71">
        <f t="shared" si="75"/>
        <v>141</v>
      </c>
      <c r="AB998" s="71">
        <v>0</v>
      </c>
      <c r="AC998" s="299">
        <v>0</v>
      </c>
      <c r="AD998" s="71">
        <v>0</v>
      </c>
      <c r="AE998" s="158" t="s">
        <v>74</v>
      </c>
      <c r="AF998" s="71">
        <f t="shared" si="76"/>
        <v>0</v>
      </c>
      <c r="AG998" s="70">
        <v>0</v>
      </c>
      <c r="AH998" s="300">
        <v>0</v>
      </c>
      <c r="AI998" s="158" t="s">
        <v>74</v>
      </c>
      <c r="AJ998" s="67">
        <v>0</v>
      </c>
      <c r="AK998" s="76" t="s">
        <v>74</v>
      </c>
      <c r="AL998" s="76" t="s">
        <v>74</v>
      </c>
      <c r="AM998" s="71">
        <f t="shared" si="77"/>
        <v>0</v>
      </c>
      <c r="AN998" s="305">
        <f>+K998+AC998-AH998</f>
        <v>10500000</v>
      </c>
      <c r="AO998" s="67" t="s">
        <v>66</v>
      </c>
      <c r="AP998" s="70">
        <v>10500000</v>
      </c>
      <c r="AQ998" s="67" t="s">
        <v>94</v>
      </c>
      <c r="AR998" s="70">
        <v>0</v>
      </c>
      <c r="AS998" s="80" t="s">
        <v>74</v>
      </c>
      <c r="AT998" s="301">
        <v>8400000</v>
      </c>
      <c r="AU998" s="203">
        <f t="shared" si="78"/>
        <v>2100000</v>
      </c>
      <c r="AV998" s="83">
        <f t="shared" si="79"/>
        <v>0.8</v>
      </c>
      <c r="AW998" s="158" t="s">
        <v>74</v>
      </c>
      <c r="AX998" s="67" t="s">
        <v>95</v>
      </c>
      <c r="AY998" s="71" t="s">
        <v>7978</v>
      </c>
      <c r="AZ998" s="68" t="s">
        <v>66</v>
      </c>
      <c r="BA998" s="68" t="s">
        <v>66</v>
      </c>
    </row>
    <row r="999" spans="2:53" x14ac:dyDescent="0.25">
      <c r="B999" s="68">
        <v>2024</v>
      </c>
      <c r="C999" s="68">
        <v>891780111</v>
      </c>
      <c r="D999" s="69" t="s">
        <v>64</v>
      </c>
      <c r="E999" s="74" t="s">
        <v>7977</v>
      </c>
      <c r="F999" s="71" t="s">
        <v>7976</v>
      </c>
      <c r="G999" s="314">
        <v>0</v>
      </c>
      <c r="H999" s="67" t="s">
        <v>72</v>
      </c>
      <c r="I999" s="69" t="s">
        <v>65</v>
      </c>
      <c r="J999" s="70" t="s">
        <v>7975</v>
      </c>
      <c r="K999" s="70">
        <v>10500000</v>
      </c>
      <c r="L999" s="68" t="s">
        <v>67</v>
      </c>
      <c r="M999" s="70" t="s">
        <v>7974</v>
      </c>
      <c r="N999" s="70">
        <v>36726128</v>
      </c>
      <c r="O999" s="70">
        <v>1499</v>
      </c>
      <c r="P999" s="158">
        <v>45475</v>
      </c>
      <c r="Q999" s="70">
        <v>2126650000</v>
      </c>
      <c r="R999" s="158">
        <v>45485</v>
      </c>
      <c r="S999" s="70">
        <v>10500000</v>
      </c>
      <c r="T999" s="67" t="s">
        <v>66</v>
      </c>
      <c r="U999" s="70">
        <v>7633817</v>
      </c>
      <c r="V999" s="70" t="s">
        <v>4500</v>
      </c>
      <c r="W999" s="158">
        <v>45485</v>
      </c>
      <c r="X999" s="158">
        <v>45485</v>
      </c>
      <c r="Y999" s="78" t="s">
        <v>74</v>
      </c>
      <c r="Z999" s="158">
        <v>45626</v>
      </c>
      <c r="AA999" s="71">
        <f t="shared" si="75"/>
        <v>141</v>
      </c>
      <c r="AB999" s="71">
        <v>0</v>
      </c>
      <c r="AC999" s="299">
        <v>0</v>
      </c>
      <c r="AD999" s="71">
        <v>0</v>
      </c>
      <c r="AE999" s="158" t="s">
        <v>74</v>
      </c>
      <c r="AF999" s="71">
        <f t="shared" si="76"/>
        <v>0</v>
      </c>
      <c r="AG999" s="70">
        <v>0</v>
      </c>
      <c r="AH999" s="300">
        <v>0</v>
      </c>
      <c r="AI999" s="158" t="s">
        <v>74</v>
      </c>
      <c r="AJ999" s="67">
        <v>0</v>
      </c>
      <c r="AK999" s="76" t="s">
        <v>74</v>
      </c>
      <c r="AL999" s="76" t="s">
        <v>74</v>
      </c>
      <c r="AM999" s="71">
        <f t="shared" si="77"/>
        <v>0</v>
      </c>
      <c r="AN999" s="305">
        <f>+K999+AC999-AH999</f>
        <v>10500000</v>
      </c>
      <c r="AO999" s="67" t="s">
        <v>66</v>
      </c>
      <c r="AP999" s="70">
        <v>10500000</v>
      </c>
      <c r="AQ999" s="67" t="s">
        <v>94</v>
      </c>
      <c r="AR999" s="70">
        <v>0</v>
      </c>
      <c r="AS999" s="80" t="s">
        <v>74</v>
      </c>
      <c r="AT999" s="301">
        <v>8400000</v>
      </c>
      <c r="AU999" s="203">
        <f t="shared" si="78"/>
        <v>2100000</v>
      </c>
      <c r="AV999" s="83">
        <f t="shared" si="79"/>
        <v>0.8</v>
      </c>
      <c r="AW999" s="158" t="s">
        <v>74</v>
      </c>
      <c r="AX999" s="67" t="s">
        <v>95</v>
      </c>
      <c r="AY999" s="71" t="s">
        <v>7973</v>
      </c>
      <c r="AZ999" s="68" t="s">
        <v>66</v>
      </c>
      <c r="BA999" s="68" t="s">
        <v>66</v>
      </c>
    </row>
    <row r="1000" spans="2:53" x14ac:dyDescent="0.25">
      <c r="B1000" s="68">
        <v>2024</v>
      </c>
      <c r="C1000" s="68">
        <v>891780111</v>
      </c>
      <c r="D1000" s="69" t="s">
        <v>64</v>
      </c>
      <c r="E1000" s="74" t="s">
        <v>7972</v>
      </c>
      <c r="F1000" s="71" t="s">
        <v>7971</v>
      </c>
      <c r="G1000" s="314">
        <v>0</v>
      </c>
      <c r="H1000" s="67" t="s">
        <v>72</v>
      </c>
      <c r="I1000" s="69" t="s">
        <v>65</v>
      </c>
      <c r="J1000" s="70" t="s">
        <v>7970</v>
      </c>
      <c r="K1000" s="70">
        <v>10500000</v>
      </c>
      <c r="L1000" s="68" t="s">
        <v>67</v>
      </c>
      <c r="M1000" s="70" t="s">
        <v>7969</v>
      </c>
      <c r="N1000" s="70">
        <v>57298171</v>
      </c>
      <c r="O1000" s="70">
        <v>1499</v>
      </c>
      <c r="P1000" s="158">
        <v>45475</v>
      </c>
      <c r="Q1000" s="70">
        <v>2126650000</v>
      </c>
      <c r="R1000" s="158">
        <v>45485</v>
      </c>
      <c r="S1000" s="70">
        <v>10500000</v>
      </c>
      <c r="T1000" s="67" t="s">
        <v>66</v>
      </c>
      <c r="U1000" s="70">
        <v>7633817</v>
      </c>
      <c r="V1000" s="70" t="s">
        <v>4500</v>
      </c>
      <c r="W1000" s="158">
        <v>45485</v>
      </c>
      <c r="X1000" s="158">
        <v>45485</v>
      </c>
      <c r="Y1000" s="78" t="s">
        <v>74</v>
      </c>
      <c r="Z1000" s="158">
        <v>45626</v>
      </c>
      <c r="AA1000" s="71">
        <f t="shared" si="75"/>
        <v>141</v>
      </c>
      <c r="AB1000" s="71">
        <v>0</v>
      </c>
      <c r="AC1000" s="299">
        <v>0</v>
      </c>
      <c r="AD1000" s="71">
        <v>0</v>
      </c>
      <c r="AE1000" s="158" t="s">
        <v>74</v>
      </c>
      <c r="AF1000" s="71">
        <f t="shared" si="76"/>
        <v>0</v>
      </c>
      <c r="AG1000" s="70">
        <v>0</v>
      </c>
      <c r="AH1000" s="300">
        <v>0</v>
      </c>
      <c r="AI1000" s="158" t="s">
        <v>74</v>
      </c>
      <c r="AJ1000" s="67">
        <v>0</v>
      </c>
      <c r="AK1000" s="76" t="s">
        <v>74</v>
      </c>
      <c r="AL1000" s="76" t="s">
        <v>74</v>
      </c>
      <c r="AM1000" s="71">
        <f t="shared" si="77"/>
        <v>0</v>
      </c>
      <c r="AN1000" s="305">
        <f>+K1000+AC1000-AH1000</f>
        <v>10500000</v>
      </c>
      <c r="AO1000" s="67" t="s">
        <v>66</v>
      </c>
      <c r="AP1000" s="70">
        <v>10500000</v>
      </c>
      <c r="AQ1000" s="67" t="s">
        <v>94</v>
      </c>
      <c r="AR1000" s="70">
        <v>0</v>
      </c>
      <c r="AS1000" s="80" t="s">
        <v>74</v>
      </c>
      <c r="AT1000" s="301">
        <v>8400000</v>
      </c>
      <c r="AU1000" s="203">
        <f t="shared" si="78"/>
        <v>2100000</v>
      </c>
      <c r="AV1000" s="83">
        <f t="shared" si="79"/>
        <v>0.8</v>
      </c>
      <c r="AW1000" s="158" t="s">
        <v>74</v>
      </c>
      <c r="AX1000" s="67" t="s">
        <v>95</v>
      </c>
      <c r="AY1000" s="71" t="s">
        <v>7968</v>
      </c>
      <c r="AZ1000" s="68" t="s">
        <v>66</v>
      </c>
      <c r="BA1000" s="68" t="s">
        <v>66</v>
      </c>
    </row>
    <row r="1001" spans="2:53" x14ac:dyDescent="0.25">
      <c r="B1001" s="68">
        <v>2024</v>
      </c>
      <c r="C1001" s="68">
        <v>891780111</v>
      </c>
      <c r="D1001" s="69" t="s">
        <v>64</v>
      </c>
      <c r="E1001" s="74" t="s">
        <v>7967</v>
      </c>
      <c r="F1001" s="71" t="s">
        <v>7966</v>
      </c>
      <c r="G1001" s="314">
        <v>0</v>
      </c>
      <c r="H1001" s="67" t="s">
        <v>72</v>
      </c>
      <c r="I1001" s="69" t="s">
        <v>65</v>
      </c>
      <c r="J1001" s="70" t="s">
        <v>7965</v>
      </c>
      <c r="K1001" s="70">
        <v>12500000</v>
      </c>
      <c r="L1001" s="68" t="s">
        <v>67</v>
      </c>
      <c r="M1001" s="70" t="s">
        <v>7964</v>
      </c>
      <c r="N1001" s="70">
        <v>1234097322</v>
      </c>
      <c r="O1001" s="70">
        <v>1499</v>
      </c>
      <c r="P1001" s="158">
        <v>45475</v>
      </c>
      <c r="Q1001" s="70">
        <v>2126650000</v>
      </c>
      <c r="R1001" s="158">
        <v>45485</v>
      </c>
      <c r="S1001" s="70">
        <v>12500000</v>
      </c>
      <c r="T1001" s="67" t="s">
        <v>66</v>
      </c>
      <c r="U1001" s="70">
        <v>85468846</v>
      </c>
      <c r="V1001" s="70" t="s">
        <v>6521</v>
      </c>
      <c r="W1001" s="158">
        <v>45485</v>
      </c>
      <c r="X1001" s="158">
        <v>45485</v>
      </c>
      <c r="Y1001" s="78" t="s">
        <v>74</v>
      </c>
      <c r="Z1001" s="158">
        <v>45626</v>
      </c>
      <c r="AA1001" s="71">
        <f t="shared" si="75"/>
        <v>141</v>
      </c>
      <c r="AB1001" s="71">
        <v>0</v>
      </c>
      <c r="AC1001" s="299">
        <v>0</v>
      </c>
      <c r="AD1001" s="71">
        <v>0</v>
      </c>
      <c r="AE1001" s="158" t="s">
        <v>74</v>
      </c>
      <c r="AF1001" s="71">
        <f t="shared" si="76"/>
        <v>0</v>
      </c>
      <c r="AG1001" s="70">
        <v>0</v>
      </c>
      <c r="AH1001" s="300">
        <v>0</v>
      </c>
      <c r="AI1001" s="158" t="s">
        <v>74</v>
      </c>
      <c r="AJ1001" s="67">
        <v>0</v>
      </c>
      <c r="AK1001" s="76" t="s">
        <v>74</v>
      </c>
      <c r="AL1001" s="76" t="s">
        <v>74</v>
      </c>
      <c r="AM1001" s="71">
        <f t="shared" si="77"/>
        <v>0</v>
      </c>
      <c r="AN1001" s="305">
        <f>+K1001+AC1001-AH1001</f>
        <v>12500000</v>
      </c>
      <c r="AO1001" s="67" t="s">
        <v>66</v>
      </c>
      <c r="AP1001" s="70">
        <v>12500000</v>
      </c>
      <c r="AQ1001" s="67" t="s">
        <v>94</v>
      </c>
      <c r="AR1001" s="70">
        <v>0</v>
      </c>
      <c r="AS1001" s="80" t="s">
        <v>74</v>
      </c>
      <c r="AT1001" s="301">
        <v>10000000</v>
      </c>
      <c r="AU1001" s="203">
        <f t="shared" si="78"/>
        <v>2500000</v>
      </c>
      <c r="AV1001" s="83">
        <f t="shared" si="79"/>
        <v>0.8</v>
      </c>
      <c r="AW1001" s="158" t="s">
        <v>74</v>
      </c>
      <c r="AX1001" s="67" t="s">
        <v>95</v>
      </c>
      <c r="AY1001" s="71" t="s">
        <v>7963</v>
      </c>
      <c r="AZ1001" s="68" t="s">
        <v>66</v>
      </c>
      <c r="BA1001" s="68" t="s">
        <v>66</v>
      </c>
    </row>
    <row r="1002" spans="2:53" x14ac:dyDescent="0.25">
      <c r="B1002" s="68">
        <v>2024</v>
      </c>
      <c r="C1002" s="68">
        <v>891780111</v>
      </c>
      <c r="D1002" s="69" t="s">
        <v>64</v>
      </c>
      <c r="E1002" s="74" t="s">
        <v>7962</v>
      </c>
      <c r="F1002" s="71" t="s">
        <v>7961</v>
      </c>
      <c r="G1002" s="314">
        <v>0</v>
      </c>
      <c r="H1002" s="67" t="s">
        <v>72</v>
      </c>
      <c r="I1002" s="69" t="s">
        <v>65</v>
      </c>
      <c r="J1002" s="70" t="s">
        <v>6737</v>
      </c>
      <c r="K1002" s="70">
        <v>10500000</v>
      </c>
      <c r="L1002" s="68" t="s">
        <v>67</v>
      </c>
      <c r="M1002" s="70" t="s">
        <v>7960</v>
      </c>
      <c r="N1002" s="70">
        <v>1082478213</v>
      </c>
      <c r="O1002" s="70">
        <v>1499</v>
      </c>
      <c r="P1002" s="158">
        <v>45475</v>
      </c>
      <c r="Q1002" s="70">
        <v>2126650000</v>
      </c>
      <c r="R1002" s="158">
        <v>45485</v>
      </c>
      <c r="S1002" s="70">
        <v>10500000</v>
      </c>
      <c r="T1002" s="67" t="s">
        <v>66</v>
      </c>
      <c r="U1002" s="70">
        <v>7633817</v>
      </c>
      <c r="V1002" s="70" t="s">
        <v>4500</v>
      </c>
      <c r="W1002" s="158">
        <v>45485</v>
      </c>
      <c r="X1002" s="158">
        <v>45485</v>
      </c>
      <c r="Y1002" s="78" t="s">
        <v>74</v>
      </c>
      <c r="Z1002" s="158">
        <v>45626</v>
      </c>
      <c r="AA1002" s="71">
        <f t="shared" si="75"/>
        <v>141</v>
      </c>
      <c r="AB1002" s="71">
        <v>0</v>
      </c>
      <c r="AC1002" s="299">
        <v>0</v>
      </c>
      <c r="AD1002" s="71">
        <v>0</v>
      </c>
      <c r="AE1002" s="158" t="s">
        <v>74</v>
      </c>
      <c r="AF1002" s="71">
        <f t="shared" si="76"/>
        <v>0</v>
      </c>
      <c r="AG1002" s="70">
        <v>0</v>
      </c>
      <c r="AH1002" s="300">
        <v>0</v>
      </c>
      <c r="AI1002" s="158" t="s">
        <v>74</v>
      </c>
      <c r="AJ1002" s="67">
        <v>0</v>
      </c>
      <c r="AK1002" s="76" t="s">
        <v>74</v>
      </c>
      <c r="AL1002" s="76" t="s">
        <v>74</v>
      </c>
      <c r="AM1002" s="71">
        <f t="shared" si="77"/>
        <v>0</v>
      </c>
      <c r="AN1002" s="305">
        <f>+K1002+AC1002-AH1002</f>
        <v>10500000</v>
      </c>
      <c r="AO1002" s="67" t="s">
        <v>66</v>
      </c>
      <c r="AP1002" s="70">
        <v>10500000</v>
      </c>
      <c r="AQ1002" s="67" t="s">
        <v>94</v>
      </c>
      <c r="AR1002" s="70">
        <v>0</v>
      </c>
      <c r="AS1002" s="80" t="s">
        <v>74</v>
      </c>
      <c r="AT1002" s="301">
        <v>8400000</v>
      </c>
      <c r="AU1002" s="203">
        <f t="shared" si="78"/>
        <v>2100000</v>
      </c>
      <c r="AV1002" s="83">
        <f t="shared" si="79"/>
        <v>0.8</v>
      </c>
      <c r="AW1002" s="158" t="s">
        <v>74</v>
      </c>
      <c r="AX1002" s="67" t="s">
        <v>95</v>
      </c>
      <c r="AY1002" s="71" t="s">
        <v>7959</v>
      </c>
      <c r="AZ1002" s="68" t="s">
        <v>66</v>
      </c>
      <c r="BA1002" s="68" t="s">
        <v>66</v>
      </c>
    </row>
    <row r="1003" spans="2:53" x14ac:dyDescent="0.25">
      <c r="B1003" s="68">
        <v>2024</v>
      </c>
      <c r="C1003" s="68">
        <v>891780111</v>
      </c>
      <c r="D1003" s="69" t="s">
        <v>64</v>
      </c>
      <c r="E1003" s="74" t="s">
        <v>7958</v>
      </c>
      <c r="F1003" s="71" t="s">
        <v>7957</v>
      </c>
      <c r="G1003" s="314">
        <v>0</v>
      </c>
      <c r="H1003" s="67" t="s">
        <v>72</v>
      </c>
      <c r="I1003" s="69" t="s">
        <v>1521</v>
      </c>
      <c r="J1003" s="70" t="s">
        <v>7956</v>
      </c>
      <c r="K1003" s="70">
        <v>14300000</v>
      </c>
      <c r="L1003" s="68" t="s">
        <v>67</v>
      </c>
      <c r="M1003" s="70" t="s">
        <v>7196</v>
      </c>
      <c r="N1003" s="70">
        <v>1085045367</v>
      </c>
      <c r="O1003" s="70">
        <v>1522</v>
      </c>
      <c r="P1003" s="158">
        <v>45481</v>
      </c>
      <c r="Q1003" s="70">
        <v>48000000</v>
      </c>
      <c r="R1003" s="158">
        <v>45485</v>
      </c>
      <c r="S1003" s="70">
        <v>14300000</v>
      </c>
      <c r="T1003" s="67" t="s">
        <v>66</v>
      </c>
      <c r="U1003" s="70">
        <v>57461216</v>
      </c>
      <c r="V1003" s="70" t="s">
        <v>4578</v>
      </c>
      <c r="W1003" s="158">
        <v>45485</v>
      </c>
      <c r="X1003" s="158">
        <v>45485</v>
      </c>
      <c r="Y1003" s="78" t="s">
        <v>74</v>
      </c>
      <c r="Z1003" s="158">
        <v>45626</v>
      </c>
      <c r="AA1003" s="71">
        <f t="shared" si="75"/>
        <v>141</v>
      </c>
      <c r="AB1003" s="71">
        <v>0</v>
      </c>
      <c r="AC1003" s="299">
        <v>0</v>
      </c>
      <c r="AD1003" s="71">
        <v>0</v>
      </c>
      <c r="AE1003" s="158" t="s">
        <v>74</v>
      </c>
      <c r="AF1003" s="71">
        <f t="shared" si="76"/>
        <v>0</v>
      </c>
      <c r="AG1003" s="70">
        <v>1</v>
      </c>
      <c r="AH1003" s="300">
        <v>11440000</v>
      </c>
      <c r="AI1003" s="158">
        <v>45506</v>
      </c>
      <c r="AJ1003" s="67">
        <v>0</v>
      </c>
      <c r="AK1003" s="76" t="s">
        <v>74</v>
      </c>
      <c r="AL1003" s="76" t="s">
        <v>74</v>
      </c>
      <c r="AM1003" s="71">
        <f t="shared" si="77"/>
        <v>0</v>
      </c>
      <c r="AN1003" s="305">
        <f>+K1003+AC1003-AH1003</f>
        <v>2860000</v>
      </c>
      <c r="AO1003" s="67" t="s">
        <v>94</v>
      </c>
      <c r="AP1003" s="70">
        <v>0</v>
      </c>
      <c r="AQ1003" s="67" t="s">
        <v>94</v>
      </c>
      <c r="AR1003" s="70">
        <v>0</v>
      </c>
      <c r="AS1003" s="80" t="s">
        <v>74</v>
      </c>
      <c r="AT1003" s="301">
        <v>2860000</v>
      </c>
      <c r="AU1003" s="203">
        <f t="shared" si="78"/>
        <v>0</v>
      </c>
      <c r="AV1003" s="83">
        <f t="shared" si="79"/>
        <v>1</v>
      </c>
      <c r="AW1003" s="158">
        <v>45566</v>
      </c>
      <c r="AX1003" s="67" t="s">
        <v>571</v>
      </c>
      <c r="AY1003" s="71" t="s">
        <v>7955</v>
      </c>
      <c r="AZ1003" s="68" t="s">
        <v>66</v>
      </c>
      <c r="BA1003" s="68" t="s">
        <v>66</v>
      </c>
    </row>
    <row r="1004" spans="2:53" x14ac:dyDescent="0.25">
      <c r="B1004" s="68">
        <v>2024</v>
      </c>
      <c r="C1004" s="68">
        <v>891780111</v>
      </c>
      <c r="D1004" s="69" t="s">
        <v>64</v>
      </c>
      <c r="E1004" s="74" t="s">
        <v>7954</v>
      </c>
      <c r="F1004" s="71" t="s">
        <v>7953</v>
      </c>
      <c r="G1004" s="314">
        <v>0</v>
      </c>
      <c r="H1004" s="67" t="s">
        <v>72</v>
      </c>
      <c r="I1004" s="69" t="s">
        <v>65</v>
      </c>
      <c r="J1004" s="70" t="s">
        <v>7913</v>
      </c>
      <c r="K1004" s="70">
        <v>4200000</v>
      </c>
      <c r="L1004" s="68" t="s">
        <v>67</v>
      </c>
      <c r="M1004" s="70" t="s">
        <v>7952</v>
      </c>
      <c r="N1004" s="70">
        <v>1082899340</v>
      </c>
      <c r="O1004" s="70">
        <v>1499</v>
      </c>
      <c r="P1004" s="158">
        <v>45475</v>
      </c>
      <c r="Q1004" s="70">
        <v>2126650000</v>
      </c>
      <c r="R1004" s="158">
        <v>45485</v>
      </c>
      <c r="S1004" s="70">
        <v>4200000</v>
      </c>
      <c r="T1004" s="67" t="s">
        <v>66</v>
      </c>
      <c r="U1004" s="70">
        <v>7631392</v>
      </c>
      <c r="V1004" s="70" t="s">
        <v>7911</v>
      </c>
      <c r="W1004" s="158">
        <v>45485</v>
      </c>
      <c r="X1004" s="158">
        <v>45485</v>
      </c>
      <c r="Y1004" s="78" t="s">
        <v>74</v>
      </c>
      <c r="Z1004" s="158">
        <v>45539</v>
      </c>
      <c r="AA1004" s="71">
        <f t="shared" si="75"/>
        <v>54</v>
      </c>
      <c r="AB1004" s="71">
        <v>0</v>
      </c>
      <c r="AC1004" s="299">
        <v>0</v>
      </c>
      <c r="AD1004" s="71">
        <v>0</v>
      </c>
      <c r="AE1004" s="158" t="s">
        <v>74</v>
      </c>
      <c r="AF1004" s="71">
        <f t="shared" si="76"/>
        <v>0</v>
      </c>
      <c r="AG1004" s="70">
        <v>0</v>
      </c>
      <c r="AH1004" s="300">
        <v>0</v>
      </c>
      <c r="AI1004" s="158" t="s">
        <v>74</v>
      </c>
      <c r="AJ1004" s="67">
        <v>0</v>
      </c>
      <c r="AK1004" s="76" t="s">
        <v>74</v>
      </c>
      <c r="AL1004" s="76" t="s">
        <v>74</v>
      </c>
      <c r="AM1004" s="71">
        <f t="shared" si="77"/>
        <v>0</v>
      </c>
      <c r="AN1004" s="305">
        <f>+K1004+AC1004-AH1004</f>
        <v>4200000</v>
      </c>
      <c r="AO1004" s="67" t="s">
        <v>66</v>
      </c>
      <c r="AP1004" s="70">
        <v>4200000</v>
      </c>
      <c r="AQ1004" s="67" t="s">
        <v>94</v>
      </c>
      <c r="AR1004" s="70">
        <v>0</v>
      </c>
      <c r="AS1004" s="80" t="s">
        <v>74</v>
      </c>
      <c r="AT1004" s="301">
        <v>1820000</v>
      </c>
      <c r="AU1004" s="203">
        <f t="shared" si="78"/>
        <v>2380000</v>
      </c>
      <c r="AV1004" s="83">
        <f t="shared" si="79"/>
        <v>0.43333333333333335</v>
      </c>
      <c r="AW1004" s="158" t="s">
        <v>74</v>
      </c>
      <c r="AX1004" s="67" t="s">
        <v>95</v>
      </c>
      <c r="AY1004" s="71" t="s">
        <v>7951</v>
      </c>
      <c r="AZ1004" s="68" t="s">
        <v>66</v>
      </c>
      <c r="BA1004" s="68" t="s">
        <v>66</v>
      </c>
    </row>
    <row r="1005" spans="2:53" x14ac:dyDescent="0.25">
      <c r="B1005" s="68">
        <v>2024</v>
      </c>
      <c r="C1005" s="68">
        <v>891780111</v>
      </c>
      <c r="D1005" s="69" t="s">
        <v>64</v>
      </c>
      <c r="E1005" s="74" t="s">
        <v>7950</v>
      </c>
      <c r="F1005" s="71" t="s">
        <v>7949</v>
      </c>
      <c r="G1005" s="314">
        <v>0</v>
      </c>
      <c r="H1005" s="67" t="s">
        <v>72</v>
      </c>
      <c r="I1005" s="69" t="s">
        <v>65</v>
      </c>
      <c r="J1005" s="70" t="s">
        <v>7948</v>
      </c>
      <c r="K1005" s="70">
        <v>16500000</v>
      </c>
      <c r="L1005" s="68" t="s">
        <v>67</v>
      </c>
      <c r="M1005" s="70" t="s">
        <v>7947</v>
      </c>
      <c r="N1005" s="70">
        <v>36725462</v>
      </c>
      <c r="O1005" s="70">
        <v>1498</v>
      </c>
      <c r="P1005" s="158">
        <v>45475</v>
      </c>
      <c r="Q1005" s="70">
        <v>4519037000</v>
      </c>
      <c r="R1005" s="158">
        <v>45485</v>
      </c>
      <c r="S1005" s="70">
        <v>16500000</v>
      </c>
      <c r="T1005" s="67" t="s">
        <v>66</v>
      </c>
      <c r="U1005" s="70">
        <v>7634885</v>
      </c>
      <c r="V1005" s="70" t="s">
        <v>377</v>
      </c>
      <c r="W1005" s="158">
        <v>45485</v>
      </c>
      <c r="X1005" s="158">
        <v>45485</v>
      </c>
      <c r="Y1005" s="78" t="s">
        <v>74</v>
      </c>
      <c r="Z1005" s="158">
        <v>45626</v>
      </c>
      <c r="AA1005" s="71">
        <f t="shared" si="75"/>
        <v>141</v>
      </c>
      <c r="AB1005" s="71">
        <v>0</v>
      </c>
      <c r="AC1005" s="299">
        <v>0</v>
      </c>
      <c r="AD1005" s="71">
        <v>0</v>
      </c>
      <c r="AE1005" s="158" t="s">
        <v>74</v>
      </c>
      <c r="AF1005" s="71">
        <f t="shared" si="76"/>
        <v>0</v>
      </c>
      <c r="AG1005" s="70">
        <v>0</v>
      </c>
      <c r="AH1005" s="300">
        <v>0</v>
      </c>
      <c r="AI1005" s="158" t="s">
        <v>74</v>
      </c>
      <c r="AJ1005" s="67">
        <v>0</v>
      </c>
      <c r="AK1005" s="76" t="s">
        <v>74</v>
      </c>
      <c r="AL1005" s="76" t="s">
        <v>74</v>
      </c>
      <c r="AM1005" s="71">
        <f t="shared" si="77"/>
        <v>0</v>
      </c>
      <c r="AN1005" s="305">
        <f>+K1005+AC1005-AH1005</f>
        <v>16500000</v>
      </c>
      <c r="AO1005" s="67" t="s">
        <v>66</v>
      </c>
      <c r="AP1005" s="70">
        <v>16500000</v>
      </c>
      <c r="AQ1005" s="67" t="s">
        <v>94</v>
      </c>
      <c r="AR1005" s="70">
        <v>0</v>
      </c>
      <c r="AS1005" s="80" t="s">
        <v>74</v>
      </c>
      <c r="AT1005" s="301">
        <v>13200000</v>
      </c>
      <c r="AU1005" s="203">
        <f t="shared" si="78"/>
        <v>3300000</v>
      </c>
      <c r="AV1005" s="83">
        <f t="shared" si="79"/>
        <v>0.8</v>
      </c>
      <c r="AW1005" s="158" t="s">
        <v>74</v>
      </c>
      <c r="AX1005" s="67" t="s">
        <v>95</v>
      </c>
      <c r="AY1005" s="71" t="s">
        <v>7946</v>
      </c>
      <c r="AZ1005" s="68" t="s">
        <v>66</v>
      </c>
      <c r="BA1005" s="68" t="s">
        <v>66</v>
      </c>
    </row>
    <row r="1006" spans="2:53" x14ac:dyDescent="0.25">
      <c r="B1006" s="68">
        <v>2024</v>
      </c>
      <c r="C1006" s="68">
        <v>891780111</v>
      </c>
      <c r="D1006" s="69" t="s">
        <v>64</v>
      </c>
      <c r="E1006" s="74" t="s">
        <v>7945</v>
      </c>
      <c r="F1006" s="71" t="s">
        <v>7944</v>
      </c>
      <c r="G1006" s="314">
        <v>0</v>
      </c>
      <c r="H1006" s="67" t="s">
        <v>72</v>
      </c>
      <c r="I1006" s="69" t="s">
        <v>65</v>
      </c>
      <c r="J1006" s="70" t="s">
        <v>7943</v>
      </c>
      <c r="K1006" s="70">
        <v>30500000</v>
      </c>
      <c r="L1006" s="68" t="s">
        <v>67</v>
      </c>
      <c r="M1006" s="70" t="s">
        <v>7942</v>
      </c>
      <c r="N1006" s="70">
        <v>7603745</v>
      </c>
      <c r="O1006" s="70">
        <v>1498</v>
      </c>
      <c r="P1006" s="158">
        <v>45475</v>
      </c>
      <c r="Q1006" s="70">
        <v>4519037000</v>
      </c>
      <c r="R1006" s="158">
        <v>45485</v>
      </c>
      <c r="S1006" s="70">
        <v>30500000</v>
      </c>
      <c r="T1006" s="67" t="s">
        <v>66</v>
      </c>
      <c r="U1006" s="70">
        <v>12621405</v>
      </c>
      <c r="V1006" s="70" t="s">
        <v>5391</v>
      </c>
      <c r="W1006" s="158">
        <v>45485</v>
      </c>
      <c r="X1006" s="158">
        <v>45485</v>
      </c>
      <c r="Y1006" s="78" t="s">
        <v>74</v>
      </c>
      <c r="Z1006" s="158">
        <v>45626</v>
      </c>
      <c r="AA1006" s="71">
        <f t="shared" si="75"/>
        <v>141</v>
      </c>
      <c r="AB1006" s="71">
        <v>0</v>
      </c>
      <c r="AC1006" s="299">
        <v>0</v>
      </c>
      <c r="AD1006" s="71">
        <v>0</v>
      </c>
      <c r="AE1006" s="158" t="s">
        <v>74</v>
      </c>
      <c r="AF1006" s="71">
        <f t="shared" si="76"/>
        <v>0</v>
      </c>
      <c r="AG1006" s="70">
        <v>0</v>
      </c>
      <c r="AH1006" s="300">
        <v>0</v>
      </c>
      <c r="AI1006" s="158" t="s">
        <v>74</v>
      </c>
      <c r="AJ1006" s="67">
        <v>0</v>
      </c>
      <c r="AK1006" s="76" t="s">
        <v>74</v>
      </c>
      <c r="AL1006" s="76" t="s">
        <v>74</v>
      </c>
      <c r="AM1006" s="71">
        <f t="shared" si="77"/>
        <v>0</v>
      </c>
      <c r="AN1006" s="305">
        <f>+K1006+AC1006-AH1006</f>
        <v>30500000</v>
      </c>
      <c r="AO1006" s="67" t="s">
        <v>66</v>
      </c>
      <c r="AP1006" s="70">
        <v>30500000</v>
      </c>
      <c r="AQ1006" s="67" t="s">
        <v>94</v>
      </c>
      <c r="AR1006" s="70">
        <v>0</v>
      </c>
      <c r="AS1006" s="80" t="s">
        <v>74</v>
      </c>
      <c r="AT1006" s="301">
        <v>24400000</v>
      </c>
      <c r="AU1006" s="203">
        <f t="shared" si="78"/>
        <v>6100000</v>
      </c>
      <c r="AV1006" s="83">
        <f t="shared" si="79"/>
        <v>0.8</v>
      </c>
      <c r="AW1006" s="158" t="s">
        <v>74</v>
      </c>
      <c r="AX1006" s="67" t="s">
        <v>95</v>
      </c>
      <c r="AY1006" s="71" t="s">
        <v>7941</v>
      </c>
      <c r="AZ1006" s="68" t="s">
        <v>66</v>
      </c>
      <c r="BA1006" s="68" t="s">
        <v>66</v>
      </c>
    </row>
    <row r="1007" spans="2:53" x14ac:dyDescent="0.25">
      <c r="B1007" s="68">
        <v>2024</v>
      </c>
      <c r="C1007" s="68">
        <v>891780111</v>
      </c>
      <c r="D1007" s="69" t="s">
        <v>64</v>
      </c>
      <c r="E1007" s="74" t="s">
        <v>7940</v>
      </c>
      <c r="F1007" s="71" t="s">
        <v>7939</v>
      </c>
      <c r="G1007" s="314">
        <v>0</v>
      </c>
      <c r="H1007" s="67" t="s">
        <v>72</v>
      </c>
      <c r="I1007" s="69" t="s">
        <v>65</v>
      </c>
      <c r="J1007" s="70" t="s">
        <v>7938</v>
      </c>
      <c r="K1007" s="70">
        <v>27000000</v>
      </c>
      <c r="L1007" s="68" t="s">
        <v>67</v>
      </c>
      <c r="M1007" s="70" t="s">
        <v>7937</v>
      </c>
      <c r="N1007" s="70">
        <v>41612964</v>
      </c>
      <c r="O1007" s="70">
        <v>1498</v>
      </c>
      <c r="P1007" s="158">
        <v>45475</v>
      </c>
      <c r="Q1007" s="70">
        <v>4519037000</v>
      </c>
      <c r="R1007" s="158">
        <v>45485</v>
      </c>
      <c r="S1007" s="70">
        <v>27000000</v>
      </c>
      <c r="T1007" s="67" t="s">
        <v>66</v>
      </c>
      <c r="U1007" s="70">
        <v>12621405</v>
      </c>
      <c r="V1007" s="70" t="s">
        <v>5391</v>
      </c>
      <c r="W1007" s="158">
        <v>45485</v>
      </c>
      <c r="X1007" s="158">
        <v>45485</v>
      </c>
      <c r="Y1007" s="78" t="s">
        <v>74</v>
      </c>
      <c r="Z1007" s="158">
        <v>45626</v>
      </c>
      <c r="AA1007" s="71">
        <f t="shared" si="75"/>
        <v>141</v>
      </c>
      <c r="AB1007" s="71">
        <v>0</v>
      </c>
      <c r="AC1007" s="299">
        <v>0</v>
      </c>
      <c r="AD1007" s="71">
        <v>0</v>
      </c>
      <c r="AE1007" s="158" t="s">
        <v>74</v>
      </c>
      <c r="AF1007" s="71">
        <f t="shared" si="76"/>
        <v>0</v>
      </c>
      <c r="AG1007" s="70">
        <v>0</v>
      </c>
      <c r="AH1007" s="300">
        <v>0</v>
      </c>
      <c r="AI1007" s="158" t="s">
        <v>74</v>
      </c>
      <c r="AJ1007" s="67">
        <v>0</v>
      </c>
      <c r="AK1007" s="76" t="s">
        <v>74</v>
      </c>
      <c r="AL1007" s="76" t="s">
        <v>74</v>
      </c>
      <c r="AM1007" s="71">
        <f t="shared" si="77"/>
        <v>0</v>
      </c>
      <c r="AN1007" s="305">
        <f>+K1007+AC1007-AH1007</f>
        <v>27000000</v>
      </c>
      <c r="AO1007" s="67" t="s">
        <v>66</v>
      </c>
      <c r="AP1007" s="70">
        <v>27000000</v>
      </c>
      <c r="AQ1007" s="67" t="s">
        <v>94</v>
      </c>
      <c r="AR1007" s="70">
        <v>0</v>
      </c>
      <c r="AS1007" s="80" t="s">
        <v>74</v>
      </c>
      <c r="AT1007" s="301">
        <v>21600000</v>
      </c>
      <c r="AU1007" s="203">
        <f t="shared" si="78"/>
        <v>5400000</v>
      </c>
      <c r="AV1007" s="83">
        <f t="shared" si="79"/>
        <v>0.8</v>
      </c>
      <c r="AW1007" s="158" t="s">
        <v>74</v>
      </c>
      <c r="AX1007" s="67" t="s">
        <v>95</v>
      </c>
      <c r="AY1007" s="71" t="s">
        <v>7936</v>
      </c>
      <c r="AZ1007" s="68" t="s">
        <v>66</v>
      </c>
      <c r="BA1007" s="68" t="s">
        <v>66</v>
      </c>
    </row>
    <row r="1008" spans="2:53" x14ac:dyDescent="0.25">
      <c r="B1008" s="68">
        <v>2024</v>
      </c>
      <c r="C1008" s="68">
        <v>891780111</v>
      </c>
      <c r="D1008" s="69" t="s">
        <v>64</v>
      </c>
      <c r="E1008" s="74" t="s">
        <v>7935</v>
      </c>
      <c r="F1008" s="71" t="s">
        <v>7934</v>
      </c>
      <c r="G1008" s="314">
        <v>0</v>
      </c>
      <c r="H1008" s="67" t="s">
        <v>72</v>
      </c>
      <c r="I1008" s="69" t="s">
        <v>65</v>
      </c>
      <c r="J1008" s="70" t="s">
        <v>7933</v>
      </c>
      <c r="K1008" s="70">
        <v>15000000</v>
      </c>
      <c r="L1008" s="68" t="s">
        <v>67</v>
      </c>
      <c r="M1008" s="70" t="s">
        <v>7932</v>
      </c>
      <c r="N1008" s="70">
        <v>1082983493</v>
      </c>
      <c r="O1008" s="70">
        <v>1498</v>
      </c>
      <c r="P1008" s="158">
        <v>45475</v>
      </c>
      <c r="Q1008" s="70">
        <v>4519037000</v>
      </c>
      <c r="R1008" s="158">
        <v>45485</v>
      </c>
      <c r="S1008" s="70">
        <v>15000000</v>
      </c>
      <c r="T1008" s="67" t="s">
        <v>66</v>
      </c>
      <c r="U1008" s="70">
        <v>36557666</v>
      </c>
      <c r="V1008" s="70" t="s">
        <v>5987</v>
      </c>
      <c r="W1008" s="158">
        <v>45485</v>
      </c>
      <c r="X1008" s="158">
        <v>45485</v>
      </c>
      <c r="Y1008" s="78" t="s">
        <v>74</v>
      </c>
      <c r="Z1008" s="158">
        <v>45626</v>
      </c>
      <c r="AA1008" s="71">
        <f t="shared" si="75"/>
        <v>141</v>
      </c>
      <c r="AB1008" s="71">
        <v>0</v>
      </c>
      <c r="AC1008" s="299">
        <v>0</v>
      </c>
      <c r="AD1008" s="71">
        <v>0</v>
      </c>
      <c r="AE1008" s="158" t="s">
        <v>74</v>
      </c>
      <c r="AF1008" s="71">
        <f t="shared" si="76"/>
        <v>0</v>
      </c>
      <c r="AG1008" s="70">
        <v>0</v>
      </c>
      <c r="AH1008" s="300">
        <v>0</v>
      </c>
      <c r="AI1008" s="158" t="s">
        <v>74</v>
      </c>
      <c r="AJ1008" s="67">
        <v>0</v>
      </c>
      <c r="AK1008" s="76" t="s">
        <v>74</v>
      </c>
      <c r="AL1008" s="76" t="s">
        <v>74</v>
      </c>
      <c r="AM1008" s="71">
        <f t="shared" si="77"/>
        <v>0</v>
      </c>
      <c r="AN1008" s="305">
        <f>+K1008+AC1008-AH1008</f>
        <v>15000000</v>
      </c>
      <c r="AO1008" s="67" t="s">
        <v>66</v>
      </c>
      <c r="AP1008" s="70">
        <v>15000000</v>
      </c>
      <c r="AQ1008" s="67" t="s">
        <v>94</v>
      </c>
      <c r="AR1008" s="70">
        <v>0</v>
      </c>
      <c r="AS1008" s="80" t="s">
        <v>74</v>
      </c>
      <c r="AT1008" s="301">
        <v>12000000</v>
      </c>
      <c r="AU1008" s="203">
        <f t="shared" si="78"/>
        <v>3000000</v>
      </c>
      <c r="AV1008" s="83">
        <f t="shared" si="79"/>
        <v>0.8</v>
      </c>
      <c r="AW1008" s="158" t="s">
        <v>74</v>
      </c>
      <c r="AX1008" s="67" t="s">
        <v>95</v>
      </c>
      <c r="AY1008" s="71" t="s">
        <v>7931</v>
      </c>
      <c r="AZ1008" s="68" t="s">
        <v>66</v>
      </c>
      <c r="BA1008" s="68" t="s">
        <v>66</v>
      </c>
    </row>
    <row r="1009" spans="2:53" x14ac:dyDescent="0.25">
      <c r="B1009" s="68">
        <v>2024</v>
      </c>
      <c r="C1009" s="68">
        <v>891780111</v>
      </c>
      <c r="D1009" s="69" t="s">
        <v>64</v>
      </c>
      <c r="E1009" s="74" t="s">
        <v>7930</v>
      </c>
      <c r="F1009" s="71" t="s">
        <v>7929</v>
      </c>
      <c r="G1009" s="314">
        <v>0</v>
      </c>
      <c r="H1009" s="67" t="s">
        <v>72</v>
      </c>
      <c r="I1009" s="69" t="s">
        <v>65</v>
      </c>
      <c r="J1009" s="70" t="s">
        <v>7928</v>
      </c>
      <c r="K1009" s="70">
        <v>16500000</v>
      </c>
      <c r="L1009" s="68" t="s">
        <v>67</v>
      </c>
      <c r="M1009" s="70" t="s">
        <v>7927</v>
      </c>
      <c r="N1009" s="70">
        <v>36667908</v>
      </c>
      <c r="O1009" s="70">
        <v>1498</v>
      </c>
      <c r="P1009" s="158">
        <v>45475</v>
      </c>
      <c r="Q1009" s="70">
        <v>4519037000</v>
      </c>
      <c r="R1009" s="158">
        <v>45485</v>
      </c>
      <c r="S1009" s="70">
        <v>16500000</v>
      </c>
      <c r="T1009" s="67" t="s">
        <v>66</v>
      </c>
      <c r="U1009" s="70">
        <v>7634885</v>
      </c>
      <c r="V1009" s="70" t="s">
        <v>377</v>
      </c>
      <c r="W1009" s="158">
        <v>45485</v>
      </c>
      <c r="X1009" s="158">
        <v>45485</v>
      </c>
      <c r="Y1009" s="78" t="s">
        <v>74</v>
      </c>
      <c r="Z1009" s="158">
        <v>45626</v>
      </c>
      <c r="AA1009" s="71">
        <f t="shared" si="75"/>
        <v>141</v>
      </c>
      <c r="AB1009" s="71">
        <v>1</v>
      </c>
      <c r="AC1009" s="299">
        <v>0</v>
      </c>
      <c r="AD1009" s="71">
        <v>0</v>
      </c>
      <c r="AE1009" s="158" t="s">
        <v>74</v>
      </c>
      <c r="AF1009" s="71">
        <f t="shared" si="76"/>
        <v>0</v>
      </c>
      <c r="AG1009" s="70">
        <v>0</v>
      </c>
      <c r="AH1009" s="300">
        <v>0</v>
      </c>
      <c r="AI1009" s="158" t="s">
        <v>74</v>
      </c>
      <c r="AJ1009" s="67">
        <v>0</v>
      </c>
      <c r="AK1009" s="76" t="s">
        <v>74</v>
      </c>
      <c r="AL1009" s="76" t="s">
        <v>74</v>
      </c>
      <c r="AM1009" s="71">
        <f t="shared" si="77"/>
        <v>0</v>
      </c>
      <c r="AN1009" s="305">
        <f>+K1009+AC1009-AH1009</f>
        <v>16500000</v>
      </c>
      <c r="AO1009" s="67" t="s">
        <v>66</v>
      </c>
      <c r="AP1009" s="70">
        <v>16500000</v>
      </c>
      <c r="AQ1009" s="67" t="s">
        <v>94</v>
      </c>
      <c r="AR1009" s="70">
        <v>0</v>
      </c>
      <c r="AS1009" s="80" t="s">
        <v>74</v>
      </c>
      <c r="AT1009" s="301">
        <v>13200000</v>
      </c>
      <c r="AU1009" s="203">
        <f t="shared" si="78"/>
        <v>3300000</v>
      </c>
      <c r="AV1009" s="83">
        <f t="shared" si="79"/>
        <v>0.8</v>
      </c>
      <c r="AW1009" s="158" t="s">
        <v>74</v>
      </c>
      <c r="AX1009" s="67" t="s">
        <v>95</v>
      </c>
      <c r="AY1009" s="71" t="s">
        <v>7926</v>
      </c>
      <c r="AZ1009" s="68" t="s">
        <v>66</v>
      </c>
      <c r="BA1009" s="68" t="s">
        <v>66</v>
      </c>
    </row>
    <row r="1010" spans="2:53" x14ac:dyDescent="0.25">
      <c r="B1010" s="68">
        <v>2024</v>
      </c>
      <c r="C1010" s="68">
        <v>891780111</v>
      </c>
      <c r="D1010" s="69" t="s">
        <v>64</v>
      </c>
      <c r="E1010" s="74" t="s">
        <v>7925</v>
      </c>
      <c r="F1010" s="71" t="s">
        <v>7924</v>
      </c>
      <c r="G1010" s="314">
        <v>0</v>
      </c>
      <c r="H1010" s="67" t="s">
        <v>72</v>
      </c>
      <c r="I1010" s="69" t="s">
        <v>65</v>
      </c>
      <c r="J1010" s="70" t="s">
        <v>7923</v>
      </c>
      <c r="K1010" s="70">
        <v>15730000</v>
      </c>
      <c r="L1010" s="68" t="s">
        <v>67</v>
      </c>
      <c r="M1010" s="70" t="s">
        <v>7922</v>
      </c>
      <c r="N1010" s="70">
        <v>1104871398</v>
      </c>
      <c r="O1010" s="70">
        <v>1498</v>
      </c>
      <c r="P1010" s="158">
        <v>45475</v>
      </c>
      <c r="Q1010" s="70">
        <v>4519037000</v>
      </c>
      <c r="R1010" s="158">
        <v>45485</v>
      </c>
      <c r="S1010" s="70">
        <v>15730000</v>
      </c>
      <c r="T1010" s="67" t="s">
        <v>66</v>
      </c>
      <c r="U1010" s="70">
        <v>7634885</v>
      </c>
      <c r="V1010" s="70" t="s">
        <v>377</v>
      </c>
      <c r="W1010" s="158">
        <v>45485</v>
      </c>
      <c r="X1010" s="158">
        <v>45485</v>
      </c>
      <c r="Y1010" s="78" t="s">
        <v>74</v>
      </c>
      <c r="Z1010" s="158">
        <v>45626</v>
      </c>
      <c r="AA1010" s="71">
        <f t="shared" si="75"/>
        <v>141</v>
      </c>
      <c r="AB1010" s="71">
        <v>0</v>
      </c>
      <c r="AC1010" s="299">
        <v>0</v>
      </c>
      <c r="AD1010" s="71">
        <v>0</v>
      </c>
      <c r="AE1010" s="158" t="s">
        <v>74</v>
      </c>
      <c r="AF1010" s="71">
        <f t="shared" si="76"/>
        <v>0</v>
      </c>
      <c r="AG1010" s="70">
        <v>0</v>
      </c>
      <c r="AH1010" s="300">
        <v>0</v>
      </c>
      <c r="AI1010" s="158" t="s">
        <v>74</v>
      </c>
      <c r="AJ1010" s="67">
        <v>0</v>
      </c>
      <c r="AK1010" s="76" t="s">
        <v>74</v>
      </c>
      <c r="AL1010" s="76" t="s">
        <v>74</v>
      </c>
      <c r="AM1010" s="71">
        <f t="shared" si="77"/>
        <v>0</v>
      </c>
      <c r="AN1010" s="305">
        <f>+K1010+AC1010-AH1010</f>
        <v>15730000</v>
      </c>
      <c r="AO1010" s="67" t="s">
        <v>66</v>
      </c>
      <c r="AP1010" s="70">
        <v>15730000</v>
      </c>
      <c r="AQ1010" s="67" t="s">
        <v>94</v>
      </c>
      <c r="AR1010" s="70">
        <v>0</v>
      </c>
      <c r="AS1010" s="80" t="s">
        <v>74</v>
      </c>
      <c r="AT1010" s="301">
        <v>12430000</v>
      </c>
      <c r="AU1010" s="203">
        <f t="shared" si="78"/>
        <v>3300000</v>
      </c>
      <c r="AV1010" s="83">
        <f t="shared" si="79"/>
        <v>0.79020979020979021</v>
      </c>
      <c r="AW1010" s="158" t="s">
        <v>74</v>
      </c>
      <c r="AX1010" s="67" t="s">
        <v>95</v>
      </c>
      <c r="AY1010" s="71" t="s">
        <v>7921</v>
      </c>
      <c r="AZ1010" s="68" t="s">
        <v>66</v>
      </c>
      <c r="BA1010" s="68" t="s">
        <v>66</v>
      </c>
    </row>
    <row r="1011" spans="2:53" x14ac:dyDescent="0.25">
      <c r="B1011" s="68">
        <v>2024</v>
      </c>
      <c r="C1011" s="68">
        <v>891780111</v>
      </c>
      <c r="D1011" s="69" t="s">
        <v>64</v>
      </c>
      <c r="E1011" s="74" t="s">
        <v>7920</v>
      </c>
      <c r="F1011" s="71" t="s">
        <v>7919</v>
      </c>
      <c r="G1011" s="314">
        <v>0</v>
      </c>
      <c r="H1011" s="67" t="s">
        <v>72</v>
      </c>
      <c r="I1011" s="69" t="s">
        <v>65</v>
      </c>
      <c r="J1011" s="70" t="s">
        <v>7918</v>
      </c>
      <c r="K1011" s="70">
        <v>16500000</v>
      </c>
      <c r="L1011" s="68" t="s">
        <v>67</v>
      </c>
      <c r="M1011" s="70" t="s">
        <v>7917</v>
      </c>
      <c r="N1011" s="70">
        <v>57461875</v>
      </c>
      <c r="O1011" s="70">
        <v>1498</v>
      </c>
      <c r="P1011" s="158">
        <v>45475</v>
      </c>
      <c r="Q1011" s="70">
        <v>4519037000</v>
      </c>
      <c r="R1011" s="158">
        <v>45485</v>
      </c>
      <c r="S1011" s="70">
        <v>16500000</v>
      </c>
      <c r="T1011" s="67" t="s">
        <v>66</v>
      </c>
      <c r="U1011" s="70">
        <v>7634885</v>
      </c>
      <c r="V1011" s="70" t="s">
        <v>377</v>
      </c>
      <c r="W1011" s="158">
        <v>45485</v>
      </c>
      <c r="X1011" s="158">
        <v>45485</v>
      </c>
      <c r="Y1011" s="78" t="s">
        <v>74</v>
      </c>
      <c r="Z1011" s="158">
        <v>45626</v>
      </c>
      <c r="AA1011" s="71">
        <f t="shared" si="75"/>
        <v>141</v>
      </c>
      <c r="AB1011" s="71">
        <v>1</v>
      </c>
      <c r="AC1011" s="299">
        <v>0</v>
      </c>
      <c r="AD1011" s="71">
        <v>0</v>
      </c>
      <c r="AE1011" s="158" t="s">
        <v>74</v>
      </c>
      <c r="AF1011" s="71">
        <f t="shared" si="76"/>
        <v>0</v>
      </c>
      <c r="AG1011" s="70">
        <v>0</v>
      </c>
      <c r="AH1011" s="300">
        <v>0</v>
      </c>
      <c r="AI1011" s="158" t="s">
        <v>74</v>
      </c>
      <c r="AJ1011" s="67">
        <v>0</v>
      </c>
      <c r="AK1011" s="76" t="s">
        <v>74</v>
      </c>
      <c r="AL1011" s="76" t="s">
        <v>74</v>
      </c>
      <c r="AM1011" s="71">
        <f t="shared" si="77"/>
        <v>0</v>
      </c>
      <c r="AN1011" s="305">
        <f>+K1011+AC1011-AH1011</f>
        <v>16500000</v>
      </c>
      <c r="AO1011" s="67" t="s">
        <v>66</v>
      </c>
      <c r="AP1011" s="70">
        <v>16500000</v>
      </c>
      <c r="AQ1011" s="67" t="s">
        <v>94</v>
      </c>
      <c r="AR1011" s="70">
        <v>0</v>
      </c>
      <c r="AS1011" s="80" t="s">
        <v>74</v>
      </c>
      <c r="AT1011" s="301">
        <v>13200000</v>
      </c>
      <c r="AU1011" s="203">
        <f t="shared" si="78"/>
        <v>3300000</v>
      </c>
      <c r="AV1011" s="83">
        <f t="shared" si="79"/>
        <v>0.8</v>
      </c>
      <c r="AW1011" s="158" t="s">
        <v>74</v>
      </c>
      <c r="AX1011" s="67" t="s">
        <v>95</v>
      </c>
      <c r="AY1011" s="71" t="s">
        <v>7916</v>
      </c>
      <c r="AZ1011" s="68" t="s">
        <v>66</v>
      </c>
      <c r="BA1011" s="68" t="s">
        <v>66</v>
      </c>
    </row>
    <row r="1012" spans="2:53" x14ac:dyDescent="0.25">
      <c r="B1012" s="68">
        <v>2024</v>
      </c>
      <c r="C1012" s="68">
        <v>891780111</v>
      </c>
      <c r="D1012" s="69" t="s">
        <v>64</v>
      </c>
      <c r="E1012" s="74" t="s">
        <v>7915</v>
      </c>
      <c r="F1012" s="71" t="s">
        <v>7914</v>
      </c>
      <c r="G1012" s="314">
        <v>0</v>
      </c>
      <c r="H1012" s="67" t="s">
        <v>72</v>
      </c>
      <c r="I1012" s="69" t="s">
        <v>65</v>
      </c>
      <c r="J1012" s="70" t="s">
        <v>7913</v>
      </c>
      <c r="K1012" s="70">
        <v>4200000</v>
      </c>
      <c r="L1012" s="68" t="s">
        <v>67</v>
      </c>
      <c r="M1012" s="70" t="s">
        <v>7912</v>
      </c>
      <c r="N1012" s="70">
        <v>1082950584</v>
      </c>
      <c r="O1012" s="70">
        <v>1499</v>
      </c>
      <c r="P1012" s="158">
        <v>45475</v>
      </c>
      <c r="Q1012" s="70">
        <v>2126650000</v>
      </c>
      <c r="R1012" s="158">
        <v>45485</v>
      </c>
      <c r="S1012" s="70">
        <v>4200000</v>
      </c>
      <c r="T1012" s="67" t="s">
        <v>66</v>
      </c>
      <c r="U1012" s="70">
        <v>7631392</v>
      </c>
      <c r="V1012" s="70" t="s">
        <v>7911</v>
      </c>
      <c r="W1012" s="158">
        <v>45485</v>
      </c>
      <c r="X1012" s="158">
        <v>45485</v>
      </c>
      <c r="Y1012" s="78" t="s">
        <v>74</v>
      </c>
      <c r="Z1012" s="158">
        <v>45539</v>
      </c>
      <c r="AA1012" s="71">
        <f t="shared" si="75"/>
        <v>54</v>
      </c>
      <c r="AB1012" s="71">
        <v>0</v>
      </c>
      <c r="AC1012" s="299">
        <v>0</v>
      </c>
      <c r="AD1012" s="71">
        <v>0</v>
      </c>
      <c r="AE1012" s="158" t="s">
        <v>74</v>
      </c>
      <c r="AF1012" s="71">
        <f t="shared" si="76"/>
        <v>0</v>
      </c>
      <c r="AG1012" s="70">
        <v>0</v>
      </c>
      <c r="AH1012" s="300">
        <v>0</v>
      </c>
      <c r="AI1012" s="158" t="s">
        <v>74</v>
      </c>
      <c r="AJ1012" s="67">
        <v>0</v>
      </c>
      <c r="AK1012" s="76" t="s">
        <v>74</v>
      </c>
      <c r="AL1012" s="76" t="s">
        <v>74</v>
      </c>
      <c r="AM1012" s="71">
        <f t="shared" si="77"/>
        <v>0</v>
      </c>
      <c r="AN1012" s="305">
        <f>+K1012+AC1012-AH1012</f>
        <v>4200000</v>
      </c>
      <c r="AO1012" s="67" t="s">
        <v>66</v>
      </c>
      <c r="AP1012" s="70">
        <v>4200000</v>
      </c>
      <c r="AQ1012" s="67" t="s">
        <v>94</v>
      </c>
      <c r="AR1012" s="70">
        <v>0</v>
      </c>
      <c r="AS1012" s="80" t="s">
        <v>74</v>
      </c>
      <c r="AT1012" s="301">
        <v>1820000</v>
      </c>
      <c r="AU1012" s="203">
        <f t="shared" si="78"/>
        <v>2380000</v>
      </c>
      <c r="AV1012" s="83">
        <f t="shared" si="79"/>
        <v>0.43333333333333335</v>
      </c>
      <c r="AW1012" s="158" t="s">
        <v>74</v>
      </c>
      <c r="AX1012" s="67" t="s">
        <v>95</v>
      </c>
      <c r="AY1012" s="71" t="s">
        <v>7910</v>
      </c>
      <c r="AZ1012" s="68" t="s">
        <v>66</v>
      </c>
      <c r="BA1012" s="68" t="s">
        <v>66</v>
      </c>
    </row>
    <row r="1013" spans="2:53" x14ac:dyDescent="0.25">
      <c r="B1013" s="68">
        <v>2024</v>
      </c>
      <c r="C1013" s="68">
        <v>891780111</v>
      </c>
      <c r="D1013" s="69" t="s">
        <v>64</v>
      </c>
      <c r="E1013" s="74" t="s">
        <v>7909</v>
      </c>
      <c r="F1013" s="71" t="s">
        <v>7908</v>
      </c>
      <c r="G1013" s="314">
        <v>0</v>
      </c>
      <c r="H1013" s="67" t="s">
        <v>72</v>
      </c>
      <c r="I1013" s="69" t="s">
        <v>65</v>
      </c>
      <c r="J1013" s="70" t="s">
        <v>7907</v>
      </c>
      <c r="K1013" s="70">
        <v>10500000</v>
      </c>
      <c r="L1013" s="68" t="s">
        <v>67</v>
      </c>
      <c r="M1013" s="70" t="s">
        <v>7906</v>
      </c>
      <c r="N1013" s="70">
        <v>1082860214</v>
      </c>
      <c r="O1013" s="70">
        <v>1499</v>
      </c>
      <c r="P1013" s="158">
        <v>45475</v>
      </c>
      <c r="Q1013" s="70">
        <v>2126650000</v>
      </c>
      <c r="R1013" s="158">
        <v>45485</v>
      </c>
      <c r="S1013" s="70">
        <v>10500000</v>
      </c>
      <c r="T1013" s="67" t="s">
        <v>66</v>
      </c>
      <c r="U1013" s="70">
        <v>85467461</v>
      </c>
      <c r="V1013" s="70" t="s">
        <v>6140</v>
      </c>
      <c r="W1013" s="158">
        <v>45485</v>
      </c>
      <c r="X1013" s="158">
        <v>45485</v>
      </c>
      <c r="Y1013" s="78" t="s">
        <v>74</v>
      </c>
      <c r="Z1013" s="158">
        <v>45626</v>
      </c>
      <c r="AA1013" s="71">
        <f t="shared" si="75"/>
        <v>141</v>
      </c>
      <c r="AB1013" s="71">
        <v>0</v>
      </c>
      <c r="AC1013" s="299">
        <v>0</v>
      </c>
      <c r="AD1013" s="71">
        <v>0</v>
      </c>
      <c r="AE1013" s="158" t="s">
        <v>74</v>
      </c>
      <c r="AF1013" s="71">
        <f t="shared" si="76"/>
        <v>0</v>
      </c>
      <c r="AG1013" s="70">
        <v>0</v>
      </c>
      <c r="AH1013" s="300">
        <v>0</v>
      </c>
      <c r="AI1013" s="158" t="s">
        <v>74</v>
      </c>
      <c r="AJ1013" s="67">
        <v>0</v>
      </c>
      <c r="AK1013" s="76" t="s">
        <v>74</v>
      </c>
      <c r="AL1013" s="76" t="s">
        <v>74</v>
      </c>
      <c r="AM1013" s="71">
        <f t="shared" si="77"/>
        <v>0</v>
      </c>
      <c r="AN1013" s="305">
        <f>+K1013+AC1013-AH1013</f>
        <v>10500000</v>
      </c>
      <c r="AO1013" s="67" t="s">
        <v>66</v>
      </c>
      <c r="AP1013" s="70">
        <v>10500000</v>
      </c>
      <c r="AQ1013" s="67" t="s">
        <v>94</v>
      </c>
      <c r="AR1013" s="70">
        <v>0</v>
      </c>
      <c r="AS1013" s="80" t="s">
        <v>74</v>
      </c>
      <c r="AT1013" s="301">
        <v>8400000</v>
      </c>
      <c r="AU1013" s="203">
        <f t="shared" si="78"/>
        <v>2100000</v>
      </c>
      <c r="AV1013" s="83">
        <f t="shared" si="79"/>
        <v>0.8</v>
      </c>
      <c r="AW1013" s="158" t="s">
        <v>74</v>
      </c>
      <c r="AX1013" s="67" t="s">
        <v>95</v>
      </c>
      <c r="AY1013" s="71" t="s">
        <v>7905</v>
      </c>
      <c r="AZ1013" s="68" t="s">
        <v>66</v>
      </c>
      <c r="BA1013" s="68" t="s">
        <v>66</v>
      </c>
    </row>
    <row r="1014" spans="2:53" x14ac:dyDescent="0.25">
      <c r="B1014" s="68">
        <v>2024</v>
      </c>
      <c r="C1014" s="68">
        <v>891780111</v>
      </c>
      <c r="D1014" s="69" t="s">
        <v>64</v>
      </c>
      <c r="E1014" s="74" t="s">
        <v>7904</v>
      </c>
      <c r="F1014" s="71" t="s">
        <v>7903</v>
      </c>
      <c r="G1014" s="314">
        <v>0</v>
      </c>
      <c r="H1014" s="67" t="s">
        <v>72</v>
      </c>
      <c r="I1014" s="69" t="s">
        <v>65</v>
      </c>
      <c r="J1014" s="70" t="s">
        <v>7902</v>
      </c>
      <c r="K1014" s="70">
        <v>12500000</v>
      </c>
      <c r="L1014" s="68" t="s">
        <v>67</v>
      </c>
      <c r="M1014" s="70" t="s">
        <v>7901</v>
      </c>
      <c r="N1014" s="70">
        <v>1083554638</v>
      </c>
      <c r="O1014" s="70">
        <v>1499</v>
      </c>
      <c r="P1014" s="158">
        <v>45475</v>
      </c>
      <c r="Q1014" s="70">
        <v>2126650000</v>
      </c>
      <c r="R1014" s="158">
        <v>45485</v>
      </c>
      <c r="S1014" s="70">
        <v>12500000</v>
      </c>
      <c r="T1014" s="67" t="s">
        <v>66</v>
      </c>
      <c r="U1014" s="70">
        <v>85468846</v>
      </c>
      <c r="V1014" s="70" t="s">
        <v>6521</v>
      </c>
      <c r="W1014" s="158">
        <v>45485</v>
      </c>
      <c r="X1014" s="158">
        <v>45485</v>
      </c>
      <c r="Y1014" s="78" t="s">
        <v>74</v>
      </c>
      <c r="Z1014" s="158">
        <v>45626</v>
      </c>
      <c r="AA1014" s="71">
        <f t="shared" si="75"/>
        <v>141</v>
      </c>
      <c r="AB1014" s="71">
        <v>0</v>
      </c>
      <c r="AC1014" s="299">
        <v>0</v>
      </c>
      <c r="AD1014" s="71">
        <v>0</v>
      </c>
      <c r="AE1014" s="158" t="s">
        <v>74</v>
      </c>
      <c r="AF1014" s="71">
        <f t="shared" si="76"/>
        <v>0</v>
      </c>
      <c r="AG1014" s="70">
        <v>0</v>
      </c>
      <c r="AH1014" s="300">
        <v>0</v>
      </c>
      <c r="AI1014" s="158" t="s">
        <v>74</v>
      </c>
      <c r="AJ1014" s="67">
        <v>0</v>
      </c>
      <c r="AK1014" s="76" t="s">
        <v>74</v>
      </c>
      <c r="AL1014" s="76" t="s">
        <v>74</v>
      </c>
      <c r="AM1014" s="71">
        <f t="shared" si="77"/>
        <v>0</v>
      </c>
      <c r="AN1014" s="305">
        <f>+K1014+AC1014-AH1014</f>
        <v>12500000</v>
      </c>
      <c r="AO1014" s="67" t="s">
        <v>66</v>
      </c>
      <c r="AP1014" s="70">
        <v>12500000</v>
      </c>
      <c r="AQ1014" s="67" t="s">
        <v>94</v>
      </c>
      <c r="AR1014" s="70">
        <v>0</v>
      </c>
      <c r="AS1014" s="80" t="s">
        <v>74</v>
      </c>
      <c r="AT1014" s="301">
        <v>10000000</v>
      </c>
      <c r="AU1014" s="203">
        <f t="shared" si="78"/>
        <v>2500000</v>
      </c>
      <c r="AV1014" s="83">
        <f t="shared" si="79"/>
        <v>0.8</v>
      </c>
      <c r="AW1014" s="158" t="s">
        <v>74</v>
      </c>
      <c r="AX1014" s="67" t="s">
        <v>95</v>
      </c>
      <c r="AY1014" s="71" t="s">
        <v>7900</v>
      </c>
      <c r="AZ1014" s="68" t="s">
        <v>66</v>
      </c>
      <c r="BA1014" s="68" t="s">
        <v>66</v>
      </c>
    </row>
    <row r="1015" spans="2:53" x14ac:dyDescent="0.25">
      <c r="B1015" s="68">
        <v>2024</v>
      </c>
      <c r="C1015" s="68">
        <v>891780111</v>
      </c>
      <c r="D1015" s="69" t="s">
        <v>64</v>
      </c>
      <c r="E1015" s="74" t="s">
        <v>7899</v>
      </c>
      <c r="F1015" s="71" t="s">
        <v>7898</v>
      </c>
      <c r="G1015" s="314">
        <v>0</v>
      </c>
      <c r="H1015" s="67" t="s">
        <v>72</v>
      </c>
      <c r="I1015" s="69" t="s">
        <v>65</v>
      </c>
      <c r="J1015" s="70" t="s">
        <v>7897</v>
      </c>
      <c r="K1015" s="70">
        <v>16500000</v>
      </c>
      <c r="L1015" s="68" t="s">
        <v>67</v>
      </c>
      <c r="M1015" s="70" t="s">
        <v>7896</v>
      </c>
      <c r="N1015" s="70">
        <v>85155379</v>
      </c>
      <c r="O1015" s="70">
        <v>1498</v>
      </c>
      <c r="P1015" s="158">
        <v>45475</v>
      </c>
      <c r="Q1015" s="70">
        <v>4519037000</v>
      </c>
      <c r="R1015" s="158">
        <v>45485</v>
      </c>
      <c r="S1015" s="70">
        <v>16500000</v>
      </c>
      <c r="T1015" s="67" t="s">
        <v>66</v>
      </c>
      <c r="U1015" s="70">
        <v>85465146</v>
      </c>
      <c r="V1015" s="70" t="s">
        <v>7181</v>
      </c>
      <c r="W1015" s="158">
        <v>45485</v>
      </c>
      <c r="X1015" s="158">
        <v>45485</v>
      </c>
      <c r="Y1015" s="78" t="s">
        <v>74</v>
      </c>
      <c r="Z1015" s="158">
        <v>45626</v>
      </c>
      <c r="AA1015" s="71">
        <f t="shared" si="75"/>
        <v>141</v>
      </c>
      <c r="AB1015" s="71">
        <v>0</v>
      </c>
      <c r="AC1015" s="299">
        <v>0</v>
      </c>
      <c r="AD1015" s="71">
        <v>0</v>
      </c>
      <c r="AE1015" s="158" t="s">
        <v>74</v>
      </c>
      <c r="AF1015" s="71">
        <f t="shared" si="76"/>
        <v>0</v>
      </c>
      <c r="AG1015" s="70">
        <v>0</v>
      </c>
      <c r="AH1015" s="300">
        <v>0</v>
      </c>
      <c r="AI1015" s="158" t="s">
        <v>74</v>
      </c>
      <c r="AJ1015" s="67">
        <v>0</v>
      </c>
      <c r="AK1015" s="76" t="s">
        <v>74</v>
      </c>
      <c r="AL1015" s="76" t="s">
        <v>74</v>
      </c>
      <c r="AM1015" s="71">
        <f t="shared" si="77"/>
        <v>0</v>
      </c>
      <c r="AN1015" s="305">
        <f>+K1015+AC1015-AH1015</f>
        <v>16500000</v>
      </c>
      <c r="AO1015" s="67" t="s">
        <v>66</v>
      </c>
      <c r="AP1015" s="70">
        <v>16500000</v>
      </c>
      <c r="AQ1015" s="67" t="s">
        <v>94</v>
      </c>
      <c r="AR1015" s="70">
        <v>0</v>
      </c>
      <c r="AS1015" s="80" t="s">
        <v>74</v>
      </c>
      <c r="AT1015" s="301">
        <v>13200000</v>
      </c>
      <c r="AU1015" s="203">
        <f t="shared" si="78"/>
        <v>3300000</v>
      </c>
      <c r="AV1015" s="83">
        <f t="shared" si="79"/>
        <v>0.8</v>
      </c>
      <c r="AW1015" s="158" t="s">
        <v>74</v>
      </c>
      <c r="AX1015" s="67" t="s">
        <v>95</v>
      </c>
      <c r="AY1015" s="71" t="s">
        <v>7895</v>
      </c>
      <c r="AZ1015" s="68" t="s">
        <v>66</v>
      </c>
      <c r="BA1015" s="68" t="s">
        <v>66</v>
      </c>
    </row>
    <row r="1016" spans="2:53" x14ac:dyDescent="0.25">
      <c r="B1016" s="68">
        <v>2024</v>
      </c>
      <c r="C1016" s="68">
        <v>891780111</v>
      </c>
      <c r="D1016" s="69" t="s">
        <v>64</v>
      </c>
      <c r="E1016" s="74" t="s">
        <v>7894</v>
      </c>
      <c r="F1016" s="71" t="s">
        <v>7893</v>
      </c>
      <c r="G1016" s="314">
        <v>0</v>
      </c>
      <c r="H1016" s="67" t="s">
        <v>72</v>
      </c>
      <c r="I1016" s="69" t="s">
        <v>65</v>
      </c>
      <c r="J1016" s="70" t="s">
        <v>6742</v>
      </c>
      <c r="K1016" s="70">
        <v>20000000</v>
      </c>
      <c r="L1016" s="68" t="s">
        <v>67</v>
      </c>
      <c r="M1016" s="70" t="s">
        <v>7892</v>
      </c>
      <c r="N1016" s="70">
        <v>85456107</v>
      </c>
      <c r="O1016" s="70">
        <v>1498</v>
      </c>
      <c r="P1016" s="158">
        <v>45475</v>
      </c>
      <c r="Q1016" s="70">
        <v>4519037000</v>
      </c>
      <c r="R1016" s="158">
        <v>45485</v>
      </c>
      <c r="S1016" s="70">
        <v>20000000</v>
      </c>
      <c r="T1016" s="67" t="s">
        <v>66</v>
      </c>
      <c r="U1016" s="70">
        <v>15443332</v>
      </c>
      <c r="V1016" s="70" t="s">
        <v>4286</v>
      </c>
      <c r="W1016" s="158">
        <v>45485</v>
      </c>
      <c r="X1016" s="158">
        <v>45485</v>
      </c>
      <c r="Y1016" s="78" t="s">
        <v>74</v>
      </c>
      <c r="Z1016" s="158">
        <v>45596</v>
      </c>
      <c r="AA1016" s="71">
        <f t="shared" si="75"/>
        <v>111</v>
      </c>
      <c r="AB1016" s="71">
        <v>2</v>
      </c>
      <c r="AC1016" s="299">
        <v>7500000</v>
      </c>
      <c r="AD1016" s="71">
        <v>1</v>
      </c>
      <c r="AE1016" s="158">
        <v>45641</v>
      </c>
      <c r="AF1016" s="71">
        <f t="shared" si="76"/>
        <v>45</v>
      </c>
      <c r="AG1016" s="70">
        <v>0</v>
      </c>
      <c r="AH1016" s="300">
        <v>0</v>
      </c>
      <c r="AI1016" s="158" t="s">
        <v>74</v>
      </c>
      <c r="AJ1016" s="67">
        <v>0</v>
      </c>
      <c r="AK1016" s="76" t="s">
        <v>74</v>
      </c>
      <c r="AL1016" s="76" t="s">
        <v>74</v>
      </c>
      <c r="AM1016" s="71">
        <f t="shared" si="77"/>
        <v>0</v>
      </c>
      <c r="AN1016" s="305">
        <f>+K1016+AC1016-AH1016</f>
        <v>27500000</v>
      </c>
      <c r="AO1016" s="67" t="s">
        <v>66</v>
      </c>
      <c r="AP1016" s="70">
        <v>20000000</v>
      </c>
      <c r="AQ1016" s="67" t="s">
        <v>94</v>
      </c>
      <c r="AR1016" s="70">
        <v>0</v>
      </c>
      <c r="AS1016" s="80" t="s">
        <v>74</v>
      </c>
      <c r="AT1016" s="301">
        <v>20000000</v>
      </c>
      <c r="AU1016" s="203">
        <f t="shared" si="78"/>
        <v>7500000</v>
      </c>
      <c r="AV1016" s="83">
        <f t="shared" si="79"/>
        <v>0.72727272727272729</v>
      </c>
      <c r="AW1016" s="158" t="s">
        <v>74</v>
      </c>
      <c r="AX1016" s="67" t="s">
        <v>95</v>
      </c>
      <c r="AY1016" s="71" t="s">
        <v>7891</v>
      </c>
      <c r="AZ1016" s="68" t="s">
        <v>66</v>
      </c>
      <c r="BA1016" s="68" t="s">
        <v>66</v>
      </c>
    </row>
    <row r="1017" spans="2:53" x14ac:dyDescent="0.25">
      <c r="B1017" s="68">
        <v>2024</v>
      </c>
      <c r="C1017" s="68">
        <v>891780111</v>
      </c>
      <c r="D1017" s="69" t="s">
        <v>64</v>
      </c>
      <c r="E1017" s="74" t="s">
        <v>7890</v>
      </c>
      <c r="F1017" s="71" t="s">
        <v>7889</v>
      </c>
      <c r="G1017" s="314">
        <v>0</v>
      </c>
      <c r="H1017" s="67" t="s">
        <v>72</v>
      </c>
      <c r="I1017" s="69" t="s">
        <v>65</v>
      </c>
      <c r="J1017" s="70" t="s">
        <v>7888</v>
      </c>
      <c r="K1017" s="70">
        <v>15000000</v>
      </c>
      <c r="L1017" s="68" t="s">
        <v>67</v>
      </c>
      <c r="M1017" s="70" t="s">
        <v>7887</v>
      </c>
      <c r="N1017" s="70">
        <v>1082840247</v>
      </c>
      <c r="O1017" s="70">
        <v>1498</v>
      </c>
      <c r="P1017" s="158">
        <v>45475</v>
      </c>
      <c r="Q1017" s="70">
        <v>4519037000</v>
      </c>
      <c r="R1017" s="158">
        <v>45485</v>
      </c>
      <c r="S1017" s="70">
        <v>15000000</v>
      </c>
      <c r="T1017" s="67" t="s">
        <v>66</v>
      </c>
      <c r="U1017" s="70">
        <v>1082889541</v>
      </c>
      <c r="V1017" s="70" t="s">
        <v>5053</v>
      </c>
      <c r="W1017" s="158">
        <v>45485</v>
      </c>
      <c r="X1017" s="158">
        <v>45485</v>
      </c>
      <c r="Y1017" s="78" t="s">
        <v>74</v>
      </c>
      <c r="Z1017" s="158">
        <v>45626</v>
      </c>
      <c r="AA1017" s="71">
        <f t="shared" si="75"/>
        <v>141</v>
      </c>
      <c r="AB1017" s="71">
        <v>0</v>
      </c>
      <c r="AC1017" s="299">
        <v>0</v>
      </c>
      <c r="AD1017" s="71">
        <v>0</v>
      </c>
      <c r="AE1017" s="158" t="s">
        <v>74</v>
      </c>
      <c r="AF1017" s="71">
        <f t="shared" si="76"/>
        <v>0</v>
      </c>
      <c r="AG1017" s="70">
        <v>0</v>
      </c>
      <c r="AH1017" s="300">
        <v>0</v>
      </c>
      <c r="AI1017" s="158" t="s">
        <v>74</v>
      </c>
      <c r="AJ1017" s="67">
        <v>0</v>
      </c>
      <c r="AK1017" s="76" t="s">
        <v>74</v>
      </c>
      <c r="AL1017" s="76" t="s">
        <v>74</v>
      </c>
      <c r="AM1017" s="71">
        <f t="shared" si="77"/>
        <v>0</v>
      </c>
      <c r="AN1017" s="305">
        <f>+K1017+AC1017-AH1017</f>
        <v>15000000</v>
      </c>
      <c r="AO1017" s="67" t="s">
        <v>66</v>
      </c>
      <c r="AP1017" s="70">
        <v>15000000</v>
      </c>
      <c r="AQ1017" s="67" t="s">
        <v>94</v>
      </c>
      <c r="AR1017" s="70">
        <v>0</v>
      </c>
      <c r="AS1017" s="80" t="s">
        <v>74</v>
      </c>
      <c r="AT1017" s="301">
        <v>12000000</v>
      </c>
      <c r="AU1017" s="203">
        <f t="shared" si="78"/>
        <v>3000000</v>
      </c>
      <c r="AV1017" s="83">
        <f t="shared" si="79"/>
        <v>0.8</v>
      </c>
      <c r="AW1017" s="158" t="s">
        <v>74</v>
      </c>
      <c r="AX1017" s="67" t="s">
        <v>95</v>
      </c>
      <c r="AY1017" s="71" t="s">
        <v>7886</v>
      </c>
      <c r="AZ1017" s="68" t="s">
        <v>66</v>
      </c>
      <c r="BA1017" s="68" t="s">
        <v>66</v>
      </c>
    </row>
    <row r="1018" spans="2:53" x14ac:dyDescent="0.25">
      <c r="B1018" s="68">
        <v>2024</v>
      </c>
      <c r="C1018" s="68">
        <v>891780111</v>
      </c>
      <c r="D1018" s="69" t="s">
        <v>64</v>
      </c>
      <c r="E1018" s="74" t="s">
        <v>7885</v>
      </c>
      <c r="F1018" s="71" t="s">
        <v>7884</v>
      </c>
      <c r="G1018" s="314">
        <v>0</v>
      </c>
      <c r="H1018" s="67" t="s">
        <v>72</v>
      </c>
      <c r="I1018" s="69" t="s">
        <v>65</v>
      </c>
      <c r="J1018" s="70" t="s">
        <v>7883</v>
      </c>
      <c r="K1018" s="70">
        <v>16500000</v>
      </c>
      <c r="L1018" s="68" t="s">
        <v>67</v>
      </c>
      <c r="M1018" s="70" t="s">
        <v>7882</v>
      </c>
      <c r="N1018" s="70">
        <v>1083015178</v>
      </c>
      <c r="O1018" s="70">
        <v>1498</v>
      </c>
      <c r="P1018" s="158">
        <v>45475</v>
      </c>
      <c r="Q1018" s="70">
        <v>4519037000</v>
      </c>
      <c r="R1018" s="158">
        <v>45485</v>
      </c>
      <c r="S1018" s="70">
        <v>16500000</v>
      </c>
      <c r="T1018" s="67" t="s">
        <v>66</v>
      </c>
      <c r="U1018" s="70">
        <v>85468582</v>
      </c>
      <c r="V1018" s="70" t="s">
        <v>6422</v>
      </c>
      <c r="W1018" s="158">
        <v>45485</v>
      </c>
      <c r="X1018" s="158">
        <v>45485</v>
      </c>
      <c r="Y1018" s="78" t="s">
        <v>74</v>
      </c>
      <c r="Z1018" s="158">
        <v>45626</v>
      </c>
      <c r="AA1018" s="71">
        <f t="shared" si="75"/>
        <v>141</v>
      </c>
      <c r="AB1018" s="71">
        <v>0</v>
      </c>
      <c r="AC1018" s="299">
        <v>0</v>
      </c>
      <c r="AD1018" s="71">
        <v>0</v>
      </c>
      <c r="AE1018" s="158" t="s">
        <v>74</v>
      </c>
      <c r="AF1018" s="71">
        <f t="shared" si="76"/>
        <v>0</v>
      </c>
      <c r="AG1018" s="70">
        <v>0</v>
      </c>
      <c r="AH1018" s="300">
        <v>0</v>
      </c>
      <c r="AI1018" s="158" t="s">
        <v>74</v>
      </c>
      <c r="AJ1018" s="67">
        <v>0</v>
      </c>
      <c r="AK1018" s="76" t="s">
        <v>74</v>
      </c>
      <c r="AL1018" s="76" t="s">
        <v>74</v>
      </c>
      <c r="AM1018" s="71">
        <f t="shared" si="77"/>
        <v>0</v>
      </c>
      <c r="AN1018" s="305">
        <f>+K1018+AC1018-AH1018</f>
        <v>16500000</v>
      </c>
      <c r="AO1018" s="67" t="s">
        <v>66</v>
      </c>
      <c r="AP1018" s="70">
        <v>16500000</v>
      </c>
      <c r="AQ1018" s="67" t="s">
        <v>94</v>
      </c>
      <c r="AR1018" s="70">
        <v>0</v>
      </c>
      <c r="AS1018" s="80" t="s">
        <v>74</v>
      </c>
      <c r="AT1018" s="301">
        <v>13200000</v>
      </c>
      <c r="AU1018" s="203">
        <f t="shared" si="78"/>
        <v>3300000</v>
      </c>
      <c r="AV1018" s="83">
        <f t="shared" si="79"/>
        <v>0.8</v>
      </c>
      <c r="AW1018" s="158" t="s">
        <v>74</v>
      </c>
      <c r="AX1018" s="67" t="s">
        <v>95</v>
      </c>
      <c r="AY1018" s="71" t="s">
        <v>7881</v>
      </c>
      <c r="AZ1018" s="68" t="s">
        <v>66</v>
      </c>
      <c r="BA1018" s="68" t="s">
        <v>66</v>
      </c>
    </row>
    <row r="1019" spans="2:53" x14ac:dyDescent="0.25">
      <c r="B1019" s="68">
        <v>2024</v>
      </c>
      <c r="C1019" s="68">
        <v>891780111</v>
      </c>
      <c r="D1019" s="69" t="s">
        <v>64</v>
      </c>
      <c r="E1019" s="74" t="s">
        <v>7880</v>
      </c>
      <c r="F1019" s="71" t="s">
        <v>7879</v>
      </c>
      <c r="G1019" s="314">
        <v>0</v>
      </c>
      <c r="H1019" s="67" t="s">
        <v>72</v>
      </c>
      <c r="I1019" s="69" t="s">
        <v>65</v>
      </c>
      <c r="J1019" s="70" t="s">
        <v>7878</v>
      </c>
      <c r="K1019" s="70">
        <v>2900000</v>
      </c>
      <c r="L1019" s="68" t="s">
        <v>67</v>
      </c>
      <c r="M1019" s="70" t="s">
        <v>7877</v>
      </c>
      <c r="N1019" s="70">
        <v>1082847671</v>
      </c>
      <c r="O1019" s="70">
        <v>1498</v>
      </c>
      <c r="P1019" s="158">
        <v>45475</v>
      </c>
      <c r="Q1019" s="70">
        <v>4519037000</v>
      </c>
      <c r="R1019" s="158">
        <v>45485</v>
      </c>
      <c r="S1019" s="70">
        <v>2900000</v>
      </c>
      <c r="T1019" s="67" t="s">
        <v>66</v>
      </c>
      <c r="U1019" s="70">
        <v>41947381</v>
      </c>
      <c r="V1019" s="70" t="s">
        <v>7502</v>
      </c>
      <c r="W1019" s="158">
        <v>45485</v>
      </c>
      <c r="X1019" s="158">
        <v>45485</v>
      </c>
      <c r="Y1019" s="78" t="s">
        <v>74</v>
      </c>
      <c r="Z1019" s="158">
        <v>45498</v>
      </c>
      <c r="AA1019" s="71">
        <f t="shared" si="75"/>
        <v>13</v>
      </c>
      <c r="AB1019" s="71">
        <v>0</v>
      </c>
      <c r="AC1019" s="299">
        <v>0</v>
      </c>
      <c r="AD1019" s="71">
        <v>0</v>
      </c>
      <c r="AE1019" s="158" t="s">
        <v>74</v>
      </c>
      <c r="AF1019" s="71">
        <f t="shared" si="76"/>
        <v>0</v>
      </c>
      <c r="AG1019" s="70">
        <v>0</v>
      </c>
      <c r="AH1019" s="300">
        <v>0</v>
      </c>
      <c r="AI1019" s="158" t="s">
        <v>74</v>
      </c>
      <c r="AJ1019" s="67">
        <v>0</v>
      </c>
      <c r="AK1019" s="76" t="s">
        <v>74</v>
      </c>
      <c r="AL1019" s="76" t="s">
        <v>74</v>
      </c>
      <c r="AM1019" s="71">
        <f t="shared" si="77"/>
        <v>0</v>
      </c>
      <c r="AN1019" s="305">
        <f>+K1019+AC1019-AH1019</f>
        <v>2900000</v>
      </c>
      <c r="AO1019" s="67" t="s">
        <v>66</v>
      </c>
      <c r="AP1019" s="70">
        <v>2900000</v>
      </c>
      <c r="AQ1019" s="67" t="s">
        <v>94</v>
      </c>
      <c r="AR1019" s="70">
        <v>0</v>
      </c>
      <c r="AS1019" s="80" t="s">
        <v>74</v>
      </c>
      <c r="AT1019" s="301">
        <v>2900000</v>
      </c>
      <c r="AU1019" s="203">
        <f t="shared" si="78"/>
        <v>0</v>
      </c>
      <c r="AV1019" s="83">
        <f t="shared" si="79"/>
        <v>1</v>
      </c>
      <c r="AW1019" s="158" t="s">
        <v>74</v>
      </c>
      <c r="AX1019" s="67" t="s">
        <v>80</v>
      </c>
      <c r="AY1019" s="71" t="s">
        <v>7876</v>
      </c>
      <c r="AZ1019" s="68" t="s">
        <v>66</v>
      </c>
      <c r="BA1019" s="68" t="s">
        <v>66</v>
      </c>
    </row>
    <row r="1020" spans="2:53" x14ac:dyDescent="0.25">
      <c r="B1020" s="68">
        <v>2024</v>
      </c>
      <c r="C1020" s="68">
        <v>891780111</v>
      </c>
      <c r="D1020" s="69" t="s">
        <v>64</v>
      </c>
      <c r="E1020" s="74" t="s">
        <v>7875</v>
      </c>
      <c r="F1020" s="71" t="s">
        <v>7874</v>
      </c>
      <c r="G1020" s="314">
        <v>0</v>
      </c>
      <c r="H1020" s="67" t="s">
        <v>72</v>
      </c>
      <c r="I1020" s="69" t="s">
        <v>65</v>
      </c>
      <c r="J1020" s="70" t="s">
        <v>7873</v>
      </c>
      <c r="K1020" s="70">
        <v>18000000</v>
      </c>
      <c r="L1020" s="68" t="s">
        <v>67</v>
      </c>
      <c r="M1020" s="70" t="s">
        <v>7872</v>
      </c>
      <c r="N1020" s="70">
        <v>1081799501</v>
      </c>
      <c r="O1020" s="70">
        <v>1498</v>
      </c>
      <c r="P1020" s="158">
        <v>45475</v>
      </c>
      <c r="Q1020" s="70">
        <v>4519037000</v>
      </c>
      <c r="R1020" s="158">
        <v>45485</v>
      </c>
      <c r="S1020" s="70">
        <v>18000000</v>
      </c>
      <c r="T1020" s="67" t="s">
        <v>66</v>
      </c>
      <c r="U1020" s="70">
        <v>12621405</v>
      </c>
      <c r="V1020" s="70" t="s">
        <v>5391</v>
      </c>
      <c r="W1020" s="158">
        <v>45485</v>
      </c>
      <c r="X1020" s="158">
        <v>45485</v>
      </c>
      <c r="Y1020" s="78" t="s">
        <v>74</v>
      </c>
      <c r="Z1020" s="158">
        <v>45626</v>
      </c>
      <c r="AA1020" s="71">
        <f t="shared" si="75"/>
        <v>141</v>
      </c>
      <c r="AB1020" s="71">
        <v>0</v>
      </c>
      <c r="AC1020" s="299">
        <v>0</v>
      </c>
      <c r="AD1020" s="71">
        <v>0</v>
      </c>
      <c r="AE1020" s="158" t="s">
        <v>74</v>
      </c>
      <c r="AF1020" s="71">
        <f t="shared" si="76"/>
        <v>0</v>
      </c>
      <c r="AG1020" s="70">
        <v>0</v>
      </c>
      <c r="AH1020" s="300">
        <v>0</v>
      </c>
      <c r="AI1020" s="158" t="s">
        <v>74</v>
      </c>
      <c r="AJ1020" s="67">
        <v>0</v>
      </c>
      <c r="AK1020" s="76" t="s">
        <v>74</v>
      </c>
      <c r="AL1020" s="76" t="s">
        <v>74</v>
      </c>
      <c r="AM1020" s="71">
        <f t="shared" si="77"/>
        <v>0</v>
      </c>
      <c r="AN1020" s="305">
        <f>+K1020+AC1020-AH1020</f>
        <v>18000000</v>
      </c>
      <c r="AO1020" s="67" t="s">
        <v>66</v>
      </c>
      <c r="AP1020" s="70">
        <v>18000000</v>
      </c>
      <c r="AQ1020" s="67" t="s">
        <v>94</v>
      </c>
      <c r="AR1020" s="70">
        <v>0</v>
      </c>
      <c r="AS1020" s="80" t="s">
        <v>74</v>
      </c>
      <c r="AT1020" s="301">
        <v>14400000</v>
      </c>
      <c r="AU1020" s="203">
        <f t="shared" si="78"/>
        <v>3600000</v>
      </c>
      <c r="AV1020" s="83">
        <f t="shared" si="79"/>
        <v>0.8</v>
      </c>
      <c r="AW1020" s="158" t="s">
        <v>74</v>
      </c>
      <c r="AX1020" s="67" t="s">
        <v>95</v>
      </c>
      <c r="AY1020" s="71" t="s">
        <v>7871</v>
      </c>
      <c r="AZ1020" s="68" t="s">
        <v>66</v>
      </c>
      <c r="BA1020" s="68" t="s">
        <v>66</v>
      </c>
    </row>
    <row r="1021" spans="2:53" x14ac:dyDescent="0.25">
      <c r="B1021" s="68">
        <v>2024</v>
      </c>
      <c r="C1021" s="68">
        <v>891780111</v>
      </c>
      <c r="D1021" s="69" t="s">
        <v>64</v>
      </c>
      <c r="E1021" s="74" t="s">
        <v>7870</v>
      </c>
      <c r="F1021" s="71" t="s">
        <v>7869</v>
      </c>
      <c r="G1021" s="314">
        <v>0</v>
      </c>
      <c r="H1021" s="67" t="s">
        <v>72</v>
      </c>
      <c r="I1021" s="69" t="s">
        <v>1521</v>
      </c>
      <c r="J1021" s="70" t="s">
        <v>7865</v>
      </c>
      <c r="K1021" s="70">
        <v>3400000</v>
      </c>
      <c r="L1021" s="68" t="s">
        <v>67</v>
      </c>
      <c r="M1021" s="70" t="s">
        <v>6168</v>
      </c>
      <c r="N1021" s="70">
        <v>1004369351</v>
      </c>
      <c r="O1021" s="70">
        <v>170</v>
      </c>
      <c r="P1021" s="158">
        <v>45320</v>
      </c>
      <c r="Q1021" s="71">
        <v>165200000</v>
      </c>
      <c r="R1021" s="158">
        <v>45485</v>
      </c>
      <c r="S1021" s="70">
        <v>3400000</v>
      </c>
      <c r="T1021" s="67" t="s">
        <v>66</v>
      </c>
      <c r="U1021" s="70">
        <v>36559959</v>
      </c>
      <c r="V1021" s="70" t="s">
        <v>6162</v>
      </c>
      <c r="W1021" s="158">
        <v>45485</v>
      </c>
      <c r="X1021" s="158">
        <v>45485</v>
      </c>
      <c r="Y1021" s="78" t="s">
        <v>74</v>
      </c>
      <c r="Z1021" s="158">
        <v>45516</v>
      </c>
      <c r="AA1021" s="71">
        <f t="shared" si="75"/>
        <v>31</v>
      </c>
      <c r="AB1021" s="71">
        <v>0</v>
      </c>
      <c r="AC1021" s="299">
        <v>0</v>
      </c>
      <c r="AD1021" s="71">
        <v>0</v>
      </c>
      <c r="AE1021" s="158" t="s">
        <v>74</v>
      </c>
      <c r="AF1021" s="71">
        <f t="shared" si="76"/>
        <v>0</v>
      </c>
      <c r="AG1021" s="70">
        <v>0</v>
      </c>
      <c r="AH1021" s="300">
        <v>0</v>
      </c>
      <c r="AI1021" s="158" t="s">
        <v>74</v>
      </c>
      <c r="AJ1021" s="67">
        <v>0</v>
      </c>
      <c r="AK1021" s="76" t="s">
        <v>74</v>
      </c>
      <c r="AL1021" s="76" t="s">
        <v>74</v>
      </c>
      <c r="AM1021" s="71">
        <f t="shared" si="77"/>
        <v>0</v>
      </c>
      <c r="AN1021" s="305">
        <f>+K1021+AC1021-AH1021</f>
        <v>3400000</v>
      </c>
      <c r="AO1021" s="67" t="s">
        <v>94</v>
      </c>
      <c r="AP1021" s="70">
        <v>0</v>
      </c>
      <c r="AQ1021" s="67" t="s">
        <v>94</v>
      </c>
      <c r="AR1021" s="70">
        <v>0</v>
      </c>
      <c r="AS1021" s="80" t="s">
        <v>74</v>
      </c>
      <c r="AT1021" s="301">
        <v>3400000</v>
      </c>
      <c r="AU1021" s="203">
        <f t="shared" si="78"/>
        <v>0</v>
      </c>
      <c r="AV1021" s="83">
        <f t="shared" si="79"/>
        <v>1</v>
      </c>
      <c r="AW1021" s="158" t="s">
        <v>74</v>
      </c>
      <c r="AX1021" s="67" t="s">
        <v>80</v>
      </c>
      <c r="AY1021" s="71" t="s">
        <v>7868</v>
      </c>
      <c r="AZ1021" s="68" t="s">
        <v>66</v>
      </c>
      <c r="BA1021" s="68" t="s">
        <v>66</v>
      </c>
    </row>
    <row r="1022" spans="2:53" x14ac:dyDescent="0.25">
      <c r="B1022" s="68">
        <v>2024</v>
      </c>
      <c r="C1022" s="68">
        <v>891780111</v>
      </c>
      <c r="D1022" s="69" t="s">
        <v>64</v>
      </c>
      <c r="E1022" s="74" t="s">
        <v>7867</v>
      </c>
      <c r="F1022" s="71" t="s">
        <v>7866</v>
      </c>
      <c r="G1022" s="314">
        <v>0</v>
      </c>
      <c r="H1022" s="67" t="s">
        <v>72</v>
      </c>
      <c r="I1022" s="69" t="s">
        <v>1521</v>
      </c>
      <c r="J1022" s="70" t="s">
        <v>7865</v>
      </c>
      <c r="K1022" s="70">
        <v>3400000</v>
      </c>
      <c r="L1022" s="68" t="s">
        <v>67</v>
      </c>
      <c r="M1022" s="70" t="s">
        <v>6163</v>
      </c>
      <c r="N1022" s="70">
        <v>1083021767</v>
      </c>
      <c r="O1022" s="70">
        <v>170</v>
      </c>
      <c r="P1022" s="158">
        <v>45320</v>
      </c>
      <c r="Q1022" s="71">
        <v>165200000</v>
      </c>
      <c r="R1022" s="158">
        <v>45485</v>
      </c>
      <c r="S1022" s="70">
        <v>3400000</v>
      </c>
      <c r="T1022" s="67" t="s">
        <v>66</v>
      </c>
      <c r="U1022" s="70">
        <v>36559959</v>
      </c>
      <c r="V1022" s="70" t="s">
        <v>6162</v>
      </c>
      <c r="W1022" s="158">
        <v>45485</v>
      </c>
      <c r="X1022" s="158">
        <v>45485</v>
      </c>
      <c r="Y1022" s="78" t="s">
        <v>74</v>
      </c>
      <c r="Z1022" s="158">
        <v>45516</v>
      </c>
      <c r="AA1022" s="71">
        <f t="shared" si="75"/>
        <v>31</v>
      </c>
      <c r="AB1022" s="71">
        <v>0</v>
      </c>
      <c r="AC1022" s="299">
        <v>0</v>
      </c>
      <c r="AD1022" s="71">
        <v>0</v>
      </c>
      <c r="AE1022" s="158" t="s">
        <v>74</v>
      </c>
      <c r="AF1022" s="71">
        <f t="shared" si="76"/>
        <v>0</v>
      </c>
      <c r="AG1022" s="70">
        <v>0</v>
      </c>
      <c r="AH1022" s="300">
        <v>0</v>
      </c>
      <c r="AI1022" s="158" t="s">
        <v>74</v>
      </c>
      <c r="AJ1022" s="67">
        <v>0</v>
      </c>
      <c r="AK1022" s="76" t="s">
        <v>74</v>
      </c>
      <c r="AL1022" s="76" t="s">
        <v>74</v>
      </c>
      <c r="AM1022" s="71">
        <f t="shared" si="77"/>
        <v>0</v>
      </c>
      <c r="AN1022" s="305">
        <f>+K1022+AC1022-AH1022</f>
        <v>3400000</v>
      </c>
      <c r="AO1022" s="67" t="s">
        <v>94</v>
      </c>
      <c r="AP1022" s="70">
        <v>0</v>
      </c>
      <c r="AQ1022" s="67" t="s">
        <v>94</v>
      </c>
      <c r="AR1022" s="70">
        <v>0</v>
      </c>
      <c r="AS1022" s="80" t="s">
        <v>74</v>
      </c>
      <c r="AT1022" s="301">
        <v>3400000</v>
      </c>
      <c r="AU1022" s="203">
        <f t="shared" si="78"/>
        <v>0</v>
      </c>
      <c r="AV1022" s="83">
        <f t="shared" si="79"/>
        <v>1</v>
      </c>
      <c r="AW1022" s="158" t="s">
        <v>74</v>
      </c>
      <c r="AX1022" s="67" t="s">
        <v>80</v>
      </c>
      <c r="AY1022" s="71" t="s">
        <v>7864</v>
      </c>
      <c r="AZ1022" s="68" t="s">
        <v>66</v>
      </c>
      <c r="BA1022" s="68" t="s">
        <v>66</v>
      </c>
    </row>
    <row r="1023" spans="2:53" x14ac:dyDescent="0.25">
      <c r="B1023" s="68">
        <v>2024</v>
      </c>
      <c r="C1023" s="68">
        <v>891780111</v>
      </c>
      <c r="D1023" s="69" t="s">
        <v>64</v>
      </c>
      <c r="E1023" s="74" t="s">
        <v>7863</v>
      </c>
      <c r="F1023" s="71" t="s">
        <v>7862</v>
      </c>
      <c r="G1023" s="314">
        <v>0</v>
      </c>
      <c r="H1023" s="67" t="s">
        <v>72</v>
      </c>
      <c r="I1023" s="69" t="s">
        <v>65</v>
      </c>
      <c r="J1023" s="70" t="s">
        <v>7861</v>
      </c>
      <c r="K1023" s="70">
        <v>16500000</v>
      </c>
      <c r="L1023" s="68" t="s">
        <v>67</v>
      </c>
      <c r="M1023" s="70" t="s">
        <v>7860</v>
      </c>
      <c r="N1023" s="70">
        <v>84450353</v>
      </c>
      <c r="O1023" s="70">
        <v>1498</v>
      </c>
      <c r="P1023" s="158">
        <v>45475</v>
      </c>
      <c r="Q1023" s="70">
        <v>4519037000</v>
      </c>
      <c r="R1023" s="158">
        <v>45485</v>
      </c>
      <c r="S1023" s="70">
        <v>16500000</v>
      </c>
      <c r="T1023" s="67" t="s">
        <v>66</v>
      </c>
      <c r="U1023" s="70">
        <v>85449357</v>
      </c>
      <c r="V1023" s="70" t="s">
        <v>6038</v>
      </c>
      <c r="W1023" s="158">
        <v>45485</v>
      </c>
      <c r="X1023" s="158">
        <v>45485</v>
      </c>
      <c r="Y1023" s="78" t="s">
        <v>74</v>
      </c>
      <c r="Z1023" s="158">
        <v>45626</v>
      </c>
      <c r="AA1023" s="71">
        <f t="shared" si="75"/>
        <v>141</v>
      </c>
      <c r="AB1023" s="71">
        <v>0</v>
      </c>
      <c r="AC1023" s="299">
        <v>0</v>
      </c>
      <c r="AD1023" s="71">
        <v>0</v>
      </c>
      <c r="AE1023" s="158" t="s">
        <v>74</v>
      </c>
      <c r="AF1023" s="71">
        <f t="shared" si="76"/>
        <v>0</v>
      </c>
      <c r="AG1023" s="70">
        <v>0</v>
      </c>
      <c r="AH1023" s="300">
        <v>0</v>
      </c>
      <c r="AI1023" s="158" t="s">
        <v>74</v>
      </c>
      <c r="AJ1023" s="67">
        <v>0</v>
      </c>
      <c r="AK1023" s="76" t="s">
        <v>74</v>
      </c>
      <c r="AL1023" s="76" t="s">
        <v>74</v>
      </c>
      <c r="AM1023" s="71">
        <f t="shared" si="77"/>
        <v>0</v>
      </c>
      <c r="AN1023" s="305">
        <f>+K1023+AC1023-AH1023</f>
        <v>16500000</v>
      </c>
      <c r="AO1023" s="67" t="s">
        <v>66</v>
      </c>
      <c r="AP1023" s="70">
        <v>16500000</v>
      </c>
      <c r="AQ1023" s="67" t="s">
        <v>94</v>
      </c>
      <c r="AR1023" s="70">
        <v>0</v>
      </c>
      <c r="AS1023" s="80" t="s">
        <v>74</v>
      </c>
      <c r="AT1023" s="301">
        <v>13200000</v>
      </c>
      <c r="AU1023" s="203">
        <f t="shared" si="78"/>
        <v>3300000</v>
      </c>
      <c r="AV1023" s="83">
        <f t="shared" si="79"/>
        <v>0.8</v>
      </c>
      <c r="AW1023" s="158" t="s">
        <v>74</v>
      </c>
      <c r="AX1023" s="67" t="s">
        <v>95</v>
      </c>
      <c r="AY1023" s="71" t="s">
        <v>7859</v>
      </c>
      <c r="AZ1023" s="68" t="s">
        <v>66</v>
      </c>
      <c r="BA1023" s="68" t="s">
        <v>66</v>
      </c>
    </row>
    <row r="1024" spans="2:53" x14ac:dyDescent="0.25">
      <c r="B1024" s="68">
        <v>2024</v>
      </c>
      <c r="C1024" s="68">
        <v>891780111</v>
      </c>
      <c r="D1024" s="69" t="s">
        <v>64</v>
      </c>
      <c r="E1024" s="74" t="s">
        <v>7858</v>
      </c>
      <c r="F1024" s="71" t="s">
        <v>7857</v>
      </c>
      <c r="G1024" s="314">
        <v>0</v>
      </c>
      <c r="H1024" s="67" t="s">
        <v>72</v>
      </c>
      <c r="I1024" s="69" t="s">
        <v>65</v>
      </c>
      <c r="J1024" s="70" t="s">
        <v>7856</v>
      </c>
      <c r="K1024" s="70">
        <v>12150000</v>
      </c>
      <c r="L1024" s="68" t="s">
        <v>67</v>
      </c>
      <c r="M1024" s="70" t="s">
        <v>7855</v>
      </c>
      <c r="N1024" s="70">
        <v>1082996963</v>
      </c>
      <c r="O1024" s="70">
        <v>1498</v>
      </c>
      <c r="P1024" s="158">
        <v>45475</v>
      </c>
      <c r="Q1024" s="70">
        <v>4519037000</v>
      </c>
      <c r="R1024" s="158">
        <v>45490</v>
      </c>
      <c r="S1024" s="70">
        <v>12150000</v>
      </c>
      <c r="T1024" s="67" t="s">
        <v>66</v>
      </c>
      <c r="U1024" s="70">
        <v>30766322</v>
      </c>
      <c r="V1024" s="70" t="s">
        <v>6345</v>
      </c>
      <c r="W1024" s="158">
        <v>45490</v>
      </c>
      <c r="X1024" s="158">
        <v>45490</v>
      </c>
      <c r="Y1024" s="78" t="s">
        <v>74</v>
      </c>
      <c r="Z1024" s="158">
        <v>45626</v>
      </c>
      <c r="AA1024" s="71">
        <f t="shared" si="75"/>
        <v>136</v>
      </c>
      <c r="AB1024" s="71">
        <v>0</v>
      </c>
      <c r="AC1024" s="299">
        <v>0</v>
      </c>
      <c r="AD1024" s="71">
        <v>0</v>
      </c>
      <c r="AE1024" s="158" t="s">
        <v>74</v>
      </c>
      <c r="AF1024" s="71">
        <f t="shared" si="76"/>
        <v>0</v>
      </c>
      <c r="AG1024" s="70">
        <v>0</v>
      </c>
      <c r="AH1024" s="300">
        <v>0</v>
      </c>
      <c r="AI1024" s="158" t="s">
        <v>74</v>
      </c>
      <c r="AJ1024" s="67">
        <v>0</v>
      </c>
      <c r="AK1024" s="76" t="s">
        <v>74</v>
      </c>
      <c r="AL1024" s="76" t="s">
        <v>74</v>
      </c>
      <c r="AM1024" s="71">
        <f t="shared" si="77"/>
        <v>0</v>
      </c>
      <c r="AN1024" s="305">
        <f>+K1024+AC1024-AH1024</f>
        <v>12150000</v>
      </c>
      <c r="AO1024" s="67" t="s">
        <v>66</v>
      </c>
      <c r="AP1024" s="70">
        <v>12150000</v>
      </c>
      <c r="AQ1024" s="67" t="s">
        <v>94</v>
      </c>
      <c r="AR1024" s="70">
        <v>0</v>
      </c>
      <c r="AS1024" s="80" t="s">
        <v>74</v>
      </c>
      <c r="AT1024" s="301">
        <v>9450000</v>
      </c>
      <c r="AU1024" s="203">
        <f t="shared" si="78"/>
        <v>2700000</v>
      </c>
      <c r="AV1024" s="83">
        <f t="shared" si="79"/>
        <v>0.77777777777777779</v>
      </c>
      <c r="AW1024" s="158" t="s">
        <v>74</v>
      </c>
      <c r="AX1024" s="67" t="s">
        <v>95</v>
      </c>
      <c r="AY1024" s="71" t="s">
        <v>7854</v>
      </c>
      <c r="AZ1024" s="68" t="s">
        <v>66</v>
      </c>
      <c r="BA1024" s="68" t="s">
        <v>66</v>
      </c>
    </row>
    <row r="1025" spans="2:53" x14ac:dyDescent="0.25">
      <c r="B1025" s="68">
        <v>2024</v>
      </c>
      <c r="C1025" s="68">
        <v>891780111</v>
      </c>
      <c r="D1025" s="69" t="s">
        <v>64</v>
      </c>
      <c r="E1025" s="74" t="s">
        <v>7853</v>
      </c>
      <c r="F1025" s="71" t="s">
        <v>7852</v>
      </c>
      <c r="G1025" s="314">
        <v>0</v>
      </c>
      <c r="H1025" s="67" t="s">
        <v>72</v>
      </c>
      <c r="I1025" s="69" t="s">
        <v>65</v>
      </c>
      <c r="J1025" s="70" t="s">
        <v>7828</v>
      </c>
      <c r="K1025" s="70">
        <v>9450000</v>
      </c>
      <c r="L1025" s="68" t="s">
        <v>67</v>
      </c>
      <c r="M1025" s="70" t="s">
        <v>7851</v>
      </c>
      <c r="N1025" s="70">
        <v>1082977230</v>
      </c>
      <c r="O1025" s="70">
        <v>1499</v>
      </c>
      <c r="P1025" s="158">
        <v>45475</v>
      </c>
      <c r="Q1025" s="70">
        <v>2126650000</v>
      </c>
      <c r="R1025" s="158">
        <v>45491</v>
      </c>
      <c r="S1025" s="70">
        <v>9450000</v>
      </c>
      <c r="T1025" s="67" t="s">
        <v>66</v>
      </c>
      <c r="U1025" s="70">
        <v>57444673</v>
      </c>
      <c r="V1025" s="70" t="s">
        <v>4366</v>
      </c>
      <c r="W1025" s="158">
        <v>45491</v>
      </c>
      <c r="X1025" s="158">
        <v>45491</v>
      </c>
      <c r="Y1025" s="78" t="s">
        <v>74</v>
      </c>
      <c r="Z1025" s="158">
        <v>45626</v>
      </c>
      <c r="AA1025" s="71">
        <f t="shared" si="75"/>
        <v>135</v>
      </c>
      <c r="AB1025" s="71">
        <v>0</v>
      </c>
      <c r="AC1025" s="299">
        <v>0</v>
      </c>
      <c r="AD1025" s="71">
        <v>0</v>
      </c>
      <c r="AE1025" s="158" t="s">
        <v>74</v>
      </c>
      <c r="AF1025" s="71">
        <f t="shared" si="76"/>
        <v>0</v>
      </c>
      <c r="AG1025" s="70">
        <v>0</v>
      </c>
      <c r="AH1025" s="300">
        <v>0</v>
      </c>
      <c r="AI1025" s="158" t="s">
        <v>74</v>
      </c>
      <c r="AJ1025" s="67">
        <v>0</v>
      </c>
      <c r="AK1025" s="76" t="s">
        <v>74</v>
      </c>
      <c r="AL1025" s="76" t="s">
        <v>74</v>
      </c>
      <c r="AM1025" s="71">
        <f t="shared" si="77"/>
        <v>0</v>
      </c>
      <c r="AN1025" s="305">
        <f>+K1025+AC1025-AH1025</f>
        <v>9450000</v>
      </c>
      <c r="AO1025" s="67" t="s">
        <v>66</v>
      </c>
      <c r="AP1025" s="70">
        <v>9450000</v>
      </c>
      <c r="AQ1025" s="67" t="s">
        <v>94</v>
      </c>
      <c r="AR1025" s="70">
        <v>0</v>
      </c>
      <c r="AS1025" s="80" t="s">
        <v>74</v>
      </c>
      <c r="AT1025" s="301">
        <v>7350000</v>
      </c>
      <c r="AU1025" s="203">
        <f t="shared" si="78"/>
        <v>2100000</v>
      </c>
      <c r="AV1025" s="83">
        <f t="shared" si="79"/>
        <v>0.77777777777777779</v>
      </c>
      <c r="AW1025" s="158" t="s">
        <v>74</v>
      </c>
      <c r="AX1025" s="67" t="s">
        <v>95</v>
      </c>
      <c r="AY1025" s="71" t="s">
        <v>7850</v>
      </c>
      <c r="AZ1025" s="68" t="s">
        <v>66</v>
      </c>
      <c r="BA1025" s="68" t="s">
        <v>66</v>
      </c>
    </row>
    <row r="1026" spans="2:53" x14ac:dyDescent="0.25">
      <c r="B1026" s="68">
        <v>2024</v>
      </c>
      <c r="C1026" s="68">
        <v>891780111</v>
      </c>
      <c r="D1026" s="69" t="s">
        <v>64</v>
      </c>
      <c r="E1026" s="74" t="s">
        <v>7849</v>
      </c>
      <c r="F1026" s="71" t="s">
        <v>7848</v>
      </c>
      <c r="G1026" s="314">
        <v>0</v>
      </c>
      <c r="H1026" s="67" t="s">
        <v>72</v>
      </c>
      <c r="I1026" s="69" t="s">
        <v>65</v>
      </c>
      <c r="J1026" s="70" t="s">
        <v>7847</v>
      </c>
      <c r="K1026" s="70">
        <v>12150000</v>
      </c>
      <c r="L1026" s="68" t="s">
        <v>67</v>
      </c>
      <c r="M1026" s="70" t="s">
        <v>7846</v>
      </c>
      <c r="N1026" s="70">
        <v>1128149649</v>
      </c>
      <c r="O1026" s="70">
        <v>1498</v>
      </c>
      <c r="P1026" s="158">
        <v>45475</v>
      </c>
      <c r="Q1026" s="70">
        <v>4519037000</v>
      </c>
      <c r="R1026" s="158">
        <v>45491</v>
      </c>
      <c r="S1026" s="70">
        <v>12150000</v>
      </c>
      <c r="T1026" s="67" t="s">
        <v>66</v>
      </c>
      <c r="U1026" s="70">
        <v>57441846</v>
      </c>
      <c r="V1026" s="70" t="s">
        <v>7772</v>
      </c>
      <c r="W1026" s="158">
        <v>45491</v>
      </c>
      <c r="X1026" s="158">
        <v>45491</v>
      </c>
      <c r="Y1026" s="78" t="s">
        <v>74</v>
      </c>
      <c r="Z1026" s="158">
        <v>45626</v>
      </c>
      <c r="AA1026" s="71">
        <f t="shared" si="75"/>
        <v>135</v>
      </c>
      <c r="AB1026" s="71">
        <v>0</v>
      </c>
      <c r="AC1026" s="299">
        <v>0</v>
      </c>
      <c r="AD1026" s="71">
        <v>0</v>
      </c>
      <c r="AE1026" s="158" t="s">
        <v>74</v>
      </c>
      <c r="AF1026" s="71">
        <f t="shared" si="76"/>
        <v>0</v>
      </c>
      <c r="AG1026" s="70">
        <v>0</v>
      </c>
      <c r="AH1026" s="300">
        <v>0</v>
      </c>
      <c r="AI1026" s="158" t="s">
        <v>74</v>
      </c>
      <c r="AJ1026" s="67">
        <v>0</v>
      </c>
      <c r="AK1026" s="76" t="s">
        <v>74</v>
      </c>
      <c r="AL1026" s="76" t="s">
        <v>74</v>
      </c>
      <c r="AM1026" s="71">
        <f t="shared" si="77"/>
        <v>0</v>
      </c>
      <c r="AN1026" s="305">
        <f>+K1026+AC1026-AH1026</f>
        <v>12150000</v>
      </c>
      <c r="AO1026" s="67" t="s">
        <v>66</v>
      </c>
      <c r="AP1026" s="70">
        <v>12150000</v>
      </c>
      <c r="AQ1026" s="67" t="s">
        <v>94</v>
      </c>
      <c r="AR1026" s="70">
        <v>0</v>
      </c>
      <c r="AS1026" s="80" t="s">
        <v>74</v>
      </c>
      <c r="AT1026" s="301">
        <v>9450000</v>
      </c>
      <c r="AU1026" s="203">
        <f t="shared" si="78"/>
        <v>2700000</v>
      </c>
      <c r="AV1026" s="83">
        <f t="shared" si="79"/>
        <v>0.77777777777777779</v>
      </c>
      <c r="AW1026" s="158" t="s">
        <v>74</v>
      </c>
      <c r="AX1026" s="67" t="s">
        <v>95</v>
      </c>
      <c r="AY1026" s="71" t="s">
        <v>7845</v>
      </c>
      <c r="AZ1026" s="68" t="s">
        <v>66</v>
      </c>
      <c r="BA1026" s="68" t="s">
        <v>66</v>
      </c>
    </row>
    <row r="1027" spans="2:53" x14ac:dyDescent="0.25">
      <c r="B1027" s="68">
        <v>2024</v>
      </c>
      <c r="C1027" s="68">
        <v>891780111</v>
      </c>
      <c r="D1027" s="69" t="s">
        <v>64</v>
      </c>
      <c r="E1027" s="74" t="s">
        <v>7844</v>
      </c>
      <c r="F1027" s="71" t="s">
        <v>7843</v>
      </c>
      <c r="G1027" s="314">
        <v>0</v>
      </c>
      <c r="H1027" s="67" t="s">
        <v>72</v>
      </c>
      <c r="I1027" s="69" t="s">
        <v>65</v>
      </c>
      <c r="J1027" s="70" t="s">
        <v>7842</v>
      </c>
      <c r="K1027" s="70">
        <v>20250000</v>
      </c>
      <c r="L1027" s="68" t="s">
        <v>67</v>
      </c>
      <c r="M1027" s="70" t="s">
        <v>7841</v>
      </c>
      <c r="N1027" s="70">
        <v>1082924263</v>
      </c>
      <c r="O1027" s="70">
        <v>1498</v>
      </c>
      <c r="P1027" s="158">
        <v>45475</v>
      </c>
      <c r="Q1027" s="70">
        <v>4519037000</v>
      </c>
      <c r="R1027" s="158">
        <v>45491</v>
      </c>
      <c r="S1027" s="70">
        <v>20250000</v>
      </c>
      <c r="T1027" s="67" t="s">
        <v>66</v>
      </c>
      <c r="U1027" s="70">
        <v>12621405</v>
      </c>
      <c r="V1027" s="70" t="s">
        <v>5391</v>
      </c>
      <c r="W1027" s="158">
        <v>45491</v>
      </c>
      <c r="X1027" s="158">
        <v>45491</v>
      </c>
      <c r="Y1027" s="78" t="s">
        <v>74</v>
      </c>
      <c r="Z1027" s="158">
        <v>45626</v>
      </c>
      <c r="AA1027" s="71">
        <f t="shared" si="75"/>
        <v>135</v>
      </c>
      <c r="AB1027" s="71">
        <v>0</v>
      </c>
      <c r="AC1027" s="299">
        <v>0</v>
      </c>
      <c r="AD1027" s="71">
        <v>0</v>
      </c>
      <c r="AE1027" s="158" t="s">
        <v>74</v>
      </c>
      <c r="AF1027" s="71">
        <f t="shared" si="76"/>
        <v>0</v>
      </c>
      <c r="AG1027" s="70">
        <v>0</v>
      </c>
      <c r="AH1027" s="300">
        <v>0</v>
      </c>
      <c r="AI1027" s="158" t="s">
        <v>74</v>
      </c>
      <c r="AJ1027" s="67">
        <v>0</v>
      </c>
      <c r="AK1027" s="76" t="s">
        <v>74</v>
      </c>
      <c r="AL1027" s="76" t="s">
        <v>74</v>
      </c>
      <c r="AM1027" s="71">
        <f t="shared" si="77"/>
        <v>0</v>
      </c>
      <c r="AN1027" s="305">
        <f>+K1027+AC1027-AH1027</f>
        <v>20250000</v>
      </c>
      <c r="AO1027" s="67" t="s">
        <v>66</v>
      </c>
      <c r="AP1027" s="70">
        <v>20250000</v>
      </c>
      <c r="AQ1027" s="67" t="s">
        <v>94</v>
      </c>
      <c r="AR1027" s="70">
        <v>0</v>
      </c>
      <c r="AS1027" s="80" t="s">
        <v>74</v>
      </c>
      <c r="AT1027" s="301">
        <v>15750000</v>
      </c>
      <c r="AU1027" s="203">
        <f t="shared" si="78"/>
        <v>4500000</v>
      </c>
      <c r="AV1027" s="83">
        <f t="shared" si="79"/>
        <v>0.77777777777777779</v>
      </c>
      <c r="AW1027" s="158" t="s">
        <v>74</v>
      </c>
      <c r="AX1027" s="67" t="s">
        <v>95</v>
      </c>
      <c r="AY1027" s="71" t="s">
        <v>7840</v>
      </c>
      <c r="AZ1027" s="68" t="s">
        <v>66</v>
      </c>
      <c r="BA1027" s="68" t="s">
        <v>66</v>
      </c>
    </row>
    <row r="1028" spans="2:53" x14ac:dyDescent="0.25">
      <c r="B1028" s="68">
        <v>2024</v>
      </c>
      <c r="C1028" s="68">
        <v>891780111</v>
      </c>
      <c r="D1028" s="69" t="s">
        <v>64</v>
      </c>
      <c r="E1028" s="74" t="s">
        <v>7839</v>
      </c>
      <c r="F1028" s="71" t="s">
        <v>7838</v>
      </c>
      <c r="G1028" s="314">
        <v>0</v>
      </c>
      <c r="H1028" s="67" t="s">
        <v>72</v>
      </c>
      <c r="I1028" s="69" t="s">
        <v>65</v>
      </c>
      <c r="J1028" s="70" t="s">
        <v>7837</v>
      </c>
      <c r="K1028" s="70">
        <v>16200000</v>
      </c>
      <c r="L1028" s="68" t="s">
        <v>67</v>
      </c>
      <c r="M1028" s="70" t="s">
        <v>7836</v>
      </c>
      <c r="N1028" s="70">
        <v>1015460393</v>
      </c>
      <c r="O1028" s="70">
        <v>1498</v>
      </c>
      <c r="P1028" s="158">
        <v>45475</v>
      </c>
      <c r="Q1028" s="70">
        <v>4519037000</v>
      </c>
      <c r="R1028" s="158">
        <v>45491</v>
      </c>
      <c r="S1028" s="70">
        <v>16200000</v>
      </c>
      <c r="T1028" s="67" t="s">
        <v>66</v>
      </c>
      <c r="U1028" s="70">
        <v>12621405</v>
      </c>
      <c r="V1028" s="70" t="s">
        <v>5391</v>
      </c>
      <c r="W1028" s="158">
        <v>45491</v>
      </c>
      <c r="X1028" s="158">
        <v>45491</v>
      </c>
      <c r="Y1028" s="78" t="s">
        <v>74</v>
      </c>
      <c r="Z1028" s="158">
        <v>45626</v>
      </c>
      <c r="AA1028" s="71">
        <f t="shared" si="75"/>
        <v>135</v>
      </c>
      <c r="AB1028" s="71">
        <v>0</v>
      </c>
      <c r="AC1028" s="299">
        <v>0</v>
      </c>
      <c r="AD1028" s="71">
        <v>0</v>
      </c>
      <c r="AE1028" s="158" t="s">
        <v>74</v>
      </c>
      <c r="AF1028" s="71">
        <f t="shared" si="76"/>
        <v>0</v>
      </c>
      <c r="AG1028" s="70">
        <v>0</v>
      </c>
      <c r="AH1028" s="300">
        <v>0</v>
      </c>
      <c r="AI1028" s="158" t="s">
        <v>74</v>
      </c>
      <c r="AJ1028" s="67">
        <v>0</v>
      </c>
      <c r="AK1028" s="76" t="s">
        <v>74</v>
      </c>
      <c r="AL1028" s="76" t="s">
        <v>74</v>
      </c>
      <c r="AM1028" s="71">
        <f t="shared" si="77"/>
        <v>0</v>
      </c>
      <c r="AN1028" s="305">
        <f>+K1028+AC1028-AH1028</f>
        <v>16200000</v>
      </c>
      <c r="AO1028" s="67" t="s">
        <v>66</v>
      </c>
      <c r="AP1028" s="70">
        <v>16200000</v>
      </c>
      <c r="AQ1028" s="67" t="s">
        <v>94</v>
      </c>
      <c r="AR1028" s="70">
        <v>0</v>
      </c>
      <c r="AS1028" s="80" t="s">
        <v>74</v>
      </c>
      <c r="AT1028" s="301">
        <v>12600000</v>
      </c>
      <c r="AU1028" s="203">
        <f t="shared" si="78"/>
        <v>3600000</v>
      </c>
      <c r="AV1028" s="83">
        <f t="shared" si="79"/>
        <v>0.77777777777777779</v>
      </c>
      <c r="AW1028" s="158" t="s">
        <v>74</v>
      </c>
      <c r="AX1028" s="67" t="s">
        <v>95</v>
      </c>
      <c r="AY1028" s="71" t="s">
        <v>7835</v>
      </c>
      <c r="AZ1028" s="68" t="s">
        <v>66</v>
      </c>
      <c r="BA1028" s="68" t="s">
        <v>66</v>
      </c>
    </row>
    <row r="1029" spans="2:53" x14ac:dyDescent="0.25">
      <c r="B1029" s="68">
        <v>2024</v>
      </c>
      <c r="C1029" s="68">
        <v>891780111</v>
      </c>
      <c r="D1029" s="69" t="s">
        <v>64</v>
      </c>
      <c r="E1029" s="74" t="s">
        <v>7834</v>
      </c>
      <c r="F1029" s="71" t="s">
        <v>7833</v>
      </c>
      <c r="G1029" s="314">
        <v>0</v>
      </c>
      <c r="H1029" s="67" t="s">
        <v>72</v>
      </c>
      <c r="I1029" s="69" t="s">
        <v>65</v>
      </c>
      <c r="J1029" s="70" t="s">
        <v>6372</v>
      </c>
      <c r="K1029" s="70">
        <v>9450000</v>
      </c>
      <c r="L1029" s="68" t="s">
        <v>67</v>
      </c>
      <c r="M1029" s="70" t="s">
        <v>7832</v>
      </c>
      <c r="N1029" s="70">
        <v>57435172</v>
      </c>
      <c r="O1029" s="70">
        <v>1499</v>
      </c>
      <c r="P1029" s="158">
        <v>45475</v>
      </c>
      <c r="Q1029" s="70">
        <v>2126650000</v>
      </c>
      <c r="R1029" s="158">
        <v>45491</v>
      </c>
      <c r="S1029" s="70">
        <v>9450000</v>
      </c>
      <c r="T1029" s="67" t="s">
        <v>66</v>
      </c>
      <c r="U1029" s="70">
        <v>57444673</v>
      </c>
      <c r="V1029" s="70" t="s">
        <v>4366</v>
      </c>
      <c r="W1029" s="158">
        <v>45491</v>
      </c>
      <c r="X1029" s="158">
        <v>45491</v>
      </c>
      <c r="Y1029" s="78" t="s">
        <v>74</v>
      </c>
      <c r="Z1029" s="158">
        <v>45626</v>
      </c>
      <c r="AA1029" s="71">
        <f t="shared" si="75"/>
        <v>135</v>
      </c>
      <c r="AB1029" s="71">
        <v>0</v>
      </c>
      <c r="AC1029" s="299">
        <v>0</v>
      </c>
      <c r="AD1029" s="71">
        <v>0</v>
      </c>
      <c r="AE1029" s="158" t="s">
        <v>74</v>
      </c>
      <c r="AF1029" s="71">
        <f t="shared" si="76"/>
        <v>0</v>
      </c>
      <c r="AG1029" s="70">
        <v>0</v>
      </c>
      <c r="AH1029" s="300">
        <v>0</v>
      </c>
      <c r="AI1029" s="158" t="s">
        <v>74</v>
      </c>
      <c r="AJ1029" s="67">
        <v>0</v>
      </c>
      <c r="AK1029" s="76" t="s">
        <v>74</v>
      </c>
      <c r="AL1029" s="76" t="s">
        <v>74</v>
      </c>
      <c r="AM1029" s="71">
        <f t="shared" si="77"/>
        <v>0</v>
      </c>
      <c r="AN1029" s="305">
        <f>+K1029+AC1029-AH1029</f>
        <v>9450000</v>
      </c>
      <c r="AO1029" s="67" t="s">
        <v>66</v>
      </c>
      <c r="AP1029" s="70">
        <v>9450000</v>
      </c>
      <c r="AQ1029" s="67" t="s">
        <v>94</v>
      </c>
      <c r="AR1029" s="70">
        <v>0</v>
      </c>
      <c r="AS1029" s="80" t="s">
        <v>74</v>
      </c>
      <c r="AT1029" s="301">
        <v>7350000</v>
      </c>
      <c r="AU1029" s="203">
        <f t="shared" si="78"/>
        <v>2100000</v>
      </c>
      <c r="AV1029" s="83">
        <f t="shared" si="79"/>
        <v>0.77777777777777779</v>
      </c>
      <c r="AW1029" s="158" t="s">
        <v>74</v>
      </c>
      <c r="AX1029" s="67" t="s">
        <v>95</v>
      </c>
      <c r="AY1029" s="71" t="s">
        <v>7831</v>
      </c>
      <c r="AZ1029" s="68" t="s">
        <v>66</v>
      </c>
      <c r="BA1029" s="68" t="s">
        <v>66</v>
      </c>
    </row>
    <row r="1030" spans="2:53" x14ac:dyDescent="0.25">
      <c r="B1030" s="68">
        <v>2024</v>
      </c>
      <c r="C1030" s="68">
        <v>891780111</v>
      </c>
      <c r="D1030" s="69" t="s">
        <v>64</v>
      </c>
      <c r="E1030" s="74" t="s">
        <v>7830</v>
      </c>
      <c r="F1030" s="71" t="s">
        <v>7829</v>
      </c>
      <c r="G1030" s="314">
        <v>0</v>
      </c>
      <c r="H1030" s="67" t="s">
        <v>72</v>
      </c>
      <c r="I1030" s="69" t="s">
        <v>65</v>
      </c>
      <c r="J1030" s="70" t="s">
        <v>7828</v>
      </c>
      <c r="K1030" s="70">
        <v>9450000</v>
      </c>
      <c r="L1030" s="68" t="s">
        <v>67</v>
      </c>
      <c r="M1030" s="70" t="s">
        <v>7827</v>
      </c>
      <c r="N1030" s="70">
        <v>57466963</v>
      </c>
      <c r="O1030" s="70">
        <v>1499</v>
      </c>
      <c r="P1030" s="158">
        <v>45475</v>
      </c>
      <c r="Q1030" s="70">
        <v>2126650000</v>
      </c>
      <c r="R1030" s="158">
        <v>45491</v>
      </c>
      <c r="S1030" s="70">
        <v>9450000</v>
      </c>
      <c r="T1030" s="67" t="s">
        <v>66</v>
      </c>
      <c r="U1030" s="70">
        <v>57444673</v>
      </c>
      <c r="V1030" s="70" t="s">
        <v>4366</v>
      </c>
      <c r="W1030" s="158">
        <v>45491</v>
      </c>
      <c r="X1030" s="158">
        <v>45491</v>
      </c>
      <c r="Y1030" s="78" t="s">
        <v>74</v>
      </c>
      <c r="Z1030" s="158">
        <v>45626</v>
      </c>
      <c r="AA1030" s="71">
        <f t="shared" si="75"/>
        <v>135</v>
      </c>
      <c r="AB1030" s="71">
        <v>0</v>
      </c>
      <c r="AC1030" s="299">
        <v>0</v>
      </c>
      <c r="AD1030" s="71">
        <v>0</v>
      </c>
      <c r="AE1030" s="158" t="s">
        <v>74</v>
      </c>
      <c r="AF1030" s="71">
        <f t="shared" si="76"/>
        <v>0</v>
      </c>
      <c r="AG1030" s="70">
        <v>0</v>
      </c>
      <c r="AH1030" s="300">
        <v>0</v>
      </c>
      <c r="AI1030" s="158" t="s">
        <v>74</v>
      </c>
      <c r="AJ1030" s="67">
        <v>0</v>
      </c>
      <c r="AK1030" s="76" t="s">
        <v>74</v>
      </c>
      <c r="AL1030" s="76" t="s">
        <v>74</v>
      </c>
      <c r="AM1030" s="71">
        <f t="shared" si="77"/>
        <v>0</v>
      </c>
      <c r="AN1030" s="305">
        <f>+K1030+AC1030-AH1030</f>
        <v>9450000</v>
      </c>
      <c r="AO1030" s="67" t="s">
        <v>66</v>
      </c>
      <c r="AP1030" s="70">
        <v>9450000</v>
      </c>
      <c r="AQ1030" s="67" t="s">
        <v>94</v>
      </c>
      <c r="AR1030" s="70">
        <v>0</v>
      </c>
      <c r="AS1030" s="80" t="s">
        <v>74</v>
      </c>
      <c r="AT1030" s="301">
        <v>7350000</v>
      </c>
      <c r="AU1030" s="203">
        <f t="shared" si="78"/>
        <v>2100000</v>
      </c>
      <c r="AV1030" s="83">
        <f t="shared" si="79"/>
        <v>0.77777777777777779</v>
      </c>
      <c r="AW1030" s="158" t="s">
        <v>74</v>
      </c>
      <c r="AX1030" s="67" t="s">
        <v>95</v>
      </c>
      <c r="AY1030" s="71" t="s">
        <v>7826</v>
      </c>
      <c r="AZ1030" s="68" t="s">
        <v>66</v>
      </c>
      <c r="BA1030" s="68" t="s">
        <v>66</v>
      </c>
    </row>
    <row r="1031" spans="2:53" x14ac:dyDescent="0.25">
      <c r="B1031" s="68">
        <v>2024</v>
      </c>
      <c r="C1031" s="68">
        <v>891780111</v>
      </c>
      <c r="D1031" s="69" t="s">
        <v>64</v>
      </c>
      <c r="E1031" s="74" t="s">
        <v>7825</v>
      </c>
      <c r="F1031" s="71" t="s">
        <v>7824</v>
      </c>
      <c r="G1031" s="314">
        <v>0</v>
      </c>
      <c r="H1031" s="67" t="s">
        <v>72</v>
      </c>
      <c r="I1031" s="69" t="s">
        <v>65</v>
      </c>
      <c r="J1031" s="70" t="s">
        <v>7823</v>
      </c>
      <c r="K1031" s="70">
        <v>16200000</v>
      </c>
      <c r="L1031" s="68" t="s">
        <v>67</v>
      </c>
      <c r="M1031" s="70" t="s">
        <v>7822</v>
      </c>
      <c r="N1031" s="70">
        <v>1221965267</v>
      </c>
      <c r="O1031" s="70">
        <v>1498</v>
      </c>
      <c r="P1031" s="158">
        <v>45475</v>
      </c>
      <c r="Q1031" s="70">
        <v>4519037000</v>
      </c>
      <c r="R1031" s="158">
        <v>45491</v>
      </c>
      <c r="S1031" s="70">
        <v>16200000</v>
      </c>
      <c r="T1031" s="67" t="s">
        <v>66</v>
      </c>
      <c r="U1031" s="70">
        <v>12621405</v>
      </c>
      <c r="V1031" s="70" t="s">
        <v>5391</v>
      </c>
      <c r="W1031" s="158">
        <v>45491</v>
      </c>
      <c r="X1031" s="158">
        <v>45491</v>
      </c>
      <c r="Y1031" s="78" t="s">
        <v>74</v>
      </c>
      <c r="Z1031" s="158">
        <v>45626</v>
      </c>
      <c r="AA1031" s="71">
        <f t="shared" si="75"/>
        <v>135</v>
      </c>
      <c r="AB1031" s="71">
        <v>0</v>
      </c>
      <c r="AC1031" s="299">
        <v>0</v>
      </c>
      <c r="AD1031" s="71">
        <v>0</v>
      </c>
      <c r="AE1031" s="158" t="s">
        <v>74</v>
      </c>
      <c r="AF1031" s="71">
        <f t="shared" si="76"/>
        <v>0</v>
      </c>
      <c r="AG1031" s="70">
        <v>0</v>
      </c>
      <c r="AH1031" s="300">
        <v>0</v>
      </c>
      <c r="AI1031" s="158" t="s">
        <v>74</v>
      </c>
      <c r="AJ1031" s="67">
        <v>0</v>
      </c>
      <c r="AK1031" s="76" t="s">
        <v>74</v>
      </c>
      <c r="AL1031" s="76" t="s">
        <v>74</v>
      </c>
      <c r="AM1031" s="71">
        <f t="shared" si="77"/>
        <v>0</v>
      </c>
      <c r="AN1031" s="305">
        <f>+K1031+AC1031-AH1031</f>
        <v>16200000</v>
      </c>
      <c r="AO1031" s="67" t="s">
        <v>66</v>
      </c>
      <c r="AP1031" s="70">
        <v>16200000</v>
      </c>
      <c r="AQ1031" s="67" t="s">
        <v>94</v>
      </c>
      <c r="AR1031" s="70">
        <v>0</v>
      </c>
      <c r="AS1031" s="80" t="s">
        <v>74</v>
      </c>
      <c r="AT1031" s="301">
        <v>12600000</v>
      </c>
      <c r="AU1031" s="203">
        <f t="shared" si="78"/>
        <v>3600000</v>
      </c>
      <c r="AV1031" s="83">
        <f t="shared" si="79"/>
        <v>0.77777777777777779</v>
      </c>
      <c r="AW1031" s="158" t="s">
        <v>74</v>
      </c>
      <c r="AX1031" s="67" t="s">
        <v>95</v>
      </c>
      <c r="AY1031" s="71" t="s">
        <v>7821</v>
      </c>
      <c r="AZ1031" s="68" t="s">
        <v>66</v>
      </c>
      <c r="BA1031" s="68" t="s">
        <v>66</v>
      </c>
    </row>
    <row r="1032" spans="2:53" x14ac:dyDescent="0.25">
      <c r="B1032" s="68">
        <v>2024</v>
      </c>
      <c r="C1032" s="68">
        <v>891780111</v>
      </c>
      <c r="D1032" s="69" t="s">
        <v>64</v>
      </c>
      <c r="E1032" s="74" t="s">
        <v>7820</v>
      </c>
      <c r="F1032" s="71" t="s">
        <v>7819</v>
      </c>
      <c r="G1032" s="314">
        <v>0</v>
      </c>
      <c r="H1032" s="67" t="s">
        <v>72</v>
      </c>
      <c r="I1032" s="69" t="s">
        <v>65</v>
      </c>
      <c r="J1032" s="70" t="s">
        <v>7818</v>
      </c>
      <c r="K1032" s="70">
        <v>18900000</v>
      </c>
      <c r="L1032" s="68" t="s">
        <v>67</v>
      </c>
      <c r="M1032" s="70" t="s">
        <v>7817</v>
      </c>
      <c r="N1032" s="70">
        <v>39057134</v>
      </c>
      <c r="O1032" s="70">
        <v>1498</v>
      </c>
      <c r="P1032" s="158">
        <v>45475</v>
      </c>
      <c r="Q1032" s="70">
        <v>4519037000</v>
      </c>
      <c r="R1032" s="158">
        <v>45491</v>
      </c>
      <c r="S1032" s="70">
        <v>18900000</v>
      </c>
      <c r="T1032" s="67" t="s">
        <v>66</v>
      </c>
      <c r="U1032" s="70">
        <v>12621405</v>
      </c>
      <c r="V1032" s="70" t="s">
        <v>5391</v>
      </c>
      <c r="W1032" s="158">
        <v>45491</v>
      </c>
      <c r="X1032" s="158">
        <v>45491</v>
      </c>
      <c r="Y1032" s="78" t="s">
        <v>74</v>
      </c>
      <c r="Z1032" s="158">
        <v>45626</v>
      </c>
      <c r="AA1032" s="71">
        <f t="shared" ref="AA1032:AA1095" si="80">+IF(Y1032="1800-01-01",Z1032-X1032,Z1032-Y1032)</f>
        <v>135</v>
      </c>
      <c r="AB1032" s="71">
        <v>0</v>
      </c>
      <c r="AC1032" s="299">
        <v>0</v>
      </c>
      <c r="AD1032" s="71">
        <v>0</v>
      </c>
      <c r="AE1032" s="158" t="s">
        <v>74</v>
      </c>
      <c r="AF1032" s="71">
        <f t="shared" ref="AF1032:AF1095" si="81">+IF(AE1032="1800-01-01",0,AE1032-Z1032)</f>
        <v>0</v>
      </c>
      <c r="AG1032" s="70">
        <v>0</v>
      </c>
      <c r="AH1032" s="300">
        <v>0</v>
      </c>
      <c r="AI1032" s="158" t="s">
        <v>74</v>
      </c>
      <c r="AJ1032" s="67">
        <v>0</v>
      </c>
      <c r="AK1032" s="76" t="s">
        <v>74</v>
      </c>
      <c r="AL1032" s="76" t="s">
        <v>74</v>
      </c>
      <c r="AM1032" s="71">
        <f t="shared" ref="AM1032:AM1095" si="82">+IF(AK1032="1800-01-01",0,AL1032-AK1032)</f>
        <v>0</v>
      </c>
      <c r="AN1032" s="305">
        <f>+K1032+AC1032-AH1032</f>
        <v>18900000</v>
      </c>
      <c r="AO1032" s="67" t="s">
        <v>66</v>
      </c>
      <c r="AP1032" s="70">
        <v>18900000</v>
      </c>
      <c r="AQ1032" s="67" t="s">
        <v>94</v>
      </c>
      <c r="AR1032" s="70">
        <v>0</v>
      </c>
      <c r="AS1032" s="80" t="s">
        <v>74</v>
      </c>
      <c r="AT1032" s="301">
        <v>14700000</v>
      </c>
      <c r="AU1032" s="203">
        <f t="shared" ref="AU1032:AU1095" si="83">AN1032-AT1032</f>
        <v>4200000</v>
      </c>
      <c r="AV1032" s="83">
        <f t="shared" ref="AV1032:AV1095" si="84">+IFERROR(AT1032/AN1032,"_")</f>
        <v>0.77777777777777779</v>
      </c>
      <c r="AW1032" s="158" t="s">
        <v>74</v>
      </c>
      <c r="AX1032" s="67" t="s">
        <v>95</v>
      </c>
      <c r="AY1032" s="71" t="s">
        <v>7816</v>
      </c>
      <c r="AZ1032" s="68" t="s">
        <v>66</v>
      </c>
      <c r="BA1032" s="68" t="s">
        <v>66</v>
      </c>
    </row>
    <row r="1033" spans="2:53" x14ac:dyDescent="0.25">
      <c r="B1033" s="68">
        <v>2024</v>
      </c>
      <c r="C1033" s="68">
        <v>891780111</v>
      </c>
      <c r="D1033" s="69" t="s">
        <v>64</v>
      </c>
      <c r="E1033" s="74" t="s">
        <v>7815</v>
      </c>
      <c r="F1033" s="71" t="s">
        <v>7814</v>
      </c>
      <c r="G1033" s="314">
        <v>0</v>
      </c>
      <c r="H1033" s="67" t="s">
        <v>72</v>
      </c>
      <c r="I1033" s="69" t="s">
        <v>65</v>
      </c>
      <c r="J1033" s="70" t="s">
        <v>7813</v>
      </c>
      <c r="K1033" s="70">
        <v>12150000</v>
      </c>
      <c r="L1033" s="68" t="s">
        <v>67</v>
      </c>
      <c r="M1033" s="70" t="s">
        <v>7812</v>
      </c>
      <c r="N1033" s="70">
        <v>1082997554</v>
      </c>
      <c r="O1033" s="70">
        <v>1498</v>
      </c>
      <c r="P1033" s="158">
        <v>45475</v>
      </c>
      <c r="Q1033" s="70">
        <v>4519037000</v>
      </c>
      <c r="R1033" s="158">
        <v>45491</v>
      </c>
      <c r="S1033" s="70">
        <v>12150000</v>
      </c>
      <c r="T1033" s="67" t="s">
        <v>66</v>
      </c>
      <c r="U1033" s="70">
        <v>1098669877</v>
      </c>
      <c r="V1033" s="70" t="s">
        <v>6146</v>
      </c>
      <c r="W1033" s="158">
        <v>45491</v>
      </c>
      <c r="X1033" s="158">
        <v>45491</v>
      </c>
      <c r="Y1033" s="78" t="s">
        <v>74</v>
      </c>
      <c r="Z1033" s="158">
        <v>45626</v>
      </c>
      <c r="AA1033" s="71">
        <f t="shared" si="80"/>
        <v>135</v>
      </c>
      <c r="AB1033" s="71">
        <v>0</v>
      </c>
      <c r="AC1033" s="299">
        <v>0</v>
      </c>
      <c r="AD1033" s="71">
        <v>0</v>
      </c>
      <c r="AE1033" s="158" t="s">
        <v>74</v>
      </c>
      <c r="AF1033" s="71">
        <f t="shared" si="81"/>
        <v>0</v>
      </c>
      <c r="AG1033" s="70">
        <v>0</v>
      </c>
      <c r="AH1033" s="300">
        <v>0</v>
      </c>
      <c r="AI1033" s="158" t="s">
        <v>74</v>
      </c>
      <c r="AJ1033" s="67">
        <v>0</v>
      </c>
      <c r="AK1033" s="76" t="s">
        <v>74</v>
      </c>
      <c r="AL1033" s="76" t="s">
        <v>74</v>
      </c>
      <c r="AM1033" s="71">
        <f t="shared" si="82"/>
        <v>0</v>
      </c>
      <c r="AN1033" s="305">
        <f>+K1033+AC1033-AH1033</f>
        <v>12150000</v>
      </c>
      <c r="AO1033" s="67" t="s">
        <v>66</v>
      </c>
      <c r="AP1033" s="70">
        <v>12150000</v>
      </c>
      <c r="AQ1033" s="67" t="s">
        <v>94</v>
      </c>
      <c r="AR1033" s="70">
        <v>0</v>
      </c>
      <c r="AS1033" s="80" t="s">
        <v>74</v>
      </c>
      <c r="AT1033" s="301">
        <v>9450000</v>
      </c>
      <c r="AU1033" s="203">
        <f t="shared" si="83"/>
        <v>2700000</v>
      </c>
      <c r="AV1033" s="83">
        <f t="shared" si="84"/>
        <v>0.77777777777777779</v>
      </c>
      <c r="AW1033" s="158" t="s">
        <v>74</v>
      </c>
      <c r="AX1033" s="67" t="s">
        <v>95</v>
      </c>
      <c r="AY1033" s="71" t="s">
        <v>7811</v>
      </c>
      <c r="AZ1033" s="68" t="s">
        <v>66</v>
      </c>
      <c r="BA1033" s="68" t="s">
        <v>66</v>
      </c>
    </row>
    <row r="1034" spans="2:53" x14ac:dyDescent="0.25">
      <c r="B1034" s="68">
        <v>2024</v>
      </c>
      <c r="C1034" s="68">
        <v>891780111</v>
      </c>
      <c r="D1034" s="69" t="s">
        <v>64</v>
      </c>
      <c r="E1034" s="74" t="s">
        <v>7810</v>
      </c>
      <c r="F1034" s="71" t="s">
        <v>7809</v>
      </c>
      <c r="G1034" s="314">
        <v>0</v>
      </c>
      <c r="H1034" s="67" t="s">
        <v>72</v>
      </c>
      <c r="I1034" s="69" t="s">
        <v>65</v>
      </c>
      <c r="J1034" s="70" t="s">
        <v>7808</v>
      </c>
      <c r="K1034" s="70">
        <v>24750000</v>
      </c>
      <c r="L1034" s="68" t="s">
        <v>67</v>
      </c>
      <c r="M1034" s="70" t="s">
        <v>7807</v>
      </c>
      <c r="N1034" s="70">
        <v>63315351</v>
      </c>
      <c r="O1034" s="70">
        <v>1498</v>
      </c>
      <c r="P1034" s="158">
        <v>45475</v>
      </c>
      <c r="Q1034" s="70">
        <v>4519037000</v>
      </c>
      <c r="R1034" s="158">
        <v>45491</v>
      </c>
      <c r="S1034" s="70">
        <v>24750000</v>
      </c>
      <c r="T1034" s="67" t="s">
        <v>66</v>
      </c>
      <c r="U1034" s="70">
        <v>41947381</v>
      </c>
      <c r="V1034" s="70" t="s">
        <v>7502</v>
      </c>
      <c r="W1034" s="158">
        <v>45491</v>
      </c>
      <c r="X1034" s="158">
        <v>45491</v>
      </c>
      <c r="Y1034" s="78" t="s">
        <v>74</v>
      </c>
      <c r="Z1034" s="158">
        <v>45626</v>
      </c>
      <c r="AA1034" s="71">
        <f t="shared" si="80"/>
        <v>135</v>
      </c>
      <c r="AB1034" s="71">
        <v>0</v>
      </c>
      <c r="AC1034" s="299">
        <v>0</v>
      </c>
      <c r="AD1034" s="71">
        <v>0</v>
      </c>
      <c r="AE1034" s="158" t="s">
        <v>74</v>
      </c>
      <c r="AF1034" s="71">
        <f t="shared" si="81"/>
        <v>0</v>
      </c>
      <c r="AG1034" s="70">
        <v>0</v>
      </c>
      <c r="AH1034" s="300">
        <v>0</v>
      </c>
      <c r="AI1034" s="158" t="s">
        <v>74</v>
      </c>
      <c r="AJ1034" s="67">
        <v>0</v>
      </c>
      <c r="AK1034" s="76" t="s">
        <v>74</v>
      </c>
      <c r="AL1034" s="76" t="s">
        <v>74</v>
      </c>
      <c r="AM1034" s="71">
        <f t="shared" si="82"/>
        <v>0</v>
      </c>
      <c r="AN1034" s="305">
        <f>+K1034+AC1034-AH1034</f>
        <v>24750000</v>
      </c>
      <c r="AO1034" s="67" t="s">
        <v>66</v>
      </c>
      <c r="AP1034" s="70">
        <v>24750000</v>
      </c>
      <c r="AQ1034" s="67" t="s">
        <v>94</v>
      </c>
      <c r="AR1034" s="70">
        <v>0</v>
      </c>
      <c r="AS1034" s="80" t="s">
        <v>74</v>
      </c>
      <c r="AT1034" s="301">
        <v>19250000</v>
      </c>
      <c r="AU1034" s="203">
        <f t="shared" si="83"/>
        <v>5500000</v>
      </c>
      <c r="AV1034" s="83">
        <f t="shared" si="84"/>
        <v>0.77777777777777779</v>
      </c>
      <c r="AW1034" s="158" t="s">
        <v>74</v>
      </c>
      <c r="AX1034" s="67" t="s">
        <v>95</v>
      </c>
      <c r="AY1034" s="71" t="s">
        <v>7806</v>
      </c>
      <c r="AZ1034" s="68" t="s">
        <v>66</v>
      </c>
      <c r="BA1034" s="68" t="s">
        <v>66</v>
      </c>
    </row>
    <row r="1035" spans="2:53" x14ac:dyDescent="0.25">
      <c r="B1035" s="68">
        <v>2024</v>
      </c>
      <c r="C1035" s="68">
        <v>891780111</v>
      </c>
      <c r="D1035" s="69" t="s">
        <v>64</v>
      </c>
      <c r="E1035" s="74" t="s">
        <v>7805</v>
      </c>
      <c r="F1035" s="71" t="s">
        <v>7804</v>
      </c>
      <c r="G1035" s="314">
        <v>0</v>
      </c>
      <c r="H1035" s="67" t="s">
        <v>72</v>
      </c>
      <c r="I1035" s="69" t="s">
        <v>65</v>
      </c>
      <c r="J1035" s="70" t="s">
        <v>6372</v>
      </c>
      <c r="K1035" s="70">
        <v>9450000</v>
      </c>
      <c r="L1035" s="68" t="s">
        <v>67</v>
      </c>
      <c r="M1035" s="70" t="s">
        <v>7803</v>
      </c>
      <c r="N1035" s="70">
        <v>1082838731</v>
      </c>
      <c r="O1035" s="70">
        <v>1499</v>
      </c>
      <c r="P1035" s="158">
        <v>45475</v>
      </c>
      <c r="Q1035" s="70">
        <v>2126650000</v>
      </c>
      <c r="R1035" s="158">
        <v>45491</v>
      </c>
      <c r="S1035" s="70">
        <v>9450000</v>
      </c>
      <c r="T1035" s="67" t="s">
        <v>66</v>
      </c>
      <c r="U1035" s="70">
        <v>57444673</v>
      </c>
      <c r="V1035" s="70" t="s">
        <v>4366</v>
      </c>
      <c r="W1035" s="158">
        <v>45491</v>
      </c>
      <c r="X1035" s="158">
        <v>45491</v>
      </c>
      <c r="Y1035" s="78" t="s">
        <v>74</v>
      </c>
      <c r="Z1035" s="158">
        <v>45626</v>
      </c>
      <c r="AA1035" s="71">
        <f t="shared" si="80"/>
        <v>135</v>
      </c>
      <c r="AB1035" s="71">
        <v>0</v>
      </c>
      <c r="AC1035" s="299">
        <v>0</v>
      </c>
      <c r="AD1035" s="71">
        <v>0</v>
      </c>
      <c r="AE1035" s="158" t="s">
        <v>74</v>
      </c>
      <c r="AF1035" s="71">
        <f t="shared" si="81"/>
        <v>0</v>
      </c>
      <c r="AG1035" s="70">
        <v>0</v>
      </c>
      <c r="AH1035" s="300">
        <v>0</v>
      </c>
      <c r="AI1035" s="158" t="s">
        <v>74</v>
      </c>
      <c r="AJ1035" s="67">
        <v>0</v>
      </c>
      <c r="AK1035" s="76" t="s">
        <v>74</v>
      </c>
      <c r="AL1035" s="76" t="s">
        <v>74</v>
      </c>
      <c r="AM1035" s="71">
        <f t="shared" si="82"/>
        <v>0</v>
      </c>
      <c r="AN1035" s="305">
        <f>+K1035+AC1035-AH1035</f>
        <v>9450000</v>
      </c>
      <c r="AO1035" s="67" t="s">
        <v>66</v>
      </c>
      <c r="AP1035" s="70">
        <v>9450000</v>
      </c>
      <c r="AQ1035" s="67" t="s">
        <v>94</v>
      </c>
      <c r="AR1035" s="70">
        <v>0</v>
      </c>
      <c r="AS1035" s="80" t="s">
        <v>74</v>
      </c>
      <c r="AT1035" s="301">
        <v>7350000</v>
      </c>
      <c r="AU1035" s="203">
        <f t="shared" si="83"/>
        <v>2100000</v>
      </c>
      <c r="AV1035" s="83">
        <f t="shared" si="84"/>
        <v>0.77777777777777779</v>
      </c>
      <c r="AW1035" s="158" t="s">
        <v>74</v>
      </c>
      <c r="AX1035" s="67" t="s">
        <v>95</v>
      </c>
      <c r="AY1035" s="71" t="s">
        <v>7802</v>
      </c>
      <c r="AZ1035" s="68" t="s">
        <v>66</v>
      </c>
      <c r="BA1035" s="68" t="s">
        <v>66</v>
      </c>
    </row>
    <row r="1036" spans="2:53" x14ac:dyDescent="0.25">
      <c r="B1036" s="68">
        <v>2024</v>
      </c>
      <c r="C1036" s="68">
        <v>891780111</v>
      </c>
      <c r="D1036" s="69" t="s">
        <v>64</v>
      </c>
      <c r="E1036" s="74" t="s">
        <v>7801</v>
      </c>
      <c r="F1036" s="71" t="s">
        <v>7800</v>
      </c>
      <c r="G1036" s="314">
        <v>0</v>
      </c>
      <c r="H1036" s="67" t="s">
        <v>72</v>
      </c>
      <c r="I1036" s="69" t="s">
        <v>65</v>
      </c>
      <c r="J1036" s="70" t="s">
        <v>7799</v>
      </c>
      <c r="K1036" s="70">
        <v>13500000</v>
      </c>
      <c r="L1036" s="68" t="s">
        <v>67</v>
      </c>
      <c r="M1036" s="70" t="s">
        <v>7798</v>
      </c>
      <c r="N1036" s="70">
        <v>1065836973</v>
      </c>
      <c r="O1036" s="70">
        <v>1498</v>
      </c>
      <c r="P1036" s="158">
        <v>45475</v>
      </c>
      <c r="Q1036" s="70">
        <v>4519037000</v>
      </c>
      <c r="R1036" s="158">
        <v>45492</v>
      </c>
      <c r="S1036" s="70">
        <v>13500000</v>
      </c>
      <c r="T1036" s="67" t="s">
        <v>66</v>
      </c>
      <c r="U1036" s="70">
        <v>57461216</v>
      </c>
      <c r="V1036" s="70" t="s">
        <v>4578</v>
      </c>
      <c r="W1036" s="158">
        <v>45492</v>
      </c>
      <c r="X1036" s="158">
        <v>45492</v>
      </c>
      <c r="Y1036" s="78" t="s">
        <v>74</v>
      </c>
      <c r="Z1036" s="158">
        <v>45626</v>
      </c>
      <c r="AA1036" s="71">
        <f t="shared" si="80"/>
        <v>134</v>
      </c>
      <c r="AB1036" s="71">
        <v>0</v>
      </c>
      <c r="AC1036" s="299">
        <v>0</v>
      </c>
      <c r="AD1036" s="71">
        <v>0</v>
      </c>
      <c r="AE1036" s="158" t="s">
        <v>74</v>
      </c>
      <c r="AF1036" s="71">
        <f t="shared" si="81"/>
        <v>0</v>
      </c>
      <c r="AG1036" s="70">
        <v>0</v>
      </c>
      <c r="AH1036" s="300">
        <v>0</v>
      </c>
      <c r="AI1036" s="158" t="s">
        <v>74</v>
      </c>
      <c r="AJ1036" s="67">
        <v>0</v>
      </c>
      <c r="AK1036" s="76" t="s">
        <v>74</v>
      </c>
      <c r="AL1036" s="76" t="s">
        <v>74</v>
      </c>
      <c r="AM1036" s="71">
        <f t="shared" si="82"/>
        <v>0</v>
      </c>
      <c r="AN1036" s="305">
        <f>+K1036+AC1036-AH1036</f>
        <v>13500000</v>
      </c>
      <c r="AO1036" s="67" t="s">
        <v>66</v>
      </c>
      <c r="AP1036" s="70">
        <v>13500000</v>
      </c>
      <c r="AQ1036" s="67" t="s">
        <v>94</v>
      </c>
      <c r="AR1036" s="70">
        <v>0</v>
      </c>
      <c r="AS1036" s="80" t="s">
        <v>74</v>
      </c>
      <c r="AT1036" s="301">
        <v>10500000</v>
      </c>
      <c r="AU1036" s="203">
        <f t="shared" si="83"/>
        <v>3000000</v>
      </c>
      <c r="AV1036" s="83">
        <f t="shared" si="84"/>
        <v>0.77777777777777779</v>
      </c>
      <c r="AW1036" s="158" t="s">
        <v>74</v>
      </c>
      <c r="AX1036" s="67" t="s">
        <v>95</v>
      </c>
      <c r="AY1036" s="71" t="s">
        <v>7797</v>
      </c>
      <c r="AZ1036" s="68" t="s">
        <v>66</v>
      </c>
      <c r="BA1036" s="68" t="s">
        <v>66</v>
      </c>
    </row>
    <row r="1037" spans="2:53" x14ac:dyDescent="0.25">
      <c r="B1037" s="68">
        <v>2024</v>
      </c>
      <c r="C1037" s="68">
        <v>891780111</v>
      </c>
      <c r="D1037" s="69" t="s">
        <v>64</v>
      </c>
      <c r="E1037" s="74" t="s">
        <v>7796</v>
      </c>
      <c r="F1037" s="71" t="s">
        <v>7795</v>
      </c>
      <c r="G1037" s="314">
        <v>0</v>
      </c>
      <c r="H1037" s="67" t="s">
        <v>72</v>
      </c>
      <c r="I1037" s="69" t="s">
        <v>65</v>
      </c>
      <c r="J1037" s="70" t="s">
        <v>7794</v>
      </c>
      <c r="K1037" s="70">
        <v>13500000</v>
      </c>
      <c r="L1037" s="68" t="s">
        <v>67</v>
      </c>
      <c r="M1037" s="70" t="s">
        <v>7793</v>
      </c>
      <c r="N1037" s="70">
        <v>39143698</v>
      </c>
      <c r="O1037" s="70">
        <v>1498</v>
      </c>
      <c r="P1037" s="158">
        <v>45475</v>
      </c>
      <c r="Q1037" s="70">
        <v>4519037000</v>
      </c>
      <c r="R1037" s="158">
        <v>45492</v>
      </c>
      <c r="S1037" s="70">
        <v>13500000</v>
      </c>
      <c r="T1037" s="67" t="s">
        <v>66</v>
      </c>
      <c r="U1037" s="70">
        <v>36557666</v>
      </c>
      <c r="V1037" s="70" t="s">
        <v>5987</v>
      </c>
      <c r="W1037" s="158">
        <v>45492</v>
      </c>
      <c r="X1037" s="158">
        <v>45492</v>
      </c>
      <c r="Y1037" s="78" t="s">
        <v>74</v>
      </c>
      <c r="Z1037" s="158">
        <v>45626</v>
      </c>
      <c r="AA1037" s="71">
        <f t="shared" si="80"/>
        <v>134</v>
      </c>
      <c r="AB1037" s="71">
        <v>0</v>
      </c>
      <c r="AC1037" s="299">
        <v>0</v>
      </c>
      <c r="AD1037" s="71">
        <v>0</v>
      </c>
      <c r="AE1037" s="158" t="s">
        <v>74</v>
      </c>
      <c r="AF1037" s="71">
        <f t="shared" si="81"/>
        <v>0</v>
      </c>
      <c r="AG1037" s="70">
        <v>0</v>
      </c>
      <c r="AH1037" s="300">
        <v>0</v>
      </c>
      <c r="AI1037" s="158" t="s">
        <v>74</v>
      </c>
      <c r="AJ1037" s="67">
        <v>0</v>
      </c>
      <c r="AK1037" s="76" t="s">
        <v>74</v>
      </c>
      <c r="AL1037" s="76" t="s">
        <v>74</v>
      </c>
      <c r="AM1037" s="71">
        <f t="shared" si="82"/>
        <v>0</v>
      </c>
      <c r="AN1037" s="305">
        <f>+K1037+AC1037-AH1037</f>
        <v>13500000</v>
      </c>
      <c r="AO1037" s="67" t="s">
        <v>66</v>
      </c>
      <c r="AP1037" s="70">
        <v>13500000</v>
      </c>
      <c r="AQ1037" s="67" t="s">
        <v>94</v>
      </c>
      <c r="AR1037" s="70">
        <v>0</v>
      </c>
      <c r="AS1037" s="80" t="s">
        <v>74</v>
      </c>
      <c r="AT1037" s="301">
        <v>10500000</v>
      </c>
      <c r="AU1037" s="203">
        <f t="shared" si="83"/>
        <v>3000000</v>
      </c>
      <c r="AV1037" s="83">
        <f t="shared" si="84"/>
        <v>0.77777777777777779</v>
      </c>
      <c r="AW1037" s="158" t="s">
        <v>74</v>
      </c>
      <c r="AX1037" s="67" t="s">
        <v>95</v>
      </c>
      <c r="AY1037" s="71" t="s">
        <v>7792</v>
      </c>
      <c r="AZ1037" s="68" t="s">
        <v>66</v>
      </c>
      <c r="BA1037" s="68" t="s">
        <v>66</v>
      </c>
    </row>
    <row r="1038" spans="2:53" x14ac:dyDescent="0.25">
      <c r="B1038" s="68">
        <v>2024</v>
      </c>
      <c r="C1038" s="68">
        <v>891780111</v>
      </c>
      <c r="D1038" s="69" t="s">
        <v>64</v>
      </c>
      <c r="E1038" s="74" t="s">
        <v>7791</v>
      </c>
      <c r="F1038" s="71" t="s">
        <v>7790</v>
      </c>
      <c r="G1038" s="314">
        <v>0</v>
      </c>
      <c r="H1038" s="67" t="s">
        <v>72</v>
      </c>
      <c r="I1038" s="69" t="s">
        <v>65</v>
      </c>
      <c r="J1038" s="70" t="s">
        <v>7789</v>
      </c>
      <c r="K1038" s="70">
        <v>14850000</v>
      </c>
      <c r="L1038" s="68" t="s">
        <v>67</v>
      </c>
      <c r="M1038" s="70" t="s">
        <v>7788</v>
      </c>
      <c r="N1038" s="70">
        <v>57463967</v>
      </c>
      <c r="O1038" s="70">
        <v>1498</v>
      </c>
      <c r="P1038" s="158">
        <v>45475</v>
      </c>
      <c r="Q1038" s="70">
        <v>4519037000</v>
      </c>
      <c r="R1038" s="158">
        <v>45492</v>
      </c>
      <c r="S1038" s="70">
        <v>14850000</v>
      </c>
      <c r="T1038" s="67" t="s">
        <v>66</v>
      </c>
      <c r="U1038" s="70">
        <v>7601831</v>
      </c>
      <c r="V1038" s="70" t="s">
        <v>7132</v>
      </c>
      <c r="W1038" s="158">
        <v>45492</v>
      </c>
      <c r="X1038" s="158">
        <v>45492</v>
      </c>
      <c r="Y1038" s="78" t="s">
        <v>74</v>
      </c>
      <c r="Z1038" s="158">
        <v>45626</v>
      </c>
      <c r="AA1038" s="71">
        <f t="shared" si="80"/>
        <v>134</v>
      </c>
      <c r="AB1038" s="71">
        <v>0</v>
      </c>
      <c r="AC1038" s="299">
        <v>0</v>
      </c>
      <c r="AD1038" s="71">
        <v>0</v>
      </c>
      <c r="AE1038" s="158" t="s">
        <v>74</v>
      </c>
      <c r="AF1038" s="71">
        <f t="shared" si="81"/>
        <v>0</v>
      </c>
      <c r="AG1038" s="70">
        <v>0</v>
      </c>
      <c r="AH1038" s="300">
        <v>0</v>
      </c>
      <c r="AI1038" s="158" t="s">
        <v>74</v>
      </c>
      <c r="AJ1038" s="67">
        <v>0</v>
      </c>
      <c r="AK1038" s="76" t="s">
        <v>74</v>
      </c>
      <c r="AL1038" s="76" t="s">
        <v>74</v>
      </c>
      <c r="AM1038" s="71">
        <f t="shared" si="82"/>
        <v>0</v>
      </c>
      <c r="AN1038" s="305">
        <f>+K1038+AC1038-AH1038</f>
        <v>14850000</v>
      </c>
      <c r="AO1038" s="67" t="s">
        <v>66</v>
      </c>
      <c r="AP1038" s="70">
        <v>14850000</v>
      </c>
      <c r="AQ1038" s="67" t="s">
        <v>94</v>
      </c>
      <c r="AR1038" s="70">
        <v>0</v>
      </c>
      <c r="AS1038" s="80" t="s">
        <v>74</v>
      </c>
      <c r="AT1038" s="301">
        <v>11550000</v>
      </c>
      <c r="AU1038" s="203">
        <f t="shared" si="83"/>
        <v>3300000</v>
      </c>
      <c r="AV1038" s="83">
        <f t="shared" si="84"/>
        <v>0.77777777777777779</v>
      </c>
      <c r="AW1038" s="158" t="s">
        <v>74</v>
      </c>
      <c r="AX1038" s="67" t="s">
        <v>95</v>
      </c>
      <c r="AY1038" s="71" t="s">
        <v>7787</v>
      </c>
      <c r="AZ1038" s="68" t="s">
        <v>66</v>
      </c>
      <c r="BA1038" s="68" t="s">
        <v>66</v>
      </c>
    </row>
    <row r="1039" spans="2:53" x14ac:dyDescent="0.25">
      <c r="B1039" s="68">
        <v>2024</v>
      </c>
      <c r="C1039" s="68">
        <v>891780111</v>
      </c>
      <c r="D1039" s="69" t="s">
        <v>64</v>
      </c>
      <c r="E1039" s="74" t="s">
        <v>7786</v>
      </c>
      <c r="F1039" s="71" t="s">
        <v>7785</v>
      </c>
      <c r="G1039" s="314">
        <v>0</v>
      </c>
      <c r="H1039" s="67" t="s">
        <v>72</v>
      </c>
      <c r="I1039" s="69" t="s">
        <v>65</v>
      </c>
      <c r="J1039" s="70" t="s">
        <v>7784</v>
      </c>
      <c r="K1039" s="70">
        <v>16650000</v>
      </c>
      <c r="L1039" s="68" t="s">
        <v>67</v>
      </c>
      <c r="M1039" s="70" t="s">
        <v>7783</v>
      </c>
      <c r="N1039" s="70">
        <v>57427903</v>
      </c>
      <c r="O1039" s="70">
        <v>1498</v>
      </c>
      <c r="P1039" s="158">
        <v>45475</v>
      </c>
      <c r="Q1039" s="70">
        <v>4519037000</v>
      </c>
      <c r="R1039" s="158">
        <v>45492</v>
      </c>
      <c r="S1039" s="70">
        <v>16650000</v>
      </c>
      <c r="T1039" s="67" t="s">
        <v>66</v>
      </c>
      <c r="U1039" s="70">
        <v>57441846</v>
      </c>
      <c r="V1039" s="70" t="s">
        <v>7772</v>
      </c>
      <c r="W1039" s="158">
        <v>45492</v>
      </c>
      <c r="X1039" s="158">
        <v>45492</v>
      </c>
      <c r="Y1039" s="78" t="s">
        <v>74</v>
      </c>
      <c r="Z1039" s="158">
        <v>45626</v>
      </c>
      <c r="AA1039" s="71">
        <f t="shared" si="80"/>
        <v>134</v>
      </c>
      <c r="AB1039" s="71">
        <v>0</v>
      </c>
      <c r="AC1039" s="299">
        <v>0</v>
      </c>
      <c r="AD1039" s="71">
        <v>0</v>
      </c>
      <c r="AE1039" s="158" t="s">
        <v>74</v>
      </c>
      <c r="AF1039" s="71">
        <f t="shared" si="81"/>
        <v>0</v>
      </c>
      <c r="AG1039" s="70">
        <v>0</v>
      </c>
      <c r="AH1039" s="300">
        <v>0</v>
      </c>
      <c r="AI1039" s="158" t="s">
        <v>74</v>
      </c>
      <c r="AJ1039" s="67">
        <v>0</v>
      </c>
      <c r="AK1039" s="76" t="s">
        <v>74</v>
      </c>
      <c r="AL1039" s="76" t="s">
        <v>74</v>
      </c>
      <c r="AM1039" s="71">
        <f t="shared" si="82"/>
        <v>0</v>
      </c>
      <c r="AN1039" s="305">
        <f>+K1039+AC1039-AH1039</f>
        <v>16650000</v>
      </c>
      <c r="AO1039" s="67" t="s">
        <v>66</v>
      </c>
      <c r="AP1039" s="70">
        <v>16650000</v>
      </c>
      <c r="AQ1039" s="67" t="s">
        <v>94</v>
      </c>
      <c r="AR1039" s="70">
        <v>0</v>
      </c>
      <c r="AS1039" s="80" t="s">
        <v>74</v>
      </c>
      <c r="AT1039" s="301">
        <v>12950000</v>
      </c>
      <c r="AU1039" s="203">
        <f t="shared" si="83"/>
        <v>3700000</v>
      </c>
      <c r="AV1039" s="83">
        <f t="shared" si="84"/>
        <v>0.77777777777777779</v>
      </c>
      <c r="AW1039" s="158" t="s">
        <v>74</v>
      </c>
      <c r="AX1039" s="67" t="s">
        <v>95</v>
      </c>
      <c r="AY1039" s="71" t="s">
        <v>7782</v>
      </c>
      <c r="AZ1039" s="68" t="s">
        <v>66</v>
      </c>
      <c r="BA1039" s="68" t="s">
        <v>66</v>
      </c>
    </row>
    <row r="1040" spans="2:53" x14ac:dyDescent="0.25">
      <c r="B1040" s="68">
        <v>2024</v>
      </c>
      <c r="C1040" s="68">
        <v>891780111</v>
      </c>
      <c r="D1040" s="69" t="s">
        <v>64</v>
      </c>
      <c r="E1040" s="74" t="s">
        <v>7781</v>
      </c>
      <c r="F1040" s="71" t="s">
        <v>7780</v>
      </c>
      <c r="G1040" s="314">
        <v>0</v>
      </c>
      <c r="H1040" s="67" t="s">
        <v>72</v>
      </c>
      <c r="I1040" s="69" t="s">
        <v>65</v>
      </c>
      <c r="J1040" s="70" t="s">
        <v>7779</v>
      </c>
      <c r="K1040" s="70">
        <v>12150000</v>
      </c>
      <c r="L1040" s="68" t="s">
        <v>67</v>
      </c>
      <c r="M1040" s="70" t="s">
        <v>7778</v>
      </c>
      <c r="N1040" s="70">
        <v>49758019</v>
      </c>
      <c r="O1040" s="70">
        <v>1498</v>
      </c>
      <c r="P1040" s="158">
        <v>45475</v>
      </c>
      <c r="Q1040" s="70">
        <v>4519037000</v>
      </c>
      <c r="R1040" s="158">
        <v>45492</v>
      </c>
      <c r="S1040" s="70">
        <v>12150000</v>
      </c>
      <c r="T1040" s="67" t="s">
        <v>66</v>
      </c>
      <c r="U1040" s="70">
        <v>57441846</v>
      </c>
      <c r="V1040" s="70" t="s">
        <v>7772</v>
      </c>
      <c r="W1040" s="158">
        <v>45492</v>
      </c>
      <c r="X1040" s="158">
        <v>45492</v>
      </c>
      <c r="Y1040" s="78" t="s">
        <v>74</v>
      </c>
      <c r="Z1040" s="158">
        <v>45626</v>
      </c>
      <c r="AA1040" s="71">
        <f t="shared" si="80"/>
        <v>134</v>
      </c>
      <c r="AB1040" s="71">
        <v>0</v>
      </c>
      <c r="AC1040" s="299">
        <v>0</v>
      </c>
      <c r="AD1040" s="71">
        <v>0</v>
      </c>
      <c r="AE1040" s="158" t="s">
        <v>74</v>
      </c>
      <c r="AF1040" s="71">
        <f t="shared" si="81"/>
        <v>0</v>
      </c>
      <c r="AG1040" s="70">
        <v>0</v>
      </c>
      <c r="AH1040" s="300">
        <v>0</v>
      </c>
      <c r="AI1040" s="158" t="s">
        <v>74</v>
      </c>
      <c r="AJ1040" s="67">
        <v>0</v>
      </c>
      <c r="AK1040" s="76" t="s">
        <v>74</v>
      </c>
      <c r="AL1040" s="76" t="s">
        <v>74</v>
      </c>
      <c r="AM1040" s="71">
        <f t="shared" si="82"/>
        <v>0</v>
      </c>
      <c r="AN1040" s="305">
        <f>+K1040+AC1040-AH1040</f>
        <v>12150000</v>
      </c>
      <c r="AO1040" s="67" t="s">
        <v>66</v>
      </c>
      <c r="AP1040" s="70">
        <v>12150000</v>
      </c>
      <c r="AQ1040" s="67" t="s">
        <v>94</v>
      </c>
      <c r="AR1040" s="70">
        <v>0</v>
      </c>
      <c r="AS1040" s="80" t="s">
        <v>74</v>
      </c>
      <c r="AT1040" s="301">
        <v>9450000</v>
      </c>
      <c r="AU1040" s="203">
        <f t="shared" si="83"/>
        <v>2700000</v>
      </c>
      <c r="AV1040" s="83">
        <f t="shared" si="84"/>
        <v>0.77777777777777779</v>
      </c>
      <c r="AW1040" s="158" t="s">
        <v>74</v>
      </c>
      <c r="AX1040" s="67" t="s">
        <v>95</v>
      </c>
      <c r="AY1040" s="71" t="s">
        <v>7777</v>
      </c>
      <c r="AZ1040" s="68" t="s">
        <v>66</v>
      </c>
      <c r="BA1040" s="68" t="s">
        <v>66</v>
      </c>
    </row>
    <row r="1041" spans="2:53" x14ac:dyDescent="0.25">
      <c r="B1041" s="68">
        <v>2024</v>
      </c>
      <c r="C1041" s="68">
        <v>891780111</v>
      </c>
      <c r="D1041" s="69" t="s">
        <v>64</v>
      </c>
      <c r="E1041" s="74" t="s">
        <v>7776</v>
      </c>
      <c r="F1041" s="71" t="s">
        <v>7775</v>
      </c>
      <c r="G1041" s="314">
        <v>0</v>
      </c>
      <c r="H1041" s="67" t="s">
        <v>72</v>
      </c>
      <c r="I1041" s="69" t="s">
        <v>65</v>
      </c>
      <c r="J1041" s="70" t="s">
        <v>7774</v>
      </c>
      <c r="K1041" s="70">
        <v>9450000</v>
      </c>
      <c r="L1041" s="68" t="s">
        <v>67</v>
      </c>
      <c r="M1041" s="70" t="s">
        <v>7773</v>
      </c>
      <c r="N1041" s="70">
        <v>36726629</v>
      </c>
      <c r="O1041" s="70">
        <v>1499</v>
      </c>
      <c r="P1041" s="158">
        <v>45475</v>
      </c>
      <c r="Q1041" s="70">
        <v>2126650000</v>
      </c>
      <c r="R1041" s="158">
        <v>45492</v>
      </c>
      <c r="S1041" s="70">
        <v>9450000</v>
      </c>
      <c r="T1041" s="67" t="s">
        <v>66</v>
      </c>
      <c r="U1041" s="70">
        <v>57441846</v>
      </c>
      <c r="V1041" s="70" t="s">
        <v>7772</v>
      </c>
      <c r="W1041" s="158">
        <v>45492</v>
      </c>
      <c r="X1041" s="158">
        <v>45492</v>
      </c>
      <c r="Y1041" s="78" t="s">
        <v>74</v>
      </c>
      <c r="Z1041" s="158">
        <v>45626</v>
      </c>
      <c r="AA1041" s="71">
        <f t="shared" si="80"/>
        <v>134</v>
      </c>
      <c r="AB1041" s="71">
        <v>0</v>
      </c>
      <c r="AC1041" s="299">
        <v>0</v>
      </c>
      <c r="AD1041" s="71">
        <v>0</v>
      </c>
      <c r="AE1041" s="158" t="s">
        <v>74</v>
      </c>
      <c r="AF1041" s="71">
        <f t="shared" si="81"/>
        <v>0</v>
      </c>
      <c r="AG1041" s="70">
        <v>0</v>
      </c>
      <c r="AH1041" s="300">
        <v>0</v>
      </c>
      <c r="AI1041" s="158" t="s">
        <v>74</v>
      </c>
      <c r="AJ1041" s="67">
        <v>0</v>
      </c>
      <c r="AK1041" s="76" t="s">
        <v>74</v>
      </c>
      <c r="AL1041" s="76" t="s">
        <v>74</v>
      </c>
      <c r="AM1041" s="71">
        <f t="shared" si="82"/>
        <v>0</v>
      </c>
      <c r="AN1041" s="305">
        <f>+K1041+AC1041-AH1041</f>
        <v>9450000</v>
      </c>
      <c r="AO1041" s="67" t="s">
        <v>66</v>
      </c>
      <c r="AP1041" s="70">
        <v>9450000</v>
      </c>
      <c r="AQ1041" s="67" t="s">
        <v>94</v>
      </c>
      <c r="AR1041" s="70">
        <v>0</v>
      </c>
      <c r="AS1041" s="80" t="s">
        <v>74</v>
      </c>
      <c r="AT1041" s="301">
        <v>7350000</v>
      </c>
      <c r="AU1041" s="203">
        <f t="shared" si="83"/>
        <v>2100000</v>
      </c>
      <c r="AV1041" s="83">
        <f t="shared" si="84"/>
        <v>0.77777777777777779</v>
      </c>
      <c r="AW1041" s="158" t="s">
        <v>74</v>
      </c>
      <c r="AX1041" s="67" t="s">
        <v>95</v>
      </c>
      <c r="AY1041" s="71" t="s">
        <v>7771</v>
      </c>
      <c r="AZ1041" s="68" t="s">
        <v>66</v>
      </c>
      <c r="BA1041" s="68" t="s">
        <v>66</v>
      </c>
    </row>
    <row r="1042" spans="2:53" x14ac:dyDescent="0.25">
      <c r="B1042" s="68">
        <v>2024</v>
      </c>
      <c r="C1042" s="68">
        <v>891780111</v>
      </c>
      <c r="D1042" s="69" t="s">
        <v>64</v>
      </c>
      <c r="E1042" s="74" t="s">
        <v>7770</v>
      </c>
      <c r="F1042" s="71" t="s">
        <v>7769</v>
      </c>
      <c r="G1042" s="314">
        <v>0</v>
      </c>
      <c r="H1042" s="67" t="s">
        <v>72</v>
      </c>
      <c r="I1042" s="69" t="s">
        <v>65</v>
      </c>
      <c r="J1042" s="70" t="s">
        <v>7768</v>
      </c>
      <c r="K1042" s="70">
        <v>13500000</v>
      </c>
      <c r="L1042" s="68" t="s">
        <v>67</v>
      </c>
      <c r="M1042" s="70" t="s">
        <v>7767</v>
      </c>
      <c r="N1042" s="70">
        <v>1065612272</v>
      </c>
      <c r="O1042" s="70">
        <v>1498</v>
      </c>
      <c r="P1042" s="158">
        <v>45475</v>
      </c>
      <c r="Q1042" s="70">
        <v>4519037000</v>
      </c>
      <c r="R1042" s="158">
        <v>45492</v>
      </c>
      <c r="S1042" s="70">
        <v>13500000</v>
      </c>
      <c r="T1042" s="67" t="s">
        <v>66</v>
      </c>
      <c r="U1042" s="70">
        <v>36694483</v>
      </c>
      <c r="V1042" s="70" t="s">
        <v>7599</v>
      </c>
      <c r="W1042" s="158">
        <v>45492</v>
      </c>
      <c r="X1042" s="158">
        <v>45492</v>
      </c>
      <c r="Y1042" s="78" t="s">
        <v>74</v>
      </c>
      <c r="Z1042" s="158">
        <v>45626</v>
      </c>
      <c r="AA1042" s="71">
        <f t="shared" si="80"/>
        <v>134</v>
      </c>
      <c r="AB1042" s="71">
        <v>0</v>
      </c>
      <c r="AC1042" s="299">
        <v>0</v>
      </c>
      <c r="AD1042" s="71">
        <v>0</v>
      </c>
      <c r="AE1042" s="158" t="s">
        <v>74</v>
      </c>
      <c r="AF1042" s="71">
        <f t="shared" si="81"/>
        <v>0</v>
      </c>
      <c r="AG1042" s="70">
        <v>0</v>
      </c>
      <c r="AH1042" s="300">
        <v>0</v>
      </c>
      <c r="AI1042" s="158" t="s">
        <v>74</v>
      </c>
      <c r="AJ1042" s="67">
        <v>0</v>
      </c>
      <c r="AK1042" s="76" t="s">
        <v>74</v>
      </c>
      <c r="AL1042" s="76" t="s">
        <v>74</v>
      </c>
      <c r="AM1042" s="71">
        <f t="shared" si="82"/>
        <v>0</v>
      </c>
      <c r="AN1042" s="305">
        <f>+K1042+AC1042-AH1042</f>
        <v>13500000</v>
      </c>
      <c r="AO1042" s="67" t="s">
        <v>66</v>
      </c>
      <c r="AP1042" s="70">
        <v>13500000</v>
      </c>
      <c r="AQ1042" s="67" t="s">
        <v>94</v>
      </c>
      <c r="AR1042" s="70">
        <v>0</v>
      </c>
      <c r="AS1042" s="80" t="s">
        <v>74</v>
      </c>
      <c r="AT1042" s="301">
        <v>10500000</v>
      </c>
      <c r="AU1042" s="203">
        <f t="shared" si="83"/>
        <v>3000000</v>
      </c>
      <c r="AV1042" s="83">
        <f t="shared" si="84"/>
        <v>0.77777777777777779</v>
      </c>
      <c r="AW1042" s="158" t="s">
        <v>74</v>
      </c>
      <c r="AX1042" s="67" t="s">
        <v>95</v>
      </c>
      <c r="AY1042" s="71" t="s">
        <v>7766</v>
      </c>
      <c r="AZ1042" s="68" t="s">
        <v>66</v>
      </c>
      <c r="BA1042" s="68" t="s">
        <v>66</v>
      </c>
    </row>
    <row r="1043" spans="2:53" x14ac:dyDescent="0.25">
      <c r="B1043" s="68">
        <v>2024</v>
      </c>
      <c r="C1043" s="68">
        <v>891780111</v>
      </c>
      <c r="D1043" s="69" t="s">
        <v>64</v>
      </c>
      <c r="E1043" s="74" t="s">
        <v>7765</v>
      </c>
      <c r="F1043" s="71" t="s">
        <v>7764</v>
      </c>
      <c r="G1043" s="314">
        <v>0</v>
      </c>
      <c r="H1043" s="67" t="s">
        <v>72</v>
      </c>
      <c r="I1043" s="69" t="s">
        <v>65</v>
      </c>
      <c r="J1043" s="70" t="s">
        <v>7763</v>
      </c>
      <c r="K1043" s="70">
        <v>9450000</v>
      </c>
      <c r="L1043" s="68" t="s">
        <v>67</v>
      </c>
      <c r="M1043" s="70" t="s">
        <v>7762</v>
      </c>
      <c r="N1043" s="70">
        <v>1082887356</v>
      </c>
      <c r="O1043" s="70">
        <v>1499</v>
      </c>
      <c r="P1043" s="158">
        <v>45475</v>
      </c>
      <c r="Q1043" s="70">
        <v>2126650000</v>
      </c>
      <c r="R1043" s="158">
        <v>45492</v>
      </c>
      <c r="S1043" s="70">
        <v>9450000</v>
      </c>
      <c r="T1043" s="67" t="s">
        <v>66</v>
      </c>
      <c r="U1043" s="70">
        <v>36694483</v>
      </c>
      <c r="V1043" s="70" t="s">
        <v>7599</v>
      </c>
      <c r="W1043" s="158">
        <v>45492</v>
      </c>
      <c r="X1043" s="158">
        <v>45492</v>
      </c>
      <c r="Y1043" s="78" t="s">
        <v>74</v>
      </c>
      <c r="Z1043" s="158">
        <v>45626</v>
      </c>
      <c r="AA1043" s="71">
        <f t="shared" si="80"/>
        <v>134</v>
      </c>
      <c r="AB1043" s="71">
        <v>0</v>
      </c>
      <c r="AC1043" s="299">
        <v>0</v>
      </c>
      <c r="AD1043" s="71">
        <v>0</v>
      </c>
      <c r="AE1043" s="158" t="s">
        <v>74</v>
      </c>
      <c r="AF1043" s="71">
        <f t="shared" si="81"/>
        <v>0</v>
      </c>
      <c r="AG1043" s="70">
        <v>0</v>
      </c>
      <c r="AH1043" s="300">
        <v>0</v>
      </c>
      <c r="AI1043" s="158" t="s">
        <v>74</v>
      </c>
      <c r="AJ1043" s="67">
        <v>0</v>
      </c>
      <c r="AK1043" s="76" t="s">
        <v>74</v>
      </c>
      <c r="AL1043" s="76" t="s">
        <v>74</v>
      </c>
      <c r="AM1043" s="71">
        <f t="shared" si="82"/>
        <v>0</v>
      </c>
      <c r="AN1043" s="305">
        <f>+K1043+AC1043-AH1043</f>
        <v>9450000</v>
      </c>
      <c r="AO1043" s="67" t="s">
        <v>66</v>
      </c>
      <c r="AP1043" s="70">
        <v>9450000</v>
      </c>
      <c r="AQ1043" s="67" t="s">
        <v>94</v>
      </c>
      <c r="AR1043" s="70">
        <v>0</v>
      </c>
      <c r="AS1043" s="80" t="s">
        <v>74</v>
      </c>
      <c r="AT1043" s="301">
        <v>7350000</v>
      </c>
      <c r="AU1043" s="203">
        <f t="shared" si="83"/>
        <v>2100000</v>
      </c>
      <c r="AV1043" s="83">
        <f t="shared" si="84"/>
        <v>0.77777777777777779</v>
      </c>
      <c r="AW1043" s="158" t="s">
        <v>74</v>
      </c>
      <c r="AX1043" s="67" t="s">
        <v>95</v>
      </c>
      <c r="AY1043" s="71" t="s">
        <v>7761</v>
      </c>
      <c r="AZ1043" s="68" t="s">
        <v>66</v>
      </c>
      <c r="BA1043" s="68" t="s">
        <v>66</v>
      </c>
    </row>
    <row r="1044" spans="2:53" x14ac:dyDescent="0.25">
      <c r="B1044" s="68">
        <v>2024</v>
      </c>
      <c r="C1044" s="68">
        <v>891780111</v>
      </c>
      <c r="D1044" s="69" t="s">
        <v>64</v>
      </c>
      <c r="E1044" s="74" t="s">
        <v>7760</v>
      </c>
      <c r="F1044" s="71" t="s">
        <v>7759</v>
      </c>
      <c r="G1044" s="314">
        <v>0</v>
      </c>
      <c r="H1044" s="67" t="s">
        <v>72</v>
      </c>
      <c r="I1044" s="69" t="s">
        <v>65</v>
      </c>
      <c r="J1044" s="70" t="s">
        <v>7758</v>
      </c>
      <c r="K1044" s="70">
        <v>13500000</v>
      </c>
      <c r="L1044" s="68" t="s">
        <v>67</v>
      </c>
      <c r="M1044" s="70" t="s">
        <v>7757</v>
      </c>
      <c r="N1044" s="70">
        <v>57414091</v>
      </c>
      <c r="O1044" s="70">
        <v>1498</v>
      </c>
      <c r="P1044" s="158">
        <v>45475</v>
      </c>
      <c r="Q1044" s="70">
        <v>4519037000</v>
      </c>
      <c r="R1044" s="158">
        <v>45492</v>
      </c>
      <c r="S1044" s="70">
        <v>13500000</v>
      </c>
      <c r="T1044" s="67" t="s">
        <v>66</v>
      </c>
      <c r="U1044" s="70">
        <v>36557666</v>
      </c>
      <c r="V1044" s="70" t="s">
        <v>5987</v>
      </c>
      <c r="W1044" s="158">
        <v>45492</v>
      </c>
      <c r="X1044" s="158">
        <v>45492</v>
      </c>
      <c r="Y1044" s="78" t="s">
        <v>74</v>
      </c>
      <c r="Z1044" s="158">
        <v>45626</v>
      </c>
      <c r="AA1044" s="71">
        <f t="shared" si="80"/>
        <v>134</v>
      </c>
      <c r="AB1044" s="71">
        <v>0</v>
      </c>
      <c r="AC1044" s="299">
        <v>0</v>
      </c>
      <c r="AD1044" s="71">
        <v>0</v>
      </c>
      <c r="AE1044" s="158" t="s">
        <v>74</v>
      </c>
      <c r="AF1044" s="71">
        <f t="shared" si="81"/>
        <v>0</v>
      </c>
      <c r="AG1044" s="70">
        <v>0</v>
      </c>
      <c r="AH1044" s="300">
        <v>0</v>
      </c>
      <c r="AI1044" s="158" t="s">
        <v>74</v>
      </c>
      <c r="AJ1044" s="67">
        <v>0</v>
      </c>
      <c r="AK1044" s="76" t="s">
        <v>74</v>
      </c>
      <c r="AL1044" s="76" t="s">
        <v>74</v>
      </c>
      <c r="AM1044" s="71">
        <f t="shared" si="82"/>
        <v>0</v>
      </c>
      <c r="AN1044" s="305">
        <f>+K1044+AC1044-AH1044</f>
        <v>13500000</v>
      </c>
      <c r="AO1044" s="67" t="s">
        <v>66</v>
      </c>
      <c r="AP1044" s="70">
        <v>13500000</v>
      </c>
      <c r="AQ1044" s="67" t="s">
        <v>94</v>
      </c>
      <c r="AR1044" s="70">
        <v>0</v>
      </c>
      <c r="AS1044" s="80" t="s">
        <v>74</v>
      </c>
      <c r="AT1044" s="301">
        <v>10500000</v>
      </c>
      <c r="AU1044" s="203">
        <f t="shared" si="83"/>
        <v>3000000</v>
      </c>
      <c r="AV1044" s="83">
        <f t="shared" si="84"/>
        <v>0.77777777777777779</v>
      </c>
      <c r="AW1044" s="158" t="s">
        <v>74</v>
      </c>
      <c r="AX1044" s="67" t="s">
        <v>95</v>
      </c>
      <c r="AY1044" s="71" t="s">
        <v>7756</v>
      </c>
      <c r="AZ1044" s="68" t="s">
        <v>66</v>
      </c>
      <c r="BA1044" s="68" t="s">
        <v>66</v>
      </c>
    </row>
    <row r="1045" spans="2:53" x14ac:dyDescent="0.25">
      <c r="B1045" s="68">
        <v>2024</v>
      </c>
      <c r="C1045" s="68">
        <v>891780111</v>
      </c>
      <c r="D1045" s="69" t="s">
        <v>64</v>
      </c>
      <c r="E1045" s="74" t="s">
        <v>7755</v>
      </c>
      <c r="F1045" s="71" t="s">
        <v>7754</v>
      </c>
      <c r="G1045" s="314">
        <v>0</v>
      </c>
      <c r="H1045" s="67" t="s">
        <v>72</v>
      </c>
      <c r="I1045" s="69" t="s">
        <v>65</v>
      </c>
      <c r="J1045" s="70" t="s">
        <v>7753</v>
      </c>
      <c r="K1045" s="70">
        <v>13500000</v>
      </c>
      <c r="L1045" s="68" t="s">
        <v>67</v>
      </c>
      <c r="M1045" s="70" t="s">
        <v>7752</v>
      </c>
      <c r="N1045" s="70">
        <v>1095701829</v>
      </c>
      <c r="O1045" s="70">
        <v>1498</v>
      </c>
      <c r="P1045" s="158">
        <v>45475</v>
      </c>
      <c r="Q1045" s="70">
        <v>4519037000</v>
      </c>
      <c r="R1045" s="158">
        <v>45492</v>
      </c>
      <c r="S1045" s="70">
        <v>13500000</v>
      </c>
      <c r="T1045" s="67" t="s">
        <v>66</v>
      </c>
      <c r="U1045" s="70">
        <v>36557666</v>
      </c>
      <c r="V1045" s="70" t="s">
        <v>5987</v>
      </c>
      <c r="W1045" s="158">
        <v>45492</v>
      </c>
      <c r="X1045" s="158">
        <v>45492</v>
      </c>
      <c r="Y1045" s="78" t="s">
        <v>74</v>
      </c>
      <c r="Z1045" s="158">
        <v>45626</v>
      </c>
      <c r="AA1045" s="71">
        <f t="shared" si="80"/>
        <v>134</v>
      </c>
      <c r="AB1045" s="71">
        <v>0</v>
      </c>
      <c r="AC1045" s="299">
        <v>0</v>
      </c>
      <c r="AD1045" s="71">
        <v>0</v>
      </c>
      <c r="AE1045" s="158" t="s">
        <v>74</v>
      </c>
      <c r="AF1045" s="71">
        <f t="shared" si="81"/>
        <v>0</v>
      </c>
      <c r="AG1045" s="70">
        <v>0</v>
      </c>
      <c r="AH1045" s="300">
        <v>0</v>
      </c>
      <c r="AI1045" s="158" t="s">
        <v>74</v>
      </c>
      <c r="AJ1045" s="67">
        <v>0</v>
      </c>
      <c r="AK1045" s="76" t="s">
        <v>74</v>
      </c>
      <c r="AL1045" s="76" t="s">
        <v>74</v>
      </c>
      <c r="AM1045" s="71">
        <f t="shared" si="82"/>
        <v>0</v>
      </c>
      <c r="AN1045" s="305">
        <f>+K1045+AC1045-AH1045</f>
        <v>13500000</v>
      </c>
      <c r="AO1045" s="67" t="s">
        <v>66</v>
      </c>
      <c r="AP1045" s="70">
        <v>13500000</v>
      </c>
      <c r="AQ1045" s="67" t="s">
        <v>94</v>
      </c>
      <c r="AR1045" s="70">
        <v>0</v>
      </c>
      <c r="AS1045" s="80" t="s">
        <v>74</v>
      </c>
      <c r="AT1045" s="301">
        <v>10500000</v>
      </c>
      <c r="AU1045" s="203">
        <f t="shared" si="83"/>
        <v>3000000</v>
      </c>
      <c r="AV1045" s="83">
        <f t="shared" si="84"/>
        <v>0.77777777777777779</v>
      </c>
      <c r="AW1045" s="158" t="s">
        <v>74</v>
      </c>
      <c r="AX1045" s="67" t="s">
        <v>95</v>
      </c>
      <c r="AY1045" s="71" t="s">
        <v>7751</v>
      </c>
      <c r="AZ1045" s="68" t="s">
        <v>66</v>
      </c>
      <c r="BA1045" s="68" t="s">
        <v>66</v>
      </c>
    </row>
    <row r="1046" spans="2:53" x14ac:dyDescent="0.25">
      <c r="B1046" s="68">
        <v>2024</v>
      </c>
      <c r="C1046" s="68">
        <v>891780111</v>
      </c>
      <c r="D1046" s="69" t="s">
        <v>64</v>
      </c>
      <c r="E1046" s="74" t="s">
        <v>7750</v>
      </c>
      <c r="F1046" s="71" t="s">
        <v>7749</v>
      </c>
      <c r="G1046" s="314">
        <v>0</v>
      </c>
      <c r="H1046" s="67" t="s">
        <v>72</v>
      </c>
      <c r="I1046" s="69" t="s">
        <v>65</v>
      </c>
      <c r="J1046" s="70" t="s">
        <v>7748</v>
      </c>
      <c r="K1046" s="70">
        <v>13500000</v>
      </c>
      <c r="L1046" s="68" t="s">
        <v>67</v>
      </c>
      <c r="M1046" s="70" t="s">
        <v>7747</v>
      </c>
      <c r="N1046" s="70">
        <v>1083024033</v>
      </c>
      <c r="O1046" s="70">
        <v>1498</v>
      </c>
      <c r="P1046" s="158">
        <v>45475</v>
      </c>
      <c r="Q1046" s="70">
        <v>4519037000</v>
      </c>
      <c r="R1046" s="158">
        <v>45492</v>
      </c>
      <c r="S1046" s="70">
        <v>13500000</v>
      </c>
      <c r="T1046" s="67" t="s">
        <v>66</v>
      </c>
      <c r="U1046" s="70">
        <v>36557666</v>
      </c>
      <c r="V1046" s="70" t="s">
        <v>5987</v>
      </c>
      <c r="W1046" s="158">
        <v>45492</v>
      </c>
      <c r="X1046" s="158">
        <v>45492</v>
      </c>
      <c r="Y1046" s="78" t="s">
        <v>74</v>
      </c>
      <c r="Z1046" s="158">
        <v>45626</v>
      </c>
      <c r="AA1046" s="71">
        <f t="shared" si="80"/>
        <v>134</v>
      </c>
      <c r="AB1046" s="71">
        <v>0</v>
      </c>
      <c r="AC1046" s="299">
        <v>0</v>
      </c>
      <c r="AD1046" s="71">
        <v>0</v>
      </c>
      <c r="AE1046" s="158" t="s">
        <v>74</v>
      </c>
      <c r="AF1046" s="71">
        <f t="shared" si="81"/>
        <v>0</v>
      </c>
      <c r="AG1046" s="70">
        <v>0</v>
      </c>
      <c r="AH1046" s="300">
        <v>0</v>
      </c>
      <c r="AI1046" s="158" t="s">
        <v>74</v>
      </c>
      <c r="AJ1046" s="67">
        <v>0</v>
      </c>
      <c r="AK1046" s="76" t="s">
        <v>74</v>
      </c>
      <c r="AL1046" s="76" t="s">
        <v>74</v>
      </c>
      <c r="AM1046" s="71">
        <f t="shared" si="82"/>
        <v>0</v>
      </c>
      <c r="AN1046" s="305">
        <f>+K1046+AC1046-AH1046</f>
        <v>13500000</v>
      </c>
      <c r="AO1046" s="67" t="s">
        <v>66</v>
      </c>
      <c r="AP1046" s="70">
        <v>13500000</v>
      </c>
      <c r="AQ1046" s="67" t="s">
        <v>94</v>
      </c>
      <c r="AR1046" s="70">
        <v>0</v>
      </c>
      <c r="AS1046" s="80" t="s">
        <v>74</v>
      </c>
      <c r="AT1046" s="301">
        <v>10500000</v>
      </c>
      <c r="AU1046" s="203">
        <f t="shared" si="83"/>
        <v>3000000</v>
      </c>
      <c r="AV1046" s="83">
        <f t="shared" si="84"/>
        <v>0.77777777777777779</v>
      </c>
      <c r="AW1046" s="158" t="s">
        <v>74</v>
      </c>
      <c r="AX1046" s="67" t="s">
        <v>95</v>
      </c>
      <c r="AY1046" s="71" t="s">
        <v>7746</v>
      </c>
      <c r="AZ1046" s="68" t="s">
        <v>66</v>
      </c>
      <c r="BA1046" s="68" t="s">
        <v>66</v>
      </c>
    </row>
    <row r="1047" spans="2:53" x14ac:dyDescent="0.25">
      <c r="B1047" s="68">
        <v>2024</v>
      </c>
      <c r="C1047" s="68">
        <v>891780111</v>
      </c>
      <c r="D1047" s="69" t="s">
        <v>64</v>
      </c>
      <c r="E1047" s="74" t="s">
        <v>7745</v>
      </c>
      <c r="F1047" s="71" t="s">
        <v>7744</v>
      </c>
      <c r="G1047" s="314">
        <v>0</v>
      </c>
      <c r="H1047" s="67" t="s">
        <v>72</v>
      </c>
      <c r="I1047" s="69" t="s">
        <v>65</v>
      </c>
      <c r="J1047" s="70" t="s">
        <v>7743</v>
      </c>
      <c r="K1047" s="70">
        <v>11250000</v>
      </c>
      <c r="L1047" s="68" t="s">
        <v>67</v>
      </c>
      <c r="M1047" s="70" t="s">
        <v>7742</v>
      </c>
      <c r="N1047" s="70">
        <v>57434959</v>
      </c>
      <c r="O1047" s="70">
        <v>1499</v>
      </c>
      <c r="P1047" s="158">
        <v>45475</v>
      </c>
      <c r="Q1047" s="70">
        <v>2126650000</v>
      </c>
      <c r="R1047" s="158">
        <v>45492</v>
      </c>
      <c r="S1047" s="70">
        <v>11250000</v>
      </c>
      <c r="T1047" s="67" t="s">
        <v>66</v>
      </c>
      <c r="U1047" s="70">
        <v>36694483</v>
      </c>
      <c r="V1047" s="70" t="s">
        <v>7599</v>
      </c>
      <c r="W1047" s="158">
        <v>45492</v>
      </c>
      <c r="X1047" s="158">
        <v>45492</v>
      </c>
      <c r="Y1047" s="78" t="s">
        <v>74</v>
      </c>
      <c r="Z1047" s="158">
        <v>45626</v>
      </c>
      <c r="AA1047" s="71">
        <f t="shared" si="80"/>
        <v>134</v>
      </c>
      <c r="AB1047" s="71">
        <v>0</v>
      </c>
      <c r="AC1047" s="299">
        <v>0</v>
      </c>
      <c r="AD1047" s="71">
        <v>0</v>
      </c>
      <c r="AE1047" s="158" t="s">
        <v>74</v>
      </c>
      <c r="AF1047" s="71">
        <f t="shared" si="81"/>
        <v>0</v>
      </c>
      <c r="AG1047" s="70">
        <v>0</v>
      </c>
      <c r="AH1047" s="300">
        <v>0</v>
      </c>
      <c r="AI1047" s="158" t="s">
        <v>74</v>
      </c>
      <c r="AJ1047" s="67">
        <v>0</v>
      </c>
      <c r="AK1047" s="76" t="s">
        <v>74</v>
      </c>
      <c r="AL1047" s="76" t="s">
        <v>74</v>
      </c>
      <c r="AM1047" s="71">
        <f t="shared" si="82"/>
        <v>0</v>
      </c>
      <c r="AN1047" s="305">
        <f>+K1047+AC1047-AH1047</f>
        <v>11250000</v>
      </c>
      <c r="AO1047" s="67" t="s">
        <v>66</v>
      </c>
      <c r="AP1047" s="70">
        <v>11250000</v>
      </c>
      <c r="AQ1047" s="67" t="s">
        <v>94</v>
      </c>
      <c r="AR1047" s="70">
        <v>0</v>
      </c>
      <c r="AS1047" s="80" t="s">
        <v>74</v>
      </c>
      <c r="AT1047" s="301">
        <v>8750000</v>
      </c>
      <c r="AU1047" s="203">
        <f t="shared" si="83"/>
        <v>2500000</v>
      </c>
      <c r="AV1047" s="83">
        <f t="shared" si="84"/>
        <v>0.77777777777777779</v>
      </c>
      <c r="AW1047" s="158" t="s">
        <v>74</v>
      </c>
      <c r="AX1047" s="67" t="s">
        <v>95</v>
      </c>
      <c r="AY1047" s="71" t="s">
        <v>7741</v>
      </c>
      <c r="AZ1047" s="68" t="s">
        <v>66</v>
      </c>
      <c r="BA1047" s="68" t="s">
        <v>66</v>
      </c>
    </row>
    <row r="1048" spans="2:53" x14ac:dyDescent="0.25">
      <c r="B1048" s="68">
        <v>2024</v>
      </c>
      <c r="C1048" s="68">
        <v>891780111</v>
      </c>
      <c r="D1048" s="69" t="s">
        <v>64</v>
      </c>
      <c r="E1048" s="74" t="s">
        <v>7740</v>
      </c>
      <c r="F1048" s="71" t="s">
        <v>7739</v>
      </c>
      <c r="G1048" s="314">
        <v>0</v>
      </c>
      <c r="H1048" s="67" t="s">
        <v>72</v>
      </c>
      <c r="I1048" s="69" t="s">
        <v>65</v>
      </c>
      <c r="J1048" s="70" t="s">
        <v>7738</v>
      </c>
      <c r="K1048" s="70">
        <v>13500000</v>
      </c>
      <c r="L1048" s="68" t="s">
        <v>67</v>
      </c>
      <c r="M1048" s="70" t="s">
        <v>7737</v>
      </c>
      <c r="N1048" s="70">
        <v>1082981735</v>
      </c>
      <c r="O1048" s="70">
        <v>1498</v>
      </c>
      <c r="P1048" s="158">
        <v>45475</v>
      </c>
      <c r="Q1048" s="70">
        <v>4519037000</v>
      </c>
      <c r="R1048" s="158">
        <v>45492</v>
      </c>
      <c r="S1048" s="70">
        <v>13500000</v>
      </c>
      <c r="T1048" s="67" t="s">
        <v>66</v>
      </c>
      <c r="U1048" s="70">
        <v>36694483</v>
      </c>
      <c r="V1048" s="70" t="s">
        <v>7599</v>
      </c>
      <c r="W1048" s="158">
        <v>45492</v>
      </c>
      <c r="X1048" s="158">
        <v>45492</v>
      </c>
      <c r="Y1048" s="78" t="s">
        <v>74</v>
      </c>
      <c r="Z1048" s="158">
        <v>45626</v>
      </c>
      <c r="AA1048" s="71">
        <f t="shared" si="80"/>
        <v>134</v>
      </c>
      <c r="AB1048" s="71">
        <v>0</v>
      </c>
      <c r="AC1048" s="299">
        <v>0</v>
      </c>
      <c r="AD1048" s="71">
        <v>0</v>
      </c>
      <c r="AE1048" s="158" t="s">
        <v>74</v>
      </c>
      <c r="AF1048" s="71">
        <f t="shared" si="81"/>
        <v>0</v>
      </c>
      <c r="AG1048" s="70">
        <v>0</v>
      </c>
      <c r="AH1048" s="300">
        <v>0</v>
      </c>
      <c r="AI1048" s="158" t="s">
        <v>74</v>
      </c>
      <c r="AJ1048" s="67">
        <v>0</v>
      </c>
      <c r="AK1048" s="76" t="s">
        <v>74</v>
      </c>
      <c r="AL1048" s="76" t="s">
        <v>74</v>
      </c>
      <c r="AM1048" s="71">
        <f t="shared" si="82"/>
        <v>0</v>
      </c>
      <c r="AN1048" s="305">
        <f>+K1048+AC1048-AH1048</f>
        <v>13500000</v>
      </c>
      <c r="AO1048" s="67" t="s">
        <v>66</v>
      </c>
      <c r="AP1048" s="70">
        <v>13500000</v>
      </c>
      <c r="AQ1048" s="67" t="s">
        <v>94</v>
      </c>
      <c r="AR1048" s="70">
        <v>0</v>
      </c>
      <c r="AS1048" s="80" t="s">
        <v>74</v>
      </c>
      <c r="AT1048" s="301">
        <v>10500000</v>
      </c>
      <c r="AU1048" s="203">
        <f t="shared" si="83"/>
        <v>3000000</v>
      </c>
      <c r="AV1048" s="83">
        <f t="shared" si="84"/>
        <v>0.77777777777777779</v>
      </c>
      <c r="AW1048" s="158" t="s">
        <v>74</v>
      </c>
      <c r="AX1048" s="67" t="s">
        <v>95</v>
      </c>
      <c r="AY1048" s="71" t="s">
        <v>7736</v>
      </c>
      <c r="AZ1048" s="68" t="s">
        <v>66</v>
      </c>
      <c r="BA1048" s="68" t="s">
        <v>66</v>
      </c>
    </row>
    <row r="1049" spans="2:53" x14ac:dyDescent="0.25">
      <c r="B1049" s="68">
        <v>2024</v>
      </c>
      <c r="C1049" s="68">
        <v>891780111</v>
      </c>
      <c r="D1049" s="69" t="s">
        <v>64</v>
      </c>
      <c r="E1049" s="74" t="s">
        <v>7735</v>
      </c>
      <c r="F1049" s="71" t="s">
        <v>7734</v>
      </c>
      <c r="G1049" s="314">
        <v>0</v>
      </c>
      <c r="H1049" s="67" t="s">
        <v>72</v>
      </c>
      <c r="I1049" s="69" t="s">
        <v>65</v>
      </c>
      <c r="J1049" s="70" t="s">
        <v>7733</v>
      </c>
      <c r="K1049" s="70">
        <v>13500000</v>
      </c>
      <c r="L1049" s="68" t="s">
        <v>67</v>
      </c>
      <c r="M1049" s="70" t="s">
        <v>7732</v>
      </c>
      <c r="N1049" s="70">
        <v>1083038270</v>
      </c>
      <c r="O1049" s="70">
        <v>1498</v>
      </c>
      <c r="P1049" s="158">
        <v>45475</v>
      </c>
      <c r="Q1049" s="70">
        <v>4519037000</v>
      </c>
      <c r="R1049" s="158">
        <v>45492</v>
      </c>
      <c r="S1049" s="70">
        <v>13500000</v>
      </c>
      <c r="T1049" s="67" t="s">
        <v>66</v>
      </c>
      <c r="U1049" s="70">
        <v>36557666</v>
      </c>
      <c r="V1049" s="70" t="s">
        <v>5987</v>
      </c>
      <c r="W1049" s="158">
        <v>45492</v>
      </c>
      <c r="X1049" s="158">
        <v>45492</v>
      </c>
      <c r="Y1049" s="78" t="s">
        <v>74</v>
      </c>
      <c r="Z1049" s="158">
        <v>45626</v>
      </c>
      <c r="AA1049" s="71">
        <f t="shared" si="80"/>
        <v>134</v>
      </c>
      <c r="AB1049" s="71">
        <v>0</v>
      </c>
      <c r="AC1049" s="299">
        <v>0</v>
      </c>
      <c r="AD1049" s="71">
        <v>0</v>
      </c>
      <c r="AE1049" s="158" t="s">
        <v>74</v>
      </c>
      <c r="AF1049" s="71">
        <f t="shared" si="81"/>
        <v>0</v>
      </c>
      <c r="AG1049" s="70">
        <v>0</v>
      </c>
      <c r="AH1049" s="300">
        <v>0</v>
      </c>
      <c r="AI1049" s="158" t="s">
        <v>74</v>
      </c>
      <c r="AJ1049" s="67">
        <v>0</v>
      </c>
      <c r="AK1049" s="76" t="s">
        <v>74</v>
      </c>
      <c r="AL1049" s="76" t="s">
        <v>74</v>
      </c>
      <c r="AM1049" s="71">
        <f t="shared" si="82"/>
        <v>0</v>
      </c>
      <c r="AN1049" s="305">
        <f>+K1049+AC1049-AH1049</f>
        <v>13500000</v>
      </c>
      <c r="AO1049" s="67" t="s">
        <v>66</v>
      </c>
      <c r="AP1049" s="70">
        <v>13500000</v>
      </c>
      <c r="AQ1049" s="67" t="s">
        <v>94</v>
      </c>
      <c r="AR1049" s="70">
        <v>0</v>
      </c>
      <c r="AS1049" s="80" t="s">
        <v>74</v>
      </c>
      <c r="AT1049" s="301">
        <v>10500000</v>
      </c>
      <c r="AU1049" s="203">
        <f t="shared" si="83"/>
        <v>3000000</v>
      </c>
      <c r="AV1049" s="83">
        <f t="shared" si="84"/>
        <v>0.77777777777777779</v>
      </c>
      <c r="AW1049" s="158" t="s">
        <v>74</v>
      </c>
      <c r="AX1049" s="67" t="s">
        <v>95</v>
      </c>
      <c r="AY1049" s="71" t="s">
        <v>7731</v>
      </c>
      <c r="AZ1049" s="68" t="s">
        <v>66</v>
      </c>
      <c r="BA1049" s="68" t="s">
        <v>66</v>
      </c>
    </row>
    <row r="1050" spans="2:53" x14ac:dyDescent="0.25">
      <c r="B1050" s="68">
        <v>2024</v>
      </c>
      <c r="C1050" s="68">
        <v>891780111</v>
      </c>
      <c r="D1050" s="69" t="s">
        <v>64</v>
      </c>
      <c r="E1050" s="74" t="s">
        <v>7730</v>
      </c>
      <c r="F1050" s="71" t="s">
        <v>7729</v>
      </c>
      <c r="G1050" s="314">
        <v>0</v>
      </c>
      <c r="H1050" s="67" t="s">
        <v>72</v>
      </c>
      <c r="I1050" s="69" t="s">
        <v>65</v>
      </c>
      <c r="J1050" s="70" t="s">
        <v>7728</v>
      </c>
      <c r="K1050" s="70">
        <v>12150000</v>
      </c>
      <c r="L1050" s="68" t="s">
        <v>67</v>
      </c>
      <c r="M1050" s="70" t="s">
        <v>7727</v>
      </c>
      <c r="N1050" s="70">
        <v>1083006157</v>
      </c>
      <c r="O1050" s="70">
        <v>1498</v>
      </c>
      <c r="P1050" s="158">
        <v>45475</v>
      </c>
      <c r="Q1050" s="70">
        <v>4519037000</v>
      </c>
      <c r="R1050" s="158">
        <v>45492</v>
      </c>
      <c r="S1050" s="70">
        <v>12150000</v>
      </c>
      <c r="T1050" s="67" t="s">
        <v>66</v>
      </c>
      <c r="U1050" s="70">
        <v>1082950841</v>
      </c>
      <c r="V1050" s="70" t="s">
        <v>759</v>
      </c>
      <c r="W1050" s="158">
        <v>45492</v>
      </c>
      <c r="X1050" s="158">
        <v>45492</v>
      </c>
      <c r="Y1050" s="78" t="s">
        <v>74</v>
      </c>
      <c r="Z1050" s="158">
        <v>45626</v>
      </c>
      <c r="AA1050" s="71">
        <f t="shared" si="80"/>
        <v>134</v>
      </c>
      <c r="AB1050" s="71">
        <v>0</v>
      </c>
      <c r="AC1050" s="299">
        <v>0</v>
      </c>
      <c r="AD1050" s="71">
        <v>0</v>
      </c>
      <c r="AE1050" s="158" t="s">
        <v>74</v>
      </c>
      <c r="AF1050" s="71">
        <f t="shared" si="81"/>
        <v>0</v>
      </c>
      <c r="AG1050" s="70">
        <v>0</v>
      </c>
      <c r="AH1050" s="300">
        <v>0</v>
      </c>
      <c r="AI1050" s="158" t="s">
        <v>74</v>
      </c>
      <c r="AJ1050" s="67">
        <v>0</v>
      </c>
      <c r="AK1050" s="76" t="s">
        <v>74</v>
      </c>
      <c r="AL1050" s="76" t="s">
        <v>74</v>
      </c>
      <c r="AM1050" s="71">
        <f t="shared" si="82"/>
        <v>0</v>
      </c>
      <c r="AN1050" s="305">
        <f>+K1050+AC1050-AH1050</f>
        <v>12150000</v>
      </c>
      <c r="AO1050" s="67" t="s">
        <v>66</v>
      </c>
      <c r="AP1050" s="70">
        <v>12150000</v>
      </c>
      <c r="AQ1050" s="67" t="s">
        <v>94</v>
      </c>
      <c r="AR1050" s="70">
        <v>0</v>
      </c>
      <c r="AS1050" s="80" t="s">
        <v>74</v>
      </c>
      <c r="AT1050" s="301">
        <v>9450000</v>
      </c>
      <c r="AU1050" s="203">
        <f t="shared" si="83"/>
        <v>2700000</v>
      </c>
      <c r="AV1050" s="83">
        <f t="shared" si="84"/>
        <v>0.77777777777777779</v>
      </c>
      <c r="AW1050" s="158" t="s">
        <v>74</v>
      </c>
      <c r="AX1050" s="67" t="s">
        <v>95</v>
      </c>
      <c r="AY1050" s="71" t="s">
        <v>7726</v>
      </c>
      <c r="AZ1050" s="68" t="s">
        <v>66</v>
      </c>
      <c r="BA1050" s="68" t="s">
        <v>66</v>
      </c>
    </row>
    <row r="1051" spans="2:53" x14ac:dyDescent="0.25">
      <c r="B1051" s="68">
        <v>2024</v>
      </c>
      <c r="C1051" s="68">
        <v>891780111</v>
      </c>
      <c r="D1051" s="69" t="s">
        <v>64</v>
      </c>
      <c r="E1051" s="74" t="s">
        <v>7725</v>
      </c>
      <c r="F1051" s="71" t="s">
        <v>7724</v>
      </c>
      <c r="G1051" s="314">
        <v>0</v>
      </c>
      <c r="H1051" s="67" t="s">
        <v>72</v>
      </c>
      <c r="I1051" s="69" t="s">
        <v>65</v>
      </c>
      <c r="J1051" s="70" t="s">
        <v>7719</v>
      </c>
      <c r="K1051" s="70">
        <v>12150000</v>
      </c>
      <c r="L1051" s="68" t="s">
        <v>67</v>
      </c>
      <c r="M1051" s="70" t="s">
        <v>7723</v>
      </c>
      <c r="N1051" s="70">
        <v>1083019153</v>
      </c>
      <c r="O1051" s="70">
        <v>1498</v>
      </c>
      <c r="P1051" s="158">
        <v>45475</v>
      </c>
      <c r="Q1051" s="70">
        <v>4519037000</v>
      </c>
      <c r="R1051" s="158">
        <v>45492</v>
      </c>
      <c r="S1051" s="70">
        <v>12150000</v>
      </c>
      <c r="T1051" s="67" t="s">
        <v>66</v>
      </c>
      <c r="U1051" s="70">
        <v>41947381</v>
      </c>
      <c r="V1051" s="70" t="s">
        <v>7502</v>
      </c>
      <c r="W1051" s="158">
        <v>45492</v>
      </c>
      <c r="X1051" s="158">
        <v>45492</v>
      </c>
      <c r="Y1051" s="78" t="s">
        <v>74</v>
      </c>
      <c r="Z1051" s="158">
        <v>45626</v>
      </c>
      <c r="AA1051" s="71">
        <f t="shared" si="80"/>
        <v>134</v>
      </c>
      <c r="AB1051" s="71">
        <v>0</v>
      </c>
      <c r="AC1051" s="299">
        <v>0</v>
      </c>
      <c r="AD1051" s="71">
        <v>0</v>
      </c>
      <c r="AE1051" s="158" t="s">
        <v>74</v>
      </c>
      <c r="AF1051" s="71">
        <f t="shared" si="81"/>
        <v>0</v>
      </c>
      <c r="AG1051" s="70">
        <v>0</v>
      </c>
      <c r="AH1051" s="300">
        <v>0</v>
      </c>
      <c r="AI1051" s="158" t="s">
        <v>74</v>
      </c>
      <c r="AJ1051" s="67">
        <v>0</v>
      </c>
      <c r="AK1051" s="76" t="s">
        <v>74</v>
      </c>
      <c r="AL1051" s="76" t="s">
        <v>74</v>
      </c>
      <c r="AM1051" s="71">
        <f t="shared" si="82"/>
        <v>0</v>
      </c>
      <c r="AN1051" s="305">
        <f>+K1051+AC1051-AH1051</f>
        <v>12150000</v>
      </c>
      <c r="AO1051" s="67" t="s">
        <v>66</v>
      </c>
      <c r="AP1051" s="70">
        <v>12150000</v>
      </c>
      <c r="AQ1051" s="67" t="s">
        <v>94</v>
      </c>
      <c r="AR1051" s="70">
        <v>0</v>
      </c>
      <c r="AS1051" s="80" t="s">
        <v>74</v>
      </c>
      <c r="AT1051" s="301">
        <v>9450000</v>
      </c>
      <c r="AU1051" s="203">
        <f t="shared" si="83"/>
        <v>2700000</v>
      </c>
      <c r="AV1051" s="83">
        <f t="shared" si="84"/>
        <v>0.77777777777777779</v>
      </c>
      <c r="AW1051" s="158" t="s">
        <v>74</v>
      </c>
      <c r="AX1051" s="67" t="s">
        <v>95</v>
      </c>
      <c r="AY1051" s="71" t="s">
        <v>7722</v>
      </c>
      <c r="AZ1051" s="68" t="s">
        <v>66</v>
      </c>
      <c r="BA1051" s="68" t="s">
        <v>66</v>
      </c>
    </row>
    <row r="1052" spans="2:53" x14ac:dyDescent="0.25">
      <c r="B1052" s="68">
        <v>2024</v>
      </c>
      <c r="C1052" s="68">
        <v>891780111</v>
      </c>
      <c r="D1052" s="69" t="s">
        <v>64</v>
      </c>
      <c r="E1052" s="74" t="s">
        <v>7721</v>
      </c>
      <c r="F1052" s="71" t="s">
        <v>7720</v>
      </c>
      <c r="G1052" s="314">
        <v>0</v>
      </c>
      <c r="H1052" s="67" t="s">
        <v>72</v>
      </c>
      <c r="I1052" s="69" t="s">
        <v>65</v>
      </c>
      <c r="J1052" s="70" t="s">
        <v>7719</v>
      </c>
      <c r="K1052" s="70">
        <v>11250000</v>
      </c>
      <c r="L1052" s="68" t="s">
        <v>67</v>
      </c>
      <c r="M1052" s="70" t="s">
        <v>7718</v>
      </c>
      <c r="N1052" s="70">
        <v>1083041732</v>
      </c>
      <c r="O1052" s="70">
        <v>1499</v>
      </c>
      <c r="P1052" s="158">
        <v>45475</v>
      </c>
      <c r="Q1052" s="70">
        <v>2126650000</v>
      </c>
      <c r="R1052" s="158">
        <v>45492</v>
      </c>
      <c r="S1052" s="70">
        <v>11250000</v>
      </c>
      <c r="T1052" s="67" t="s">
        <v>66</v>
      </c>
      <c r="U1052" s="70">
        <v>30766322</v>
      </c>
      <c r="V1052" s="70" t="s">
        <v>6345</v>
      </c>
      <c r="W1052" s="158">
        <v>45492</v>
      </c>
      <c r="X1052" s="158">
        <v>45492</v>
      </c>
      <c r="Y1052" s="78" t="s">
        <v>74</v>
      </c>
      <c r="Z1052" s="158">
        <v>45626</v>
      </c>
      <c r="AA1052" s="71">
        <f t="shared" si="80"/>
        <v>134</v>
      </c>
      <c r="AB1052" s="71">
        <v>0</v>
      </c>
      <c r="AC1052" s="299">
        <v>0</v>
      </c>
      <c r="AD1052" s="71">
        <v>0</v>
      </c>
      <c r="AE1052" s="158" t="s">
        <v>74</v>
      </c>
      <c r="AF1052" s="71">
        <f t="shared" si="81"/>
        <v>0</v>
      </c>
      <c r="AG1052" s="70">
        <v>0</v>
      </c>
      <c r="AH1052" s="300">
        <v>0</v>
      </c>
      <c r="AI1052" s="158" t="s">
        <v>74</v>
      </c>
      <c r="AJ1052" s="67">
        <v>0</v>
      </c>
      <c r="AK1052" s="76" t="s">
        <v>74</v>
      </c>
      <c r="AL1052" s="76" t="s">
        <v>74</v>
      </c>
      <c r="AM1052" s="71">
        <f t="shared" si="82"/>
        <v>0</v>
      </c>
      <c r="AN1052" s="305">
        <f>+K1052+AC1052-AH1052</f>
        <v>11250000</v>
      </c>
      <c r="AO1052" s="67" t="s">
        <v>66</v>
      </c>
      <c r="AP1052" s="70">
        <v>11250000</v>
      </c>
      <c r="AQ1052" s="67" t="s">
        <v>94</v>
      </c>
      <c r="AR1052" s="70">
        <v>0</v>
      </c>
      <c r="AS1052" s="80" t="s">
        <v>74</v>
      </c>
      <c r="AT1052" s="301">
        <v>8750000</v>
      </c>
      <c r="AU1052" s="203">
        <f t="shared" si="83"/>
        <v>2500000</v>
      </c>
      <c r="AV1052" s="83">
        <f t="shared" si="84"/>
        <v>0.77777777777777779</v>
      </c>
      <c r="AW1052" s="158" t="s">
        <v>74</v>
      </c>
      <c r="AX1052" s="67" t="s">
        <v>95</v>
      </c>
      <c r="AY1052" s="71" t="s">
        <v>7717</v>
      </c>
      <c r="AZ1052" s="68" t="s">
        <v>66</v>
      </c>
      <c r="BA1052" s="68" t="s">
        <v>66</v>
      </c>
    </row>
    <row r="1053" spans="2:53" x14ac:dyDescent="0.25">
      <c r="B1053" s="68">
        <v>2024</v>
      </c>
      <c r="C1053" s="68">
        <v>891780111</v>
      </c>
      <c r="D1053" s="69" t="s">
        <v>64</v>
      </c>
      <c r="E1053" s="74" t="s">
        <v>7716</v>
      </c>
      <c r="F1053" s="71" t="s">
        <v>7715</v>
      </c>
      <c r="G1053" s="314">
        <v>0</v>
      </c>
      <c r="H1053" s="67" t="s">
        <v>72</v>
      </c>
      <c r="I1053" s="69" t="s">
        <v>65</v>
      </c>
      <c r="J1053" s="70" t="s">
        <v>7714</v>
      </c>
      <c r="K1053" s="70">
        <v>13500000</v>
      </c>
      <c r="L1053" s="68" t="s">
        <v>67</v>
      </c>
      <c r="M1053" s="70" t="s">
        <v>7713</v>
      </c>
      <c r="N1053" s="70">
        <v>36551666</v>
      </c>
      <c r="O1053" s="70">
        <v>1498</v>
      </c>
      <c r="P1053" s="158">
        <v>45475</v>
      </c>
      <c r="Q1053" s="70">
        <v>4519037000</v>
      </c>
      <c r="R1053" s="158">
        <v>45495</v>
      </c>
      <c r="S1053" s="70">
        <v>13500000</v>
      </c>
      <c r="T1053" s="67" t="s">
        <v>66</v>
      </c>
      <c r="U1053" s="70">
        <v>85460625</v>
      </c>
      <c r="V1053" s="70" t="s">
        <v>7712</v>
      </c>
      <c r="W1053" s="158">
        <v>45495</v>
      </c>
      <c r="X1053" s="158">
        <v>45495</v>
      </c>
      <c r="Y1053" s="78" t="s">
        <v>74</v>
      </c>
      <c r="Z1053" s="158">
        <v>45626</v>
      </c>
      <c r="AA1053" s="71">
        <f t="shared" si="80"/>
        <v>131</v>
      </c>
      <c r="AB1053" s="71">
        <v>0</v>
      </c>
      <c r="AC1053" s="299">
        <v>0</v>
      </c>
      <c r="AD1053" s="71">
        <v>0</v>
      </c>
      <c r="AE1053" s="158" t="s">
        <v>74</v>
      </c>
      <c r="AF1053" s="71">
        <f t="shared" si="81"/>
        <v>0</v>
      </c>
      <c r="AG1053" s="70">
        <v>0</v>
      </c>
      <c r="AH1053" s="300">
        <v>0</v>
      </c>
      <c r="AI1053" s="158" t="s">
        <v>74</v>
      </c>
      <c r="AJ1053" s="67">
        <v>0</v>
      </c>
      <c r="AK1053" s="76" t="s">
        <v>74</v>
      </c>
      <c r="AL1053" s="76" t="s">
        <v>74</v>
      </c>
      <c r="AM1053" s="71">
        <f t="shared" si="82"/>
        <v>0</v>
      </c>
      <c r="AN1053" s="305">
        <f>+K1053+AC1053-AH1053</f>
        <v>13500000</v>
      </c>
      <c r="AO1053" s="67" t="s">
        <v>66</v>
      </c>
      <c r="AP1053" s="70">
        <v>13500000</v>
      </c>
      <c r="AQ1053" s="67" t="s">
        <v>94</v>
      </c>
      <c r="AR1053" s="70">
        <v>0</v>
      </c>
      <c r="AS1053" s="80" t="s">
        <v>74</v>
      </c>
      <c r="AT1053" s="301">
        <v>10500000</v>
      </c>
      <c r="AU1053" s="203">
        <f t="shared" si="83"/>
        <v>3000000</v>
      </c>
      <c r="AV1053" s="83">
        <f t="shared" si="84"/>
        <v>0.77777777777777779</v>
      </c>
      <c r="AW1053" s="158" t="s">
        <v>74</v>
      </c>
      <c r="AX1053" s="67" t="s">
        <v>95</v>
      </c>
      <c r="AY1053" s="71" t="s">
        <v>7711</v>
      </c>
      <c r="AZ1053" s="68" t="s">
        <v>66</v>
      </c>
      <c r="BA1053" s="68" t="s">
        <v>66</v>
      </c>
    </row>
    <row r="1054" spans="2:53" x14ac:dyDescent="0.25">
      <c r="B1054" s="68">
        <v>2024</v>
      </c>
      <c r="C1054" s="68">
        <v>891780111</v>
      </c>
      <c r="D1054" s="69" t="s">
        <v>64</v>
      </c>
      <c r="E1054" s="74" t="s">
        <v>7710</v>
      </c>
      <c r="F1054" s="71" t="s">
        <v>7709</v>
      </c>
      <c r="G1054" s="314">
        <v>0</v>
      </c>
      <c r="H1054" s="67" t="s">
        <v>72</v>
      </c>
      <c r="I1054" s="69" t="s">
        <v>65</v>
      </c>
      <c r="J1054" s="70" t="s">
        <v>7708</v>
      </c>
      <c r="K1054" s="70">
        <v>9450000</v>
      </c>
      <c r="L1054" s="68" t="s">
        <v>67</v>
      </c>
      <c r="M1054" s="70" t="s">
        <v>7707</v>
      </c>
      <c r="N1054" s="70">
        <v>1083042920</v>
      </c>
      <c r="O1054" s="70">
        <v>1499</v>
      </c>
      <c r="P1054" s="158">
        <v>45475</v>
      </c>
      <c r="Q1054" s="70">
        <v>2126650000</v>
      </c>
      <c r="R1054" s="158">
        <v>45495</v>
      </c>
      <c r="S1054" s="70">
        <v>9450000</v>
      </c>
      <c r="T1054" s="67" t="s">
        <v>66</v>
      </c>
      <c r="U1054" s="70">
        <v>41947381</v>
      </c>
      <c r="V1054" s="70" t="s">
        <v>7502</v>
      </c>
      <c r="W1054" s="158">
        <v>45495</v>
      </c>
      <c r="X1054" s="158">
        <v>45495</v>
      </c>
      <c r="Y1054" s="78" t="s">
        <v>74</v>
      </c>
      <c r="Z1054" s="158">
        <v>45626</v>
      </c>
      <c r="AA1054" s="71">
        <f t="shared" si="80"/>
        <v>131</v>
      </c>
      <c r="AB1054" s="71">
        <v>0</v>
      </c>
      <c r="AC1054" s="299">
        <v>0</v>
      </c>
      <c r="AD1054" s="71">
        <v>0</v>
      </c>
      <c r="AE1054" s="158" t="s">
        <v>74</v>
      </c>
      <c r="AF1054" s="71">
        <f t="shared" si="81"/>
        <v>0</v>
      </c>
      <c r="AG1054" s="70">
        <v>0</v>
      </c>
      <c r="AH1054" s="300">
        <v>0</v>
      </c>
      <c r="AI1054" s="158" t="s">
        <v>74</v>
      </c>
      <c r="AJ1054" s="67">
        <v>0</v>
      </c>
      <c r="AK1054" s="76" t="s">
        <v>74</v>
      </c>
      <c r="AL1054" s="76" t="s">
        <v>74</v>
      </c>
      <c r="AM1054" s="71">
        <f t="shared" si="82"/>
        <v>0</v>
      </c>
      <c r="AN1054" s="305">
        <f>+K1054+AC1054-AH1054</f>
        <v>9450000</v>
      </c>
      <c r="AO1054" s="67" t="s">
        <v>66</v>
      </c>
      <c r="AP1054" s="70">
        <v>9450000</v>
      </c>
      <c r="AQ1054" s="67" t="s">
        <v>94</v>
      </c>
      <c r="AR1054" s="70">
        <v>0</v>
      </c>
      <c r="AS1054" s="80" t="s">
        <v>74</v>
      </c>
      <c r="AT1054" s="301">
        <v>5250000</v>
      </c>
      <c r="AU1054" s="203">
        <f t="shared" si="83"/>
        <v>4200000</v>
      </c>
      <c r="AV1054" s="83">
        <f t="shared" si="84"/>
        <v>0.55555555555555558</v>
      </c>
      <c r="AW1054" s="158" t="s">
        <v>74</v>
      </c>
      <c r="AX1054" s="67" t="s">
        <v>95</v>
      </c>
      <c r="AY1054" s="71" t="s">
        <v>7706</v>
      </c>
      <c r="AZ1054" s="68" t="s">
        <v>66</v>
      </c>
      <c r="BA1054" s="68" t="s">
        <v>66</v>
      </c>
    </row>
    <row r="1055" spans="2:53" x14ac:dyDescent="0.25">
      <c r="B1055" s="68">
        <v>2024</v>
      </c>
      <c r="C1055" s="68">
        <v>891780111</v>
      </c>
      <c r="D1055" s="69" t="s">
        <v>64</v>
      </c>
      <c r="E1055" s="74" t="s">
        <v>7705</v>
      </c>
      <c r="F1055" s="71" t="s">
        <v>7704</v>
      </c>
      <c r="G1055" s="314">
        <v>0</v>
      </c>
      <c r="H1055" s="67" t="s">
        <v>72</v>
      </c>
      <c r="I1055" s="69" t="s">
        <v>65</v>
      </c>
      <c r="J1055" s="70" t="s">
        <v>7703</v>
      </c>
      <c r="K1055" s="70">
        <v>12150000</v>
      </c>
      <c r="L1055" s="68" t="s">
        <v>67</v>
      </c>
      <c r="M1055" s="70" t="s">
        <v>7702</v>
      </c>
      <c r="N1055" s="70">
        <v>57462117</v>
      </c>
      <c r="O1055" s="70">
        <v>1498</v>
      </c>
      <c r="P1055" s="158">
        <v>45475</v>
      </c>
      <c r="Q1055" s="70">
        <v>4519037000</v>
      </c>
      <c r="R1055" s="158">
        <v>45495</v>
      </c>
      <c r="S1055" s="70">
        <v>12150000</v>
      </c>
      <c r="T1055" s="67" t="s">
        <v>66</v>
      </c>
      <c r="U1055" s="70">
        <v>36694483</v>
      </c>
      <c r="V1055" s="70" t="s">
        <v>7599</v>
      </c>
      <c r="W1055" s="158">
        <v>45495</v>
      </c>
      <c r="X1055" s="158">
        <v>45495</v>
      </c>
      <c r="Y1055" s="78" t="s">
        <v>74</v>
      </c>
      <c r="Z1055" s="158">
        <v>45626</v>
      </c>
      <c r="AA1055" s="71">
        <f t="shared" si="80"/>
        <v>131</v>
      </c>
      <c r="AB1055" s="71">
        <v>0</v>
      </c>
      <c r="AC1055" s="299">
        <v>0</v>
      </c>
      <c r="AD1055" s="71">
        <v>0</v>
      </c>
      <c r="AE1055" s="158" t="s">
        <v>74</v>
      </c>
      <c r="AF1055" s="71">
        <f t="shared" si="81"/>
        <v>0</v>
      </c>
      <c r="AG1055" s="70">
        <v>0</v>
      </c>
      <c r="AH1055" s="300">
        <v>0</v>
      </c>
      <c r="AI1055" s="158" t="s">
        <v>74</v>
      </c>
      <c r="AJ1055" s="67">
        <v>0</v>
      </c>
      <c r="AK1055" s="76" t="s">
        <v>74</v>
      </c>
      <c r="AL1055" s="76" t="s">
        <v>74</v>
      </c>
      <c r="AM1055" s="71">
        <f t="shared" si="82"/>
        <v>0</v>
      </c>
      <c r="AN1055" s="305">
        <f>+K1055+AC1055-AH1055</f>
        <v>12150000</v>
      </c>
      <c r="AO1055" s="67" t="s">
        <v>66</v>
      </c>
      <c r="AP1055" s="70">
        <v>12150000</v>
      </c>
      <c r="AQ1055" s="67" t="s">
        <v>94</v>
      </c>
      <c r="AR1055" s="70">
        <v>0</v>
      </c>
      <c r="AS1055" s="80" t="s">
        <v>74</v>
      </c>
      <c r="AT1055" s="301">
        <v>9450000</v>
      </c>
      <c r="AU1055" s="203">
        <f t="shared" si="83"/>
        <v>2700000</v>
      </c>
      <c r="AV1055" s="83">
        <f t="shared" si="84"/>
        <v>0.77777777777777779</v>
      </c>
      <c r="AW1055" s="158" t="s">
        <v>74</v>
      </c>
      <c r="AX1055" s="67" t="s">
        <v>95</v>
      </c>
      <c r="AY1055" s="71" t="s">
        <v>7701</v>
      </c>
      <c r="AZ1055" s="68" t="s">
        <v>66</v>
      </c>
      <c r="BA1055" s="68" t="s">
        <v>66</v>
      </c>
    </row>
    <row r="1056" spans="2:53" x14ac:dyDescent="0.25">
      <c r="B1056" s="68">
        <v>2024</v>
      </c>
      <c r="C1056" s="68">
        <v>891780111</v>
      </c>
      <c r="D1056" s="69" t="s">
        <v>64</v>
      </c>
      <c r="E1056" s="74" t="s">
        <v>7700</v>
      </c>
      <c r="F1056" s="71" t="s">
        <v>7699</v>
      </c>
      <c r="G1056" s="314">
        <v>0</v>
      </c>
      <c r="H1056" s="67" t="s">
        <v>72</v>
      </c>
      <c r="I1056" s="69" t="s">
        <v>65</v>
      </c>
      <c r="J1056" s="70" t="s">
        <v>7698</v>
      </c>
      <c r="K1056" s="70">
        <v>4200000</v>
      </c>
      <c r="L1056" s="68" t="s">
        <v>67</v>
      </c>
      <c r="M1056" s="70" t="s">
        <v>6200</v>
      </c>
      <c r="N1056" s="70">
        <v>57466627</v>
      </c>
      <c r="O1056" s="70">
        <v>1499</v>
      </c>
      <c r="P1056" s="158">
        <v>45475</v>
      </c>
      <c r="Q1056" s="70">
        <v>2126650000</v>
      </c>
      <c r="R1056" s="158">
        <v>45495</v>
      </c>
      <c r="S1056" s="70">
        <v>4200000</v>
      </c>
      <c r="T1056" s="67" t="s">
        <v>66</v>
      </c>
      <c r="U1056" s="70">
        <v>57426272</v>
      </c>
      <c r="V1056" s="70" t="s">
        <v>6199</v>
      </c>
      <c r="W1056" s="158">
        <v>45495</v>
      </c>
      <c r="X1056" s="158">
        <v>45495</v>
      </c>
      <c r="Y1056" s="78" t="s">
        <v>74</v>
      </c>
      <c r="Z1056" s="158">
        <v>45551</v>
      </c>
      <c r="AA1056" s="71">
        <f t="shared" si="80"/>
        <v>56</v>
      </c>
      <c r="AB1056" s="71">
        <v>0</v>
      </c>
      <c r="AC1056" s="299">
        <v>0</v>
      </c>
      <c r="AD1056" s="71">
        <v>0</v>
      </c>
      <c r="AE1056" s="158" t="s">
        <v>74</v>
      </c>
      <c r="AF1056" s="71">
        <f t="shared" si="81"/>
        <v>0</v>
      </c>
      <c r="AG1056" s="70">
        <v>0</v>
      </c>
      <c r="AH1056" s="300">
        <v>0</v>
      </c>
      <c r="AI1056" s="158" t="s">
        <v>74</v>
      </c>
      <c r="AJ1056" s="67">
        <v>0</v>
      </c>
      <c r="AK1056" s="76" t="s">
        <v>74</v>
      </c>
      <c r="AL1056" s="76" t="s">
        <v>74</v>
      </c>
      <c r="AM1056" s="71">
        <f t="shared" si="82"/>
        <v>0</v>
      </c>
      <c r="AN1056" s="305">
        <f>+K1056+AC1056-AH1056</f>
        <v>4200000</v>
      </c>
      <c r="AO1056" s="67" t="s">
        <v>66</v>
      </c>
      <c r="AP1056" s="70">
        <v>4200000</v>
      </c>
      <c r="AQ1056" s="67" t="s">
        <v>94</v>
      </c>
      <c r="AR1056" s="70">
        <v>0</v>
      </c>
      <c r="AS1056" s="80" t="s">
        <v>74</v>
      </c>
      <c r="AT1056" s="301">
        <v>4200000</v>
      </c>
      <c r="AU1056" s="203">
        <f t="shared" si="83"/>
        <v>0</v>
      </c>
      <c r="AV1056" s="83">
        <f t="shared" si="84"/>
        <v>1</v>
      </c>
      <c r="AW1056" s="158" t="s">
        <v>74</v>
      </c>
      <c r="AX1056" s="67" t="s">
        <v>80</v>
      </c>
      <c r="AY1056" s="71" t="s">
        <v>7697</v>
      </c>
      <c r="AZ1056" s="68" t="s">
        <v>66</v>
      </c>
      <c r="BA1056" s="68" t="s">
        <v>66</v>
      </c>
    </row>
    <row r="1057" spans="2:53" x14ac:dyDescent="0.25">
      <c r="B1057" s="68">
        <v>2024</v>
      </c>
      <c r="C1057" s="68">
        <v>891780111</v>
      </c>
      <c r="D1057" s="69" t="s">
        <v>64</v>
      </c>
      <c r="E1057" s="74" t="s">
        <v>7696</v>
      </c>
      <c r="F1057" s="71" t="s">
        <v>7695</v>
      </c>
      <c r="G1057" s="314">
        <v>0</v>
      </c>
      <c r="H1057" s="67" t="s">
        <v>72</v>
      </c>
      <c r="I1057" s="69" t="s">
        <v>65</v>
      </c>
      <c r="J1057" s="70" t="s">
        <v>7062</v>
      </c>
      <c r="K1057" s="70">
        <v>20250000</v>
      </c>
      <c r="L1057" s="68" t="s">
        <v>67</v>
      </c>
      <c r="M1057" s="70" t="s">
        <v>7694</v>
      </c>
      <c r="N1057" s="70">
        <v>1083030654</v>
      </c>
      <c r="O1057" s="70">
        <v>1498</v>
      </c>
      <c r="P1057" s="158">
        <v>45475</v>
      </c>
      <c r="Q1057" s="70">
        <v>4519037000</v>
      </c>
      <c r="R1057" s="158">
        <v>45495</v>
      </c>
      <c r="S1057" s="70">
        <v>20250000</v>
      </c>
      <c r="T1057" s="67" t="s">
        <v>66</v>
      </c>
      <c r="U1057" s="70">
        <v>1082964146</v>
      </c>
      <c r="V1057" s="70" t="s">
        <v>6309</v>
      </c>
      <c r="W1057" s="158">
        <v>45495</v>
      </c>
      <c r="X1057" s="158">
        <v>45495</v>
      </c>
      <c r="Y1057" s="78" t="s">
        <v>74</v>
      </c>
      <c r="Z1057" s="158">
        <v>45626</v>
      </c>
      <c r="AA1057" s="71">
        <f t="shared" si="80"/>
        <v>131</v>
      </c>
      <c r="AB1057" s="71">
        <v>0</v>
      </c>
      <c r="AC1057" s="299">
        <v>0</v>
      </c>
      <c r="AD1057" s="71">
        <v>0</v>
      </c>
      <c r="AE1057" s="158" t="s">
        <v>74</v>
      </c>
      <c r="AF1057" s="71">
        <f t="shared" si="81"/>
        <v>0</v>
      </c>
      <c r="AG1057" s="70">
        <v>0</v>
      </c>
      <c r="AH1057" s="300">
        <v>0</v>
      </c>
      <c r="AI1057" s="158" t="s">
        <v>74</v>
      </c>
      <c r="AJ1057" s="67">
        <v>0</v>
      </c>
      <c r="AK1057" s="76" t="s">
        <v>74</v>
      </c>
      <c r="AL1057" s="76" t="s">
        <v>74</v>
      </c>
      <c r="AM1057" s="71">
        <f t="shared" si="82"/>
        <v>0</v>
      </c>
      <c r="AN1057" s="305">
        <f>+K1057+AC1057-AH1057</f>
        <v>20250000</v>
      </c>
      <c r="AO1057" s="67" t="s">
        <v>66</v>
      </c>
      <c r="AP1057" s="70">
        <v>20250000</v>
      </c>
      <c r="AQ1057" s="67" t="s">
        <v>94</v>
      </c>
      <c r="AR1057" s="70">
        <v>0</v>
      </c>
      <c r="AS1057" s="80" t="s">
        <v>74</v>
      </c>
      <c r="AT1057" s="301">
        <v>6750000</v>
      </c>
      <c r="AU1057" s="203">
        <f t="shared" si="83"/>
        <v>13500000</v>
      </c>
      <c r="AV1057" s="83">
        <f t="shared" si="84"/>
        <v>0.33333333333333331</v>
      </c>
      <c r="AW1057" s="158" t="s">
        <v>74</v>
      </c>
      <c r="AX1057" s="67" t="s">
        <v>95</v>
      </c>
      <c r="AY1057" s="71" t="s">
        <v>7693</v>
      </c>
      <c r="AZ1057" s="68" t="s">
        <v>66</v>
      </c>
      <c r="BA1057" s="68" t="s">
        <v>66</v>
      </c>
    </row>
    <row r="1058" spans="2:53" x14ac:dyDescent="0.25">
      <c r="B1058" s="68">
        <v>2024</v>
      </c>
      <c r="C1058" s="68">
        <v>891780111</v>
      </c>
      <c r="D1058" s="69" t="s">
        <v>64</v>
      </c>
      <c r="E1058" s="74" t="s">
        <v>7692</v>
      </c>
      <c r="F1058" s="71" t="s">
        <v>7691</v>
      </c>
      <c r="G1058" s="314">
        <v>0</v>
      </c>
      <c r="H1058" s="67" t="s">
        <v>72</v>
      </c>
      <c r="I1058" s="69" t="s">
        <v>65</v>
      </c>
      <c r="J1058" s="70" t="s">
        <v>7690</v>
      </c>
      <c r="K1058" s="70">
        <v>13500000</v>
      </c>
      <c r="L1058" s="68" t="s">
        <v>67</v>
      </c>
      <c r="M1058" s="70" t="s">
        <v>7689</v>
      </c>
      <c r="N1058" s="70">
        <v>12560564</v>
      </c>
      <c r="O1058" s="70">
        <v>1498</v>
      </c>
      <c r="P1058" s="158">
        <v>45475</v>
      </c>
      <c r="Q1058" s="70">
        <v>4519037000</v>
      </c>
      <c r="R1058" s="158">
        <v>45495</v>
      </c>
      <c r="S1058" s="70">
        <v>13500000</v>
      </c>
      <c r="T1058" s="67" t="s">
        <v>66</v>
      </c>
      <c r="U1058" s="70">
        <v>36557666</v>
      </c>
      <c r="V1058" s="70" t="s">
        <v>5987</v>
      </c>
      <c r="W1058" s="158">
        <v>45495</v>
      </c>
      <c r="X1058" s="158">
        <v>45495</v>
      </c>
      <c r="Y1058" s="78" t="s">
        <v>74</v>
      </c>
      <c r="Z1058" s="158">
        <v>45626</v>
      </c>
      <c r="AA1058" s="71">
        <f t="shared" si="80"/>
        <v>131</v>
      </c>
      <c r="AB1058" s="71">
        <v>0</v>
      </c>
      <c r="AC1058" s="299">
        <v>0</v>
      </c>
      <c r="AD1058" s="71">
        <v>0</v>
      </c>
      <c r="AE1058" s="158" t="s">
        <v>74</v>
      </c>
      <c r="AF1058" s="71">
        <f t="shared" si="81"/>
        <v>0</v>
      </c>
      <c r="AG1058" s="70">
        <v>0</v>
      </c>
      <c r="AH1058" s="300">
        <v>0</v>
      </c>
      <c r="AI1058" s="158" t="s">
        <v>74</v>
      </c>
      <c r="AJ1058" s="67">
        <v>0</v>
      </c>
      <c r="AK1058" s="76" t="s">
        <v>74</v>
      </c>
      <c r="AL1058" s="76" t="s">
        <v>74</v>
      </c>
      <c r="AM1058" s="71">
        <f t="shared" si="82"/>
        <v>0</v>
      </c>
      <c r="AN1058" s="305">
        <f>+K1058+AC1058-AH1058</f>
        <v>13500000</v>
      </c>
      <c r="AO1058" s="67" t="s">
        <v>66</v>
      </c>
      <c r="AP1058" s="70">
        <v>13500000</v>
      </c>
      <c r="AQ1058" s="67" t="s">
        <v>94</v>
      </c>
      <c r="AR1058" s="70">
        <v>0</v>
      </c>
      <c r="AS1058" s="80" t="s">
        <v>74</v>
      </c>
      <c r="AT1058" s="301">
        <v>10500000</v>
      </c>
      <c r="AU1058" s="203">
        <f t="shared" si="83"/>
        <v>3000000</v>
      </c>
      <c r="AV1058" s="83">
        <f t="shared" si="84"/>
        <v>0.77777777777777779</v>
      </c>
      <c r="AW1058" s="158" t="s">
        <v>74</v>
      </c>
      <c r="AX1058" s="67" t="s">
        <v>95</v>
      </c>
      <c r="AY1058" s="71" t="s">
        <v>7688</v>
      </c>
      <c r="AZ1058" s="68" t="s">
        <v>66</v>
      </c>
      <c r="BA1058" s="68" t="s">
        <v>66</v>
      </c>
    </row>
    <row r="1059" spans="2:53" x14ac:dyDescent="0.25">
      <c r="B1059" s="68">
        <v>2024</v>
      </c>
      <c r="C1059" s="68">
        <v>891780111</v>
      </c>
      <c r="D1059" s="69" t="s">
        <v>64</v>
      </c>
      <c r="E1059" s="74" t="s">
        <v>7687</v>
      </c>
      <c r="F1059" s="71" t="s">
        <v>7686</v>
      </c>
      <c r="G1059" s="314">
        <v>0</v>
      </c>
      <c r="H1059" s="67" t="s">
        <v>72</v>
      </c>
      <c r="I1059" s="69" t="s">
        <v>65</v>
      </c>
      <c r="J1059" s="70" t="s">
        <v>7685</v>
      </c>
      <c r="K1059" s="70">
        <v>14850000</v>
      </c>
      <c r="L1059" s="68" t="s">
        <v>67</v>
      </c>
      <c r="M1059" s="70" t="s">
        <v>7684</v>
      </c>
      <c r="N1059" s="70">
        <v>1143142377</v>
      </c>
      <c r="O1059" s="70">
        <v>1498</v>
      </c>
      <c r="P1059" s="158">
        <v>45475</v>
      </c>
      <c r="Q1059" s="70">
        <v>4519037000</v>
      </c>
      <c r="R1059" s="158">
        <v>45495</v>
      </c>
      <c r="S1059" s="70">
        <v>14850000</v>
      </c>
      <c r="T1059" s="67" t="s">
        <v>66</v>
      </c>
      <c r="U1059" s="70">
        <v>1192791759</v>
      </c>
      <c r="V1059" s="70" t="s">
        <v>2571</v>
      </c>
      <c r="W1059" s="158">
        <v>45495</v>
      </c>
      <c r="X1059" s="158">
        <v>45495</v>
      </c>
      <c r="Y1059" s="78" t="s">
        <v>74</v>
      </c>
      <c r="Z1059" s="158">
        <v>45626</v>
      </c>
      <c r="AA1059" s="71">
        <f t="shared" si="80"/>
        <v>131</v>
      </c>
      <c r="AB1059" s="71">
        <v>0</v>
      </c>
      <c r="AC1059" s="299">
        <v>0</v>
      </c>
      <c r="AD1059" s="71">
        <v>0</v>
      </c>
      <c r="AE1059" s="158" t="s">
        <v>74</v>
      </c>
      <c r="AF1059" s="71">
        <f t="shared" si="81"/>
        <v>0</v>
      </c>
      <c r="AG1059" s="70">
        <v>0</v>
      </c>
      <c r="AH1059" s="300">
        <v>0</v>
      </c>
      <c r="AI1059" s="158" t="s">
        <v>74</v>
      </c>
      <c r="AJ1059" s="67">
        <v>0</v>
      </c>
      <c r="AK1059" s="76" t="s">
        <v>74</v>
      </c>
      <c r="AL1059" s="76" t="s">
        <v>74</v>
      </c>
      <c r="AM1059" s="71">
        <f t="shared" si="82"/>
        <v>0</v>
      </c>
      <c r="AN1059" s="305">
        <f>+K1059+AC1059-AH1059</f>
        <v>14850000</v>
      </c>
      <c r="AO1059" s="67" t="s">
        <v>66</v>
      </c>
      <c r="AP1059" s="70">
        <v>14850000</v>
      </c>
      <c r="AQ1059" s="67" t="s">
        <v>94</v>
      </c>
      <c r="AR1059" s="70">
        <v>0</v>
      </c>
      <c r="AS1059" s="80" t="s">
        <v>74</v>
      </c>
      <c r="AT1059" s="301">
        <v>11550000</v>
      </c>
      <c r="AU1059" s="203">
        <f t="shared" si="83"/>
        <v>3300000</v>
      </c>
      <c r="AV1059" s="83">
        <f t="shared" si="84"/>
        <v>0.77777777777777779</v>
      </c>
      <c r="AW1059" s="158" t="s">
        <v>74</v>
      </c>
      <c r="AX1059" s="67" t="s">
        <v>95</v>
      </c>
      <c r="AY1059" s="71" t="s">
        <v>7683</v>
      </c>
      <c r="AZ1059" s="68" t="s">
        <v>66</v>
      </c>
      <c r="BA1059" s="68" t="s">
        <v>66</v>
      </c>
    </row>
    <row r="1060" spans="2:53" x14ac:dyDescent="0.25">
      <c r="B1060" s="68">
        <v>2024</v>
      </c>
      <c r="C1060" s="68">
        <v>891780111</v>
      </c>
      <c r="D1060" s="69" t="s">
        <v>64</v>
      </c>
      <c r="E1060" s="74" t="s">
        <v>7682</v>
      </c>
      <c r="F1060" s="71" t="s">
        <v>7681</v>
      </c>
      <c r="G1060" s="314">
        <v>0</v>
      </c>
      <c r="H1060" s="67" t="s">
        <v>72</v>
      </c>
      <c r="I1060" s="69" t="s">
        <v>65</v>
      </c>
      <c r="J1060" s="70" t="s">
        <v>7591</v>
      </c>
      <c r="K1060" s="70">
        <v>14850000</v>
      </c>
      <c r="L1060" s="68" t="s">
        <v>67</v>
      </c>
      <c r="M1060" s="70" t="s">
        <v>7680</v>
      </c>
      <c r="N1060" s="70">
        <v>1082410248</v>
      </c>
      <c r="O1060" s="70">
        <v>1498</v>
      </c>
      <c r="P1060" s="158">
        <v>45475</v>
      </c>
      <c r="Q1060" s="70">
        <v>4519037000</v>
      </c>
      <c r="R1060" s="158">
        <v>45495</v>
      </c>
      <c r="S1060" s="70">
        <v>14850000</v>
      </c>
      <c r="T1060" s="67" t="s">
        <v>66</v>
      </c>
      <c r="U1060" s="70">
        <v>1192791759</v>
      </c>
      <c r="V1060" s="70" t="s">
        <v>2571</v>
      </c>
      <c r="W1060" s="158">
        <v>45495</v>
      </c>
      <c r="X1060" s="158">
        <v>45495</v>
      </c>
      <c r="Y1060" s="78" t="s">
        <v>74</v>
      </c>
      <c r="Z1060" s="158">
        <v>45626</v>
      </c>
      <c r="AA1060" s="71">
        <f t="shared" si="80"/>
        <v>131</v>
      </c>
      <c r="AB1060" s="71">
        <v>0</v>
      </c>
      <c r="AC1060" s="299">
        <v>0</v>
      </c>
      <c r="AD1060" s="71">
        <v>0</v>
      </c>
      <c r="AE1060" s="158" t="s">
        <v>74</v>
      </c>
      <c r="AF1060" s="71">
        <f t="shared" si="81"/>
        <v>0</v>
      </c>
      <c r="AG1060" s="70">
        <v>0</v>
      </c>
      <c r="AH1060" s="300">
        <v>0</v>
      </c>
      <c r="AI1060" s="158" t="s">
        <v>74</v>
      </c>
      <c r="AJ1060" s="67">
        <v>0</v>
      </c>
      <c r="AK1060" s="76" t="s">
        <v>74</v>
      </c>
      <c r="AL1060" s="76" t="s">
        <v>74</v>
      </c>
      <c r="AM1060" s="71">
        <f t="shared" si="82"/>
        <v>0</v>
      </c>
      <c r="AN1060" s="305">
        <f>+K1060+AC1060-AH1060</f>
        <v>14850000</v>
      </c>
      <c r="AO1060" s="67" t="s">
        <v>66</v>
      </c>
      <c r="AP1060" s="70">
        <v>14850000</v>
      </c>
      <c r="AQ1060" s="67" t="s">
        <v>94</v>
      </c>
      <c r="AR1060" s="70">
        <v>0</v>
      </c>
      <c r="AS1060" s="80" t="s">
        <v>74</v>
      </c>
      <c r="AT1060" s="301">
        <v>11550000</v>
      </c>
      <c r="AU1060" s="203">
        <f t="shared" si="83"/>
        <v>3300000</v>
      </c>
      <c r="AV1060" s="83">
        <f t="shared" si="84"/>
        <v>0.77777777777777779</v>
      </c>
      <c r="AW1060" s="158" t="s">
        <v>74</v>
      </c>
      <c r="AX1060" s="67" t="s">
        <v>95</v>
      </c>
      <c r="AY1060" s="71" t="s">
        <v>7679</v>
      </c>
      <c r="AZ1060" s="68" t="s">
        <v>66</v>
      </c>
      <c r="BA1060" s="68" t="s">
        <v>66</v>
      </c>
    </row>
    <row r="1061" spans="2:53" x14ac:dyDescent="0.25">
      <c r="B1061" s="68">
        <v>2024</v>
      </c>
      <c r="C1061" s="68">
        <v>891780111</v>
      </c>
      <c r="D1061" s="69" t="s">
        <v>64</v>
      </c>
      <c r="E1061" s="74" t="s">
        <v>7678</v>
      </c>
      <c r="F1061" s="71" t="s">
        <v>7677</v>
      </c>
      <c r="G1061" s="314">
        <v>0</v>
      </c>
      <c r="H1061" s="67" t="s">
        <v>72</v>
      </c>
      <c r="I1061" s="69" t="s">
        <v>65</v>
      </c>
      <c r="J1061" s="70" t="s">
        <v>7676</v>
      </c>
      <c r="K1061" s="70">
        <v>14850000</v>
      </c>
      <c r="L1061" s="68" t="s">
        <v>67</v>
      </c>
      <c r="M1061" s="70" t="s">
        <v>7675</v>
      </c>
      <c r="N1061" s="70">
        <v>1082957435</v>
      </c>
      <c r="O1061" s="70">
        <v>1498</v>
      </c>
      <c r="P1061" s="158">
        <v>45475</v>
      </c>
      <c r="Q1061" s="70">
        <v>4519037000</v>
      </c>
      <c r="R1061" s="158">
        <v>45495</v>
      </c>
      <c r="S1061" s="70">
        <v>14850000</v>
      </c>
      <c r="T1061" s="67" t="s">
        <v>66</v>
      </c>
      <c r="U1061" s="70">
        <v>1082868728</v>
      </c>
      <c r="V1061" s="70" t="s">
        <v>4354</v>
      </c>
      <c r="W1061" s="158">
        <v>45495</v>
      </c>
      <c r="X1061" s="158">
        <v>45495</v>
      </c>
      <c r="Y1061" s="78" t="s">
        <v>74</v>
      </c>
      <c r="Z1061" s="158">
        <v>45626</v>
      </c>
      <c r="AA1061" s="71">
        <f t="shared" si="80"/>
        <v>131</v>
      </c>
      <c r="AB1061" s="71">
        <v>0</v>
      </c>
      <c r="AC1061" s="299">
        <v>0</v>
      </c>
      <c r="AD1061" s="71">
        <v>0</v>
      </c>
      <c r="AE1061" s="158" t="s">
        <v>74</v>
      </c>
      <c r="AF1061" s="71">
        <f t="shared" si="81"/>
        <v>0</v>
      </c>
      <c r="AG1061" s="70">
        <v>0</v>
      </c>
      <c r="AH1061" s="300">
        <v>0</v>
      </c>
      <c r="AI1061" s="158" t="s">
        <v>74</v>
      </c>
      <c r="AJ1061" s="67">
        <v>0</v>
      </c>
      <c r="AK1061" s="76" t="s">
        <v>74</v>
      </c>
      <c r="AL1061" s="76" t="s">
        <v>74</v>
      </c>
      <c r="AM1061" s="71">
        <f t="shared" si="82"/>
        <v>0</v>
      </c>
      <c r="AN1061" s="305">
        <f>+K1061+AC1061-AH1061</f>
        <v>14850000</v>
      </c>
      <c r="AO1061" s="67" t="s">
        <v>66</v>
      </c>
      <c r="AP1061" s="70">
        <v>14850000</v>
      </c>
      <c r="AQ1061" s="67" t="s">
        <v>94</v>
      </c>
      <c r="AR1061" s="70">
        <v>0</v>
      </c>
      <c r="AS1061" s="80" t="s">
        <v>74</v>
      </c>
      <c r="AT1061" s="301">
        <v>11550000</v>
      </c>
      <c r="AU1061" s="203">
        <f t="shared" si="83"/>
        <v>3300000</v>
      </c>
      <c r="AV1061" s="83">
        <f t="shared" si="84"/>
        <v>0.77777777777777779</v>
      </c>
      <c r="AW1061" s="158" t="s">
        <v>74</v>
      </c>
      <c r="AX1061" s="67" t="s">
        <v>95</v>
      </c>
      <c r="AY1061" s="71" t="s">
        <v>7674</v>
      </c>
      <c r="AZ1061" s="68" t="s">
        <v>66</v>
      </c>
      <c r="BA1061" s="68" t="s">
        <v>66</v>
      </c>
    </row>
    <row r="1062" spans="2:53" x14ac:dyDescent="0.25">
      <c r="B1062" s="68">
        <v>2024</v>
      </c>
      <c r="C1062" s="68">
        <v>891780111</v>
      </c>
      <c r="D1062" s="69" t="s">
        <v>64</v>
      </c>
      <c r="E1062" s="74" t="s">
        <v>7673</v>
      </c>
      <c r="F1062" s="71" t="s">
        <v>7672</v>
      </c>
      <c r="G1062" s="314">
        <v>0</v>
      </c>
      <c r="H1062" s="67" t="s">
        <v>72</v>
      </c>
      <c r="I1062" s="69" t="s">
        <v>65</v>
      </c>
      <c r="J1062" s="70" t="s">
        <v>7671</v>
      </c>
      <c r="K1062" s="70">
        <v>13500000</v>
      </c>
      <c r="L1062" s="68" t="s">
        <v>67</v>
      </c>
      <c r="M1062" s="70" t="s">
        <v>6975</v>
      </c>
      <c r="N1062" s="70">
        <v>1083045649</v>
      </c>
      <c r="O1062" s="70">
        <v>1498</v>
      </c>
      <c r="P1062" s="158">
        <v>45475</v>
      </c>
      <c r="Q1062" s="70">
        <v>4519037000</v>
      </c>
      <c r="R1062" s="158">
        <v>45495</v>
      </c>
      <c r="S1062" s="70">
        <v>13500000</v>
      </c>
      <c r="T1062" s="67" t="s">
        <v>66</v>
      </c>
      <c r="U1062" s="70">
        <v>1082868728</v>
      </c>
      <c r="V1062" s="70" t="s">
        <v>4354</v>
      </c>
      <c r="W1062" s="158">
        <v>45495</v>
      </c>
      <c r="X1062" s="158">
        <v>45495</v>
      </c>
      <c r="Y1062" s="78" t="s">
        <v>74</v>
      </c>
      <c r="Z1062" s="158">
        <v>45626</v>
      </c>
      <c r="AA1062" s="71">
        <f t="shared" si="80"/>
        <v>131</v>
      </c>
      <c r="AB1062" s="71">
        <v>0</v>
      </c>
      <c r="AC1062" s="299">
        <v>0</v>
      </c>
      <c r="AD1062" s="71">
        <v>0</v>
      </c>
      <c r="AE1062" s="158" t="s">
        <v>74</v>
      </c>
      <c r="AF1062" s="71">
        <f t="shared" si="81"/>
        <v>0</v>
      </c>
      <c r="AG1062" s="70">
        <v>0</v>
      </c>
      <c r="AH1062" s="300">
        <v>0</v>
      </c>
      <c r="AI1062" s="158" t="s">
        <v>74</v>
      </c>
      <c r="AJ1062" s="67">
        <v>0</v>
      </c>
      <c r="AK1062" s="76" t="s">
        <v>74</v>
      </c>
      <c r="AL1062" s="76" t="s">
        <v>74</v>
      </c>
      <c r="AM1062" s="71">
        <f t="shared" si="82"/>
        <v>0</v>
      </c>
      <c r="AN1062" s="305">
        <f>+K1062+AC1062-AH1062</f>
        <v>13500000</v>
      </c>
      <c r="AO1062" s="67" t="s">
        <v>66</v>
      </c>
      <c r="AP1062" s="70">
        <v>13500000</v>
      </c>
      <c r="AQ1062" s="67" t="s">
        <v>94</v>
      </c>
      <c r="AR1062" s="70">
        <v>0</v>
      </c>
      <c r="AS1062" s="80" t="s">
        <v>74</v>
      </c>
      <c r="AT1062" s="301">
        <v>10500000</v>
      </c>
      <c r="AU1062" s="203">
        <f t="shared" si="83"/>
        <v>3000000</v>
      </c>
      <c r="AV1062" s="83">
        <f t="shared" si="84"/>
        <v>0.77777777777777779</v>
      </c>
      <c r="AW1062" s="158" t="s">
        <v>74</v>
      </c>
      <c r="AX1062" s="67" t="s">
        <v>95</v>
      </c>
      <c r="AY1062" s="71" t="s">
        <v>7670</v>
      </c>
      <c r="AZ1062" s="68" t="s">
        <v>66</v>
      </c>
      <c r="BA1062" s="68" t="s">
        <v>66</v>
      </c>
    </row>
    <row r="1063" spans="2:53" x14ac:dyDescent="0.25">
      <c r="B1063" s="68">
        <v>2024</v>
      </c>
      <c r="C1063" s="68">
        <v>891780111</v>
      </c>
      <c r="D1063" s="69" t="s">
        <v>64</v>
      </c>
      <c r="E1063" s="74" t="s">
        <v>7669</v>
      </c>
      <c r="F1063" s="71" t="s">
        <v>7668</v>
      </c>
      <c r="G1063" s="314">
        <v>0</v>
      </c>
      <c r="H1063" s="67" t="s">
        <v>72</v>
      </c>
      <c r="I1063" s="69" t="s">
        <v>65</v>
      </c>
      <c r="J1063" s="70" t="s">
        <v>6485</v>
      </c>
      <c r="K1063" s="70">
        <v>11250000</v>
      </c>
      <c r="L1063" s="68" t="s">
        <v>67</v>
      </c>
      <c r="M1063" s="70" t="s">
        <v>7667</v>
      </c>
      <c r="N1063" s="70">
        <v>1083031151</v>
      </c>
      <c r="O1063" s="70">
        <v>1498</v>
      </c>
      <c r="P1063" s="158">
        <v>45475</v>
      </c>
      <c r="Q1063" s="70">
        <v>4519037000</v>
      </c>
      <c r="R1063" s="158">
        <v>45495</v>
      </c>
      <c r="S1063" s="70">
        <v>11250000</v>
      </c>
      <c r="T1063" s="67" t="s">
        <v>66</v>
      </c>
      <c r="U1063" s="70">
        <v>36557666</v>
      </c>
      <c r="V1063" s="70" t="s">
        <v>5987</v>
      </c>
      <c r="W1063" s="158">
        <v>45495</v>
      </c>
      <c r="X1063" s="158">
        <v>45495</v>
      </c>
      <c r="Y1063" s="78" t="s">
        <v>74</v>
      </c>
      <c r="Z1063" s="158">
        <v>45626</v>
      </c>
      <c r="AA1063" s="71">
        <f t="shared" si="80"/>
        <v>131</v>
      </c>
      <c r="AB1063" s="71">
        <v>0</v>
      </c>
      <c r="AC1063" s="299">
        <v>0</v>
      </c>
      <c r="AD1063" s="71">
        <v>0</v>
      </c>
      <c r="AE1063" s="158" t="s">
        <v>74</v>
      </c>
      <c r="AF1063" s="71">
        <f t="shared" si="81"/>
        <v>0</v>
      </c>
      <c r="AG1063" s="70">
        <v>0</v>
      </c>
      <c r="AH1063" s="300">
        <v>0</v>
      </c>
      <c r="AI1063" s="158" t="s">
        <v>74</v>
      </c>
      <c r="AJ1063" s="67">
        <v>0</v>
      </c>
      <c r="AK1063" s="76" t="s">
        <v>74</v>
      </c>
      <c r="AL1063" s="76" t="s">
        <v>74</v>
      </c>
      <c r="AM1063" s="71">
        <f t="shared" si="82"/>
        <v>0</v>
      </c>
      <c r="AN1063" s="305">
        <f>+K1063+AC1063-AH1063</f>
        <v>11250000</v>
      </c>
      <c r="AO1063" s="67" t="s">
        <v>66</v>
      </c>
      <c r="AP1063" s="70">
        <v>11250000</v>
      </c>
      <c r="AQ1063" s="67" t="s">
        <v>94</v>
      </c>
      <c r="AR1063" s="70">
        <v>0</v>
      </c>
      <c r="AS1063" s="80" t="s">
        <v>74</v>
      </c>
      <c r="AT1063" s="301">
        <v>8750000</v>
      </c>
      <c r="AU1063" s="203">
        <f t="shared" si="83"/>
        <v>2500000</v>
      </c>
      <c r="AV1063" s="83">
        <f t="shared" si="84"/>
        <v>0.77777777777777779</v>
      </c>
      <c r="AW1063" s="158" t="s">
        <v>74</v>
      </c>
      <c r="AX1063" s="67" t="s">
        <v>95</v>
      </c>
      <c r="AY1063" s="71" t="s">
        <v>7666</v>
      </c>
      <c r="AZ1063" s="68" t="s">
        <v>66</v>
      </c>
      <c r="BA1063" s="68" t="s">
        <v>66</v>
      </c>
    </row>
    <row r="1064" spans="2:53" x14ac:dyDescent="0.25">
      <c r="B1064" s="68">
        <v>2024</v>
      </c>
      <c r="C1064" s="68">
        <v>891780111</v>
      </c>
      <c r="D1064" s="69" t="s">
        <v>64</v>
      </c>
      <c r="E1064" s="74" t="s">
        <v>7665</v>
      </c>
      <c r="F1064" s="71" t="s">
        <v>7664</v>
      </c>
      <c r="G1064" s="314">
        <v>0</v>
      </c>
      <c r="H1064" s="67" t="s">
        <v>72</v>
      </c>
      <c r="I1064" s="69" t="s">
        <v>65</v>
      </c>
      <c r="J1064" s="70" t="s">
        <v>7663</v>
      </c>
      <c r="K1064" s="70">
        <v>11250000</v>
      </c>
      <c r="L1064" s="68" t="s">
        <v>67</v>
      </c>
      <c r="M1064" s="70" t="s">
        <v>7662</v>
      </c>
      <c r="N1064" s="70">
        <v>1082992511</v>
      </c>
      <c r="O1064" s="70">
        <v>1499</v>
      </c>
      <c r="P1064" s="158">
        <v>45475</v>
      </c>
      <c r="Q1064" s="70">
        <v>2126650000</v>
      </c>
      <c r="R1064" s="158">
        <v>45495</v>
      </c>
      <c r="S1064" s="70">
        <v>11250000</v>
      </c>
      <c r="T1064" s="67" t="s">
        <v>66</v>
      </c>
      <c r="U1064" s="70">
        <v>1082868728</v>
      </c>
      <c r="V1064" s="70" t="s">
        <v>4354</v>
      </c>
      <c r="W1064" s="158">
        <v>45495</v>
      </c>
      <c r="X1064" s="158">
        <v>45495</v>
      </c>
      <c r="Y1064" s="78" t="s">
        <v>74</v>
      </c>
      <c r="Z1064" s="158">
        <v>45626</v>
      </c>
      <c r="AA1064" s="71">
        <f t="shared" si="80"/>
        <v>131</v>
      </c>
      <c r="AB1064" s="71">
        <v>0</v>
      </c>
      <c r="AC1064" s="299">
        <v>0</v>
      </c>
      <c r="AD1064" s="71">
        <v>0</v>
      </c>
      <c r="AE1064" s="158" t="s">
        <v>74</v>
      </c>
      <c r="AF1064" s="71">
        <f t="shared" si="81"/>
        <v>0</v>
      </c>
      <c r="AG1064" s="70">
        <v>0</v>
      </c>
      <c r="AH1064" s="300">
        <v>0</v>
      </c>
      <c r="AI1064" s="158" t="s">
        <v>74</v>
      </c>
      <c r="AJ1064" s="67">
        <v>0</v>
      </c>
      <c r="AK1064" s="76" t="s">
        <v>74</v>
      </c>
      <c r="AL1064" s="76" t="s">
        <v>74</v>
      </c>
      <c r="AM1064" s="71">
        <f t="shared" si="82"/>
        <v>0</v>
      </c>
      <c r="AN1064" s="305">
        <f>+K1064+AC1064-AH1064</f>
        <v>11250000</v>
      </c>
      <c r="AO1064" s="67" t="s">
        <v>66</v>
      </c>
      <c r="AP1064" s="70">
        <v>11250000</v>
      </c>
      <c r="AQ1064" s="67" t="s">
        <v>94</v>
      </c>
      <c r="AR1064" s="70">
        <v>0</v>
      </c>
      <c r="AS1064" s="80" t="s">
        <v>74</v>
      </c>
      <c r="AT1064" s="301">
        <v>8750000</v>
      </c>
      <c r="AU1064" s="203">
        <f t="shared" si="83"/>
        <v>2500000</v>
      </c>
      <c r="AV1064" s="83">
        <f t="shared" si="84"/>
        <v>0.77777777777777779</v>
      </c>
      <c r="AW1064" s="158" t="s">
        <v>74</v>
      </c>
      <c r="AX1064" s="67" t="s">
        <v>95</v>
      </c>
      <c r="AY1064" s="71" t="s">
        <v>7661</v>
      </c>
      <c r="AZ1064" s="68" t="s">
        <v>66</v>
      </c>
      <c r="BA1064" s="68" t="s">
        <v>66</v>
      </c>
    </row>
    <row r="1065" spans="2:53" x14ac:dyDescent="0.25">
      <c r="B1065" s="68">
        <v>2024</v>
      </c>
      <c r="C1065" s="68">
        <v>891780111</v>
      </c>
      <c r="D1065" s="69" t="s">
        <v>64</v>
      </c>
      <c r="E1065" s="74" t="s">
        <v>7660</v>
      </c>
      <c r="F1065" s="71" t="s">
        <v>7659</v>
      </c>
      <c r="G1065" s="314">
        <v>0</v>
      </c>
      <c r="H1065" s="67" t="s">
        <v>72</v>
      </c>
      <c r="I1065" s="69" t="s">
        <v>1521</v>
      </c>
      <c r="J1065" s="70" t="s">
        <v>7658</v>
      </c>
      <c r="K1065" s="70">
        <v>9900000</v>
      </c>
      <c r="L1065" s="68" t="s">
        <v>67</v>
      </c>
      <c r="M1065" s="70" t="s">
        <v>7657</v>
      </c>
      <c r="N1065" s="70">
        <v>1235540212</v>
      </c>
      <c r="O1065" s="70">
        <v>1530</v>
      </c>
      <c r="P1065" s="158">
        <v>45482</v>
      </c>
      <c r="Q1065" s="300">
        <v>9900000</v>
      </c>
      <c r="R1065" s="158">
        <v>45495</v>
      </c>
      <c r="S1065" s="70">
        <v>9900000</v>
      </c>
      <c r="T1065" s="67" t="s">
        <v>66</v>
      </c>
      <c r="U1065" s="70">
        <v>1131070239</v>
      </c>
      <c r="V1065" s="70" t="s">
        <v>7656</v>
      </c>
      <c r="W1065" s="158">
        <v>45495</v>
      </c>
      <c r="X1065" s="158">
        <v>45495</v>
      </c>
      <c r="Y1065" s="78" t="s">
        <v>74</v>
      </c>
      <c r="Z1065" s="158">
        <v>45565</v>
      </c>
      <c r="AA1065" s="71">
        <f t="shared" si="80"/>
        <v>70</v>
      </c>
      <c r="AB1065" s="71">
        <v>2</v>
      </c>
      <c r="AC1065" s="299">
        <v>3300000</v>
      </c>
      <c r="AD1065" s="71">
        <v>1</v>
      </c>
      <c r="AE1065" s="158">
        <v>45595</v>
      </c>
      <c r="AF1065" s="71">
        <f t="shared" si="81"/>
        <v>30</v>
      </c>
      <c r="AG1065" s="70">
        <v>0</v>
      </c>
      <c r="AH1065" s="300">
        <v>0</v>
      </c>
      <c r="AI1065" s="158" t="s">
        <v>74</v>
      </c>
      <c r="AJ1065" s="67">
        <v>0</v>
      </c>
      <c r="AK1065" s="76" t="s">
        <v>74</v>
      </c>
      <c r="AL1065" s="76" t="s">
        <v>74</v>
      </c>
      <c r="AM1065" s="71">
        <f t="shared" si="82"/>
        <v>0</v>
      </c>
      <c r="AN1065" s="305">
        <f>+K1065+AC1065-AH1065</f>
        <v>13200000</v>
      </c>
      <c r="AO1065" s="67" t="s">
        <v>94</v>
      </c>
      <c r="AP1065" s="70">
        <v>0</v>
      </c>
      <c r="AQ1065" s="67" t="s">
        <v>94</v>
      </c>
      <c r="AR1065" s="70">
        <v>0</v>
      </c>
      <c r="AS1065" s="80" t="s">
        <v>74</v>
      </c>
      <c r="AT1065" s="301">
        <v>13200000</v>
      </c>
      <c r="AU1065" s="203">
        <f t="shared" si="83"/>
        <v>0</v>
      </c>
      <c r="AV1065" s="83">
        <f t="shared" si="84"/>
        <v>1</v>
      </c>
      <c r="AW1065" s="158" t="s">
        <v>74</v>
      </c>
      <c r="AX1065" s="67" t="s">
        <v>80</v>
      </c>
      <c r="AY1065" s="71" t="s">
        <v>7655</v>
      </c>
      <c r="AZ1065" s="68" t="s">
        <v>66</v>
      </c>
      <c r="BA1065" s="68" t="s">
        <v>66</v>
      </c>
    </row>
    <row r="1066" spans="2:53" x14ac:dyDescent="0.25">
      <c r="B1066" s="68">
        <v>2024</v>
      </c>
      <c r="C1066" s="68">
        <v>891780111</v>
      </c>
      <c r="D1066" s="69" t="s">
        <v>64</v>
      </c>
      <c r="E1066" s="74" t="s">
        <v>7654</v>
      </c>
      <c r="F1066" s="71" t="s">
        <v>7653</v>
      </c>
      <c r="G1066" s="314">
        <v>0</v>
      </c>
      <c r="H1066" s="67" t="s">
        <v>72</v>
      </c>
      <c r="I1066" s="69" t="s">
        <v>65</v>
      </c>
      <c r="J1066" s="70" t="s">
        <v>7652</v>
      </c>
      <c r="K1066" s="70">
        <v>13500000</v>
      </c>
      <c r="L1066" s="68" t="s">
        <v>67</v>
      </c>
      <c r="M1066" s="70" t="s">
        <v>7651</v>
      </c>
      <c r="N1066" s="70">
        <v>36719605</v>
      </c>
      <c r="O1066" s="70">
        <v>1498</v>
      </c>
      <c r="P1066" s="158">
        <v>45475</v>
      </c>
      <c r="Q1066" s="70">
        <v>4519037000</v>
      </c>
      <c r="R1066" s="158">
        <v>45495</v>
      </c>
      <c r="S1066" s="70">
        <v>13500000</v>
      </c>
      <c r="T1066" s="67" t="s">
        <v>66</v>
      </c>
      <c r="U1066" s="70">
        <v>93400727</v>
      </c>
      <c r="V1066" s="70" t="s">
        <v>6515</v>
      </c>
      <c r="W1066" s="158">
        <v>45495</v>
      </c>
      <c r="X1066" s="158">
        <v>45495</v>
      </c>
      <c r="Y1066" s="78" t="s">
        <v>74</v>
      </c>
      <c r="Z1066" s="158">
        <v>45626</v>
      </c>
      <c r="AA1066" s="71">
        <f t="shared" si="80"/>
        <v>131</v>
      </c>
      <c r="AB1066" s="71">
        <v>0</v>
      </c>
      <c r="AC1066" s="299">
        <v>0</v>
      </c>
      <c r="AD1066" s="71">
        <v>0</v>
      </c>
      <c r="AE1066" s="158" t="s">
        <v>74</v>
      </c>
      <c r="AF1066" s="71">
        <f t="shared" si="81"/>
        <v>0</v>
      </c>
      <c r="AG1066" s="70">
        <v>0</v>
      </c>
      <c r="AH1066" s="300">
        <v>0</v>
      </c>
      <c r="AI1066" s="158" t="s">
        <v>74</v>
      </c>
      <c r="AJ1066" s="67">
        <v>0</v>
      </c>
      <c r="AK1066" s="76" t="s">
        <v>74</v>
      </c>
      <c r="AL1066" s="76" t="s">
        <v>74</v>
      </c>
      <c r="AM1066" s="71">
        <f t="shared" si="82"/>
        <v>0</v>
      </c>
      <c r="AN1066" s="305">
        <f>+K1066+AC1066-AH1066</f>
        <v>13500000</v>
      </c>
      <c r="AO1066" s="67" t="s">
        <v>66</v>
      </c>
      <c r="AP1066" s="70">
        <v>13500000</v>
      </c>
      <c r="AQ1066" s="67" t="s">
        <v>94</v>
      </c>
      <c r="AR1066" s="70">
        <v>0</v>
      </c>
      <c r="AS1066" s="80" t="s">
        <v>74</v>
      </c>
      <c r="AT1066" s="301">
        <v>10500000</v>
      </c>
      <c r="AU1066" s="203">
        <f t="shared" si="83"/>
        <v>3000000</v>
      </c>
      <c r="AV1066" s="83">
        <f t="shared" si="84"/>
        <v>0.77777777777777779</v>
      </c>
      <c r="AW1066" s="158" t="s">
        <v>74</v>
      </c>
      <c r="AX1066" s="67" t="s">
        <v>95</v>
      </c>
      <c r="AY1066" s="71" t="s">
        <v>7650</v>
      </c>
      <c r="AZ1066" s="68" t="s">
        <v>66</v>
      </c>
      <c r="BA1066" s="68" t="s">
        <v>66</v>
      </c>
    </row>
    <row r="1067" spans="2:53" x14ac:dyDescent="0.25">
      <c r="B1067" s="68">
        <v>2024</v>
      </c>
      <c r="C1067" s="68">
        <v>891780111</v>
      </c>
      <c r="D1067" s="69" t="s">
        <v>64</v>
      </c>
      <c r="E1067" s="74" t="s">
        <v>7649</v>
      </c>
      <c r="F1067" s="71" t="s">
        <v>7648</v>
      </c>
      <c r="G1067" s="314">
        <v>0</v>
      </c>
      <c r="H1067" s="67" t="s">
        <v>72</v>
      </c>
      <c r="I1067" s="69" t="s">
        <v>65</v>
      </c>
      <c r="J1067" s="70" t="s">
        <v>6372</v>
      </c>
      <c r="K1067" s="70">
        <v>9450000</v>
      </c>
      <c r="L1067" s="68" t="s">
        <v>67</v>
      </c>
      <c r="M1067" s="70" t="s">
        <v>7647</v>
      </c>
      <c r="N1067" s="70">
        <v>39055352</v>
      </c>
      <c r="O1067" s="70">
        <v>1499</v>
      </c>
      <c r="P1067" s="158">
        <v>45475</v>
      </c>
      <c r="Q1067" s="70">
        <v>2126650000</v>
      </c>
      <c r="R1067" s="158">
        <v>45495</v>
      </c>
      <c r="S1067" s="70">
        <v>9450000</v>
      </c>
      <c r="T1067" s="67" t="s">
        <v>66</v>
      </c>
      <c r="U1067" s="70">
        <v>57444673</v>
      </c>
      <c r="V1067" s="70" t="s">
        <v>4366</v>
      </c>
      <c r="W1067" s="158">
        <v>45495</v>
      </c>
      <c r="X1067" s="158">
        <v>45495</v>
      </c>
      <c r="Y1067" s="78" t="s">
        <v>74</v>
      </c>
      <c r="Z1067" s="158">
        <v>45626</v>
      </c>
      <c r="AA1067" s="71">
        <f t="shared" si="80"/>
        <v>131</v>
      </c>
      <c r="AB1067" s="71">
        <v>0</v>
      </c>
      <c r="AC1067" s="299">
        <v>0</v>
      </c>
      <c r="AD1067" s="71">
        <v>0</v>
      </c>
      <c r="AE1067" s="158" t="s">
        <v>74</v>
      </c>
      <c r="AF1067" s="71">
        <f t="shared" si="81"/>
        <v>0</v>
      </c>
      <c r="AG1067" s="70">
        <v>0</v>
      </c>
      <c r="AH1067" s="300">
        <v>0</v>
      </c>
      <c r="AI1067" s="158" t="s">
        <v>74</v>
      </c>
      <c r="AJ1067" s="67">
        <v>0</v>
      </c>
      <c r="AK1067" s="76" t="s">
        <v>74</v>
      </c>
      <c r="AL1067" s="76" t="s">
        <v>74</v>
      </c>
      <c r="AM1067" s="71">
        <f t="shared" si="82"/>
        <v>0</v>
      </c>
      <c r="AN1067" s="305">
        <f>+K1067+AC1067-AH1067</f>
        <v>9450000</v>
      </c>
      <c r="AO1067" s="67" t="s">
        <v>66</v>
      </c>
      <c r="AP1067" s="70">
        <v>9450000</v>
      </c>
      <c r="AQ1067" s="67" t="s">
        <v>94</v>
      </c>
      <c r="AR1067" s="70">
        <v>0</v>
      </c>
      <c r="AS1067" s="80" t="s">
        <v>74</v>
      </c>
      <c r="AT1067" s="301">
        <v>7350000</v>
      </c>
      <c r="AU1067" s="203">
        <f t="shared" si="83"/>
        <v>2100000</v>
      </c>
      <c r="AV1067" s="83">
        <f t="shared" si="84"/>
        <v>0.77777777777777779</v>
      </c>
      <c r="AW1067" s="158" t="s">
        <v>74</v>
      </c>
      <c r="AX1067" s="67" t="s">
        <v>95</v>
      </c>
      <c r="AY1067" s="71" t="s">
        <v>7646</v>
      </c>
      <c r="AZ1067" s="68" t="s">
        <v>66</v>
      </c>
      <c r="BA1067" s="68" t="s">
        <v>66</v>
      </c>
    </row>
    <row r="1068" spans="2:53" x14ac:dyDescent="0.25">
      <c r="B1068" s="68">
        <v>2024</v>
      </c>
      <c r="C1068" s="68">
        <v>891780111</v>
      </c>
      <c r="D1068" s="69" t="s">
        <v>64</v>
      </c>
      <c r="E1068" s="74" t="s">
        <v>7645</v>
      </c>
      <c r="F1068" s="71" t="s">
        <v>7644</v>
      </c>
      <c r="G1068" s="314">
        <v>0</v>
      </c>
      <c r="H1068" s="67" t="s">
        <v>72</v>
      </c>
      <c r="I1068" s="69" t="s">
        <v>65</v>
      </c>
      <c r="J1068" s="70" t="s">
        <v>7615</v>
      </c>
      <c r="K1068" s="70">
        <v>13500000</v>
      </c>
      <c r="L1068" s="68" t="s">
        <v>67</v>
      </c>
      <c r="M1068" s="70" t="s">
        <v>7643</v>
      </c>
      <c r="N1068" s="70">
        <v>1082915040</v>
      </c>
      <c r="O1068" s="70">
        <v>1498</v>
      </c>
      <c r="P1068" s="158">
        <v>45475</v>
      </c>
      <c r="Q1068" s="70">
        <v>4519037000</v>
      </c>
      <c r="R1068" s="158">
        <v>45495</v>
      </c>
      <c r="S1068" s="70">
        <v>13500000</v>
      </c>
      <c r="T1068" s="67" t="s">
        <v>66</v>
      </c>
      <c r="U1068" s="70">
        <v>41947381</v>
      </c>
      <c r="V1068" s="70" t="s">
        <v>7502</v>
      </c>
      <c r="W1068" s="158">
        <v>45495</v>
      </c>
      <c r="X1068" s="158">
        <v>45495</v>
      </c>
      <c r="Y1068" s="78" t="s">
        <v>74</v>
      </c>
      <c r="Z1068" s="158">
        <v>45626</v>
      </c>
      <c r="AA1068" s="71">
        <f t="shared" si="80"/>
        <v>131</v>
      </c>
      <c r="AB1068" s="71">
        <v>0</v>
      </c>
      <c r="AC1068" s="299">
        <v>0</v>
      </c>
      <c r="AD1068" s="71">
        <v>0</v>
      </c>
      <c r="AE1068" s="158" t="s">
        <v>74</v>
      </c>
      <c r="AF1068" s="71">
        <f t="shared" si="81"/>
        <v>0</v>
      </c>
      <c r="AG1068" s="70">
        <v>0</v>
      </c>
      <c r="AH1068" s="300">
        <v>0</v>
      </c>
      <c r="AI1068" s="158" t="s">
        <v>74</v>
      </c>
      <c r="AJ1068" s="67">
        <v>0</v>
      </c>
      <c r="AK1068" s="76" t="s">
        <v>74</v>
      </c>
      <c r="AL1068" s="76" t="s">
        <v>74</v>
      </c>
      <c r="AM1068" s="71">
        <f t="shared" si="82"/>
        <v>0</v>
      </c>
      <c r="AN1068" s="305">
        <f>+K1068+AC1068-AH1068</f>
        <v>13500000</v>
      </c>
      <c r="AO1068" s="67" t="s">
        <v>66</v>
      </c>
      <c r="AP1068" s="70">
        <v>13500000</v>
      </c>
      <c r="AQ1068" s="67" t="s">
        <v>94</v>
      </c>
      <c r="AR1068" s="70">
        <v>0</v>
      </c>
      <c r="AS1068" s="80" t="s">
        <v>74</v>
      </c>
      <c r="AT1068" s="301">
        <v>7500000</v>
      </c>
      <c r="AU1068" s="203">
        <f t="shared" si="83"/>
        <v>6000000</v>
      </c>
      <c r="AV1068" s="83">
        <f t="shared" si="84"/>
        <v>0.55555555555555558</v>
      </c>
      <c r="AW1068" s="158" t="s">
        <v>74</v>
      </c>
      <c r="AX1068" s="67" t="s">
        <v>95</v>
      </c>
      <c r="AY1068" s="71" t="s">
        <v>7642</v>
      </c>
      <c r="AZ1068" s="68" t="s">
        <v>66</v>
      </c>
      <c r="BA1068" s="68" t="s">
        <v>66</v>
      </c>
    </row>
    <row r="1069" spans="2:53" x14ac:dyDescent="0.25">
      <c r="B1069" s="68">
        <v>2024</v>
      </c>
      <c r="C1069" s="68">
        <v>891780111</v>
      </c>
      <c r="D1069" s="69" t="s">
        <v>64</v>
      </c>
      <c r="E1069" s="74" t="s">
        <v>7641</v>
      </c>
      <c r="F1069" s="71" t="s">
        <v>7640</v>
      </c>
      <c r="G1069" s="314">
        <v>0</v>
      </c>
      <c r="H1069" s="67" t="s">
        <v>72</v>
      </c>
      <c r="I1069" s="69" t="s">
        <v>65</v>
      </c>
      <c r="J1069" s="70" t="s">
        <v>7639</v>
      </c>
      <c r="K1069" s="70">
        <v>13500000</v>
      </c>
      <c r="L1069" s="68" t="s">
        <v>67</v>
      </c>
      <c r="M1069" s="70" t="s">
        <v>7638</v>
      </c>
      <c r="N1069" s="70">
        <v>7634587</v>
      </c>
      <c r="O1069" s="70">
        <v>1498</v>
      </c>
      <c r="P1069" s="158">
        <v>45475</v>
      </c>
      <c r="Q1069" s="70">
        <v>4519037000</v>
      </c>
      <c r="R1069" s="158">
        <v>45495</v>
      </c>
      <c r="S1069" s="70">
        <v>13500000</v>
      </c>
      <c r="T1069" s="67" t="s">
        <v>66</v>
      </c>
      <c r="U1069" s="70">
        <v>85152695</v>
      </c>
      <c r="V1069" s="70" t="s">
        <v>6527</v>
      </c>
      <c r="W1069" s="158">
        <v>45495</v>
      </c>
      <c r="X1069" s="158">
        <v>45495</v>
      </c>
      <c r="Y1069" s="78" t="s">
        <v>74</v>
      </c>
      <c r="Z1069" s="158">
        <v>45626</v>
      </c>
      <c r="AA1069" s="71">
        <f t="shared" si="80"/>
        <v>131</v>
      </c>
      <c r="AB1069" s="71">
        <v>0</v>
      </c>
      <c r="AC1069" s="299">
        <v>0</v>
      </c>
      <c r="AD1069" s="71">
        <v>0</v>
      </c>
      <c r="AE1069" s="158" t="s">
        <v>74</v>
      </c>
      <c r="AF1069" s="71">
        <f t="shared" si="81"/>
        <v>0</v>
      </c>
      <c r="AG1069" s="70">
        <v>0</v>
      </c>
      <c r="AH1069" s="300">
        <v>0</v>
      </c>
      <c r="AI1069" s="158" t="s">
        <v>74</v>
      </c>
      <c r="AJ1069" s="67">
        <v>0</v>
      </c>
      <c r="AK1069" s="76" t="s">
        <v>74</v>
      </c>
      <c r="AL1069" s="76" t="s">
        <v>74</v>
      </c>
      <c r="AM1069" s="71">
        <f t="shared" si="82"/>
        <v>0</v>
      </c>
      <c r="AN1069" s="305">
        <f>+K1069+AC1069-AH1069</f>
        <v>13500000</v>
      </c>
      <c r="AO1069" s="67" t="s">
        <v>66</v>
      </c>
      <c r="AP1069" s="70">
        <v>13500000</v>
      </c>
      <c r="AQ1069" s="67" t="s">
        <v>94</v>
      </c>
      <c r="AR1069" s="70">
        <v>0</v>
      </c>
      <c r="AS1069" s="80" t="s">
        <v>74</v>
      </c>
      <c r="AT1069" s="301">
        <v>10500000</v>
      </c>
      <c r="AU1069" s="203">
        <f t="shared" si="83"/>
        <v>3000000</v>
      </c>
      <c r="AV1069" s="83">
        <f t="shared" si="84"/>
        <v>0.77777777777777779</v>
      </c>
      <c r="AW1069" s="158" t="s">
        <v>74</v>
      </c>
      <c r="AX1069" s="67" t="s">
        <v>95</v>
      </c>
      <c r="AY1069" s="71" t="s">
        <v>7637</v>
      </c>
      <c r="AZ1069" s="68" t="s">
        <v>66</v>
      </c>
      <c r="BA1069" s="68" t="s">
        <v>66</v>
      </c>
    </row>
    <row r="1070" spans="2:53" x14ac:dyDescent="0.25">
      <c r="B1070" s="68">
        <v>2024</v>
      </c>
      <c r="C1070" s="68">
        <v>891780111</v>
      </c>
      <c r="D1070" s="69" t="s">
        <v>64</v>
      </c>
      <c r="E1070" s="74" t="s">
        <v>7636</v>
      </c>
      <c r="F1070" s="71" t="s">
        <v>7635</v>
      </c>
      <c r="G1070" s="314">
        <v>0</v>
      </c>
      <c r="H1070" s="67" t="s">
        <v>72</v>
      </c>
      <c r="I1070" s="69" t="s">
        <v>65</v>
      </c>
      <c r="J1070" s="70" t="s">
        <v>7634</v>
      </c>
      <c r="K1070" s="70">
        <v>12150000</v>
      </c>
      <c r="L1070" s="68" t="s">
        <v>67</v>
      </c>
      <c r="M1070" s="70" t="s">
        <v>7633</v>
      </c>
      <c r="N1070" s="70">
        <v>57426227</v>
      </c>
      <c r="O1070" s="70">
        <v>1498</v>
      </c>
      <c r="P1070" s="158">
        <v>45475</v>
      </c>
      <c r="Q1070" s="70">
        <v>4519037000</v>
      </c>
      <c r="R1070" s="158">
        <v>45495</v>
      </c>
      <c r="S1070" s="70">
        <v>12150000</v>
      </c>
      <c r="T1070" s="67" t="s">
        <v>66</v>
      </c>
      <c r="U1070" s="70">
        <v>36557666</v>
      </c>
      <c r="V1070" s="70" t="s">
        <v>5987</v>
      </c>
      <c r="W1070" s="158">
        <v>45495</v>
      </c>
      <c r="X1070" s="158">
        <v>45495</v>
      </c>
      <c r="Y1070" s="78" t="s">
        <v>74</v>
      </c>
      <c r="Z1070" s="158">
        <v>45626</v>
      </c>
      <c r="AA1070" s="71">
        <f t="shared" si="80"/>
        <v>131</v>
      </c>
      <c r="AB1070" s="71">
        <v>0</v>
      </c>
      <c r="AC1070" s="299">
        <v>0</v>
      </c>
      <c r="AD1070" s="71">
        <v>0</v>
      </c>
      <c r="AE1070" s="158" t="s">
        <v>74</v>
      </c>
      <c r="AF1070" s="71">
        <f t="shared" si="81"/>
        <v>0</v>
      </c>
      <c r="AG1070" s="70">
        <v>0</v>
      </c>
      <c r="AH1070" s="300">
        <v>0</v>
      </c>
      <c r="AI1070" s="158" t="s">
        <v>74</v>
      </c>
      <c r="AJ1070" s="67">
        <v>0</v>
      </c>
      <c r="AK1070" s="76" t="s">
        <v>74</v>
      </c>
      <c r="AL1070" s="76" t="s">
        <v>74</v>
      </c>
      <c r="AM1070" s="71">
        <f t="shared" si="82"/>
        <v>0</v>
      </c>
      <c r="AN1070" s="305">
        <f>+K1070+AC1070-AH1070</f>
        <v>12150000</v>
      </c>
      <c r="AO1070" s="67" t="s">
        <v>66</v>
      </c>
      <c r="AP1070" s="70">
        <v>12150000</v>
      </c>
      <c r="AQ1070" s="67" t="s">
        <v>94</v>
      </c>
      <c r="AR1070" s="70">
        <v>0</v>
      </c>
      <c r="AS1070" s="80" t="s">
        <v>74</v>
      </c>
      <c r="AT1070" s="301">
        <v>9450000</v>
      </c>
      <c r="AU1070" s="203">
        <f t="shared" si="83"/>
        <v>2700000</v>
      </c>
      <c r="AV1070" s="83">
        <f t="shared" si="84"/>
        <v>0.77777777777777779</v>
      </c>
      <c r="AW1070" s="158" t="s">
        <v>74</v>
      </c>
      <c r="AX1070" s="67" t="s">
        <v>95</v>
      </c>
      <c r="AY1070" s="71" t="s">
        <v>7632</v>
      </c>
      <c r="AZ1070" s="68" t="s">
        <v>66</v>
      </c>
      <c r="BA1070" s="68" t="s">
        <v>66</v>
      </c>
    </row>
    <row r="1071" spans="2:53" x14ac:dyDescent="0.25">
      <c r="B1071" s="68">
        <v>2024</v>
      </c>
      <c r="C1071" s="68">
        <v>891780111</v>
      </c>
      <c r="D1071" s="69" t="s">
        <v>64</v>
      </c>
      <c r="E1071" s="74" t="s">
        <v>7631</v>
      </c>
      <c r="F1071" s="71" t="s">
        <v>7630</v>
      </c>
      <c r="G1071" s="314">
        <v>0</v>
      </c>
      <c r="H1071" s="67" t="s">
        <v>72</v>
      </c>
      <c r="I1071" s="69" t="s">
        <v>65</v>
      </c>
      <c r="J1071" s="70" t="s">
        <v>7629</v>
      </c>
      <c r="K1071" s="70">
        <v>14850000</v>
      </c>
      <c r="L1071" s="68" t="s">
        <v>67</v>
      </c>
      <c r="M1071" s="70" t="s">
        <v>7628</v>
      </c>
      <c r="N1071" s="70">
        <v>1082915137</v>
      </c>
      <c r="O1071" s="70">
        <v>1498</v>
      </c>
      <c r="P1071" s="158">
        <v>45475</v>
      </c>
      <c r="Q1071" s="70">
        <v>4519037000</v>
      </c>
      <c r="R1071" s="158">
        <v>45495</v>
      </c>
      <c r="S1071" s="70">
        <v>14850000</v>
      </c>
      <c r="T1071" s="67" t="s">
        <v>66</v>
      </c>
      <c r="U1071" s="70">
        <v>7601831</v>
      </c>
      <c r="V1071" s="70" t="s">
        <v>7132</v>
      </c>
      <c r="W1071" s="158">
        <v>45495</v>
      </c>
      <c r="X1071" s="158">
        <v>45495</v>
      </c>
      <c r="Y1071" s="78" t="s">
        <v>74</v>
      </c>
      <c r="Z1071" s="158">
        <v>45626</v>
      </c>
      <c r="AA1071" s="71">
        <f t="shared" si="80"/>
        <v>131</v>
      </c>
      <c r="AB1071" s="71">
        <v>0</v>
      </c>
      <c r="AC1071" s="299">
        <v>0</v>
      </c>
      <c r="AD1071" s="71">
        <v>0</v>
      </c>
      <c r="AE1071" s="158" t="s">
        <v>74</v>
      </c>
      <c r="AF1071" s="71">
        <f t="shared" si="81"/>
        <v>0</v>
      </c>
      <c r="AG1071" s="70">
        <v>0</v>
      </c>
      <c r="AH1071" s="300">
        <v>0</v>
      </c>
      <c r="AI1071" s="158" t="s">
        <v>74</v>
      </c>
      <c r="AJ1071" s="67">
        <v>0</v>
      </c>
      <c r="AK1071" s="76" t="s">
        <v>74</v>
      </c>
      <c r="AL1071" s="76" t="s">
        <v>74</v>
      </c>
      <c r="AM1071" s="71">
        <f t="shared" si="82"/>
        <v>0</v>
      </c>
      <c r="AN1071" s="305">
        <f>+K1071+AC1071-AH1071</f>
        <v>14850000</v>
      </c>
      <c r="AO1071" s="67" t="s">
        <v>66</v>
      </c>
      <c r="AP1071" s="70">
        <v>14850000</v>
      </c>
      <c r="AQ1071" s="67" t="s">
        <v>94</v>
      </c>
      <c r="AR1071" s="70">
        <v>0</v>
      </c>
      <c r="AS1071" s="80" t="s">
        <v>74</v>
      </c>
      <c r="AT1071" s="301">
        <v>11550000</v>
      </c>
      <c r="AU1071" s="203">
        <f t="shared" si="83"/>
        <v>3300000</v>
      </c>
      <c r="AV1071" s="83">
        <f t="shared" si="84"/>
        <v>0.77777777777777779</v>
      </c>
      <c r="AW1071" s="158" t="s">
        <v>74</v>
      </c>
      <c r="AX1071" s="67" t="s">
        <v>95</v>
      </c>
      <c r="AY1071" s="71" t="s">
        <v>7627</v>
      </c>
      <c r="AZ1071" s="68" t="s">
        <v>66</v>
      </c>
      <c r="BA1071" s="68" t="s">
        <v>66</v>
      </c>
    </row>
    <row r="1072" spans="2:53" x14ac:dyDescent="0.25">
      <c r="B1072" s="68">
        <v>2024</v>
      </c>
      <c r="C1072" s="68">
        <v>891780111</v>
      </c>
      <c r="D1072" s="69" t="s">
        <v>64</v>
      </c>
      <c r="E1072" s="74" t="s">
        <v>7626</v>
      </c>
      <c r="F1072" s="71" t="s">
        <v>7625</v>
      </c>
      <c r="G1072" s="314">
        <v>0</v>
      </c>
      <c r="H1072" s="67" t="s">
        <v>72</v>
      </c>
      <c r="I1072" s="69" t="s">
        <v>65</v>
      </c>
      <c r="J1072" s="70" t="s">
        <v>7624</v>
      </c>
      <c r="K1072" s="70">
        <v>13500000</v>
      </c>
      <c r="L1072" s="68" t="s">
        <v>67</v>
      </c>
      <c r="M1072" s="70" t="s">
        <v>7623</v>
      </c>
      <c r="N1072" s="70">
        <v>1083035620</v>
      </c>
      <c r="O1072" s="70">
        <v>1498</v>
      </c>
      <c r="P1072" s="158">
        <v>45475</v>
      </c>
      <c r="Q1072" s="70">
        <v>4519037000</v>
      </c>
      <c r="R1072" s="158">
        <v>45495</v>
      </c>
      <c r="S1072" s="70">
        <v>13500000</v>
      </c>
      <c r="T1072" s="67" t="s">
        <v>66</v>
      </c>
      <c r="U1072" s="70">
        <v>36665858</v>
      </c>
      <c r="V1072" s="70" t="s">
        <v>4422</v>
      </c>
      <c r="W1072" s="158">
        <v>45495</v>
      </c>
      <c r="X1072" s="158">
        <v>45495</v>
      </c>
      <c r="Y1072" s="78" t="s">
        <v>74</v>
      </c>
      <c r="Z1072" s="158">
        <v>45626</v>
      </c>
      <c r="AA1072" s="71">
        <f t="shared" si="80"/>
        <v>131</v>
      </c>
      <c r="AB1072" s="71">
        <v>0</v>
      </c>
      <c r="AC1072" s="299">
        <v>0</v>
      </c>
      <c r="AD1072" s="71">
        <v>0</v>
      </c>
      <c r="AE1072" s="158" t="s">
        <v>74</v>
      </c>
      <c r="AF1072" s="71">
        <f t="shared" si="81"/>
        <v>0</v>
      </c>
      <c r="AG1072" s="70">
        <v>0</v>
      </c>
      <c r="AH1072" s="300">
        <v>0</v>
      </c>
      <c r="AI1072" s="158" t="s">
        <v>74</v>
      </c>
      <c r="AJ1072" s="67">
        <v>0</v>
      </c>
      <c r="AK1072" s="76" t="s">
        <v>74</v>
      </c>
      <c r="AL1072" s="76" t="s">
        <v>74</v>
      </c>
      <c r="AM1072" s="71">
        <f t="shared" si="82"/>
        <v>0</v>
      </c>
      <c r="AN1072" s="305">
        <f>+K1072+AC1072-AH1072</f>
        <v>13500000</v>
      </c>
      <c r="AO1072" s="67" t="s">
        <v>66</v>
      </c>
      <c r="AP1072" s="70">
        <v>13500000</v>
      </c>
      <c r="AQ1072" s="67" t="s">
        <v>94</v>
      </c>
      <c r="AR1072" s="70">
        <v>0</v>
      </c>
      <c r="AS1072" s="80" t="s">
        <v>74</v>
      </c>
      <c r="AT1072" s="301">
        <v>10500000</v>
      </c>
      <c r="AU1072" s="203">
        <f t="shared" si="83"/>
        <v>3000000</v>
      </c>
      <c r="AV1072" s="83">
        <f t="shared" si="84"/>
        <v>0.77777777777777779</v>
      </c>
      <c r="AW1072" s="158" t="s">
        <v>74</v>
      </c>
      <c r="AX1072" s="67" t="s">
        <v>95</v>
      </c>
      <c r="AY1072" s="71" t="s">
        <v>7622</v>
      </c>
      <c r="AZ1072" s="68" t="s">
        <v>66</v>
      </c>
      <c r="BA1072" s="68" t="s">
        <v>66</v>
      </c>
    </row>
    <row r="1073" spans="2:53" x14ac:dyDescent="0.25">
      <c r="B1073" s="68">
        <v>2024</v>
      </c>
      <c r="C1073" s="68">
        <v>891780111</v>
      </c>
      <c r="D1073" s="69" t="s">
        <v>64</v>
      </c>
      <c r="E1073" s="74" t="s">
        <v>7621</v>
      </c>
      <c r="F1073" s="71" t="s">
        <v>7620</v>
      </c>
      <c r="G1073" s="314">
        <v>0</v>
      </c>
      <c r="H1073" s="67" t="s">
        <v>72</v>
      </c>
      <c r="I1073" s="69" t="s">
        <v>65</v>
      </c>
      <c r="J1073" s="70" t="s">
        <v>7606</v>
      </c>
      <c r="K1073" s="70">
        <v>14850000</v>
      </c>
      <c r="L1073" s="68" t="s">
        <v>67</v>
      </c>
      <c r="M1073" s="70" t="s">
        <v>7619</v>
      </c>
      <c r="N1073" s="70">
        <v>1082892888</v>
      </c>
      <c r="O1073" s="70">
        <v>1498</v>
      </c>
      <c r="P1073" s="158">
        <v>45475</v>
      </c>
      <c r="Q1073" s="70">
        <v>4519037000</v>
      </c>
      <c r="R1073" s="158">
        <v>45495</v>
      </c>
      <c r="S1073" s="70">
        <v>14850000</v>
      </c>
      <c r="T1073" s="67" t="s">
        <v>66</v>
      </c>
      <c r="U1073" s="70">
        <v>1082964146</v>
      </c>
      <c r="V1073" s="70" t="s">
        <v>6309</v>
      </c>
      <c r="W1073" s="158">
        <v>45495</v>
      </c>
      <c r="X1073" s="158">
        <v>45495</v>
      </c>
      <c r="Y1073" s="78" t="s">
        <v>74</v>
      </c>
      <c r="Z1073" s="158">
        <v>45626</v>
      </c>
      <c r="AA1073" s="71">
        <f t="shared" si="80"/>
        <v>131</v>
      </c>
      <c r="AB1073" s="71">
        <v>0</v>
      </c>
      <c r="AC1073" s="299">
        <v>0</v>
      </c>
      <c r="AD1073" s="71">
        <v>0</v>
      </c>
      <c r="AE1073" s="158" t="s">
        <v>74</v>
      </c>
      <c r="AF1073" s="71">
        <f t="shared" si="81"/>
        <v>0</v>
      </c>
      <c r="AG1073" s="70">
        <v>0</v>
      </c>
      <c r="AH1073" s="300">
        <v>0</v>
      </c>
      <c r="AI1073" s="158" t="s">
        <v>74</v>
      </c>
      <c r="AJ1073" s="67">
        <v>0</v>
      </c>
      <c r="AK1073" s="76" t="s">
        <v>74</v>
      </c>
      <c r="AL1073" s="76" t="s">
        <v>74</v>
      </c>
      <c r="AM1073" s="71">
        <f t="shared" si="82"/>
        <v>0</v>
      </c>
      <c r="AN1073" s="305">
        <f>+K1073+AC1073-AH1073</f>
        <v>14850000</v>
      </c>
      <c r="AO1073" s="67" t="s">
        <v>66</v>
      </c>
      <c r="AP1073" s="70">
        <v>14850000</v>
      </c>
      <c r="AQ1073" s="67" t="s">
        <v>94</v>
      </c>
      <c r="AR1073" s="70">
        <v>0</v>
      </c>
      <c r="AS1073" s="80" t="s">
        <v>74</v>
      </c>
      <c r="AT1073" s="301">
        <v>11550000</v>
      </c>
      <c r="AU1073" s="203">
        <f t="shared" si="83"/>
        <v>3300000</v>
      </c>
      <c r="AV1073" s="83">
        <f t="shared" si="84"/>
        <v>0.77777777777777779</v>
      </c>
      <c r="AW1073" s="158" t="s">
        <v>74</v>
      </c>
      <c r="AX1073" s="67" t="s">
        <v>95</v>
      </c>
      <c r="AY1073" s="71" t="s">
        <v>7618</v>
      </c>
      <c r="AZ1073" s="68" t="s">
        <v>66</v>
      </c>
      <c r="BA1073" s="68" t="s">
        <v>66</v>
      </c>
    </row>
    <row r="1074" spans="2:53" x14ac:dyDescent="0.25">
      <c r="B1074" s="68">
        <v>2024</v>
      </c>
      <c r="C1074" s="68">
        <v>891780111</v>
      </c>
      <c r="D1074" s="69" t="s">
        <v>64</v>
      </c>
      <c r="E1074" s="74" t="s">
        <v>7617</v>
      </c>
      <c r="F1074" s="71" t="s">
        <v>7616</v>
      </c>
      <c r="G1074" s="314">
        <v>0</v>
      </c>
      <c r="H1074" s="67" t="s">
        <v>72</v>
      </c>
      <c r="I1074" s="69" t="s">
        <v>65</v>
      </c>
      <c r="J1074" s="70" t="s">
        <v>7615</v>
      </c>
      <c r="K1074" s="70">
        <v>13500000</v>
      </c>
      <c r="L1074" s="68" t="s">
        <v>67</v>
      </c>
      <c r="M1074" s="70" t="s">
        <v>7614</v>
      </c>
      <c r="N1074" s="70">
        <v>1004373737</v>
      </c>
      <c r="O1074" s="70">
        <v>1498</v>
      </c>
      <c r="P1074" s="158">
        <v>45475</v>
      </c>
      <c r="Q1074" s="70">
        <v>4519037000</v>
      </c>
      <c r="R1074" s="158">
        <v>45495</v>
      </c>
      <c r="S1074" s="70">
        <v>13500000</v>
      </c>
      <c r="T1074" s="67" t="s">
        <v>66</v>
      </c>
      <c r="U1074" s="70">
        <v>41947381</v>
      </c>
      <c r="V1074" s="70" t="s">
        <v>7502</v>
      </c>
      <c r="W1074" s="158">
        <v>45495</v>
      </c>
      <c r="X1074" s="158">
        <v>45495</v>
      </c>
      <c r="Y1074" s="78" t="s">
        <v>74</v>
      </c>
      <c r="Z1074" s="158">
        <v>45626</v>
      </c>
      <c r="AA1074" s="71">
        <f t="shared" si="80"/>
        <v>131</v>
      </c>
      <c r="AB1074" s="71">
        <v>0</v>
      </c>
      <c r="AC1074" s="299">
        <v>0</v>
      </c>
      <c r="AD1074" s="71">
        <v>0</v>
      </c>
      <c r="AE1074" s="158" t="s">
        <v>74</v>
      </c>
      <c r="AF1074" s="71">
        <f t="shared" si="81"/>
        <v>0</v>
      </c>
      <c r="AG1074" s="70">
        <v>0</v>
      </c>
      <c r="AH1074" s="300">
        <v>0</v>
      </c>
      <c r="AI1074" s="158" t="s">
        <v>74</v>
      </c>
      <c r="AJ1074" s="67">
        <v>0</v>
      </c>
      <c r="AK1074" s="76" t="s">
        <v>74</v>
      </c>
      <c r="AL1074" s="76" t="s">
        <v>74</v>
      </c>
      <c r="AM1074" s="71">
        <f t="shared" si="82"/>
        <v>0</v>
      </c>
      <c r="AN1074" s="305">
        <f>+K1074+AC1074-AH1074</f>
        <v>13500000</v>
      </c>
      <c r="AO1074" s="67" t="s">
        <v>66</v>
      </c>
      <c r="AP1074" s="70">
        <v>13500000</v>
      </c>
      <c r="AQ1074" s="67" t="s">
        <v>94</v>
      </c>
      <c r="AR1074" s="70">
        <v>0</v>
      </c>
      <c r="AS1074" s="80" t="s">
        <v>74</v>
      </c>
      <c r="AT1074" s="301">
        <v>7500000</v>
      </c>
      <c r="AU1074" s="203">
        <f t="shared" si="83"/>
        <v>6000000</v>
      </c>
      <c r="AV1074" s="83">
        <f t="shared" si="84"/>
        <v>0.55555555555555558</v>
      </c>
      <c r="AW1074" s="158" t="s">
        <v>74</v>
      </c>
      <c r="AX1074" s="67" t="s">
        <v>95</v>
      </c>
      <c r="AY1074" s="71" t="s">
        <v>7613</v>
      </c>
      <c r="AZ1074" s="68" t="s">
        <v>66</v>
      </c>
      <c r="BA1074" s="68" t="s">
        <v>66</v>
      </c>
    </row>
    <row r="1075" spans="2:53" x14ac:dyDescent="0.25">
      <c r="B1075" s="68">
        <v>2024</v>
      </c>
      <c r="C1075" s="68">
        <v>891780111</v>
      </c>
      <c r="D1075" s="69" t="s">
        <v>64</v>
      </c>
      <c r="E1075" s="74" t="s">
        <v>7612</v>
      </c>
      <c r="F1075" s="71" t="s">
        <v>7611</v>
      </c>
      <c r="G1075" s="314">
        <v>0</v>
      </c>
      <c r="H1075" s="67" t="s">
        <v>72</v>
      </c>
      <c r="I1075" s="69" t="s">
        <v>65</v>
      </c>
      <c r="J1075" s="70" t="s">
        <v>7606</v>
      </c>
      <c r="K1075" s="70">
        <v>14850000</v>
      </c>
      <c r="L1075" s="68" t="s">
        <v>67</v>
      </c>
      <c r="M1075" s="70" t="s">
        <v>7610</v>
      </c>
      <c r="N1075" s="70">
        <v>1235539225</v>
      </c>
      <c r="O1075" s="70">
        <v>1498</v>
      </c>
      <c r="P1075" s="158">
        <v>45475</v>
      </c>
      <c r="Q1075" s="70">
        <v>4519037000</v>
      </c>
      <c r="R1075" s="158">
        <v>45495</v>
      </c>
      <c r="S1075" s="70">
        <v>14850000</v>
      </c>
      <c r="T1075" s="67" t="s">
        <v>66</v>
      </c>
      <c r="U1075" s="70">
        <v>1082964146</v>
      </c>
      <c r="V1075" s="70" t="s">
        <v>6309</v>
      </c>
      <c r="W1075" s="158">
        <v>45495</v>
      </c>
      <c r="X1075" s="158">
        <v>45495</v>
      </c>
      <c r="Y1075" s="78" t="s">
        <v>74</v>
      </c>
      <c r="Z1075" s="158">
        <v>45626</v>
      </c>
      <c r="AA1075" s="71">
        <f t="shared" si="80"/>
        <v>131</v>
      </c>
      <c r="AB1075" s="71">
        <v>0</v>
      </c>
      <c r="AC1075" s="299">
        <v>0</v>
      </c>
      <c r="AD1075" s="71">
        <v>0</v>
      </c>
      <c r="AE1075" s="158" t="s">
        <v>74</v>
      </c>
      <c r="AF1075" s="71">
        <f t="shared" si="81"/>
        <v>0</v>
      </c>
      <c r="AG1075" s="70">
        <v>0</v>
      </c>
      <c r="AH1075" s="300">
        <v>0</v>
      </c>
      <c r="AI1075" s="158" t="s">
        <v>74</v>
      </c>
      <c r="AJ1075" s="67">
        <v>0</v>
      </c>
      <c r="AK1075" s="76" t="s">
        <v>74</v>
      </c>
      <c r="AL1075" s="76" t="s">
        <v>74</v>
      </c>
      <c r="AM1075" s="71">
        <f t="shared" si="82"/>
        <v>0</v>
      </c>
      <c r="AN1075" s="305">
        <f>+K1075+AC1075-AH1075</f>
        <v>14850000</v>
      </c>
      <c r="AO1075" s="67" t="s">
        <v>66</v>
      </c>
      <c r="AP1075" s="70">
        <v>14850000</v>
      </c>
      <c r="AQ1075" s="67" t="s">
        <v>94</v>
      </c>
      <c r="AR1075" s="70">
        <v>0</v>
      </c>
      <c r="AS1075" s="80" t="s">
        <v>74</v>
      </c>
      <c r="AT1075" s="301">
        <v>11550000</v>
      </c>
      <c r="AU1075" s="203">
        <f t="shared" si="83"/>
        <v>3300000</v>
      </c>
      <c r="AV1075" s="83">
        <f t="shared" si="84"/>
        <v>0.77777777777777779</v>
      </c>
      <c r="AW1075" s="158" t="s">
        <v>74</v>
      </c>
      <c r="AX1075" s="67" t="s">
        <v>95</v>
      </c>
      <c r="AY1075" s="71" t="s">
        <v>7609</v>
      </c>
      <c r="AZ1075" s="68" t="s">
        <v>66</v>
      </c>
      <c r="BA1075" s="68" t="s">
        <v>66</v>
      </c>
    </row>
    <row r="1076" spans="2:53" x14ac:dyDescent="0.25">
      <c r="B1076" s="68">
        <v>2024</v>
      </c>
      <c r="C1076" s="68">
        <v>891780111</v>
      </c>
      <c r="D1076" s="69" t="s">
        <v>64</v>
      </c>
      <c r="E1076" s="74" t="s">
        <v>7608</v>
      </c>
      <c r="F1076" s="71" t="s">
        <v>7607</v>
      </c>
      <c r="G1076" s="314">
        <v>0</v>
      </c>
      <c r="H1076" s="67" t="s">
        <v>72</v>
      </c>
      <c r="I1076" s="69" t="s">
        <v>65</v>
      </c>
      <c r="J1076" s="70" t="s">
        <v>7606</v>
      </c>
      <c r="K1076" s="70">
        <v>24750000</v>
      </c>
      <c r="L1076" s="68" t="s">
        <v>67</v>
      </c>
      <c r="M1076" s="70" t="s">
        <v>7605</v>
      </c>
      <c r="N1076" s="70">
        <v>85474637</v>
      </c>
      <c r="O1076" s="70">
        <v>1498</v>
      </c>
      <c r="P1076" s="158">
        <v>45475</v>
      </c>
      <c r="Q1076" s="70">
        <v>4519037000</v>
      </c>
      <c r="R1076" s="158">
        <v>45495</v>
      </c>
      <c r="S1076" s="70">
        <v>24750000</v>
      </c>
      <c r="T1076" s="67" t="s">
        <v>66</v>
      </c>
      <c r="U1076" s="70">
        <v>1082964146</v>
      </c>
      <c r="V1076" s="70" t="s">
        <v>6309</v>
      </c>
      <c r="W1076" s="158">
        <v>45495</v>
      </c>
      <c r="X1076" s="158">
        <v>45495</v>
      </c>
      <c r="Y1076" s="78" t="s">
        <v>74</v>
      </c>
      <c r="Z1076" s="158">
        <v>45626</v>
      </c>
      <c r="AA1076" s="71">
        <f t="shared" si="80"/>
        <v>131</v>
      </c>
      <c r="AB1076" s="71">
        <v>0</v>
      </c>
      <c r="AC1076" s="299">
        <v>0</v>
      </c>
      <c r="AD1076" s="71">
        <v>0</v>
      </c>
      <c r="AE1076" s="158" t="s">
        <v>74</v>
      </c>
      <c r="AF1076" s="71">
        <f t="shared" si="81"/>
        <v>0</v>
      </c>
      <c r="AG1076" s="70">
        <v>0</v>
      </c>
      <c r="AH1076" s="300">
        <v>0</v>
      </c>
      <c r="AI1076" s="158" t="s">
        <v>74</v>
      </c>
      <c r="AJ1076" s="67">
        <v>0</v>
      </c>
      <c r="AK1076" s="76" t="s">
        <v>74</v>
      </c>
      <c r="AL1076" s="76" t="s">
        <v>74</v>
      </c>
      <c r="AM1076" s="71">
        <f t="shared" si="82"/>
        <v>0</v>
      </c>
      <c r="AN1076" s="305">
        <f>+K1076+AC1076-AH1076</f>
        <v>24750000</v>
      </c>
      <c r="AO1076" s="67" t="s">
        <v>66</v>
      </c>
      <c r="AP1076" s="70">
        <v>24750000</v>
      </c>
      <c r="AQ1076" s="67" t="s">
        <v>94</v>
      </c>
      <c r="AR1076" s="70">
        <v>0</v>
      </c>
      <c r="AS1076" s="80" t="s">
        <v>74</v>
      </c>
      <c r="AT1076" s="301">
        <v>19250000</v>
      </c>
      <c r="AU1076" s="203">
        <f t="shared" si="83"/>
        <v>5500000</v>
      </c>
      <c r="AV1076" s="83">
        <f t="shared" si="84"/>
        <v>0.77777777777777779</v>
      </c>
      <c r="AW1076" s="158" t="s">
        <v>74</v>
      </c>
      <c r="AX1076" s="67" t="s">
        <v>95</v>
      </c>
      <c r="AY1076" s="71" t="s">
        <v>7604</v>
      </c>
      <c r="AZ1076" s="68" t="s">
        <v>66</v>
      </c>
      <c r="BA1076" s="68" t="s">
        <v>66</v>
      </c>
    </row>
    <row r="1077" spans="2:53" x14ac:dyDescent="0.25">
      <c r="B1077" s="68">
        <v>2024</v>
      </c>
      <c r="C1077" s="68">
        <v>891780111</v>
      </c>
      <c r="D1077" s="69" t="s">
        <v>64</v>
      </c>
      <c r="E1077" s="74" t="s">
        <v>7603</v>
      </c>
      <c r="F1077" s="71" t="s">
        <v>7602</v>
      </c>
      <c r="G1077" s="314">
        <v>0</v>
      </c>
      <c r="H1077" s="67" t="s">
        <v>72</v>
      </c>
      <c r="I1077" s="69" t="s">
        <v>65</v>
      </c>
      <c r="J1077" s="70" t="s">
        <v>7601</v>
      </c>
      <c r="K1077" s="70">
        <v>9450000</v>
      </c>
      <c r="L1077" s="68" t="s">
        <v>67</v>
      </c>
      <c r="M1077" s="70" t="s">
        <v>7600</v>
      </c>
      <c r="N1077" s="70">
        <v>1079916249</v>
      </c>
      <c r="O1077" s="70">
        <v>1499</v>
      </c>
      <c r="P1077" s="158">
        <v>45475</v>
      </c>
      <c r="Q1077" s="70">
        <v>2126650000</v>
      </c>
      <c r="R1077" s="158">
        <v>45495</v>
      </c>
      <c r="S1077" s="70">
        <v>9450000</v>
      </c>
      <c r="T1077" s="67" t="s">
        <v>66</v>
      </c>
      <c r="U1077" s="70">
        <v>36694483</v>
      </c>
      <c r="V1077" s="70" t="s">
        <v>7599</v>
      </c>
      <c r="W1077" s="158">
        <v>45495</v>
      </c>
      <c r="X1077" s="158">
        <v>45495</v>
      </c>
      <c r="Y1077" s="78" t="s">
        <v>74</v>
      </c>
      <c r="Z1077" s="158">
        <v>45626</v>
      </c>
      <c r="AA1077" s="71">
        <f t="shared" si="80"/>
        <v>131</v>
      </c>
      <c r="AB1077" s="71">
        <v>0</v>
      </c>
      <c r="AC1077" s="299">
        <v>0</v>
      </c>
      <c r="AD1077" s="71">
        <v>0</v>
      </c>
      <c r="AE1077" s="158" t="s">
        <v>74</v>
      </c>
      <c r="AF1077" s="71">
        <f t="shared" si="81"/>
        <v>0</v>
      </c>
      <c r="AG1077" s="70">
        <v>1</v>
      </c>
      <c r="AH1077" s="300">
        <v>7770000</v>
      </c>
      <c r="AI1077" s="158">
        <v>45516</v>
      </c>
      <c r="AJ1077" s="67">
        <v>0</v>
      </c>
      <c r="AK1077" s="76" t="s">
        <v>74</v>
      </c>
      <c r="AL1077" s="76" t="s">
        <v>74</v>
      </c>
      <c r="AM1077" s="71">
        <f t="shared" si="82"/>
        <v>0</v>
      </c>
      <c r="AN1077" s="305">
        <f>+K1077+AC1077-AH1077</f>
        <v>1680000</v>
      </c>
      <c r="AO1077" s="67" t="s">
        <v>66</v>
      </c>
      <c r="AP1077" s="70">
        <v>9450000</v>
      </c>
      <c r="AQ1077" s="67" t="s">
        <v>94</v>
      </c>
      <c r="AR1077" s="70">
        <v>0</v>
      </c>
      <c r="AS1077" s="80" t="s">
        <v>74</v>
      </c>
      <c r="AT1077" s="301">
        <v>1680000</v>
      </c>
      <c r="AU1077" s="203">
        <f t="shared" si="83"/>
        <v>0</v>
      </c>
      <c r="AV1077" s="83">
        <f t="shared" si="84"/>
        <v>1</v>
      </c>
      <c r="AW1077" s="158">
        <v>45548</v>
      </c>
      <c r="AX1077" s="67" t="s">
        <v>571</v>
      </c>
      <c r="AY1077" s="71" t="s">
        <v>7598</v>
      </c>
      <c r="AZ1077" s="68" t="s">
        <v>66</v>
      </c>
      <c r="BA1077" s="68" t="s">
        <v>66</v>
      </c>
    </row>
    <row r="1078" spans="2:53" x14ac:dyDescent="0.25">
      <c r="B1078" s="68">
        <v>2024</v>
      </c>
      <c r="C1078" s="68">
        <v>891780111</v>
      </c>
      <c r="D1078" s="69" t="s">
        <v>64</v>
      </c>
      <c r="E1078" s="74" t="s">
        <v>7597</v>
      </c>
      <c r="F1078" s="71" t="s">
        <v>7596</v>
      </c>
      <c r="G1078" s="314">
        <v>0</v>
      </c>
      <c r="H1078" s="67" t="s">
        <v>72</v>
      </c>
      <c r="I1078" s="69" t="s">
        <v>65</v>
      </c>
      <c r="J1078" s="70" t="s">
        <v>7591</v>
      </c>
      <c r="K1078" s="70">
        <v>14850000</v>
      </c>
      <c r="L1078" s="68" t="s">
        <v>67</v>
      </c>
      <c r="M1078" s="70" t="s">
        <v>7595</v>
      </c>
      <c r="N1078" s="70">
        <v>1084739561</v>
      </c>
      <c r="O1078" s="70">
        <v>1498</v>
      </c>
      <c r="P1078" s="158">
        <v>45475</v>
      </c>
      <c r="Q1078" s="70">
        <v>4519037000</v>
      </c>
      <c r="R1078" s="158">
        <v>45496</v>
      </c>
      <c r="S1078" s="70">
        <v>14850000</v>
      </c>
      <c r="T1078" s="67" t="s">
        <v>66</v>
      </c>
      <c r="U1078" s="70">
        <v>1192791759</v>
      </c>
      <c r="V1078" s="70" t="s">
        <v>2571</v>
      </c>
      <c r="W1078" s="158">
        <v>45496</v>
      </c>
      <c r="X1078" s="158">
        <v>45496</v>
      </c>
      <c r="Y1078" s="78" t="s">
        <v>74</v>
      </c>
      <c r="Z1078" s="158">
        <v>45626</v>
      </c>
      <c r="AA1078" s="71">
        <f t="shared" si="80"/>
        <v>130</v>
      </c>
      <c r="AB1078" s="71">
        <v>0</v>
      </c>
      <c r="AC1078" s="299">
        <v>0</v>
      </c>
      <c r="AD1078" s="71">
        <v>0</v>
      </c>
      <c r="AE1078" s="158" t="s">
        <v>74</v>
      </c>
      <c r="AF1078" s="71">
        <f t="shared" si="81"/>
        <v>0</v>
      </c>
      <c r="AG1078" s="70">
        <v>0</v>
      </c>
      <c r="AH1078" s="300">
        <v>0</v>
      </c>
      <c r="AI1078" s="158" t="s">
        <v>74</v>
      </c>
      <c r="AJ1078" s="67">
        <v>0</v>
      </c>
      <c r="AK1078" s="76" t="s">
        <v>74</v>
      </c>
      <c r="AL1078" s="76" t="s">
        <v>74</v>
      </c>
      <c r="AM1078" s="71">
        <f t="shared" si="82"/>
        <v>0</v>
      </c>
      <c r="AN1078" s="305">
        <f>+K1078+AC1078-AH1078</f>
        <v>14850000</v>
      </c>
      <c r="AO1078" s="67" t="s">
        <v>66</v>
      </c>
      <c r="AP1078" s="70">
        <v>14850000</v>
      </c>
      <c r="AQ1078" s="67" t="s">
        <v>94</v>
      </c>
      <c r="AR1078" s="70">
        <v>0</v>
      </c>
      <c r="AS1078" s="80" t="s">
        <v>74</v>
      </c>
      <c r="AT1078" s="301">
        <v>11550000</v>
      </c>
      <c r="AU1078" s="203">
        <f t="shared" si="83"/>
        <v>3300000</v>
      </c>
      <c r="AV1078" s="83">
        <f t="shared" si="84"/>
        <v>0.77777777777777779</v>
      </c>
      <c r="AW1078" s="158" t="s">
        <v>74</v>
      </c>
      <c r="AX1078" s="67" t="s">
        <v>95</v>
      </c>
      <c r="AY1078" s="71" t="s">
        <v>7594</v>
      </c>
      <c r="AZ1078" s="68" t="s">
        <v>66</v>
      </c>
      <c r="BA1078" s="68" t="s">
        <v>66</v>
      </c>
    </row>
    <row r="1079" spans="2:53" x14ac:dyDescent="0.25">
      <c r="B1079" s="68">
        <v>2024</v>
      </c>
      <c r="C1079" s="68">
        <v>891780111</v>
      </c>
      <c r="D1079" s="69" t="s">
        <v>64</v>
      </c>
      <c r="E1079" s="74" t="s">
        <v>7593</v>
      </c>
      <c r="F1079" s="71" t="s">
        <v>7592</v>
      </c>
      <c r="G1079" s="314">
        <v>0</v>
      </c>
      <c r="H1079" s="67" t="s">
        <v>72</v>
      </c>
      <c r="I1079" s="69" t="s">
        <v>65</v>
      </c>
      <c r="J1079" s="70" t="s">
        <v>7591</v>
      </c>
      <c r="K1079" s="70">
        <v>14850000</v>
      </c>
      <c r="L1079" s="68" t="s">
        <v>67</v>
      </c>
      <c r="M1079" s="70" t="s">
        <v>7590</v>
      </c>
      <c r="N1079" s="70">
        <v>1081826881</v>
      </c>
      <c r="O1079" s="70">
        <v>1498</v>
      </c>
      <c r="P1079" s="158">
        <v>45475</v>
      </c>
      <c r="Q1079" s="70">
        <v>4519037000</v>
      </c>
      <c r="R1079" s="158">
        <v>45496</v>
      </c>
      <c r="S1079" s="70">
        <v>14850000</v>
      </c>
      <c r="T1079" s="67" t="s">
        <v>66</v>
      </c>
      <c r="U1079" s="70">
        <v>1192791759</v>
      </c>
      <c r="V1079" s="70" t="s">
        <v>2571</v>
      </c>
      <c r="W1079" s="158">
        <v>45496</v>
      </c>
      <c r="X1079" s="158">
        <v>45496</v>
      </c>
      <c r="Y1079" s="78" t="s">
        <v>74</v>
      </c>
      <c r="Z1079" s="158">
        <v>45626</v>
      </c>
      <c r="AA1079" s="71">
        <f t="shared" si="80"/>
        <v>130</v>
      </c>
      <c r="AB1079" s="71">
        <v>0</v>
      </c>
      <c r="AC1079" s="299">
        <v>0</v>
      </c>
      <c r="AD1079" s="71">
        <v>0</v>
      </c>
      <c r="AE1079" s="158" t="s">
        <v>74</v>
      </c>
      <c r="AF1079" s="71">
        <f t="shared" si="81"/>
        <v>0</v>
      </c>
      <c r="AG1079" s="70">
        <v>0</v>
      </c>
      <c r="AH1079" s="300">
        <v>0</v>
      </c>
      <c r="AI1079" s="158" t="s">
        <v>74</v>
      </c>
      <c r="AJ1079" s="67">
        <v>0</v>
      </c>
      <c r="AK1079" s="76" t="s">
        <v>74</v>
      </c>
      <c r="AL1079" s="76" t="s">
        <v>74</v>
      </c>
      <c r="AM1079" s="71">
        <f t="shared" si="82"/>
        <v>0</v>
      </c>
      <c r="AN1079" s="305">
        <f>+K1079+AC1079-AH1079</f>
        <v>14850000</v>
      </c>
      <c r="AO1079" s="67" t="s">
        <v>66</v>
      </c>
      <c r="AP1079" s="70">
        <v>14850000</v>
      </c>
      <c r="AQ1079" s="67" t="s">
        <v>94</v>
      </c>
      <c r="AR1079" s="70">
        <v>0</v>
      </c>
      <c r="AS1079" s="80" t="s">
        <v>74</v>
      </c>
      <c r="AT1079" s="301">
        <v>11550000</v>
      </c>
      <c r="AU1079" s="203">
        <f t="shared" si="83"/>
        <v>3300000</v>
      </c>
      <c r="AV1079" s="83">
        <f t="shared" si="84"/>
        <v>0.77777777777777779</v>
      </c>
      <c r="AW1079" s="158" t="s">
        <v>74</v>
      </c>
      <c r="AX1079" s="67" t="s">
        <v>95</v>
      </c>
      <c r="AY1079" s="71" t="s">
        <v>7589</v>
      </c>
      <c r="AZ1079" s="68" t="s">
        <v>66</v>
      </c>
      <c r="BA1079" s="68" t="s">
        <v>66</v>
      </c>
    </row>
    <row r="1080" spans="2:53" x14ac:dyDescent="0.25">
      <c r="B1080" s="68">
        <v>2024</v>
      </c>
      <c r="C1080" s="68">
        <v>891780111</v>
      </c>
      <c r="D1080" s="69" t="s">
        <v>64</v>
      </c>
      <c r="E1080" s="74" t="s">
        <v>7588</v>
      </c>
      <c r="F1080" s="71" t="s">
        <v>7587</v>
      </c>
      <c r="G1080" s="314">
        <v>0</v>
      </c>
      <c r="H1080" s="67" t="s">
        <v>72</v>
      </c>
      <c r="I1080" s="69" t="s">
        <v>65</v>
      </c>
      <c r="J1080" s="70" t="s">
        <v>7586</v>
      </c>
      <c r="K1080" s="70">
        <v>14850000</v>
      </c>
      <c r="L1080" s="68" t="s">
        <v>67</v>
      </c>
      <c r="M1080" s="70" t="s">
        <v>7585</v>
      </c>
      <c r="N1080" s="70">
        <v>1082961732</v>
      </c>
      <c r="O1080" s="70">
        <v>1498</v>
      </c>
      <c r="P1080" s="158">
        <v>45475</v>
      </c>
      <c r="Q1080" s="70">
        <v>4519037000</v>
      </c>
      <c r="R1080" s="158">
        <v>45496</v>
      </c>
      <c r="S1080" s="70">
        <v>14850000</v>
      </c>
      <c r="T1080" s="67" t="s">
        <v>66</v>
      </c>
      <c r="U1080" s="70">
        <v>1082868728</v>
      </c>
      <c r="V1080" s="70" t="s">
        <v>4354</v>
      </c>
      <c r="W1080" s="158">
        <v>45496</v>
      </c>
      <c r="X1080" s="158">
        <v>45496</v>
      </c>
      <c r="Y1080" s="78" t="s">
        <v>74</v>
      </c>
      <c r="Z1080" s="158">
        <v>45626</v>
      </c>
      <c r="AA1080" s="71">
        <f t="shared" si="80"/>
        <v>130</v>
      </c>
      <c r="AB1080" s="71">
        <v>0</v>
      </c>
      <c r="AC1080" s="299">
        <v>0</v>
      </c>
      <c r="AD1080" s="71">
        <v>0</v>
      </c>
      <c r="AE1080" s="158" t="s">
        <v>74</v>
      </c>
      <c r="AF1080" s="71">
        <f t="shared" si="81"/>
        <v>0</v>
      </c>
      <c r="AG1080" s="70">
        <v>0</v>
      </c>
      <c r="AH1080" s="300">
        <v>0</v>
      </c>
      <c r="AI1080" s="158" t="s">
        <v>74</v>
      </c>
      <c r="AJ1080" s="67">
        <v>0</v>
      </c>
      <c r="AK1080" s="76" t="s">
        <v>74</v>
      </c>
      <c r="AL1080" s="76" t="s">
        <v>74</v>
      </c>
      <c r="AM1080" s="71">
        <f t="shared" si="82"/>
        <v>0</v>
      </c>
      <c r="AN1080" s="305">
        <f>+K1080+AC1080-AH1080</f>
        <v>14850000</v>
      </c>
      <c r="AO1080" s="67" t="s">
        <v>66</v>
      </c>
      <c r="AP1080" s="70">
        <v>14850000</v>
      </c>
      <c r="AQ1080" s="67" t="s">
        <v>94</v>
      </c>
      <c r="AR1080" s="70">
        <v>0</v>
      </c>
      <c r="AS1080" s="80" t="s">
        <v>74</v>
      </c>
      <c r="AT1080" s="301">
        <v>11550000</v>
      </c>
      <c r="AU1080" s="203">
        <f t="shared" si="83"/>
        <v>3300000</v>
      </c>
      <c r="AV1080" s="83">
        <f t="shared" si="84"/>
        <v>0.77777777777777779</v>
      </c>
      <c r="AW1080" s="158" t="s">
        <v>74</v>
      </c>
      <c r="AX1080" s="67" t="s">
        <v>95</v>
      </c>
      <c r="AY1080" s="71" t="s">
        <v>7584</v>
      </c>
      <c r="AZ1080" s="68" t="s">
        <v>66</v>
      </c>
      <c r="BA1080" s="68" t="s">
        <v>66</v>
      </c>
    </row>
    <row r="1081" spans="2:53" x14ac:dyDescent="0.25">
      <c r="B1081" s="68">
        <v>2024</v>
      </c>
      <c r="C1081" s="68">
        <v>891780111</v>
      </c>
      <c r="D1081" s="69" t="s">
        <v>64</v>
      </c>
      <c r="E1081" s="74" t="s">
        <v>7583</v>
      </c>
      <c r="F1081" s="71" t="s">
        <v>7582</v>
      </c>
      <c r="G1081" s="314">
        <v>0</v>
      </c>
      <c r="H1081" s="67" t="s">
        <v>72</v>
      </c>
      <c r="I1081" s="69" t="s">
        <v>65</v>
      </c>
      <c r="J1081" s="70" t="s">
        <v>7581</v>
      </c>
      <c r="K1081" s="70">
        <v>12150000</v>
      </c>
      <c r="L1081" s="68" t="s">
        <v>67</v>
      </c>
      <c r="M1081" s="70" t="s">
        <v>7580</v>
      </c>
      <c r="N1081" s="70">
        <v>85449538</v>
      </c>
      <c r="O1081" s="70">
        <v>1498</v>
      </c>
      <c r="P1081" s="158">
        <v>45475</v>
      </c>
      <c r="Q1081" s="70">
        <v>4519037000</v>
      </c>
      <c r="R1081" s="158">
        <v>45496</v>
      </c>
      <c r="S1081" s="70">
        <v>12150000</v>
      </c>
      <c r="T1081" s="67" t="s">
        <v>66</v>
      </c>
      <c r="U1081" s="70">
        <v>36557666</v>
      </c>
      <c r="V1081" s="70" t="s">
        <v>5987</v>
      </c>
      <c r="W1081" s="158">
        <v>45496</v>
      </c>
      <c r="X1081" s="158">
        <v>45496</v>
      </c>
      <c r="Y1081" s="78" t="s">
        <v>74</v>
      </c>
      <c r="Z1081" s="158">
        <v>45626</v>
      </c>
      <c r="AA1081" s="71">
        <f t="shared" si="80"/>
        <v>130</v>
      </c>
      <c r="AB1081" s="71">
        <v>0</v>
      </c>
      <c r="AC1081" s="299">
        <v>0</v>
      </c>
      <c r="AD1081" s="71">
        <v>0</v>
      </c>
      <c r="AE1081" s="158" t="s">
        <v>74</v>
      </c>
      <c r="AF1081" s="71">
        <f t="shared" si="81"/>
        <v>0</v>
      </c>
      <c r="AG1081" s="70">
        <v>0</v>
      </c>
      <c r="AH1081" s="300">
        <v>0</v>
      </c>
      <c r="AI1081" s="158" t="s">
        <v>74</v>
      </c>
      <c r="AJ1081" s="67">
        <v>0</v>
      </c>
      <c r="AK1081" s="76" t="s">
        <v>74</v>
      </c>
      <c r="AL1081" s="76" t="s">
        <v>74</v>
      </c>
      <c r="AM1081" s="71">
        <f t="shared" si="82"/>
        <v>0</v>
      </c>
      <c r="AN1081" s="305">
        <f>+K1081+AC1081-AH1081</f>
        <v>12150000</v>
      </c>
      <c r="AO1081" s="67" t="s">
        <v>66</v>
      </c>
      <c r="AP1081" s="70">
        <v>12150000</v>
      </c>
      <c r="AQ1081" s="67" t="s">
        <v>94</v>
      </c>
      <c r="AR1081" s="70">
        <v>0</v>
      </c>
      <c r="AS1081" s="80" t="s">
        <v>74</v>
      </c>
      <c r="AT1081" s="301">
        <v>9450000</v>
      </c>
      <c r="AU1081" s="203">
        <f t="shared" si="83"/>
        <v>2700000</v>
      </c>
      <c r="AV1081" s="83">
        <f t="shared" si="84"/>
        <v>0.77777777777777779</v>
      </c>
      <c r="AW1081" s="158" t="s">
        <v>74</v>
      </c>
      <c r="AX1081" s="67" t="s">
        <v>95</v>
      </c>
      <c r="AY1081" s="71" t="s">
        <v>7579</v>
      </c>
      <c r="AZ1081" s="68" t="s">
        <v>66</v>
      </c>
      <c r="BA1081" s="68" t="s">
        <v>66</v>
      </c>
    </row>
    <row r="1082" spans="2:53" x14ac:dyDescent="0.25">
      <c r="B1082" s="68">
        <v>2024</v>
      </c>
      <c r="C1082" s="68">
        <v>891780111</v>
      </c>
      <c r="D1082" s="69" t="s">
        <v>64</v>
      </c>
      <c r="E1082" s="74" t="s">
        <v>7578</v>
      </c>
      <c r="F1082" s="71" t="s">
        <v>7577</v>
      </c>
      <c r="G1082" s="314">
        <v>0</v>
      </c>
      <c r="H1082" s="67" t="s">
        <v>72</v>
      </c>
      <c r="I1082" s="69" t="s">
        <v>65</v>
      </c>
      <c r="J1082" s="70" t="s">
        <v>7062</v>
      </c>
      <c r="K1082" s="70">
        <v>18000000</v>
      </c>
      <c r="L1082" s="68" t="s">
        <v>67</v>
      </c>
      <c r="M1082" s="70" t="s">
        <v>7576</v>
      </c>
      <c r="N1082" s="70">
        <v>19618488</v>
      </c>
      <c r="O1082" s="70">
        <v>1498</v>
      </c>
      <c r="P1082" s="158">
        <v>45475</v>
      </c>
      <c r="Q1082" s="70">
        <v>4519037000</v>
      </c>
      <c r="R1082" s="158">
        <v>45496</v>
      </c>
      <c r="S1082" s="70">
        <v>18000000</v>
      </c>
      <c r="T1082" s="67" t="s">
        <v>66</v>
      </c>
      <c r="U1082" s="70">
        <v>1082964146</v>
      </c>
      <c r="V1082" s="70" t="s">
        <v>6309</v>
      </c>
      <c r="W1082" s="158">
        <v>45496</v>
      </c>
      <c r="X1082" s="158">
        <v>45496</v>
      </c>
      <c r="Y1082" s="78" t="s">
        <v>74</v>
      </c>
      <c r="Z1082" s="158">
        <v>45626</v>
      </c>
      <c r="AA1082" s="71">
        <f t="shared" si="80"/>
        <v>130</v>
      </c>
      <c r="AB1082" s="71">
        <v>0</v>
      </c>
      <c r="AC1082" s="299">
        <v>0</v>
      </c>
      <c r="AD1082" s="71">
        <v>0</v>
      </c>
      <c r="AE1082" s="158" t="s">
        <v>74</v>
      </c>
      <c r="AF1082" s="71">
        <f t="shared" si="81"/>
        <v>0</v>
      </c>
      <c r="AG1082" s="70">
        <v>0</v>
      </c>
      <c r="AH1082" s="300">
        <v>0</v>
      </c>
      <c r="AI1082" s="158" t="s">
        <v>74</v>
      </c>
      <c r="AJ1082" s="67">
        <v>0</v>
      </c>
      <c r="AK1082" s="76" t="s">
        <v>74</v>
      </c>
      <c r="AL1082" s="76" t="s">
        <v>74</v>
      </c>
      <c r="AM1082" s="71">
        <f t="shared" si="82"/>
        <v>0</v>
      </c>
      <c r="AN1082" s="305">
        <f>+K1082+AC1082-AH1082</f>
        <v>18000000</v>
      </c>
      <c r="AO1082" s="67" t="s">
        <v>66</v>
      </c>
      <c r="AP1082" s="70">
        <v>18000000</v>
      </c>
      <c r="AQ1082" s="67" t="s">
        <v>94</v>
      </c>
      <c r="AR1082" s="70">
        <v>0</v>
      </c>
      <c r="AS1082" s="80" t="s">
        <v>74</v>
      </c>
      <c r="AT1082" s="301">
        <v>10000000</v>
      </c>
      <c r="AU1082" s="203">
        <f t="shared" si="83"/>
        <v>8000000</v>
      </c>
      <c r="AV1082" s="83">
        <f t="shared" si="84"/>
        <v>0.55555555555555558</v>
      </c>
      <c r="AW1082" s="158" t="s">
        <v>74</v>
      </c>
      <c r="AX1082" s="67" t="s">
        <v>95</v>
      </c>
      <c r="AY1082" s="71" t="s">
        <v>7575</v>
      </c>
      <c r="AZ1082" s="68" t="s">
        <v>66</v>
      </c>
      <c r="BA1082" s="68" t="s">
        <v>66</v>
      </c>
    </row>
    <row r="1083" spans="2:53" x14ac:dyDescent="0.25">
      <c r="B1083" s="68">
        <v>2024</v>
      </c>
      <c r="C1083" s="68">
        <v>891780111</v>
      </c>
      <c r="D1083" s="69" t="s">
        <v>64</v>
      </c>
      <c r="E1083" s="74" t="s">
        <v>7574</v>
      </c>
      <c r="F1083" s="71" t="s">
        <v>7573</v>
      </c>
      <c r="G1083" s="314">
        <v>0</v>
      </c>
      <c r="H1083" s="67" t="s">
        <v>72</v>
      </c>
      <c r="I1083" s="69" t="s">
        <v>65</v>
      </c>
      <c r="J1083" s="70" t="s">
        <v>7572</v>
      </c>
      <c r="K1083" s="70">
        <v>13500000</v>
      </c>
      <c r="L1083" s="68" t="s">
        <v>67</v>
      </c>
      <c r="M1083" s="70" t="s">
        <v>7571</v>
      </c>
      <c r="N1083" s="70">
        <v>1085230612</v>
      </c>
      <c r="O1083" s="70">
        <v>1498</v>
      </c>
      <c r="P1083" s="158">
        <v>45475</v>
      </c>
      <c r="Q1083" s="70">
        <v>4519037000</v>
      </c>
      <c r="R1083" s="158">
        <v>45496</v>
      </c>
      <c r="S1083" s="70">
        <v>13500000</v>
      </c>
      <c r="T1083" s="67" t="s">
        <v>66</v>
      </c>
      <c r="U1083" s="70">
        <v>57428039</v>
      </c>
      <c r="V1083" s="70" t="s">
        <v>7442</v>
      </c>
      <c r="W1083" s="158">
        <v>45496</v>
      </c>
      <c r="X1083" s="158">
        <v>45496</v>
      </c>
      <c r="Y1083" s="78" t="s">
        <v>74</v>
      </c>
      <c r="Z1083" s="158">
        <v>45626</v>
      </c>
      <c r="AA1083" s="71">
        <f t="shared" si="80"/>
        <v>130</v>
      </c>
      <c r="AB1083" s="71">
        <v>0</v>
      </c>
      <c r="AC1083" s="299">
        <v>0</v>
      </c>
      <c r="AD1083" s="71">
        <v>0</v>
      </c>
      <c r="AE1083" s="158" t="s">
        <v>74</v>
      </c>
      <c r="AF1083" s="71">
        <f t="shared" si="81"/>
        <v>0</v>
      </c>
      <c r="AG1083" s="70">
        <v>0</v>
      </c>
      <c r="AH1083" s="300">
        <v>0</v>
      </c>
      <c r="AI1083" s="158" t="s">
        <v>74</v>
      </c>
      <c r="AJ1083" s="67">
        <v>0</v>
      </c>
      <c r="AK1083" s="76" t="s">
        <v>74</v>
      </c>
      <c r="AL1083" s="76" t="s">
        <v>74</v>
      </c>
      <c r="AM1083" s="71">
        <f t="shared" si="82"/>
        <v>0</v>
      </c>
      <c r="AN1083" s="305">
        <f>+K1083+AC1083-AH1083</f>
        <v>13500000</v>
      </c>
      <c r="AO1083" s="67" t="s">
        <v>66</v>
      </c>
      <c r="AP1083" s="70">
        <v>13500000</v>
      </c>
      <c r="AQ1083" s="67" t="s">
        <v>94</v>
      </c>
      <c r="AR1083" s="70">
        <v>0</v>
      </c>
      <c r="AS1083" s="80" t="s">
        <v>74</v>
      </c>
      <c r="AT1083" s="301">
        <v>10500000</v>
      </c>
      <c r="AU1083" s="203">
        <f t="shared" si="83"/>
        <v>3000000</v>
      </c>
      <c r="AV1083" s="83">
        <f t="shared" si="84"/>
        <v>0.77777777777777779</v>
      </c>
      <c r="AW1083" s="158" t="s">
        <v>74</v>
      </c>
      <c r="AX1083" s="67" t="s">
        <v>95</v>
      </c>
      <c r="AY1083" s="71" t="s">
        <v>7570</v>
      </c>
      <c r="AZ1083" s="68" t="s">
        <v>66</v>
      </c>
      <c r="BA1083" s="68" t="s">
        <v>66</v>
      </c>
    </row>
    <row r="1084" spans="2:53" x14ac:dyDescent="0.25">
      <c r="B1084" s="68">
        <v>2024</v>
      </c>
      <c r="C1084" s="68">
        <v>891780111</v>
      </c>
      <c r="D1084" s="69" t="s">
        <v>64</v>
      </c>
      <c r="E1084" s="74" t="s">
        <v>7569</v>
      </c>
      <c r="F1084" s="71" t="s">
        <v>7568</v>
      </c>
      <c r="G1084" s="314">
        <v>0</v>
      </c>
      <c r="H1084" s="67" t="s">
        <v>72</v>
      </c>
      <c r="I1084" s="69" t="s">
        <v>65</v>
      </c>
      <c r="J1084" s="70" t="s">
        <v>7567</v>
      </c>
      <c r="K1084" s="70">
        <v>13500000</v>
      </c>
      <c r="L1084" s="68" t="s">
        <v>67</v>
      </c>
      <c r="M1084" s="70" t="s">
        <v>7566</v>
      </c>
      <c r="N1084" s="70">
        <v>1004371803</v>
      </c>
      <c r="O1084" s="70">
        <v>1498</v>
      </c>
      <c r="P1084" s="158">
        <v>45475</v>
      </c>
      <c r="Q1084" s="70">
        <v>4519037000</v>
      </c>
      <c r="R1084" s="158">
        <v>45496</v>
      </c>
      <c r="S1084" s="70">
        <v>13500000</v>
      </c>
      <c r="T1084" s="67" t="s">
        <v>66</v>
      </c>
      <c r="U1084" s="70">
        <v>57428039</v>
      </c>
      <c r="V1084" s="70" t="s">
        <v>7442</v>
      </c>
      <c r="W1084" s="158">
        <v>45496</v>
      </c>
      <c r="X1084" s="158">
        <v>45496</v>
      </c>
      <c r="Y1084" s="78" t="s">
        <v>74</v>
      </c>
      <c r="Z1084" s="158">
        <v>45626</v>
      </c>
      <c r="AA1084" s="71">
        <f t="shared" si="80"/>
        <v>130</v>
      </c>
      <c r="AB1084" s="71">
        <v>0</v>
      </c>
      <c r="AC1084" s="299">
        <v>0</v>
      </c>
      <c r="AD1084" s="71">
        <v>0</v>
      </c>
      <c r="AE1084" s="158" t="s">
        <v>74</v>
      </c>
      <c r="AF1084" s="71">
        <f t="shared" si="81"/>
        <v>0</v>
      </c>
      <c r="AG1084" s="70">
        <v>0</v>
      </c>
      <c r="AH1084" s="300">
        <v>0</v>
      </c>
      <c r="AI1084" s="158" t="s">
        <v>74</v>
      </c>
      <c r="AJ1084" s="67">
        <v>0</v>
      </c>
      <c r="AK1084" s="76" t="s">
        <v>74</v>
      </c>
      <c r="AL1084" s="76" t="s">
        <v>74</v>
      </c>
      <c r="AM1084" s="71">
        <f t="shared" si="82"/>
        <v>0</v>
      </c>
      <c r="AN1084" s="305">
        <f>+K1084+AC1084-AH1084</f>
        <v>13500000</v>
      </c>
      <c r="AO1084" s="67" t="s">
        <v>66</v>
      </c>
      <c r="AP1084" s="70">
        <v>13500000</v>
      </c>
      <c r="AQ1084" s="67" t="s">
        <v>94</v>
      </c>
      <c r="AR1084" s="70">
        <v>0</v>
      </c>
      <c r="AS1084" s="80" t="s">
        <v>74</v>
      </c>
      <c r="AT1084" s="301">
        <v>10500000</v>
      </c>
      <c r="AU1084" s="203">
        <f t="shared" si="83"/>
        <v>3000000</v>
      </c>
      <c r="AV1084" s="83">
        <f t="shared" si="84"/>
        <v>0.77777777777777779</v>
      </c>
      <c r="AW1084" s="158" t="s">
        <v>74</v>
      </c>
      <c r="AX1084" s="67" t="s">
        <v>95</v>
      </c>
      <c r="AY1084" s="71" t="s">
        <v>7565</v>
      </c>
      <c r="AZ1084" s="68" t="s">
        <v>66</v>
      </c>
      <c r="BA1084" s="68" t="s">
        <v>66</v>
      </c>
    </row>
    <row r="1085" spans="2:53" x14ac:dyDescent="0.25">
      <c r="B1085" s="68">
        <v>2024</v>
      </c>
      <c r="C1085" s="68">
        <v>891780111</v>
      </c>
      <c r="D1085" s="69" t="s">
        <v>64</v>
      </c>
      <c r="E1085" s="74" t="s">
        <v>7564</v>
      </c>
      <c r="F1085" s="71" t="s">
        <v>7563</v>
      </c>
      <c r="G1085" s="314">
        <v>0</v>
      </c>
      <c r="H1085" s="67" t="s">
        <v>72</v>
      </c>
      <c r="I1085" s="69" t="s">
        <v>65</v>
      </c>
      <c r="J1085" s="70" t="s">
        <v>7444</v>
      </c>
      <c r="K1085" s="70">
        <v>13500000</v>
      </c>
      <c r="L1085" s="68" t="s">
        <v>67</v>
      </c>
      <c r="M1085" s="70" t="s">
        <v>7562</v>
      </c>
      <c r="N1085" s="70">
        <v>1140864165</v>
      </c>
      <c r="O1085" s="70">
        <v>1498</v>
      </c>
      <c r="P1085" s="158">
        <v>45475</v>
      </c>
      <c r="Q1085" s="70">
        <v>4519037000</v>
      </c>
      <c r="R1085" s="158">
        <v>45496</v>
      </c>
      <c r="S1085" s="70">
        <v>13500000</v>
      </c>
      <c r="T1085" s="67" t="s">
        <v>66</v>
      </c>
      <c r="U1085" s="70">
        <v>57428039</v>
      </c>
      <c r="V1085" s="70" t="s">
        <v>7442</v>
      </c>
      <c r="W1085" s="158">
        <v>45496</v>
      </c>
      <c r="X1085" s="158">
        <v>45496</v>
      </c>
      <c r="Y1085" s="78" t="s">
        <v>74</v>
      </c>
      <c r="Z1085" s="158">
        <v>45626</v>
      </c>
      <c r="AA1085" s="71">
        <f t="shared" si="80"/>
        <v>130</v>
      </c>
      <c r="AB1085" s="71">
        <v>0</v>
      </c>
      <c r="AC1085" s="299">
        <v>0</v>
      </c>
      <c r="AD1085" s="71">
        <v>0</v>
      </c>
      <c r="AE1085" s="158" t="s">
        <v>74</v>
      </c>
      <c r="AF1085" s="71">
        <f t="shared" si="81"/>
        <v>0</v>
      </c>
      <c r="AG1085" s="70">
        <v>0</v>
      </c>
      <c r="AH1085" s="300">
        <v>0</v>
      </c>
      <c r="AI1085" s="158" t="s">
        <v>74</v>
      </c>
      <c r="AJ1085" s="67">
        <v>0</v>
      </c>
      <c r="AK1085" s="76" t="s">
        <v>74</v>
      </c>
      <c r="AL1085" s="76" t="s">
        <v>74</v>
      </c>
      <c r="AM1085" s="71">
        <f t="shared" si="82"/>
        <v>0</v>
      </c>
      <c r="AN1085" s="305">
        <f>+K1085+AC1085-AH1085</f>
        <v>13500000</v>
      </c>
      <c r="AO1085" s="67" t="s">
        <v>66</v>
      </c>
      <c r="AP1085" s="70">
        <v>13500000</v>
      </c>
      <c r="AQ1085" s="67" t="s">
        <v>94</v>
      </c>
      <c r="AR1085" s="70">
        <v>0</v>
      </c>
      <c r="AS1085" s="80" t="s">
        <v>74</v>
      </c>
      <c r="AT1085" s="301">
        <v>10500000</v>
      </c>
      <c r="AU1085" s="203">
        <f t="shared" si="83"/>
        <v>3000000</v>
      </c>
      <c r="AV1085" s="83">
        <f t="shared" si="84"/>
        <v>0.77777777777777779</v>
      </c>
      <c r="AW1085" s="158" t="s">
        <v>74</v>
      </c>
      <c r="AX1085" s="67" t="s">
        <v>95</v>
      </c>
      <c r="AY1085" s="71" t="s">
        <v>7561</v>
      </c>
      <c r="AZ1085" s="68" t="s">
        <v>66</v>
      </c>
      <c r="BA1085" s="68" t="s">
        <v>66</v>
      </c>
    </row>
    <row r="1086" spans="2:53" x14ac:dyDescent="0.25">
      <c r="B1086" s="68">
        <v>2024</v>
      </c>
      <c r="C1086" s="68">
        <v>891780111</v>
      </c>
      <c r="D1086" s="69" t="s">
        <v>64</v>
      </c>
      <c r="E1086" s="74" t="s">
        <v>7560</v>
      </c>
      <c r="F1086" s="71" t="s">
        <v>7559</v>
      </c>
      <c r="G1086" s="314">
        <v>0</v>
      </c>
      <c r="H1086" s="67" t="s">
        <v>72</v>
      </c>
      <c r="I1086" s="69" t="s">
        <v>65</v>
      </c>
      <c r="J1086" s="70" t="s">
        <v>7558</v>
      </c>
      <c r="K1086" s="70">
        <v>14850000</v>
      </c>
      <c r="L1086" s="68" t="s">
        <v>67</v>
      </c>
      <c r="M1086" s="70" t="s">
        <v>7557</v>
      </c>
      <c r="N1086" s="70">
        <v>1004278346</v>
      </c>
      <c r="O1086" s="70">
        <v>1498</v>
      </c>
      <c r="P1086" s="158">
        <v>45475</v>
      </c>
      <c r="Q1086" s="70">
        <v>4519037000</v>
      </c>
      <c r="R1086" s="158">
        <v>45496</v>
      </c>
      <c r="S1086" s="70">
        <v>14850000</v>
      </c>
      <c r="T1086" s="67" t="s">
        <v>66</v>
      </c>
      <c r="U1086" s="70">
        <v>1082868728</v>
      </c>
      <c r="V1086" s="70" t="s">
        <v>4354</v>
      </c>
      <c r="W1086" s="158">
        <v>45496</v>
      </c>
      <c r="X1086" s="158">
        <v>45496</v>
      </c>
      <c r="Y1086" s="78" t="s">
        <v>74</v>
      </c>
      <c r="Z1086" s="158">
        <v>45626</v>
      </c>
      <c r="AA1086" s="71">
        <f t="shared" si="80"/>
        <v>130</v>
      </c>
      <c r="AB1086" s="71">
        <v>0</v>
      </c>
      <c r="AC1086" s="299">
        <v>0</v>
      </c>
      <c r="AD1086" s="71">
        <v>0</v>
      </c>
      <c r="AE1086" s="158" t="s">
        <v>74</v>
      </c>
      <c r="AF1086" s="71">
        <f t="shared" si="81"/>
        <v>0</v>
      </c>
      <c r="AG1086" s="70">
        <v>0</v>
      </c>
      <c r="AH1086" s="300">
        <v>0</v>
      </c>
      <c r="AI1086" s="158" t="s">
        <v>74</v>
      </c>
      <c r="AJ1086" s="67">
        <v>0</v>
      </c>
      <c r="AK1086" s="76" t="s">
        <v>74</v>
      </c>
      <c r="AL1086" s="76" t="s">
        <v>74</v>
      </c>
      <c r="AM1086" s="71">
        <f t="shared" si="82"/>
        <v>0</v>
      </c>
      <c r="AN1086" s="305">
        <f>+K1086+AC1086-AH1086</f>
        <v>14850000</v>
      </c>
      <c r="AO1086" s="67" t="s">
        <v>66</v>
      </c>
      <c r="AP1086" s="70">
        <v>14850000</v>
      </c>
      <c r="AQ1086" s="67" t="s">
        <v>94</v>
      </c>
      <c r="AR1086" s="70">
        <v>0</v>
      </c>
      <c r="AS1086" s="80" t="s">
        <v>74</v>
      </c>
      <c r="AT1086" s="301">
        <v>11550000</v>
      </c>
      <c r="AU1086" s="203">
        <f t="shared" si="83"/>
        <v>3300000</v>
      </c>
      <c r="AV1086" s="83">
        <f t="shared" si="84"/>
        <v>0.77777777777777779</v>
      </c>
      <c r="AW1086" s="158" t="s">
        <v>74</v>
      </c>
      <c r="AX1086" s="67" t="s">
        <v>95</v>
      </c>
      <c r="AY1086" s="71" t="s">
        <v>7556</v>
      </c>
      <c r="AZ1086" s="68" t="s">
        <v>66</v>
      </c>
      <c r="BA1086" s="68" t="s">
        <v>66</v>
      </c>
    </row>
    <row r="1087" spans="2:53" x14ac:dyDescent="0.25">
      <c r="B1087" s="68">
        <v>2024</v>
      </c>
      <c r="C1087" s="68">
        <v>891780111</v>
      </c>
      <c r="D1087" s="69" t="s">
        <v>64</v>
      </c>
      <c r="E1087" s="74" t="s">
        <v>7555</v>
      </c>
      <c r="F1087" s="71" t="s">
        <v>7554</v>
      </c>
      <c r="G1087" s="314">
        <v>0</v>
      </c>
      <c r="H1087" s="67" t="s">
        <v>72</v>
      </c>
      <c r="I1087" s="69" t="s">
        <v>65</v>
      </c>
      <c r="J1087" s="70" t="s">
        <v>7553</v>
      </c>
      <c r="K1087" s="70">
        <v>11250000</v>
      </c>
      <c r="L1087" s="68" t="s">
        <v>67</v>
      </c>
      <c r="M1087" s="70" t="s">
        <v>7552</v>
      </c>
      <c r="N1087" s="70">
        <v>1083041500</v>
      </c>
      <c r="O1087" s="70">
        <v>1499</v>
      </c>
      <c r="P1087" s="158">
        <v>45475</v>
      </c>
      <c r="Q1087" s="70">
        <v>2126650000</v>
      </c>
      <c r="R1087" s="158">
        <v>45496</v>
      </c>
      <c r="S1087" s="70">
        <v>11250000</v>
      </c>
      <c r="T1087" s="67" t="s">
        <v>66</v>
      </c>
      <c r="U1087" s="70">
        <v>1082868728</v>
      </c>
      <c r="V1087" s="70" t="s">
        <v>4354</v>
      </c>
      <c r="W1087" s="158">
        <v>45496</v>
      </c>
      <c r="X1087" s="158">
        <v>45496</v>
      </c>
      <c r="Y1087" s="78" t="s">
        <v>74</v>
      </c>
      <c r="Z1087" s="158">
        <v>45626</v>
      </c>
      <c r="AA1087" s="71">
        <f t="shared" si="80"/>
        <v>130</v>
      </c>
      <c r="AB1087" s="71">
        <v>0</v>
      </c>
      <c r="AC1087" s="299">
        <v>0</v>
      </c>
      <c r="AD1087" s="71">
        <v>0</v>
      </c>
      <c r="AE1087" s="158" t="s">
        <v>74</v>
      </c>
      <c r="AF1087" s="71">
        <f t="shared" si="81"/>
        <v>0</v>
      </c>
      <c r="AG1087" s="70">
        <v>0</v>
      </c>
      <c r="AH1087" s="300">
        <v>0</v>
      </c>
      <c r="AI1087" s="158" t="s">
        <v>74</v>
      </c>
      <c r="AJ1087" s="67">
        <v>0</v>
      </c>
      <c r="AK1087" s="76" t="s">
        <v>74</v>
      </c>
      <c r="AL1087" s="76" t="s">
        <v>74</v>
      </c>
      <c r="AM1087" s="71">
        <f t="shared" si="82"/>
        <v>0</v>
      </c>
      <c r="AN1087" s="305">
        <f>+K1087+AC1087-AH1087</f>
        <v>11250000</v>
      </c>
      <c r="AO1087" s="67" t="s">
        <v>66</v>
      </c>
      <c r="AP1087" s="70">
        <v>11250000</v>
      </c>
      <c r="AQ1087" s="67" t="s">
        <v>94</v>
      </c>
      <c r="AR1087" s="70">
        <v>0</v>
      </c>
      <c r="AS1087" s="80" t="s">
        <v>74</v>
      </c>
      <c r="AT1087" s="301">
        <v>8750000</v>
      </c>
      <c r="AU1087" s="203">
        <f t="shared" si="83"/>
        <v>2500000</v>
      </c>
      <c r="AV1087" s="83">
        <f t="shared" si="84"/>
        <v>0.77777777777777779</v>
      </c>
      <c r="AW1087" s="158" t="s">
        <v>74</v>
      </c>
      <c r="AX1087" s="67" t="s">
        <v>95</v>
      </c>
      <c r="AY1087" s="71" t="s">
        <v>7551</v>
      </c>
      <c r="AZ1087" s="68" t="s">
        <v>66</v>
      </c>
      <c r="BA1087" s="68" t="s">
        <v>66</v>
      </c>
    </row>
    <row r="1088" spans="2:53" x14ac:dyDescent="0.25">
      <c r="B1088" s="68">
        <v>2024</v>
      </c>
      <c r="C1088" s="68">
        <v>891780111</v>
      </c>
      <c r="D1088" s="69" t="s">
        <v>64</v>
      </c>
      <c r="E1088" s="74" t="s">
        <v>7550</v>
      </c>
      <c r="F1088" s="71" t="s">
        <v>7549</v>
      </c>
      <c r="G1088" s="314">
        <v>0</v>
      </c>
      <c r="H1088" s="67" t="s">
        <v>72</v>
      </c>
      <c r="I1088" s="69" t="s">
        <v>65</v>
      </c>
      <c r="J1088" s="70" t="s">
        <v>7548</v>
      </c>
      <c r="K1088" s="70">
        <v>11250000</v>
      </c>
      <c r="L1088" s="68" t="s">
        <v>67</v>
      </c>
      <c r="M1088" s="70" t="s">
        <v>7547</v>
      </c>
      <c r="N1088" s="70">
        <v>84459987</v>
      </c>
      <c r="O1088" s="70">
        <v>1499</v>
      </c>
      <c r="P1088" s="158">
        <v>45475</v>
      </c>
      <c r="Q1088" s="70">
        <v>2126650000</v>
      </c>
      <c r="R1088" s="158">
        <v>45496</v>
      </c>
      <c r="S1088" s="70">
        <v>11250000</v>
      </c>
      <c r="T1088" s="67" t="s">
        <v>66</v>
      </c>
      <c r="U1088" s="70">
        <v>1082868728</v>
      </c>
      <c r="V1088" s="70" t="s">
        <v>4354</v>
      </c>
      <c r="W1088" s="158">
        <v>45496</v>
      </c>
      <c r="X1088" s="158">
        <v>45496</v>
      </c>
      <c r="Y1088" s="78" t="s">
        <v>74</v>
      </c>
      <c r="Z1088" s="158">
        <v>45626</v>
      </c>
      <c r="AA1088" s="71">
        <f t="shared" si="80"/>
        <v>130</v>
      </c>
      <c r="AB1088" s="71">
        <v>0</v>
      </c>
      <c r="AC1088" s="299">
        <v>0</v>
      </c>
      <c r="AD1088" s="71">
        <v>0</v>
      </c>
      <c r="AE1088" s="158" t="s">
        <v>74</v>
      </c>
      <c r="AF1088" s="71">
        <f t="shared" si="81"/>
        <v>0</v>
      </c>
      <c r="AG1088" s="70">
        <v>0</v>
      </c>
      <c r="AH1088" s="300">
        <v>0</v>
      </c>
      <c r="AI1088" s="158" t="s">
        <v>74</v>
      </c>
      <c r="AJ1088" s="67">
        <v>0</v>
      </c>
      <c r="AK1088" s="76" t="s">
        <v>74</v>
      </c>
      <c r="AL1088" s="76" t="s">
        <v>74</v>
      </c>
      <c r="AM1088" s="71">
        <f t="shared" si="82"/>
        <v>0</v>
      </c>
      <c r="AN1088" s="305">
        <f>+K1088+AC1088-AH1088</f>
        <v>11250000</v>
      </c>
      <c r="AO1088" s="67" t="s">
        <v>66</v>
      </c>
      <c r="AP1088" s="70">
        <v>11250000</v>
      </c>
      <c r="AQ1088" s="67" t="s">
        <v>94</v>
      </c>
      <c r="AR1088" s="70">
        <v>0</v>
      </c>
      <c r="AS1088" s="80" t="s">
        <v>74</v>
      </c>
      <c r="AT1088" s="301">
        <v>8750000</v>
      </c>
      <c r="AU1088" s="203">
        <f t="shared" si="83"/>
        <v>2500000</v>
      </c>
      <c r="AV1088" s="83">
        <f t="shared" si="84"/>
        <v>0.77777777777777779</v>
      </c>
      <c r="AW1088" s="158" t="s">
        <v>74</v>
      </c>
      <c r="AX1088" s="67" t="s">
        <v>95</v>
      </c>
      <c r="AY1088" s="71" t="s">
        <v>7546</v>
      </c>
      <c r="AZ1088" s="68" t="s">
        <v>66</v>
      </c>
      <c r="BA1088" s="68" t="s">
        <v>66</v>
      </c>
    </row>
    <row r="1089" spans="2:53" x14ac:dyDescent="0.25">
      <c r="B1089" s="68">
        <v>2024</v>
      </c>
      <c r="C1089" s="68">
        <v>891780111</v>
      </c>
      <c r="D1089" s="69" t="s">
        <v>64</v>
      </c>
      <c r="E1089" s="74" t="s">
        <v>7545</v>
      </c>
      <c r="F1089" s="71" t="s">
        <v>7544</v>
      </c>
      <c r="G1089" s="314">
        <v>0</v>
      </c>
      <c r="H1089" s="67" t="s">
        <v>72</v>
      </c>
      <c r="I1089" s="69" t="s">
        <v>65</v>
      </c>
      <c r="J1089" s="70" t="s">
        <v>7543</v>
      </c>
      <c r="K1089" s="70">
        <v>14850000</v>
      </c>
      <c r="L1089" s="68" t="s">
        <v>67</v>
      </c>
      <c r="M1089" s="70" t="s">
        <v>7542</v>
      </c>
      <c r="N1089" s="70">
        <v>1081820476</v>
      </c>
      <c r="O1089" s="70">
        <v>1498</v>
      </c>
      <c r="P1089" s="158">
        <v>45475</v>
      </c>
      <c r="Q1089" s="70">
        <v>4519037000</v>
      </c>
      <c r="R1089" s="158">
        <v>45496</v>
      </c>
      <c r="S1089" s="70">
        <v>14850000</v>
      </c>
      <c r="T1089" s="67" t="s">
        <v>66</v>
      </c>
      <c r="U1089" s="70">
        <v>1192791759</v>
      </c>
      <c r="V1089" s="70" t="s">
        <v>2571</v>
      </c>
      <c r="W1089" s="158">
        <v>45496</v>
      </c>
      <c r="X1089" s="158">
        <v>45496</v>
      </c>
      <c r="Y1089" s="78" t="s">
        <v>74</v>
      </c>
      <c r="Z1089" s="158">
        <v>45626</v>
      </c>
      <c r="AA1089" s="71">
        <f t="shared" si="80"/>
        <v>130</v>
      </c>
      <c r="AB1089" s="71">
        <v>0</v>
      </c>
      <c r="AC1089" s="299">
        <v>0</v>
      </c>
      <c r="AD1089" s="71">
        <v>0</v>
      </c>
      <c r="AE1089" s="158" t="s">
        <v>74</v>
      </c>
      <c r="AF1089" s="71">
        <f t="shared" si="81"/>
        <v>0</v>
      </c>
      <c r="AG1089" s="70">
        <v>0</v>
      </c>
      <c r="AH1089" s="300">
        <v>0</v>
      </c>
      <c r="AI1089" s="158" t="s">
        <v>74</v>
      </c>
      <c r="AJ1089" s="67">
        <v>0</v>
      </c>
      <c r="AK1089" s="76" t="s">
        <v>74</v>
      </c>
      <c r="AL1089" s="76" t="s">
        <v>74</v>
      </c>
      <c r="AM1089" s="71">
        <f t="shared" si="82"/>
        <v>0</v>
      </c>
      <c r="AN1089" s="305">
        <f>+K1089+AC1089-AH1089</f>
        <v>14850000</v>
      </c>
      <c r="AO1089" s="67" t="s">
        <v>66</v>
      </c>
      <c r="AP1089" s="70">
        <v>14850000</v>
      </c>
      <c r="AQ1089" s="67" t="s">
        <v>94</v>
      </c>
      <c r="AR1089" s="70">
        <v>0</v>
      </c>
      <c r="AS1089" s="80" t="s">
        <v>74</v>
      </c>
      <c r="AT1089" s="301">
        <v>11550000</v>
      </c>
      <c r="AU1089" s="203">
        <f t="shared" si="83"/>
        <v>3300000</v>
      </c>
      <c r="AV1089" s="83">
        <f t="shared" si="84"/>
        <v>0.77777777777777779</v>
      </c>
      <c r="AW1089" s="158" t="s">
        <v>74</v>
      </c>
      <c r="AX1089" s="67" t="s">
        <v>95</v>
      </c>
      <c r="AY1089" s="71" t="s">
        <v>7541</v>
      </c>
      <c r="AZ1089" s="68" t="s">
        <v>66</v>
      </c>
      <c r="BA1089" s="68" t="s">
        <v>66</v>
      </c>
    </row>
    <row r="1090" spans="2:53" x14ac:dyDescent="0.25">
      <c r="B1090" s="68">
        <v>2024</v>
      </c>
      <c r="C1090" s="68">
        <v>891780111</v>
      </c>
      <c r="D1090" s="69" t="s">
        <v>64</v>
      </c>
      <c r="E1090" s="74" t="s">
        <v>7540</v>
      </c>
      <c r="F1090" s="71" t="s">
        <v>7539</v>
      </c>
      <c r="G1090" s="314">
        <v>0</v>
      </c>
      <c r="H1090" s="67" t="s">
        <v>72</v>
      </c>
      <c r="I1090" s="69" t="s">
        <v>65</v>
      </c>
      <c r="J1090" s="70" t="s">
        <v>7538</v>
      </c>
      <c r="K1090" s="70">
        <v>16200000</v>
      </c>
      <c r="L1090" s="68" t="s">
        <v>67</v>
      </c>
      <c r="M1090" s="70" t="s">
        <v>7537</v>
      </c>
      <c r="N1090" s="70">
        <v>1216966715</v>
      </c>
      <c r="O1090" s="70">
        <v>1498</v>
      </c>
      <c r="P1090" s="158">
        <v>45475</v>
      </c>
      <c r="Q1090" s="70">
        <v>4519037000</v>
      </c>
      <c r="R1090" s="158">
        <v>45496</v>
      </c>
      <c r="S1090" s="70">
        <v>16200000</v>
      </c>
      <c r="T1090" s="67" t="s">
        <v>66</v>
      </c>
      <c r="U1090" s="70">
        <v>1082889541</v>
      </c>
      <c r="V1090" s="70" t="s">
        <v>5053</v>
      </c>
      <c r="W1090" s="158">
        <v>45496</v>
      </c>
      <c r="X1090" s="158">
        <v>45496</v>
      </c>
      <c r="Y1090" s="78" t="s">
        <v>74</v>
      </c>
      <c r="Z1090" s="158">
        <v>45626</v>
      </c>
      <c r="AA1090" s="71">
        <f t="shared" si="80"/>
        <v>130</v>
      </c>
      <c r="AB1090" s="71">
        <v>0</v>
      </c>
      <c r="AC1090" s="299">
        <v>0</v>
      </c>
      <c r="AD1090" s="71">
        <v>0</v>
      </c>
      <c r="AE1090" s="158" t="s">
        <v>74</v>
      </c>
      <c r="AF1090" s="71">
        <f t="shared" si="81"/>
        <v>0</v>
      </c>
      <c r="AG1090" s="70">
        <v>0</v>
      </c>
      <c r="AH1090" s="300">
        <v>0</v>
      </c>
      <c r="AI1090" s="158" t="s">
        <v>74</v>
      </c>
      <c r="AJ1090" s="67">
        <v>0</v>
      </c>
      <c r="AK1090" s="76" t="s">
        <v>74</v>
      </c>
      <c r="AL1090" s="76" t="s">
        <v>74</v>
      </c>
      <c r="AM1090" s="71">
        <f t="shared" si="82"/>
        <v>0</v>
      </c>
      <c r="AN1090" s="305">
        <f>+K1090+AC1090-AH1090</f>
        <v>16200000</v>
      </c>
      <c r="AO1090" s="67" t="s">
        <v>66</v>
      </c>
      <c r="AP1090" s="70">
        <v>16200000</v>
      </c>
      <c r="AQ1090" s="67" t="s">
        <v>94</v>
      </c>
      <c r="AR1090" s="70">
        <v>0</v>
      </c>
      <c r="AS1090" s="80" t="s">
        <v>74</v>
      </c>
      <c r="AT1090" s="301">
        <v>12600000</v>
      </c>
      <c r="AU1090" s="203">
        <f t="shared" si="83"/>
        <v>3600000</v>
      </c>
      <c r="AV1090" s="83">
        <f t="shared" si="84"/>
        <v>0.77777777777777779</v>
      </c>
      <c r="AW1090" s="158" t="s">
        <v>74</v>
      </c>
      <c r="AX1090" s="67" t="s">
        <v>95</v>
      </c>
      <c r="AY1090" s="71" t="s">
        <v>7536</v>
      </c>
      <c r="AZ1090" s="68" t="s">
        <v>66</v>
      </c>
      <c r="BA1090" s="68" t="s">
        <v>66</v>
      </c>
    </row>
    <row r="1091" spans="2:53" x14ac:dyDescent="0.25">
      <c r="B1091" s="68">
        <v>2024</v>
      </c>
      <c r="C1091" s="68">
        <v>891780111</v>
      </c>
      <c r="D1091" s="69" t="s">
        <v>64</v>
      </c>
      <c r="E1091" s="74" t="s">
        <v>7535</v>
      </c>
      <c r="F1091" s="71" t="s">
        <v>7534</v>
      </c>
      <c r="G1091" s="314">
        <v>0</v>
      </c>
      <c r="H1091" s="67" t="s">
        <v>72</v>
      </c>
      <c r="I1091" s="69" t="s">
        <v>65</v>
      </c>
      <c r="J1091" s="70" t="s">
        <v>7533</v>
      </c>
      <c r="K1091" s="70">
        <v>31950000</v>
      </c>
      <c r="L1091" s="68" t="s">
        <v>67</v>
      </c>
      <c r="M1091" s="70" t="s">
        <v>7532</v>
      </c>
      <c r="N1091" s="70">
        <v>79488380</v>
      </c>
      <c r="O1091" s="70">
        <v>1498</v>
      </c>
      <c r="P1091" s="158">
        <v>45475</v>
      </c>
      <c r="Q1091" s="70">
        <v>4519037000</v>
      </c>
      <c r="R1091" s="158">
        <v>45496</v>
      </c>
      <c r="S1091" s="70">
        <v>31950000</v>
      </c>
      <c r="T1091" s="67" t="s">
        <v>66</v>
      </c>
      <c r="U1091" s="70">
        <v>85455983</v>
      </c>
      <c r="V1091" s="70" t="s">
        <v>6253</v>
      </c>
      <c r="W1091" s="158">
        <v>45496</v>
      </c>
      <c r="X1091" s="158">
        <v>45496</v>
      </c>
      <c r="Y1091" s="78" t="s">
        <v>74</v>
      </c>
      <c r="Z1091" s="158">
        <v>45626</v>
      </c>
      <c r="AA1091" s="71">
        <f t="shared" si="80"/>
        <v>130</v>
      </c>
      <c r="AB1091" s="71">
        <v>0</v>
      </c>
      <c r="AC1091" s="299">
        <v>0</v>
      </c>
      <c r="AD1091" s="71">
        <v>0</v>
      </c>
      <c r="AE1091" s="158" t="s">
        <v>74</v>
      </c>
      <c r="AF1091" s="71">
        <f t="shared" si="81"/>
        <v>0</v>
      </c>
      <c r="AG1091" s="70">
        <v>0</v>
      </c>
      <c r="AH1091" s="300">
        <v>0</v>
      </c>
      <c r="AI1091" s="158" t="s">
        <v>74</v>
      </c>
      <c r="AJ1091" s="67">
        <v>0</v>
      </c>
      <c r="AK1091" s="76" t="s">
        <v>74</v>
      </c>
      <c r="AL1091" s="76" t="s">
        <v>74</v>
      </c>
      <c r="AM1091" s="71">
        <f t="shared" si="82"/>
        <v>0</v>
      </c>
      <c r="AN1091" s="305">
        <f>+K1091+AC1091-AH1091</f>
        <v>31950000</v>
      </c>
      <c r="AO1091" s="67" t="s">
        <v>66</v>
      </c>
      <c r="AP1091" s="70">
        <v>31950000</v>
      </c>
      <c r="AQ1091" s="67" t="s">
        <v>94</v>
      </c>
      <c r="AR1091" s="70">
        <v>0</v>
      </c>
      <c r="AS1091" s="80" t="s">
        <v>74</v>
      </c>
      <c r="AT1091" s="301">
        <v>24850000</v>
      </c>
      <c r="AU1091" s="203">
        <f t="shared" si="83"/>
        <v>7100000</v>
      </c>
      <c r="AV1091" s="83">
        <f t="shared" si="84"/>
        <v>0.77777777777777779</v>
      </c>
      <c r="AW1091" s="158" t="s">
        <v>74</v>
      </c>
      <c r="AX1091" s="67" t="s">
        <v>95</v>
      </c>
      <c r="AY1091" s="71" t="s">
        <v>7531</v>
      </c>
      <c r="AZ1091" s="68" t="s">
        <v>66</v>
      </c>
      <c r="BA1091" s="68" t="s">
        <v>66</v>
      </c>
    </row>
    <row r="1092" spans="2:53" x14ac:dyDescent="0.25">
      <c r="B1092" s="68">
        <v>2024</v>
      </c>
      <c r="C1092" s="68">
        <v>891780111</v>
      </c>
      <c r="D1092" s="69" t="s">
        <v>64</v>
      </c>
      <c r="E1092" s="74" t="s">
        <v>7530</v>
      </c>
      <c r="F1092" s="71" t="s">
        <v>7529</v>
      </c>
      <c r="G1092" s="314">
        <v>0</v>
      </c>
      <c r="H1092" s="67" t="s">
        <v>72</v>
      </c>
      <c r="I1092" s="69" t="s">
        <v>65</v>
      </c>
      <c r="J1092" s="70" t="s">
        <v>7528</v>
      </c>
      <c r="K1092" s="70">
        <v>13500000</v>
      </c>
      <c r="L1092" s="68" t="s">
        <v>67</v>
      </c>
      <c r="M1092" s="70" t="s">
        <v>7527</v>
      </c>
      <c r="N1092" s="70">
        <v>1083045066</v>
      </c>
      <c r="O1092" s="70">
        <v>1498</v>
      </c>
      <c r="P1092" s="158">
        <v>45475</v>
      </c>
      <c r="Q1092" s="70">
        <v>4519037000</v>
      </c>
      <c r="R1092" s="158">
        <v>45496</v>
      </c>
      <c r="S1092" s="70">
        <v>13500000</v>
      </c>
      <c r="T1092" s="67" t="s">
        <v>66</v>
      </c>
      <c r="U1092" s="70">
        <v>57428039</v>
      </c>
      <c r="V1092" s="70" t="s">
        <v>7442</v>
      </c>
      <c r="W1092" s="158">
        <v>45496</v>
      </c>
      <c r="X1092" s="158">
        <v>45496</v>
      </c>
      <c r="Y1092" s="78" t="s">
        <v>74</v>
      </c>
      <c r="Z1092" s="158">
        <v>45626</v>
      </c>
      <c r="AA1092" s="71">
        <f t="shared" si="80"/>
        <v>130</v>
      </c>
      <c r="AB1092" s="71">
        <v>0</v>
      </c>
      <c r="AC1092" s="299">
        <v>0</v>
      </c>
      <c r="AD1092" s="71">
        <v>0</v>
      </c>
      <c r="AE1092" s="158" t="s">
        <v>74</v>
      </c>
      <c r="AF1092" s="71">
        <f t="shared" si="81"/>
        <v>0</v>
      </c>
      <c r="AG1092" s="70">
        <v>0</v>
      </c>
      <c r="AH1092" s="300">
        <v>0</v>
      </c>
      <c r="AI1092" s="158" t="s">
        <v>74</v>
      </c>
      <c r="AJ1092" s="67">
        <v>0</v>
      </c>
      <c r="AK1092" s="76" t="s">
        <v>74</v>
      </c>
      <c r="AL1092" s="76" t="s">
        <v>74</v>
      </c>
      <c r="AM1092" s="71">
        <f t="shared" si="82"/>
        <v>0</v>
      </c>
      <c r="AN1092" s="305">
        <f>+K1092+AC1092-AH1092</f>
        <v>13500000</v>
      </c>
      <c r="AO1092" s="67" t="s">
        <v>66</v>
      </c>
      <c r="AP1092" s="70">
        <v>13500000</v>
      </c>
      <c r="AQ1092" s="67" t="s">
        <v>94</v>
      </c>
      <c r="AR1092" s="70">
        <v>0</v>
      </c>
      <c r="AS1092" s="80" t="s">
        <v>74</v>
      </c>
      <c r="AT1092" s="301">
        <v>10500000</v>
      </c>
      <c r="AU1092" s="203">
        <f t="shared" si="83"/>
        <v>3000000</v>
      </c>
      <c r="AV1092" s="83">
        <f t="shared" si="84"/>
        <v>0.77777777777777779</v>
      </c>
      <c r="AW1092" s="158" t="s">
        <v>74</v>
      </c>
      <c r="AX1092" s="67" t="s">
        <v>95</v>
      </c>
      <c r="AY1092" s="71" t="s">
        <v>7526</v>
      </c>
      <c r="AZ1092" s="68" t="s">
        <v>66</v>
      </c>
      <c r="BA1092" s="68" t="s">
        <v>66</v>
      </c>
    </row>
    <row r="1093" spans="2:53" x14ac:dyDescent="0.25">
      <c r="B1093" s="68">
        <v>2024</v>
      </c>
      <c r="C1093" s="68">
        <v>891780111</v>
      </c>
      <c r="D1093" s="69" t="s">
        <v>64</v>
      </c>
      <c r="E1093" s="74" t="s">
        <v>7525</v>
      </c>
      <c r="F1093" s="71" t="s">
        <v>7524</v>
      </c>
      <c r="G1093" s="314">
        <v>0</v>
      </c>
      <c r="H1093" s="67" t="s">
        <v>72</v>
      </c>
      <c r="I1093" s="69" t="s">
        <v>65</v>
      </c>
      <c r="J1093" s="70" t="s">
        <v>7523</v>
      </c>
      <c r="K1093" s="70">
        <v>13500000</v>
      </c>
      <c r="L1093" s="68" t="s">
        <v>67</v>
      </c>
      <c r="M1093" s="70" t="s">
        <v>7522</v>
      </c>
      <c r="N1093" s="70">
        <v>1020757367</v>
      </c>
      <c r="O1093" s="70">
        <v>1498</v>
      </c>
      <c r="P1093" s="158">
        <v>45475</v>
      </c>
      <c r="Q1093" s="70">
        <v>4519037000</v>
      </c>
      <c r="R1093" s="158">
        <v>45496</v>
      </c>
      <c r="S1093" s="70">
        <v>13500000</v>
      </c>
      <c r="T1093" s="67" t="s">
        <v>66</v>
      </c>
      <c r="U1093" s="70">
        <v>4978990</v>
      </c>
      <c r="V1093" s="70" t="s">
        <v>6193</v>
      </c>
      <c r="W1093" s="158">
        <v>45496</v>
      </c>
      <c r="X1093" s="158">
        <v>45496</v>
      </c>
      <c r="Y1093" s="78" t="s">
        <v>74</v>
      </c>
      <c r="Z1093" s="158">
        <v>45626</v>
      </c>
      <c r="AA1093" s="71">
        <f t="shared" si="80"/>
        <v>130</v>
      </c>
      <c r="AB1093" s="71">
        <v>0</v>
      </c>
      <c r="AC1093" s="299">
        <v>0</v>
      </c>
      <c r="AD1093" s="71">
        <v>0</v>
      </c>
      <c r="AE1093" s="158" t="s">
        <v>74</v>
      </c>
      <c r="AF1093" s="71">
        <f t="shared" si="81"/>
        <v>0</v>
      </c>
      <c r="AG1093" s="70">
        <v>0</v>
      </c>
      <c r="AH1093" s="300">
        <v>0</v>
      </c>
      <c r="AI1093" s="158" t="s">
        <v>74</v>
      </c>
      <c r="AJ1093" s="67">
        <v>0</v>
      </c>
      <c r="AK1093" s="76" t="s">
        <v>74</v>
      </c>
      <c r="AL1093" s="76" t="s">
        <v>74</v>
      </c>
      <c r="AM1093" s="71">
        <f t="shared" si="82"/>
        <v>0</v>
      </c>
      <c r="AN1093" s="305">
        <f>+K1093+AC1093-AH1093</f>
        <v>13500000</v>
      </c>
      <c r="AO1093" s="67" t="s">
        <v>66</v>
      </c>
      <c r="AP1093" s="70">
        <v>13500000</v>
      </c>
      <c r="AQ1093" s="67" t="s">
        <v>94</v>
      </c>
      <c r="AR1093" s="70">
        <v>0</v>
      </c>
      <c r="AS1093" s="80" t="s">
        <v>74</v>
      </c>
      <c r="AT1093" s="301">
        <v>7500000</v>
      </c>
      <c r="AU1093" s="203">
        <f t="shared" si="83"/>
        <v>6000000</v>
      </c>
      <c r="AV1093" s="83">
        <f t="shared" si="84"/>
        <v>0.55555555555555558</v>
      </c>
      <c r="AW1093" s="158" t="s">
        <v>74</v>
      </c>
      <c r="AX1093" s="67" t="s">
        <v>95</v>
      </c>
      <c r="AY1093" s="71" t="s">
        <v>7521</v>
      </c>
      <c r="AZ1093" s="68" t="s">
        <v>66</v>
      </c>
      <c r="BA1093" s="68" t="s">
        <v>66</v>
      </c>
    </row>
    <row r="1094" spans="2:53" x14ac:dyDescent="0.25">
      <c r="B1094" s="68">
        <v>2024</v>
      </c>
      <c r="C1094" s="68">
        <v>891780111</v>
      </c>
      <c r="D1094" s="69" t="s">
        <v>64</v>
      </c>
      <c r="E1094" s="74" t="s">
        <v>7520</v>
      </c>
      <c r="F1094" s="71" t="s">
        <v>7519</v>
      </c>
      <c r="G1094" s="314">
        <v>0</v>
      </c>
      <c r="H1094" s="67" t="s">
        <v>72</v>
      </c>
      <c r="I1094" s="69" t="s">
        <v>65</v>
      </c>
      <c r="J1094" s="70" t="s">
        <v>7518</v>
      </c>
      <c r="K1094" s="70">
        <v>13500000</v>
      </c>
      <c r="L1094" s="68" t="s">
        <v>67</v>
      </c>
      <c r="M1094" s="70" t="s">
        <v>7517</v>
      </c>
      <c r="N1094" s="70">
        <v>1083008431</v>
      </c>
      <c r="O1094" s="70">
        <v>1498</v>
      </c>
      <c r="P1094" s="158">
        <v>45475</v>
      </c>
      <c r="Q1094" s="70">
        <v>4519037000</v>
      </c>
      <c r="R1094" s="158">
        <v>45496</v>
      </c>
      <c r="S1094" s="70">
        <v>13500000</v>
      </c>
      <c r="T1094" s="67" t="s">
        <v>66</v>
      </c>
      <c r="U1094" s="70">
        <v>36557666</v>
      </c>
      <c r="V1094" s="70" t="s">
        <v>5987</v>
      </c>
      <c r="W1094" s="158">
        <v>45496</v>
      </c>
      <c r="X1094" s="158">
        <v>45496</v>
      </c>
      <c r="Y1094" s="78" t="s">
        <v>74</v>
      </c>
      <c r="Z1094" s="158">
        <v>45626</v>
      </c>
      <c r="AA1094" s="71">
        <f t="shared" si="80"/>
        <v>130</v>
      </c>
      <c r="AB1094" s="71">
        <v>0</v>
      </c>
      <c r="AC1094" s="299">
        <v>0</v>
      </c>
      <c r="AD1094" s="71">
        <v>0</v>
      </c>
      <c r="AE1094" s="158" t="s">
        <v>74</v>
      </c>
      <c r="AF1094" s="71">
        <f t="shared" si="81"/>
        <v>0</v>
      </c>
      <c r="AG1094" s="70">
        <v>0</v>
      </c>
      <c r="AH1094" s="300">
        <v>0</v>
      </c>
      <c r="AI1094" s="158" t="s">
        <v>74</v>
      </c>
      <c r="AJ1094" s="67">
        <v>0</v>
      </c>
      <c r="AK1094" s="76" t="s">
        <v>74</v>
      </c>
      <c r="AL1094" s="76" t="s">
        <v>74</v>
      </c>
      <c r="AM1094" s="71">
        <f t="shared" si="82"/>
        <v>0</v>
      </c>
      <c r="AN1094" s="305">
        <f>+K1094+AC1094-AH1094</f>
        <v>13500000</v>
      </c>
      <c r="AO1094" s="67" t="s">
        <v>66</v>
      </c>
      <c r="AP1094" s="70">
        <v>13500000</v>
      </c>
      <c r="AQ1094" s="67" t="s">
        <v>94</v>
      </c>
      <c r="AR1094" s="70">
        <v>0</v>
      </c>
      <c r="AS1094" s="80" t="s">
        <v>74</v>
      </c>
      <c r="AT1094" s="301">
        <v>10500000</v>
      </c>
      <c r="AU1094" s="203">
        <f t="shared" si="83"/>
        <v>3000000</v>
      </c>
      <c r="AV1094" s="83">
        <f t="shared" si="84"/>
        <v>0.77777777777777779</v>
      </c>
      <c r="AW1094" s="158" t="s">
        <v>74</v>
      </c>
      <c r="AX1094" s="67" t="s">
        <v>95</v>
      </c>
      <c r="AY1094" s="71" t="s">
        <v>7516</v>
      </c>
      <c r="AZ1094" s="68" t="s">
        <v>66</v>
      </c>
      <c r="BA1094" s="68" t="s">
        <v>66</v>
      </c>
    </row>
    <row r="1095" spans="2:53" x14ac:dyDescent="0.25">
      <c r="B1095" s="68">
        <v>2024</v>
      </c>
      <c r="C1095" s="68">
        <v>891780111</v>
      </c>
      <c r="D1095" s="69" t="s">
        <v>64</v>
      </c>
      <c r="E1095" s="74" t="s">
        <v>7515</v>
      </c>
      <c r="F1095" s="71" t="s">
        <v>7514</v>
      </c>
      <c r="G1095" s="314">
        <v>0</v>
      </c>
      <c r="H1095" s="67" t="s">
        <v>72</v>
      </c>
      <c r="I1095" s="69" t="s">
        <v>65</v>
      </c>
      <c r="J1095" s="70" t="s">
        <v>7513</v>
      </c>
      <c r="K1095" s="70">
        <v>13300000</v>
      </c>
      <c r="L1095" s="68" t="s">
        <v>67</v>
      </c>
      <c r="M1095" s="70" t="s">
        <v>7512</v>
      </c>
      <c r="N1095" s="70">
        <v>7601673</v>
      </c>
      <c r="O1095" s="70">
        <v>1498</v>
      </c>
      <c r="P1095" s="158">
        <v>45475</v>
      </c>
      <c r="Q1095" s="70">
        <v>4519037000</v>
      </c>
      <c r="R1095" s="158">
        <v>45496</v>
      </c>
      <c r="S1095" s="70">
        <v>13300000</v>
      </c>
      <c r="T1095" s="67" t="s">
        <v>66</v>
      </c>
      <c r="U1095" s="70">
        <v>85468846</v>
      </c>
      <c r="V1095" s="70" t="s">
        <v>6521</v>
      </c>
      <c r="W1095" s="158">
        <v>45496</v>
      </c>
      <c r="X1095" s="158">
        <v>45496</v>
      </c>
      <c r="Y1095" s="78" t="s">
        <v>74</v>
      </c>
      <c r="Z1095" s="158">
        <v>45626</v>
      </c>
      <c r="AA1095" s="71">
        <f t="shared" si="80"/>
        <v>130</v>
      </c>
      <c r="AB1095" s="71">
        <v>0</v>
      </c>
      <c r="AC1095" s="299">
        <v>0</v>
      </c>
      <c r="AD1095" s="71">
        <v>0</v>
      </c>
      <c r="AE1095" s="158" t="s">
        <v>74</v>
      </c>
      <c r="AF1095" s="71">
        <f t="shared" si="81"/>
        <v>0</v>
      </c>
      <c r="AG1095" s="70">
        <v>0</v>
      </c>
      <c r="AH1095" s="300">
        <v>0</v>
      </c>
      <c r="AI1095" s="158" t="s">
        <v>74</v>
      </c>
      <c r="AJ1095" s="67">
        <v>0</v>
      </c>
      <c r="AK1095" s="76" t="s">
        <v>74</v>
      </c>
      <c r="AL1095" s="76" t="s">
        <v>74</v>
      </c>
      <c r="AM1095" s="71">
        <f t="shared" si="82"/>
        <v>0</v>
      </c>
      <c r="AN1095" s="305">
        <f>+K1095+AC1095-AH1095</f>
        <v>13300000</v>
      </c>
      <c r="AO1095" s="67" t="s">
        <v>66</v>
      </c>
      <c r="AP1095" s="70">
        <v>13300000</v>
      </c>
      <c r="AQ1095" s="67" t="s">
        <v>94</v>
      </c>
      <c r="AR1095" s="70">
        <v>0</v>
      </c>
      <c r="AS1095" s="80" t="s">
        <v>74</v>
      </c>
      <c r="AT1095" s="301">
        <v>10300000</v>
      </c>
      <c r="AU1095" s="203">
        <f t="shared" si="83"/>
        <v>3000000</v>
      </c>
      <c r="AV1095" s="83">
        <f t="shared" si="84"/>
        <v>0.77443609022556392</v>
      </c>
      <c r="AW1095" s="158" t="s">
        <v>74</v>
      </c>
      <c r="AX1095" s="67" t="s">
        <v>95</v>
      </c>
      <c r="AY1095" s="71" t="s">
        <v>7511</v>
      </c>
      <c r="AZ1095" s="68" t="s">
        <v>66</v>
      </c>
      <c r="BA1095" s="68" t="s">
        <v>66</v>
      </c>
    </row>
    <row r="1096" spans="2:53" x14ac:dyDescent="0.25">
      <c r="B1096" s="68">
        <v>2024</v>
      </c>
      <c r="C1096" s="68">
        <v>891780111</v>
      </c>
      <c r="D1096" s="69" t="s">
        <v>64</v>
      </c>
      <c r="E1096" s="74" t="s">
        <v>7510</v>
      </c>
      <c r="F1096" s="71" t="s">
        <v>7509</v>
      </c>
      <c r="G1096" s="314">
        <v>0</v>
      </c>
      <c r="H1096" s="67" t="s">
        <v>72</v>
      </c>
      <c r="I1096" s="69" t="s">
        <v>65</v>
      </c>
      <c r="J1096" s="70" t="s">
        <v>7275</v>
      </c>
      <c r="K1096" s="70">
        <v>9310000</v>
      </c>
      <c r="L1096" s="68" t="s">
        <v>67</v>
      </c>
      <c r="M1096" s="70" t="s">
        <v>7508</v>
      </c>
      <c r="N1096" s="70">
        <v>85451015</v>
      </c>
      <c r="O1096" s="70">
        <v>1499</v>
      </c>
      <c r="P1096" s="158">
        <v>45475</v>
      </c>
      <c r="Q1096" s="70">
        <v>2126650000</v>
      </c>
      <c r="R1096" s="158">
        <v>45497</v>
      </c>
      <c r="S1096" s="70">
        <v>9310000</v>
      </c>
      <c r="T1096" s="67" t="s">
        <v>66</v>
      </c>
      <c r="U1096" s="70">
        <v>85459497</v>
      </c>
      <c r="V1096" s="70" t="s">
        <v>4616</v>
      </c>
      <c r="W1096" s="158">
        <v>45497</v>
      </c>
      <c r="X1096" s="158">
        <v>45497</v>
      </c>
      <c r="Y1096" s="78" t="s">
        <v>74</v>
      </c>
      <c r="Z1096" s="158">
        <v>45626</v>
      </c>
      <c r="AA1096" s="71">
        <f t="shared" ref="AA1096:AA1121" si="85">+IF(Y1096="1800-01-01",Z1096-X1096,Z1096-Y1096)</f>
        <v>129</v>
      </c>
      <c r="AB1096" s="71">
        <v>0</v>
      </c>
      <c r="AC1096" s="299">
        <v>0</v>
      </c>
      <c r="AD1096" s="71">
        <v>0</v>
      </c>
      <c r="AE1096" s="158" t="s">
        <v>74</v>
      </c>
      <c r="AF1096" s="71">
        <f t="shared" ref="AF1096:AF1159" si="86">+IF(AE1096="1800-01-01",0,AE1096-Z1096)</f>
        <v>0</v>
      </c>
      <c r="AG1096" s="70">
        <v>0</v>
      </c>
      <c r="AH1096" s="300">
        <v>0</v>
      </c>
      <c r="AI1096" s="158" t="s">
        <v>74</v>
      </c>
      <c r="AJ1096" s="67">
        <v>0</v>
      </c>
      <c r="AK1096" s="76" t="s">
        <v>74</v>
      </c>
      <c r="AL1096" s="76" t="s">
        <v>74</v>
      </c>
      <c r="AM1096" s="71">
        <f t="shared" ref="AM1096:AM1159" si="87">+IF(AK1096="1800-01-01",0,AL1096-AK1096)</f>
        <v>0</v>
      </c>
      <c r="AN1096" s="305">
        <f>+K1096+AC1096-AH1096</f>
        <v>9310000</v>
      </c>
      <c r="AO1096" s="67" t="s">
        <v>66</v>
      </c>
      <c r="AP1096" s="70">
        <v>9310000</v>
      </c>
      <c r="AQ1096" s="67" t="s">
        <v>94</v>
      </c>
      <c r="AR1096" s="70">
        <v>0</v>
      </c>
      <c r="AS1096" s="80" t="s">
        <v>74</v>
      </c>
      <c r="AT1096" s="301">
        <v>6300000</v>
      </c>
      <c r="AU1096" s="203">
        <f t="shared" ref="AU1096:AU1159" si="88">AN1096-AT1096</f>
        <v>3010000</v>
      </c>
      <c r="AV1096" s="83">
        <f t="shared" ref="AV1096:AV1159" si="89">+IFERROR(AT1096/AN1096,"_")</f>
        <v>0.67669172932330823</v>
      </c>
      <c r="AW1096" s="158" t="s">
        <v>74</v>
      </c>
      <c r="AX1096" s="67" t="s">
        <v>95</v>
      </c>
      <c r="AY1096" s="71" t="s">
        <v>7507</v>
      </c>
      <c r="AZ1096" s="68" t="s">
        <v>66</v>
      </c>
      <c r="BA1096" s="68" t="s">
        <v>66</v>
      </c>
    </row>
    <row r="1097" spans="2:53" x14ac:dyDescent="0.25">
      <c r="B1097" s="68">
        <v>2024</v>
      </c>
      <c r="C1097" s="68">
        <v>891780111</v>
      </c>
      <c r="D1097" s="69" t="s">
        <v>64</v>
      </c>
      <c r="E1097" s="74" t="s">
        <v>7506</v>
      </c>
      <c r="F1097" s="71" t="s">
        <v>7505</v>
      </c>
      <c r="G1097" s="314">
        <v>0</v>
      </c>
      <c r="H1097" s="67" t="s">
        <v>72</v>
      </c>
      <c r="I1097" s="69" t="s">
        <v>65</v>
      </c>
      <c r="J1097" s="70" t="s">
        <v>7504</v>
      </c>
      <c r="K1097" s="70">
        <v>16200000</v>
      </c>
      <c r="L1097" s="68" t="s">
        <v>67</v>
      </c>
      <c r="M1097" s="70" t="s">
        <v>7503</v>
      </c>
      <c r="N1097" s="70">
        <v>84450853</v>
      </c>
      <c r="O1097" s="70">
        <v>1498</v>
      </c>
      <c r="P1097" s="158">
        <v>45475</v>
      </c>
      <c r="Q1097" s="70">
        <v>4519037000</v>
      </c>
      <c r="R1097" s="158">
        <v>45497</v>
      </c>
      <c r="S1097" s="70">
        <v>16200000</v>
      </c>
      <c r="T1097" s="67" t="s">
        <v>66</v>
      </c>
      <c r="U1097" s="70">
        <v>41947381</v>
      </c>
      <c r="V1097" s="70" t="s">
        <v>7502</v>
      </c>
      <c r="W1097" s="158">
        <v>45497</v>
      </c>
      <c r="X1097" s="158">
        <v>45497</v>
      </c>
      <c r="Y1097" s="78" t="s">
        <v>74</v>
      </c>
      <c r="Z1097" s="158">
        <v>45626</v>
      </c>
      <c r="AA1097" s="71">
        <f t="shared" si="85"/>
        <v>129</v>
      </c>
      <c r="AB1097" s="71">
        <v>0</v>
      </c>
      <c r="AC1097" s="299">
        <v>0</v>
      </c>
      <c r="AD1097" s="71">
        <v>0</v>
      </c>
      <c r="AE1097" s="158" t="s">
        <v>74</v>
      </c>
      <c r="AF1097" s="71">
        <f t="shared" si="86"/>
        <v>0</v>
      </c>
      <c r="AG1097" s="70">
        <v>0</v>
      </c>
      <c r="AH1097" s="300">
        <v>0</v>
      </c>
      <c r="AI1097" s="158" t="s">
        <v>74</v>
      </c>
      <c r="AJ1097" s="67">
        <v>0</v>
      </c>
      <c r="AK1097" s="76" t="s">
        <v>74</v>
      </c>
      <c r="AL1097" s="76" t="s">
        <v>74</v>
      </c>
      <c r="AM1097" s="71">
        <f t="shared" si="87"/>
        <v>0</v>
      </c>
      <c r="AN1097" s="305">
        <f>+K1097+AC1097-AH1097</f>
        <v>16200000</v>
      </c>
      <c r="AO1097" s="67" t="s">
        <v>66</v>
      </c>
      <c r="AP1097" s="70">
        <v>16200000</v>
      </c>
      <c r="AQ1097" s="67" t="s">
        <v>94</v>
      </c>
      <c r="AR1097" s="70">
        <v>0</v>
      </c>
      <c r="AS1097" s="80" t="s">
        <v>74</v>
      </c>
      <c r="AT1097" s="301">
        <v>10800000</v>
      </c>
      <c r="AU1097" s="203">
        <f t="shared" si="88"/>
        <v>5400000</v>
      </c>
      <c r="AV1097" s="83">
        <f t="shared" si="89"/>
        <v>0.66666666666666663</v>
      </c>
      <c r="AW1097" s="158" t="s">
        <v>74</v>
      </c>
      <c r="AX1097" s="67" t="s">
        <v>95</v>
      </c>
      <c r="AY1097" s="71" t="s">
        <v>7501</v>
      </c>
      <c r="AZ1097" s="68" t="s">
        <v>66</v>
      </c>
      <c r="BA1097" s="68" t="s">
        <v>66</v>
      </c>
    </row>
    <row r="1098" spans="2:53" x14ac:dyDescent="0.25">
      <c r="B1098" s="68">
        <v>2024</v>
      </c>
      <c r="C1098" s="68">
        <v>891780111</v>
      </c>
      <c r="D1098" s="69" t="s">
        <v>64</v>
      </c>
      <c r="E1098" s="74" t="s">
        <v>7500</v>
      </c>
      <c r="F1098" s="71" t="s">
        <v>7499</v>
      </c>
      <c r="G1098" s="314">
        <v>0</v>
      </c>
      <c r="H1098" s="67" t="s">
        <v>72</v>
      </c>
      <c r="I1098" s="69" t="s">
        <v>65</v>
      </c>
      <c r="J1098" s="70" t="s">
        <v>7498</v>
      </c>
      <c r="K1098" s="70">
        <v>13500000</v>
      </c>
      <c r="L1098" s="68" t="s">
        <v>67</v>
      </c>
      <c r="M1098" s="70" t="s">
        <v>7497</v>
      </c>
      <c r="N1098" s="70">
        <v>1082904561</v>
      </c>
      <c r="O1098" s="70">
        <v>1498</v>
      </c>
      <c r="P1098" s="158">
        <v>45475</v>
      </c>
      <c r="Q1098" s="70">
        <v>4519037000</v>
      </c>
      <c r="R1098" s="158">
        <v>45497</v>
      </c>
      <c r="S1098" s="70">
        <v>13500000</v>
      </c>
      <c r="T1098" s="67" t="s">
        <v>66</v>
      </c>
      <c r="U1098" s="70">
        <v>72255882</v>
      </c>
      <c r="V1098" s="70" t="s">
        <v>2694</v>
      </c>
      <c r="W1098" s="158">
        <v>45497</v>
      </c>
      <c r="X1098" s="158">
        <v>45497</v>
      </c>
      <c r="Y1098" s="78" t="s">
        <v>74</v>
      </c>
      <c r="Z1098" s="158">
        <v>45626</v>
      </c>
      <c r="AA1098" s="71">
        <f t="shared" si="85"/>
        <v>129</v>
      </c>
      <c r="AB1098" s="71">
        <v>0</v>
      </c>
      <c r="AC1098" s="299">
        <v>0</v>
      </c>
      <c r="AD1098" s="71">
        <v>0</v>
      </c>
      <c r="AE1098" s="158" t="s">
        <v>74</v>
      </c>
      <c r="AF1098" s="71">
        <f t="shared" si="86"/>
        <v>0</v>
      </c>
      <c r="AG1098" s="70">
        <v>0</v>
      </c>
      <c r="AH1098" s="300">
        <v>0</v>
      </c>
      <c r="AI1098" s="158" t="s">
        <v>74</v>
      </c>
      <c r="AJ1098" s="67">
        <v>0</v>
      </c>
      <c r="AK1098" s="76" t="s">
        <v>74</v>
      </c>
      <c r="AL1098" s="76" t="s">
        <v>74</v>
      </c>
      <c r="AM1098" s="71">
        <f t="shared" si="87"/>
        <v>0</v>
      </c>
      <c r="AN1098" s="305">
        <f>+K1098+AC1098-AH1098</f>
        <v>13500000</v>
      </c>
      <c r="AO1098" s="67" t="s">
        <v>66</v>
      </c>
      <c r="AP1098" s="70">
        <v>13500000</v>
      </c>
      <c r="AQ1098" s="67" t="s">
        <v>94</v>
      </c>
      <c r="AR1098" s="70">
        <v>0</v>
      </c>
      <c r="AS1098" s="80" t="s">
        <v>74</v>
      </c>
      <c r="AT1098" s="301">
        <v>9000000</v>
      </c>
      <c r="AU1098" s="203">
        <f t="shared" si="88"/>
        <v>4500000</v>
      </c>
      <c r="AV1098" s="83">
        <f t="shared" si="89"/>
        <v>0.66666666666666663</v>
      </c>
      <c r="AW1098" s="158" t="s">
        <v>74</v>
      </c>
      <c r="AX1098" s="67" t="s">
        <v>95</v>
      </c>
      <c r="AY1098" s="71" t="s">
        <v>7496</v>
      </c>
      <c r="AZ1098" s="68" t="s">
        <v>66</v>
      </c>
      <c r="BA1098" s="68" t="s">
        <v>66</v>
      </c>
    </row>
    <row r="1099" spans="2:53" x14ac:dyDescent="0.25">
      <c r="B1099" s="68">
        <v>2024</v>
      </c>
      <c r="C1099" s="68">
        <v>891780111</v>
      </c>
      <c r="D1099" s="69" t="s">
        <v>64</v>
      </c>
      <c r="E1099" s="74" t="s">
        <v>7495</v>
      </c>
      <c r="F1099" s="71" t="s">
        <v>7494</v>
      </c>
      <c r="G1099" s="314">
        <v>0</v>
      </c>
      <c r="H1099" s="67" t="s">
        <v>72</v>
      </c>
      <c r="I1099" s="69" t="s">
        <v>65</v>
      </c>
      <c r="J1099" s="70" t="s">
        <v>7493</v>
      </c>
      <c r="K1099" s="70">
        <v>11250000</v>
      </c>
      <c r="L1099" s="68" t="s">
        <v>67</v>
      </c>
      <c r="M1099" s="70" t="s">
        <v>7492</v>
      </c>
      <c r="N1099" s="70">
        <v>36667921</v>
      </c>
      <c r="O1099" s="70">
        <v>1499</v>
      </c>
      <c r="P1099" s="158">
        <v>45475</v>
      </c>
      <c r="Q1099" s="70">
        <v>2126650000</v>
      </c>
      <c r="R1099" s="158">
        <v>45497</v>
      </c>
      <c r="S1099" s="70">
        <v>11250000</v>
      </c>
      <c r="T1099" s="67" t="s">
        <v>66</v>
      </c>
      <c r="U1099" s="70">
        <v>36557666</v>
      </c>
      <c r="V1099" s="70" t="s">
        <v>5987</v>
      </c>
      <c r="W1099" s="158">
        <v>45497</v>
      </c>
      <c r="X1099" s="158">
        <v>45497</v>
      </c>
      <c r="Y1099" s="78" t="s">
        <v>74</v>
      </c>
      <c r="Z1099" s="158">
        <v>45626</v>
      </c>
      <c r="AA1099" s="71">
        <f t="shared" si="85"/>
        <v>129</v>
      </c>
      <c r="AB1099" s="71">
        <v>0</v>
      </c>
      <c r="AC1099" s="299">
        <v>0</v>
      </c>
      <c r="AD1099" s="71">
        <v>0</v>
      </c>
      <c r="AE1099" s="158" t="s">
        <v>74</v>
      </c>
      <c r="AF1099" s="71">
        <f t="shared" si="86"/>
        <v>0</v>
      </c>
      <c r="AG1099" s="70">
        <v>0</v>
      </c>
      <c r="AH1099" s="300">
        <v>0</v>
      </c>
      <c r="AI1099" s="158" t="s">
        <v>74</v>
      </c>
      <c r="AJ1099" s="67">
        <v>0</v>
      </c>
      <c r="AK1099" s="76" t="s">
        <v>74</v>
      </c>
      <c r="AL1099" s="76" t="s">
        <v>74</v>
      </c>
      <c r="AM1099" s="71">
        <f t="shared" si="87"/>
        <v>0</v>
      </c>
      <c r="AN1099" s="305">
        <f>+K1099+AC1099-AH1099</f>
        <v>11250000</v>
      </c>
      <c r="AO1099" s="67" t="s">
        <v>66</v>
      </c>
      <c r="AP1099" s="70">
        <v>11250000</v>
      </c>
      <c r="AQ1099" s="67" t="s">
        <v>94</v>
      </c>
      <c r="AR1099" s="70">
        <v>0</v>
      </c>
      <c r="AS1099" s="80" t="s">
        <v>74</v>
      </c>
      <c r="AT1099" s="301">
        <v>7500000</v>
      </c>
      <c r="AU1099" s="203">
        <f t="shared" si="88"/>
        <v>3750000</v>
      </c>
      <c r="AV1099" s="83">
        <f t="shared" si="89"/>
        <v>0.66666666666666663</v>
      </c>
      <c r="AW1099" s="158" t="s">
        <v>74</v>
      </c>
      <c r="AX1099" s="67" t="s">
        <v>95</v>
      </c>
      <c r="AY1099" s="71" t="s">
        <v>7491</v>
      </c>
      <c r="AZ1099" s="68" t="s">
        <v>66</v>
      </c>
      <c r="BA1099" s="68" t="s">
        <v>66</v>
      </c>
    </row>
    <row r="1100" spans="2:53" x14ac:dyDescent="0.25">
      <c r="B1100" s="68">
        <v>2024</v>
      </c>
      <c r="C1100" s="68">
        <v>891780111</v>
      </c>
      <c r="D1100" s="69" t="s">
        <v>64</v>
      </c>
      <c r="E1100" s="74" t="s">
        <v>7490</v>
      </c>
      <c r="F1100" s="71" t="s">
        <v>7489</v>
      </c>
      <c r="G1100" s="314">
        <v>0</v>
      </c>
      <c r="H1100" s="67" t="s">
        <v>72</v>
      </c>
      <c r="I1100" s="69" t="s">
        <v>65</v>
      </c>
      <c r="J1100" s="70" t="s">
        <v>7488</v>
      </c>
      <c r="K1100" s="70">
        <v>16200000</v>
      </c>
      <c r="L1100" s="68" t="s">
        <v>67</v>
      </c>
      <c r="M1100" s="70" t="s">
        <v>7487</v>
      </c>
      <c r="N1100" s="70">
        <v>1082934147</v>
      </c>
      <c r="O1100" s="70">
        <v>1498</v>
      </c>
      <c r="P1100" s="158">
        <v>45475</v>
      </c>
      <c r="Q1100" s="70">
        <v>4519037000</v>
      </c>
      <c r="R1100" s="158">
        <v>45497</v>
      </c>
      <c r="S1100" s="70">
        <v>16200000</v>
      </c>
      <c r="T1100" s="67" t="s">
        <v>66</v>
      </c>
      <c r="U1100" s="70">
        <v>12560219</v>
      </c>
      <c r="V1100" s="70" t="s">
        <v>5718</v>
      </c>
      <c r="W1100" s="158">
        <v>45497</v>
      </c>
      <c r="X1100" s="158">
        <v>45497</v>
      </c>
      <c r="Y1100" s="78" t="s">
        <v>74</v>
      </c>
      <c r="Z1100" s="158">
        <v>45626</v>
      </c>
      <c r="AA1100" s="71">
        <f t="shared" si="85"/>
        <v>129</v>
      </c>
      <c r="AB1100" s="71">
        <v>0</v>
      </c>
      <c r="AC1100" s="299">
        <v>0</v>
      </c>
      <c r="AD1100" s="71">
        <v>0</v>
      </c>
      <c r="AE1100" s="158" t="s">
        <v>74</v>
      </c>
      <c r="AF1100" s="71">
        <f t="shared" si="86"/>
        <v>0</v>
      </c>
      <c r="AG1100" s="70">
        <v>0</v>
      </c>
      <c r="AH1100" s="300">
        <v>0</v>
      </c>
      <c r="AI1100" s="158" t="s">
        <v>74</v>
      </c>
      <c r="AJ1100" s="67">
        <v>0</v>
      </c>
      <c r="AK1100" s="76" t="s">
        <v>74</v>
      </c>
      <c r="AL1100" s="76" t="s">
        <v>74</v>
      </c>
      <c r="AM1100" s="71">
        <f t="shared" si="87"/>
        <v>0</v>
      </c>
      <c r="AN1100" s="305">
        <f>+K1100+AC1100-AH1100</f>
        <v>16200000</v>
      </c>
      <c r="AO1100" s="67" t="s">
        <v>66</v>
      </c>
      <c r="AP1100" s="70">
        <v>16200000</v>
      </c>
      <c r="AQ1100" s="67" t="s">
        <v>94</v>
      </c>
      <c r="AR1100" s="70">
        <v>0</v>
      </c>
      <c r="AS1100" s="80" t="s">
        <v>74</v>
      </c>
      <c r="AT1100" s="301">
        <v>10800000</v>
      </c>
      <c r="AU1100" s="203">
        <f t="shared" si="88"/>
        <v>5400000</v>
      </c>
      <c r="AV1100" s="83">
        <f t="shared" si="89"/>
        <v>0.66666666666666663</v>
      </c>
      <c r="AW1100" s="158" t="s">
        <v>74</v>
      </c>
      <c r="AX1100" s="67" t="s">
        <v>95</v>
      </c>
      <c r="AY1100" s="71" t="s">
        <v>7486</v>
      </c>
      <c r="AZ1100" s="68" t="s">
        <v>66</v>
      </c>
      <c r="BA1100" s="68" t="s">
        <v>66</v>
      </c>
    </row>
    <row r="1101" spans="2:53" x14ac:dyDescent="0.25">
      <c r="B1101" s="68">
        <v>2024</v>
      </c>
      <c r="C1101" s="68">
        <v>891780111</v>
      </c>
      <c r="D1101" s="69" t="s">
        <v>64</v>
      </c>
      <c r="E1101" s="74" t="s">
        <v>7485</v>
      </c>
      <c r="F1101" s="71" t="s">
        <v>7484</v>
      </c>
      <c r="G1101" s="314">
        <v>0</v>
      </c>
      <c r="H1101" s="67" t="s">
        <v>72</v>
      </c>
      <c r="I1101" s="69" t="s">
        <v>65</v>
      </c>
      <c r="J1101" s="70" t="s">
        <v>7483</v>
      </c>
      <c r="K1101" s="70">
        <v>14850000</v>
      </c>
      <c r="L1101" s="68" t="s">
        <v>67</v>
      </c>
      <c r="M1101" s="70" t="s">
        <v>7482</v>
      </c>
      <c r="N1101" s="70">
        <v>1082996348</v>
      </c>
      <c r="O1101" s="70">
        <v>1498</v>
      </c>
      <c r="P1101" s="158">
        <v>45475</v>
      </c>
      <c r="Q1101" s="70">
        <v>4519037000</v>
      </c>
      <c r="R1101" s="158">
        <v>45497</v>
      </c>
      <c r="S1101" s="70">
        <v>14850000</v>
      </c>
      <c r="T1101" s="67" t="s">
        <v>66</v>
      </c>
      <c r="U1101" s="70">
        <v>32770239</v>
      </c>
      <c r="V1101" s="70" t="s">
        <v>1944</v>
      </c>
      <c r="W1101" s="158">
        <v>45497</v>
      </c>
      <c r="X1101" s="158">
        <v>45497</v>
      </c>
      <c r="Y1101" s="78" t="s">
        <v>74</v>
      </c>
      <c r="Z1101" s="158">
        <v>45626</v>
      </c>
      <c r="AA1101" s="71">
        <f t="shared" si="85"/>
        <v>129</v>
      </c>
      <c r="AB1101" s="71">
        <v>0</v>
      </c>
      <c r="AC1101" s="299">
        <v>0</v>
      </c>
      <c r="AD1101" s="71">
        <v>0</v>
      </c>
      <c r="AE1101" s="158" t="s">
        <v>74</v>
      </c>
      <c r="AF1101" s="71">
        <f t="shared" si="86"/>
        <v>0</v>
      </c>
      <c r="AG1101" s="70">
        <v>0</v>
      </c>
      <c r="AH1101" s="300">
        <v>0</v>
      </c>
      <c r="AI1101" s="158" t="s">
        <v>74</v>
      </c>
      <c r="AJ1101" s="67">
        <v>0</v>
      </c>
      <c r="AK1101" s="76" t="s">
        <v>74</v>
      </c>
      <c r="AL1101" s="76" t="s">
        <v>74</v>
      </c>
      <c r="AM1101" s="71">
        <f t="shared" si="87"/>
        <v>0</v>
      </c>
      <c r="AN1101" s="305">
        <f>+K1101+AC1101-AH1101</f>
        <v>14850000</v>
      </c>
      <c r="AO1101" s="67" t="s">
        <v>66</v>
      </c>
      <c r="AP1101" s="70">
        <v>14850000</v>
      </c>
      <c r="AQ1101" s="67" t="s">
        <v>94</v>
      </c>
      <c r="AR1101" s="70">
        <v>0</v>
      </c>
      <c r="AS1101" s="80" t="s">
        <v>74</v>
      </c>
      <c r="AT1101" s="301">
        <v>9900000</v>
      </c>
      <c r="AU1101" s="203">
        <f t="shared" si="88"/>
        <v>4950000</v>
      </c>
      <c r="AV1101" s="83">
        <f t="shared" si="89"/>
        <v>0.66666666666666663</v>
      </c>
      <c r="AW1101" s="158" t="s">
        <v>74</v>
      </c>
      <c r="AX1101" s="67" t="s">
        <v>95</v>
      </c>
      <c r="AY1101" s="71" t="s">
        <v>7481</v>
      </c>
      <c r="AZ1101" s="68" t="s">
        <v>66</v>
      </c>
      <c r="BA1101" s="68" t="s">
        <v>66</v>
      </c>
    </row>
    <row r="1102" spans="2:53" x14ac:dyDescent="0.25">
      <c r="B1102" s="68">
        <v>2024</v>
      </c>
      <c r="C1102" s="68">
        <v>891780111</v>
      </c>
      <c r="D1102" s="69" t="s">
        <v>64</v>
      </c>
      <c r="E1102" s="74" t="s">
        <v>7480</v>
      </c>
      <c r="F1102" s="71" t="s">
        <v>7479</v>
      </c>
      <c r="G1102" s="314">
        <v>0</v>
      </c>
      <c r="H1102" s="67" t="s">
        <v>72</v>
      </c>
      <c r="I1102" s="69" t="s">
        <v>65</v>
      </c>
      <c r="J1102" s="70" t="s">
        <v>7478</v>
      </c>
      <c r="K1102" s="70">
        <v>14850000</v>
      </c>
      <c r="L1102" s="68" t="s">
        <v>67</v>
      </c>
      <c r="M1102" s="70" t="s">
        <v>7477</v>
      </c>
      <c r="N1102" s="70">
        <v>26671795</v>
      </c>
      <c r="O1102" s="70">
        <v>1498</v>
      </c>
      <c r="P1102" s="158">
        <v>45475</v>
      </c>
      <c r="Q1102" s="70">
        <v>4519037000</v>
      </c>
      <c r="R1102" s="158">
        <v>45497</v>
      </c>
      <c r="S1102" s="70">
        <v>14850000</v>
      </c>
      <c r="T1102" s="67" t="s">
        <v>66</v>
      </c>
      <c r="U1102" s="70">
        <v>12548945</v>
      </c>
      <c r="V1102" s="70" t="s">
        <v>6365</v>
      </c>
      <c r="W1102" s="158">
        <v>45497</v>
      </c>
      <c r="X1102" s="158">
        <v>45497</v>
      </c>
      <c r="Y1102" s="78" t="s">
        <v>74</v>
      </c>
      <c r="Z1102" s="158">
        <v>45626</v>
      </c>
      <c r="AA1102" s="71">
        <f t="shared" si="85"/>
        <v>129</v>
      </c>
      <c r="AB1102" s="71">
        <v>0</v>
      </c>
      <c r="AC1102" s="299">
        <v>0</v>
      </c>
      <c r="AD1102" s="71">
        <v>0</v>
      </c>
      <c r="AE1102" s="158" t="s">
        <v>74</v>
      </c>
      <c r="AF1102" s="71">
        <f t="shared" si="86"/>
        <v>0</v>
      </c>
      <c r="AG1102" s="70">
        <v>0</v>
      </c>
      <c r="AH1102" s="300">
        <v>0</v>
      </c>
      <c r="AI1102" s="158" t="s">
        <v>74</v>
      </c>
      <c r="AJ1102" s="67">
        <v>0</v>
      </c>
      <c r="AK1102" s="76" t="s">
        <v>74</v>
      </c>
      <c r="AL1102" s="76" t="s">
        <v>74</v>
      </c>
      <c r="AM1102" s="71">
        <f t="shared" si="87"/>
        <v>0</v>
      </c>
      <c r="AN1102" s="305">
        <f>+K1102+AC1102-AH1102</f>
        <v>14850000</v>
      </c>
      <c r="AO1102" s="67" t="s">
        <v>66</v>
      </c>
      <c r="AP1102" s="70">
        <v>14850000</v>
      </c>
      <c r="AQ1102" s="67" t="s">
        <v>94</v>
      </c>
      <c r="AR1102" s="70">
        <v>0</v>
      </c>
      <c r="AS1102" s="80" t="s">
        <v>74</v>
      </c>
      <c r="AT1102" s="301">
        <v>11550000</v>
      </c>
      <c r="AU1102" s="203">
        <f t="shared" si="88"/>
        <v>3300000</v>
      </c>
      <c r="AV1102" s="83">
        <f t="shared" si="89"/>
        <v>0.77777777777777779</v>
      </c>
      <c r="AW1102" s="158" t="s">
        <v>74</v>
      </c>
      <c r="AX1102" s="67" t="s">
        <v>95</v>
      </c>
      <c r="AY1102" s="71" t="s">
        <v>7476</v>
      </c>
      <c r="AZ1102" s="68" t="s">
        <v>66</v>
      </c>
      <c r="BA1102" s="68" t="s">
        <v>66</v>
      </c>
    </row>
    <row r="1103" spans="2:53" x14ac:dyDescent="0.25">
      <c r="B1103" s="68">
        <v>2024</v>
      </c>
      <c r="C1103" s="68">
        <v>891780111</v>
      </c>
      <c r="D1103" s="69" t="s">
        <v>64</v>
      </c>
      <c r="E1103" s="74" t="s">
        <v>7475</v>
      </c>
      <c r="F1103" s="71" t="s">
        <v>7474</v>
      </c>
      <c r="G1103" s="314">
        <v>0</v>
      </c>
      <c r="H1103" s="67" t="s">
        <v>72</v>
      </c>
      <c r="I1103" s="69" t="s">
        <v>65</v>
      </c>
      <c r="J1103" s="70" t="s">
        <v>7473</v>
      </c>
      <c r="K1103" s="70">
        <v>13500000</v>
      </c>
      <c r="L1103" s="68" t="s">
        <v>67</v>
      </c>
      <c r="M1103" s="70" t="s">
        <v>7472</v>
      </c>
      <c r="N1103" s="70">
        <v>1083553499</v>
      </c>
      <c r="O1103" s="70">
        <v>1498</v>
      </c>
      <c r="P1103" s="158">
        <v>45475</v>
      </c>
      <c r="Q1103" s="70">
        <v>4519037000</v>
      </c>
      <c r="R1103" s="158">
        <v>45497</v>
      </c>
      <c r="S1103" s="70">
        <v>13500000</v>
      </c>
      <c r="T1103" s="67" t="s">
        <v>66</v>
      </c>
      <c r="U1103" s="70">
        <v>7144495</v>
      </c>
      <c r="V1103" s="70" t="s">
        <v>7471</v>
      </c>
      <c r="W1103" s="158">
        <v>45497</v>
      </c>
      <c r="X1103" s="158">
        <v>45497</v>
      </c>
      <c r="Y1103" s="78" t="s">
        <v>74</v>
      </c>
      <c r="Z1103" s="158">
        <v>45626</v>
      </c>
      <c r="AA1103" s="71">
        <f t="shared" si="85"/>
        <v>129</v>
      </c>
      <c r="AB1103" s="71">
        <v>0</v>
      </c>
      <c r="AC1103" s="299">
        <v>0</v>
      </c>
      <c r="AD1103" s="71">
        <v>0</v>
      </c>
      <c r="AE1103" s="158" t="s">
        <v>74</v>
      </c>
      <c r="AF1103" s="71">
        <f t="shared" si="86"/>
        <v>0</v>
      </c>
      <c r="AG1103" s="70">
        <v>0</v>
      </c>
      <c r="AH1103" s="300">
        <v>0</v>
      </c>
      <c r="AI1103" s="158" t="s">
        <v>74</v>
      </c>
      <c r="AJ1103" s="67">
        <v>0</v>
      </c>
      <c r="AK1103" s="76" t="s">
        <v>74</v>
      </c>
      <c r="AL1103" s="76" t="s">
        <v>74</v>
      </c>
      <c r="AM1103" s="71">
        <f t="shared" si="87"/>
        <v>0</v>
      </c>
      <c r="AN1103" s="305">
        <f>+K1103+AC1103-AH1103</f>
        <v>13500000</v>
      </c>
      <c r="AO1103" s="67" t="s">
        <v>66</v>
      </c>
      <c r="AP1103" s="70">
        <v>13500000</v>
      </c>
      <c r="AQ1103" s="67" t="s">
        <v>94</v>
      </c>
      <c r="AR1103" s="70">
        <v>0</v>
      </c>
      <c r="AS1103" s="80" t="s">
        <v>74</v>
      </c>
      <c r="AT1103" s="301">
        <v>9000000</v>
      </c>
      <c r="AU1103" s="203">
        <f t="shared" si="88"/>
        <v>4500000</v>
      </c>
      <c r="AV1103" s="83">
        <f t="shared" si="89"/>
        <v>0.66666666666666663</v>
      </c>
      <c r="AW1103" s="158" t="s">
        <v>74</v>
      </c>
      <c r="AX1103" s="67" t="s">
        <v>95</v>
      </c>
      <c r="AY1103" s="71" t="s">
        <v>7470</v>
      </c>
      <c r="AZ1103" s="68" t="s">
        <v>66</v>
      </c>
      <c r="BA1103" s="68" t="s">
        <v>66</v>
      </c>
    </row>
    <row r="1104" spans="2:53" x14ac:dyDescent="0.25">
      <c r="B1104" s="68">
        <v>2024</v>
      </c>
      <c r="C1104" s="68">
        <v>891780111</v>
      </c>
      <c r="D1104" s="69" t="s">
        <v>64</v>
      </c>
      <c r="E1104" s="74" t="s">
        <v>7469</v>
      </c>
      <c r="F1104" s="71" t="s">
        <v>7468</v>
      </c>
      <c r="G1104" s="314">
        <v>0</v>
      </c>
      <c r="H1104" s="67" t="s">
        <v>72</v>
      </c>
      <c r="I1104" s="69" t="s">
        <v>65</v>
      </c>
      <c r="J1104" s="70" t="s">
        <v>7467</v>
      </c>
      <c r="K1104" s="70">
        <v>18900000</v>
      </c>
      <c r="L1104" s="68" t="s">
        <v>67</v>
      </c>
      <c r="M1104" s="70" t="s">
        <v>7466</v>
      </c>
      <c r="N1104" s="70">
        <v>36535996</v>
      </c>
      <c r="O1104" s="70">
        <v>1498</v>
      </c>
      <c r="P1104" s="158">
        <v>45475</v>
      </c>
      <c r="Q1104" s="70">
        <v>4519037000</v>
      </c>
      <c r="R1104" s="158">
        <v>45497</v>
      </c>
      <c r="S1104" s="70">
        <v>18900000</v>
      </c>
      <c r="T1104" s="67" t="s">
        <v>66</v>
      </c>
      <c r="U1104" s="70">
        <v>1082964146</v>
      </c>
      <c r="V1104" s="70" t="s">
        <v>6309</v>
      </c>
      <c r="W1104" s="158">
        <v>45497</v>
      </c>
      <c r="X1104" s="158">
        <v>45497</v>
      </c>
      <c r="Y1104" s="78" t="s">
        <v>74</v>
      </c>
      <c r="Z1104" s="158">
        <v>45626</v>
      </c>
      <c r="AA1104" s="71">
        <f t="shared" si="85"/>
        <v>129</v>
      </c>
      <c r="AB1104" s="71">
        <v>0</v>
      </c>
      <c r="AC1104" s="299">
        <v>0</v>
      </c>
      <c r="AD1104" s="71">
        <v>0</v>
      </c>
      <c r="AE1104" s="158" t="s">
        <v>74</v>
      </c>
      <c r="AF1104" s="71">
        <f t="shared" si="86"/>
        <v>0</v>
      </c>
      <c r="AG1104" s="70">
        <v>0</v>
      </c>
      <c r="AH1104" s="300">
        <v>0</v>
      </c>
      <c r="AI1104" s="158" t="s">
        <v>74</v>
      </c>
      <c r="AJ1104" s="67">
        <v>0</v>
      </c>
      <c r="AK1104" s="76" t="s">
        <v>74</v>
      </c>
      <c r="AL1104" s="76" t="s">
        <v>74</v>
      </c>
      <c r="AM1104" s="71">
        <f t="shared" si="87"/>
        <v>0</v>
      </c>
      <c r="AN1104" s="305">
        <f>+K1104+AC1104-AH1104</f>
        <v>18900000</v>
      </c>
      <c r="AO1104" s="67" t="s">
        <v>66</v>
      </c>
      <c r="AP1104" s="70">
        <v>18900000</v>
      </c>
      <c r="AQ1104" s="67" t="s">
        <v>94</v>
      </c>
      <c r="AR1104" s="70">
        <v>0</v>
      </c>
      <c r="AS1104" s="80" t="s">
        <v>74</v>
      </c>
      <c r="AT1104" s="301">
        <v>12600000</v>
      </c>
      <c r="AU1104" s="203">
        <f t="shared" si="88"/>
        <v>6300000</v>
      </c>
      <c r="AV1104" s="83">
        <f t="shared" si="89"/>
        <v>0.66666666666666663</v>
      </c>
      <c r="AW1104" s="158" t="s">
        <v>74</v>
      </c>
      <c r="AX1104" s="67" t="s">
        <v>95</v>
      </c>
      <c r="AY1104" s="71" t="s">
        <v>7465</v>
      </c>
      <c r="AZ1104" s="68" t="s">
        <v>66</v>
      </c>
      <c r="BA1104" s="68" t="s">
        <v>66</v>
      </c>
    </row>
    <row r="1105" spans="2:53" x14ac:dyDescent="0.25">
      <c r="B1105" s="68">
        <v>2024</v>
      </c>
      <c r="C1105" s="68">
        <v>891780111</v>
      </c>
      <c r="D1105" s="69" t="s">
        <v>64</v>
      </c>
      <c r="E1105" s="74" t="s">
        <v>7464</v>
      </c>
      <c r="F1105" s="71" t="s">
        <v>7463</v>
      </c>
      <c r="G1105" s="314">
        <v>0</v>
      </c>
      <c r="H1105" s="67" t="s">
        <v>72</v>
      </c>
      <c r="I1105" s="69" t="s">
        <v>65</v>
      </c>
      <c r="J1105" s="70" t="s">
        <v>7462</v>
      </c>
      <c r="K1105" s="70">
        <v>9450000</v>
      </c>
      <c r="L1105" s="68" t="s">
        <v>67</v>
      </c>
      <c r="M1105" s="70" t="s">
        <v>7461</v>
      </c>
      <c r="N1105" s="70">
        <v>36729283</v>
      </c>
      <c r="O1105" s="70">
        <v>1499</v>
      </c>
      <c r="P1105" s="158">
        <v>45475</v>
      </c>
      <c r="Q1105" s="70">
        <v>2126650000</v>
      </c>
      <c r="R1105" s="158">
        <v>45497</v>
      </c>
      <c r="S1105" s="70">
        <v>9450000</v>
      </c>
      <c r="T1105" s="67" t="s">
        <v>66</v>
      </c>
      <c r="U1105" s="70">
        <v>36718996</v>
      </c>
      <c r="V1105" s="70" t="s">
        <v>7152</v>
      </c>
      <c r="W1105" s="158">
        <v>45497</v>
      </c>
      <c r="X1105" s="158">
        <v>45497</v>
      </c>
      <c r="Y1105" s="78" t="s">
        <v>74</v>
      </c>
      <c r="Z1105" s="158">
        <v>45626</v>
      </c>
      <c r="AA1105" s="71">
        <f t="shared" si="85"/>
        <v>129</v>
      </c>
      <c r="AB1105" s="71">
        <v>0</v>
      </c>
      <c r="AC1105" s="299">
        <v>0</v>
      </c>
      <c r="AD1105" s="71">
        <v>0</v>
      </c>
      <c r="AE1105" s="158" t="s">
        <v>74</v>
      </c>
      <c r="AF1105" s="71">
        <f t="shared" si="86"/>
        <v>0</v>
      </c>
      <c r="AG1105" s="70">
        <v>0</v>
      </c>
      <c r="AH1105" s="300">
        <v>0</v>
      </c>
      <c r="AI1105" s="158" t="s">
        <v>74</v>
      </c>
      <c r="AJ1105" s="67">
        <v>0</v>
      </c>
      <c r="AK1105" s="76" t="s">
        <v>74</v>
      </c>
      <c r="AL1105" s="76" t="s">
        <v>74</v>
      </c>
      <c r="AM1105" s="71">
        <f t="shared" si="87"/>
        <v>0</v>
      </c>
      <c r="AN1105" s="305">
        <f>+K1105+AC1105-AH1105</f>
        <v>9450000</v>
      </c>
      <c r="AO1105" s="67" t="s">
        <v>66</v>
      </c>
      <c r="AP1105" s="70">
        <v>9450000</v>
      </c>
      <c r="AQ1105" s="67" t="s">
        <v>94</v>
      </c>
      <c r="AR1105" s="70">
        <v>0</v>
      </c>
      <c r="AS1105" s="80" t="s">
        <v>74</v>
      </c>
      <c r="AT1105" s="301">
        <v>6300000</v>
      </c>
      <c r="AU1105" s="203">
        <f t="shared" si="88"/>
        <v>3150000</v>
      </c>
      <c r="AV1105" s="83">
        <f t="shared" si="89"/>
        <v>0.66666666666666663</v>
      </c>
      <c r="AW1105" s="158" t="s">
        <v>74</v>
      </c>
      <c r="AX1105" s="67" t="s">
        <v>95</v>
      </c>
      <c r="AY1105" s="71" t="s">
        <v>7460</v>
      </c>
      <c r="AZ1105" s="68" t="s">
        <v>66</v>
      </c>
      <c r="BA1105" s="68" t="s">
        <v>66</v>
      </c>
    </row>
    <row r="1106" spans="2:53" x14ac:dyDescent="0.25">
      <c r="B1106" s="68">
        <v>2024</v>
      </c>
      <c r="C1106" s="68">
        <v>891780111</v>
      </c>
      <c r="D1106" s="69" t="s">
        <v>64</v>
      </c>
      <c r="E1106" s="74" t="s">
        <v>7459</v>
      </c>
      <c r="F1106" s="71" t="s">
        <v>7458</v>
      </c>
      <c r="G1106" s="314">
        <v>0</v>
      </c>
      <c r="H1106" s="67" t="s">
        <v>72</v>
      </c>
      <c r="I1106" s="69" t="s">
        <v>65</v>
      </c>
      <c r="J1106" s="70" t="s">
        <v>7457</v>
      </c>
      <c r="K1106" s="70">
        <v>13500000</v>
      </c>
      <c r="L1106" s="68" t="s">
        <v>67</v>
      </c>
      <c r="M1106" s="70" t="s">
        <v>7456</v>
      </c>
      <c r="N1106" s="70">
        <v>1100547297</v>
      </c>
      <c r="O1106" s="70">
        <v>1498</v>
      </c>
      <c r="P1106" s="158">
        <v>45475</v>
      </c>
      <c r="Q1106" s="70">
        <v>4519037000</v>
      </c>
      <c r="R1106" s="158">
        <v>45497</v>
      </c>
      <c r="S1106" s="70">
        <v>13500000</v>
      </c>
      <c r="T1106" s="67" t="s">
        <v>66</v>
      </c>
      <c r="U1106" s="70">
        <v>12548945</v>
      </c>
      <c r="V1106" s="70" t="s">
        <v>6365</v>
      </c>
      <c r="W1106" s="158">
        <v>45497</v>
      </c>
      <c r="X1106" s="158">
        <v>45497</v>
      </c>
      <c r="Y1106" s="78" t="s">
        <v>74</v>
      </c>
      <c r="Z1106" s="158">
        <v>45626</v>
      </c>
      <c r="AA1106" s="71">
        <f t="shared" si="85"/>
        <v>129</v>
      </c>
      <c r="AB1106" s="71">
        <v>0</v>
      </c>
      <c r="AC1106" s="299">
        <v>0</v>
      </c>
      <c r="AD1106" s="71">
        <v>0</v>
      </c>
      <c r="AE1106" s="158" t="s">
        <v>74</v>
      </c>
      <c r="AF1106" s="71">
        <f t="shared" si="86"/>
        <v>0</v>
      </c>
      <c r="AG1106" s="70">
        <v>0</v>
      </c>
      <c r="AH1106" s="300">
        <v>0</v>
      </c>
      <c r="AI1106" s="158" t="s">
        <v>74</v>
      </c>
      <c r="AJ1106" s="67">
        <v>0</v>
      </c>
      <c r="AK1106" s="76" t="s">
        <v>74</v>
      </c>
      <c r="AL1106" s="76" t="s">
        <v>74</v>
      </c>
      <c r="AM1106" s="71">
        <f t="shared" si="87"/>
        <v>0</v>
      </c>
      <c r="AN1106" s="305">
        <f>+K1106+AC1106-AH1106</f>
        <v>13500000</v>
      </c>
      <c r="AO1106" s="67" t="s">
        <v>66</v>
      </c>
      <c r="AP1106" s="70">
        <v>13500000</v>
      </c>
      <c r="AQ1106" s="67" t="s">
        <v>94</v>
      </c>
      <c r="AR1106" s="70">
        <v>0</v>
      </c>
      <c r="AS1106" s="80" t="s">
        <v>74</v>
      </c>
      <c r="AT1106" s="301">
        <v>9000000</v>
      </c>
      <c r="AU1106" s="203">
        <f t="shared" si="88"/>
        <v>4500000</v>
      </c>
      <c r="AV1106" s="83">
        <f t="shared" si="89"/>
        <v>0.66666666666666663</v>
      </c>
      <c r="AW1106" s="158" t="s">
        <v>74</v>
      </c>
      <c r="AX1106" s="67" t="s">
        <v>95</v>
      </c>
      <c r="AY1106" s="71" t="s">
        <v>7455</v>
      </c>
      <c r="AZ1106" s="68" t="s">
        <v>66</v>
      </c>
      <c r="BA1106" s="68" t="s">
        <v>66</v>
      </c>
    </row>
    <row r="1107" spans="2:53" x14ac:dyDescent="0.25">
      <c r="B1107" s="68">
        <v>2024</v>
      </c>
      <c r="C1107" s="68">
        <v>891780111</v>
      </c>
      <c r="D1107" s="69" t="s">
        <v>64</v>
      </c>
      <c r="E1107" s="74" t="s">
        <v>7454</v>
      </c>
      <c r="F1107" s="71" t="s">
        <v>7453</v>
      </c>
      <c r="G1107" s="314">
        <v>0</v>
      </c>
      <c r="H1107" s="67" t="s">
        <v>72</v>
      </c>
      <c r="I1107" s="69" t="s">
        <v>65</v>
      </c>
      <c r="J1107" s="70" t="s">
        <v>7452</v>
      </c>
      <c r="K1107" s="70">
        <v>13500000</v>
      </c>
      <c r="L1107" s="68" t="s">
        <v>67</v>
      </c>
      <c r="M1107" s="70" t="s">
        <v>3409</v>
      </c>
      <c r="N1107" s="70">
        <v>1082973181</v>
      </c>
      <c r="O1107" s="70">
        <v>1498</v>
      </c>
      <c r="P1107" s="158">
        <v>45475</v>
      </c>
      <c r="Q1107" s="70">
        <v>4519037000</v>
      </c>
      <c r="R1107" s="158">
        <v>45497</v>
      </c>
      <c r="S1107" s="70">
        <v>13500000</v>
      </c>
      <c r="T1107" s="67" t="s">
        <v>66</v>
      </c>
      <c r="U1107" s="70">
        <v>12548945</v>
      </c>
      <c r="V1107" s="70" t="s">
        <v>6365</v>
      </c>
      <c r="W1107" s="158">
        <v>45497</v>
      </c>
      <c r="X1107" s="158">
        <v>45497</v>
      </c>
      <c r="Y1107" s="78" t="s">
        <v>74</v>
      </c>
      <c r="Z1107" s="158">
        <v>45626</v>
      </c>
      <c r="AA1107" s="71">
        <f t="shared" si="85"/>
        <v>129</v>
      </c>
      <c r="AB1107" s="71">
        <v>0</v>
      </c>
      <c r="AC1107" s="299">
        <v>0</v>
      </c>
      <c r="AD1107" s="71">
        <v>0</v>
      </c>
      <c r="AE1107" s="158" t="s">
        <v>74</v>
      </c>
      <c r="AF1107" s="71">
        <f t="shared" si="86"/>
        <v>0</v>
      </c>
      <c r="AG1107" s="70">
        <v>0</v>
      </c>
      <c r="AH1107" s="300">
        <v>0</v>
      </c>
      <c r="AI1107" s="158" t="s">
        <v>74</v>
      </c>
      <c r="AJ1107" s="67">
        <v>0</v>
      </c>
      <c r="AK1107" s="76" t="s">
        <v>74</v>
      </c>
      <c r="AL1107" s="76" t="s">
        <v>74</v>
      </c>
      <c r="AM1107" s="71">
        <f t="shared" si="87"/>
        <v>0</v>
      </c>
      <c r="AN1107" s="305">
        <f>+K1107+AC1107-AH1107</f>
        <v>13500000</v>
      </c>
      <c r="AO1107" s="67" t="s">
        <v>66</v>
      </c>
      <c r="AP1107" s="70">
        <v>13500000</v>
      </c>
      <c r="AQ1107" s="67" t="s">
        <v>94</v>
      </c>
      <c r="AR1107" s="70">
        <v>0</v>
      </c>
      <c r="AS1107" s="80" t="s">
        <v>74</v>
      </c>
      <c r="AT1107" s="301">
        <v>9000000</v>
      </c>
      <c r="AU1107" s="203">
        <f t="shared" si="88"/>
        <v>4500000</v>
      </c>
      <c r="AV1107" s="83">
        <f t="shared" si="89"/>
        <v>0.66666666666666663</v>
      </c>
      <c r="AW1107" s="158" t="s">
        <v>74</v>
      </c>
      <c r="AX1107" s="67" t="s">
        <v>95</v>
      </c>
      <c r="AY1107" s="71" t="s">
        <v>7451</v>
      </c>
      <c r="AZ1107" s="68" t="s">
        <v>66</v>
      </c>
      <c r="BA1107" s="68" t="s">
        <v>66</v>
      </c>
    </row>
    <row r="1108" spans="2:53" x14ac:dyDescent="0.25">
      <c r="B1108" s="68">
        <v>2024</v>
      </c>
      <c r="C1108" s="68">
        <v>891780111</v>
      </c>
      <c r="D1108" s="69" t="s">
        <v>64</v>
      </c>
      <c r="E1108" s="74" t="s">
        <v>7450</v>
      </c>
      <c r="F1108" s="71" t="s">
        <v>7449</v>
      </c>
      <c r="G1108" s="314">
        <v>0</v>
      </c>
      <c r="H1108" s="67" t="s">
        <v>72</v>
      </c>
      <c r="I1108" s="69" t="s">
        <v>65</v>
      </c>
      <c r="J1108" s="70" t="s">
        <v>7444</v>
      </c>
      <c r="K1108" s="70">
        <v>13500000</v>
      </c>
      <c r="L1108" s="68" t="s">
        <v>67</v>
      </c>
      <c r="M1108" s="70" t="s">
        <v>7448</v>
      </c>
      <c r="N1108" s="70">
        <v>1004373006</v>
      </c>
      <c r="O1108" s="70">
        <v>1498</v>
      </c>
      <c r="P1108" s="158">
        <v>45475</v>
      </c>
      <c r="Q1108" s="70">
        <v>4519037000</v>
      </c>
      <c r="R1108" s="158">
        <v>45497</v>
      </c>
      <c r="S1108" s="70">
        <v>13500000</v>
      </c>
      <c r="T1108" s="67" t="s">
        <v>66</v>
      </c>
      <c r="U1108" s="70">
        <v>57428039</v>
      </c>
      <c r="V1108" s="70" t="s">
        <v>7442</v>
      </c>
      <c r="W1108" s="158">
        <v>45497</v>
      </c>
      <c r="X1108" s="158">
        <v>45497</v>
      </c>
      <c r="Y1108" s="78" t="s">
        <v>74</v>
      </c>
      <c r="Z1108" s="158">
        <v>45626</v>
      </c>
      <c r="AA1108" s="71">
        <f t="shared" si="85"/>
        <v>129</v>
      </c>
      <c r="AB1108" s="71">
        <v>0</v>
      </c>
      <c r="AC1108" s="299">
        <v>0</v>
      </c>
      <c r="AD1108" s="71">
        <v>0</v>
      </c>
      <c r="AE1108" s="158" t="s">
        <v>74</v>
      </c>
      <c r="AF1108" s="71">
        <f t="shared" si="86"/>
        <v>0</v>
      </c>
      <c r="AG1108" s="70">
        <v>0</v>
      </c>
      <c r="AH1108" s="300">
        <v>0</v>
      </c>
      <c r="AI1108" s="158" t="s">
        <v>74</v>
      </c>
      <c r="AJ1108" s="67">
        <v>0</v>
      </c>
      <c r="AK1108" s="76" t="s">
        <v>74</v>
      </c>
      <c r="AL1108" s="76" t="s">
        <v>74</v>
      </c>
      <c r="AM1108" s="71">
        <f t="shared" si="87"/>
        <v>0</v>
      </c>
      <c r="AN1108" s="305">
        <f>+K1108+AC1108-AH1108</f>
        <v>13500000</v>
      </c>
      <c r="AO1108" s="67" t="s">
        <v>66</v>
      </c>
      <c r="AP1108" s="70">
        <v>13500000</v>
      </c>
      <c r="AQ1108" s="67" t="s">
        <v>94</v>
      </c>
      <c r="AR1108" s="70">
        <v>0</v>
      </c>
      <c r="AS1108" s="80" t="s">
        <v>74</v>
      </c>
      <c r="AT1108" s="301">
        <v>9000000</v>
      </c>
      <c r="AU1108" s="203">
        <f t="shared" si="88"/>
        <v>4500000</v>
      </c>
      <c r="AV1108" s="83">
        <f t="shared" si="89"/>
        <v>0.66666666666666663</v>
      </c>
      <c r="AW1108" s="158" t="s">
        <v>74</v>
      </c>
      <c r="AX1108" s="67" t="s">
        <v>95</v>
      </c>
      <c r="AY1108" s="71" t="s">
        <v>7447</v>
      </c>
      <c r="AZ1108" s="68" t="s">
        <v>66</v>
      </c>
      <c r="BA1108" s="68" t="s">
        <v>66</v>
      </c>
    </row>
    <row r="1109" spans="2:53" x14ac:dyDescent="0.25">
      <c r="B1109" s="68">
        <v>2024</v>
      </c>
      <c r="C1109" s="68">
        <v>891780111</v>
      </c>
      <c r="D1109" s="69" t="s">
        <v>64</v>
      </c>
      <c r="E1109" s="74" t="s">
        <v>7446</v>
      </c>
      <c r="F1109" s="71" t="s">
        <v>7445</v>
      </c>
      <c r="G1109" s="314">
        <v>0</v>
      </c>
      <c r="H1109" s="67" t="s">
        <v>72</v>
      </c>
      <c r="I1109" s="69" t="s">
        <v>65</v>
      </c>
      <c r="J1109" s="70" t="s">
        <v>7444</v>
      </c>
      <c r="K1109" s="70">
        <v>13500000</v>
      </c>
      <c r="L1109" s="68" t="s">
        <v>67</v>
      </c>
      <c r="M1109" s="70" t="s">
        <v>7443</v>
      </c>
      <c r="N1109" s="70">
        <v>1100400844</v>
      </c>
      <c r="O1109" s="70">
        <v>1498</v>
      </c>
      <c r="P1109" s="158">
        <v>45475</v>
      </c>
      <c r="Q1109" s="70">
        <v>4519037000</v>
      </c>
      <c r="R1109" s="158">
        <v>45497</v>
      </c>
      <c r="S1109" s="70">
        <v>13500000</v>
      </c>
      <c r="T1109" s="67" t="s">
        <v>66</v>
      </c>
      <c r="U1109" s="70">
        <v>57428039</v>
      </c>
      <c r="V1109" s="70" t="s">
        <v>7442</v>
      </c>
      <c r="W1109" s="158">
        <v>45497</v>
      </c>
      <c r="X1109" s="158">
        <v>45497</v>
      </c>
      <c r="Y1109" s="78" t="s">
        <v>74</v>
      </c>
      <c r="Z1109" s="158">
        <v>45626</v>
      </c>
      <c r="AA1109" s="71">
        <f t="shared" si="85"/>
        <v>129</v>
      </c>
      <c r="AB1109" s="71">
        <v>0</v>
      </c>
      <c r="AC1109" s="299">
        <v>0</v>
      </c>
      <c r="AD1109" s="71">
        <v>0</v>
      </c>
      <c r="AE1109" s="158" t="s">
        <v>74</v>
      </c>
      <c r="AF1109" s="71">
        <f t="shared" si="86"/>
        <v>0</v>
      </c>
      <c r="AG1109" s="70">
        <v>0</v>
      </c>
      <c r="AH1109" s="300">
        <v>0</v>
      </c>
      <c r="AI1109" s="158" t="s">
        <v>74</v>
      </c>
      <c r="AJ1109" s="67">
        <v>0</v>
      </c>
      <c r="AK1109" s="76" t="s">
        <v>74</v>
      </c>
      <c r="AL1109" s="76" t="s">
        <v>74</v>
      </c>
      <c r="AM1109" s="71">
        <f t="shared" si="87"/>
        <v>0</v>
      </c>
      <c r="AN1109" s="305">
        <f>+K1109+AC1109-AH1109</f>
        <v>13500000</v>
      </c>
      <c r="AO1109" s="67" t="s">
        <v>66</v>
      </c>
      <c r="AP1109" s="70">
        <v>13500000</v>
      </c>
      <c r="AQ1109" s="67" t="s">
        <v>94</v>
      </c>
      <c r="AR1109" s="70">
        <v>0</v>
      </c>
      <c r="AS1109" s="80" t="s">
        <v>74</v>
      </c>
      <c r="AT1109" s="301">
        <v>9000000</v>
      </c>
      <c r="AU1109" s="203">
        <f t="shared" si="88"/>
        <v>4500000</v>
      </c>
      <c r="AV1109" s="83">
        <f t="shared" si="89"/>
        <v>0.66666666666666663</v>
      </c>
      <c r="AW1109" s="158" t="s">
        <v>74</v>
      </c>
      <c r="AX1109" s="67" t="s">
        <v>95</v>
      </c>
      <c r="AY1109" s="71" t="s">
        <v>7441</v>
      </c>
      <c r="AZ1109" s="68" t="s">
        <v>66</v>
      </c>
      <c r="BA1109" s="68" t="s">
        <v>66</v>
      </c>
    </row>
    <row r="1110" spans="2:53" x14ac:dyDescent="0.25">
      <c r="B1110" s="68">
        <v>2024</v>
      </c>
      <c r="C1110" s="68">
        <v>891780111</v>
      </c>
      <c r="D1110" s="69" t="s">
        <v>64</v>
      </c>
      <c r="E1110" s="74" t="s">
        <v>7440</v>
      </c>
      <c r="F1110" s="71" t="s">
        <v>7439</v>
      </c>
      <c r="G1110" s="314">
        <v>0</v>
      </c>
      <c r="H1110" s="67" t="s">
        <v>72</v>
      </c>
      <c r="I1110" s="69" t="s">
        <v>65</v>
      </c>
      <c r="J1110" s="70" t="s">
        <v>7438</v>
      </c>
      <c r="K1110" s="70">
        <v>9450000</v>
      </c>
      <c r="L1110" s="68" t="s">
        <v>67</v>
      </c>
      <c r="M1110" s="70" t="s">
        <v>7437</v>
      </c>
      <c r="N1110" s="70">
        <v>49746297</v>
      </c>
      <c r="O1110" s="70">
        <v>1499</v>
      </c>
      <c r="P1110" s="158">
        <v>45475</v>
      </c>
      <c r="Q1110" s="70">
        <v>2126650000</v>
      </c>
      <c r="R1110" s="158">
        <v>45497</v>
      </c>
      <c r="S1110" s="70">
        <v>9450000</v>
      </c>
      <c r="T1110" s="67" t="s">
        <v>66</v>
      </c>
      <c r="U1110" s="70">
        <v>36564011</v>
      </c>
      <c r="V1110" s="70" t="s">
        <v>7436</v>
      </c>
      <c r="W1110" s="158">
        <v>45497</v>
      </c>
      <c r="X1110" s="158">
        <v>45497</v>
      </c>
      <c r="Y1110" s="78" t="s">
        <v>74</v>
      </c>
      <c r="Z1110" s="158">
        <v>45626</v>
      </c>
      <c r="AA1110" s="71">
        <f t="shared" si="85"/>
        <v>129</v>
      </c>
      <c r="AB1110" s="71">
        <v>0</v>
      </c>
      <c r="AC1110" s="299">
        <v>0</v>
      </c>
      <c r="AD1110" s="71">
        <v>0</v>
      </c>
      <c r="AE1110" s="158" t="s">
        <v>74</v>
      </c>
      <c r="AF1110" s="71">
        <f t="shared" si="86"/>
        <v>0</v>
      </c>
      <c r="AG1110" s="70">
        <v>0</v>
      </c>
      <c r="AH1110" s="300">
        <v>0</v>
      </c>
      <c r="AI1110" s="158" t="s">
        <v>74</v>
      </c>
      <c r="AJ1110" s="67">
        <v>0</v>
      </c>
      <c r="AK1110" s="76" t="s">
        <v>74</v>
      </c>
      <c r="AL1110" s="76" t="s">
        <v>74</v>
      </c>
      <c r="AM1110" s="71">
        <f t="shared" si="87"/>
        <v>0</v>
      </c>
      <c r="AN1110" s="305">
        <f>+K1110+AC1110-AH1110</f>
        <v>9450000</v>
      </c>
      <c r="AO1110" s="67" t="s">
        <v>66</v>
      </c>
      <c r="AP1110" s="70">
        <v>9450000</v>
      </c>
      <c r="AQ1110" s="67" t="s">
        <v>94</v>
      </c>
      <c r="AR1110" s="70">
        <v>0</v>
      </c>
      <c r="AS1110" s="80" t="s">
        <v>74</v>
      </c>
      <c r="AT1110" s="301">
        <v>6300000</v>
      </c>
      <c r="AU1110" s="203">
        <f t="shared" si="88"/>
        <v>3150000</v>
      </c>
      <c r="AV1110" s="83">
        <f t="shared" si="89"/>
        <v>0.66666666666666663</v>
      </c>
      <c r="AW1110" s="158" t="s">
        <v>74</v>
      </c>
      <c r="AX1110" s="67" t="s">
        <v>95</v>
      </c>
      <c r="AY1110" s="71" t="s">
        <v>7435</v>
      </c>
      <c r="AZ1110" s="68" t="s">
        <v>66</v>
      </c>
      <c r="BA1110" s="68" t="s">
        <v>66</v>
      </c>
    </row>
    <row r="1111" spans="2:53" x14ac:dyDescent="0.25">
      <c r="B1111" s="68">
        <v>2024</v>
      </c>
      <c r="C1111" s="68">
        <v>891780111</v>
      </c>
      <c r="D1111" s="69" t="s">
        <v>64</v>
      </c>
      <c r="E1111" s="74" t="s">
        <v>7434</v>
      </c>
      <c r="F1111" s="71" t="s">
        <v>7433</v>
      </c>
      <c r="G1111" s="314">
        <v>0</v>
      </c>
      <c r="H1111" s="67" t="s">
        <v>72</v>
      </c>
      <c r="I1111" s="69" t="s">
        <v>65</v>
      </c>
      <c r="J1111" s="70" t="s">
        <v>7432</v>
      </c>
      <c r="K1111" s="70">
        <v>11250000</v>
      </c>
      <c r="L1111" s="68" t="s">
        <v>67</v>
      </c>
      <c r="M1111" s="70" t="s">
        <v>7431</v>
      </c>
      <c r="N1111" s="70">
        <v>1192789489</v>
      </c>
      <c r="O1111" s="70">
        <v>1499</v>
      </c>
      <c r="P1111" s="158">
        <v>45475</v>
      </c>
      <c r="Q1111" s="70">
        <v>2126650000</v>
      </c>
      <c r="R1111" s="158">
        <v>45497</v>
      </c>
      <c r="S1111" s="70">
        <v>11250000</v>
      </c>
      <c r="T1111" s="67" t="s">
        <v>66</v>
      </c>
      <c r="U1111" s="70">
        <v>36557666</v>
      </c>
      <c r="V1111" s="70" t="s">
        <v>5987</v>
      </c>
      <c r="W1111" s="158">
        <v>45497</v>
      </c>
      <c r="X1111" s="158">
        <v>45497</v>
      </c>
      <c r="Y1111" s="78" t="s">
        <v>74</v>
      </c>
      <c r="Z1111" s="158">
        <v>45626</v>
      </c>
      <c r="AA1111" s="71">
        <f t="shared" si="85"/>
        <v>129</v>
      </c>
      <c r="AB1111" s="71">
        <v>0</v>
      </c>
      <c r="AC1111" s="299">
        <v>0</v>
      </c>
      <c r="AD1111" s="71">
        <v>0</v>
      </c>
      <c r="AE1111" s="158" t="s">
        <v>74</v>
      </c>
      <c r="AF1111" s="71">
        <f t="shared" si="86"/>
        <v>0</v>
      </c>
      <c r="AG1111" s="70">
        <v>0</v>
      </c>
      <c r="AH1111" s="300">
        <v>0</v>
      </c>
      <c r="AI1111" s="158" t="s">
        <v>74</v>
      </c>
      <c r="AJ1111" s="67">
        <v>0</v>
      </c>
      <c r="AK1111" s="76" t="s">
        <v>74</v>
      </c>
      <c r="AL1111" s="76" t="s">
        <v>74</v>
      </c>
      <c r="AM1111" s="71">
        <f t="shared" si="87"/>
        <v>0</v>
      </c>
      <c r="AN1111" s="305">
        <f>+K1111+AC1111-AH1111</f>
        <v>11250000</v>
      </c>
      <c r="AO1111" s="67" t="s">
        <v>66</v>
      </c>
      <c r="AP1111" s="70">
        <v>11250000</v>
      </c>
      <c r="AQ1111" s="67" t="s">
        <v>94</v>
      </c>
      <c r="AR1111" s="70">
        <v>0</v>
      </c>
      <c r="AS1111" s="80" t="s">
        <v>74</v>
      </c>
      <c r="AT1111" s="301">
        <v>5000000</v>
      </c>
      <c r="AU1111" s="203">
        <f t="shared" si="88"/>
        <v>6250000</v>
      </c>
      <c r="AV1111" s="83">
        <f t="shared" si="89"/>
        <v>0.44444444444444442</v>
      </c>
      <c r="AW1111" s="158" t="s">
        <v>74</v>
      </c>
      <c r="AX1111" s="67" t="s">
        <v>95</v>
      </c>
      <c r="AY1111" s="71" t="s">
        <v>7430</v>
      </c>
      <c r="AZ1111" s="68" t="s">
        <v>66</v>
      </c>
      <c r="BA1111" s="68" t="s">
        <v>66</v>
      </c>
    </row>
    <row r="1112" spans="2:53" x14ac:dyDescent="0.25">
      <c r="B1112" s="68">
        <v>2024</v>
      </c>
      <c r="C1112" s="68">
        <v>891780111</v>
      </c>
      <c r="D1112" s="69" t="s">
        <v>64</v>
      </c>
      <c r="E1112" s="74" t="s">
        <v>7429</v>
      </c>
      <c r="F1112" s="71" t="s">
        <v>7428</v>
      </c>
      <c r="G1112" s="314">
        <v>0</v>
      </c>
      <c r="H1112" s="67" t="s">
        <v>72</v>
      </c>
      <c r="I1112" s="69" t="s">
        <v>65</v>
      </c>
      <c r="J1112" s="70" t="s">
        <v>6372</v>
      </c>
      <c r="K1112" s="70">
        <v>9450000</v>
      </c>
      <c r="L1112" s="68" t="s">
        <v>67</v>
      </c>
      <c r="M1112" s="70" t="s">
        <v>7427</v>
      </c>
      <c r="N1112" s="70">
        <v>1080670248</v>
      </c>
      <c r="O1112" s="70">
        <v>1499</v>
      </c>
      <c r="P1112" s="158">
        <v>45475</v>
      </c>
      <c r="Q1112" s="70">
        <v>2126650000</v>
      </c>
      <c r="R1112" s="158">
        <v>45497</v>
      </c>
      <c r="S1112" s="70">
        <v>9450000</v>
      </c>
      <c r="T1112" s="67" t="s">
        <v>66</v>
      </c>
      <c r="U1112" s="70">
        <v>57444673</v>
      </c>
      <c r="V1112" s="70" t="s">
        <v>4366</v>
      </c>
      <c r="W1112" s="158">
        <v>45497</v>
      </c>
      <c r="X1112" s="158">
        <v>45497</v>
      </c>
      <c r="Y1112" s="78" t="s">
        <v>74</v>
      </c>
      <c r="Z1112" s="158">
        <v>45626</v>
      </c>
      <c r="AA1112" s="71">
        <f t="shared" si="85"/>
        <v>129</v>
      </c>
      <c r="AB1112" s="71">
        <v>0</v>
      </c>
      <c r="AC1112" s="299">
        <v>0</v>
      </c>
      <c r="AD1112" s="71">
        <v>0</v>
      </c>
      <c r="AE1112" s="158" t="s">
        <v>74</v>
      </c>
      <c r="AF1112" s="71">
        <f t="shared" si="86"/>
        <v>0</v>
      </c>
      <c r="AG1112" s="70">
        <v>0</v>
      </c>
      <c r="AH1112" s="300">
        <v>0</v>
      </c>
      <c r="AI1112" s="158" t="s">
        <v>74</v>
      </c>
      <c r="AJ1112" s="67">
        <v>0</v>
      </c>
      <c r="AK1112" s="76" t="s">
        <v>74</v>
      </c>
      <c r="AL1112" s="76" t="s">
        <v>74</v>
      </c>
      <c r="AM1112" s="71">
        <f t="shared" si="87"/>
        <v>0</v>
      </c>
      <c r="AN1112" s="305">
        <f>+K1112+AC1112-AH1112</f>
        <v>9450000</v>
      </c>
      <c r="AO1112" s="67" t="s">
        <v>66</v>
      </c>
      <c r="AP1112" s="70">
        <v>9450000</v>
      </c>
      <c r="AQ1112" s="67" t="s">
        <v>94</v>
      </c>
      <c r="AR1112" s="70">
        <v>0</v>
      </c>
      <c r="AS1112" s="80" t="s">
        <v>74</v>
      </c>
      <c r="AT1112" s="301">
        <v>6300000</v>
      </c>
      <c r="AU1112" s="203">
        <f t="shared" si="88"/>
        <v>3150000</v>
      </c>
      <c r="AV1112" s="83">
        <f t="shared" si="89"/>
        <v>0.66666666666666663</v>
      </c>
      <c r="AW1112" s="158" t="s">
        <v>74</v>
      </c>
      <c r="AX1112" s="67" t="s">
        <v>95</v>
      </c>
      <c r="AY1112" s="71" t="s">
        <v>7426</v>
      </c>
      <c r="AZ1112" s="68" t="s">
        <v>66</v>
      </c>
      <c r="BA1112" s="68" t="s">
        <v>66</v>
      </c>
    </row>
    <row r="1113" spans="2:53" x14ac:dyDescent="0.25">
      <c r="B1113" s="68">
        <v>2024</v>
      </c>
      <c r="C1113" s="68">
        <v>891780111</v>
      </c>
      <c r="D1113" s="69" t="s">
        <v>64</v>
      </c>
      <c r="E1113" s="74" t="s">
        <v>7425</v>
      </c>
      <c r="F1113" s="71" t="s">
        <v>7424</v>
      </c>
      <c r="G1113" s="314">
        <v>0</v>
      </c>
      <c r="H1113" s="67" t="s">
        <v>72</v>
      </c>
      <c r="I1113" s="69" t="s">
        <v>65</v>
      </c>
      <c r="J1113" s="70" t="s">
        <v>7423</v>
      </c>
      <c r="K1113" s="70">
        <v>14850000</v>
      </c>
      <c r="L1113" s="68" t="s">
        <v>67</v>
      </c>
      <c r="M1113" s="70" t="s">
        <v>7422</v>
      </c>
      <c r="N1113" s="70">
        <v>36563913</v>
      </c>
      <c r="O1113" s="70">
        <v>1498</v>
      </c>
      <c r="P1113" s="158">
        <v>45475</v>
      </c>
      <c r="Q1113" s="70">
        <v>4519037000</v>
      </c>
      <c r="R1113" s="158">
        <v>45497</v>
      </c>
      <c r="S1113" s="70">
        <v>14850000</v>
      </c>
      <c r="T1113" s="67" t="s">
        <v>66</v>
      </c>
      <c r="U1113" s="70">
        <v>57461216</v>
      </c>
      <c r="V1113" s="70" t="s">
        <v>4578</v>
      </c>
      <c r="W1113" s="158">
        <v>45497</v>
      </c>
      <c r="X1113" s="158">
        <v>45497</v>
      </c>
      <c r="Y1113" s="78" t="s">
        <v>74</v>
      </c>
      <c r="Z1113" s="158">
        <v>45626</v>
      </c>
      <c r="AA1113" s="71">
        <f t="shared" si="85"/>
        <v>129</v>
      </c>
      <c r="AB1113" s="71">
        <v>0</v>
      </c>
      <c r="AC1113" s="299">
        <v>0</v>
      </c>
      <c r="AD1113" s="71">
        <v>0</v>
      </c>
      <c r="AE1113" s="158" t="s">
        <v>74</v>
      </c>
      <c r="AF1113" s="71">
        <f t="shared" si="86"/>
        <v>0</v>
      </c>
      <c r="AG1113" s="70">
        <v>0</v>
      </c>
      <c r="AH1113" s="300">
        <v>0</v>
      </c>
      <c r="AI1113" s="158" t="s">
        <v>74</v>
      </c>
      <c r="AJ1113" s="67">
        <v>0</v>
      </c>
      <c r="AK1113" s="76" t="s">
        <v>74</v>
      </c>
      <c r="AL1113" s="76" t="s">
        <v>74</v>
      </c>
      <c r="AM1113" s="71">
        <f t="shared" si="87"/>
        <v>0</v>
      </c>
      <c r="AN1113" s="305">
        <f>+K1113+AC1113-AH1113</f>
        <v>14850000</v>
      </c>
      <c r="AO1113" s="67" t="s">
        <v>66</v>
      </c>
      <c r="AP1113" s="70">
        <v>14850000</v>
      </c>
      <c r="AQ1113" s="67" t="s">
        <v>94</v>
      </c>
      <c r="AR1113" s="70">
        <v>0</v>
      </c>
      <c r="AS1113" s="80" t="s">
        <v>74</v>
      </c>
      <c r="AT1113" s="301">
        <v>11550000</v>
      </c>
      <c r="AU1113" s="203">
        <f t="shared" si="88"/>
        <v>3300000</v>
      </c>
      <c r="AV1113" s="83">
        <f t="shared" si="89"/>
        <v>0.77777777777777779</v>
      </c>
      <c r="AW1113" s="158" t="s">
        <v>74</v>
      </c>
      <c r="AX1113" s="67" t="s">
        <v>95</v>
      </c>
      <c r="AY1113" s="71" t="s">
        <v>7421</v>
      </c>
      <c r="AZ1113" s="68" t="s">
        <v>66</v>
      </c>
      <c r="BA1113" s="68" t="s">
        <v>66</v>
      </c>
    </row>
    <row r="1114" spans="2:53" x14ac:dyDescent="0.25">
      <c r="B1114" s="68">
        <v>2024</v>
      </c>
      <c r="C1114" s="68">
        <v>891780111</v>
      </c>
      <c r="D1114" s="69" t="s">
        <v>64</v>
      </c>
      <c r="E1114" s="74" t="s">
        <v>7420</v>
      </c>
      <c r="F1114" s="71" t="s">
        <v>7419</v>
      </c>
      <c r="G1114" s="314">
        <v>0</v>
      </c>
      <c r="H1114" s="67" t="s">
        <v>72</v>
      </c>
      <c r="I1114" s="69" t="s">
        <v>65</v>
      </c>
      <c r="J1114" s="70" t="s">
        <v>7418</v>
      </c>
      <c r="K1114" s="70">
        <v>13500000</v>
      </c>
      <c r="L1114" s="68" t="s">
        <v>67</v>
      </c>
      <c r="M1114" s="70" t="s">
        <v>7417</v>
      </c>
      <c r="N1114" s="70">
        <v>36668619</v>
      </c>
      <c r="O1114" s="70">
        <v>1498</v>
      </c>
      <c r="P1114" s="158">
        <v>45475</v>
      </c>
      <c r="Q1114" s="70">
        <v>4519037000</v>
      </c>
      <c r="R1114" s="158">
        <v>45499</v>
      </c>
      <c r="S1114" s="70">
        <v>13500000</v>
      </c>
      <c r="T1114" s="67" t="s">
        <v>66</v>
      </c>
      <c r="U1114" s="70">
        <v>85154788</v>
      </c>
      <c r="V1114" s="70" t="s">
        <v>6152</v>
      </c>
      <c r="W1114" s="158">
        <v>45499</v>
      </c>
      <c r="X1114" s="158">
        <v>45499</v>
      </c>
      <c r="Y1114" s="78" t="s">
        <v>74</v>
      </c>
      <c r="Z1114" s="158">
        <v>45626</v>
      </c>
      <c r="AA1114" s="71">
        <f t="shared" si="85"/>
        <v>127</v>
      </c>
      <c r="AB1114" s="71">
        <v>0</v>
      </c>
      <c r="AC1114" s="299">
        <v>0</v>
      </c>
      <c r="AD1114" s="71">
        <v>0</v>
      </c>
      <c r="AE1114" s="158" t="s">
        <v>74</v>
      </c>
      <c r="AF1114" s="71">
        <f t="shared" si="86"/>
        <v>0</v>
      </c>
      <c r="AG1114" s="70">
        <v>0</v>
      </c>
      <c r="AH1114" s="300">
        <v>0</v>
      </c>
      <c r="AI1114" s="158" t="s">
        <v>74</v>
      </c>
      <c r="AJ1114" s="67">
        <v>0</v>
      </c>
      <c r="AK1114" s="76" t="s">
        <v>74</v>
      </c>
      <c r="AL1114" s="76" t="s">
        <v>74</v>
      </c>
      <c r="AM1114" s="71">
        <f t="shared" si="87"/>
        <v>0</v>
      </c>
      <c r="AN1114" s="305">
        <f>+K1114+AC1114-AH1114</f>
        <v>13500000</v>
      </c>
      <c r="AO1114" s="67" t="s">
        <v>66</v>
      </c>
      <c r="AP1114" s="70">
        <v>13500000</v>
      </c>
      <c r="AQ1114" s="67" t="s">
        <v>94</v>
      </c>
      <c r="AR1114" s="70">
        <v>0</v>
      </c>
      <c r="AS1114" s="80" t="s">
        <v>74</v>
      </c>
      <c r="AT1114" s="301">
        <v>9000000</v>
      </c>
      <c r="AU1114" s="203">
        <f t="shared" si="88"/>
        <v>4500000</v>
      </c>
      <c r="AV1114" s="83">
        <f t="shared" si="89"/>
        <v>0.66666666666666663</v>
      </c>
      <c r="AW1114" s="158" t="s">
        <v>74</v>
      </c>
      <c r="AX1114" s="67" t="s">
        <v>95</v>
      </c>
      <c r="AY1114" s="71" t="s">
        <v>7416</v>
      </c>
      <c r="AZ1114" s="68" t="s">
        <v>66</v>
      </c>
      <c r="BA1114" s="68" t="s">
        <v>66</v>
      </c>
    </row>
    <row r="1115" spans="2:53" x14ac:dyDescent="0.25">
      <c r="B1115" s="68">
        <v>2024</v>
      </c>
      <c r="C1115" s="68">
        <v>891780111</v>
      </c>
      <c r="D1115" s="69" t="s">
        <v>64</v>
      </c>
      <c r="E1115" s="74" t="s">
        <v>7415</v>
      </c>
      <c r="F1115" s="71" t="s">
        <v>7414</v>
      </c>
      <c r="G1115" s="314">
        <v>0</v>
      </c>
      <c r="H1115" s="67" t="s">
        <v>72</v>
      </c>
      <c r="I1115" s="69" t="s">
        <v>65</v>
      </c>
      <c r="J1115" s="70" t="s">
        <v>7413</v>
      </c>
      <c r="K1115" s="70">
        <v>13300000</v>
      </c>
      <c r="L1115" s="68" t="s">
        <v>67</v>
      </c>
      <c r="M1115" s="70" t="s">
        <v>7412</v>
      </c>
      <c r="N1115" s="70">
        <v>57461980</v>
      </c>
      <c r="O1115" s="70">
        <v>1498</v>
      </c>
      <c r="P1115" s="158">
        <v>45475</v>
      </c>
      <c r="Q1115" s="70">
        <v>4519037000</v>
      </c>
      <c r="R1115" s="158">
        <v>45499</v>
      </c>
      <c r="S1115" s="70">
        <v>13300000</v>
      </c>
      <c r="T1115" s="67" t="s">
        <v>66</v>
      </c>
      <c r="U1115" s="70">
        <v>85466528</v>
      </c>
      <c r="V1115" s="70" t="s">
        <v>6462</v>
      </c>
      <c r="W1115" s="158">
        <v>45499</v>
      </c>
      <c r="X1115" s="158">
        <v>45499</v>
      </c>
      <c r="Y1115" s="78" t="s">
        <v>74</v>
      </c>
      <c r="Z1115" s="158">
        <v>45626</v>
      </c>
      <c r="AA1115" s="71">
        <f t="shared" si="85"/>
        <v>127</v>
      </c>
      <c r="AB1115" s="71">
        <v>0</v>
      </c>
      <c r="AC1115" s="299">
        <v>0</v>
      </c>
      <c r="AD1115" s="71">
        <v>0</v>
      </c>
      <c r="AE1115" s="158" t="s">
        <v>74</v>
      </c>
      <c r="AF1115" s="71">
        <f t="shared" si="86"/>
        <v>0</v>
      </c>
      <c r="AG1115" s="70">
        <v>0</v>
      </c>
      <c r="AH1115" s="300">
        <v>0</v>
      </c>
      <c r="AI1115" s="158" t="s">
        <v>74</v>
      </c>
      <c r="AJ1115" s="67">
        <v>0</v>
      </c>
      <c r="AK1115" s="76" t="s">
        <v>74</v>
      </c>
      <c r="AL1115" s="76" t="s">
        <v>74</v>
      </c>
      <c r="AM1115" s="71">
        <f t="shared" si="87"/>
        <v>0</v>
      </c>
      <c r="AN1115" s="305">
        <f>+K1115+AC1115-AH1115</f>
        <v>13300000</v>
      </c>
      <c r="AO1115" s="67" t="s">
        <v>66</v>
      </c>
      <c r="AP1115" s="70">
        <v>13300000</v>
      </c>
      <c r="AQ1115" s="67" t="s">
        <v>94</v>
      </c>
      <c r="AR1115" s="70">
        <v>0</v>
      </c>
      <c r="AS1115" s="80" t="s">
        <v>74</v>
      </c>
      <c r="AT1115" s="301">
        <v>10300000</v>
      </c>
      <c r="AU1115" s="203">
        <f t="shared" si="88"/>
        <v>3000000</v>
      </c>
      <c r="AV1115" s="83">
        <f t="shared" si="89"/>
        <v>0.77443609022556392</v>
      </c>
      <c r="AW1115" s="158" t="s">
        <v>74</v>
      </c>
      <c r="AX1115" s="67" t="s">
        <v>95</v>
      </c>
      <c r="AY1115" s="71" t="s">
        <v>7411</v>
      </c>
      <c r="AZ1115" s="68" t="s">
        <v>66</v>
      </c>
      <c r="BA1115" s="68" t="s">
        <v>66</v>
      </c>
    </row>
    <row r="1116" spans="2:53" x14ac:dyDescent="0.25">
      <c r="B1116" s="68">
        <v>2024</v>
      </c>
      <c r="C1116" s="68">
        <v>891780111</v>
      </c>
      <c r="D1116" s="69" t="s">
        <v>64</v>
      </c>
      <c r="E1116" s="74" t="s">
        <v>7410</v>
      </c>
      <c r="F1116" s="71" t="s">
        <v>7409</v>
      </c>
      <c r="G1116" s="314">
        <v>0</v>
      </c>
      <c r="H1116" s="67" t="s">
        <v>72</v>
      </c>
      <c r="I1116" s="69" t="s">
        <v>65</v>
      </c>
      <c r="J1116" s="70" t="s">
        <v>7408</v>
      </c>
      <c r="K1116" s="70">
        <v>27450000</v>
      </c>
      <c r="L1116" s="68" t="s">
        <v>67</v>
      </c>
      <c r="M1116" s="70" t="s">
        <v>7407</v>
      </c>
      <c r="N1116" s="70">
        <v>85450384</v>
      </c>
      <c r="O1116" s="70">
        <v>1498</v>
      </c>
      <c r="P1116" s="158">
        <v>45475</v>
      </c>
      <c r="Q1116" s="70">
        <v>4519037000</v>
      </c>
      <c r="R1116" s="158">
        <v>45499</v>
      </c>
      <c r="S1116" s="70">
        <v>27450000</v>
      </c>
      <c r="T1116" s="67" t="s">
        <v>66</v>
      </c>
      <c r="U1116" s="70">
        <v>85455983</v>
      </c>
      <c r="V1116" s="70" t="s">
        <v>6253</v>
      </c>
      <c r="W1116" s="158">
        <v>45499</v>
      </c>
      <c r="X1116" s="158">
        <v>45499</v>
      </c>
      <c r="Y1116" s="78" t="s">
        <v>74</v>
      </c>
      <c r="Z1116" s="158">
        <v>45626</v>
      </c>
      <c r="AA1116" s="71">
        <f t="shared" si="85"/>
        <v>127</v>
      </c>
      <c r="AB1116" s="71">
        <v>0</v>
      </c>
      <c r="AC1116" s="299">
        <v>0</v>
      </c>
      <c r="AD1116" s="71">
        <v>0</v>
      </c>
      <c r="AE1116" s="158" t="s">
        <v>74</v>
      </c>
      <c r="AF1116" s="71">
        <f t="shared" si="86"/>
        <v>0</v>
      </c>
      <c r="AG1116" s="70">
        <v>0</v>
      </c>
      <c r="AH1116" s="300">
        <v>0</v>
      </c>
      <c r="AI1116" s="158" t="s">
        <v>74</v>
      </c>
      <c r="AJ1116" s="67">
        <v>0</v>
      </c>
      <c r="AK1116" s="76" t="s">
        <v>74</v>
      </c>
      <c r="AL1116" s="76" t="s">
        <v>74</v>
      </c>
      <c r="AM1116" s="71">
        <f t="shared" si="87"/>
        <v>0</v>
      </c>
      <c r="AN1116" s="305">
        <f>+K1116+AC1116-AH1116</f>
        <v>27450000</v>
      </c>
      <c r="AO1116" s="67" t="s">
        <v>66</v>
      </c>
      <c r="AP1116" s="70">
        <v>27450000</v>
      </c>
      <c r="AQ1116" s="67" t="s">
        <v>94</v>
      </c>
      <c r="AR1116" s="70">
        <v>0</v>
      </c>
      <c r="AS1116" s="80" t="s">
        <v>74</v>
      </c>
      <c r="AT1116" s="301">
        <v>21350000</v>
      </c>
      <c r="AU1116" s="203">
        <f t="shared" si="88"/>
        <v>6100000</v>
      </c>
      <c r="AV1116" s="83">
        <f t="shared" si="89"/>
        <v>0.77777777777777779</v>
      </c>
      <c r="AW1116" s="158" t="s">
        <v>74</v>
      </c>
      <c r="AX1116" s="67" t="s">
        <v>95</v>
      </c>
      <c r="AY1116" s="71" t="s">
        <v>7406</v>
      </c>
      <c r="AZ1116" s="68" t="s">
        <v>66</v>
      </c>
      <c r="BA1116" s="68" t="s">
        <v>66</v>
      </c>
    </row>
    <row r="1117" spans="2:53" x14ac:dyDescent="0.25">
      <c r="B1117" s="68">
        <v>2024</v>
      </c>
      <c r="C1117" s="68">
        <v>891780111</v>
      </c>
      <c r="D1117" s="69" t="s">
        <v>64</v>
      </c>
      <c r="E1117" s="74" t="s">
        <v>7405</v>
      </c>
      <c r="F1117" s="71" t="s">
        <v>7404</v>
      </c>
      <c r="G1117" s="314">
        <v>0</v>
      </c>
      <c r="H1117" s="67" t="s">
        <v>72</v>
      </c>
      <c r="I1117" s="69" t="s">
        <v>65</v>
      </c>
      <c r="J1117" s="70" t="s">
        <v>7403</v>
      </c>
      <c r="K1117" s="70">
        <v>13300000</v>
      </c>
      <c r="L1117" s="68" t="s">
        <v>67</v>
      </c>
      <c r="M1117" s="70" t="s">
        <v>7402</v>
      </c>
      <c r="N1117" s="70">
        <v>1102864782</v>
      </c>
      <c r="O1117" s="70">
        <v>1498</v>
      </c>
      <c r="P1117" s="158">
        <v>45475</v>
      </c>
      <c r="Q1117" s="70">
        <v>4519037000</v>
      </c>
      <c r="R1117" s="158">
        <v>45499</v>
      </c>
      <c r="S1117" s="70">
        <v>13300000</v>
      </c>
      <c r="T1117" s="67" t="s">
        <v>66</v>
      </c>
      <c r="U1117" s="70">
        <v>72221403</v>
      </c>
      <c r="V1117" s="70" t="s">
        <v>6468</v>
      </c>
      <c r="W1117" s="158">
        <v>45499</v>
      </c>
      <c r="X1117" s="158">
        <v>45499</v>
      </c>
      <c r="Y1117" s="78" t="s">
        <v>74</v>
      </c>
      <c r="Z1117" s="158">
        <v>45626</v>
      </c>
      <c r="AA1117" s="71">
        <f t="shared" si="85"/>
        <v>127</v>
      </c>
      <c r="AB1117" s="71">
        <v>0</v>
      </c>
      <c r="AC1117" s="299">
        <v>0</v>
      </c>
      <c r="AD1117" s="71">
        <v>0</v>
      </c>
      <c r="AE1117" s="158" t="s">
        <v>74</v>
      </c>
      <c r="AF1117" s="71">
        <f t="shared" si="86"/>
        <v>0</v>
      </c>
      <c r="AG1117" s="70">
        <v>0</v>
      </c>
      <c r="AH1117" s="300">
        <v>0</v>
      </c>
      <c r="AI1117" s="158" t="s">
        <v>74</v>
      </c>
      <c r="AJ1117" s="67">
        <v>0</v>
      </c>
      <c r="AK1117" s="76" t="s">
        <v>74</v>
      </c>
      <c r="AL1117" s="76" t="s">
        <v>74</v>
      </c>
      <c r="AM1117" s="71">
        <f t="shared" si="87"/>
        <v>0</v>
      </c>
      <c r="AN1117" s="305">
        <f>+K1117+AC1117-AH1117</f>
        <v>13300000</v>
      </c>
      <c r="AO1117" s="67" t="s">
        <v>66</v>
      </c>
      <c r="AP1117" s="70">
        <v>13300000</v>
      </c>
      <c r="AQ1117" s="67" t="s">
        <v>94</v>
      </c>
      <c r="AR1117" s="70">
        <v>0</v>
      </c>
      <c r="AS1117" s="80" t="s">
        <v>74</v>
      </c>
      <c r="AT1117" s="301">
        <v>9000000</v>
      </c>
      <c r="AU1117" s="203">
        <f t="shared" si="88"/>
        <v>4300000</v>
      </c>
      <c r="AV1117" s="83">
        <f t="shared" si="89"/>
        <v>0.67669172932330823</v>
      </c>
      <c r="AW1117" s="158" t="s">
        <v>74</v>
      </c>
      <c r="AX1117" s="67" t="s">
        <v>95</v>
      </c>
      <c r="AY1117" s="71" t="s">
        <v>7401</v>
      </c>
      <c r="AZ1117" s="68" t="s">
        <v>66</v>
      </c>
      <c r="BA1117" s="68" t="s">
        <v>66</v>
      </c>
    </row>
    <row r="1118" spans="2:53" x14ac:dyDescent="0.25">
      <c r="B1118" s="68">
        <v>2024</v>
      </c>
      <c r="C1118" s="68">
        <v>891780111</v>
      </c>
      <c r="D1118" s="69" t="s">
        <v>64</v>
      </c>
      <c r="E1118" s="74" t="s">
        <v>7400</v>
      </c>
      <c r="F1118" s="71" t="s">
        <v>7399</v>
      </c>
      <c r="G1118" s="314">
        <v>0</v>
      </c>
      <c r="H1118" s="67" t="s">
        <v>72</v>
      </c>
      <c r="I1118" s="69" t="s">
        <v>1521</v>
      </c>
      <c r="J1118" s="70" t="s">
        <v>7398</v>
      </c>
      <c r="K1118" s="70">
        <v>12420000</v>
      </c>
      <c r="L1118" s="68" t="s">
        <v>67</v>
      </c>
      <c r="M1118" s="70" t="s">
        <v>7397</v>
      </c>
      <c r="N1118" s="70">
        <v>57296345</v>
      </c>
      <c r="O1118" s="70">
        <v>1522</v>
      </c>
      <c r="P1118" s="158">
        <v>45481</v>
      </c>
      <c r="Q1118" s="70">
        <v>48000000</v>
      </c>
      <c r="R1118" s="158">
        <v>45499</v>
      </c>
      <c r="S1118" s="70">
        <v>12420000</v>
      </c>
      <c r="T1118" s="67" t="s">
        <v>66</v>
      </c>
      <c r="U1118" s="70">
        <v>57461216</v>
      </c>
      <c r="V1118" s="70" t="s">
        <v>4578</v>
      </c>
      <c r="W1118" s="158">
        <v>45499</v>
      </c>
      <c r="X1118" s="158">
        <v>45499</v>
      </c>
      <c r="Y1118" s="78" t="s">
        <v>74</v>
      </c>
      <c r="Z1118" s="158">
        <v>45626</v>
      </c>
      <c r="AA1118" s="71">
        <f t="shared" si="85"/>
        <v>127</v>
      </c>
      <c r="AB1118" s="71">
        <v>0</v>
      </c>
      <c r="AC1118" s="299">
        <v>0</v>
      </c>
      <c r="AD1118" s="71">
        <v>0</v>
      </c>
      <c r="AE1118" s="158" t="s">
        <v>74</v>
      </c>
      <c r="AF1118" s="71">
        <f t="shared" si="86"/>
        <v>0</v>
      </c>
      <c r="AG1118" s="70">
        <v>0</v>
      </c>
      <c r="AH1118" s="300">
        <v>0</v>
      </c>
      <c r="AI1118" s="158" t="s">
        <v>74</v>
      </c>
      <c r="AJ1118" s="67">
        <v>0</v>
      </c>
      <c r="AK1118" s="76" t="s">
        <v>74</v>
      </c>
      <c r="AL1118" s="76" t="s">
        <v>74</v>
      </c>
      <c r="AM1118" s="71">
        <f t="shared" si="87"/>
        <v>0</v>
      </c>
      <c r="AN1118" s="305">
        <f>+K1118+AC1118-AH1118</f>
        <v>12420000</v>
      </c>
      <c r="AO1118" s="67" t="s">
        <v>94</v>
      </c>
      <c r="AP1118" s="70">
        <v>0</v>
      </c>
      <c r="AQ1118" s="67" t="s">
        <v>94</v>
      </c>
      <c r="AR1118" s="70">
        <v>0</v>
      </c>
      <c r="AS1118" s="80" t="s">
        <v>74</v>
      </c>
      <c r="AT1118" s="301">
        <v>8280000</v>
      </c>
      <c r="AU1118" s="203">
        <f t="shared" si="88"/>
        <v>4140000</v>
      </c>
      <c r="AV1118" s="83">
        <f t="shared" si="89"/>
        <v>0.66666666666666663</v>
      </c>
      <c r="AW1118" s="158" t="s">
        <v>74</v>
      </c>
      <c r="AX1118" s="67" t="s">
        <v>95</v>
      </c>
      <c r="AY1118" s="71" t="s">
        <v>7396</v>
      </c>
      <c r="AZ1118" s="68" t="s">
        <v>66</v>
      </c>
      <c r="BA1118" s="68" t="s">
        <v>66</v>
      </c>
    </row>
    <row r="1119" spans="2:53" x14ac:dyDescent="0.25">
      <c r="B1119" s="68">
        <v>2024</v>
      </c>
      <c r="C1119" s="68">
        <v>891780111</v>
      </c>
      <c r="D1119" s="69" t="s">
        <v>64</v>
      </c>
      <c r="E1119" s="74" t="s">
        <v>7395</v>
      </c>
      <c r="F1119" s="71" t="s">
        <v>7394</v>
      </c>
      <c r="G1119" s="314">
        <v>0</v>
      </c>
      <c r="H1119" s="67" t="s">
        <v>72</v>
      </c>
      <c r="I1119" s="69" t="s">
        <v>65</v>
      </c>
      <c r="J1119" s="70" t="s">
        <v>7393</v>
      </c>
      <c r="K1119" s="70">
        <v>10583000</v>
      </c>
      <c r="L1119" s="68" t="s">
        <v>67</v>
      </c>
      <c r="M1119" s="70" t="s">
        <v>7392</v>
      </c>
      <c r="N1119" s="70">
        <v>36549906</v>
      </c>
      <c r="O1119" s="70">
        <v>1498</v>
      </c>
      <c r="P1119" s="158">
        <v>45475</v>
      </c>
      <c r="Q1119" s="70">
        <v>4519037000</v>
      </c>
      <c r="R1119" s="158">
        <v>45499</v>
      </c>
      <c r="S1119" s="70">
        <v>10583000</v>
      </c>
      <c r="T1119" s="67" t="s">
        <v>66</v>
      </c>
      <c r="U1119" s="70">
        <v>36557666</v>
      </c>
      <c r="V1119" s="70" t="s">
        <v>5987</v>
      </c>
      <c r="W1119" s="158">
        <v>45499</v>
      </c>
      <c r="X1119" s="158">
        <v>45499</v>
      </c>
      <c r="Y1119" s="78" t="s">
        <v>74</v>
      </c>
      <c r="Z1119" s="158">
        <v>45626</v>
      </c>
      <c r="AA1119" s="71">
        <f t="shared" si="85"/>
        <v>127</v>
      </c>
      <c r="AB1119" s="71">
        <v>0</v>
      </c>
      <c r="AC1119" s="299">
        <v>0</v>
      </c>
      <c r="AD1119" s="71">
        <v>0</v>
      </c>
      <c r="AE1119" s="158" t="s">
        <v>74</v>
      </c>
      <c r="AF1119" s="71">
        <f t="shared" si="86"/>
        <v>0</v>
      </c>
      <c r="AG1119" s="70">
        <v>0</v>
      </c>
      <c r="AH1119" s="300">
        <v>0</v>
      </c>
      <c r="AI1119" s="158" t="s">
        <v>74</v>
      </c>
      <c r="AJ1119" s="67">
        <v>0</v>
      </c>
      <c r="AK1119" s="76" t="s">
        <v>74</v>
      </c>
      <c r="AL1119" s="76" t="s">
        <v>74</v>
      </c>
      <c r="AM1119" s="71">
        <f t="shared" si="87"/>
        <v>0</v>
      </c>
      <c r="AN1119" s="305">
        <f>+K1119+AC1119-AH1119</f>
        <v>10583000</v>
      </c>
      <c r="AO1119" s="67" t="s">
        <v>66</v>
      </c>
      <c r="AP1119" s="70">
        <v>10583000</v>
      </c>
      <c r="AQ1119" s="67" t="s">
        <v>94</v>
      </c>
      <c r="AR1119" s="70">
        <v>0</v>
      </c>
      <c r="AS1119" s="80" t="s">
        <v>74</v>
      </c>
      <c r="AT1119" s="301">
        <v>7500000</v>
      </c>
      <c r="AU1119" s="203">
        <f t="shared" si="88"/>
        <v>3083000</v>
      </c>
      <c r="AV1119" s="83">
        <f t="shared" si="89"/>
        <v>0.70868373807049045</v>
      </c>
      <c r="AW1119" s="158" t="s">
        <v>74</v>
      </c>
      <c r="AX1119" s="67" t="s">
        <v>95</v>
      </c>
      <c r="AY1119" s="71" t="s">
        <v>7391</v>
      </c>
      <c r="AZ1119" s="68" t="s">
        <v>66</v>
      </c>
      <c r="BA1119" s="68" t="s">
        <v>66</v>
      </c>
    </row>
    <row r="1120" spans="2:53" x14ac:dyDescent="0.25">
      <c r="B1120" s="68">
        <v>2024</v>
      </c>
      <c r="C1120" s="68">
        <v>891780111</v>
      </c>
      <c r="D1120" s="69" t="s">
        <v>64</v>
      </c>
      <c r="E1120" s="74" t="s">
        <v>7390</v>
      </c>
      <c r="F1120" s="71" t="s">
        <v>7389</v>
      </c>
      <c r="G1120" s="314">
        <v>0</v>
      </c>
      <c r="H1120" s="67" t="s">
        <v>72</v>
      </c>
      <c r="I1120" s="69" t="s">
        <v>65</v>
      </c>
      <c r="J1120" s="70" t="s">
        <v>7388</v>
      </c>
      <c r="K1120" s="70">
        <v>8400000</v>
      </c>
      <c r="L1120" s="68" t="s">
        <v>67</v>
      </c>
      <c r="M1120" s="70" t="s">
        <v>7387</v>
      </c>
      <c r="N1120" s="70">
        <v>85466757</v>
      </c>
      <c r="O1120" s="70">
        <v>1499</v>
      </c>
      <c r="P1120" s="158">
        <v>45475</v>
      </c>
      <c r="Q1120" s="70">
        <v>2126650000</v>
      </c>
      <c r="R1120" s="158">
        <v>45506</v>
      </c>
      <c r="S1120" s="70">
        <v>8400000</v>
      </c>
      <c r="T1120" s="67" t="s">
        <v>66</v>
      </c>
      <c r="U1120" s="70">
        <v>85459497</v>
      </c>
      <c r="V1120" s="70" t="s">
        <v>4616</v>
      </c>
      <c r="W1120" s="158">
        <v>45504</v>
      </c>
      <c r="X1120" s="158">
        <v>45506</v>
      </c>
      <c r="Y1120" s="78" t="s">
        <v>74</v>
      </c>
      <c r="Z1120" s="158">
        <v>45626</v>
      </c>
      <c r="AA1120" s="71">
        <f t="shared" si="85"/>
        <v>120</v>
      </c>
      <c r="AB1120" s="71">
        <v>0</v>
      </c>
      <c r="AC1120" s="299">
        <v>0</v>
      </c>
      <c r="AD1120" s="71">
        <v>0</v>
      </c>
      <c r="AE1120" s="158" t="s">
        <v>74</v>
      </c>
      <c r="AF1120" s="71">
        <f t="shared" si="86"/>
        <v>0</v>
      </c>
      <c r="AG1120" s="70">
        <v>0</v>
      </c>
      <c r="AH1120" s="300">
        <v>0</v>
      </c>
      <c r="AI1120" s="158" t="s">
        <v>74</v>
      </c>
      <c r="AJ1120" s="67">
        <v>1</v>
      </c>
      <c r="AK1120" s="76" t="s">
        <v>74</v>
      </c>
      <c r="AL1120" s="76" t="s">
        <v>74</v>
      </c>
      <c r="AM1120" s="71">
        <f t="shared" si="87"/>
        <v>0</v>
      </c>
      <c r="AN1120" s="305">
        <f>+K1120+AC1120-AH1120</f>
        <v>8400000</v>
      </c>
      <c r="AO1120" s="67" t="s">
        <v>66</v>
      </c>
      <c r="AP1120" s="70">
        <v>8400000</v>
      </c>
      <c r="AQ1120" s="67" t="s">
        <v>94</v>
      </c>
      <c r="AR1120" s="70">
        <v>0</v>
      </c>
      <c r="AS1120" s="80" t="s">
        <v>74</v>
      </c>
      <c r="AT1120" s="301">
        <v>6300000</v>
      </c>
      <c r="AU1120" s="203">
        <f t="shared" si="88"/>
        <v>2100000</v>
      </c>
      <c r="AV1120" s="83">
        <f t="shared" si="89"/>
        <v>0.75</v>
      </c>
      <c r="AW1120" s="158" t="s">
        <v>74</v>
      </c>
      <c r="AX1120" s="67" t="s">
        <v>95</v>
      </c>
      <c r="AY1120" s="71" t="s">
        <v>7386</v>
      </c>
      <c r="AZ1120" s="68" t="s">
        <v>66</v>
      </c>
      <c r="BA1120" s="68" t="s">
        <v>66</v>
      </c>
    </row>
    <row r="1121" spans="2:53" x14ac:dyDescent="0.25">
      <c r="B1121" s="68">
        <v>2024</v>
      </c>
      <c r="C1121" s="68">
        <v>891780111</v>
      </c>
      <c r="D1121" s="69" t="s">
        <v>64</v>
      </c>
      <c r="E1121" s="74" t="s">
        <v>7385</v>
      </c>
      <c r="F1121" s="71" t="s">
        <v>7384</v>
      </c>
      <c r="G1121" s="314">
        <v>0</v>
      </c>
      <c r="H1121" s="67" t="s">
        <v>72</v>
      </c>
      <c r="I1121" s="69" t="s">
        <v>65</v>
      </c>
      <c r="J1121" s="70" t="s">
        <v>7383</v>
      </c>
      <c r="K1121" s="70">
        <v>10800000</v>
      </c>
      <c r="L1121" s="68" t="s">
        <v>67</v>
      </c>
      <c r="M1121" s="70" t="s">
        <v>7382</v>
      </c>
      <c r="N1121" s="70">
        <v>4979192</v>
      </c>
      <c r="O1121" s="70">
        <v>1498</v>
      </c>
      <c r="P1121" s="158">
        <v>45475</v>
      </c>
      <c r="Q1121" s="70">
        <v>4519037000</v>
      </c>
      <c r="R1121" s="158">
        <v>45506</v>
      </c>
      <c r="S1121" s="70">
        <v>10800000</v>
      </c>
      <c r="T1121" s="67" t="s">
        <v>66</v>
      </c>
      <c r="U1121" s="70">
        <v>85465146</v>
      </c>
      <c r="V1121" s="70" t="s">
        <v>7181</v>
      </c>
      <c r="W1121" s="158">
        <v>45506</v>
      </c>
      <c r="X1121" s="158">
        <v>45506</v>
      </c>
      <c r="Y1121" s="78" t="s">
        <v>74</v>
      </c>
      <c r="Z1121" s="158">
        <v>45626</v>
      </c>
      <c r="AA1121" s="71">
        <f t="shared" si="85"/>
        <v>120</v>
      </c>
      <c r="AB1121" s="71">
        <v>0</v>
      </c>
      <c r="AC1121" s="299">
        <v>0</v>
      </c>
      <c r="AD1121" s="71">
        <v>0</v>
      </c>
      <c r="AE1121" s="158" t="s">
        <v>74</v>
      </c>
      <c r="AF1121" s="71">
        <f t="shared" si="86"/>
        <v>0</v>
      </c>
      <c r="AG1121" s="70">
        <v>0</v>
      </c>
      <c r="AH1121" s="300">
        <v>0</v>
      </c>
      <c r="AI1121" s="158" t="s">
        <v>74</v>
      </c>
      <c r="AJ1121" s="67">
        <v>0</v>
      </c>
      <c r="AK1121" s="76" t="s">
        <v>74</v>
      </c>
      <c r="AL1121" s="76" t="s">
        <v>74</v>
      </c>
      <c r="AM1121" s="71">
        <f t="shared" si="87"/>
        <v>0</v>
      </c>
      <c r="AN1121" s="305">
        <f>+K1121+AC1121-AH1121</f>
        <v>10800000</v>
      </c>
      <c r="AO1121" s="67" t="s">
        <v>66</v>
      </c>
      <c r="AP1121" s="70">
        <v>10800000</v>
      </c>
      <c r="AQ1121" s="67" t="s">
        <v>94</v>
      </c>
      <c r="AR1121" s="70">
        <v>0</v>
      </c>
      <c r="AS1121" s="80" t="s">
        <v>74</v>
      </c>
      <c r="AT1121" s="301">
        <v>8100000</v>
      </c>
      <c r="AU1121" s="203">
        <f t="shared" si="88"/>
        <v>2700000</v>
      </c>
      <c r="AV1121" s="83">
        <f t="shared" si="89"/>
        <v>0.75</v>
      </c>
      <c r="AW1121" s="158" t="s">
        <v>74</v>
      </c>
      <c r="AX1121" s="67" t="s">
        <v>95</v>
      </c>
      <c r="AY1121" s="71" t="s">
        <v>7381</v>
      </c>
      <c r="AZ1121" s="68" t="s">
        <v>66</v>
      </c>
      <c r="BA1121" s="68" t="s">
        <v>66</v>
      </c>
    </row>
    <row r="1122" spans="2:53" x14ac:dyDescent="0.25">
      <c r="B1122" s="68">
        <v>2024</v>
      </c>
      <c r="C1122" s="68">
        <v>891780111</v>
      </c>
      <c r="D1122" s="69" t="s">
        <v>64</v>
      </c>
      <c r="E1122" s="74" t="s">
        <v>7380</v>
      </c>
      <c r="F1122" s="71" t="s">
        <v>7379</v>
      </c>
      <c r="G1122" s="314">
        <v>0</v>
      </c>
      <c r="H1122" s="67" t="s">
        <v>72</v>
      </c>
      <c r="I1122" s="69" t="s">
        <v>65</v>
      </c>
      <c r="J1122" s="70" t="s">
        <v>7275</v>
      </c>
      <c r="K1122" s="70">
        <v>8400000</v>
      </c>
      <c r="L1122" s="68" t="s">
        <v>67</v>
      </c>
      <c r="M1122" s="70" t="s">
        <v>7378</v>
      </c>
      <c r="N1122" s="70">
        <v>84455698</v>
      </c>
      <c r="O1122" s="70">
        <v>1499</v>
      </c>
      <c r="P1122" s="158">
        <v>45475</v>
      </c>
      <c r="Q1122" s="70">
        <v>2126650000</v>
      </c>
      <c r="R1122" s="158">
        <v>45506</v>
      </c>
      <c r="S1122" s="70">
        <v>8400000</v>
      </c>
      <c r="T1122" s="67" t="s">
        <v>66</v>
      </c>
      <c r="U1122" s="70">
        <v>85459497</v>
      </c>
      <c r="V1122" s="70" t="s">
        <v>4616</v>
      </c>
      <c r="W1122" s="158">
        <v>45506</v>
      </c>
      <c r="X1122" s="158">
        <v>45506</v>
      </c>
      <c r="Y1122" s="78" t="s">
        <v>74</v>
      </c>
      <c r="Z1122" s="158">
        <v>45626</v>
      </c>
      <c r="AA1122" s="71">
        <f>+IF(Y112="1800-01-01",Z1122-X1122,Z1122-Y1122)</f>
        <v>120</v>
      </c>
      <c r="AB1122" s="71">
        <v>0</v>
      </c>
      <c r="AC1122" s="299">
        <v>0</v>
      </c>
      <c r="AD1122" s="71">
        <v>0</v>
      </c>
      <c r="AE1122" s="158" t="s">
        <v>74</v>
      </c>
      <c r="AF1122" s="71">
        <f t="shared" si="86"/>
        <v>0</v>
      </c>
      <c r="AG1122" s="70">
        <v>0</v>
      </c>
      <c r="AH1122" s="300">
        <v>0</v>
      </c>
      <c r="AI1122" s="158" t="s">
        <v>74</v>
      </c>
      <c r="AJ1122" s="67">
        <v>0</v>
      </c>
      <c r="AK1122" s="76" t="s">
        <v>74</v>
      </c>
      <c r="AL1122" s="76" t="s">
        <v>74</v>
      </c>
      <c r="AM1122" s="71">
        <f t="shared" si="87"/>
        <v>0</v>
      </c>
      <c r="AN1122" s="305">
        <f>+K1122+AC1122-AH1122</f>
        <v>8400000</v>
      </c>
      <c r="AO1122" s="67" t="s">
        <v>66</v>
      </c>
      <c r="AP1122" s="70">
        <v>8400000</v>
      </c>
      <c r="AQ1122" s="67" t="s">
        <v>94</v>
      </c>
      <c r="AR1122" s="70">
        <v>0</v>
      </c>
      <c r="AS1122" s="80" t="s">
        <v>74</v>
      </c>
      <c r="AT1122" s="301">
        <v>6300000</v>
      </c>
      <c r="AU1122" s="203">
        <f t="shared" si="88"/>
        <v>2100000</v>
      </c>
      <c r="AV1122" s="83">
        <f t="shared" si="89"/>
        <v>0.75</v>
      </c>
      <c r="AW1122" s="158" t="s">
        <v>74</v>
      </c>
      <c r="AX1122" s="67" t="s">
        <v>95</v>
      </c>
      <c r="AY1122" s="71" t="s">
        <v>7377</v>
      </c>
      <c r="AZ1122" s="68" t="s">
        <v>66</v>
      </c>
      <c r="BA1122" s="68" t="s">
        <v>66</v>
      </c>
    </row>
    <row r="1123" spans="2:53" x14ac:dyDescent="0.25">
      <c r="B1123" s="68">
        <v>2024</v>
      </c>
      <c r="C1123" s="68">
        <v>891780111</v>
      </c>
      <c r="D1123" s="69" t="s">
        <v>64</v>
      </c>
      <c r="E1123" s="74" t="s">
        <v>7376</v>
      </c>
      <c r="F1123" s="71" t="s">
        <v>7375</v>
      </c>
      <c r="G1123" s="314">
        <v>0</v>
      </c>
      <c r="H1123" s="67" t="s">
        <v>72</v>
      </c>
      <c r="I1123" s="69" t="s">
        <v>65</v>
      </c>
      <c r="J1123" s="70" t="s">
        <v>7275</v>
      </c>
      <c r="K1123" s="70">
        <v>8400000</v>
      </c>
      <c r="L1123" s="68" t="s">
        <v>67</v>
      </c>
      <c r="M1123" s="70" t="s">
        <v>7374</v>
      </c>
      <c r="N1123" s="70">
        <v>85465984</v>
      </c>
      <c r="O1123" s="70">
        <v>1499</v>
      </c>
      <c r="P1123" s="158">
        <v>45475</v>
      </c>
      <c r="Q1123" s="70">
        <v>2126650000</v>
      </c>
      <c r="R1123" s="158">
        <v>45506</v>
      </c>
      <c r="S1123" s="70">
        <v>8400000</v>
      </c>
      <c r="T1123" s="67" t="s">
        <v>66</v>
      </c>
      <c r="U1123" s="70">
        <v>85459497</v>
      </c>
      <c r="V1123" s="70" t="s">
        <v>4616</v>
      </c>
      <c r="W1123" s="158">
        <v>45506</v>
      </c>
      <c r="X1123" s="158">
        <v>45506</v>
      </c>
      <c r="Y1123" s="78" t="s">
        <v>74</v>
      </c>
      <c r="Z1123" s="158">
        <v>45626</v>
      </c>
      <c r="AA1123" s="71">
        <f t="shared" ref="AA1123:AA1186" si="90">+IF(Y1123="1800-01-01",Z1123-X1123,Z1123-Y1123)</f>
        <v>120</v>
      </c>
      <c r="AB1123" s="71">
        <v>0</v>
      </c>
      <c r="AC1123" s="299">
        <v>0</v>
      </c>
      <c r="AD1123" s="71">
        <v>0</v>
      </c>
      <c r="AE1123" s="158" t="s">
        <v>74</v>
      </c>
      <c r="AF1123" s="71">
        <f t="shared" si="86"/>
        <v>0</v>
      </c>
      <c r="AG1123" s="70">
        <v>0</v>
      </c>
      <c r="AH1123" s="300">
        <v>0</v>
      </c>
      <c r="AI1123" s="158" t="s">
        <v>74</v>
      </c>
      <c r="AJ1123" s="67">
        <v>0</v>
      </c>
      <c r="AK1123" s="76" t="s">
        <v>74</v>
      </c>
      <c r="AL1123" s="76" t="s">
        <v>74</v>
      </c>
      <c r="AM1123" s="71">
        <f t="shared" si="87"/>
        <v>0</v>
      </c>
      <c r="AN1123" s="305">
        <f>+K1123+AC1123-AH1123</f>
        <v>8400000</v>
      </c>
      <c r="AO1123" s="67" t="s">
        <v>66</v>
      </c>
      <c r="AP1123" s="70">
        <v>8400000</v>
      </c>
      <c r="AQ1123" s="67" t="s">
        <v>94</v>
      </c>
      <c r="AR1123" s="70">
        <v>0</v>
      </c>
      <c r="AS1123" s="80" t="s">
        <v>74</v>
      </c>
      <c r="AT1123" s="301">
        <v>6300000</v>
      </c>
      <c r="AU1123" s="203">
        <f t="shared" si="88"/>
        <v>2100000</v>
      </c>
      <c r="AV1123" s="83">
        <f t="shared" si="89"/>
        <v>0.75</v>
      </c>
      <c r="AW1123" s="158" t="s">
        <v>74</v>
      </c>
      <c r="AX1123" s="67" t="s">
        <v>95</v>
      </c>
      <c r="AY1123" s="71" t="s">
        <v>7373</v>
      </c>
      <c r="AZ1123" s="68" t="s">
        <v>66</v>
      </c>
      <c r="BA1123" s="68" t="s">
        <v>66</v>
      </c>
    </row>
    <row r="1124" spans="2:53" x14ac:dyDescent="0.25">
      <c r="B1124" s="68">
        <v>2024</v>
      </c>
      <c r="C1124" s="68">
        <v>891780111</v>
      </c>
      <c r="D1124" s="69" t="s">
        <v>64</v>
      </c>
      <c r="E1124" s="74" t="s">
        <v>7372</v>
      </c>
      <c r="F1124" s="71" t="s">
        <v>7371</v>
      </c>
      <c r="G1124" s="314">
        <v>0</v>
      </c>
      <c r="H1124" s="67" t="s">
        <v>72</v>
      </c>
      <c r="I1124" s="69" t="s">
        <v>65</v>
      </c>
      <c r="J1124" s="70" t="s">
        <v>7370</v>
      </c>
      <c r="K1124" s="70">
        <v>8400000</v>
      </c>
      <c r="L1124" s="68" t="s">
        <v>67</v>
      </c>
      <c r="M1124" s="70" t="s">
        <v>7369</v>
      </c>
      <c r="N1124" s="70">
        <v>1082904580</v>
      </c>
      <c r="O1124" s="70">
        <v>1499</v>
      </c>
      <c r="P1124" s="158">
        <v>45475</v>
      </c>
      <c r="Q1124" s="70">
        <v>2126650000</v>
      </c>
      <c r="R1124" s="158">
        <v>45506</v>
      </c>
      <c r="S1124" s="70">
        <v>8400000</v>
      </c>
      <c r="T1124" s="67" t="s">
        <v>66</v>
      </c>
      <c r="U1124" s="70">
        <v>85459497</v>
      </c>
      <c r="V1124" s="70" t="s">
        <v>4616</v>
      </c>
      <c r="W1124" s="158">
        <v>45506</v>
      </c>
      <c r="X1124" s="158">
        <v>45506</v>
      </c>
      <c r="Y1124" s="78" t="s">
        <v>74</v>
      </c>
      <c r="Z1124" s="158">
        <v>45626</v>
      </c>
      <c r="AA1124" s="71">
        <f t="shared" si="90"/>
        <v>120</v>
      </c>
      <c r="AB1124" s="71">
        <v>0</v>
      </c>
      <c r="AC1124" s="299">
        <v>0</v>
      </c>
      <c r="AD1124" s="71">
        <v>0</v>
      </c>
      <c r="AE1124" s="158" t="s">
        <v>74</v>
      </c>
      <c r="AF1124" s="71">
        <f t="shared" si="86"/>
        <v>0</v>
      </c>
      <c r="AG1124" s="70">
        <v>0</v>
      </c>
      <c r="AH1124" s="300">
        <v>0</v>
      </c>
      <c r="AI1124" s="158" t="s">
        <v>74</v>
      </c>
      <c r="AJ1124" s="67">
        <v>0</v>
      </c>
      <c r="AK1124" s="76" t="s">
        <v>74</v>
      </c>
      <c r="AL1124" s="76" t="s">
        <v>74</v>
      </c>
      <c r="AM1124" s="71">
        <f t="shared" si="87"/>
        <v>0</v>
      </c>
      <c r="AN1124" s="305">
        <f>+K1124+AC1124-AH1124</f>
        <v>8400000</v>
      </c>
      <c r="AO1124" s="67" t="s">
        <v>66</v>
      </c>
      <c r="AP1124" s="70">
        <v>8400000</v>
      </c>
      <c r="AQ1124" s="67" t="s">
        <v>94</v>
      </c>
      <c r="AR1124" s="70">
        <v>0</v>
      </c>
      <c r="AS1124" s="80" t="s">
        <v>74</v>
      </c>
      <c r="AT1124" s="301">
        <v>6300000</v>
      </c>
      <c r="AU1124" s="203">
        <f t="shared" si="88"/>
        <v>2100000</v>
      </c>
      <c r="AV1124" s="83">
        <f t="shared" si="89"/>
        <v>0.75</v>
      </c>
      <c r="AW1124" s="158" t="s">
        <v>74</v>
      </c>
      <c r="AX1124" s="67" t="s">
        <v>95</v>
      </c>
      <c r="AY1124" s="71" t="s">
        <v>7368</v>
      </c>
      <c r="AZ1124" s="68" t="s">
        <v>66</v>
      </c>
      <c r="BA1124" s="68" t="s">
        <v>66</v>
      </c>
    </row>
    <row r="1125" spans="2:53" x14ac:dyDescent="0.25">
      <c r="B1125" s="68">
        <v>2024</v>
      </c>
      <c r="C1125" s="68">
        <v>891780111</v>
      </c>
      <c r="D1125" s="69" t="s">
        <v>64</v>
      </c>
      <c r="E1125" s="74" t="s">
        <v>7367</v>
      </c>
      <c r="F1125" s="71" t="s">
        <v>7366</v>
      </c>
      <c r="G1125" s="314">
        <v>0</v>
      </c>
      <c r="H1125" s="67" t="s">
        <v>72</v>
      </c>
      <c r="I1125" s="69" t="s">
        <v>65</v>
      </c>
      <c r="J1125" s="70" t="s">
        <v>7365</v>
      </c>
      <c r="K1125" s="70">
        <v>8400000</v>
      </c>
      <c r="L1125" s="68" t="s">
        <v>67</v>
      </c>
      <c r="M1125" s="70" t="s">
        <v>3337</v>
      </c>
      <c r="N1125" s="70">
        <v>1065647873</v>
      </c>
      <c r="O1125" s="70">
        <v>1499</v>
      </c>
      <c r="P1125" s="158">
        <v>45475</v>
      </c>
      <c r="Q1125" s="70">
        <v>2126650000</v>
      </c>
      <c r="R1125" s="158">
        <v>45506</v>
      </c>
      <c r="S1125" s="70">
        <v>8400000</v>
      </c>
      <c r="T1125" s="67" t="s">
        <v>66</v>
      </c>
      <c r="U1125" s="70">
        <v>85467461</v>
      </c>
      <c r="V1125" s="70" t="s">
        <v>6140</v>
      </c>
      <c r="W1125" s="158">
        <v>45506</v>
      </c>
      <c r="X1125" s="158">
        <v>45506</v>
      </c>
      <c r="Y1125" s="78" t="s">
        <v>74</v>
      </c>
      <c r="Z1125" s="158">
        <v>45626</v>
      </c>
      <c r="AA1125" s="71">
        <f t="shared" si="90"/>
        <v>120</v>
      </c>
      <c r="AB1125" s="71">
        <v>0</v>
      </c>
      <c r="AC1125" s="299">
        <v>0</v>
      </c>
      <c r="AD1125" s="71">
        <v>0</v>
      </c>
      <c r="AE1125" s="158" t="s">
        <v>74</v>
      </c>
      <c r="AF1125" s="71">
        <f t="shared" si="86"/>
        <v>0</v>
      </c>
      <c r="AG1125" s="70">
        <v>0</v>
      </c>
      <c r="AH1125" s="300">
        <v>0</v>
      </c>
      <c r="AI1125" s="158" t="s">
        <v>74</v>
      </c>
      <c r="AJ1125" s="67">
        <v>0</v>
      </c>
      <c r="AK1125" s="76" t="s">
        <v>74</v>
      </c>
      <c r="AL1125" s="76" t="s">
        <v>74</v>
      </c>
      <c r="AM1125" s="71">
        <f t="shared" si="87"/>
        <v>0</v>
      </c>
      <c r="AN1125" s="305">
        <f>+K1125+AC1125-AH1125</f>
        <v>8400000</v>
      </c>
      <c r="AO1125" s="67" t="s">
        <v>66</v>
      </c>
      <c r="AP1125" s="70">
        <v>8400000</v>
      </c>
      <c r="AQ1125" s="67" t="s">
        <v>94</v>
      </c>
      <c r="AR1125" s="70">
        <v>0</v>
      </c>
      <c r="AS1125" s="80" t="s">
        <v>74</v>
      </c>
      <c r="AT1125" s="301">
        <v>6300000</v>
      </c>
      <c r="AU1125" s="203">
        <f t="shared" si="88"/>
        <v>2100000</v>
      </c>
      <c r="AV1125" s="83">
        <f t="shared" si="89"/>
        <v>0.75</v>
      </c>
      <c r="AW1125" s="158" t="s">
        <v>74</v>
      </c>
      <c r="AX1125" s="67" t="s">
        <v>95</v>
      </c>
      <c r="AY1125" s="71" t="s">
        <v>7364</v>
      </c>
      <c r="AZ1125" s="68" t="s">
        <v>66</v>
      </c>
      <c r="BA1125" s="68" t="s">
        <v>66</v>
      </c>
    </row>
    <row r="1126" spans="2:53" x14ac:dyDescent="0.25">
      <c r="B1126" s="68">
        <v>2024</v>
      </c>
      <c r="C1126" s="68">
        <v>891780111</v>
      </c>
      <c r="D1126" s="69" t="s">
        <v>64</v>
      </c>
      <c r="E1126" s="74" t="s">
        <v>7363</v>
      </c>
      <c r="F1126" s="71" t="s">
        <v>7362</v>
      </c>
      <c r="G1126" s="314">
        <v>0</v>
      </c>
      <c r="H1126" s="67" t="s">
        <v>72</v>
      </c>
      <c r="I1126" s="69" t="s">
        <v>65</v>
      </c>
      <c r="J1126" s="70" t="s">
        <v>7361</v>
      </c>
      <c r="K1126" s="70">
        <v>10800000</v>
      </c>
      <c r="L1126" s="68" t="s">
        <v>67</v>
      </c>
      <c r="M1126" s="70" t="s">
        <v>7360</v>
      </c>
      <c r="N1126" s="70">
        <v>36724927</v>
      </c>
      <c r="O1126" s="70">
        <v>1498</v>
      </c>
      <c r="P1126" s="158">
        <v>45475</v>
      </c>
      <c r="Q1126" s="70">
        <v>4519037000</v>
      </c>
      <c r="R1126" s="158">
        <v>45506</v>
      </c>
      <c r="S1126" s="70">
        <v>10800000</v>
      </c>
      <c r="T1126" s="67" t="s">
        <v>66</v>
      </c>
      <c r="U1126" s="70">
        <v>85459497</v>
      </c>
      <c r="V1126" s="70" t="s">
        <v>4616</v>
      </c>
      <c r="W1126" s="158">
        <v>45506</v>
      </c>
      <c r="X1126" s="158">
        <v>45506</v>
      </c>
      <c r="Y1126" s="78" t="s">
        <v>74</v>
      </c>
      <c r="Z1126" s="158">
        <v>45626</v>
      </c>
      <c r="AA1126" s="71">
        <f t="shared" si="90"/>
        <v>120</v>
      </c>
      <c r="AB1126" s="71">
        <v>0</v>
      </c>
      <c r="AC1126" s="299">
        <v>0</v>
      </c>
      <c r="AD1126" s="71">
        <v>0</v>
      </c>
      <c r="AE1126" s="158" t="s">
        <v>74</v>
      </c>
      <c r="AF1126" s="71">
        <f t="shared" si="86"/>
        <v>0</v>
      </c>
      <c r="AG1126" s="70">
        <v>0</v>
      </c>
      <c r="AH1126" s="300">
        <v>0</v>
      </c>
      <c r="AI1126" s="158" t="s">
        <v>74</v>
      </c>
      <c r="AJ1126" s="67">
        <v>0</v>
      </c>
      <c r="AK1126" s="76" t="s">
        <v>74</v>
      </c>
      <c r="AL1126" s="76" t="s">
        <v>74</v>
      </c>
      <c r="AM1126" s="71">
        <f t="shared" si="87"/>
        <v>0</v>
      </c>
      <c r="AN1126" s="305">
        <f>+K1126+AC1126-AH1126</f>
        <v>10800000</v>
      </c>
      <c r="AO1126" s="67" t="s">
        <v>66</v>
      </c>
      <c r="AP1126" s="70">
        <v>10800000</v>
      </c>
      <c r="AQ1126" s="67" t="s">
        <v>94</v>
      </c>
      <c r="AR1126" s="70">
        <v>0</v>
      </c>
      <c r="AS1126" s="80" t="s">
        <v>74</v>
      </c>
      <c r="AT1126" s="301">
        <v>8100000</v>
      </c>
      <c r="AU1126" s="203">
        <f t="shared" si="88"/>
        <v>2700000</v>
      </c>
      <c r="AV1126" s="83">
        <f t="shared" si="89"/>
        <v>0.75</v>
      </c>
      <c r="AW1126" s="158" t="s">
        <v>74</v>
      </c>
      <c r="AX1126" s="67" t="s">
        <v>95</v>
      </c>
      <c r="AY1126" s="71" t="s">
        <v>7359</v>
      </c>
      <c r="AZ1126" s="68" t="s">
        <v>66</v>
      </c>
      <c r="BA1126" s="68" t="s">
        <v>66</v>
      </c>
    </row>
    <row r="1127" spans="2:53" x14ac:dyDescent="0.25">
      <c r="B1127" s="68">
        <v>2024</v>
      </c>
      <c r="C1127" s="68">
        <v>891780111</v>
      </c>
      <c r="D1127" s="69" t="s">
        <v>64</v>
      </c>
      <c r="E1127" s="74" t="s">
        <v>7358</v>
      </c>
      <c r="F1127" s="71" t="s">
        <v>7357</v>
      </c>
      <c r="G1127" s="314">
        <v>0</v>
      </c>
      <c r="H1127" s="67" t="s">
        <v>72</v>
      </c>
      <c r="I1127" s="69" t="s">
        <v>1521</v>
      </c>
      <c r="J1127" s="70" t="s">
        <v>7356</v>
      </c>
      <c r="K1127" s="70">
        <v>11600000</v>
      </c>
      <c r="L1127" s="68" t="s">
        <v>67</v>
      </c>
      <c r="M1127" s="70" t="s">
        <v>7355</v>
      </c>
      <c r="N1127" s="70">
        <v>1082981011</v>
      </c>
      <c r="O1127" s="70">
        <v>1719</v>
      </c>
      <c r="P1127" s="158">
        <v>45498</v>
      </c>
      <c r="Q1127" s="70">
        <v>11600000</v>
      </c>
      <c r="R1127" s="158">
        <v>45506</v>
      </c>
      <c r="S1127" s="70">
        <v>11600000</v>
      </c>
      <c r="T1127" s="67" t="s">
        <v>66</v>
      </c>
      <c r="U1127" s="70">
        <v>36722626</v>
      </c>
      <c r="V1127" s="70" t="s">
        <v>7345</v>
      </c>
      <c r="W1127" s="158">
        <v>45506</v>
      </c>
      <c r="X1127" s="158">
        <v>45506</v>
      </c>
      <c r="Y1127" s="78" t="s">
        <v>74</v>
      </c>
      <c r="Z1127" s="158">
        <v>45626</v>
      </c>
      <c r="AA1127" s="71">
        <f t="shared" si="90"/>
        <v>120</v>
      </c>
      <c r="AB1127" s="71">
        <v>0</v>
      </c>
      <c r="AC1127" s="299">
        <v>0</v>
      </c>
      <c r="AD1127" s="71">
        <v>0</v>
      </c>
      <c r="AE1127" s="158" t="s">
        <v>74</v>
      </c>
      <c r="AF1127" s="71">
        <f t="shared" si="86"/>
        <v>0</v>
      </c>
      <c r="AG1127" s="70">
        <v>0</v>
      </c>
      <c r="AH1127" s="300">
        <v>0</v>
      </c>
      <c r="AI1127" s="158" t="s">
        <v>74</v>
      </c>
      <c r="AJ1127" s="67">
        <v>0</v>
      </c>
      <c r="AK1127" s="76" t="s">
        <v>74</v>
      </c>
      <c r="AL1127" s="76" t="s">
        <v>74</v>
      </c>
      <c r="AM1127" s="71">
        <f t="shared" si="87"/>
        <v>0</v>
      </c>
      <c r="AN1127" s="305">
        <f>+K1127+AC1127-AH1127</f>
        <v>11600000</v>
      </c>
      <c r="AO1127" s="67" t="s">
        <v>66</v>
      </c>
      <c r="AP1127" s="70">
        <v>11600000</v>
      </c>
      <c r="AQ1127" s="67" t="s">
        <v>94</v>
      </c>
      <c r="AR1127" s="70">
        <v>0</v>
      </c>
      <c r="AS1127" s="80" t="s">
        <v>74</v>
      </c>
      <c r="AT1127" s="301">
        <v>8700000</v>
      </c>
      <c r="AU1127" s="203">
        <f t="shared" si="88"/>
        <v>2900000</v>
      </c>
      <c r="AV1127" s="83">
        <f t="shared" si="89"/>
        <v>0.75</v>
      </c>
      <c r="AW1127" s="158" t="s">
        <v>74</v>
      </c>
      <c r="AX1127" s="67" t="s">
        <v>95</v>
      </c>
      <c r="AY1127" s="71" t="s">
        <v>7354</v>
      </c>
      <c r="AZ1127" s="68" t="s">
        <v>66</v>
      </c>
      <c r="BA1127" s="68" t="s">
        <v>66</v>
      </c>
    </row>
    <row r="1128" spans="2:53" x14ac:dyDescent="0.25">
      <c r="B1128" s="68">
        <v>2024</v>
      </c>
      <c r="C1128" s="68">
        <v>891780111</v>
      </c>
      <c r="D1128" s="69" t="s">
        <v>64</v>
      </c>
      <c r="E1128" s="74" t="s">
        <v>7353</v>
      </c>
      <c r="F1128" s="71" t="s">
        <v>7352</v>
      </c>
      <c r="G1128" s="314">
        <v>0</v>
      </c>
      <c r="H1128" s="67" t="s">
        <v>72</v>
      </c>
      <c r="I1128" s="69" t="s">
        <v>65</v>
      </c>
      <c r="J1128" s="70" t="s">
        <v>7275</v>
      </c>
      <c r="K1128" s="70">
        <v>8400000</v>
      </c>
      <c r="L1128" s="68" t="s">
        <v>67</v>
      </c>
      <c r="M1128" s="70" t="s">
        <v>7351</v>
      </c>
      <c r="N1128" s="70">
        <v>12558870</v>
      </c>
      <c r="O1128" s="70">
        <v>1499</v>
      </c>
      <c r="P1128" s="158">
        <v>45475</v>
      </c>
      <c r="Q1128" s="70">
        <v>2126650000</v>
      </c>
      <c r="R1128" s="158">
        <v>45506</v>
      </c>
      <c r="S1128" s="70">
        <v>8400000</v>
      </c>
      <c r="T1128" s="67" t="s">
        <v>66</v>
      </c>
      <c r="U1128" s="70">
        <v>85459497</v>
      </c>
      <c r="V1128" s="70" t="s">
        <v>4616</v>
      </c>
      <c r="W1128" s="158">
        <v>45506</v>
      </c>
      <c r="X1128" s="158">
        <v>45506</v>
      </c>
      <c r="Y1128" s="78" t="s">
        <v>74</v>
      </c>
      <c r="Z1128" s="158">
        <v>45626</v>
      </c>
      <c r="AA1128" s="71">
        <f t="shared" si="90"/>
        <v>120</v>
      </c>
      <c r="AB1128" s="71">
        <v>0</v>
      </c>
      <c r="AC1128" s="299">
        <v>0</v>
      </c>
      <c r="AD1128" s="71">
        <v>0</v>
      </c>
      <c r="AE1128" s="158" t="s">
        <v>74</v>
      </c>
      <c r="AF1128" s="71">
        <f t="shared" si="86"/>
        <v>0</v>
      </c>
      <c r="AG1128" s="70">
        <v>0</v>
      </c>
      <c r="AH1128" s="300">
        <v>0</v>
      </c>
      <c r="AI1128" s="158" t="s">
        <v>74</v>
      </c>
      <c r="AJ1128" s="67">
        <v>0</v>
      </c>
      <c r="AK1128" s="76" t="s">
        <v>74</v>
      </c>
      <c r="AL1128" s="76" t="s">
        <v>74</v>
      </c>
      <c r="AM1128" s="71">
        <f t="shared" si="87"/>
        <v>0</v>
      </c>
      <c r="AN1128" s="305">
        <f>+K1128+AC1128-AH1128</f>
        <v>8400000</v>
      </c>
      <c r="AO1128" s="67" t="s">
        <v>66</v>
      </c>
      <c r="AP1128" s="70">
        <v>8400000</v>
      </c>
      <c r="AQ1128" s="67" t="s">
        <v>94</v>
      </c>
      <c r="AR1128" s="70">
        <v>0</v>
      </c>
      <c r="AS1128" s="80" t="s">
        <v>74</v>
      </c>
      <c r="AT1128" s="301">
        <v>6300000</v>
      </c>
      <c r="AU1128" s="203">
        <f t="shared" si="88"/>
        <v>2100000</v>
      </c>
      <c r="AV1128" s="83">
        <f t="shared" si="89"/>
        <v>0.75</v>
      </c>
      <c r="AW1128" s="158" t="s">
        <v>74</v>
      </c>
      <c r="AX1128" s="67" t="s">
        <v>95</v>
      </c>
      <c r="AY1128" s="71" t="s">
        <v>7350</v>
      </c>
      <c r="AZ1128" s="68" t="s">
        <v>66</v>
      </c>
      <c r="BA1128" s="68" t="s">
        <v>66</v>
      </c>
    </row>
    <row r="1129" spans="2:53" x14ac:dyDescent="0.25">
      <c r="B1129" s="68">
        <v>2024</v>
      </c>
      <c r="C1129" s="68">
        <v>891780111</v>
      </c>
      <c r="D1129" s="69" t="s">
        <v>64</v>
      </c>
      <c r="E1129" s="74" t="s">
        <v>7349</v>
      </c>
      <c r="F1129" s="71" t="s">
        <v>7348</v>
      </c>
      <c r="G1129" s="314">
        <v>0</v>
      </c>
      <c r="H1129" s="67" t="s">
        <v>72</v>
      </c>
      <c r="I1129" s="69" t="s">
        <v>65</v>
      </c>
      <c r="J1129" s="70" t="s">
        <v>7347</v>
      </c>
      <c r="K1129" s="70">
        <v>11600000</v>
      </c>
      <c r="L1129" s="68" t="s">
        <v>67</v>
      </c>
      <c r="M1129" s="70" t="s">
        <v>7346</v>
      </c>
      <c r="N1129" s="70">
        <v>57464899</v>
      </c>
      <c r="O1129" s="70">
        <v>1498</v>
      </c>
      <c r="P1129" s="158">
        <v>45475</v>
      </c>
      <c r="Q1129" s="70">
        <v>4519037000</v>
      </c>
      <c r="R1129" s="158">
        <v>45506</v>
      </c>
      <c r="S1129" s="70">
        <v>11600000</v>
      </c>
      <c r="T1129" s="67" t="s">
        <v>66</v>
      </c>
      <c r="U1129" s="70">
        <v>36722626</v>
      </c>
      <c r="V1129" s="70" t="s">
        <v>7345</v>
      </c>
      <c r="W1129" s="158">
        <v>45506</v>
      </c>
      <c r="X1129" s="158">
        <v>45506</v>
      </c>
      <c r="Y1129" s="78" t="s">
        <v>74</v>
      </c>
      <c r="Z1129" s="158">
        <v>45626</v>
      </c>
      <c r="AA1129" s="71">
        <f t="shared" si="90"/>
        <v>120</v>
      </c>
      <c r="AB1129" s="71">
        <v>0</v>
      </c>
      <c r="AC1129" s="299">
        <v>0</v>
      </c>
      <c r="AD1129" s="71">
        <v>0</v>
      </c>
      <c r="AE1129" s="158" t="s">
        <v>74</v>
      </c>
      <c r="AF1129" s="71">
        <f t="shared" si="86"/>
        <v>0</v>
      </c>
      <c r="AG1129" s="70">
        <v>0</v>
      </c>
      <c r="AH1129" s="300">
        <v>0</v>
      </c>
      <c r="AI1129" s="158" t="s">
        <v>74</v>
      </c>
      <c r="AJ1129" s="67">
        <v>0</v>
      </c>
      <c r="AK1129" s="76" t="s">
        <v>74</v>
      </c>
      <c r="AL1129" s="76" t="s">
        <v>74</v>
      </c>
      <c r="AM1129" s="71">
        <f t="shared" si="87"/>
        <v>0</v>
      </c>
      <c r="AN1129" s="305">
        <f>+K1129+AC1129-AH1129</f>
        <v>11600000</v>
      </c>
      <c r="AO1129" s="67" t="s">
        <v>66</v>
      </c>
      <c r="AP1129" s="70">
        <v>11600000</v>
      </c>
      <c r="AQ1129" s="67" t="s">
        <v>94</v>
      </c>
      <c r="AR1129" s="70">
        <v>0</v>
      </c>
      <c r="AS1129" s="80" t="s">
        <v>74</v>
      </c>
      <c r="AT1129" s="301">
        <v>8700000</v>
      </c>
      <c r="AU1129" s="203">
        <f t="shared" si="88"/>
        <v>2900000</v>
      </c>
      <c r="AV1129" s="83">
        <f t="shared" si="89"/>
        <v>0.75</v>
      </c>
      <c r="AW1129" s="158" t="s">
        <v>74</v>
      </c>
      <c r="AX1129" s="67" t="s">
        <v>95</v>
      </c>
      <c r="AY1129" s="71" t="s">
        <v>7344</v>
      </c>
      <c r="AZ1129" s="68" t="s">
        <v>66</v>
      </c>
      <c r="BA1129" s="68" t="s">
        <v>66</v>
      </c>
    </row>
    <row r="1130" spans="2:53" x14ac:dyDescent="0.25">
      <c r="B1130" s="68">
        <v>2024</v>
      </c>
      <c r="C1130" s="68">
        <v>891780111</v>
      </c>
      <c r="D1130" s="69" t="s">
        <v>64</v>
      </c>
      <c r="E1130" s="74" t="s">
        <v>7343</v>
      </c>
      <c r="F1130" s="71" t="s">
        <v>7342</v>
      </c>
      <c r="G1130" s="314">
        <v>0</v>
      </c>
      <c r="H1130" s="67" t="s">
        <v>72</v>
      </c>
      <c r="I1130" s="69" t="s">
        <v>65</v>
      </c>
      <c r="J1130" s="70" t="s">
        <v>7341</v>
      </c>
      <c r="K1130" s="70">
        <v>8400000</v>
      </c>
      <c r="L1130" s="68" t="s">
        <v>67</v>
      </c>
      <c r="M1130" s="70" t="s">
        <v>7340</v>
      </c>
      <c r="N1130" s="70">
        <v>39069270</v>
      </c>
      <c r="O1130" s="70">
        <v>1499</v>
      </c>
      <c r="P1130" s="158">
        <v>45475</v>
      </c>
      <c r="Q1130" s="70">
        <v>2126650000</v>
      </c>
      <c r="R1130" s="158">
        <v>45506</v>
      </c>
      <c r="S1130" s="70">
        <v>8400000</v>
      </c>
      <c r="T1130" s="67" t="s">
        <v>66</v>
      </c>
      <c r="U1130" s="70">
        <v>85467461</v>
      </c>
      <c r="V1130" s="70" t="s">
        <v>6140</v>
      </c>
      <c r="W1130" s="158">
        <v>45506</v>
      </c>
      <c r="X1130" s="158">
        <v>45506</v>
      </c>
      <c r="Y1130" s="78" t="s">
        <v>74</v>
      </c>
      <c r="Z1130" s="158">
        <v>45626</v>
      </c>
      <c r="AA1130" s="71">
        <f t="shared" si="90"/>
        <v>120</v>
      </c>
      <c r="AB1130" s="71">
        <v>0</v>
      </c>
      <c r="AC1130" s="299">
        <v>0</v>
      </c>
      <c r="AD1130" s="71">
        <v>0</v>
      </c>
      <c r="AE1130" s="158" t="s">
        <v>74</v>
      </c>
      <c r="AF1130" s="71">
        <f t="shared" si="86"/>
        <v>0</v>
      </c>
      <c r="AG1130" s="70">
        <v>0</v>
      </c>
      <c r="AH1130" s="300">
        <v>0</v>
      </c>
      <c r="AI1130" s="158" t="s">
        <v>74</v>
      </c>
      <c r="AJ1130" s="67">
        <v>0</v>
      </c>
      <c r="AK1130" s="76" t="s">
        <v>74</v>
      </c>
      <c r="AL1130" s="76" t="s">
        <v>74</v>
      </c>
      <c r="AM1130" s="71">
        <f t="shared" si="87"/>
        <v>0</v>
      </c>
      <c r="AN1130" s="305">
        <f>+K1130+AC1130-AH1130</f>
        <v>8400000</v>
      </c>
      <c r="AO1130" s="67" t="s">
        <v>66</v>
      </c>
      <c r="AP1130" s="70">
        <v>8400000</v>
      </c>
      <c r="AQ1130" s="67" t="s">
        <v>94</v>
      </c>
      <c r="AR1130" s="70">
        <v>0</v>
      </c>
      <c r="AS1130" s="80" t="s">
        <v>74</v>
      </c>
      <c r="AT1130" s="301">
        <v>6300000</v>
      </c>
      <c r="AU1130" s="203">
        <f t="shared" si="88"/>
        <v>2100000</v>
      </c>
      <c r="AV1130" s="83">
        <f t="shared" si="89"/>
        <v>0.75</v>
      </c>
      <c r="AW1130" s="158" t="s">
        <v>74</v>
      </c>
      <c r="AX1130" s="67" t="s">
        <v>95</v>
      </c>
      <c r="AY1130" s="71" t="s">
        <v>7339</v>
      </c>
      <c r="AZ1130" s="68" t="s">
        <v>66</v>
      </c>
      <c r="BA1130" s="68" t="s">
        <v>66</v>
      </c>
    </row>
    <row r="1131" spans="2:53" x14ac:dyDescent="0.25">
      <c r="B1131" s="68">
        <v>2024</v>
      </c>
      <c r="C1131" s="68">
        <v>891780111</v>
      </c>
      <c r="D1131" s="69" t="s">
        <v>64</v>
      </c>
      <c r="E1131" s="74" t="s">
        <v>7338</v>
      </c>
      <c r="F1131" s="71" t="s">
        <v>7337</v>
      </c>
      <c r="G1131" s="314">
        <v>0</v>
      </c>
      <c r="H1131" s="67" t="s">
        <v>72</v>
      </c>
      <c r="I1131" s="69" t="s">
        <v>65</v>
      </c>
      <c r="J1131" s="70" t="s">
        <v>7275</v>
      </c>
      <c r="K1131" s="70">
        <v>8400000</v>
      </c>
      <c r="L1131" s="68" t="s">
        <v>67</v>
      </c>
      <c r="M1131" s="70" t="s">
        <v>7336</v>
      </c>
      <c r="N1131" s="70">
        <v>12550715</v>
      </c>
      <c r="O1131" s="70">
        <v>1499</v>
      </c>
      <c r="P1131" s="158">
        <v>45475</v>
      </c>
      <c r="Q1131" s="70">
        <v>2126650000</v>
      </c>
      <c r="R1131" s="158">
        <v>45506</v>
      </c>
      <c r="S1131" s="70">
        <v>8400000</v>
      </c>
      <c r="T1131" s="67" t="s">
        <v>66</v>
      </c>
      <c r="U1131" s="70">
        <v>85459497</v>
      </c>
      <c r="V1131" s="70" t="s">
        <v>4616</v>
      </c>
      <c r="W1131" s="158">
        <v>45506</v>
      </c>
      <c r="X1131" s="158">
        <v>45506</v>
      </c>
      <c r="Y1131" s="78" t="s">
        <v>74</v>
      </c>
      <c r="Z1131" s="158">
        <v>45626</v>
      </c>
      <c r="AA1131" s="71">
        <f t="shared" si="90"/>
        <v>120</v>
      </c>
      <c r="AB1131" s="71">
        <v>0</v>
      </c>
      <c r="AC1131" s="299">
        <v>0</v>
      </c>
      <c r="AD1131" s="71">
        <v>0</v>
      </c>
      <c r="AE1131" s="158" t="s">
        <v>74</v>
      </c>
      <c r="AF1131" s="71">
        <f t="shared" si="86"/>
        <v>0</v>
      </c>
      <c r="AG1131" s="70">
        <v>0</v>
      </c>
      <c r="AH1131" s="300">
        <v>0</v>
      </c>
      <c r="AI1131" s="158" t="s">
        <v>74</v>
      </c>
      <c r="AJ1131" s="67">
        <v>0</v>
      </c>
      <c r="AK1131" s="76" t="s">
        <v>74</v>
      </c>
      <c r="AL1131" s="76" t="s">
        <v>74</v>
      </c>
      <c r="AM1131" s="71">
        <f t="shared" si="87"/>
        <v>0</v>
      </c>
      <c r="AN1131" s="305">
        <f>+K1131+AC1131-AH1131</f>
        <v>8400000</v>
      </c>
      <c r="AO1131" s="67" t="s">
        <v>66</v>
      </c>
      <c r="AP1131" s="70">
        <v>8400000</v>
      </c>
      <c r="AQ1131" s="67" t="s">
        <v>94</v>
      </c>
      <c r="AR1131" s="70">
        <v>0</v>
      </c>
      <c r="AS1131" s="80" t="s">
        <v>74</v>
      </c>
      <c r="AT1131" s="301">
        <v>6300000</v>
      </c>
      <c r="AU1131" s="203">
        <f t="shared" si="88"/>
        <v>2100000</v>
      </c>
      <c r="AV1131" s="83">
        <f t="shared" si="89"/>
        <v>0.75</v>
      </c>
      <c r="AW1131" s="158" t="s">
        <v>74</v>
      </c>
      <c r="AX1131" s="67" t="s">
        <v>95</v>
      </c>
      <c r="AY1131" s="71" t="s">
        <v>7335</v>
      </c>
      <c r="AZ1131" s="68" t="s">
        <v>66</v>
      </c>
      <c r="BA1131" s="68" t="s">
        <v>66</v>
      </c>
    </row>
    <row r="1132" spans="2:53" x14ac:dyDescent="0.25">
      <c r="B1132" s="68">
        <v>2024</v>
      </c>
      <c r="C1132" s="68">
        <v>891780111</v>
      </c>
      <c r="D1132" s="69" t="s">
        <v>64</v>
      </c>
      <c r="E1132" s="74" t="s">
        <v>7334</v>
      </c>
      <c r="F1132" s="71" t="s">
        <v>7333</v>
      </c>
      <c r="G1132" s="314">
        <v>0</v>
      </c>
      <c r="H1132" s="67" t="s">
        <v>72</v>
      </c>
      <c r="I1132" s="69" t="s">
        <v>65</v>
      </c>
      <c r="J1132" s="70" t="s">
        <v>7275</v>
      </c>
      <c r="K1132" s="70">
        <v>8400000</v>
      </c>
      <c r="L1132" s="68" t="s">
        <v>67</v>
      </c>
      <c r="M1132" s="70" t="s">
        <v>7332</v>
      </c>
      <c r="N1132" s="70">
        <v>1082944952</v>
      </c>
      <c r="O1132" s="70">
        <v>1499</v>
      </c>
      <c r="P1132" s="158">
        <v>45475</v>
      </c>
      <c r="Q1132" s="70">
        <v>2126650000</v>
      </c>
      <c r="R1132" s="158">
        <v>45506</v>
      </c>
      <c r="S1132" s="70">
        <v>8400000</v>
      </c>
      <c r="T1132" s="67" t="s">
        <v>66</v>
      </c>
      <c r="U1132" s="70">
        <v>85459497</v>
      </c>
      <c r="V1132" s="70" t="s">
        <v>4616</v>
      </c>
      <c r="W1132" s="158">
        <v>45506</v>
      </c>
      <c r="X1132" s="158">
        <v>45506</v>
      </c>
      <c r="Y1132" s="78" t="s">
        <v>74</v>
      </c>
      <c r="Z1132" s="158">
        <v>45626</v>
      </c>
      <c r="AA1132" s="71">
        <f t="shared" si="90"/>
        <v>120</v>
      </c>
      <c r="AB1132" s="71">
        <v>0</v>
      </c>
      <c r="AC1132" s="299">
        <v>0</v>
      </c>
      <c r="AD1132" s="71">
        <v>0</v>
      </c>
      <c r="AE1132" s="158" t="s">
        <v>74</v>
      </c>
      <c r="AF1132" s="71">
        <f t="shared" si="86"/>
        <v>0</v>
      </c>
      <c r="AG1132" s="70">
        <v>0</v>
      </c>
      <c r="AH1132" s="300">
        <v>0</v>
      </c>
      <c r="AI1132" s="158" t="s">
        <v>74</v>
      </c>
      <c r="AJ1132" s="67">
        <v>0</v>
      </c>
      <c r="AK1132" s="76" t="s">
        <v>74</v>
      </c>
      <c r="AL1132" s="76" t="s">
        <v>74</v>
      </c>
      <c r="AM1132" s="71">
        <f t="shared" si="87"/>
        <v>0</v>
      </c>
      <c r="AN1132" s="305">
        <f>+K1132+AC1132-AH1132</f>
        <v>8400000</v>
      </c>
      <c r="AO1132" s="67" t="s">
        <v>66</v>
      </c>
      <c r="AP1132" s="70">
        <v>8400000</v>
      </c>
      <c r="AQ1132" s="67" t="s">
        <v>94</v>
      </c>
      <c r="AR1132" s="70">
        <v>0</v>
      </c>
      <c r="AS1132" s="80" t="s">
        <v>74</v>
      </c>
      <c r="AT1132" s="301">
        <v>4200000</v>
      </c>
      <c r="AU1132" s="203">
        <f t="shared" si="88"/>
        <v>4200000</v>
      </c>
      <c r="AV1132" s="83">
        <f t="shared" si="89"/>
        <v>0.5</v>
      </c>
      <c r="AW1132" s="158" t="s">
        <v>74</v>
      </c>
      <c r="AX1132" s="67" t="s">
        <v>95</v>
      </c>
      <c r="AY1132" s="71" t="s">
        <v>7331</v>
      </c>
      <c r="AZ1132" s="68" t="s">
        <v>66</v>
      </c>
      <c r="BA1132" s="68" t="s">
        <v>66</v>
      </c>
    </row>
    <row r="1133" spans="2:53" x14ac:dyDescent="0.25">
      <c r="B1133" s="68">
        <v>2024</v>
      </c>
      <c r="C1133" s="68">
        <v>891780111</v>
      </c>
      <c r="D1133" s="69" t="s">
        <v>64</v>
      </c>
      <c r="E1133" s="74" t="s">
        <v>7330</v>
      </c>
      <c r="F1133" s="71" t="s">
        <v>7329</v>
      </c>
      <c r="G1133" s="314">
        <v>0</v>
      </c>
      <c r="H1133" s="67" t="s">
        <v>72</v>
      </c>
      <c r="I1133" s="69" t="s">
        <v>65</v>
      </c>
      <c r="J1133" s="70" t="s">
        <v>7275</v>
      </c>
      <c r="K1133" s="70">
        <v>8400000</v>
      </c>
      <c r="L1133" s="68" t="s">
        <v>67</v>
      </c>
      <c r="M1133" s="70" t="s">
        <v>7328</v>
      </c>
      <c r="N1133" s="70">
        <v>1082991395</v>
      </c>
      <c r="O1133" s="70">
        <v>1499</v>
      </c>
      <c r="P1133" s="158">
        <v>45475</v>
      </c>
      <c r="Q1133" s="70">
        <v>2126650000</v>
      </c>
      <c r="R1133" s="158">
        <v>45506</v>
      </c>
      <c r="S1133" s="70">
        <v>8400000</v>
      </c>
      <c r="T1133" s="67" t="s">
        <v>66</v>
      </c>
      <c r="U1133" s="70">
        <v>85459497</v>
      </c>
      <c r="V1133" s="70" t="s">
        <v>4616</v>
      </c>
      <c r="W1133" s="158">
        <v>45506</v>
      </c>
      <c r="X1133" s="158">
        <v>45506</v>
      </c>
      <c r="Y1133" s="78" t="s">
        <v>74</v>
      </c>
      <c r="Z1133" s="158">
        <v>45626</v>
      </c>
      <c r="AA1133" s="71">
        <f t="shared" si="90"/>
        <v>120</v>
      </c>
      <c r="AB1133" s="71">
        <v>0</v>
      </c>
      <c r="AC1133" s="299">
        <v>0</v>
      </c>
      <c r="AD1133" s="71">
        <v>0</v>
      </c>
      <c r="AE1133" s="158" t="s">
        <v>74</v>
      </c>
      <c r="AF1133" s="71">
        <f t="shared" si="86"/>
        <v>0</v>
      </c>
      <c r="AG1133" s="70">
        <v>0</v>
      </c>
      <c r="AH1133" s="300">
        <v>0</v>
      </c>
      <c r="AI1133" s="158" t="s">
        <v>74</v>
      </c>
      <c r="AJ1133" s="67">
        <v>0</v>
      </c>
      <c r="AK1133" s="76" t="s">
        <v>74</v>
      </c>
      <c r="AL1133" s="76" t="s">
        <v>74</v>
      </c>
      <c r="AM1133" s="71">
        <f t="shared" si="87"/>
        <v>0</v>
      </c>
      <c r="AN1133" s="305">
        <f>+K1133+AC1133-AH1133</f>
        <v>8400000</v>
      </c>
      <c r="AO1133" s="67" t="s">
        <v>66</v>
      </c>
      <c r="AP1133" s="70">
        <v>8400000</v>
      </c>
      <c r="AQ1133" s="67" t="s">
        <v>94</v>
      </c>
      <c r="AR1133" s="70">
        <v>0</v>
      </c>
      <c r="AS1133" s="80" t="s">
        <v>74</v>
      </c>
      <c r="AT1133" s="301">
        <v>6300000</v>
      </c>
      <c r="AU1133" s="203">
        <f t="shared" si="88"/>
        <v>2100000</v>
      </c>
      <c r="AV1133" s="83">
        <f t="shared" si="89"/>
        <v>0.75</v>
      </c>
      <c r="AW1133" s="158" t="s">
        <v>74</v>
      </c>
      <c r="AX1133" s="67" t="s">
        <v>95</v>
      </c>
      <c r="AY1133" s="71" t="s">
        <v>7327</v>
      </c>
      <c r="AZ1133" s="68" t="s">
        <v>66</v>
      </c>
      <c r="BA1133" s="68" t="s">
        <v>66</v>
      </c>
    </row>
    <row r="1134" spans="2:53" x14ac:dyDescent="0.25">
      <c r="B1134" s="68">
        <v>2024</v>
      </c>
      <c r="C1134" s="68">
        <v>891780111</v>
      </c>
      <c r="D1134" s="69" t="s">
        <v>64</v>
      </c>
      <c r="E1134" s="74" t="s">
        <v>7326</v>
      </c>
      <c r="F1134" s="71" t="s">
        <v>7325</v>
      </c>
      <c r="G1134" s="314">
        <v>0</v>
      </c>
      <c r="H1134" s="67" t="s">
        <v>72</v>
      </c>
      <c r="I1134" s="69" t="s">
        <v>65</v>
      </c>
      <c r="J1134" s="70" t="s">
        <v>7275</v>
      </c>
      <c r="K1134" s="70">
        <v>8400000</v>
      </c>
      <c r="L1134" s="68" t="s">
        <v>67</v>
      </c>
      <c r="M1134" s="70" t="s">
        <v>7324</v>
      </c>
      <c r="N1134" s="70">
        <v>1082946193</v>
      </c>
      <c r="O1134" s="70">
        <v>1499</v>
      </c>
      <c r="P1134" s="158">
        <v>45475</v>
      </c>
      <c r="Q1134" s="70">
        <v>2126650000</v>
      </c>
      <c r="R1134" s="158">
        <v>45506</v>
      </c>
      <c r="S1134" s="70">
        <v>8400000</v>
      </c>
      <c r="T1134" s="67" t="s">
        <v>66</v>
      </c>
      <c r="U1134" s="70">
        <v>85459497</v>
      </c>
      <c r="V1134" s="70" t="s">
        <v>4616</v>
      </c>
      <c r="W1134" s="158">
        <v>45506</v>
      </c>
      <c r="X1134" s="158">
        <v>45506</v>
      </c>
      <c r="Y1134" s="78" t="s">
        <v>74</v>
      </c>
      <c r="Z1134" s="158">
        <v>45626</v>
      </c>
      <c r="AA1134" s="71">
        <f t="shared" si="90"/>
        <v>120</v>
      </c>
      <c r="AB1134" s="71">
        <v>0</v>
      </c>
      <c r="AC1134" s="299">
        <v>0</v>
      </c>
      <c r="AD1134" s="71">
        <v>0</v>
      </c>
      <c r="AE1134" s="158" t="s">
        <v>74</v>
      </c>
      <c r="AF1134" s="71">
        <f t="shared" si="86"/>
        <v>0</v>
      </c>
      <c r="AG1134" s="70">
        <v>0</v>
      </c>
      <c r="AH1134" s="300">
        <v>0</v>
      </c>
      <c r="AI1134" s="158" t="s">
        <v>74</v>
      </c>
      <c r="AJ1134" s="67">
        <v>0</v>
      </c>
      <c r="AK1134" s="76" t="s">
        <v>74</v>
      </c>
      <c r="AL1134" s="76" t="s">
        <v>74</v>
      </c>
      <c r="AM1134" s="71">
        <f t="shared" si="87"/>
        <v>0</v>
      </c>
      <c r="AN1134" s="305">
        <f>+K1134+AC1134-AH1134</f>
        <v>8400000</v>
      </c>
      <c r="AO1134" s="67" t="s">
        <v>66</v>
      </c>
      <c r="AP1134" s="70">
        <v>8400000</v>
      </c>
      <c r="AQ1134" s="67" t="s">
        <v>94</v>
      </c>
      <c r="AR1134" s="70">
        <v>0</v>
      </c>
      <c r="AS1134" s="80" t="s">
        <v>74</v>
      </c>
      <c r="AT1134" s="301">
        <v>6300000</v>
      </c>
      <c r="AU1134" s="203">
        <f t="shared" si="88"/>
        <v>2100000</v>
      </c>
      <c r="AV1134" s="83">
        <f t="shared" si="89"/>
        <v>0.75</v>
      </c>
      <c r="AW1134" s="158" t="s">
        <v>74</v>
      </c>
      <c r="AX1134" s="67" t="s">
        <v>95</v>
      </c>
      <c r="AY1134" s="71" t="s">
        <v>7323</v>
      </c>
      <c r="AZ1134" s="68" t="s">
        <v>66</v>
      </c>
      <c r="BA1134" s="68" t="s">
        <v>66</v>
      </c>
    </row>
    <row r="1135" spans="2:53" x14ac:dyDescent="0.25">
      <c r="B1135" s="68">
        <v>2024</v>
      </c>
      <c r="C1135" s="68">
        <v>891780111</v>
      </c>
      <c r="D1135" s="69" t="s">
        <v>64</v>
      </c>
      <c r="E1135" s="74" t="s">
        <v>7322</v>
      </c>
      <c r="F1135" s="71" t="s">
        <v>7321</v>
      </c>
      <c r="G1135" s="314">
        <v>0</v>
      </c>
      <c r="H1135" s="67" t="s">
        <v>72</v>
      </c>
      <c r="I1135" s="69" t="s">
        <v>65</v>
      </c>
      <c r="J1135" s="70" t="s">
        <v>7275</v>
      </c>
      <c r="K1135" s="70">
        <v>8400000</v>
      </c>
      <c r="L1135" s="68" t="s">
        <v>67</v>
      </c>
      <c r="M1135" s="70" t="s">
        <v>7320</v>
      </c>
      <c r="N1135" s="70">
        <v>1083030981</v>
      </c>
      <c r="O1135" s="70">
        <v>1499</v>
      </c>
      <c r="P1135" s="158">
        <v>45475</v>
      </c>
      <c r="Q1135" s="70">
        <v>2126650000</v>
      </c>
      <c r="R1135" s="158">
        <v>45506</v>
      </c>
      <c r="S1135" s="70">
        <v>8400000</v>
      </c>
      <c r="T1135" s="67" t="s">
        <v>66</v>
      </c>
      <c r="U1135" s="70">
        <v>85459497</v>
      </c>
      <c r="V1135" s="70" t="s">
        <v>4616</v>
      </c>
      <c r="W1135" s="158">
        <v>45506</v>
      </c>
      <c r="X1135" s="158">
        <v>45506</v>
      </c>
      <c r="Y1135" s="78" t="s">
        <v>74</v>
      </c>
      <c r="Z1135" s="158">
        <v>45626</v>
      </c>
      <c r="AA1135" s="71">
        <f t="shared" si="90"/>
        <v>120</v>
      </c>
      <c r="AB1135" s="71">
        <v>0</v>
      </c>
      <c r="AC1135" s="299">
        <v>0</v>
      </c>
      <c r="AD1135" s="71">
        <v>0</v>
      </c>
      <c r="AE1135" s="158" t="s">
        <v>74</v>
      </c>
      <c r="AF1135" s="71">
        <f t="shared" si="86"/>
        <v>0</v>
      </c>
      <c r="AG1135" s="70">
        <v>0</v>
      </c>
      <c r="AH1135" s="300">
        <v>0</v>
      </c>
      <c r="AI1135" s="158" t="s">
        <v>74</v>
      </c>
      <c r="AJ1135" s="67">
        <v>0</v>
      </c>
      <c r="AK1135" s="76" t="s">
        <v>74</v>
      </c>
      <c r="AL1135" s="76" t="s">
        <v>74</v>
      </c>
      <c r="AM1135" s="71">
        <f t="shared" si="87"/>
        <v>0</v>
      </c>
      <c r="AN1135" s="305">
        <f>+K1135+AC1135-AH1135</f>
        <v>8400000</v>
      </c>
      <c r="AO1135" s="67" t="s">
        <v>66</v>
      </c>
      <c r="AP1135" s="70">
        <v>8400000</v>
      </c>
      <c r="AQ1135" s="67" t="s">
        <v>94</v>
      </c>
      <c r="AR1135" s="70">
        <v>0</v>
      </c>
      <c r="AS1135" s="80" t="s">
        <v>74</v>
      </c>
      <c r="AT1135" s="301">
        <v>6300000</v>
      </c>
      <c r="AU1135" s="203">
        <f t="shared" si="88"/>
        <v>2100000</v>
      </c>
      <c r="AV1135" s="83">
        <f t="shared" si="89"/>
        <v>0.75</v>
      </c>
      <c r="AW1135" s="158" t="s">
        <v>74</v>
      </c>
      <c r="AX1135" s="67" t="s">
        <v>95</v>
      </c>
      <c r="AY1135" s="71" t="s">
        <v>7319</v>
      </c>
      <c r="AZ1135" s="68" t="s">
        <v>66</v>
      </c>
      <c r="BA1135" s="68" t="s">
        <v>66</v>
      </c>
    </row>
    <row r="1136" spans="2:53" x14ac:dyDescent="0.25">
      <c r="B1136" s="68">
        <v>2024</v>
      </c>
      <c r="C1136" s="68">
        <v>891780111</v>
      </c>
      <c r="D1136" s="69" t="s">
        <v>64</v>
      </c>
      <c r="E1136" s="74" t="s">
        <v>7318</v>
      </c>
      <c r="F1136" s="71" t="s">
        <v>7317</v>
      </c>
      <c r="G1136" s="314">
        <v>0</v>
      </c>
      <c r="H1136" s="67" t="s">
        <v>72</v>
      </c>
      <c r="I1136" s="69" t="s">
        <v>65</v>
      </c>
      <c r="J1136" s="70" t="s">
        <v>7275</v>
      </c>
      <c r="K1136" s="70">
        <v>8400000</v>
      </c>
      <c r="L1136" s="68" t="s">
        <v>67</v>
      </c>
      <c r="M1136" s="70" t="s">
        <v>7316</v>
      </c>
      <c r="N1136" s="70">
        <v>85456053</v>
      </c>
      <c r="O1136" s="70">
        <v>1499</v>
      </c>
      <c r="P1136" s="158">
        <v>45475</v>
      </c>
      <c r="Q1136" s="70">
        <v>2126650000</v>
      </c>
      <c r="R1136" s="158">
        <v>45506</v>
      </c>
      <c r="S1136" s="70">
        <v>8400000</v>
      </c>
      <c r="T1136" s="67" t="s">
        <v>66</v>
      </c>
      <c r="U1136" s="70">
        <v>85459497</v>
      </c>
      <c r="V1136" s="70" t="s">
        <v>4616</v>
      </c>
      <c r="W1136" s="158">
        <v>45506</v>
      </c>
      <c r="X1136" s="158">
        <v>45506</v>
      </c>
      <c r="Y1136" s="78" t="s">
        <v>74</v>
      </c>
      <c r="Z1136" s="158">
        <v>45626</v>
      </c>
      <c r="AA1136" s="71">
        <f t="shared" si="90"/>
        <v>120</v>
      </c>
      <c r="AB1136" s="71">
        <v>0</v>
      </c>
      <c r="AC1136" s="299">
        <v>0</v>
      </c>
      <c r="AD1136" s="71">
        <v>0</v>
      </c>
      <c r="AE1136" s="158" t="s">
        <v>74</v>
      </c>
      <c r="AF1136" s="71">
        <f t="shared" si="86"/>
        <v>0</v>
      </c>
      <c r="AG1136" s="70">
        <v>0</v>
      </c>
      <c r="AH1136" s="300">
        <v>0</v>
      </c>
      <c r="AI1136" s="158" t="s">
        <v>74</v>
      </c>
      <c r="AJ1136" s="67">
        <v>0</v>
      </c>
      <c r="AK1136" s="76" t="s">
        <v>74</v>
      </c>
      <c r="AL1136" s="76" t="s">
        <v>74</v>
      </c>
      <c r="AM1136" s="71">
        <f t="shared" si="87"/>
        <v>0</v>
      </c>
      <c r="AN1136" s="305">
        <f>+K1136+AC1136-AH1136</f>
        <v>8400000</v>
      </c>
      <c r="AO1136" s="67" t="s">
        <v>66</v>
      </c>
      <c r="AP1136" s="70">
        <v>8400000</v>
      </c>
      <c r="AQ1136" s="67" t="s">
        <v>94</v>
      </c>
      <c r="AR1136" s="70">
        <v>0</v>
      </c>
      <c r="AS1136" s="80" t="s">
        <v>74</v>
      </c>
      <c r="AT1136" s="301">
        <v>6300000</v>
      </c>
      <c r="AU1136" s="203">
        <f t="shared" si="88"/>
        <v>2100000</v>
      </c>
      <c r="AV1136" s="83">
        <f t="shared" si="89"/>
        <v>0.75</v>
      </c>
      <c r="AW1136" s="158" t="s">
        <v>74</v>
      </c>
      <c r="AX1136" s="67" t="s">
        <v>95</v>
      </c>
      <c r="AY1136" s="71" t="s">
        <v>7315</v>
      </c>
      <c r="AZ1136" s="68" t="s">
        <v>66</v>
      </c>
      <c r="BA1136" s="68" t="s">
        <v>66</v>
      </c>
    </row>
    <row r="1137" spans="2:53" x14ac:dyDescent="0.25">
      <c r="B1137" s="68">
        <v>2024</v>
      </c>
      <c r="C1137" s="68">
        <v>891780111</v>
      </c>
      <c r="D1137" s="69" t="s">
        <v>64</v>
      </c>
      <c r="E1137" s="74" t="s">
        <v>7314</v>
      </c>
      <c r="F1137" s="71" t="s">
        <v>7313</v>
      </c>
      <c r="G1137" s="314">
        <v>0</v>
      </c>
      <c r="H1137" s="67" t="s">
        <v>72</v>
      </c>
      <c r="I1137" s="69" t="s">
        <v>723</v>
      </c>
      <c r="J1137" s="70" t="s">
        <v>7312</v>
      </c>
      <c r="K1137" s="70">
        <v>11000000</v>
      </c>
      <c r="L1137" s="68" t="s">
        <v>67</v>
      </c>
      <c r="M1137" s="70" t="s">
        <v>3079</v>
      </c>
      <c r="N1137" s="70">
        <v>80057321</v>
      </c>
      <c r="O1137" s="70">
        <v>1467</v>
      </c>
      <c r="P1137" s="158">
        <v>45469</v>
      </c>
      <c r="Q1137" s="70">
        <v>178971000</v>
      </c>
      <c r="R1137" s="158">
        <v>45506</v>
      </c>
      <c r="S1137" s="70">
        <v>11000000</v>
      </c>
      <c r="T1137" s="67" t="s">
        <v>66</v>
      </c>
      <c r="U1137" s="70">
        <v>79738530</v>
      </c>
      <c r="V1137" s="70" t="s">
        <v>6303</v>
      </c>
      <c r="W1137" s="158">
        <v>45506</v>
      </c>
      <c r="X1137" s="158">
        <v>45506</v>
      </c>
      <c r="Y1137" s="78" t="s">
        <v>74</v>
      </c>
      <c r="Z1137" s="158">
        <v>45565</v>
      </c>
      <c r="AA1137" s="71">
        <f t="shared" si="90"/>
        <v>59</v>
      </c>
      <c r="AB1137" s="71">
        <v>0</v>
      </c>
      <c r="AC1137" s="299">
        <v>0</v>
      </c>
      <c r="AD1137" s="71">
        <v>0</v>
      </c>
      <c r="AE1137" s="158" t="s">
        <v>74</v>
      </c>
      <c r="AF1137" s="71">
        <f t="shared" si="86"/>
        <v>0</v>
      </c>
      <c r="AG1137" s="70">
        <v>0</v>
      </c>
      <c r="AH1137" s="300">
        <v>0</v>
      </c>
      <c r="AI1137" s="158" t="s">
        <v>74</v>
      </c>
      <c r="AJ1137" s="67">
        <v>0</v>
      </c>
      <c r="AK1137" s="76" t="s">
        <v>74</v>
      </c>
      <c r="AL1137" s="76" t="s">
        <v>74</v>
      </c>
      <c r="AM1137" s="71">
        <f t="shared" si="87"/>
        <v>0</v>
      </c>
      <c r="AN1137" s="305">
        <f>+K1137+AC1137-AH1137</f>
        <v>11000000</v>
      </c>
      <c r="AO1137" s="67" t="s">
        <v>66</v>
      </c>
      <c r="AP1137" s="70">
        <v>11000000</v>
      </c>
      <c r="AQ1137" s="67" t="s">
        <v>94</v>
      </c>
      <c r="AR1137" s="70">
        <v>0</v>
      </c>
      <c r="AS1137" s="80" t="s">
        <v>74</v>
      </c>
      <c r="AT1137" s="301">
        <v>11000000</v>
      </c>
      <c r="AU1137" s="203">
        <f t="shared" si="88"/>
        <v>0</v>
      </c>
      <c r="AV1137" s="83">
        <f t="shared" si="89"/>
        <v>1</v>
      </c>
      <c r="AW1137" s="158" t="s">
        <v>74</v>
      </c>
      <c r="AX1137" s="67" t="s">
        <v>80</v>
      </c>
      <c r="AY1137" s="71" t="s">
        <v>7311</v>
      </c>
      <c r="AZ1137" s="68" t="s">
        <v>66</v>
      </c>
      <c r="BA1137" s="68" t="s">
        <v>66</v>
      </c>
    </row>
    <row r="1138" spans="2:53" x14ac:dyDescent="0.25">
      <c r="B1138" s="68">
        <v>2024</v>
      </c>
      <c r="C1138" s="68">
        <v>891780111</v>
      </c>
      <c r="D1138" s="69" t="s">
        <v>64</v>
      </c>
      <c r="E1138" s="74" t="s">
        <v>7310</v>
      </c>
      <c r="F1138" s="71" t="s">
        <v>7309</v>
      </c>
      <c r="G1138" s="314">
        <v>0</v>
      </c>
      <c r="H1138" s="67" t="s">
        <v>72</v>
      </c>
      <c r="I1138" s="69" t="s">
        <v>65</v>
      </c>
      <c r="J1138" s="70" t="s">
        <v>6403</v>
      </c>
      <c r="K1138" s="70">
        <v>10000000</v>
      </c>
      <c r="L1138" s="68" t="s">
        <v>67</v>
      </c>
      <c r="M1138" s="70" t="s">
        <v>7308</v>
      </c>
      <c r="N1138" s="70">
        <v>12597246</v>
      </c>
      <c r="O1138" s="70">
        <v>1499</v>
      </c>
      <c r="P1138" s="158">
        <v>45475</v>
      </c>
      <c r="Q1138" s="70">
        <v>2126650000</v>
      </c>
      <c r="R1138" s="158">
        <v>45509</v>
      </c>
      <c r="S1138" s="70">
        <v>10000000</v>
      </c>
      <c r="T1138" s="67" t="s">
        <v>66</v>
      </c>
      <c r="U1138" s="70">
        <v>85467461</v>
      </c>
      <c r="V1138" s="70" t="s">
        <v>6140</v>
      </c>
      <c r="W1138" s="158">
        <v>45509</v>
      </c>
      <c r="X1138" s="158">
        <v>45509</v>
      </c>
      <c r="Y1138" s="78" t="s">
        <v>74</v>
      </c>
      <c r="Z1138" s="158">
        <v>45626</v>
      </c>
      <c r="AA1138" s="71">
        <f t="shared" si="90"/>
        <v>117</v>
      </c>
      <c r="AB1138" s="71">
        <v>0</v>
      </c>
      <c r="AC1138" s="299">
        <v>0</v>
      </c>
      <c r="AD1138" s="71">
        <v>0</v>
      </c>
      <c r="AE1138" s="158" t="s">
        <v>74</v>
      </c>
      <c r="AF1138" s="71">
        <f t="shared" si="86"/>
        <v>0</v>
      </c>
      <c r="AG1138" s="70">
        <v>0</v>
      </c>
      <c r="AH1138" s="300">
        <v>0</v>
      </c>
      <c r="AI1138" s="158" t="s">
        <v>74</v>
      </c>
      <c r="AJ1138" s="67">
        <v>0</v>
      </c>
      <c r="AK1138" s="76" t="s">
        <v>74</v>
      </c>
      <c r="AL1138" s="76" t="s">
        <v>74</v>
      </c>
      <c r="AM1138" s="71">
        <f t="shared" si="87"/>
        <v>0</v>
      </c>
      <c r="AN1138" s="305">
        <f>+K1138+AC1138-AH1138</f>
        <v>10000000</v>
      </c>
      <c r="AO1138" s="67" t="s">
        <v>66</v>
      </c>
      <c r="AP1138" s="70">
        <v>10000000</v>
      </c>
      <c r="AQ1138" s="67" t="s">
        <v>94</v>
      </c>
      <c r="AR1138" s="70">
        <v>0</v>
      </c>
      <c r="AS1138" s="80" t="s">
        <v>74</v>
      </c>
      <c r="AT1138" s="301">
        <v>7500000</v>
      </c>
      <c r="AU1138" s="203">
        <f t="shared" si="88"/>
        <v>2500000</v>
      </c>
      <c r="AV1138" s="83">
        <f t="shared" si="89"/>
        <v>0.75</v>
      </c>
      <c r="AW1138" s="158" t="s">
        <v>74</v>
      </c>
      <c r="AX1138" s="67" t="s">
        <v>95</v>
      </c>
      <c r="AY1138" s="71" t="s">
        <v>7307</v>
      </c>
      <c r="AZ1138" s="68" t="s">
        <v>66</v>
      </c>
      <c r="BA1138" s="68" t="s">
        <v>66</v>
      </c>
    </row>
    <row r="1139" spans="2:53" x14ac:dyDescent="0.25">
      <c r="B1139" s="68">
        <v>2024</v>
      </c>
      <c r="C1139" s="68">
        <v>891780111</v>
      </c>
      <c r="D1139" s="69" t="s">
        <v>64</v>
      </c>
      <c r="E1139" s="74" t="s">
        <v>7306</v>
      </c>
      <c r="F1139" s="71" t="s">
        <v>7305</v>
      </c>
      <c r="G1139" s="314">
        <v>0</v>
      </c>
      <c r="H1139" s="67" t="s">
        <v>72</v>
      </c>
      <c r="I1139" s="69" t="s">
        <v>65</v>
      </c>
      <c r="J1139" s="70" t="s">
        <v>7304</v>
      </c>
      <c r="K1139" s="70">
        <v>11500000</v>
      </c>
      <c r="L1139" s="68" t="s">
        <v>67</v>
      </c>
      <c r="M1139" s="70" t="s">
        <v>7303</v>
      </c>
      <c r="N1139" s="70">
        <v>1103117987</v>
      </c>
      <c r="O1139" s="70">
        <v>1498</v>
      </c>
      <c r="P1139" s="158">
        <v>45475</v>
      </c>
      <c r="Q1139" s="70">
        <v>4519037000</v>
      </c>
      <c r="R1139" s="158">
        <v>45509</v>
      </c>
      <c r="S1139" s="70">
        <v>11500000</v>
      </c>
      <c r="T1139" s="67" t="s">
        <v>66</v>
      </c>
      <c r="U1139" s="70">
        <v>1082863147</v>
      </c>
      <c r="V1139" s="70" t="s">
        <v>6754</v>
      </c>
      <c r="W1139" s="158">
        <v>45509</v>
      </c>
      <c r="X1139" s="158">
        <v>45509</v>
      </c>
      <c r="Y1139" s="78" t="s">
        <v>74</v>
      </c>
      <c r="Z1139" s="158">
        <v>45626</v>
      </c>
      <c r="AA1139" s="71">
        <f t="shared" si="90"/>
        <v>117</v>
      </c>
      <c r="AB1139" s="71">
        <v>0</v>
      </c>
      <c r="AC1139" s="299">
        <v>0</v>
      </c>
      <c r="AD1139" s="71">
        <v>0</v>
      </c>
      <c r="AE1139" s="158" t="s">
        <v>74</v>
      </c>
      <c r="AF1139" s="71">
        <f t="shared" si="86"/>
        <v>0</v>
      </c>
      <c r="AG1139" s="70">
        <v>0</v>
      </c>
      <c r="AH1139" s="300">
        <v>0</v>
      </c>
      <c r="AI1139" s="158" t="s">
        <v>74</v>
      </c>
      <c r="AJ1139" s="67">
        <v>0</v>
      </c>
      <c r="AK1139" s="76" t="s">
        <v>74</v>
      </c>
      <c r="AL1139" s="76" t="s">
        <v>74</v>
      </c>
      <c r="AM1139" s="71">
        <f t="shared" si="87"/>
        <v>0</v>
      </c>
      <c r="AN1139" s="305">
        <f>+K1139+AC1139-AH1139</f>
        <v>11500000</v>
      </c>
      <c r="AO1139" s="67" t="s">
        <v>66</v>
      </c>
      <c r="AP1139" s="70">
        <v>11500000</v>
      </c>
      <c r="AQ1139" s="67" t="s">
        <v>94</v>
      </c>
      <c r="AR1139" s="70">
        <v>0</v>
      </c>
      <c r="AS1139" s="80" t="s">
        <v>74</v>
      </c>
      <c r="AT1139" s="301">
        <v>8500000</v>
      </c>
      <c r="AU1139" s="203">
        <f t="shared" si="88"/>
        <v>3000000</v>
      </c>
      <c r="AV1139" s="83">
        <f t="shared" si="89"/>
        <v>0.73913043478260865</v>
      </c>
      <c r="AW1139" s="158" t="s">
        <v>74</v>
      </c>
      <c r="AX1139" s="67" t="s">
        <v>95</v>
      </c>
      <c r="AY1139" s="71" t="s">
        <v>7302</v>
      </c>
      <c r="AZ1139" s="68" t="s">
        <v>66</v>
      </c>
      <c r="BA1139" s="68" t="s">
        <v>66</v>
      </c>
    </row>
    <row r="1140" spans="2:53" x14ac:dyDescent="0.25">
      <c r="B1140" s="68">
        <v>2024</v>
      </c>
      <c r="C1140" s="68">
        <v>891780111</v>
      </c>
      <c r="D1140" s="69" t="s">
        <v>64</v>
      </c>
      <c r="E1140" s="74" t="s">
        <v>7301</v>
      </c>
      <c r="F1140" s="71" t="s">
        <v>7300</v>
      </c>
      <c r="G1140" s="314">
        <v>0</v>
      </c>
      <c r="H1140" s="67" t="s">
        <v>72</v>
      </c>
      <c r="I1140" s="69" t="s">
        <v>65</v>
      </c>
      <c r="J1140" s="70" t="s">
        <v>7299</v>
      </c>
      <c r="K1140" s="70">
        <v>11500000</v>
      </c>
      <c r="L1140" s="68" t="s">
        <v>67</v>
      </c>
      <c r="M1140" s="70" t="s">
        <v>7298</v>
      </c>
      <c r="N1140" s="70">
        <v>1143379940</v>
      </c>
      <c r="O1140" s="70">
        <v>1498</v>
      </c>
      <c r="P1140" s="158">
        <v>45475</v>
      </c>
      <c r="Q1140" s="70">
        <v>4519037000</v>
      </c>
      <c r="R1140" s="158">
        <v>45509</v>
      </c>
      <c r="S1140" s="70">
        <v>11500000</v>
      </c>
      <c r="T1140" s="67" t="s">
        <v>66</v>
      </c>
      <c r="U1140" s="70">
        <v>57461216</v>
      </c>
      <c r="V1140" s="70" t="s">
        <v>4578</v>
      </c>
      <c r="W1140" s="158">
        <v>45509</v>
      </c>
      <c r="X1140" s="158">
        <v>45509</v>
      </c>
      <c r="Y1140" s="78" t="s">
        <v>74</v>
      </c>
      <c r="Z1140" s="158">
        <v>45626</v>
      </c>
      <c r="AA1140" s="71">
        <f t="shared" si="90"/>
        <v>117</v>
      </c>
      <c r="AB1140" s="71">
        <v>0</v>
      </c>
      <c r="AC1140" s="299">
        <v>0</v>
      </c>
      <c r="AD1140" s="71">
        <v>0</v>
      </c>
      <c r="AE1140" s="158" t="s">
        <v>74</v>
      </c>
      <c r="AF1140" s="71">
        <f t="shared" si="86"/>
        <v>0</v>
      </c>
      <c r="AG1140" s="70">
        <v>0</v>
      </c>
      <c r="AH1140" s="300">
        <v>0</v>
      </c>
      <c r="AI1140" s="158" t="s">
        <v>74</v>
      </c>
      <c r="AJ1140" s="67">
        <v>0</v>
      </c>
      <c r="AK1140" s="76" t="s">
        <v>74</v>
      </c>
      <c r="AL1140" s="76" t="s">
        <v>74</v>
      </c>
      <c r="AM1140" s="71">
        <f t="shared" si="87"/>
        <v>0</v>
      </c>
      <c r="AN1140" s="305">
        <f>+K1140+AC1140-AH1140</f>
        <v>11500000</v>
      </c>
      <c r="AO1140" s="67" t="s">
        <v>66</v>
      </c>
      <c r="AP1140" s="70">
        <v>11500000</v>
      </c>
      <c r="AQ1140" s="67" t="s">
        <v>94</v>
      </c>
      <c r="AR1140" s="70">
        <v>0</v>
      </c>
      <c r="AS1140" s="80" t="s">
        <v>74</v>
      </c>
      <c r="AT1140" s="301">
        <v>8500000</v>
      </c>
      <c r="AU1140" s="203">
        <f t="shared" si="88"/>
        <v>3000000</v>
      </c>
      <c r="AV1140" s="83">
        <f t="shared" si="89"/>
        <v>0.73913043478260865</v>
      </c>
      <c r="AW1140" s="158" t="s">
        <v>74</v>
      </c>
      <c r="AX1140" s="67" t="s">
        <v>95</v>
      </c>
      <c r="AY1140" s="71" t="s">
        <v>7297</v>
      </c>
      <c r="AZ1140" s="68" t="s">
        <v>66</v>
      </c>
      <c r="BA1140" s="68" t="s">
        <v>66</v>
      </c>
    </row>
    <row r="1141" spans="2:53" x14ac:dyDescent="0.25">
      <c r="B1141" s="68">
        <v>2024</v>
      </c>
      <c r="C1141" s="68">
        <v>891780111</v>
      </c>
      <c r="D1141" s="69" t="s">
        <v>64</v>
      </c>
      <c r="E1141" s="74" t="s">
        <v>7296</v>
      </c>
      <c r="F1141" s="71" t="s">
        <v>7295</v>
      </c>
      <c r="G1141" s="314">
        <v>0</v>
      </c>
      <c r="H1141" s="67" t="s">
        <v>72</v>
      </c>
      <c r="I1141" s="69" t="s">
        <v>65</v>
      </c>
      <c r="J1141" s="70" t="s">
        <v>7294</v>
      </c>
      <c r="K1141" s="70">
        <v>11500000</v>
      </c>
      <c r="L1141" s="68" t="s">
        <v>67</v>
      </c>
      <c r="M1141" s="70" t="s">
        <v>7293</v>
      </c>
      <c r="N1141" s="70">
        <v>1083003580</v>
      </c>
      <c r="O1141" s="70">
        <v>1498</v>
      </c>
      <c r="P1141" s="158">
        <v>45475</v>
      </c>
      <c r="Q1141" s="70">
        <v>4519037000</v>
      </c>
      <c r="R1141" s="158">
        <v>45509</v>
      </c>
      <c r="S1141" s="70">
        <v>11500000</v>
      </c>
      <c r="T1141" s="67" t="s">
        <v>66</v>
      </c>
      <c r="U1141" s="70">
        <v>57461216</v>
      </c>
      <c r="V1141" s="70" t="s">
        <v>4578</v>
      </c>
      <c r="W1141" s="158">
        <v>45509</v>
      </c>
      <c r="X1141" s="158">
        <v>45509</v>
      </c>
      <c r="Y1141" s="78" t="s">
        <v>74</v>
      </c>
      <c r="Z1141" s="158">
        <v>45626</v>
      </c>
      <c r="AA1141" s="71">
        <f t="shared" si="90"/>
        <v>117</v>
      </c>
      <c r="AB1141" s="71">
        <v>0</v>
      </c>
      <c r="AC1141" s="299">
        <v>0</v>
      </c>
      <c r="AD1141" s="71">
        <v>0</v>
      </c>
      <c r="AE1141" s="158" t="s">
        <v>74</v>
      </c>
      <c r="AF1141" s="71">
        <f t="shared" si="86"/>
        <v>0</v>
      </c>
      <c r="AG1141" s="70">
        <v>0</v>
      </c>
      <c r="AH1141" s="300">
        <v>0</v>
      </c>
      <c r="AI1141" s="158" t="s">
        <v>74</v>
      </c>
      <c r="AJ1141" s="67">
        <v>0</v>
      </c>
      <c r="AK1141" s="76" t="s">
        <v>74</v>
      </c>
      <c r="AL1141" s="76" t="s">
        <v>74</v>
      </c>
      <c r="AM1141" s="71">
        <f t="shared" si="87"/>
        <v>0</v>
      </c>
      <c r="AN1141" s="305">
        <f>+K1141+AC1141-AH1141</f>
        <v>11500000</v>
      </c>
      <c r="AO1141" s="67" t="s">
        <v>66</v>
      </c>
      <c r="AP1141" s="70">
        <v>11500000</v>
      </c>
      <c r="AQ1141" s="67" t="s">
        <v>94</v>
      </c>
      <c r="AR1141" s="70">
        <v>0</v>
      </c>
      <c r="AS1141" s="80" t="s">
        <v>74</v>
      </c>
      <c r="AT1141" s="301">
        <v>8500000</v>
      </c>
      <c r="AU1141" s="203">
        <f t="shared" si="88"/>
        <v>3000000</v>
      </c>
      <c r="AV1141" s="83">
        <f t="shared" si="89"/>
        <v>0.73913043478260865</v>
      </c>
      <c r="AW1141" s="158" t="s">
        <v>74</v>
      </c>
      <c r="AX1141" s="67" t="s">
        <v>95</v>
      </c>
      <c r="AY1141" s="71" t="s">
        <v>7292</v>
      </c>
      <c r="AZ1141" s="68" t="s">
        <v>66</v>
      </c>
      <c r="BA1141" s="68" t="s">
        <v>66</v>
      </c>
    </row>
    <row r="1142" spans="2:53" x14ac:dyDescent="0.25">
      <c r="B1142" s="68">
        <v>2024</v>
      </c>
      <c r="C1142" s="68">
        <v>891780111</v>
      </c>
      <c r="D1142" s="69" t="s">
        <v>64</v>
      </c>
      <c r="E1142" s="74" t="s">
        <v>7291</v>
      </c>
      <c r="F1142" s="71" t="s">
        <v>7290</v>
      </c>
      <c r="G1142" s="314">
        <v>0</v>
      </c>
      <c r="H1142" s="67" t="s">
        <v>72</v>
      </c>
      <c r="I1142" s="69" t="s">
        <v>65</v>
      </c>
      <c r="J1142" s="70" t="s">
        <v>7275</v>
      </c>
      <c r="K1142" s="70">
        <v>8400000</v>
      </c>
      <c r="L1142" s="68" t="s">
        <v>67</v>
      </c>
      <c r="M1142" s="70" t="s">
        <v>7289</v>
      </c>
      <c r="N1142" s="70">
        <v>7634610</v>
      </c>
      <c r="O1142" s="70">
        <v>1499</v>
      </c>
      <c r="P1142" s="158">
        <v>45475</v>
      </c>
      <c r="Q1142" s="70">
        <v>2126650000</v>
      </c>
      <c r="R1142" s="158">
        <v>45510</v>
      </c>
      <c r="S1142" s="70">
        <v>8400000</v>
      </c>
      <c r="T1142" s="67" t="s">
        <v>66</v>
      </c>
      <c r="U1142" s="70">
        <v>85459497</v>
      </c>
      <c r="V1142" s="70" t="s">
        <v>4616</v>
      </c>
      <c r="W1142" s="158">
        <v>45510</v>
      </c>
      <c r="X1142" s="158">
        <v>45510</v>
      </c>
      <c r="Y1142" s="78" t="s">
        <v>74</v>
      </c>
      <c r="Z1142" s="158">
        <v>45626</v>
      </c>
      <c r="AA1142" s="71">
        <f t="shared" si="90"/>
        <v>116</v>
      </c>
      <c r="AB1142" s="71">
        <v>0</v>
      </c>
      <c r="AC1142" s="299">
        <v>0</v>
      </c>
      <c r="AD1142" s="71">
        <v>0</v>
      </c>
      <c r="AE1142" s="158" t="s">
        <v>74</v>
      </c>
      <c r="AF1142" s="71">
        <f t="shared" si="86"/>
        <v>0</v>
      </c>
      <c r="AG1142" s="70">
        <v>1</v>
      </c>
      <c r="AH1142" s="300">
        <v>6790000</v>
      </c>
      <c r="AI1142" s="158">
        <v>45533</v>
      </c>
      <c r="AJ1142" s="67">
        <v>0</v>
      </c>
      <c r="AK1142" s="76" t="s">
        <v>74</v>
      </c>
      <c r="AL1142" s="76" t="s">
        <v>74</v>
      </c>
      <c r="AM1142" s="71">
        <f t="shared" si="87"/>
        <v>0</v>
      </c>
      <c r="AN1142" s="305">
        <f>+K1142+AC1142-AH1142</f>
        <v>1610000</v>
      </c>
      <c r="AO1142" s="67" t="s">
        <v>66</v>
      </c>
      <c r="AP1142" s="70">
        <v>8400000</v>
      </c>
      <c r="AQ1142" s="67" t="s">
        <v>94</v>
      </c>
      <c r="AR1142" s="70">
        <v>0</v>
      </c>
      <c r="AS1142" s="80" t="s">
        <v>74</v>
      </c>
      <c r="AT1142" s="301">
        <v>1610000</v>
      </c>
      <c r="AU1142" s="203">
        <f t="shared" si="88"/>
        <v>0</v>
      </c>
      <c r="AV1142" s="83">
        <f t="shared" si="89"/>
        <v>1</v>
      </c>
      <c r="AW1142" s="158" t="s">
        <v>74</v>
      </c>
      <c r="AX1142" s="67" t="s">
        <v>571</v>
      </c>
      <c r="AY1142" s="71" t="s">
        <v>7288</v>
      </c>
      <c r="AZ1142" s="68" t="s">
        <v>66</v>
      </c>
      <c r="BA1142" s="68" t="s">
        <v>66</v>
      </c>
    </row>
    <row r="1143" spans="2:53" x14ac:dyDescent="0.25">
      <c r="B1143" s="68">
        <v>2024</v>
      </c>
      <c r="C1143" s="68">
        <v>891780111</v>
      </c>
      <c r="D1143" s="69" t="s">
        <v>64</v>
      </c>
      <c r="E1143" s="74" t="s">
        <v>7287</v>
      </c>
      <c r="F1143" s="71" t="s">
        <v>7286</v>
      </c>
      <c r="G1143" s="314">
        <v>0</v>
      </c>
      <c r="H1143" s="67" t="s">
        <v>72</v>
      </c>
      <c r="I1143" s="69" t="s">
        <v>65</v>
      </c>
      <c r="J1143" s="70" t="s">
        <v>7275</v>
      </c>
      <c r="K1143" s="70">
        <v>8400000</v>
      </c>
      <c r="L1143" s="68" t="s">
        <v>67</v>
      </c>
      <c r="M1143" s="70" t="s">
        <v>7285</v>
      </c>
      <c r="N1143" s="70">
        <v>19612853</v>
      </c>
      <c r="O1143" s="70">
        <v>1499</v>
      </c>
      <c r="P1143" s="158">
        <v>45475</v>
      </c>
      <c r="Q1143" s="70">
        <v>2126650000</v>
      </c>
      <c r="R1143" s="158">
        <v>45510</v>
      </c>
      <c r="S1143" s="70">
        <v>8400000</v>
      </c>
      <c r="T1143" s="67" t="s">
        <v>66</v>
      </c>
      <c r="U1143" s="70">
        <v>85459497</v>
      </c>
      <c r="V1143" s="70" t="s">
        <v>4616</v>
      </c>
      <c r="W1143" s="158">
        <v>45510</v>
      </c>
      <c r="X1143" s="158">
        <v>45510</v>
      </c>
      <c r="Y1143" s="78" t="s">
        <v>74</v>
      </c>
      <c r="Z1143" s="158">
        <v>45626</v>
      </c>
      <c r="AA1143" s="71">
        <f t="shared" si="90"/>
        <v>116</v>
      </c>
      <c r="AB1143" s="71">
        <v>0</v>
      </c>
      <c r="AC1143" s="299">
        <v>0</v>
      </c>
      <c r="AD1143" s="71">
        <v>0</v>
      </c>
      <c r="AE1143" s="158" t="s">
        <v>74</v>
      </c>
      <c r="AF1143" s="71">
        <f t="shared" si="86"/>
        <v>0</v>
      </c>
      <c r="AG1143" s="70">
        <v>0</v>
      </c>
      <c r="AH1143" s="300">
        <v>0</v>
      </c>
      <c r="AI1143" s="158" t="s">
        <v>74</v>
      </c>
      <c r="AJ1143" s="67">
        <v>0</v>
      </c>
      <c r="AK1143" s="76" t="s">
        <v>74</v>
      </c>
      <c r="AL1143" s="76" t="s">
        <v>74</v>
      </c>
      <c r="AM1143" s="71">
        <f t="shared" si="87"/>
        <v>0</v>
      </c>
      <c r="AN1143" s="305">
        <f>+K1143+AC1143-AH1143</f>
        <v>8400000</v>
      </c>
      <c r="AO1143" s="67" t="s">
        <v>66</v>
      </c>
      <c r="AP1143" s="70">
        <v>8400000</v>
      </c>
      <c r="AQ1143" s="67" t="s">
        <v>94</v>
      </c>
      <c r="AR1143" s="70">
        <v>0</v>
      </c>
      <c r="AS1143" s="80" t="s">
        <v>74</v>
      </c>
      <c r="AT1143" s="301">
        <v>6300000</v>
      </c>
      <c r="AU1143" s="203">
        <f t="shared" si="88"/>
        <v>2100000</v>
      </c>
      <c r="AV1143" s="83">
        <f t="shared" si="89"/>
        <v>0.75</v>
      </c>
      <c r="AW1143" s="158" t="s">
        <v>74</v>
      </c>
      <c r="AX1143" s="67" t="s">
        <v>95</v>
      </c>
      <c r="AY1143" s="71" t="s">
        <v>7284</v>
      </c>
      <c r="AZ1143" s="68" t="s">
        <v>66</v>
      </c>
      <c r="BA1143" s="68" t="s">
        <v>66</v>
      </c>
    </row>
    <row r="1144" spans="2:53" x14ac:dyDescent="0.25">
      <c r="B1144" s="68">
        <v>2024</v>
      </c>
      <c r="C1144" s="68">
        <v>891780111</v>
      </c>
      <c r="D1144" s="69" t="s">
        <v>64</v>
      </c>
      <c r="E1144" s="74" t="s">
        <v>7283</v>
      </c>
      <c r="F1144" s="71" t="s">
        <v>7282</v>
      </c>
      <c r="G1144" s="314">
        <v>0</v>
      </c>
      <c r="H1144" s="67" t="s">
        <v>72</v>
      </c>
      <c r="I1144" s="69" t="s">
        <v>65</v>
      </c>
      <c r="J1144" s="70" t="s">
        <v>7281</v>
      </c>
      <c r="K1144" s="70">
        <v>10000000</v>
      </c>
      <c r="L1144" s="68" t="s">
        <v>67</v>
      </c>
      <c r="M1144" s="70" t="s">
        <v>7280</v>
      </c>
      <c r="N1144" s="70">
        <v>1082476913</v>
      </c>
      <c r="O1144" s="70">
        <v>1499</v>
      </c>
      <c r="P1144" s="158">
        <v>45475</v>
      </c>
      <c r="Q1144" s="70">
        <v>2126650000</v>
      </c>
      <c r="R1144" s="158">
        <v>45510</v>
      </c>
      <c r="S1144" s="70">
        <v>10000000</v>
      </c>
      <c r="T1144" s="67" t="s">
        <v>66</v>
      </c>
      <c r="U1144" s="70">
        <v>1083432808</v>
      </c>
      <c r="V1144" s="70" t="s">
        <v>7279</v>
      </c>
      <c r="W1144" s="158">
        <v>45510</v>
      </c>
      <c r="X1144" s="158">
        <v>45510</v>
      </c>
      <c r="Y1144" s="78" t="s">
        <v>74</v>
      </c>
      <c r="Z1144" s="158">
        <v>45626</v>
      </c>
      <c r="AA1144" s="71">
        <f t="shared" si="90"/>
        <v>116</v>
      </c>
      <c r="AB1144" s="71">
        <v>0</v>
      </c>
      <c r="AC1144" s="299">
        <v>0</v>
      </c>
      <c r="AD1144" s="71">
        <v>0</v>
      </c>
      <c r="AE1144" s="158" t="s">
        <v>74</v>
      </c>
      <c r="AF1144" s="71">
        <f t="shared" si="86"/>
        <v>0</v>
      </c>
      <c r="AG1144" s="70">
        <v>0</v>
      </c>
      <c r="AH1144" s="300">
        <v>0</v>
      </c>
      <c r="AI1144" s="158" t="s">
        <v>74</v>
      </c>
      <c r="AJ1144" s="67">
        <v>0</v>
      </c>
      <c r="AK1144" s="76" t="s">
        <v>74</v>
      </c>
      <c r="AL1144" s="76" t="s">
        <v>74</v>
      </c>
      <c r="AM1144" s="71">
        <f t="shared" si="87"/>
        <v>0</v>
      </c>
      <c r="AN1144" s="305">
        <f>+K1144+AC1144-AH1144</f>
        <v>10000000</v>
      </c>
      <c r="AO1144" s="67" t="s">
        <v>66</v>
      </c>
      <c r="AP1144" s="70">
        <v>10000000</v>
      </c>
      <c r="AQ1144" s="67" t="s">
        <v>94</v>
      </c>
      <c r="AR1144" s="70">
        <v>0</v>
      </c>
      <c r="AS1144" s="80" t="s">
        <v>74</v>
      </c>
      <c r="AT1144" s="301">
        <v>7500000</v>
      </c>
      <c r="AU1144" s="203">
        <f t="shared" si="88"/>
        <v>2500000</v>
      </c>
      <c r="AV1144" s="83">
        <f t="shared" si="89"/>
        <v>0.75</v>
      </c>
      <c r="AW1144" s="158" t="s">
        <v>74</v>
      </c>
      <c r="AX1144" s="67" t="s">
        <v>95</v>
      </c>
      <c r="AY1144" s="71" t="s">
        <v>7278</v>
      </c>
      <c r="AZ1144" s="68" t="s">
        <v>66</v>
      </c>
      <c r="BA1144" s="68" t="s">
        <v>66</v>
      </c>
    </row>
    <row r="1145" spans="2:53" x14ac:dyDescent="0.25">
      <c r="B1145" s="68">
        <v>2024</v>
      </c>
      <c r="C1145" s="68">
        <v>891780111</v>
      </c>
      <c r="D1145" s="69" t="s">
        <v>64</v>
      </c>
      <c r="E1145" s="74" t="s">
        <v>7277</v>
      </c>
      <c r="F1145" s="71" t="s">
        <v>7276</v>
      </c>
      <c r="G1145" s="314">
        <v>0</v>
      </c>
      <c r="H1145" s="67" t="s">
        <v>72</v>
      </c>
      <c r="I1145" s="69" t="s">
        <v>65</v>
      </c>
      <c r="J1145" s="70" t="s">
        <v>7275</v>
      </c>
      <c r="K1145" s="70">
        <v>8400000</v>
      </c>
      <c r="L1145" s="68" t="s">
        <v>67</v>
      </c>
      <c r="M1145" s="70" t="s">
        <v>7274</v>
      </c>
      <c r="N1145" s="70">
        <v>1093738292</v>
      </c>
      <c r="O1145" s="70">
        <v>1499</v>
      </c>
      <c r="P1145" s="158">
        <v>45475</v>
      </c>
      <c r="Q1145" s="70">
        <v>2126650000</v>
      </c>
      <c r="R1145" s="158">
        <v>45510</v>
      </c>
      <c r="S1145" s="70">
        <v>8400000</v>
      </c>
      <c r="T1145" s="67" t="s">
        <v>66</v>
      </c>
      <c r="U1145" s="70">
        <v>85459497</v>
      </c>
      <c r="V1145" s="70" t="s">
        <v>4616</v>
      </c>
      <c r="W1145" s="158">
        <v>45510</v>
      </c>
      <c r="X1145" s="158">
        <v>45510</v>
      </c>
      <c r="Y1145" s="78" t="s">
        <v>74</v>
      </c>
      <c r="Z1145" s="158">
        <v>45626</v>
      </c>
      <c r="AA1145" s="71">
        <f t="shared" si="90"/>
        <v>116</v>
      </c>
      <c r="AB1145" s="71">
        <v>0</v>
      </c>
      <c r="AC1145" s="299">
        <v>0</v>
      </c>
      <c r="AD1145" s="71">
        <v>0</v>
      </c>
      <c r="AE1145" s="158" t="s">
        <v>74</v>
      </c>
      <c r="AF1145" s="71">
        <f t="shared" si="86"/>
        <v>0</v>
      </c>
      <c r="AG1145" s="70">
        <v>0</v>
      </c>
      <c r="AH1145" s="300">
        <v>0</v>
      </c>
      <c r="AI1145" s="158" t="s">
        <v>74</v>
      </c>
      <c r="AJ1145" s="67">
        <v>0</v>
      </c>
      <c r="AK1145" s="76" t="s">
        <v>74</v>
      </c>
      <c r="AL1145" s="76" t="s">
        <v>74</v>
      </c>
      <c r="AM1145" s="71">
        <f t="shared" si="87"/>
        <v>0</v>
      </c>
      <c r="AN1145" s="305">
        <f>+K1145+AC1145-AH1145</f>
        <v>8400000</v>
      </c>
      <c r="AO1145" s="67" t="s">
        <v>66</v>
      </c>
      <c r="AP1145" s="70">
        <v>8400000</v>
      </c>
      <c r="AQ1145" s="67" t="s">
        <v>94</v>
      </c>
      <c r="AR1145" s="70">
        <v>0</v>
      </c>
      <c r="AS1145" s="80" t="s">
        <v>74</v>
      </c>
      <c r="AT1145" s="301">
        <v>6300000</v>
      </c>
      <c r="AU1145" s="203">
        <f t="shared" si="88"/>
        <v>2100000</v>
      </c>
      <c r="AV1145" s="83">
        <f t="shared" si="89"/>
        <v>0.75</v>
      </c>
      <c r="AW1145" s="158" t="s">
        <v>74</v>
      </c>
      <c r="AX1145" s="67" t="s">
        <v>95</v>
      </c>
      <c r="AY1145" s="71" t="s">
        <v>7273</v>
      </c>
      <c r="AZ1145" s="68" t="s">
        <v>66</v>
      </c>
      <c r="BA1145" s="68" t="s">
        <v>66</v>
      </c>
    </row>
    <row r="1146" spans="2:53" x14ac:dyDescent="0.25">
      <c r="B1146" s="68">
        <v>2024</v>
      </c>
      <c r="C1146" s="68">
        <v>891780111</v>
      </c>
      <c r="D1146" s="69" t="s">
        <v>64</v>
      </c>
      <c r="E1146" s="74" t="s">
        <v>7272</v>
      </c>
      <c r="F1146" s="71" t="s">
        <v>7271</v>
      </c>
      <c r="G1146" s="314">
        <v>0</v>
      </c>
      <c r="H1146" s="67" t="s">
        <v>72</v>
      </c>
      <c r="I1146" s="69" t="s">
        <v>65</v>
      </c>
      <c r="J1146" s="70" t="s">
        <v>7162</v>
      </c>
      <c r="K1146" s="70">
        <v>11500000</v>
      </c>
      <c r="L1146" s="68" t="s">
        <v>67</v>
      </c>
      <c r="M1146" s="70" t="s">
        <v>7270</v>
      </c>
      <c r="N1146" s="70">
        <v>1065657067</v>
      </c>
      <c r="O1146" s="70">
        <v>1498</v>
      </c>
      <c r="P1146" s="158">
        <v>45475</v>
      </c>
      <c r="Q1146" s="70">
        <v>4519037000</v>
      </c>
      <c r="R1146" s="158">
        <v>45510</v>
      </c>
      <c r="S1146" s="70">
        <v>11500000</v>
      </c>
      <c r="T1146" s="67" t="s">
        <v>66</v>
      </c>
      <c r="U1146" s="70">
        <v>1082863147</v>
      </c>
      <c r="V1146" s="70" t="s">
        <v>6754</v>
      </c>
      <c r="W1146" s="158">
        <v>45510</v>
      </c>
      <c r="X1146" s="158">
        <v>45510</v>
      </c>
      <c r="Y1146" s="78" t="s">
        <v>74</v>
      </c>
      <c r="Z1146" s="158">
        <v>45626</v>
      </c>
      <c r="AA1146" s="71">
        <f t="shared" si="90"/>
        <v>116</v>
      </c>
      <c r="AB1146" s="71">
        <v>0</v>
      </c>
      <c r="AC1146" s="299">
        <v>0</v>
      </c>
      <c r="AD1146" s="71">
        <v>0</v>
      </c>
      <c r="AE1146" s="158" t="s">
        <v>74</v>
      </c>
      <c r="AF1146" s="71">
        <f t="shared" si="86"/>
        <v>0</v>
      </c>
      <c r="AG1146" s="70">
        <v>0</v>
      </c>
      <c r="AH1146" s="300">
        <v>0</v>
      </c>
      <c r="AI1146" s="158" t="s">
        <v>74</v>
      </c>
      <c r="AJ1146" s="67">
        <v>0</v>
      </c>
      <c r="AK1146" s="76" t="s">
        <v>74</v>
      </c>
      <c r="AL1146" s="76" t="s">
        <v>74</v>
      </c>
      <c r="AM1146" s="71">
        <f t="shared" si="87"/>
        <v>0</v>
      </c>
      <c r="AN1146" s="305">
        <f>+K1146+AC1146-AH1146</f>
        <v>11500000</v>
      </c>
      <c r="AO1146" s="67" t="s">
        <v>66</v>
      </c>
      <c r="AP1146" s="70">
        <v>11500000</v>
      </c>
      <c r="AQ1146" s="67" t="s">
        <v>94</v>
      </c>
      <c r="AR1146" s="70">
        <v>0</v>
      </c>
      <c r="AS1146" s="80" t="s">
        <v>74</v>
      </c>
      <c r="AT1146" s="301">
        <v>8500000</v>
      </c>
      <c r="AU1146" s="203">
        <f t="shared" si="88"/>
        <v>3000000</v>
      </c>
      <c r="AV1146" s="83">
        <f t="shared" si="89"/>
        <v>0.73913043478260865</v>
      </c>
      <c r="AW1146" s="158" t="s">
        <v>74</v>
      </c>
      <c r="AX1146" s="67" t="s">
        <v>95</v>
      </c>
      <c r="AY1146" s="71" t="s">
        <v>7269</v>
      </c>
      <c r="AZ1146" s="68" t="s">
        <v>66</v>
      </c>
      <c r="BA1146" s="68" t="s">
        <v>66</v>
      </c>
    </row>
    <row r="1147" spans="2:53" x14ac:dyDescent="0.25">
      <c r="B1147" s="68">
        <v>2024</v>
      </c>
      <c r="C1147" s="68">
        <v>891780111</v>
      </c>
      <c r="D1147" s="69" t="s">
        <v>64</v>
      </c>
      <c r="E1147" s="74" t="s">
        <v>7268</v>
      </c>
      <c r="F1147" s="71" t="s">
        <v>7267</v>
      </c>
      <c r="G1147" s="314">
        <v>0</v>
      </c>
      <c r="H1147" s="67" t="s">
        <v>72</v>
      </c>
      <c r="I1147" s="69" t="s">
        <v>65</v>
      </c>
      <c r="J1147" s="70" t="s">
        <v>7266</v>
      </c>
      <c r="K1147" s="70">
        <v>8400000</v>
      </c>
      <c r="L1147" s="68" t="s">
        <v>67</v>
      </c>
      <c r="M1147" s="70" t="s">
        <v>7265</v>
      </c>
      <c r="N1147" s="70">
        <v>1082896425</v>
      </c>
      <c r="O1147" s="70">
        <v>1499</v>
      </c>
      <c r="P1147" s="158">
        <v>45475</v>
      </c>
      <c r="Q1147" s="70">
        <v>2126650000</v>
      </c>
      <c r="R1147" s="158">
        <v>45512</v>
      </c>
      <c r="S1147" s="70">
        <v>8400000</v>
      </c>
      <c r="T1147" s="67" t="s">
        <v>66</v>
      </c>
      <c r="U1147" s="70">
        <v>7601831</v>
      </c>
      <c r="V1147" s="70" t="s">
        <v>7132</v>
      </c>
      <c r="W1147" s="158">
        <v>45512</v>
      </c>
      <c r="X1147" s="158">
        <v>45512</v>
      </c>
      <c r="Y1147" s="78" t="s">
        <v>74</v>
      </c>
      <c r="Z1147" s="158">
        <v>45626</v>
      </c>
      <c r="AA1147" s="71">
        <f t="shared" si="90"/>
        <v>114</v>
      </c>
      <c r="AB1147" s="71">
        <v>0</v>
      </c>
      <c r="AC1147" s="299">
        <v>0</v>
      </c>
      <c r="AD1147" s="71">
        <v>0</v>
      </c>
      <c r="AE1147" s="158" t="s">
        <v>74</v>
      </c>
      <c r="AF1147" s="71">
        <f t="shared" si="86"/>
        <v>0</v>
      </c>
      <c r="AG1147" s="70">
        <v>0</v>
      </c>
      <c r="AH1147" s="300">
        <v>0</v>
      </c>
      <c r="AI1147" s="158" t="s">
        <v>74</v>
      </c>
      <c r="AJ1147" s="67">
        <v>0</v>
      </c>
      <c r="AK1147" s="76" t="s">
        <v>74</v>
      </c>
      <c r="AL1147" s="76" t="s">
        <v>74</v>
      </c>
      <c r="AM1147" s="71">
        <f t="shared" si="87"/>
        <v>0</v>
      </c>
      <c r="AN1147" s="305">
        <f>+K1147+AC1147-AH1147</f>
        <v>8400000</v>
      </c>
      <c r="AO1147" s="67" t="s">
        <v>66</v>
      </c>
      <c r="AP1147" s="70">
        <v>8400000</v>
      </c>
      <c r="AQ1147" s="67" t="s">
        <v>94</v>
      </c>
      <c r="AR1147" s="70">
        <v>0</v>
      </c>
      <c r="AS1147" s="80" t="s">
        <v>74</v>
      </c>
      <c r="AT1147" s="301">
        <v>6300000</v>
      </c>
      <c r="AU1147" s="203">
        <f t="shared" si="88"/>
        <v>2100000</v>
      </c>
      <c r="AV1147" s="83">
        <f t="shared" si="89"/>
        <v>0.75</v>
      </c>
      <c r="AW1147" s="158" t="s">
        <v>74</v>
      </c>
      <c r="AX1147" s="67" t="s">
        <v>95</v>
      </c>
      <c r="AY1147" s="71" t="s">
        <v>7264</v>
      </c>
      <c r="AZ1147" s="68" t="s">
        <v>66</v>
      </c>
      <c r="BA1147" s="68" t="s">
        <v>66</v>
      </c>
    </row>
    <row r="1148" spans="2:53" x14ac:dyDescent="0.25">
      <c r="B1148" s="68">
        <v>2024</v>
      </c>
      <c r="C1148" s="68">
        <v>891780111</v>
      </c>
      <c r="D1148" s="69" t="s">
        <v>64</v>
      </c>
      <c r="E1148" s="74" t="s">
        <v>7263</v>
      </c>
      <c r="F1148" s="71" t="s">
        <v>7262</v>
      </c>
      <c r="G1148" s="314">
        <v>0</v>
      </c>
      <c r="H1148" s="67" t="s">
        <v>72</v>
      </c>
      <c r="I1148" s="69" t="s">
        <v>65</v>
      </c>
      <c r="J1148" s="70" t="s">
        <v>7235</v>
      </c>
      <c r="K1148" s="70">
        <v>8400000</v>
      </c>
      <c r="L1148" s="68" t="s">
        <v>67</v>
      </c>
      <c r="M1148" s="70" t="s">
        <v>7261</v>
      </c>
      <c r="N1148" s="70">
        <v>57430388</v>
      </c>
      <c r="O1148" s="70">
        <v>1499</v>
      </c>
      <c r="P1148" s="158">
        <v>45475</v>
      </c>
      <c r="Q1148" s="70">
        <v>2126650000</v>
      </c>
      <c r="R1148" s="158">
        <v>45512</v>
      </c>
      <c r="S1148" s="70">
        <v>8400000</v>
      </c>
      <c r="T1148" s="67" t="s">
        <v>66</v>
      </c>
      <c r="U1148" s="70">
        <v>45507423</v>
      </c>
      <c r="V1148" s="70" t="s">
        <v>6637</v>
      </c>
      <c r="W1148" s="158">
        <v>45512</v>
      </c>
      <c r="X1148" s="158">
        <v>45512</v>
      </c>
      <c r="Y1148" s="78" t="s">
        <v>74</v>
      </c>
      <c r="Z1148" s="158">
        <v>45626</v>
      </c>
      <c r="AA1148" s="71">
        <f t="shared" si="90"/>
        <v>114</v>
      </c>
      <c r="AB1148" s="71">
        <v>0</v>
      </c>
      <c r="AC1148" s="299">
        <v>0</v>
      </c>
      <c r="AD1148" s="71">
        <v>0</v>
      </c>
      <c r="AE1148" s="158" t="s">
        <v>74</v>
      </c>
      <c r="AF1148" s="71">
        <f t="shared" si="86"/>
        <v>0</v>
      </c>
      <c r="AG1148" s="70">
        <v>0</v>
      </c>
      <c r="AH1148" s="300">
        <v>0</v>
      </c>
      <c r="AI1148" s="158" t="s">
        <v>74</v>
      </c>
      <c r="AJ1148" s="67">
        <v>0</v>
      </c>
      <c r="AK1148" s="76" t="s">
        <v>74</v>
      </c>
      <c r="AL1148" s="76" t="s">
        <v>74</v>
      </c>
      <c r="AM1148" s="71">
        <f t="shared" si="87"/>
        <v>0</v>
      </c>
      <c r="AN1148" s="305">
        <f>+K1148+AC1148-AH1148</f>
        <v>8400000</v>
      </c>
      <c r="AO1148" s="67" t="s">
        <v>66</v>
      </c>
      <c r="AP1148" s="70">
        <v>8400000</v>
      </c>
      <c r="AQ1148" s="67" t="s">
        <v>94</v>
      </c>
      <c r="AR1148" s="70">
        <v>0</v>
      </c>
      <c r="AS1148" s="80" t="s">
        <v>74</v>
      </c>
      <c r="AT1148" s="301">
        <v>6300000</v>
      </c>
      <c r="AU1148" s="203">
        <f t="shared" si="88"/>
        <v>2100000</v>
      </c>
      <c r="AV1148" s="83">
        <f t="shared" si="89"/>
        <v>0.75</v>
      </c>
      <c r="AW1148" s="158" t="s">
        <v>74</v>
      </c>
      <c r="AX1148" s="67" t="s">
        <v>95</v>
      </c>
      <c r="AY1148" s="71" t="s">
        <v>7260</v>
      </c>
      <c r="AZ1148" s="68" t="s">
        <v>66</v>
      </c>
      <c r="BA1148" s="68" t="s">
        <v>66</v>
      </c>
    </row>
    <row r="1149" spans="2:53" x14ac:dyDescent="0.25">
      <c r="B1149" s="68">
        <v>2024</v>
      </c>
      <c r="C1149" s="68">
        <v>891780111</v>
      </c>
      <c r="D1149" s="69" t="s">
        <v>64</v>
      </c>
      <c r="E1149" s="74" t="s">
        <v>7259</v>
      </c>
      <c r="F1149" s="71" t="s">
        <v>7258</v>
      </c>
      <c r="G1149" s="314">
        <v>0</v>
      </c>
      <c r="H1149" s="67" t="s">
        <v>72</v>
      </c>
      <c r="I1149" s="69" t="s">
        <v>65</v>
      </c>
      <c r="J1149" s="70" t="s">
        <v>7257</v>
      </c>
      <c r="K1149" s="70">
        <v>8400000</v>
      </c>
      <c r="L1149" s="68" t="s">
        <v>67</v>
      </c>
      <c r="M1149" s="70" t="s">
        <v>7256</v>
      </c>
      <c r="N1149" s="70">
        <v>1004360363</v>
      </c>
      <c r="O1149" s="70">
        <v>1499</v>
      </c>
      <c r="P1149" s="158">
        <v>45475</v>
      </c>
      <c r="Q1149" s="70">
        <v>2126650000</v>
      </c>
      <c r="R1149" s="158">
        <v>45512</v>
      </c>
      <c r="S1149" s="70">
        <v>8400000</v>
      </c>
      <c r="T1149" s="67" t="s">
        <v>66</v>
      </c>
      <c r="U1149" s="70">
        <v>85475141</v>
      </c>
      <c r="V1149" s="70" t="s">
        <v>6621</v>
      </c>
      <c r="W1149" s="158">
        <v>45512</v>
      </c>
      <c r="X1149" s="158">
        <v>45512</v>
      </c>
      <c r="Y1149" s="78" t="s">
        <v>74</v>
      </c>
      <c r="Z1149" s="158">
        <v>45626</v>
      </c>
      <c r="AA1149" s="71">
        <f t="shared" si="90"/>
        <v>114</v>
      </c>
      <c r="AB1149" s="71">
        <v>0</v>
      </c>
      <c r="AC1149" s="299">
        <v>0</v>
      </c>
      <c r="AD1149" s="71">
        <v>0</v>
      </c>
      <c r="AE1149" s="158" t="s">
        <v>74</v>
      </c>
      <c r="AF1149" s="71">
        <f t="shared" si="86"/>
        <v>0</v>
      </c>
      <c r="AG1149" s="70">
        <v>0</v>
      </c>
      <c r="AH1149" s="300">
        <v>0</v>
      </c>
      <c r="AI1149" s="158" t="s">
        <v>74</v>
      </c>
      <c r="AJ1149" s="67">
        <v>0</v>
      </c>
      <c r="AK1149" s="76" t="s">
        <v>74</v>
      </c>
      <c r="AL1149" s="76" t="s">
        <v>74</v>
      </c>
      <c r="AM1149" s="71">
        <f t="shared" si="87"/>
        <v>0</v>
      </c>
      <c r="AN1149" s="305">
        <f>+K1149+AC1149-AH1149</f>
        <v>8400000</v>
      </c>
      <c r="AO1149" s="67" t="s">
        <v>66</v>
      </c>
      <c r="AP1149" s="70">
        <v>8400000</v>
      </c>
      <c r="AQ1149" s="67" t="s">
        <v>94</v>
      </c>
      <c r="AR1149" s="70">
        <v>0</v>
      </c>
      <c r="AS1149" s="80" t="s">
        <v>74</v>
      </c>
      <c r="AT1149" s="301">
        <v>6300000</v>
      </c>
      <c r="AU1149" s="203">
        <f t="shared" si="88"/>
        <v>2100000</v>
      </c>
      <c r="AV1149" s="83">
        <f t="shared" si="89"/>
        <v>0.75</v>
      </c>
      <c r="AW1149" s="158" t="s">
        <v>74</v>
      </c>
      <c r="AX1149" s="67" t="s">
        <v>95</v>
      </c>
      <c r="AY1149" s="71" t="s">
        <v>7255</v>
      </c>
      <c r="AZ1149" s="68" t="s">
        <v>66</v>
      </c>
      <c r="BA1149" s="68" t="s">
        <v>66</v>
      </c>
    </row>
    <row r="1150" spans="2:53" x14ac:dyDescent="0.25">
      <c r="B1150" s="68">
        <v>2024</v>
      </c>
      <c r="C1150" s="68">
        <v>891780111</v>
      </c>
      <c r="D1150" s="69" t="s">
        <v>64</v>
      </c>
      <c r="E1150" s="74" t="s">
        <v>7254</v>
      </c>
      <c r="F1150" s="71" t="s">
        <v>7253</v>
      </c>
      <c r="G1150" s="314">
        <v>0</v>
      </c>
      <c r="H1150" s="67" t="s">
        <v>72</v>
      </c>
      <c r="I1150" s="69" t="s">
        <v>65</v>
      </c>
      <c r="J1150" s="70" t="s">
        <v>7120</v>
      </c>
      <c r="K1150" s="70">
        <v>8400000</v>
      </c>
      <c r="L1150" s="68" t="s">
        <v>67</v>
      </c>
      <c r="M1150" s="70" t="s">
        <v>7252</v>
      </c>
      <c r="N1150" s="70">
        <v>1083032026</v>
      </c>
      <c r="O1150" s="70">
        <v>1499</v>
      </c>
      <c r="P1150" s="158">
        <v>45475</v>
      </c>
      <c r="Q1150" s="70">
        <v>2126650000</v>
      </c>
      <c r="R1150" s="158">
        <v>45512</v>
      </c>
      <c r="S1150" s="70">
        <v>8400000</v>
      </c>
      <c r="T1150" s="67" t="s">
        <v>66</v>
      </c>
      <c r="U1150" s="70">
        <v>85475141</v>
      </c>
      <c r="V1150" s="70" t="s">
        <v>6621</v>
      </c>
      <c r="W1150" s="158">
        <v>45512</v>
      </c>
      <c r="X1150" s="158">
        <v>45512</v>
      </c>
      <c r="Y1150" s="78" t="s">
        <v>74</v>
      </c>
      <c r="Z1150" s="158">
        <v>45626</v>
      </c>
      <c r="AA1150" s="71">
        <f t="shared" si="90"/>
        <v>114</v>
      </c>
      <c r="AB1150" s="71">
        <v>0</v>
      </c>
      <c r="AC1150" s="299">
        <v>0</v>
      </c>
      <c r="AD1150" s="71">
        <v>0</v>
      </c>
      <c r="AE1150" s="158" t="s">
        <v>74</v>
      </c>
      <c r="AF1150" s="71">
        <f t="shared" si="86"/>
        <v>0</v>
      </c>
      <c r="AG1150" s="70">
        <v>0</v>
      </c>
      <c r="AH1150" s="300">
        <v>0</v>
      </c>
      <c r="AI1150" s="158" t="s">
        <v>74</v>
      </c>
      <c r="AJ1150" s="67">
        <v>0</v>
      </c>
      <c r="AK1150" s="76" t="s">
        <v>74</v>
      </c>
      <c r="AL1150" s="76" t="s">
        <v>74</v>
      </c>
      <c r="AM1150" s="71">
        <f t="shared" si="87"/>
        <v>0</v>
      </c>
      <c r="AN1150" s="305">
        <f>+K1150+AC1150-AH1150</f>
        <v>8400000</v>
      </c>
      <c r="AO1150" s="67" t="s">
        <v>66</v>
      </c>
      <c r="AP1150" s="70">
        <v>8400000</v>
      </c>
      <c r="AQ1150" s="67" t="s">
        <v>94</v>
      </c>
      <c r="AR1150" s="70">
        <v>0</v>
      </c>
      <c r="AS1150" s="80" t="s">
        <v>74</v>
      </c>
      <c r="AT1150" s="301">
        <v>6300000</v>
      </c>
      <c r="AU1150" s="203">
        <f t="shared" si="88"/>
        <v>2100000</v>
      </c>
      <c r="AV1150" s="83">
        <f t="shared" si="89"/>
        <v>0.75</v>
      </c>
      <c r="AW1150" s="158" t="s">
        <v>74</v>
      </c>
      <c r="AX1150" s="67" t="s">
        <v>95</v>
      </c>
      <c r="AY1150" s="71" t="s">
        <v>7251</v>
      </c>
      <c r="AZ1150" s="68" t="s">
        <v>66</v>
      </c>
      <c r="BA1150" s="68" t="s">
        <v>66</v>
      </c>
    </row>
    <row r="1151" spans="2:53" x14ac:dyDescent="0.25">
      <c r="B1151" s="68">
        <v>2024</v>
      </c>
      <c r="C1151" s="68">
        <v>891780111</v>
      </c>
      <c r="D1151" s="69" t="s">
        <v>64</v>
      </c>
      <c r="E1151" s="74" t="s">
        <v>7250</v>
      </c>
      <c r="F1151" s="71" t="s">
        <v>7249</v>
      </c>
      <c r="G1151" s="314">
        <v>0</v>
      </c>
      <c r="H1151" s="67" t="s">
        <v>72</v>
      </c>
      <c r="I1151" s="69" t="s">
        <v>65</v>
      </c>
      <c r="J1151" s="70" t="s">
        <v>7248</v>
      </c>
      <c r="K1151" s="70">
        <v>10000000</v>
      </c>
      <c r="L1151" s="68" t="s">
        <v>67</v>
      </c>
      <c r="M1151" s="70" t="s">
        <v>7247</v>
      </c>
      <c r="N1151" s="70">
        <v>1082941486</v>
      </c>
      <c r="O1151" s="70">
        <v>1499</v>
      </c>
      <c r="P1151" s="158">
        <v>45475</v>
      </c>
      <c r="Q1151" s="70">
        <v>2126650000</v>
      </c>
      <c r="R1151" s="158">
        <v>45512</v>
      </c>
      <c r="S1151" s="70">
        <v>10000000</v>
      </c>
      <c r="T1151" s="67" t="s">
        <v>66</v>
      </c>
      <c r="U1151" s="70">
        <v>45507423</v>
      </c>
      <c r="V1151" s="70" t="s">
        <v>6637</v>
      </c>
      <c r="W1151" s="158">
        <v>45512</v>
      </c>
      <c r="X1151" s="158">
        <v>45512</v>
      </c>
      <c r="Y1151" s="78" t="s">
        <v>74</v>
      </c>
      <c r="Z1151" s="158">
        <v>45626</v>
      </c>
      <c r="AA1151" s="71">
        <f t="shared" si="90"/>
        <v>114</v>
      </c>
      <c r="AB1151" s="71">
        <v>0</v>
      </c>
      <c r="AC1151" s="299">
        <v>0</v>
      </c>
      <c r="AD1151" s="71">
        <v>0</v>
      </c>
      <c r="AE1151" s="158" t="s">
        <v>74</v>
      </c>
      <c r="AF1151" s="71">
        <f t="shared" si="86"/>
        <v>0</v>
      </c>
      <c r="AG1151" s="70">
        <v>0</v>
      </c>
      <c r="AH1151" s="300">
        <v>0</v>
      </c>
      <c r="AI1151" s="158" t="s">
        <v>74</v>
      </c>
      <c r="AJ1151" s="67">
        <v>0</v>
      </c>
      <c r="AK1151" s="76" t="s">
        <v>74</v>
      </c>
      <c r="AL1151" s="76" t="s">
        <v>74</v>
      </c>
      <c r="AM1151" s="71">
        <f t="shared" si="87"/>
        <v>0</v>
      </c>
      <c r="AN1151" s="305">
        <f>+K1151+AC1151-AH1151</f>
        <v>10000000</v>
      </c>
      <c r="AO1151" s="67" t="s">
        <v>66</v>
      </c>
      <c r="AP1151" s="70">
        <v>10000000</v>
      </c>
      <c r="AQ1151" s="67" t="s">
        <v>94</v>
      </c>
      <c r="AR1151" s="70">
        <v>0</v>
      </c>
      <c r="AS1151" s="80" t="s">
        <v>74</v>
      </c>
      <c r="AT1151" s="301">
        <v>7500000</v>
      </c>
      <c r="AU1151" s="203">
        <f t="shared" si="88"/>
        <v>2500000</v>
      </c>
      <c r="AV1151" s="83">
        <f t="shared" si="89"/>
        <v>0.75</v>
      </c>
      <c r="AW1151" s="158" t="s">
        <v>74</v>
      </c>
      <c r="AX1151" s="67" t="s">
        <v>95</v>
      </c>
      <c r="AY1151" s="71" t="s">
        <v>7246</v>
      </c>
      <c r="AZ1151" s="68" t="s">
        <v>66</v>
      </c>
      <c r="BA1151" s="68" t="s">
        <v>66</v>
      </c>
    </row>
    <row r="1152" spans="2:53" x14ac:dyDescent="0.25">
      <c r="B1152" s="68">
        <v>2024</v>
      </c>
      <c r="C1152" s="68">
        <v>891780111</v>
      </c>
      <c r="D1152" s="69" t="s">
        <v>64</v>
      </c>
      <c r="E1152" s="74" t="s">
        <v>7245</v>
      </c>
      <c r="F1152" s="71" t="s">
        <v>7244</v>
      </c>
      <c r="G1152" s="314">
        <v>0</v>
      </c>
      <c r="H1152" s="67" t="s">
        <v>72</v>
      </c>
      <c r="I1152" s="69" t="s">
        <v>65</v>
      </c>
      <c r="J1152" s="70" t="s">
        <v>7001</v>
      </c>
      <c r="K1152" s="70">
        <v>8400000</v>
      </c>
      <c r="L1152" s="68" t="s">
        <v>67</v>
      </c>
      <c r="M1152" s="70" t="s">
        <v>7243</v>
      </c>
      <c r="N1152" s="70">
        <v>50956720</v>
      </c>
      <c r="O1152" s="70">
        <v>1499</v>
      </c>
      <c r="P1152" s="158">
        <v>45475</v>
      </c>
      <c r="Q1152" s="70">
        <v>2126650000</v>
      </c>
      <c r="R1152" s="158">
        <v>45512</v>
      </c>
      <c r="S1152" s="70">
        <v>8400000</v>
      </c>
      <c r="T1152" s="67" t="s">
        <v>66</v>
      </c>
      <c r="U1152" s="70">
        <v>45507423</v>
      </c>
      <c r="V1152" s="70" t="s">
        <v>6637</v>
      </c>
      <c r="W1152" s="158">
        <v>45512</v>
      </c>
      <c r="X1152" s="158">
        <v>45512</v>
      </c>
      <c r="Y1152" s="78" t="s">
        <v>74</v>
      </c>
      <c r="Z1152" s="158">
        <v>45626</v>
      </c>
      <c r="AA1152" s="71">
        <f t="shared" si="90"/>
        <v>114</v>
      </c>
      <c r="AB1152" s="71">
        <v>0</v>
      </c>
      <c r="AC1152" s="299">
        <v>0</v>
      </c>
      <c r="AD1152" s="71">
        <v>0</v>
      </c>
      <c r="AE1152" s="158" t="s">
        <v>74</v>
      </c>
      <c r="AF1152" s="71">
        <f t="shared" si="86"/>
        <v>0</v>
      </c>
      <c r="AG1152" s="70">
        <v>0</v>
      </c>
      <c r="AH1152" s="300">
        <v>0</v>
      </c>
      <c r="AI1152" s="158" t="s">
        <v>74</v>
      </c>
      <c r="AJ1152" s="67">
        <v>0</v>
      </c>
      <c r="AK1152" s="76" t="s">
        <v>74</v>
      </c>
      <c r="AL1152" s="76" t="s">
        <v>74</v>
      </c>
      <c r="AM1152" s="71">
        <f t="shared" si="87"/>
        <v>0</v>
      </c>
      <c r="AN1152" s="305">
        <f>+K1152+AC1152-AH1152</f>
        <v>8400000</v>
      </c>
      <c r="AO1152" s="67" t="s">
        <v>66</v>
      </c>
      <c r="AP1152" s="70">
        <v>8400000</v>
      </c>
      <c r="AQ1152" s="67" t="s">
        <v>94</v>
      </c>
      <c r="AR1152" s="70">
        <v>0</v>
      </c>
      <c r="AS1152" s="80" t="s">
        <v>74</v>
      </c>
      <c r="AT1152" s="301">
        <v>6300000</v>
      </c>
      <c r="AU1152" s="203">
        <f t="shared" si="88"/>
        <v>2100000</v>
      </c>
      <c r="AV1152" s="83">
        <f t="shared" si="89"/>
        <v>0.75</v>
      </c>
      <c r="AW1152" s="158" t="s">
        <v>74</v>
      </c>
      <c r="AX1152" s="67" t="s">
        <v>95</v>
      </c>
      <c r="AY1152" s="71" t="s">
        <v>7242</v>
      </c>
      <c r="AZ1152" s="68" t="s">
        <v>66</v>
      </c>
      <c r="BA1152" s="68" t="s">
        <v>66</v>
      </c>
    </row>
    <row r="1153" spans="2:53" x14ac:dyDescent="0.25">
      <c r="B1153" s="68">
        <v>2024</v>
      </c>
      <c r="C1153" s="68">
        <v>891780111</v>
      </c>
      <c r="D1153" s="69" t="s">
        <v>64</v>
      </c>
      <c r="E1153" s="74" t="s">
        <v>7241</v>
      </c>
      <c r="F1153" s="71" t="s">
        <v>7240</v>
      </c>
      <c r="G1153" s="314">
        <v>0</v>
      </c>
      <c r="H1153" s="67" t="s">
        <v>72</v>
      </c>
      <c r="I1153" s="69" t="s">
        <v>65</v>
      </c>
      <c r="J1153" s="70" t="s">
        <v>7235</v>
      </c>
      <c r="K1153" s="70">
        <v>8400000</v>
      </c>
      <c r="L1153" s="68" t="s">
        <v>67</v>
      </c>
      <c r="M1153" s="70" t="s">
        <v>7239</v>
      </c>
      <c r="N1153" s="70">
        <v>1082900540</v>
      </c>
      <c r="O1153" s="70">
        <v>1499</v>
      </c>
      <c r="P1153" s="158">
        <v>45475</v>
      </c>
      <c r="Q1153" s="70">
        <v>2126650000</v>
      </c>
      <c r="R1153" s="158">
        <v>45512</v>
      </c>
      <c r="S1153" s="70">
        <v>8400000</v>
      </c>
      <c r="T1153" s="67" t="s">
        <v>66</v>
      </c>
      <c r="U1153" s="70">
        <v>45507423</v>
      </c>
      <c r="V1153" s="70" t="s">
        <v>6637</v>
      </c>
      <c r="W1153" s="158">
        <v>45512</v>
      </c>
      <c r="X1153" s="158">
        <v>45512</v>
      </c>
      <c r="Y1153" s="78" t="s">
        <v>74</v>
      </c>
      <c r="Z1153" s="158">
        <v>45626</v>
      </c>
      <c r="AA1153" s="71">
        <f t="shared" si="90"/>
        <v>114</v>
      </c>
      <c r="AB1153" s="71">
        <v>0</v>
      </c>
      <c r="AC1153" s="299">
        <v>0</v>
      </c>
      <c r="AD1153" s="71">
        <v>0</v>
      </c>
      <c r="AE1153" s="158" t="s">
        <v>74</v>
      </c>
      <c r="AF1153" s="71">
        <f t="shared" si="86"/>
        <v>0</v>
      </c>
      <c r="AG1153" s="70">
        <v>0</v>
      </c>
      <c r="AH1153" s="300">
        <v>0</v>
      </c>
      <c r="AI1153" s="158" t="s">
        <v>74</v>
      </c>
      <c r="AJ1153" s="67">
        <v>0</v>
      </c>
      <c r="AK1153" s="76" t="s">
        <v>74</v>
      </c>
      <c r="AL1153" s="76" t="s">
        <v>74</v>
      </c>
      <c r="AM1153" s="71">
        <f t="shared" si="87"/>
        <v>0</v>
      </c>
      <c r="AN1153" s="305">
        <f>+K1153+AC1153-AH1153</f>
        <v>8400000</v>
      </c>
      <c r="AO1153" s="67" t="s">
        <v>66</v>
      </c>
      <c r="AP1153" s="70">
        <v>8400000</v>
      </c>
      <c r="AQ1153" s="67" t="s">
        <v>94</v>
      </c>
      <c r="AR1153" s="70">
        <v>0</v>
      </c>
      <c r="AS1153" s="80" t="s">
        <v>74</v>
      </c>
      <c r="AT1153" s="301">
        <v>4200000</v>
      </c>
      <c r="AU1153" s="203">
        <f t="shared" si="88"/>
        <v>4200000</v>
      </c>
      <c r="AV1153" s="83">
        <f t="shared" si="89"/>
        <v>0.5</v>
      </c>
      <c r="AW1153" s="158" t="s">
        <v>74</v>
      </c>
      <c r="AX1153" s="67" t="s">
        <v>95</v>
      </c>
      <c r="AY1153" s="71" t="s">
        <v>7238</v>
      </c>
      <c r="AZ1153" s="68" t="s">
        <v>66</v>
      </c>
      <c r="BA1153" s="68" t="s">
        <v>66</v>
      </c>
    </row>
    <row r="1154" spans="2:53" x14ac:dyDescent="0.25">
      <c r="B1154" s="68">
        <v>2024</v>
      </c>
      <c r="C1154" s="68">
        <v>891780111</v>
      </c>
      <c r="D1154" s="69" t="s">
        <v>64</v>
      </c>
      <c r="E1154" s="74" t="s">
        <v>7237</v>
      </c>
      <c r="F1154" s="71" t="s">
        <v>7236</v>
      </c>
      <c r="G1154" s="314">
        <v>0</v>
      </c>
      <c r="H1154" s="67" t="s">
        <v>72</v>
      </c>
      <c r="I1154" s="69" t="s">
        <v>65</v>
      </c>
      <c r="J1154" s="70" t="s">
        <v>7235</v>
      </c>
      <c r="K1154" s="70">
        <v>8400000</v>
      </c>
      <c r="L1154" s="68" t="s">
        <v>67</v>
      </c>
      <c r="M1154" s="70" t="s">
        <v>7234</v>
      </c>
      <c r="N1154" s="70">
        <v>1082889011</v>
      </c>
      <c r="O1154" s="70">
        <v>1499</v>
      </c>
      <c r="P1154" s="158">
        <v>45475</v>
      </c>
      <c r="Q1154" s="70">
        <v>2126650000</v>
      </c>
      <c r="R1154" s="158">
        <v>45512</v>
      </c>
      <c r="S1154" s="70">
        <v>8400000</v>
      </c>
      <c r="T1154" s="67" t="s">
        <v>66</v>
      </c>
      <c r="U1154" s="70">
        <v>45507423</v>
      </c>
      <c r="V1154" s="70" t="s">
        <v>6637</v>
      </c>
      <c r="W1154" s="158">
        <v>45512</v>
      </c>
      <c r="X1154" s="158">
        <v>45512</v>
      </c>
      <c r="Y1154" s="78" t="s">
        <v>74</v>
      </c>
      <c r="Z1154" s="158">
        <v>45626</v>
      </c>
      <c r="AA1154" s="71">
        <f t="shared" si="90"/>
        <v>114</v>
      </c>
      <c r="AB1154" s="71">
        <v>0</v>
      </c>
      <c r="AC1154" s="299">
        <v>0</v>
      </c>
      <c r="AD1154" s="71">
        <v>0</v>
      </c>
      <c r="AE1154" s="158" t="s">
        <v>74</v>
      </c>
      <c r="AF1154" s="71">
        <f t="shared" si="86"/>
        <v>0</v>
      </c>
      <c r="AG1154" s="70">
        <v>0</v>
      </c>
      <c r="AH1154" s="300">
        <v>0</v>
      </c>
      <c r="AI1154" s="158" t="s">
        <v>74</v>
      </c>
      <c r="AJ1154" s="67">
        <v>0</v>
      </c>
      <c r="AK1154" s="76" t="s">
        <v>74</v>
      </c>
      <c r="AL1154" s="76" t="s">
        <v>74</v>
      </c>
      <c r="AM1154" s="71">
        <f t="shared" si="87"/>
        <v>0</v>
      </c>
      <c r="AN1154" s="305">
        <f>+K1154+AC1154-AH1154</f>
        <v>8400000</v>
      </c>
      <c r="AO1154" s="67" t="s">
        <v>66</v>
      </c>
      <c r="AP1154" s="70">
        <v>8400000</v>
      </c>
      <c r="AQ1154" s="67" t="s">
        <v>94</v>
      </c>
      <c r="AR1154" s="70">
        <v>0</v>
      </c>
      <c r="AS1154" s="80" t="s">
        <v>74</v>
      </c>
      <c r="AT1154" s="301">
        <v>4200000</v>
      </c>
      <c r="AU1154" s="203">
        <f t="shared" si="88"/>
        <v>4200000</v>
      </c>
      <c r="AV1154" s="83">
        <f t="shared" si="89"/>
        <v>0.5</v>
      </c>
      <c r="AW1154" s="158" t="s">
        <v>74</v>
      </c>
      <c r="AX1154" s="67" t="s">
        <v>95</v>
      </c>
      <c r="AY1154" s="71" t="s">
        <v>7233</v>
      </c>
      <c r="AZ1154" s="68" t="s">
        <v>66</v>
      </c>
      <c r="BA1154" s="68" t="s">
        <v>66</v>
      </c>
    </row>
    <row r="1155" spans="2:53" x14ac:dyDescent="0.25">
      <c r="B1155" s="68">
        <v>2024</v>
      </c>
      <c r="C1155" s="68">
        <v>891780111</v>
      </c>
      <c r="D1155" s="69" t="s">
        <v>64</v>
      </c>
      <c r="E1155" s="74" t="s">
        <v>7232</v>
      </c>
      <c r="F1155" s="71" t="s">
        <v>7231</v>
      </c>
      <c r="G1155" s="314">
        <v>0</v>
      </c>
      <c r="H1155" s="67" t="s">
        <v>72</v>
      </c>
      <c r="I1155" s="69" t="s">
        <v>65</v>
      </c>
      <c r="J1155" s="70" t="s">
        <v>7230</v>
      </c>
      <c r="K1155" s="70">
        <v>8400000</v>
      </c>
      <c r="L1155" s="68" t="s">
        <v>67</v>
      </c>
      <c r="M1155" s="70" t="s">
        <v>7229</v>
      </c>
      <c r="N1155" s="70">
        <v>36506829</v>
      </c>
      <c r="O1155" s="70">
        <v>1499</v>
      </c>
      <c r="P1155" s="158">
        <v>45475</v>
      </c>
      <c r="Q1155" s="70">
        <v>2126650000</v>
      </c>
      <c r="R1155" s="158">
        <v>45512</v>
      </c>
      <c r="S1155" s="70">
        <v>8400000</v>
      </c>
      <c r="T1155" s="67" t="s">
        <v>66</v>
      </c>
      <c r="U1155" s="70">
        <v>45507423</v>
      </c>
      <c r="V1155" s="70" t="s">
        <v>6637</v>
      </c>
      <c r="W1155" s="158">
        <v>45512</v>
      </c>
      <c r="X1155" s="158">
        <v>45512</v>
      </c>
      <c r="Y1155" s="78" t="s">
        <v>74</v>
      </c>
      <c r="Z1155" s="158">
        <v>45626</v>
      </c>
      <c r="AA1155" s="71">
        <f t="shared" si="90"/>
        <v>114</v>
      </c>
      <c r="AB1155" s="71">
        <v>0</v>
      </c>
      <c r="AC1155" s="299">
        <v>0</v>
      </c>
      <c r="AD1155" s="71">
        <v>0</v>
      </c>
      <c r="AE1155" s="158" t="s">
        <v>74</v>
      </c>
      <c r="AF1155" s="71">
        <f t="shared" si="86"/>
        <v>0</v>
      </c>
      <c r="AG1155" s="70">
        <v>0</v>
      </c>
      <c r="AH1155" s="300">
        <v>0</v>
      </c>
      <c r="AI1155" s="158" t="s">
        <v>74</v>
      </c>
      <c r="AJ1155" s="67">
        <v>0</v>
      </c>
      <c r="AK1155" s="76" t="s">
        <v>74</v>
      </c>
      <c r="AL1155" s="76" t="s">
        <v>74</v>
      </c>
      <c r="AM1155" s="71">
        <f t="shared" si="87"/>
        <v>0</v>
      </c>
      <c r="AN1155" s="305">
        <f>+K1155+AC1155-AH1155</f>
        <v>8400000</v>
      </c>
      <c r="AO1155" s="67" t="s">
        <v>66</v>
      </c>
      <c r="AP1155" s="70">
        <v>8400000</v>
      </c>
      <c r="AQ1155" s="67" t="s">
        <v>94</v>
      </c>
      <c r="AR1155" s="70">
        <v>0</v>
      </c>
      <c r="AS1155" s="80" t="s">
        <v>74</v>
      </c>
      <c r="AT1155" s="301">
        <v>4200000</v>
      </c>
      <c r="AU1155" s="203">
        <f t="shared" si="88"/>
        <v>4200000</v>
      </c>
      <c r="AV1155" s="83">
        <f t="shared" si="89"/>
        <v>0.5</v>
      </c>
      <c r="AW1155" s="158" t="s">
        <v>74</v>
      </c>
      <c r="AX1155" s="67" t="s">
        <v>95</v>
      </c>
      <c r="AY1155" s="71" t="s">
        <v>7228</v>
      </c>
      <c r="AZ1155" s="68" t="s">
        <v>66</v>
      </c>
      <c r="BA1155" s="68" t="s">
        <v>66</v>
      </c>
    </row>
    <row r="1156" spans="2:53" x14ac:dyDescent="0.25">
      <c r="B1156" s="68">
        <v>2024</v>
      </c>
      <c r="C1156" s="68">
        <v>891780111</v>
      </c>
      <c r="D1156" s="69" t="s">
        <v>64</v>
      </c>
      <c r="E1156" s="74" t="s">
        <v>7227</v>
      </c>
      <c r="F1156" s="71" t="s">
        <v>7226</v>
      </c>
      <c r="G1156" s="314">
        <v>0</v>
      </c>
      <c r="H1156" s="67" t="s">
        <v>72</v>
      </c>
      <c r="I1156" s="69" t="s">
        <v>65</v>
      </c>
      <c r="J1156" s="70" t="s">
        <v>7001</v>
      </c>
      <c r="K1156" s="70">
        <v>8400000</v>
      </c>
      <c r="L1156" s="68" t="s">
        <v>67</v>
      </c>
      <c r="M1156" s="70" t="s">
        <v>7225</v>
      </c>
      <c r="N1156" s="70">
        <v>57432482</v>
      </c>
      <c r="O1156" s="70">
        <v>1499</v>
      </c>
      <c r="P1156" s="158">
        <v>45475</v>
      </c>
      <c r="Q1156" s="70">
        <v>2126650000</v>
      </c>
      <c r="R1156" s="158">
        <v>45512</v>
      </c>
      <c r="S1156" s="70">
        <v>8400000</v>
      </c>
      <c r="T1156" s="67" t="s">
        <v>66</v>
      </c>
      <c r="U1156" s="70">
        <v>45507423</v>
      </c>
      <c r="V1156" s="70" t="s">
        <v>6637</v>
      </c>
      <c r="W1156" s="158">
        <v>45512</v>
      </c>
      <c r="X1156" s="158">
        <v>45512</v>
      </c>
      <c r="Y1156" s="78" t="s">
        <v>74</v>
      </c>
      <c r="Z1156" s="158">
        <v>45626</v>
      </c>
      <c r="AA1156" s="71">
        <f t="shared" si="90"/>
        <v>114</v>
      </c>
      <c r="AB1156" s="71">
        <v>0</v>
      </c>
      <c r="AC1156" s="299">
        <v>0</v>
      </c>
      <c r="AD1156" s="71">
        <v>0</v>
      </c>
      <c r="AE1156" s="158" t="s">
        <v>74</v>
      </c>
      <c r="AF1156" s="71">
        <f t="shared" si="86"/>
        <v>0</v>
      </c>
      <c r="AG1156" s="70">
        <v>0</v>
      </c>
      <c r="AH1156" s="300">
        <v>0</v>
      </c>
      <c r="AI1156" s="158" t="s">
        <v>74</v>
      </c>
      <c r="AJ1156" s="67">
        <v>0</v>
      </c>
      <c r="AK1156" s="76" t="s">
        <v>74</v>
      </c>
      <c r="AL1156" s="76" t="s">
        <v>74</v>
      </c>
      <c r="AM1156" s="71">
        <f t="shared" si="87"/>
        <v>0</v>
      </c>
      <c r="AN1156" s="305">
        <f>+K1156+AC1156-AH1156</f>
        <v>8400000</v>
      </c>
      <c r="AO1156" s="67" t="s">
        <v>66</v>
      </c>
      <c r="AP1156" s="70">
        <v>8400000</v>
      </c>
      <c r="AQ1156" s="67" t="s">
        <v>94</v>
      </c>
      <c r="AR1156" s="70">
        <v>0</v>
      </c>
      <c r="AS1156" s="80" t="s">
        <v>74</v>
      </c>
      <c r="AT1156" s="301">
        <v>4200000</v>
      </c>
      <c r="AU1156" s="203">
        <f t="shared" si="88"/>
        <v>4200000</v>
      </c>
      <c r="AV1156" s="83">
        <f t="shared" si="89"/>
        <v>0.5</v>
      </c>
      <c r="AW1156" s="158" t="s">
        <v>74</v>
      </c>
      <c r="AX1156" s="67" t="s">
        <v>95</v>
      </c>
      <c r="AY1156" s="71" t="s">
        <v>7224</v>
      </c>
      <c r="AZ1156" s="68" t="s">
        <v>66</v>
      </c>
      <c r="BA1156" s="68" t="s">
        <v>66</v>
      </c>
    </row>
    <row r="1157" spans="2:53" x14ac:dyDescent="0.25">
      <c r="B1157" s="68">
        <v>2024</v>
      </c>
      <c r="C1157" s="68">
        <v>891780111</v>
      </c>
      <c r="D1157" s="69" t="s">
        <v>64</v>
      </c>
      <c r="E1157" s="74" t="s">
        <v>7223</v>
      </c>
      <c r="F1157" s="71" t="s">
        <v>7222</v>
      </c>
      <c r="G1157" s="314">
        <v>0</v>
      </c>
      <c r="H1157" s="67" t="s">
        <v>72</v>
      </c>
      <c r="I1157" s="69" t="s">
        <v>65</v>
      </c>
      <c r="J1157" s="70" t="s">
        <v>7221</v>
      </c>
      <c r="K1157" s="70">
        <v>9583000</v>
      </c>
      <c r="L1157" s="68" t="s">
        <v>67</v>
      </c>
      <c r="M1157" s="70" t="s">
        <v>7220</v>
      </c>
      <c r="N1157" s="70">
        <v>85450183</v>
      </c>
      <c r="O1157" s="70">
        <v>1499</v>
      </c>
      <c r="P1157" s="158">
        <v>45475</v>
      </c>
      <c r="Q1157" s="70">
        <v>2126650000</v>
      </c>
      <c r="R1157" s="158">
        <v>45512</v>
      </c>
      <c r="S1157" s="70">
        <v>9583000</v>
      </c>
      <c r="T1157" s="67" t="s">
        <v>66</v>
      </c>
      <c r="U1157" s="70">
        <v>57461216</v>
      </c>
      <c r="V1157" s="70" t="s">
        <v>4578</v>
      </c>
      <c r="W1157" s="158">
        <v>45512</v>
      </c>
      <c r="X1157" s="158">
        <v>45512</v>
      </c>
      <c r="Y1157" s="78" t="s">
        <v>74</v>
      </c>
      <c r="Z1157" s="158">
        <v>45626</v>
      </c>
      <c r="AA1157" s="71">
        <f t="shared" si="90"/>
        <v>114</v>
      </c>
      <c r="AB1157" s="71">
        <v>0</v>
      </c>
      <c r="AC1157" s="299">
        <v>0</v>
      </c>
      <c r="AD1157" s="71">
        <v>0</v>
      </c>
      <c r="AE1157" s="158" t="s">
        <v>74</v>
      </c>
      <c r="AF1157" s="71">
        <f t="shared" si="86"/>
        <v>0</v>
      </c>
      <c r="AG1157" s="70">
        <v>0</v>
      </c>
      <c r="AH1157" s="300">
        <v>0</v>
      </c>
      <c r="AI1157" s="158" t="s">
        <v>74</v>
      </c>
      <c r="AJ1157" s="67">
        <v>0</v>
      </c>
      <c r="AK1157" s="76" t="s">
        <v>74</v>
      </c>
      <c r="AL1157" s="76" t="s">
        <v>74</v>
      </c>
      <c r="AM1157" s="71">
        <f t="shared" si="87"/>
        <v>0</v>
      </c>
      <c r="AN1157" s="305">
        <f>+K1157+AC1157-AH1157</f>
        <v>9583000</v>
      </c>
      <c r="AO1157" s="67" t="s">
        <v>66</v>
      </c>
      <c r="AP1157" s="70">
        <v>9583000</v>
      </c>
      <c r="AQ1157" s="67" t="s">
        <v>94</v>
      </c>
      <c r="AR1157" s="70">
        <v>0</v>
      </c>
      <c r="AS1157" s="80" t="s">
        <v>74</v>
      </c>
      <c r="AT1157" s="301">
        <v>7083000</v>
      </c>
      <c r="AU1157" s="203">
        <f t="shared" si="88"/>
        <v>2500000</v>
      </c>
      <c r="AV1157" s="83">
        <f t="shared" si="89"/>
        <v>0.7391213607429824</v>
      </c>
      <c r="AW1157" s="158" t="s">
        <v>74</v>
      </c>
      <c r="AX1157" s="67" t="s">
        <v>95</v>
      </c>
      <c r="AY1157" s="71" t="s">
        <v>7219</v>
      </c>
      <c r="AZ1157" s="68" t="s">
        <v>66</v>
      </c>
      <c r="BA1157" s="68" t="s">
        <v>66</v>
      </c>
    </row>
    <row r="1158" spans="2:53" x14ac:dyDescent="0.25">
      <c r="B1158" s="68">
        <v>2024</v>
      </c>
      <c r="C1158" s="68">
        <v>891780111</v>
      </c>
      <c r="D1158" s="69" t="s">
        <v>64</v>
      </c>
      <c r="E1158" s="74" t="s">
        <v>7218</v>
      </c>
      <c r="F1158" s="71" t="s">
        <v>7217</v>
      </c>
      <c r="G1158" s="314">
        <v>0</v>
      </c>
      <c r="H1158" s="67" t="s">
        <v>72</v>
      </c>
      <c r="I1158" s="69" t="s">
        <v>65</v>
      </c>
      <c r="J1158" s="70" t="s">
        <v>7216</v>
      </c>
      <c r="K1158" s="70">
        <v>11500000</v>
      </c>
      <c r="L1158" s="68" t="s">
        <v>67</v>
      </c>
      <c r="M1158" s="70" t="s">
        <v>7215</v>
      </c>
      <c r="N1158" s="70">
        <v>1085108045</v>
      </c>
      <c r="O1158" s="70">
        <v>1498</v>
      </c>
      <c r="P1158" s="158">
        <v>45475</v>
      </c>
      <c r="Q1158" s="70">
        <v>4519037000</v>
      </c>
      <c r="R1158" s="158">
        <v>45512</v>
      </c>
      <c r="S1158" s="70">
        <v>11500000</v>
      </c>
      <c r="T1158" s="67" t="s">
        <v>66</v>
      </c>
      <c r="U1158" s="70">
        <v>57461216</v>
      </c>
      <c r="V1158" s="70" t="s">
        <v>4578</v>
      </c>
      <c r="W1158" s="158">
        <v>45512</v>
      </c>
      <c r="X1158" s="158">
        <v>45512</v>
      </c>
      <c r="Y1158" s="78" t="s">
        <v>74</v>
      </c>
      <c r="Z1158" s="158">
        <v>45626</v>
      </c>
      <c r="AA1158" s="71">
        <f t="shared" si="90"/>
        <v>114</v>
      </c>
      <c r="AB1158" s="71">
        <v>0</v>
      </c>
      <c r="AC1158" s="299">
        <v>0</v>
      </c>
      <c r="AD1158" s="71">
        <v>0</v>
      </c>
      <c r="AE1158" s="158" t="s">
        <v>74</v>
      </c>
      <c r="AF1158" s="71">
        <f t="shared" si="86"/>
        <v>0</v>
      </c>
      <c r="AG1158" s="70">
        <v>0</v>
      </c>
      <c r="AH1158" s="300">
        <v>0</v>
      </c>
      <c r="AI1158" s="158" t="s">
        <v>74</v>
      </c>
      <c r="AJ1158" s="67">
        <v>0</v>
      </c>
      <c r="AK1158" s="76" t="s">
        <v>74</v>
      </c>
      <c r="AL1158" s="76" t="s">
        <v>74</v>
      </c>
      <c r="AM1158" s="71">
        <f t="shared" si="87"/>
        <v>0</v>
      </c>
      <c r="AN1158" s="305">
        <f>+K1158+AC1158-AH1158</f>
        <v>11500000</v>
      </c>
      <c r="AO1158" s="67" t="s">
        <v>66</v>
      </c>
      <c r="AP1158" s="70">
        <v>11500000</v>
      </c>
      <c r="AQ1158" s="67" t="s">
        <v>94</v>
      </c>
      <c r="AR1158" s="70">
        <v>0</v>
      </c>
      <c r="AS1158" s="80" t="s">
        <v>74</v>
      </c>
      <c r="AT1158" s="301">
        <v>8500000</v>
      </c>
      <c r="AU1158" s="203">
        <f t="shared" si="88"/>
        <v>3000000</v>
      </c>
      <c r="AV1158" s="83">
        <f t="shared" si="89"/>
        <v>0.73913043478260865</v>
      </c>
      <c r="AW1158" s="158" t="s">
        <v>74</v>
      </c>
      <c r="AX1158" s="67" t="s">
        <v>95</v>
      </c>
      <c r="AY1158" s="71" t="s">
        <v>7214</v>
      </c>
      <c r="AZ1158" s="68" t="s">
        <v>66</v>
      </c>
      <c r="BA1158" s="68" t="s">
        <v>66</v>
      </c>
    </row>
    <row r="1159" spans="2:53" x14ac:dyDescent="0.25">
      <c r="B1159" s="68">
        <v>2024</v>
      </c>
      <c r="C1159" s="68">
        <v>891780111</v>
      </c>
      <c r="D1159" s="69" t="s">
        <v>64</v>
      </c>
      <c r="E1159" s="74" t="s">
        <v>7213</v>
      </c>
      <c r="F1159" s="71" t="s">
        <v>7212</v>
      </c>
      <c r="G1159" s="314">
        <v>0</v>
      </c>
      <c r="H1159" s="67" t="s">
        <v>72</v>
      </c>
      <c r="I1159" s="69" t="s">
        <v>65</v>
      </c>
      <c r="J1159" s="70" t="s">
        <v>6284</v>
      </c>
      <c r="K1159" s="70">
        <v>8400000</v>
      </c>
      <c r="L1159" s="68" t="s">
        <v>67</v>
      </c>
      <c r="M1159" s="70" t="s">
        <v>7211</v>
      </c>
      <c r="N1159" s="70">
        <v>85153423</v>
      </c>
      <c r="O1159" s="70">
        <v>1499</v>
      </c>
      <c r="P1159" s="158">
        <v>45475</v>
      </c>
      <c r="Q1159" s="70">
        <v>2126650000</v>
      </c>
      <c r="R1159" s="158">
        <v>45512</v>
      </c>
      <c r="S1159" s="70">
        <v>8400000</v>
      </c>
      <c r="T1159" s="67" t="s">
        <v>66</v>
      </c>
      <c r="U1159" s="70">
        <v>85459497</v>
      </c>
      <c r="V1159" s="70" t="s">
        <v>4616</v>
      </c>
      <c r="W1159" s="158">
        <v>45512</v>
      </c>
      <c r="X1159" s="158">
        <v>45512</v>
      </c>
      <c r="Y1159" s="78" t="s">
        <v>74</v>
      </c>
      <c r="Z1159" s="158">
        <v>45626</v>
      </c>
      <c r="AA1159" s="71">
        <f t="shared" si="90"/>
        <v>114</v>
      </c>
      <c r="AB1159" s="71">
        <v>0</v>
      </c>
      <c r="AC1159" s="299">
        <v>0</v>
      </c>
      <c r="AD1159" s="71">
        <v>0</v>
      </c>
      <c r="AE1159" s="158" t="s">
        <v>74</v>
      </c>
      <c r="AF1159" s="71">
        <f t="shared" si="86"/>
        <v>0</v>
      </c>
      <c r="AG1159" s="70">
        <v>0</v>
      </c>
      <c r="AH1159" s="300">
        <v>0</v>
      </c>
      <c r="AI1159" s="158" t="s">
        <v>74</v>
      </c>
      <c r="AJ1159" s="67">
        <v>0</v>
      </c>
      <c r="AK1159" s="76" t="s">
        <v>74</v>
      </c>
      <c r="AL1159" s="76" t="s">
        <v>74</v>
      </c>
      <c r="AM1159" s="71">
        <f t="shared" si="87"/>
        <v>0</v>
      </c>
      <c r="AN1159" s="305">
        <f>+K1159+AC1159-AH1159</f>
        <v>8400000</v>
      </c>
      <c r="AO1159" s="67" t="s">
        <v>66</v>
      </c>
      <c r="AP1159" s="70">
        <v>8400000</v>
      </c>
      <c r="AQ1159" s="67" t="s">
        <v>94</v>
      </c>
      <c r="AR1159" s="70">
        <v>0</v>
      </c>
      <c r="AS1159" s="80" t="s">
        <v>74</v>
      </c>
      <c r="AT1159" s="301">
        <v>6300000</v>
      </c>
      <c r="AU1159" s="203">
        <f t="shared" si="88"/>
        <v>2100000</v>
      </c>
      <c r="AV1159" s="83">
        <f t="shared" si="89"/>
        <v>0.75</v>
      </c>
      <c r="AW1159" s="158" t="s">
        <v>74</v>
      </c>
      <c r="AX1159" s="67" t="s">
        <v>95</v>
      </c>
      <c r="AY1159" s="71" t="s">
        <v>7210</v>
      </c>
      <c r="AZ1159" s="68" t="s">
        <v>66</v>
      </c>
      <c r="BA1159" s="68" t="s">
        <v>66</v>
      </c>
    </row>
    <row r="1160" spans="2:53" x14ac:dyDescent="0.25">
      <c r="B1160" s="68">
        <v>2024</v>
      </c>
      <c r="C1160" s="68">
        <v>891780111</v>
      </c>
      <c r="D1160" s="69" t="s">
        <v>64</v>
      </c>
      <c r="E1160" s="74" t="s">
        <v>7209</v>
      </c>
      <c r="F1160" s="71" t="s">
        <v>7208</v>
      </c>
      <c r="G1160" s="314">
        <v>0</v>
      </c>
      <c r="H1160" s="67" t="s">
        <v>72</v>
      </c>
      <c r="I1160" s="69" t="s">
        <v>65</v>
      </c>
      <c r="J1160" s="70" t="s">
        <v>7207</v>
      </c>
      <c r="K1160" s="70">
        <v>10000000</v>
      </c>
      <c r="L1160" s="68" t="s">
        <v>67</v>
      </c>
      <c r="M1160" s="70" t="s">
        <v>7206</v>
      </c>
      <c r="N1160" s="70">
        <v>1082842812</v>
      </c>
      <c r="O1160" s="70">
        <v>1499</v>
      </c>
      <c r="P1160" s="158">
        <v>45475</v>
      </c>
      <c r="Q1160" s="70">
        <v>2126650000</v>
      </c>
      <c r="R1160" s="158">
        <v>45513</v>
      </c>
      <c r="S1160" s="70">
        <v>10000000</v>
      </c>
      <c r="T1160" s="67" t="s">
        <v>66</v>
      </c>
      <c r="U1160" s="70">
        <v>1082868728</v>
      </c>
      <c r="V1160" s="70" t="s">
        <v>4354</v>
      </c>
      <c r="W1160" s="158">
        <v>45513</v>
      </c>
      <c r="X1160" s="158">
        <v>45513</v>
      </c>
      <c r="Y1160" s="78" t="s">
        <v>74</v>
      </c>
      <c r="Z1160" s="158">
        <v>45626</v>
      </c>
      <c r="AA1160" s="71">
        <f t="shared" si="90"/>
        <v>113</v>
      </c>
      <c r="AB1160" s="71">
        <v>0</v>
      </c>
      <c r="AC1160" s="299">
        <v>0</v>
      </c>
      <c r="AD1160" s="71">
        <v>0</v>
      </c>
      <c r="AE1160" s="158" t="s">
        <v>74</v>
      </c>
      <c r="AF1160" s="71">
        <f t="shared" ref="AF1160:AF1223" si="91">+IF(AE1160="1800-01-01",0,AE1160-Z1160)</f>
        <v>0</v>
      </c>
      <c r="AG1160" s="70">
        <v>0</v>
      </c>
      <c r="AH1160" s="300">
        <v>0</v>
      </c>
      <c r="AI1160" s="158" t="s">
        <v>74</v>
      </c>
      <c r="AJ1160" s="67">
        <v>0</v>
      </c>
      <c r="AK1160" s="76" t="s">
        <v>74</v>
      </c>
      <c r="AL1160" s="76" t="s">
        <v>74</v>
      </c>
      <c r="AM1160" s="71">
        <f t="shared" ref="AM1160:AM1223" si="92">+IF(AK1160="1800-01-01",0,AL1160-AK1160)</f>
        <v>0</v>
      </c>
      <c r="AN1160" s="305">
        <f>+K1160+AC1160-AH1160</f>
        <v>10000000</v>
      </c>
      <c r="AO1160" s="67" t="s">
        <v>66</v>
      </c>
      <c r="AP1160" s="70">
        <v>10000000</v>
      </c>
      <c r="AQ1160" s="67" t="s">
        <v>94</v>
      </c>
      <c r="AR1160" s="70">
        <v>0</v>
      </c>
      <c r="AS1160" s="80" t="s">
        <v>74</v>
      </c>
      <c r="AT1160" s="301">
        <v>7500000</v>
      </c>
      <c r="AU1160" s="203">
        <f t="shared" ref="AU1160:AU1223" si="93">AN1160-AT1160</f>
        <v>2500000</v>
      </c>
      <c r="AV1160" s="83">
        <f t="shared" ref="AV1160:AV1223" si="94">+IFERROR(AT1160/AN1160,"_")</f>
        <v>0.75</v>
      </c>
      <c r="AW1160" s="158" t="s">
        <v>74</v>
      </c>
      <c r="AX1160" s="67" t="s">
        <v>95</v>
      </c>
      <c r="AY1160" s="71" t="s">
        <v>7205</v>
      </c>
      <c r="AZ1160" s="68" t="s">
        <v>66</v>
      </c>
      <c r="BA1160" s="68" t="s">
        <v>66</v>
      </c>
    </row>
    <row r="1161" spans="2:53" x14ac:dyDescent="0.25">
      <c r="B1161" s="68">
        <v>2024</v>
      </c>
      <c r="C1161" s="68">
        <v>891780111</v>
      </c>
      <c r="D1161" s="69" t="s">
        <v>64</v>
      </c>
      <c r="E1161" s="74" t="s">
        <v>7204</v>
      </c>
      <c r="F1161" s="71" t="s">
        <v>7203</v>
      </c>
      <c r="G1161" s="314">
        <v>0</v>
      </c>
      <c r="H1161" s="67" t="s">
        <v>72</v>
      </c>
      <c r="I1161" s="69" t="s">
        <v>65</v>
      </c>
      <c r="J1161" s="70" t="s">
        <v>7202</v>
      </c>
      <c r="K1161" s="70">
        <v>10833000</v>
      </c>
      <c r="L1161" s="68" t="s">
        <v>67</v>
      </c>
      <c r="M1161" s="70" t="s">
        <v>7201</v>
      </c>
      <c r="N1161" s="70">
        <v>1085112129</v>
      </c>
      <c r="O1161" s="70">
        <v>1499</v>
      </c>
      <c r="P1161" s="158">
        <v>45475</v>
      </c>
      <c r="Q1161" s="70">
        <v>2126650000</v>
      </c>
      <c r="R1161" s="158">
        <v>45513</v>
      </c>
      <c r="S1161" s="70">
        <v>10833000</v>
      </c>
      <c r="T1161" s="67" t="s">
        <v>66</v>
      </c>
      <c r="U1161" s="70">
        <v>1082868728</v>
      </c>
      <c r="V1161" s="70" t="s">
        <v>4354</v>
      </c>
      <c r="W1161" s="158">
        <v>45513</v>
      </c>
      <c r="X1161" s="158">
        <v>45513</v>
      </c>
      <c r="Y1161" s="78" t="s">
        <v>74</v>
      </c>
      <c r="Z1161" s="158">
        <v>45626</v>
      </c>
      <c r="AA1161" s="71">
        <f t="shared" si="90"/>
        <v>113</v>
      </c>
      <c r="AB1161" s="71">
        <v>0</v>
      </c>
      <c r="AC1161" s="299">
        <v>0</v>
      </c>
      <c r="AD1161" s="71">
        <v>0</v>
      </c>
      <c r="AE1161" s="158" t="s">
        <v>74</v>
      </c>
      <c r="AF1161" s="71">
        <f t="shared" si="91"/>
        <v>0</v>
      </c>
      <c r="AG1161" s="70">
        <v>0</v>
      </c>
      <c r="AH1161" s="300">
        <v>0</v>
      </c>
      <c r="AI1161" s="158" t="s">
        <v>74</v>
      </c>
      <c r="AJ1161" s="67">
        <v>0</v>
      </c>
      <c r="AK1161" s="76" t="s">
        <v>74</v>
      </c>
      <c r="AL1161" s="76" t="s">
        <v>74</v>
      </c>
      <c r="AM1161" s="71">
        <f t="shared" si="92"/>
        <v>0</v>
      </c>
      <c r="AN1161" s="305">
        <f>+K1161+AC1161-AH1161</f>
        <v>10833000</v>
      </c>
      <c r="AO1161" s="67" t="s">
        <v>66</v>
      </c>
      <c r="AP1161" s="70">
        <v>10833000</v>
      </c>
      <c r="AQ1161" s="67" t="s">
        <v>94</v>
      </c>
      <c r="AR1161" s="70">
        <v>0</v>
      </c>
      <c r="AS1161" s="80" t="s">
        <v>74</v>
      </c>
      <c r="AT1161" s="301">
        <v>8333000</v>
      </c>
      <c r="AU1161" s="203">
        <f t="shared" si="93"/>
        <v>2500000</v>
      </c>
      <c r="AV1161" s="83">
        <f t="shared" si="94"/>
        <v>0.76922366842056678</v>
      </c>
      <c r="AW1161" s="158" t="s">
        <v>74</v>
      </c>
      <c r="AX1161" s="67" t="s">
        <v>95</v>
      </c>
      <c r="AY1161" s="71" t="s">
        <v>7200</v>
      </c>
      <c r="AZ1161" s="68" t="s">
        <v>66</v>
      </c>
      <c r="BA1161" s="68" t="s">
        <v>66</v>
      </c>
    </row>
    <row r="1162" spans="2:53" x14ac:dyDescent="0.25">
      <c r="B1162" s="68">
        <v>2024</v>
      </c>
      <c r="C1162" s="68">
        <v>891780111</v>
      </c>
      <c r="D1162" s="69" t="s">
        <v>64</v>
      </c>
      <c r="E1162" s="74" t="s">
        <v>7199</v>
      </c>
      <c r="F1162" s="71" t="s">
        <v>7198</v>
      </c>
      <c r="G1162" s="314">
        <v>0</v>
      </c>
      <c r="H1162" s="67" t="s">
        <v>72</v>
      </c>
      <c r="I1162" s="69" t="s">
        <v>65</v>
      </c>
      <c r="J1162" s="70" t="s">
        <v>7197</v>
      </c>
      <c r="K1162" s="70">
        <v>13200000</v>
      </c>
      <c r="L1162" s="68" t="s">
        <v>67</v>
      </c>
      <c r="M1162" s="70" t="s">
        <v>7196</v>
      </c>
      <c r="N1162" s="70">
        <v>1085045367</v>
      </c>
      <c r="O1162" s="70">
        <v>1498</v>
      </c>
      <c r="P1162" s="158">
        <v>45475</v>
      </c>
      <c r="Q1162" s="70">
        <v>4519037000</v>
      </c>
      <c r="R1162" s="158">
        <v>45513</v>
      </c>
      <c r="S1162" s="70">
        <v>13200000</v>
      </c>
      <c r="T1162" s="67" t="s">
        <v>66</v>
      </c>
      <c r="U1162" s="70">
        <v>57461216</v>
      </c>
      <c r="V1162" s="70" t="s">
        <v>4578</v>
      </c>
      <c r="W1162" s="158">
        <v>45513</v>
      </c>
      <c r="X1162" s="158">
        <v>45513</v>
      </c>
      <c r="Y1162" s="78" t="s">
        <v>74</v>
      </c>
      <c r="Z1162" s="158">
        <v>45626</v>
      </c>
      <c r="AA1162" s="71">
        <f t="shared" si="90"/>
        <v>113</v>
      </c>
      <c r="AB1162" s="71">
        <v>0</v>
      </c>
      <c r="AC1162" s="299">
        <v>0</v>
      </c>
      <c r="AD1162" s="71">
        <v>0</v>
      </c>
      <c r="AE1162" s="158" t="s">
        <v>74</v>
      </c>
      <c r="AF1162" s="71">
        <f t="shared" si="91"/>
        <v>0</v>
      </c>
      <c r="AG1162" s="70">
        <v>0</v>
      </c>
      <c r="AH1162" s="300">
        <v>0</v>
      </c>
      <c r="AI1162" s="158" t="s">
        <v>74</v>
      </c>
      <c r="AJ1162" s="67">
        <v>0</v>
      </c>
      <c r="AK1162" s="76" t="s">
        <v>74</v>
      </c>
      <c r="AL1162" s="76" t="s">
        <v>74</v>
      </c>
      <c r="AM1162" s="71">
        <f t="shared" si="92"/>
        <v>0</v>
      </c>
      <c r="AN1162" s="305">
        <f>+K1162+AC1162-AH1162</f>
        <v>13200000</v>
      </c>
      <c r="AO1162" s="67" t="s">
        <v>66</v>
      </c>
      <c r="AP1162" s="70">
        <v>13200000</v>
      </c>
      <c r="AQ1162" s="67" t="s">
        <v>94</v>
      </c>
      <c r="AR1162" s="70">
        <v>0</v>
      </c>
      <c r="AS1162" s="80" t="s">
        <v>74</v>
      </c>
      <c r="AT1162" s="301">
        <v>9900000</v>
      </c>
      <c r="AU1162" s="203">
        <f t="shared" si="93"/>
        <v>3300000</v>
      </c>
      <c r="AV1162" s="83">
        <f t="shared" si="94"/>
        <v>0.75</v>
      </c>
      <c r="AW1162" s="158" t="s">
        <v>74</v>
      </c>
      <c r="AX1162" s="67" t="s">
        <v>95</v>
      </c>
      <c r="AY1162" s="71" t="s">
        <v>7195</v>
      </c>
      <c r="AZ1162" s="68" t="s">
        <v>66</v>
      </c>
      <c r="BA1162" s="68" t="s">
        <v>66</v>
      </c>
    </row>
    <row r="1163" spans="2:53" x14ac:dyDescent="0.25">
      <c r="B1163" s="68">
        <v>2024</v>
      </c>
      <c r="C1163" s="68">
        <v>891780111</v>
      </c>
      <c r="D1163" s="69" t="s">
        <v>64</v>
      </c>
      <c r="E1163" s="74" t="s">
        <v>7194</v>
      </c>
      <c r="F1163" s="71" t="s">
        <v>7193</v>
      </c>
      <c r="G1163" s="314">
        <v>0</v>
      </c>
      <c r="H1163" s="67" t="s">
        <v>72</v>
      </c>
      <c r="I1163" s="69" t="s">
        <v>65</v>
      </c>
      <c r="J1163" s="70" t="s">
        <v>7001</v>
      </c>
      <c r="K1163" s="70">
        <v>8400000</v>
      </c>
      <c r="L1163" s="68" t="s">
        <v>67</v>
      </c>
      <c r="M1163" s="70" t="s">
        <v>7192</v>
      </c>
      <c r="N1163" s="70">
        <v>1085227404</v>
      </c>
      <c r="O1163" s="70">
        <v>1499</v>
      </c>
      <c r="P1163" s="158">
        <v>45475</v>
      </c>
      <c r="Q1163" s="70">
        <v>2126650000</v>
      </c>
      <c r="R1163" s="158">
        <v>45513</v>
      </c>
      <c r="S1163" s="70">
        <v>8400000</v>
      </c>
      <c r="T1163" s="67" t="s">
        <v>66</v>
      </c>
      <c r="U1163" s="70">
        <v>45507423</v>
      </c>
      <c r="V1163" s="70" t="s">
        <v>6637</v>
      </c>
      <c r="W1163" s="158">
        <v>45513</v>
      </c>
      <c r="X1163" s="158">
        <v>45513</v>
      </c>
      <c r="Y1163" s="78" t="s">
        <v>74</v>
      </c>
      <c r="Z1163" s="158">
        <v>45626</v>
      </c>
      <c r="AA1163" s="71">
        <f t="shared" si="90"/>
        <v>113</v>
      </c>
      <c r="AB1163" s="71">
        <v>0</v>
      </c>
      <c r="AC1163" s="299">
        <v>0</v>
      </c>
      <c r="AD1163" s="71">
        <v>0</v>
      </c>
      <c r="AE1163" s="158" t="s">
        <v>74</v>
      </c>
      <c r="AF1163" s="71">
        <f t="shared" si="91"/>
        <v>0</v>
      </c>
      <c r="AG1163" s="70">
        <v>0</v>
      </c>
      <c r="AH1163" s="300">
        <v>0</v>
      </c>
      <c r="AI1163" s="158" t="s">
        <v>74</v>
      </c>
      <c r="AJ1163" s="67">
        <v>0</v>
      </c>
      <c r="AK1163" s="76" t="s">
        <v>74</v>
      </c>
      <c r="AL1163" s="76" t="s">
        <v>74</v>
      </c>
      <c r="AM1163" s="71">
        <f t="shared" si="92"/>
        <v>0</v>
      </c>
      <c r="AN1163" s="305">
        <f>+K1163+AC1163-AH1163</f>
        <v>8400000</v>
      </c>
      <c r="AO1163" s="67" t="s">
        <v>66</v>
      </c>
      <c r="AP1163" s="70">
        <v>8400000</v>
      </c>
      <c r="AQ1163" s="67" t="s">
        <v>94</v>
      </c>
      <c r="AR1163" s="70">
        <v>0</v>
      </c>
      <c r="AS1163" s="80" t="s">
        <v>74</v>
      </c>
      <c r="AT1163" s="301">
        <v>4200000</v>
      </c>
      <c r="AU1163" s="203">
        <f t="shared" si="93"/>
        <v>4200000</v>
      </c>
      <c r="AV1163" s="83">
        <f t="shared" si="94"/>
        <v>0.5</v>
      </c>
      <c r="AW1163" s="158" t="s">
        <v>74</v>
      </c>
      <c r="AX1163" s="67" t="s">
        <v>95</v>
      </c>
      <c r="AY1163" s="71" t="s">
        <v>7191</v>
      </c>
      <c r="AZ1163" s="68" t="s">
        <v>66</v>
      </c>
      <c r="BA1163" s="68" t="s">
        <v>66</v>
      </c>
    </row>
    <row r="1164" spans="2:53" x14ac:dyDescent="0.25">
      <c r="B1164" s="68">
        <v>2024</v>
      </c>
      <c r="C1164" s="68">
        <v>891780111</v>
      </c>
      <c r="D1164" s="69" t="s">
        <v>64</v>
      </c>
      <c r="E1164" s="74" t="s">
        <v>7190</v>
      </c>
      <c r="F1164" s="71" t="s">
        <v>7189</v>
      </c>
      <c r="G1164" s="314">
        <v>0</v>
      </c>
      <c r="H1164" s="67" t="s">
        <v>72</v>
      </c>
      <c r="I1164" s="69" t="s">
        <v>65</v>
      </c>
      <c r="J1164" s="70" t="s">
        <v>7188</v>
      </c>
      <c r="K1164" s="70">
        <v>10000000</v>
      </c>
      <c r="L1164" s="68" t="s">
        <v>67</v>
      </c>
      <c r="M1164" s="70" t="s">
        <v>7187</v>
      </c>
      <c r="N1164" s="70">
        <v>36548858</v>
      </c>
      <c r="O1164" s="70">
        <v>1499</v>
      </c>
      <c r="P1164" s="158">
        <v>45475</v>
      </c>
      <c r="Q1164" s="70">
        <v>2126650000</v>
      </c>
      <c r="R1164" s="158">
        <v>45513</v>
      </c>
      <c r="S1164" s="70">
        <v>10000000</v>
      </c>
      <c r="T1164" s="67" t="s">
        <v>66</v>
      </c>
      <c r="U1164" s="70">
        <v>85465146</v>
      </c>
      <c r="V1164" s="70" t="s">
        <v>7181</v>
      </c>
      <c r="W1164" s="158">
        <v>45513</v>
      </c>
      <c r="X1164" s="158">
        <v>45513</v>
      </c>
      <c r="Y1164" s="78" t="s">
        <v>74</v>
      </c>
      <c r="Z1164" s="158">
        <v>45626</v>
      </c>
      <c r="AA1164" s="71">
        <f t="shared" si="90"/>
        <v>113</v>
      </c>
      <c r="AB1164" s="71">
        <v>0</v>
      </c>
      <c r="AC1164" s="299">
        <v>0</v>
      </c>
      <c r="AD1164" s="71">
        <v>0</v>
      </c>
      <c r="AE1164" s="158" t="s">
        <v>74</v>
      </c>
      <c r="AF1164" s="71">
        <f t="shared" si="91"/>
        <v>0</v>
      </c>
      <c r="AG1164" s="70">
        <v>0</v>
      </c>
      <c r="AH1164" s="300">
        <v>0</v>
      </c>
      <c r="AI1164" s="158" t="s">
        <v>74</v>
      </c>
      <c r="AJ1164" s="67">
        <v>0</v>
      </c>
      <c r="AK1164" s="76" t="s">
        <v>74</v>
      </c>
      <c r="AL1164" s="76" t="s">
        <v>74</v>
      </c>
      <c r="AM1164" s="71">
        <f t="shared" si="92"/>
        <v>0</v>
      </c>
      <c r="AN1164" s="305">
        <f>+K1164+AC1164-AH1164</f>
        <v>10000000</v>
      </c>
      <c r="AO1164" s="67" t="s">
        <v>66</v>
      </c>
      <c r="AP1164" s="70">
        <v>10000000</v>
      </c>
      <c r="AQ1164" s="67" t="s">
        <v>94</v>
      </c>
      <c r="AR1164" s="70">
        <v>0</v>
      </c>
      <c r="AS1164" s="80" t="s">
        <v>74</v>
      </c>
      <c r="AT1164" s="301">
        <v>7500000</v>
      </c>
      <c r="AU1164" s="203">
        <f t="shared" si="93"/>
        <v>2500000</v>
      </c>
      <c r="AV1164" s="83">
        <f t="shared" si="94"/>
        <v>0.75</v>
      </c>
      <c r="AW1164" s="158" t="s">
        <v>74</v>
      </c>
      <c r="AX1164" s="67" t="s">
        <v>95</v>
      </c>
      <c r="AY1164" s="71" t="s">
        <v>7186</v>
      </c>
      <c r="AZ1164" s="68" t="s">
        <v>66</v>
      </c>
      <c r="BA1164" s="68" t="s">
        <v>66</v>
      </c>
    </row>
    <row r="1165" spans="2:53" x14ac:dyDescent="0.25">
      <c r="B1165" s="68">
        <v>2024</v>
      </c>
      <c r="C1165" s="68">
        <v>891780111</v>
      </c>
      <c r="D1165" s="69" t="s">
        <v>64</v>
      </c>
      <c r="E1165" s="74" t="s">
        <v>7185</v>
      </c>
      <c r="F1165" s="71" t="s">
        <v>7184</v>
      </c>
      <c r="G1165" s="314">
        <v>0</v>
      </c>
      <c r="H1165" s="67" t="s">
        <v>72</v>
      </c>
      <c r="I1165" s="69" t="s">
        <v>65</v>
      </c>
      <c r="J1165" s="70" t="s">
        <v>7183</v>
      </c>
      <c r="K1165" s="70">
        <v>12000000</v>
      </c>
      <c r="L1165" s="68" t="s">
        <v>67</v>
      </c>
      <c r="M1165" s="70" t="s">
        <v>7182</v>
      </c>
      <c r="N1165" s="70">
        <v>36718392</v>
      </c>
      <c r="O1165" s="70">
        <v>1498</v>
      </c>
      <c r="P1165" s="158">
        <v>45475</v>
      </c>
      <c r="Q1165" s="70">
        <v>4519037000</v>
      </c>
      <c r="R1165" s="158">
        <v>45513</v>
      </c>
      <c r="S1165" s="70">
        <v>12000000</v>
      </c>
      <c r="T1165" s="67" t="s">
        <v>66</v>
      </c>
      <c r="U1165" s="70">
        <v>85465146</v>
      </c>
      <c r="V1165" s="70" t="s">
        <v>7181</v>
      </c>
      <c r="W1165" s="158">
        <v>45513</v>
      </c>
      <c r="X1165" s="158">
        <v>45513</v>
      </c>
      <c r="Y1165" s="78" t="s">
        <v>74</v>
      </c>
      <c r="Z1165" s="158">
        <v>45626</v>
      </c>
      <c r="AA1165" s="71">
        <f t="shared" si="90"/>
        <v>113</v>
      </c>
      <c r="AB1165" s="71">
        <v>0</v>
      </c>
      <c r="AC1165" s="299">
        <v>0</v>
      </c>
      <c r="AD1165" s="71">
        <v>0</v>
      </c>
      <c r="AE1165" s="158" t="s">
        <v>74</v>
      </c>
      <c r="AF1165" s="71">
        <f t="shared" si="91"/>
        <v>0</v>
      </c>
      <c r="AG1165" s="70">
        <v>0</v>
      </c>
      <c r="AH1165" s="300">
        <v>0</v>
      </c>
      <c r="AI1165" s="158" t="s">
        <v>74</v>
      </c>
      <c r="AJ1165" s="67">
        <v>0</v>
      </c>
      <c r="AK1165" s="76" t="s">
        <v>74</v>
      </c>
      <c r="AL1165" s="76" t="s">
        <v>74</v>
      </c>
      <c r="AM1165" s="71">
        <f t="shared" si="92"/>
        <v>0</v>
      </c>
      <c r="AN1165" s="305">
        <f>+K1165+AC1165-AH1165</f>
        <v>12000000</v>
      </c>
      <c r="AO1165" s="67" t="s">
        <v>66</v>
      </c>
      <c r="AP1165" s="70">
        <v>12000000</v>
      </c>
      <c r="AQ1165" s="67" t="s">
        <v>94</v>
      </c>
      <c r="AR1165" s="70">
        <v>0</v>
      </c>
      <c r="AS1165" s="80" t="s">
        <v>74</v>
      </c>
      <c r="AT1165" s="301">
        <v>9000000</v>
      </c>
      <c r="AU1165" s="203">
        <f t="shared" si="93"/>
        <v>3000000</v>
      </c>
      <c r="AV1165" s="83">
        <f t="shared" si="94"/>
        <v>0.75</v>
      </c>
      <c r="AW1165" s="158" t="s">
        <v>74</v>
      </c>
      <c r="AX1165" s="67" t="s">
        <v>95</v>
      </c>
      <c r="AY1165" s="71" t="s">
        <v>7180</v>
      </c>
      <c r="AZ1165" s="68" t="s">
        <v>66</v>
      </c>
      <c r="BA1165" s="68" t="s">
        <v>66</v>
      </c>
    </row>
    <row r="1166" spans="2:53" x14ac:dyDescent="0.25">
      <c r="B1166" s="68">
        <v>2024</v>
      </c>
      <c r="C1166" s="68">
        <v>891780111</v>
      </c>
      <c r="D1166" s="69" t="s">
        <v>64</v>
      </c>
      <c r="E1166" s="74" t="s">
        <v>7179</v>
      </c>
      <c r="F1166" s="71" t="s">
        <v>7178</v>
      </c>
      <c r="G1166" s="314">
        <v>0</v>
      </c>
      <c r="H1166" s="67" t="s">
        <v>72</v>
      </c>
      <c r="I1166" s="69" t="s">
        <v>65</v>
      </c>
      <c r="J1166" s="70" t="s">
        <v>7177</v>
      </c>
      <c r="K1166" s="70">
        <v>10000000</v>
      </c>
      <c r="L1166" s="68" t="s">
        <v>67</v>
      </c>
      <c r="M1166" s="70" t="s">
        <v>7176</v>
      </c>
      <c r="N1166" s="70">
        <v>1083016337</v>
      </c>
      <c r="O1166" s="70">
        <v>1499</v>
      </c>
      <c r="P1166" s="158">
        <v>45475</v>
      </c>
      <c r="Q1166" s="70">
        <v>2126650000</v>
      </c>
      <c r="R1166" s="158">
        <v>45513</v>
      </c>
      <c r="S1166" s="70">
        <v>10000000</v>
      </c>
      <c r="T1166" s="67" t="s">
        <v>66</v>
      </c>
      <c r="U1166" s="70">
        <v>1082868728</v>
      </c>
      <c r="V1166" s="70" t="s">
        <v>4354</v>
      </c>
      <c r="W1166" s="158">
        <v>45513</v>
      </c>
      <c r="X1166" s="158">
        <v>45513</v>
      </c>
      <c r="Y1166" s="78" t="s">
        <v>74</v>
      </c>
      <c r="Z1166" s="158">
        <v>45626</v>
      </c>
      <c r="AA1166" s="71">
        <f t="shared" si="90"/>
        <v>113</v>
      </c>
      <c r="AB1166" s="71">
        <v>0</v>
      </c>
      <c r="AC1166" s="299">
        <v>0</v>
      </c>
      <c r="AD1166" s="71">
        <v>0</v>
      </c>
      <c r="AE1166" s="158" t="s">
        <v>74</v>
      </c>
      <c r="AF1166" s="71">
        <f t="shared" si="91"/>
        <v>0</v>
      </c>
      <c r="AG1166" s="70">
        <v>0</v>
      </c>
      <c r="AH1166" s="300">
        <v>0</v>
      </c>
      <c r="AI1166" s="158" t="s">
        <v>74</v>
      </c>
      <c r="AJ1166" s="67">
        <v>0</v>
      </c>
      <c r="AK1166" s="76" t="s">
        <v>74</v>
      </c>
      <c r="AL1166" s="76" t="s">
        <v>74</v>
      </c>
      <c r="AM1166" s="71">
        <f t="shared" si="92"/>
        <v>0</v>
      </c>
      <c r="AN1166" s="305">
        <f>+K1166+AC1166-AH1166</f>
        <v>10000000</v>
      </c>
      <c r="AO1166" s="67" t="s">
        <v>66</v>
      </c>
      <c r="AP1166" s="70">
        <v>10000000</v>
      </c>
      <c r="AQ1166" s="67" t="s">
        <v>94</v>
      </c>
      <c r="AR1166" s="70">
        <v>0</v>
      </c>
      <c r="AS1166" s="80" t="s">
        <v>74</v>
      </c>
      <c r="AT1166" s="301">
        <v>7500000</v>
      </c>
      <c r="AU1166" s="203">
        <f t="shared" si="93"/>
        <v>2500000</v>
      </c>
      <c r="AV1166" s="83">
        <f t="shared" si="94"/>
        <v>0.75</v>
      </c>
      <c r="AW1166" s="158" t="s">
        <v>74</v>
      </c>
      <c r="AX1166" s="67" t="s">
        <v>95</v>
      </c>
      <c r="AY1166" s="71" t="s">
        <v>7175</v>
      </c>
      <c r="AZ1166" s="68" t="s">
        <v>66</v>
      </c>
      <c r="BA1166" s="68" t="s">
        <v>66</v>
      </c>
    </row>
    <row r="1167" spans="2:53" x14ac:dyDescent="0.25">
      <c r="B1167" s="68">
        <v>2024</v>
      </c>
      <c r="C1167" s="68">
        <v>891780111</v>
      </c>
      <c r="D1167" s="69" t="s">
        <v>64</v>
      </c>
      <c r="E1167" s="74" t="s">
        <v>7174</v>
      </c>
      <c r="F1167" s="71" t="s">
        <v>7173</v>
      </c>
      <c r="G1167" s="314">
        <v>0</v>
      </c>
      <c r="H1167" s="67" t="s">
        <v>72</v>
      </c>
      <c r="I1167" s="69" t="s">
        <v>65</v>
      </c>
      <c r="J1167" s="70" t="s">
        <v>7172</v>
      </c>
      <c r="K1167" s="70">
        <v>9583000</v>
      </c>
      <c r="L1167" s="68" t="s">
        <v>67</v>
      </c>
      <c r="M1167" s="70" t="s">
        <v>7171</v>
      </c>
      <c r="N1167" s="70">
        <v>36726740</v>
      </c>
      <c r="O1167" s="70">
        <v>1498</v>
      </c>
      <c r="P1167" s="158">
        <v>45475</v>
      </c>
      <c r="Q1167" s="70">
        <v>4519037000</v>
      </c>
      <c r="R1167" s="158">
        <v>45513</v>
      </c>
      <c r="S1167" s="70">
        <v>9583000</v>
      </c>
      <c r="T1167" s="67" t="s">
        <v>66</v>
      </c>
      <c r="U1167" s="70">
        <v>36557666</v>
      </c>
      <c r="V1167" s="70" t="s">
        <v>5987</v>
      </c>
      <c r="W1167" s="158">
        <v>45513</v>
      </c>
      <c r="X1167" s="158">
        <v>45513</v>
      </c>
      <c r="Y1167" s="78" t="s">
        <v>74</v>
      </c>
      <c r="Z1167" s="158">
        <v>45626</v>
      </c>
      <c r="AA1167" s="71">
        <f t="shared" si="90"/>
        <v>113</v>
      </c>
      <c r="AB1167" s="71">
        <v>0</v>
      </c>
      <c r="AC1167" s="299">
        <v>0</v>
      </c>
      <c r="AD1167" s="71">
        <v>0</v>
      </c>
      <c r="AE1167" s="158" t="s">
        <v>74</v>
      </c>
      <c r="AF1167" s="71">
        <f t="shared" si="91"/>
        <v>0</v>
      </c>
      <c r="AG1167" s="70">
        <v>0</v>
      </c>
      <c r="AH1167" s="300">
        <v>0</v>
      </c>
      <c r="AI1167" s="158" t="s">
        <v>74</v>
      </c>
      <c r="AJ1167" s="67">
        <v>0</v>
      </c>
      <c r="AK1167" s="76" t="s">
        <v>74</v>
      </c>
      <c r="AL1167" s="76" t="s">
        <v>74</v>
      </c>
      <c r="AM1167" s="71">
        <f t="shared" si="92"/>
        <v>0</v>
      </c>
      <c r="AN1167" s="305">
        <f>+K1167+AC1167-AH1167</f>
        <v>9583000</v>
      </c>
      <c r="AO1167" s="67" t="s">
        <v>66</v>
      </c>
      <c r="AP1167" s="70">
        <v>9583000</v>
      </c>
      <c r="AQ1167" s="67" t="s">
        <v>94</v>
      </c>
      <c r="AR1167" s="70">
        <v>0</v>
      </c>
      <c r="AS1167" s="80" t="s">
        <v>74</v>
      </c>
      <c r="AT1167" s="301">
        <v>7083000</v>
      </c>
      <c r="AU1167" s="203">
        <f t="shared" si="93"/>
        <v>2500000</v>
      </c>
      <c r="AV1167" s="83">
        <f t="shared" si="94"/>
        <v>0.7391213607429824</v>
      </c>
      <c r="AW1167" s="158" t="s">
        <v>74</v>
      </c>
      <c r="AX1167" s="67" t="s">
        <v>95</v>
      </c>
      <c r="AY1167" s="71" t="s">
        <v>7170</v>
      </c>
      <c r="AZ1167" s="68" t="s">
        <v>66</v>
      </c>
      <c r="BA1167" s="68" t="s">
        <v>66</v>
      </c>
    </row>
    <row r="1168" spans="2:53" x14ac:dyDescent="0.25">
      <c r="B1168" s="68">
        <v>2024</v>
      </c>
      <c r="C1168" s="68">
        <v>891780111</v>
      </c>
      <c r="D1168" s="69" t="s">
        <v>64</v>
      </c>
      <c r="E1168" s="74" t="s">
        <v>7169</v>
      </c>
      <c r="F1168" s="71" t="s">
        <v>7168</v>
      </c>
      <c r="G1168" s="314">
        <v>0</v>
      </c>
      <c r="H1168" s="67" t="s">
        <v>72</v>
      </c>
      <c r="I1168" s="69" t="s">
        <v>65</v>
      </c>
      <c r="J1168" s="70" t="s">
        <v>7167</v>
      </c>
      <c r="K1168" s="70">
        <v>9583000</v>
      </c>
      <c r="L1168" s="68" t="s">
        <v>67</v>
      </c>
      <c r="M1168" s="70" t="s">
        <v>7166</v>
      </c>
      <c r="N1168" s="70">
        <v>1082949505</v>
      </c>
      <c r="O1168" s="70">
        <v>1499</v>
      </c>
      <c r="P1168" s="158">
        <v>45475</v>
      </c>
      <c r="Q1168" s="70">
        <v>2126650000</v>
      </c>
      <c r="R1168" s="158">
        <v>45513</v>
      </c>
      <c r="S1168" s="70">
        <v>9583000</v>
      </c>
      <c r="T1168" s="67" t="s">
        <v>66</v>
      </c>
      <c r="U1168" s="70">
        <v>36557666</v>
      </c>
      <c r="V1168" s="70" t="s">
        <v>5987</v>
      </c>
      <c r="W1168" s="158">
        <v>45513</v>
      </c>
      <c r="X1168" s="158">
        <v>45513</v>
      </c>
      <c r="Y1168" s="78" t="s">
        <v>74</v>
      </c>
      <c r="Z1168" s="158">
        <v>45626</v>
      </c>
      <c r="AA1168" s="71">
        <f t="shared" si="90"/>
        <v>113</v>
      </c>
      <c r="AB1168" s="71">
        <v>0</v>
      </c>
      <c r="AC1168" s="299">
        <v>0</v>
      </c>
      <c r="AD1168" s="71">
        <v>0</v>
      </c>
      <c r="AE1168" s="158" t="s">
        <v>74</v>
      </c>
      <c r="AF1168" s="71">
        <f t="shared" si="91"/>
        <v>0</v>
      </c>
      <c r="AG1168" s="70">
        <v>0</v>
      </c>
      <c r="AH1168" s="300">
        <v>0</v>
      </c>
      <c r="AI1168" s="158" t="s">
        <v>74</v>
      </c>
      <c r="AJ1168" s="67">
        <v>0</v>
      </c>
      <c r="AK1168" s="76" t="s">
        <v>74</v>
      </c>
      <c r="AL1168" s="76" t="s">
        <v>74</v>
      </c>
      <c r="AM1168" s="71">
        <f t="shared" si="92"/>
        <v>0</v>
      </c>
      <c r="AN1168" s="305">
        <f>+K1168+AC1168-AH1168</f>
        <v>9583000</v>
      </c>
      <c r="AO1168" s="67" t="s">
        <v>66</v>
      </c>
      <c r="AP1168" s="70">
        <v>9583000</v>
      </c>
      <c r="AQ1168" s="67" t="s">
        <v>94</v>
      </c>
      <c r="AR1168" s="70">
        <v>0</v>
      </c>
      <c r="AS1168" s="80" t="s">
        <v>74</v>
      </c>
      <c r="AT1168" s="301">
        <v>7083000</v>
      </c>
      <c r="AU1168" s="203">
        <f t="shared" si="93"/>
        <v>2500000</v>
      </c>
      <c r="AV1168" s="83">
        <f t="shared" si="94"/>
        <v>0.7391213607429824</v>
      </c>
      <c r="AW1168" s="158" t="s">
        <v>74</v>
      </c>
      <c r="AX1168" s="67" t="s">
        <v>95</v>
      </c>
      <c r="AY1168" s="71" t="s">
        <v>7165</v>
      </c>
      <c r="AZ1168" s="68" t="s">
        <v>66</v>
      </c>
      <c r="BA1168" s="68" t="s">
        <v>66</v>
      </c>
    </row>
    <row r="1169" spans="2:53" x14ac:dyDescent="0.25">
      <c r="B1169" s="68">
        <v>2024</v>
      </c>
      <c r="C1169" s="68">
        <v>891780111</v>
      </c>
      <c r="D1169" s="69" t="s">
        <v>64</v>
      </c>
      <c r="E1169" s="74" t="s">
        <v>7164</v>
      </c>
      <c r="F1169" s="71" t="s">
        <v>7163</v>
      </c>
      <c r="G1169" s="314">
        <v>0</v>
      </c>
      <c r="H1169" s="67" t="s">
        <v>72</v>
      </c>
      <c r="I1169" s="69" t="s">
        <v>65</v>
      </c>
      <c r="J1169" s="70" t="s">
        <v>7162</v>
      </c>
      <c r="K1169" s="70">
        <v>11500000</v>
      </c>
      <c r="L1169" s="68" t="s">
        <v>67</v>
      </c>
      <c r="M1169" s="70" t="s">
        <v>7161</v>
      </c>
      <c r="N1169" s="70">
        <v>1118843119</v>
      </c>
      <c r="O1169" s="70">
        <v>1498</v>
      </c>
      <c r="P1169" s="158">
        <v>45475</v>
      </c>
      <c r="Q1169" s="70">
        <v>4519037000</v>
      </c>
      <c r="R1169" s="158">
        <v>45513</v>
      </c>
      <c r="S1169" s="70">
        <v>11500000</v>
      </c>
      <c r="T1169" s="67" t="s">
        <v>66</v>
      </c>
      <c r="U1169" s="70">
        <v>1082863147</v>
      </c>
      <c r="V1169" s="70" t="s">
        <v>6754</v>
      </c>
      <c r="W1169" s="158">
        <v>45513</v>
      </c>
      <c r="X1169" s="158">
        <v>45513</v>
      </c>
      <c r="Y1169" s="78" t="s">
        <v>74</v>
      </c>
      <c r="Z1169" s="158">
        <v>45626</v>
      </c>
      <c r="AA1169" s="71">
        <f t="shared" si="90"/>
        <v>113</v>
      </c>
      <c r="AB1169" s="71">
        <v>0</v>
      </c>
      <c r="AC1169" s="299">
        <v>0</v>
      </c>
      <c r="AD1169" s="71">
        <v>0</v>
      </c>
      <c r="AE1169" s="158" t="s">
        <v>74</v>
      </c>
      <c r="AF1169" s="71">
        <f t="shared" si="91"/>
        <v>0</v>
      </c>
      <c r="AG1169" s="70">
        <v>0</v>
      </c>
      <c r="AH1169" s="300">
        <v>0</v>
      </c>
      <c r="AI1169" s="158" t="s">
        <v>74</v>
      </c>
      <c r="AJ1169" s="67">
        <v>0</v>
      </c>
      <c r="AK1169" s="76" t="s">
        <v>74</v>
      </c>
      <c r="AL1169" s="76" t="s">
        <v>74</v>
      </c>
      <c r="AM1169" s="71">
        <f t="shared" si="92"/>
        <v>0</v>
      </c>
      <c r="AN1169" s="305">
        <f>+K1169+AC1169-AH1169</f>
        <v>11500000</v>
      </c>
      <c r="AO1169" s="67" t="s">
        <v>66</v>
      </c>
      <c r="AP1169" s="70">
        <v>11500000</v>
      </c>
      <c r="AQ1169" s="67" t="s">
        <v>94</v>
      </c>
      <c r="AR1169" s="70">
        <v>0</v>
      </c>
      <c r="AS1169" s="80" t="s">
        <v>74</v>
      </c>
      <c r="AT1169" s="301">
        <v>8500000</v>
      </c>
      <c r="AU1169" s="203">
        <f t="shared" si="93"/>
        <v>3000000</v>
      </c>
      <c r="AV1169" s="83">
        <f t="shared" si="94"/>
        <v>0.73913043478260865</v>
      </c>
      <c r="AW1169" s="158" t="s">
        <v>74</v>
      </c>
      <c r="AX1169" s="67" t="s">
        <v>95</v>
      </c>
      <c r="AY1169" s="71" t="s">
        <v>7160</v>
      </c>
      <c r="AZ1169" s="68" t="s">
        <v>66</v>
      </c>
      <c r="BA1169" s="68" t="s">
        <v>66</v>
      </c>
    </row>
    <row r="1170" spans="2:53" x14ac:dyDescent="0.25">
      <c r="B1170" s="68">
        <v>2024</v>
      </c>
      <c r="C1170" s="68">
        <v>891780111</v>
      </c>
      <c r="D1170" s="69" t="s">
        <v>64</v>
      </c>
      <c r="E1170" s="74" t="s">
        <v>7159</v>
      </c>
      <c r="F1170" s="71" t="s">
        <v>7158</v>
      </c>
      <c r="G1170" s="314">
        <v>0</v>
      </c>
      <c r="H1170" s="67" t="s">
        <v>72</v>
      </c>
      <c r="I1170" s="69" t="s">
        <v>65</v>
      </c>
      <c r="J1170" s="70" t="s">
        <v>7001</v>
      </c>
      <c r="K1170" s="70">
        <v>8400000</v>
      </c>
      <c r="L1170" s="68" t="s">
        <v>67</v>
      </c>
      <c r="M1170" s="70" t="s">
        <v>7157</v>
      </c>
      <c r="N1170" s="70">
        <v>57437742</v>
      </c>
      <c r="O1170" s="70">
        <v>1499</v>
      </c>
      <c r="P1170" s="158">
        <v>45475</v>
      </c>
      <c r="Q1170" s="70">
        <v>2126650000</v>
      </c>
      <c r="R1170" s="158">
        <v>45513</v>
      </c>
      <c r="S1170" s="70">
        <v>8400000</v>
      </c>
      <c r="T1170" s="67" t="s">
        <v>66</v>
      </c>
      <c r="U1170" s="70">
        <v>45507423</v>
      </c>
      <c r="V1170" s="70" t="s">
        <v>6637</v>
      </c>
      <c r="W1170" s="158">
        <v>45513</v>
      </c>
      <c r="X1170" s="158">
        <v>45513</v>
      </c>
      <c r="Y1170" s="78" t="s">
        <v>74</v>
      </c>
      <c r="Z1170" s="158">
        <v>45626</v>
      </c>
      <c r="AA1170" s="71">
        <f t="shared" si="90"/>
        <v>113</v>
      </c>
      <c r="AB1170" s="71">
        <v>0</v>
      </c>
      <c r="AC1170" s="299">
        <v>0</v>
      </c>
      <c r="AD1170" s="71">
        <v>0</v>
      </c>
      <c r="AE1170" s="158" t="s">
        <v>74</v>
      </c>
      <c r="AF1170" s="71">
        <f t="shared" si="91"/>
        <v>0</v>
      </c>
      <c r="AG1170" s="70">
        <v>0</v>
      </c>
      <c r="AH1170" s="300">
        <v>0</v>
      </c>
      <c r="AI1170" s="158" t="s">
        <v>74</v>
      </c>
      <c r="AJ1170" s="67">
        <v>0</v>
      </c>
      <c r="AK1170" s="76" t="s">
        <v>74</v>
      </c>
      <c r="AL1170" s="76" t="s">
        <v>74</v>
      </c>
      <c r="AM1170" s="71">
        <f t="shared" si="92"/>
        <v>0</v>
      </c>
      <c r="AN1170" s="305">
        <f>+K1170+AC1170-AH1170</f>
        <v>8400000</v>
      </c>
      <c r="AO1170" s="67" t="s">
        <v>66</v>
      </c>
      <c r="AP1170" s="70">
        <v>8400000</v>
      </c>
      <c r="AQ1170" s="67" t="s">
        <v>94</v>
      </c>
      <c r="AR1170" s="70">
        <v>0</v>
      </c>
      <c r="AS1170" s="80" t="s">
        <v>74</v>
      </c>
      <c r="AT1170" s="301">
        <v>4200000</v>
      </c>
      <c r="AU1170" s="203">
        <f t="shared" si="93"/>
        <v>4200000</v>
      </c>
      <c r="AV1170" s="83">
        <f t="shared" si="94"/>
        <v>0.5</v>
      </c>
      <c r="AW1170" s="158" t="s">
        <v>74</v>
      </c>
      <c r="AX1170" s="67" t="s">
        <v>95</v>
      </c>
      <c r="AY1170" s="71" t="s">
        <v>7156</v>
      </c>
      <c r="AZ1170" s="68" t="s">
        <v>66</v>
      </c>
      <c r="BA1170" s="68" t="s">
        <v>66</v>
      </c>
    </row>
    <row r="1171" spans="2:53" x14ac:dyDescent="0.25">
      <c r="B1171" s="68">
        <v>2024</v>
      </c>
      <c r="C1171" s="68">
        <v>891780111</v>
      </c>
      <c r="D1171" s="69" t="s">
        <v>64</v>
      </c>
      <c r="E1171" s="74" t="s">
        <v>7155</v>
      </c>
      <c r="F1171" s="71" t="s">
        <v>7154</v>
      </c>
      <c r="G1171" s="314">
        <v>0</v>
      </c>
      <c r="H1171" s="67" t="s">
        <v>72</v>
      </c>
      <c r="I1171" s="69" t="s">
        <v>65</v>
      </c>
      <c r="J1171" s="70" t="s">
        <v>7153</v>
      </c>
      <c r="K1171" s="70">
        <v>13800000</v>
      </c>
      <c r="L1171" s="68" t="s">
        <v>67</v>
      </c>
      <c r="M1171" s="70" t="s">
        <v>6722</v>
      </c>
      <c r="N1171" s="70">
        <v>1085038618</v>
      </c>
      <c r="O1171" s="70">
        <v>1498</v>
      </c>
      <c r="P1171" s="158">
        <v>45475</v>
      </c>
      <c r="Q1171" s="70">
        <v>4519037000</v>
      </c>
      <c r="R1171" s="158">
        <v>45513</v>
      </c>
      <c r="S1171" s="70">
        <v>13800000</v>
      </c>
      <c r="T1171" s="67" t="s">
        <v>66</v>
      </c>
      <c r="U1171" s="70">
        <v>36718996</v>
      </c>
      <c r="V1171" s="70" t="s">
        <v>7152</v>
      </c>
      <c r="W1171" s="158">
        <v>45513</v>
      </c>
      <c r="X1171" s="158">
        <v>45513</v>
      </c>
      <c r="Y1171" s="78" t="s">
        <v>74</v>
      </c>
      <c r="Z1171" s="158">
        <v>45626</v>
      </c>
      <c r="AA1171" s="71">
        <f t="shared" si="90"/>
        <v>113</v>
      </c>
      <c r="AB1171" s="71">
        <v>0</v>
      </c>
      <c r="AC1171" s="299">
        <v>0</v>
      </c>
      <c r="AD1171" s="71">
        <v>0</v>
      </c>
      <c r="AE1171" s="158" t="s">
        <v>74</v>
      </c>
      <c r="AF1171" s="71">
        <f t="shared" si="91"/>
        <v>0</v>
      </c>
      <c r="AG1171" s="70">
        <v>0</v>
      </c>
      <c r="AH1171" s="300">
        <v>0</v>
      </c>
      <c r="AI1171" s="158" t="s">
        <v>74</v>
      </c>
      <c r="AJ1171" s="67">
        <v>0</v>
      </c>
      <c r="AK1171" s="76" t="s">
        <v>74</v>
      </c>
      <c r="AL1171" s="76" t="s">
        <v>74</v>
      </c>
      <c r="AM1171" s="71">
        <f t="shared" si="92"/>
        <v>0</v>
      </c>
      <c r="AN1171" s="305">
        <f>+K1171+AC1171-AH1171</f>
        <v>13800000</v>
      </c>
      <c r="AO1171" s="67" t="s">
        <v>66</v>
      </c>
      <c r="AP1171" s="70">
        <v>13800000</v>
      </c>
      <c r="AQ1171" s="67" t="s">
        <v>94</v>
      </c>
      <c r="AR1171" s="70">
        <v>0</v>
      </c>
      <c r="AS1171" s="80" t="s">
        <v>74</v>
      </c>
      <c r="AT1171" s="301">
        <v>10200000</v>
      </c>
      <c r="AU1171" s="203">
        <f t="shared" si="93"/>
        <v>3600000</v>
      </c>
      <c r="AV1171" s="83">
        <f t="shared" si="94"/>
        <v>0.73913043478260865</v>
      </c>
      <c r="AW1171" s="158" t="s">
        <v>74</v>
      </c>
      <c r="AX1171" s="67" t="s">
        <v>95</v>
      </c>
      <c r="AY1171" s="71" t="s">
        <v>7151</v>
      </c>
      <c r="AZ1171" s="68" t="s">
        <v>66</v>
      </c>
      <c r="BA1171" s="68" t="s">
        <v>66</v>
      </c>
    </row>
    <row r="1172" spans="2:53" x14ac:dyDescent="0.25">
      <c r="B1172" s="68">
        <v>2024</v>
      </c>
      <c r="C1172" s="68">
        <v>891780111</v>
      </c>
      <c r="D1172" s="69" t="s">
        <v>64</v>
      </c>
      <c r="E1172" s="74" t="s">
        <v>7150</v>
      </c>
      <c r="F1172" s="71" t="s">
        <v>7149</v>
      </c>
      <c r="G1172" s="314">
        <v>0</v>
      </c>
      <c r="H1172" s="67" t="s">
        <v>72</v>
      </c>
      <c r="I1172" s="69" t="s">
        <v>65</v>
      </c>
      <c r="J1172" s="70" t="s">
        <v>7148</v>
      </c>
      <c r="K1172" s="70">
        <v>8400000</v>
      </c>
      <c r="L1172" s="68" t="s">
        <v>67</v>
      </c>
      <c r="M1172" s="70" t="s">
        <v>7147</v>
      </c>
      <c r="N1172" s="70">
        <v>1221975183</v>
      </c>
      <c r="O1172" s="70">
        <v>1499</v>
      </c>
      <c r="P1172" s="158">
        <v>45475</v>
      </c>
      <c r="Q1172" s="70">
        <v>2126650000</v>
      </c>
      <c r="R1172" s="158">
        <v>45513</v>
      </c>
      <c r="S1172" s="70">
        <v>8400000</v>
      </c>
      <c r="T1172" s="67" t="s">
        <v>66</v>
      </c>
      <c r="U1172" s="70">
        <v>12560219</v>
      </c>
      <c r="V1172" s="70" t="s">
        <v>5718</v>
      </c>
      <c r="W1172" s="158">
        <v>45513</v>
      </c>
      <c r="X1172" s="158">
        <v>45513</v>
      </c>
      <c r="Y1172" s="78" t="s">
        <v>74</v>
      </c>
      <c r="Z1172" s="158">
        <v>45626</v>
      </c>
      <c r="AA1172" s="71">
        <f t="shared" si="90"/>
        <v>113</v>
      </c>
      <c r="AB1172" s="71">
        <v>0</v>
      </c>
      <c r="AC1172" s="299">
        <v>0</v>
      </c>
      <c r="AD1172" s="71">
        <v>0</v>
      </c>
      <c r="AE1172" s="158" t="s">
        <v>74</v>
      </c>
      <c r="AF1172" s="71">
        <f t="shared" si="91"/>
        <v>0</v>
      </c>
      <c r="AG1172" s="70">
        <v>0</v>
      </c>
      <c r="AH1172" s="300">
        <v>0</v>
      </c>
      <c r="AI1172" s="158" t="s">
        <v>74</v>
      </c>
      <c r="AJ1172" s="67">
        <v>0</v>
      </c>
      <c r="AK1172" s="76" t="s">
        <v>74</v>
      </c>
      <c r="AL1172" s="76" t="s">
        <v>74</v>
      </c>
      <c r="AM1172" s="71">
        <f t="shared" si="92"/>
        <v>0</v>
      </c>
      <c r="AN1172" s="305">
        <f>+K1172+AC1172-AH1172</f>
        <v>8400000</v>
      </c>
      <c r="AO1172" s="67" t="s">
        <v>66</v>
      </c>
      <c r="AP1172" s="70">
        <v>8400000</v>
      </c>
      <c r="AQ1172" s="67" t="s">
        <v>94</v>
      </c>
      <c r="AR1172" s="70">
        <v>0</v>
      </c>
      <c r="AS1172" s="80" t="s">
        <v>74</v>
      </c>
      <c r="AT1172" s="301">
        <v>6300000</v>
      </c>
      <c r="AU1172" s="203">
        <f t="shared" si="93"/>
        <v>2100000</v>
      </c>
      <c r="AV1172" s="83">
        <f t="shared" si="94"/>
        <v>0.75</v>
      </c>
      <c r="AW1172" s="158" t="s">
        <v>74</v>
      </c>
      <c r="AX1172" s="67" t="s">
        <v>95</v>
      </c>
      <c r="AY1172" s="71" t="s">
        <v>7146</v>
      </c>
      <c r="AZ1172" s="68" t="s">
        <v>66</v>
      </c>
      <c r="BA1172" s="68" t="s">
        <v>66</v>
      </c>
    </row>
    <row r="1173" spans="2:53" x14ac:dyDescent="0.25">
      <c r="B1173" s="68">
        <v>2024</v>
      </c>
      <c r="C1173" s="68">
        <v>891780111</v>
      </c>
      <c r="D1173" s="69" t="s">
        <v>64</v>
      </c>
      <c r="E1173" s="74" t="s">
        <v>7145</v>
      </c>
      <c r="F1173" s="71" t="s">
        <v>7144</v>
      </c>
      <c r="G1173" s="314">
        <v>0</v>
      </c>
      <c r="H1173" s="67" t="s">
        <v>72</v>
      </c>
      <c r="I1173" s="69" t="s">
        <v>65</v>
      </c>
      <c r="J1173" s="70" t="s">
        <v>7001</v>
      </c>
      <c r="K1173" s="70">
        <v>8400000</v>
      </c>
      <c r="L1173" s="68" t="s">
        <v>67</v>
      </c>
      <c r="M1173" s="70" t="s">
        <v>7143</v>
      </c>
      <c r="N1173" s="70">
        <v>36552336</v>
      </c>
      <c r="O1173" s="70">
        <v>1499</v>
      </c>
      <c r="P1173" s="158">
        <v>45475</v>
      </c>
      <c r="Q1173" s="70">
        <v>2126650000</v>
      </c>
      <c r="R1173" s="158">
        <v>45513</v>
      </c>
      <c r="S1173" s="70">
        <v>8400000</v>
      </c>
      <c r="T1173" s="67" t="s">
        <v>66</v>
      </c>
      <c r="U1173" s="70">
        <v>45507423</v>
      </c>
      <c r="V1173" s="70" t="s">
        <v>6637</v>
      </c>
      <c r="W1173" s="158">
        <v>45513</v>
      </c>
      <c r="X1173" s="158">
        <v>45513</v>
      </c>
      <c r="Y1173" s="78" t="s">
        <v>74</v>
      </c>
      <c r="Z1173" s="158">
        <v>45626</v>
      </c>
      <c r="AA1173" s="71">
        <f t="shared" si="90"/>
        <v>113</v>
      </c>
      <c r="AB1173" s="71">
        <v>0</v>
      </c>
      <c r="AC1173" s="299">
        <v>0</v>
      </c>
      <c r="AD1173" s="71">
        <v>0</v>
      </c>
      <c r="AE1173" s="158" t="s">
        <v>74</v>
      </c>
      <c r="AF1173" s="71">
        <f t="shared" si="91"/>
        <v>0</v>
      </c>
      <c r="AG1173" s="70">
        <v>0</v>
      </c>
      <c r="AH1173" s="300">
        <v>0</v>
      </c>
      <c r="AI1173" s="158" t="s">
        <v>74</v>
      </c>
      <c r="AJ1173" s="67">
        <v>0</v>
      </c>
      <c r="AK1173" s="76" t="s">
        <v>74</v>
      </c>
      <c r="AL1173" s="76" t="s">
        <v>74</v>
      </c>
      <c r="AM1173" s="71">
        <f t="shared" si="92"/>
        <v>0</v>
      </c>
      <c r="AN1173" s="305">
        <f>+K1173+AC1173-AH1173</f>
        <v>8400000</v>
      </c>
      <c r="AO1173" s="67" t="s">
        <v>66</v>
      </c>
      <c r="AP1173" s="70">
        <v>8400000</v>
      </c>
      <c r="AQ1173" s="67" t="s">
        <v>94</v>
      </c>
      <c r="AR1173" s="70">
        <v>0</v>
      </c>
      <c r="AS1173" s="80" t="s">
        <v>74</v>
      </c>
      <c r="AT1173" s="301">
        <v>6300000</v>
      </c>
      <c r="AU1173" s="203">
        <f t="shared" si="93"/>
        <v>2100000</v>
      </c>
      <c r="AV1173" s="83">
        <f t="shared" si="94"/>
        <v>0.75</v>
      </c>
      <c r="AW1173" s="158" t="s">
        <v>74</v>
      </c>
      <c r="AX1173" s="67" t="s">
        <v>95</v>
      </c>
      <c r="AY1173" s="71" t="s">
        <v>7142</v>
      </c>
      <c r="AZ1173" s="68" t="s">
        <v>66</v>
      </c>
      <c r="BA1173" s="68" t="s">
        <v>66</v>
      </c>
    </row>
    <row r="1174" spans="2:53" x14ac:dyDescent="0.25">
      <c r="B1174" s="68">
        <v>2024</v>
      </c>
      <c r="C1174" s="68">
        <v>891780111</v>
      </c>
      <c r="D1174" s="69" t="s">
        <v>64</v>
      </c>
      <c r="E1174" s="74" t="s">
        <v>7141</v>
      </c>
      <c r="F1174" s="71" t="s">
        <v>7140</v>
      </c>
      <c r="G1174" s="314">
        <v>0</v>
      </c>
      <c r="H1174" s="67" t="s">
        <v>72</v>
      </c>
      <c r="I1174" s="69" t="s">
        <v>65</v>
      </c>
      <c r="J1174" s="70" t="s">
        <v>7139</v>
      </c>
      <c r="K1174" s="70">
        <v>11500000</v>
      </c>
      <c r="L1174" s="68" t="s">
        <v>67</v>
      </c>
      <c r="M1174" s="70" t="s">
        <v>7138</v>
      </c>
      <c r="N1174" s="70">
        <v>4981247</v>
      </c>
      <c r="O1174" s="70">
        <v>1498</v>
      </c>
      <c r="P1174" s="158">
        <v>45475</v>
      </c>
      <c r="Q1174" s="70">
        <v>4519037000</v>
      </c>
      <c r="R1174" s="158">
        <v>45513</v>
      </c>
      <c r="S1174" s="70">
        <v>11500000</v>
      </c>
      <c r="T1174" s="67" t="s">
        <v>66</v>
      </c>
      <c r="U1174" s="70">
        <v>57461216</v>
      </c>
      <c r="V1174" s="70" t="s">
        <v>4578</v>
      </c>
      <c r="W1174" s="158">
        <v>45513</v>
      </c>
      <c r="X1174" s="158">
        <v>45513</v>
      </c>
      <c r="Y1174" s="78" t="s">
        <v>74</v>
      </c>
      <c r="Z1174" s="158">
        <v>45626</v>
      </c>
      <c r="AA1174" s="71">
        <f t="shared" si="90"/>
        <v>113</v>
      </c>
      <c r="AB1174" s="71">
        <v>0</v>
      </c>
      <c r="AC1174" s="299">
        <v>0</v>
      </c>
      <c r="AD1174" s="71">
        <v>0</v>
      </c>
      <c r="AE1174" s="158" t="s">
        <v>74</v>
      </c>
      <c r="AF1174" s="71">
        <f t="shared" si="91"/>
        <v>0</v>
      </c>
      <c r="AG1174" s="70">
        <v>0</v>
      </c>
      <c r="AH1174" s="300">
        <v>0</v>
      </c>
      <c r="AI1174" s="158" t="s">
        <v>74</v>
      </c>
      <c r="AJ1174" s="67">
        <v>0</v>
      </c>
      <c r="AK1174" s="76" t="s">
        <v>74</v>
      </c>
      <c r="AL1174" s="76" t="s">
        <v>74</v>
      </c>
      <c r="AM1174" s="71">
        <f t="shared" si="92"/>
        <v>0</v>
      </c>
      <c r="AN1174" s="305">
        <f>+K1174+AC1174-AH1174</f>
        <v>11500000</v>
      </c>
      <c r="AO1174" s="67" t="s">
        <v>66</v>
      </c>
      <c r="AP1174" s="70">
        <v>11500000</v>
      </c>
      <c r="AQ1174" s="67" t="s">
        <v>94</v>
      </c>
      <c r="AR1174" s="70">
        <v>0</v>
      </c>
      <c r="AS1174" s="80" t="s">
        <v>74</v>
      </c>
      <c r="AT1174" s="301">
        <v>8500000</v>
      </c>
      <c r="AU1174" s="203">
        <f t="shared" si="93"/>
        <v>3000000</v>
      </c>
      <c r="AV1174" s="83">
        <f t="shared" si="94"/>
        <v>0.73913043478260865</v>
      </c>
      <c r="AW1174" s="158" t="s">
        <v>74</v>
      </c>
      <c r="AX1174" s="67" t="s">
        <v>95</v>
      </c>
      <c r="AY1174" s="71" t="s">
        <v>7137</v>
      </c>
      <c r="AZ1174" s="68" t="s">
        <v>66</v>
      </c>
      <c r="BA1174" s="68" t="s">
        <v>66</v>
      </c>
    </row>
    <row r="1175" spans="2:53" x14ac:dyDescent="0.25">
      <c r="B1175" s="68">
        <v>2024</v>
      </c>
      <c r="C1175" s="68">
        <v>891780111</v>
      </c>
      <c r="D1175" s="69" t="s">
        <v>64</v>
      </c>
      <c r="E1175" s="74" t="s">
        <v>7136</v>
      </c>
      <c r="F1175" s="71" t="s">
        <v>7135</v>
      </c>
      <c r="G1175" s="314">
        <v>0</v>
      </c>
      <c r="H1175" s="67" t="s">
        <v>72</v>
      </c>
      <c r="I1175" s="69" t="s">
        <v>65</v>
      </c>
      <c r="J1175" s="70" t="s">
        <v>7134</v>
      </c>
      <c r="K1175" s="70">
        <v>8400000</v>
      </c>
      <c r="L1175" s="68" t="s">
        <v>67</v>
      </c>
      <c r="M1175" s="70" t="s">
        <v>7133</v>
      </c>
      <c r="N1175" s="70">
        <v>1082958463</v>
      </c>
      <c r="O1175" s="70">
        <v>1499</v>
      </c>
      <c r="P1175" s="158">
        <v>45475</v>
      </c>
      <c r="Q1175" s="70">
        <v>2126650000</v>
      </c>
      <c r="R1175" s="158">
        <v>45513</v>
      </c>
      <c r="S1175" s="70">
        <v>8400000</v>
      </c>
      <c r="T1175" s="67" t="s">
        <v>66</v>
      </c>
      <c r="U1175" s="70">
        <v>7601831</v>
      </c>
      <c r="V1175" s="70" t="s">
        <v>7132</v>
      </c>
      <c r="W1175" s="158">
        <v>45513</v>
      </c>
      <c r="X1175" s="158">
        <v>45513</v>
      </c>
      <c r="Y1175" s="78" t="s">
        <v>74</v>
      </c>
      <c r="Z1175" s="158">
        <v>45626</v>
      </c>
      <c r="AA1175" s="71">
        <f t="shared" si="90"/>
        <v>113</v>
      </c>
      <c r="AB1175" s="71">
        <v>0</v>
      </c>
      <c r="AC1175" s="299">
        <v>0</v>
      </c>
      <c r="AD1175" s="71">
        <v>0</v>
      </c>
      <c r="AE1175" s="158" t="s">
        <v>74</v>
      </c>
      <c r="AF1175" s="71">
        <f t="shared" si="91"/>
        <v>0</v>
      </c>
      <c r="AG1175" s="70">
        <v>0</v>
      </c>
      <c r="AH1175" s="300">
        <v>0</v>
      </c>
      <c r="AI1175" s="158" t="s">
        <v>74</v>
      </c>
      <c r="AJ1175" s="67">
        <v>0</v>
      </c>
      <c r="AK1175" s="76" t="s">
        <v>74</v>
      </c>
      <c r="AL1175" s="76" t="s">
        <v>74</v>
      </c>
      <c r="AM1175" s="71">
        <f t="shared" si="92"/>
        <v>0</v>
      </c>
      <c r="AN1175" s="305">
        <f>+K1175+AC1175-AH1175</f>
        <v>8400000</v>
      </c>
      <c r="AO1175" s="67" t="s">
        <v>66</v>
      </c>
      <c r="AP1175" s="70">
        <v>8400000</v>
      </c>
      <c r="AQ1175" s="67" t="s">
        <v>94</v>
      </c>
      <c r="AR1175" s="70">
        <v>0</v>
      </c>
      <c r="AS1175" s="80" t="s">
        <v>74</v>
      </c>
      <c r="AT1175" s="301">
        <v>6300000</v>
      </c>
      <c r="AU1175" s="203">
        <f t="shared" si="93"/>
        <v>2100000</v>
      </c>
      <c r="AV1175" s="83">
        <f t="shared" si="94"/>
        <v>0.75</v>
      </c>
      <c r="AW1175" s="158" t="s">
        <v>74</v>
      </c>
      <c r="AX1175" s="67" t="s">
        <v>95</v>
      </c>
      <c r="AY1175" s="71" t="s">
        <v>7131</v>
      </c>
      <c r="AZ1175" s="68" t="s">
        <v>66</v>
      </c>
      <c r="BA1175" s="68" t="s">
        <v>66</v>
      </c>
    </row>
    <row r="1176" spans="2:53" x14ac:dyDescent="0.25">
      <c r="B1176" s="68">
        <v>2024</v>
      </c>
      <c r="C1176" s="68">
        <v>891780111</v>
      </c>
      <c r="D1176" s="69" t="s">
        <v>64</v>
      </c>
      <c r="E1176" s="74" t="s">
        <v>7130</v>
      </c>
      <c r="F1176" s="71" t="s">
        <v>7129</v>
      </c>
      <c r="G1176" s="314">
        <v>0</v>
      </c>
      <c r="H1176" s="67" t="s">
        <v>72</v>
      </c>
      <c r="I1176" s="69" t="s">
        <v>65</v>
      </c>
      <c r="J1176" s="70" t="s">
        <v>6403</v>
      </c>
      <c r="K1176" s="70">
        <v>8400000</v>
      </c>
      <c r="L1176" s="68" t="s">
        <v>67</v>
      </c>
      <c r="M1176" s="70" t="s">
        <v>7128</v>
      </c>
      <c r="N1176" s="70">
        <v>1102848790</v>
      </c>
      <c r="O1176" s="70">
        <v>1499</v>
      </c>
      <c r="P1176" s="158">
        <v>45475</v>
      </c>
      <c r="Q1176" s="70">
        <v>2126650000</v>
      </c>
      <c r="R1176" s="158">
        <v>45513</v>
      </c>
      <c r="S1176" s="70">
        <v>8400000</v>
      </c>
      <c r="T1176" s="67" t="s">
        <v>66</v>
      </c>
      <c r="U1176" s="70">
        <v>1083554320</v>
      </c>
      <c r="V1176" s="70" t="s">
        <v>6401</v>
      </c>
      <c r="W1176" s="158">
        <v>45513</v>
      </c>
      <c r="X1176" s="158">
        <v>45513</v>
      </c>
      <c r="Y1176" s="78" t="s">
        <v>74</v>
      </c>
      <c r="Z1176" s="158">
        <v>45626</v>
      </c>
      <c r="AA1176" s="71">
        <f t="shared" si="90"/>
        <v>113</v>
      </c>
      <c r="AB1176" s="71">
        <v>0</v>
      </c>
      <c r="AC1176" s="299">
        <v>0</v>
      </c>
      <c r="AD1176" s="71">
        <v>0</v>
      </c>
      <c r="AE1176" s="158" t="s">
        <v>74</v>
      </c>
      <c r="AF1176" s="71">
        <f t="shared" si="91"/>
        <v>0</v>
      </c>
      <c r="AG1176" s="70">
        <v>0</v>
      </c>
      <c r="AH1176" s="300">
        <v>0</v>
      </c>
      <c r="AI1176" s="158" t="s">
        <v>74</v>
      </c>
      <c r="AJ1176" s="67">
        <v>0</v>
      </c>
      <c r="AK1176" s="76" t="s">
        <v>74</v>
      </c>
      <c r="AL1176" s="76" t="s">
        <v>74</v>
      </c>
      <c r="AM1176" s="71">
        <f t="shared" si="92"/>
        <v>0</v>
      </c>
      <c r="AN1176" s="305">
        <f>+K1176+AC1176-AH1176</f>
        <v>8400000</v>
      </c>
      <c r="AO1176" s="67" t="s">
        <v>66</v>
      </c>
      <c r="AP1176" s="70">
        <v>8400000</v>
      </c>
      <c r="AQ1176" s="67" t="s">
        <v>94</v>
      </c>
      <c r="AR1176" s="70">
        <v>0</v>
      </c>
      <c r="AS1176" s="80" t="s">
        <v>74</v>
      </c>
      <c r="AT1176" s="301">
        <v>6300000</v>
      </c>
      <c r="AU1176" s="203">
        <f t="shared" si="93"/>
        <v>2100000</v>
      </c>
      <c r="AV1176" s="83">
        <f t="shared" si="94"/>
        <v>0.75</v>
      </c>
      <c r="AW1176" s="158" t="s">
        <v>74</v>
      </c>
      <c r="AX1176" s="67" t="s">
        <v>95</v>
      </c>
      <c r="AY1176" s="71" t="s">
        <v>7127</v>
      </c>
      <c r="AZ1176" s="68" t="s">
        <v>66</v>
      </c>
      <c r="BA1176" s="68" t="s">
        <v>66</v>
      </c>
    </row>
    <row r="1177" spans="2:53" x14ac:dyDescent="0.25">
      <c r="B1177" s="68">
        <v>2024</v>
      </c>
      <c r="C1177" s="68">
        <v>891780111</v>
      </c>
      <c r="D1177" s="69" t="s">
        <v>64</v>
      </c>
      <c r="E1177" s="74" t="s">
        <v>7126</v>
      </c>
      <c r="F1177" s="71" t="s">
        <v>7125</v>
      </c>
      <c r="G1177" s="314">
        <v>0</v>
      </c>
      <c r="H1177" s="67" t="s">
        <v>72</v>
      </c>
      <c r="I1177" s="69" t="s">
        <v>65</v>
      </c>
      <c r="J1177" s="70" t="s">
        <v>6403</v>
      </c>
      <c r="K1177" s="70">
        <v>8400000</v>
      </c>
      <c r="L1177" s="68" t="s">
        <v>67</v>
      </c>
      <c r="M1177" s="70" t="s">
        <v>7124</v>
      </c>
      <c r="N1177" s="70">
        <v>1083014226</v>
      </c>
      <c r="O1177" s="70">
        <v>1499</v>
      </c>
      <c r="P1177" s="158">
        <v>45475</v>
      </c>
      <c r="Q1177" s="70">
        <v>2126650000</v>
      </c>
      <c r="R1177" s="158">
        <v>45513</v>
      </c>
      <c r="S1177" s="70">
        <v>8400000</v>
      </c>
      <c r="T1177" s="67" t="s">
        <v>66</v>
      </c>
      <c r="U1177" s="70">
        <v>1083554320</v>
      </c>
      <c r="V1177" s="70" t="s">
        <v>6401</v>
      </c>
      <c r="W1177" s="158">
        <v>45513</v>
      </c>
      <c r="X1177" s="158">
        <v>45513</v>
      </c>
      <c r="Y1177" s="78" t="s">
        <v>74</v>
      </c>
      <c r="Z1177" s="158">
        <v>45626</v>
      </c>
      <c r="AA1177" s="71">
        <f t="shared" si="90"/>
        <v>113</v>
      </c>
      <c r="AB1177" s="71">
        <v>0</v>
      </c>
      <c r="AC1177" s="299">
        <v>0</v>
      </c>
      <c r="AD1177" s="71">
        <v>0</v>
      </c>
      <c r="AE1177" s="158" t="s">
        <v>74</v>
      </c>
      <c r="AF1177" s="71">
        <f t="shared" si="91"/>
        <v>0</v>
      </c>
      <c r="AG1177" s="70">
        <v>0</v>
      </c>
      <c r="AH1177" s="300">
        <v>0</v>
      </c>
      <c r="AI1177" s="158" t="s">
        <v>74</v>
      </c>
      <c r="AJ1177" s="67">
        <v>0</v>
      </c>
      <c r="AK1177" s="76" t="s">
        <v>74</v>
      </c>
      <c r="AL1177" s="76" t="s">
        <v>74</v>
      </c>
      <c r="AM1177" s="71">
        <f t="shared" si="92"/>
        <v>0</v>
      </c>
      <c r="AN1177" s="305">
        <f>+K1177+AC1177-AH1177</f>
        <v>8400000</v>
      </c>
      <c r="AO1177" s="67" t="s">
        <v>66</v>
      </c>
      <c r="AP1177" s="70">
        <v>8400000</v>
      </c>
      <c r="AQ1177" s="67" t="s">
        <v>94</v>
      </c>
      <c r="AR1177" s="70">
        <v>0</v>
      </c>
      <c r="AS1177" s="80" t="s">
        <v>74</v>
      </c>
      <c r="AT1177" s="301">
        <v>6300000</v>
      </c>
      <c r="AU1177" s="203">
        <f t="shared" si="93"/>
        <v>2100000</v>
      </c>
      <c r="AV1177" s="83">
        <f t="shared" si="94"/>
        <v>0.75</v>
      </c>
      <c r="AW1177" s="158" t="s">
        <v>74</v>
      </c>
      <c r="AX1177" s="67" t="s">
        <v>95</v>
      </c>
      <c r="AY1177" s="71" t="s">
        <v>7123</v>
      </c>
      <c r="AZ1177" s="68" t="s">
        <v>66</v>
      </c>
      <c r="BA1177" s="68" t="s">
        <v>66</v>
      </c>
    </row>
    <row r="1178" spans="2:53" x14ac:dyDescent="0.25">
      <c r="B1178" s="68">
        <v>2024</v>
      </c>
      <c r="C1178" s="68">
        <v>891780111</v>
      </c>
      <c r="D1178" s="69" t="s">
        <v>64</v>
      </c>
      <c r="E1178" s="74" t="s">
        <v>7122</v>
      </c>
      <c r="F1178" s="71" t="s">
        <v>7121</v>
      </c>
      <c r="G1178" s="314">
        <v>0</v>
      </c>
      <c r="H1178" s="67" t="s">
        <v>72</v>
      </c>
      <c r="I1178" s="69" t="s">
        <v>65</v>
      </c>
      <c r="J1178" s="70" t="s">
        <v>7120</v>
      </c>
      <c r="K1178" s="70">
        <v>8400000</v>
      </c>
      <c r="L1178" s="68" t="s">
        <v>67</v>
      </c>
      <c r="M1178" s="70" t="s">
        <v>7119</v>
      </c>
      <c r="N1178" s="70">
        <v>1007934261</v>
      </c>
      <c r="O1178" s="70">
        <v>1499</v>
      </c>
      <c r="P1178" s="158">
        <v>45475</v>
      </c>
      <c r="Q1178" s="70">
        <v>2126650000</v>
      </c>
      <c r="R1178" s="158">
        <v>45513</v>
      </c>
      <c r="S1178" s="70">
        <v>8400000</v>
      </c>
      <c r="T1178" s="67" t="s">
        <v>66</v>
      </c>
      <c r="U1178" s="70">
        <v>85475141</v>
      </c>
      <c r="V1178" s="70" t="s">
        <v>6621</v>
      </c>
      <c r="W1178" s="158">
        <v>45513</v>
      </c>
      <c r="X1178" s="158">
        <v>45513</v>
      </c>
      <c r="Y1178" s="78" t="s">
        <v>74</v>
      </c>
      <c r="Z1178" s="158">
        <v>45626</v>
      </c>
      <c r="AA1178" s="71">
        <f t="shared" si="90"/>
        <v>113</v>
      </c>
      <c r="AB1178" s="71">
        <v>0</v>
      </c>
      <c r="AC1178" s="299">
        <v>0</v>
      </c>
      <c r="AD1178" s="71">
        <v>0</v>
      </c>
      <c r="AE1178" s="158" t="s">
        <v>74</v>
      </c>
      <c r="AF1178" s="71">
        <f t="shared" si="91"/>
        <v>0</v>
      </c>
      <c r="AG1178" s="70">
        <v>0</v>
      </c>
      <c r="AH1178" s="300">
        <v>0</v>
      </c>
      <c r="AI1178" s="158" t="s">
        <v>74</v>
      </c>
      <c r="AJ1178" s="67">
        <v>0</v>
      </c>
      <c r="AK1178" s="76" t="s">
        <v>74</v>
      </c>
      <c r="AL1178" s="76" t="s">
        <v>74</v>
      </c>
      <c r="AM1178" s="71">
        <f t="shared" si="92"/>
        <v>0</v>
      </c>
      <c r="AN1178" s="305">
        <f>+K1178+AC1178-AH1178</f>
        <v>8400000</v>
      </c>
      <c r="AO1178" s="67" t="s">
        <v>66</v>
      </c>
      <c r="AP1178" s="70">
        <v>8400000</v>
      </c>
      <c r="AQ1178" s="67" t="s">
        <v>94</v>
      </c>
      <c r="AR1178" s="70">
        <v>0</v>
      </c>
      <c r="AS1178" s="80" t="s">
        <v>74</v>
      </c>
      <c r="AT1178" s="301">
        <v>6300000</v>
      </c>
      <c r="AU1178" s="203">
        <f t="shared" si="93"/>
        <v>2100000</v>
      </c>
      <c r="AV1178" s="83">
        <f t="shared" si="94"/>
        <v>0.75</v>
      </c>
      <c r="AW1178" s="158" t="s">
        <v>74</v>
      </c>
      <c r="AX1178" s="67" t="s">
        <v>95</v>
      </c>
      <c r="AY1178" s="71" t="s">
        <v>7118</v>
      </c>
      <c r="AZ1178" s="68" t="s">
        <v>66</v>
      </c>
      <c r="BA1178" s="68" t="s">
        <v>66</v>
      </c>
    </row>
    <row r="1179" spans="2:53" x14ac:dyDescent="0.25">
      <c r="B1179" s="68">
        <v>2024</v>
      </c>
      <c r="C1179" s="68">
        <v>891780111</v>
      </c>
      <c r="D1179" s="69" t="s">
        <v>64</v>
      </c>
      <c r="E1179" s="74" t="s">
        <v>7117</v>
      </c>
      <c r="F1179" s="71" t="s">
        <v>7116</v>
      </c>
      <c r="G1179" s="314">
        <v>0</v>
      </c>
      <c r="H1179" s="67" t="s">
        <v>72</v>
      </c>
      <c r="I1179" s="69" t="s">
        <v>65</v>
      </c>
      <c r="J1179" s="70" t="s">
        <v>7115</v>
      </c>
      <c r="K1179" s="70">
        <v>11500000</v>
      </c>
      <c r="L1179" s="68" t="s">
        <v>67</v>
      </c>
      <c r="M1179" s="70" t="s">
        <v>7114</v>
      </c>
      <c r="N1179" s="70">
        <v>1007834086</v>
      </c>
      <c r="O1179" s="70">
        <v>1498</v>
      </c>
      <c r="P1179" s="158">
        <v>45475</v>
      </c>
      <c r="Q1179" s="70">
        <v>4519037000</v>
      </c>
      <c r="R1179" s="158">
        <v>45513</v>
      </c>
      <c r="S1179" s="70">
        <v>11500000</v>
      </c>
      <c r="T1179" s="67" t="s">
        <v>66</v>
      </c>
      <c r="U1179" s="70">
        <v>36557666</v>
      </c>
      <c r="V1179" s="70" t="s">
        <v>5987</v>
      </c>
      <c r="W1179" s="158">
        <v>45513</v>
      </c>
      <c r="X1179" s="158">
        <v>45513</v>
      </c>
      <c r="Y1179" s="78" t="s">
        <v>74</v>
      </c>
      <c r="Z1179" s="158">
        <v>45626</v>
      </c>
      <c r="AA1179" s="71">
        <f t="shared" si="90"/>
        <v>113</v>
      </c>
      <c r="AB1179" s="71">
        <v>0</v>
      </c>
      <c r="AC1179" s="299">
        <v>0</v>
      </c>
      <c r="AD1179" s="71">
        <v>0</v>
      </c>
      <c r="AE1179" s="158" t="s">
        <v>74</v>
      </c>
      <c r="AF1179" s="71">
        <f t="shared" si="91"/>
        <v>0</v>
      </c>
      <c r="AG1179" s="70">
        <v>0</v>
      </c>
      <c r="AH1179" s="300">
        <v>0</v>
      </c>
      <c r="AI1179" s="158" t="s">
        <v>74</v>
      </c>
      <c r="AJ1179" s="67">
        <v>0</v>
      </c>
      <c r="AK1179" s="76" t="s">
        <v>74</v>
      </c>
      <c r="AL1179" s="76" t="s">
        <v>74</v>
      </c>
      <c r="AM1179" s="71">
        <f t="shared" si="92"/>
        <v>0</v>
      </c>
      <c r="AN1179" s="305">
        <f>+K1179+AC1179-AH1179</f>
        <v>11500000</v>
      </c>
      <c r="AO1179" s="67" t="s">
        <v>66</v>
      </c>
      <c r="AP1179" s="70">
        <v>11500000</v>
      </c>
      <c r="AQ1179" s="67" t="s">
        <v>94</v>
      </c>
      <c r="AR1179" s="70">
        <v>0</v>
      </c>
      <c r="AS1179" s="80" t="s">
        <v>74</v>
      </c>
      <c r="AT1179" s="301">
        <v>8500000</v>
      </c>
      <c r="AU1179" s="203">
        <f t="shared" si="93"/>
        <v>3000000</v>
      </c>
      <c r="AV1179" s="83">
        <f t="shared" si="94"/>
        <v>0.73913043478260865</v>
      </c>
      <c r="AW1179" s="158" t="s">
        <v>74</v>
      </c>
      <c r="AX1179" s="67" t="s">
        <v>95</v>
      </c>
      <c r="AY1179" s="71" t="s">
        <v>7113</v>
      </c>
      <c r="AZ1179" s="68" t="s">
        <v>66</v>
      </c>
      <c r="BA1179" s="68" t="s">
        <v>66</v>
      </c>
    </row>
    <row r="1180" spans="2:53" x14ac:dyDescent="0.25">
      <c r="B1180" s="68">
        <v>2024</v>
      </c>
      <c r="C1180" s="68">
        <v>891780111</v>
      </c>
      <c r="D1180" s="69" t="s">
        <v>64</v>
      </c>
      <c r="E1180" s="74" t="s">
        <v>7112</v>
      </c>
      <c r="F1180" s="71" t="s">
        <v>7111</v>
      </c>
      <c r="G1180" s="314">
        <v>0</v>
      </c>
      <c r="H1180" s="67" t="s">
        <v>72</v>
      </c>
      <c r="I1180" s="69" t="s">
        <v>65</v>
      </c>
      <c r="J1180" s="70" t="s">
        <v>6737</v>
      </c>
      <c r="K1180" s="70">
        <v>8050000</v>
      </c>
      <c r="L1180" s="68" t="s">
        <v>67</v>
      </c>
      <c r="M1180" s="70" t="s">
        <v>7110</v>
      </c>
      <c r="N1180" s="70">
        <v>84456714</v>
      </c>
      <c r="O1180" s="70">
        <v>1499</v>
      </c>
      <c r="P1180" s="158">
        <v>45475</v>
      </c>
      <c r="Q1180" s="70">
        <v>2126650000</v>
      </c>
      <c r="R1180" s="158">
        <v>45513</v>
      </c>
      <c r="S1180" s="70">
        <v>8050000</v>
      </c>
      <c r="T1180" s="67" t="s">
        <v>66</v>
      </c>
      <c r="U1180" s="70">
        <v>7633817</v>
      </c>
      <c r="V1180" s="70" t="s">
        <v>4500</v>
      </c>
      <c r="W1180" s="158">
        <v>45513</v>
      </c>
      <c r="X1180" s="158">
        <v>45513</v>
      </c>
      <c r="Y1180" s="78" t="s">
        <v>74</v>
      </c>
      <c r="Z1180" s="158">
        <v>45626</v>
      </c>
      <c r="AA1180" s="71">
        <f t="shared" si="90"/>
        <v>113</v>
      </c>
      <c r="AB1180" s="71">
        <v>0</v>
      </c>
      <c r="AC1180" s="299">
        <v>0</v>
      </c>
      <c r="AD1180" s="71">
        <v>0</v>
      </c>
      <c r="AE1180" s="158" t="s">
        <v>74</v>
      </c>
      <c r="AF1180" s="71">
        <f t="shared" si="91"/>
        <v>0</v>
      </c>
      <c r="AG1180" s="70">
        <v>0</v>
      </c>
      <c r="AH1180" s="300">
        <v>0</v>
      </c>
      <c r="AI1180" s="158" t="s">
        <v>74</v>
      </c>
      <c r="AJ1180" s="67">
        <v>0</v>
      </c>
      <c r="AK1180" s="76" t="s">
        <v>74</v>
      </c>
      <c r="AL1180" s="76" t="s">
        <v>74</v>
      </c>
      <c r="AM1180" s="71">
        <f t="shared" si="92"/>
        <v>0</v>
      </c>
      <c r="AN1180" s="305">
        <f>+K1180+AC1180-AH1180</f>
        <v>8050000</v>
      </c>
      <c r="AO1180" s="67" t="s">
        <v>66</v>
      </c>
      <c r="AP1180" s="70">
        <v>8050000</v>
      </c>
      <c r="AQ1180" s="67" t="s">
        <v>94</v>
      </c>
      <c r="AR1180" s="70">
        <v>0</v>
      </c>
      <c r="AS1180" s="80" t="s">
        <v>74</v>
      </c>
      <c r="AT1180" s="301">
        <v>5950000</v>
      </c>
      <c r="AU1180" s="203">
        <f t="shared" si="93"/>
        <v>2100000</v>
      </c>
      <c r="AV1180" s="83">
        <f t="shared" si="94"/>
        <v>0.73913043478260865</v>
      </c>
      <c r="AW1180" s="158" t="s">
        <v>74</v>
      </c>
      <c r="AX1180" s="67" t="s">
        <v>95</v>
      </c>
      <c r="AY1180" s="71" t="s">
        <v>7109</v>
      </c>
      <c r="AZ1180" s="68" t="s">
        <v>66</v>
      </c>
      <c r="BA1180" s="68" t="s">
        <v>66</v>
      </c>
    </row>
    <row r="1181" spans="2:53" x14ac:dyDescent="0.25">
      <c r="B1181" s="68">
        <v>2024</v>
      </c>
      <c r="C1181" s="68">
        <v>891780111</v>
      </c>
      <c r="D1181" s="69" t="s">
        <v>64</v>
      </c>
      <c r="E1181" s="74" t="s">
        <v>7108</v>
      </c>
      <c r="F1181" s="71" t="s">
        <v>7107</v>
      </c>
      <c r="G1181" s="314">
        <v>0</v>
      </c>
      <c r="H1181" s="67" t="s">
        <v>72</v>
      </c>
      <c r="I1181" s="69" t="s">
        <v>65</v>
      </c>
      <c r="J1181" s="70" t="s">
        <v>7106</v>
      </c>
      <c r="K1181" s="70">
        <v>8400000</v>
      </c>
      <c r="L1181" s="68" t="s">
        <v>67</v>
      </c>
      <c r="M1181" s="70" t="s">
        <v>7105</v>
      </c>
      <c r="N1181" s="70">
        <v>1083037398</v>
      </c>
      <c r="O1181" s="70">
        <v>1499</v>
      </c>
      <c r="P1181" s="158">
        <v>45475</v>
      </c>
      <c r="Q1181" s="70">
        <v>2126650000</v>
      </c>
      <c r="R1181" s="158">
        <v>45513</v>
      </c>
      <c r="S1181" s="70">
        <v>8400000</v>
      </c>
      <c r="T1181" s="67" t="s">
        <v>66</v>
      </c>
      <c r="U1181" s="70">
        <v>85467461</v>
      </c>
      <c r="V1181" s="70" t="s">
        <v>6140</v>
      </c>
      <c r="W1181" s="158">
        <v>45513</v>
      </c>
      <c r="X1181" s="158">
        <v>45513</v>
      </c>
      <c r="Y1181" s="78" t="s">
        <v>74</v>
      </c>
      <c r="Z1181" s="158">
        <v>45626</v>
      </c>
      <c r="AA1181" s="71">
        <f t="shared" si="90"/>
        <v>113</v>
      </c>
      <c r="AB1181" s="71">
        <v>0</v>
      </c>
      <c r="AC1181" s="299">
        <v>0</v>
      </c>
      <c r="AD1181" s="71">
        <v>0</v>
      </c>
      <c r="AE1181" s="158" t="s">
        <v>74</v>
      </c>
      <c r="AF1181" s="71">
        <f t="shared" si="91"/>
        <v>0</v>
      </c>
      <c r="AG1181" s="70">
        <v>0</v>
      </c>
      <c r="AH1181" s="300">
        <v>0</v>
      </c>
      <c r="AI1181" s="158" t="s">
        <v>74</v>
      </c>
      <c r="AJ1181" s="67">
        <v>0</v>
      </c>
      <c r="AK1181" s="76" t="s">
        <v>74</v>
      </c>
      <c r="AL1181" s="76" t="s">
        <v>74</v>
      </c>
      <c r="AM1181" s="71">
        <f t="shared" si="92"/>
        <v>0</v>
      </c>
      <c r="AN1181" s="305">
        <f>+K1181+AC1181-AH1181</f>
        <v>8400000</v>
      </c>
      <c r="AO1181" s="67" t="s">
        <v>66</v>
      </c>
      <c r="AP1181" s="70">
        <v>8400000</v>
      </c>
      <c r="AQ1181" s="67" t="s">
        <v>94</v>
      </c>
      <c r="AR1181" s="70">
        <v>0</v>
      </c>
      <c r="AS1181" s="80" t="s">
        <v>74</v>
      </c>
      <c r="AT1181" s="301">
        <v>6300000</v>
      </c>
      <c r="AU1181" s="203">
        <f t="shared" si="93"/>
        <v>2100000</v>
      </c>
      <c r="AV1181" s="83">
        <f t="shared" si="94"/>
        <v>0.75</v>
      </c>
      <c r="AW1181" s="158" t="s">
        <v>74</v>
      </c>
      <c r="AX1181" s="67" t="s">
        <v>95</v>
      </c>
      <c r="AY1181" s="71" t="s">
        <v>7104</v>
      </c>
      <c r="AZ1181" s="68" t="s">
        <v>66</v>
      </c>
      <c r="BA1181" s="68" t="s">
        <v>66</v>
      </c>
    </row>
    <row r="1182" spans="2:53" x14ac:dyDescent="0.25">
      <c r="B1182" s="68">
        <v>2024</v>
      </c>
      <c r="C1182" s="68">
        <v>891780111</v>
      </c>
      <c r="D1182" s="69" t="s">
        <v>64</v>
      </c>
      <c r="E1182" s="74" t="s">
        <v>7103</v>
      </c>
      <c r="F1182" s="71" t="s">
        <v>7102</v>
      </c>
      <c r="G1182" s="314">
        <v>0</v>
      </c>
      <c r="H1182" s="67" t="s">
        <v>72</v>
      </c>
      <c r="I1182" s="69" t="s">
        <v>65</v>
      </c>
      <c r="J1182" s="70" t="s">
        <v>7101</v>
      </c>
      <c r="K1182" s="70">
        <v>12000000</v>
      </c>
      <c r="L1182" s="68" t="s">
        <v>67</v>
      </c>
      <c r="M1182" s="70" t="s">
        <v>7100</v>
      </c>
      <c r="N1182" s="70">
        <v>1083038425</v>
      </c>
      <c r="O1182" s="70">
        <v>1498</v>
      </c>
      <c r="P1182" s="158">
        <v>45475</v>
      </c>
      <c r="Q1182" s="70">
        <v>4519037000</v>
      </c>
      <c r="R1182" s="158">
        <v>45513</v>
      </c>
      <c r="S1182" s="70">
        <v>12000000</v>
      </c>
      <c r="T1182" s="67" t="s">
        <v>66</v>
      </c>
      <c r="U1182" s="70">
        <v>85467461</v>
      </c>
      <c r="V1182" s="70" t="s">
        <v>6140</v>
      </c>
      <c r="W1182" s="158">
        <v>45513</v>
      </c>
      <c r="X1182" s="158">
        <v>45513</v>
      </c>
      <c r="Y1182" s="78" t="s">
        <v>74</v>
      </c>
      <c r="Z1182" s="158">
        <v>45626</v>
      </c>
      <c r="AA1182" s="71">
        <f t="shared" si="90"/>
        <v>113</v>
      </c>
      <c r="AB1182" s="71">
        <v>0</v>
      </c>
      <c r="AC1182" s="299">
        <v>0</v>
      </c>
      <c r="AD1182" s="71">
        <v>0</v>
      </c>
      <c r="AE1182" s="158" t="s">
        <v>74</v>
      </c>
      <c r="AF1182" s="71">
        <f t="shared" si="91"/>
        <v>0</v>
      </c>
      <c r="AG1182" s="70">
        <v>0</v>
      </c>
      <c r="AH1182" s="300">
        <v>0</v>
      </c>
      <c r="AI1182" s="158" t="s">
        <v>74</v>
      </c>
      <c r="AJ1182" s="67">
        <v>0</v>
      </c>
      <c r="AK1182" s="76" t="s">
        <v>74</v>
      </c>
      <c r="AL1182" s="76" t="s">
        <v>74</v>
      </c>
      <c r="AM1182" s="71">
        <f t="shared" si="92"/>
        <v>0</v>
      </c>
      <c r="AN1182" s="305">
        <f>+K1182+AC1182-AH1182</f>
        <v>12000000</v>
      </c>
      <c r="AO1182" s="67" t="s">
        <v>66</v>
      </c>
      <c r="AP1182" s="70">
        <v>12000000</v>
      </c>
      <c r="AQ1182" s="67" t="s">
        <v>94</v>
      </c>
      <c r="AR1182" s="70">
        <v>0</v>
      </c>
      <c r="AS1182" s="80" t="s">
        <v>74</v>
      </c>
      <c r="AT1182" s="301">
        <v>9000000</v>
      </c>
      <c r="AU1182" s="203">
        <f t="shared" si="93"/>
        <v>3000000</v>
      </c>
      <c r="AV1182" s="83">
        <f t="shared" si="94"/>
        <v>0.75</v>
      </c>
      <c r="AW1182" s="158" t="s">
        <v>74</v>
      </c>
      <c r="AX1182" s="67" t="s">
        <v>95</v>
      </c>
      <c r="AY1182" s="71" t="s">
        <v>7099</v>
      </c>
      <c r="AZ1182" s="68" t="s">
        <v>66</v>
      </c>
      <c r="BA1182" s="68" t="s">
        <v>66</v>
      </c>
    </row>
    <row r="1183" spans="2:53" x14ac:dyDescent="0.25">
      <c r="B1183" s="68">
        <v>2024</v>
      </c>
      <c r="C1183" s="68">
        <v>891780111</v>
      </c>
      <c r="D1183" s="69" t="s">
        <v>64</v>
      </c>
      <c r="E1183" s="74" t="s">
        <v>7098</v>
      </c>
      <c r="F1183" s="71" t="s">
        <v>7097</v>
      </c>
      <c r="G1183" s="314">
        <v>0</v>
      </c>
      <c r="H1183" s="67" t="s">
        <v>72</v>
      </c>
      <c r="I1183" s="69" t="s">
        <v>65</v>
      </c>
      <c r="J1183" s="70" t="s">
        <v>7096</v>
      </c>
      <c r="K1183" s="70">
        <v>10000000</v>
      </c>
      <c r="L1183" s="68" t="s">
        <v>67</v>
      </c>
      <c r="M1183" s="70" t="s">
        <v>7095</v>
      </c>
      <c r="N1183" s="70">
        <v>1083027976</v>
      </c>
      <c r="O1183" s="70">
        <v>1499</v>
      </c>
      <c r="P1183" s="158">
        <v>45475</v>
      </c>
      <c r="Q1183" s="70">
        <v>2126650000</v>
      </c>
      <c r="R1183" s="158">
        <v>45513</v>
      </c>
      <c r="S1183" s="70">
        <v>10000000</v>
      </c>
      <c r="T1183" s="67" t="s">
        <v>66</v>
      </c>
      <c r="U1183" s="70">
        <v>85467461</v>
      </c>
      <c r="V1183" s="70" t="s">
        <v>6140</v>
      </c>
      <c r="W1183" s="158">
        <v>45513</v>
      </c>
      <c r="X1183" s="158">
        <v>45513</v>
      </c>
      <c r="Y1183" s="78" t="s">
        <v>74</v>
      </c>
      <c r="Z1183" s="158">
        <v>45626</v>
      </c>
      <c r="AA1183" s="71">
        <f t="shared" si="90"/>
        <v>113</v>
      </c>
      <c r="AB1183" s="71">
        <v>0</v>
      </c>
      <c r="AC1183" s="299">
        <v>0</v>
      </c>
      <c r="AD1183" s="71">
        <v>0</v>
      </c>
      <c r="AE1183" s="158" t="s">
        <v>74</v>
      </c>
      <c r="AF1183" s="71">
        <f t="shared" si="91"/>
        <v>0</v>
      </c>
      <c r="AG1183" s="70">
        <v>0</v>
      </c>
      <c r="AH1183" s="300">
        <v>0</v>
      </c>
      <c r="AI1183" s="158" t="s">
        <v>74</v>
      </c>
      <c r="AJ1183" s="67">
        <v>0</v>
      </c>
      <c r="AK1183" s="76" t="s">
        <v>74</v>
      </c>
      <c r="AL1183" s="76" t="s">
        <v>74</v>
      </c>
      <c r="AM1183" s="71">
        <f t="shared" si="92"/>
        <v>0</v>
      </c>
      <c r="AN1183" s="305">
        <f>+K1183+AC1183-AH1183</f>
        <v>10000000</v>
      </c>
      <c r="AO1183" s="67" t="s">
        <v>66</v>
      </c>
      <c r="AP1183" s="70">
        <v>10000000</v>
      </c>
      <c r="AQ1183" s="67" t="s">
        <v>94</v>
      </c>
      <c r="AR1183" s="70">
        <v>0</v>
      </c>
      <c r="AS1183" s="80" t="s">
        <v>74</v>
      </c>
      <c r="AT1183" s="301">
        <v>7500000</v>
      </c>
      <c r="AU1183" s="203">
        <f t="shared" si="93"/>
        <v>2500000</v>
      </c>
      <c r="AV1183" s="83">
        <f t="shared" si="94"/>
        <v>0.75</v>
      </c>
      <c r="AW1183" s="158" t="s">
        <v>74</v>
      </c>
      <c r="AX1183" s="67" t="s">
        <v>95</v>
      </c>
      <c r="AY1183" s="71" t="s">
        <v>7094</v>
      </c>
      <c r="AZ1183" s="68" t="s">
        <v>66</v>
      </c>
      <c r="BA1183" s="68" t="s">
        <v>66</v>
      </c>
    </row>
    <row r="1184" spans="2:53" x14ac:dyDescent="0.25">
      <c r="B1184" s="68">
        <v>2024</v>
      </c>
      <c r="C1184" s="68">
        <v>891780111</v>
      </c>
      <c r="D1184" s="69" t="s">
        <v>64</v>
      </c>
      <c r="E1184" s="74" t="s">
        <v>7093</v>
      </c>
      <c r="F1184" s="71" t="s">
        <v>7092</v>
      </c>
      <c r="G1184" s="314">
        <v>0</v>
      </c>
      <c r="H1184" s="67" t="s">
        <v>72</v>
      </c>
      <c r="I1184" s="69" t="s">
        <v>65</v>
      </c>
      <c r="J1184" s="70" t="s">
        <v>7091</v>
      </c>
      <c r="K1184" s="70">
        <v>8400000</v>
      </c>
      <c r="L1184" s="68" t="s">
        <v>67</v>
      </c>
      <c r="M1184" s="70" t="s">
        <v>7090</v>
      </c>
      <c r="N1184" s="70">
        <v>36641670</v>
      </c>
      <c r="O1184" s="70">
        <v>1499</v>
      </c>
      <c r="P1184" s="158">
        <v>45475</v>
      </c>
      <c r="Q1184" s="70">
        <v>2126650000</v>
      </c>
      <c r="R1184" s="158">
        <v>45513</v>
      </c>
      <c r="S1184" s="70">
        <v>8400000</v>
      </c>
      <c r="T1184" s="67" t="s">
        <v>66</v>
      </c>
      <c r="U1184" s="70">
        <v>45507423</v>
      </c>
      <c r="V1184" s="70" t="s">
        <v>6637</v>
      </c>
      <c r="W1184" s="158">
        <v>45513</v>
      </c>
      <c r="X1184" s="158">
        <v>45513</v>
      </c>
      <c r="Y1184" s="78" t="s">
        <v>74</v>
      </c>
      <c r="Z1184" s="158">
        <v>45626</v>
      </c>
      <c r="AA1184" s="71">
        <f t="shared" si="90"/>
        <v>113</v>
      </c>
      <c r="AB1184" s="71">
        <v>0</v>
      </c>
      <c r="AC1184" s="299">
        <v>0</v>
      </c>
      <c r="AD1184" s="71">
        <v>0</v>
      </c>
      <c r="AE1184" s="158" t="s">
        <v>74</v>
      </c>
      <c r="AF1184" s="71">
        <f t="shared" si="91"/>
        <v>0</v>
      </c>
      <c r="AG1184" s="70">
        <v>0</v>
      </c>
      <c r="AH1184" s="300">
        <v>0</v>
      </c>
      <c r="AI1184" s="158" t="s">
        <v>74</v>
      </c>
      <c r="AJ1184" s="67">
        <v>0</v>
      </c>
      <c r="AK1184" s="76" t="s">
        <v>74</v>
      </c>
      <c r="AL1184" s="76" t="s">
        <v>74</v>
      </c>
      <c r="AM1184" s="71">
        <f t="shared" si="92"/>
        <v>0</v>
      </c>
      <c r="AN1184" s="305">
        <f>+K1184+AC1184-AH1184</f>
        <v>8400000</v>
      </c>
      <c r="AO1184" s="67" t="s">
        <v>66</v>
      </c>
      <c r="AP1184" s="70">
        <v>8400000</v>
      </c>
      <c r="AQ1184" s="67" t="s">
        <v>94</v>
      </c>
      <c r="AR1184" s="70">
        <v>0</v>
      </c>
      <c r="AS1184" s="80" t="s">
        <v>74</v>
      </c>
      <c r="AT1184" s="301">
        <v>4200000</v>
      </c>
      <c r="AU1184" s="203">
        <f t="shared" si="93"/>
        <v>4200000</v>
      </c>
      <c r="AV1184" s="83">
        <f t="shared" si="94"/>
        <v>0.5</v>
      </c>
      <c r="AW1184" s="158" t="s">
        <v>74</v>
      </c>
      <c r="AX1184" s="67" t="s">
        <v>95</v>
      </c>
      <c r="AY1184" s="71" t="s">
        <v>7089</v>
      </c>
      <c r="AZ1184" s="68" t="s">
        <v>66</v>
      </c>
      <c r="BA1184" s="68" t="s">
        <v>66</v>
      </c>
    </row>
    <row r="1185" spans="2:53" x14ac:dyDescent="0.25">
      <c r="B1185" s="68">
        <v>2024</v>
      </c>
      <c r="C1185" s="68">
        <v>891780111</v>
      </c>
      <c r="D1185" s="69" t="s">
        <v>64</v>
      </c>
      <c r="E1185" s="74" t="s">
        <v>7088</v>
      </c>
      <c r="F1185" s="71" t="s">
        <v>7087</v>
      </c>
      <c r="G1185" s="314">
        <v>0</v>
      </c>
      <c r="H1185" s="67" t="s">
        <v>72</v>
      </c>
      <c r="I1185" s="69" t="s">
        <v>65</v>
      </c>
      <c r="J1185" s="70" t="s">
        <v>7086</v>
      </c>
      <c r="K1185" s="70">
        <v>11500000</v>
      </c>
      <c r="L1185" s="68" t="s">
        <v>67</v>
      </c>
      <c r="M1185" s="70" t="s">
        <v>7085</v>
      </c>
      <c r="N1185" s="70">
        <v>1048936224</v>
      </c>
      <c r="O1185" s="70">
        <v>1498</v>
      </c>
      <c r="P1185" s="158">
        <v>45475</v>
      </c>
      <c r="Q1185" s="70">
        <v>4519037000</v>
      </c>
      <c r="R1185" s="158">
        <v>45513</v>
      </c>
      <c r="S1185" s="70">
        <v>11500000</v>
      </c>
      <c r="T1185" s="67" t="s">
        <v>66</v>
      </c>
      <c r="U1185" s="70">
        <v>57464638</v>
      </c>
      <c r="V1185" s="70" t="s">
        <v>6066</v>
      </c>
      <c r="W1185" s="158">
        <v>45513</v>
      </c>
      <c r="X1185" s="158">
        <v>45513</v>
      </c>
      <c r="Y1185" s="78" t="s">
        <v>74</v>
      </c>
      <c r="Z1185" s="158">
        <v>45626</v>
      </c>
      <c r="AA1185" s="71">
        <f t="shared" si="90"/>
        <v>113</v>
      </c>
      <c r="AB1185" s="71">
        <v>0</v>
      </c>
      <c r="AC1185" s="299">
        <v>0</v>
      </c>
      <c r="AD1185" s="71">
        <v>0</v>
      </c>
      <c r="AE1185" s="158" t="s">
        <v>74</v>
      </c>
      <c r="AF1185" s="71">
        <f t="shared" si="91"/>
        <v>0</v>
      </c>
      <c r="AG1185" s="70">
        <v>0</v>
      </c>
      <c r="AH1185" s="300">
        <v>0</v>
      </c>
      <c r="AI1185" s="158" t="s">
        <v>74</v>
      </c>
      <c r="AJ1185" s="67">
        <v>0</v>
      </c>
      <c r="AK1185" s="76" t="s">
        <v>74</v>
      </c>
      <c r="AL1185" s="76" t="s">
        <v>74</v>
      </c>
      <c r="AM1185" s="71">
        <f t="shared" si="92"/>
        <v>0</v>
      </c>
      <c r="AN1185" s="305">
        <f>+K1185+AC1185-AH1185</f>
        <v>11500000</v>
      </c>
      <c r="AO1185" s="67" t="s">
        <v>66</v>
      </c>
      <c r="AP1185" s="70">
        <v>11500000</v>
      </c>
      <c r="AQ1185" s="67" t="s">
        <v>94</v>
      </c>
      <c r="AR1185" s="70">
        <v>0</v>
      </c>
      <c r="AS1185" s="80" t="s">
        <v>74</v>
      </c>
      <c r="AT1185" s="301">
        <v>6000000</v>
      </c>
      <c r="AU1185" s="203">
        <f t="shared" si="93"/>
        <v>5500000</v>
      </c>
      <c r="AV1185" s="83">
        <f t="shared" si="94"/>
        <v>0.52173913043478259</v>
      </c>
      <c r="AW1185" s="158" t="s">
        <v>74</v>
      </c>
      <c r="AX1185" s="67" t="s">
        <v>95</v>
      </c>
      <c r="AY1185" s="71" t="s">
        <v>7084</v>
      </c>
      <c r="AZ1185" s="68" t="s">
        <v>66</v>
      </c>
      <c r="BA1185" s="68" t="s">
        <v>66</v>
      </c>
    </row>
    <row r="1186" spans="2:53" x14ac:dyDescent="0.25">
      <c r="B1186" s="68">
        <v>2024</v>
      </c>
      <c r="C1186" s="68">
        <v>891780111</v>
      </c>
      <c r="D1186" s="69" t="s">
        <v>64</v>
      </c>
      <c r="E1186" s="74" t="s">
        <v>7083</v>
      </c>
      <c r="F1186" s="71" t="s">
        <v>7082</v>
      </c>
      <c r="G1186" s="314">
        <v>0</v>
      </c>
      <c r="H1186" s="67" t="s">
        <v>72</v>
      </c>
      <c r="I1186" s="69" t="s">
        <v>65</v>
      </c>
      <c r="J1186" s="70" t="s">
        <v>7081</v>
      </c>
      <c r="K1186" s="70">
        <v>8400000</v>
      </c>
      <c r="L1186" s="68" t="s">
        <v>67</v>
      </c>
      <c r="M1186" s="70" t="s">
        <v>7080</v>
      </c>
      <c r="N1186" s="70">
        <v>85473768</v>
      </c>
      <c r="O1186" s="70">
        <v>1499</v>
      </c>
      <c r="P1186" s="158">
        <v>45475</v>
      </c>
      <c r="Q1186" s="70">
        <v>2126650000</v>
      </c>
      <c r="R1186" s="158">
        <v>45513</v>
      </c>
      <c r="S1186" s="70">
        <v>8400000</v>
      </c>
      <c r="T1186" s="67" t="s">
        <v>66</v>
      </c>
      <c r="U1186" s="70">
        <v>85459497</v>
      </c>
      <c r="V1186" s="70" t="s">
        <v>4616</v>
      </c>
      <c r="W1186" s="158">
        <v>45513</v>
      </c>
      <c r="X1186" s="158">
        <v>45513</v>
      </c>
      <c r="Y1186" s="78" t="s">
        <v>74</v>
      </c>
      <c r="Z1186" s="158">
        <v>45626</v>
      </c>
      <c r="AA1186" s="71">
        <f t="shared" si="90"/>
        <v>113</v>
      </c>
      <c r="AB1186" s="71">
        <v>0</v>
      </c>
      <c r="AC1186" s="299">
        <v>0</v>
      </c>
      <c r="AD1186" s="71">
        <v>0</v>
      </c>
      <c r="AE1186" s="158" t="s">
        <v>74</v>
      </c>
      <c r="AF1186" s="71">
        <f t="shared" si="91"/>
        <v>0</v>
      </c>
      <c r="AG1186" s="70">
        <v>0</v>
      </c>
      <c r="AH1186" s="300">
        <v>0</v>
      </c>
      <c r="AI1186" s="158" t="s">
        <v>74</v>
      </c>
      <c r="AJ1186" s="67">
        <v>0</v>
      </c>
      <c r="AK1186" s="76" t="s">
        <v>74</v>
      </c>
      <c r="AL1186" s="76" t="s">
        <v>74</v>
      </c>
      <c r="AM1186" s="71">
        <f t="shared" si="92"/>
        <v>0</v>
      </c>
      <c r="AN1186" s="305">
        <f>+K1186+AC1186-AH1186</f>
        <v>8400000</v>
      </c>
      <c r="AO1186" s="67" t="s">
        <v>66</v>
      </c>
      <c r="AP1186" s="70">
        <v>8400000</v>
      </c>
      <c r="AQ1186" s="67" t="s">
        <v>94</v>
      </c>
      <c r="AR1186" s="70">
        <v>0</v>
      </c>
      <c r="AS1186" s="80" t="s">
        <v>74</v>
      </c>
      <c r="AT1186" s="301">
        <v>6300000</v>
      </c>
      <c r="AU1186" s="203">
        <f t="shared" si="93"/>
        <v>2100000</v>
      </c>
      <c r="AV1186" s="83">
        <f t="shared" si="94"/>
        <v>0.75</v>
      </c>
      <c r="AW1186" s="158" t="s">
        <v>74</v>
      </c>
      <c r="AX1186" s="67" t="s">
        <v>95</v>
      </c>
      <c r="AY1186" s="71" t="s">
        <v>7079</v>
      </c>
      <c r="AZ1186" s="68" t="s">
        <v>66</v>
      </c>
      <c r="BA1186" s="68" t="s">
        <v>66</v>
      </c>
    </row>
    <row r="1187" spans="2:53" x14ac:dyDescent="0.25">
      <c r="B1187" s="68">
        <v>2024</v>
      </c>
      <c r="C1187" s="68">
        <v>891780111</v>
      </c>
      <c r="D1187" s="69" t="s">
        <v>64</v>
      </c>
      <c r="E1187" s="74" t="s">
        <v>7078</v>
      </c>
      <c r="F1187" s="71" t="s">
        <v>7077</v>
      </c>
      <c r="G1187" s="314">
        <v>0</v>
      </c>
      <c r="H1187" s="67" t="s">
        <v>72</v>
      </c>
      <c r="I1187" s="69" t="s">
        <v>65</v>
      </c>
      <c r="J1187" s="70" t="s">
        <v>7076</v>
      </c>
      <c r="K1187" s="70">
        <v>12000000</v>
      </c>
      <c r="L1187" s="68" t="s">
        <v>67</v>
      </c>
      <c r="M1187" s="70" t="s">
        <v>7075</v>
      </c>
      <c r="N1187" s="70">
        <v>57290378</v>
      </c>
      <c r="O1187" s="70">
        <v>1498</v>
      </c>
      <c r="P1187" s="158">
        <v>45475</v>
      </c>
      <c r="Q1187" s="70">
        <v>4519037000</v>
      </c>
      <c r="R1187" s="158">
        <v>45513</v>
      </c>
      <c r="S1187" s="70">
        <v>12000000</v>
      </c>
      <c r="T1187" s="67" t="s">
        <v>66</v>
      </c>
      <c r="U1187" s="70">
        <v>85449357</v>
      </c>
      <c r="V1187" s="70" t="s">
        <v>6038</v>
      </c>
      <c r="W1187" s="158">
        <v>45513</v>
      </c>
      <c r="X1187" s="158">
        <v>45513</v>
      </c>
      <c r="Y1187" s="78" t="s">
        <v>74</v>
      </c>
      <c r="Z1187" s="158">
        <v>45626</v>
      </c>
      <c r="AA1187" s="71">
        <f t="shared" ref="AA1187:AA1250" si="95">+IF(Y1187="1800-01-01",Z1187-X1187,Z1187-Y1187)</f>
        <v>113</v>
      </c>
      <c r="AB1187" s="71">
        <v>0</v>
      </c>
      <c r="AC1187" s="299">
        <v>0</v>
      </c>
      <c r="AD1187" s="71">
        <v>0</v>
      </c>
      <c r="AE1187" s="158" t="s">
        <v>74</v>
      </c>
      <c r="AF1187" s="71">
        <f t="shared" si="91"/>
        <v>0</v>
      </c>
      <c r="AG1187" s="70">
        <v>0</v>
      </c>
      <c r="AH1187" s="300">
        <v>0</v>
      </c>
      <c r="AI1187" s="158" t="s">
        <v>74</v>
      </c>
      <c r="AJ1187" s="67">
        <v>0</v>
      </c>
      <c r="AK1187" s="76" t="s">
        <v>74</v>
      </c>
      <c r="AL1187" s="76" t="s">
        <v>74</v>
      </c>
      <c r="AM1187" s="71">
        <f t="shared" si="92"/>
        <v>0</v>
      </c>
      <c r="AN1187" s="305">
        <f>+K1187+AC1187-AH1187</f>
        <v>12000000</v>
      </c>
      <c r="AO1187" s="67" t="s">
        <v>66</v>
      </c>
      <c r="AP1187" s="70">
        <v>12000000</v>
      </c>
      <c r="AQ1187" s="67" t="s">
        <v>94</v>
      </c>
      <c r="AR1187" s="70">
        <v>0</v>
      </c>
      <c r="AS1187" s="80" t="s">
        <v>74</v>
      </c>
      <c r="AT1187" s="301">
        <v>9000000</v>
      </c>
      <c r="AU1187" s="203">
        <f t="shared" si="93"/>
        <v>3000000</v>
      </c>
      <c r="AV1187" s="83">
        <f t="shared" si="94"/>
        <v>0.75</v>
      </c>
      <c r="AW1187" s="158" t="s">
        <v>74</v>
      </c>
      <c r="AX1187" s="67" t="s">
        <v>95</v>
      </c>
      <c r="AY1187" s="71" t="s">
        <v>7074</v>
      </c>
      <c r="AZ1187" s="68" t="s">
        <v>66</v>
      </c>
      <c r="BA1187" s="68" t="s">
        <v>66</v>
      </c>
    </row>
    <row r="1188" spans="2:53" x14ac:dyDescent="0.25">
      <c r="B1188" s="68">
        <v>2024</v>
      </c>
      <c r="C1188" s="68">
        <v>891780111</v>
      </c>
      <c r="D1188" s="69" t="s">
        <v>64</v>
      </c>
      <c r="E1188" s="74" t="s">
        <v>7073</v>
      </c>
      <c r="F1188" s="71" t="s">
        <v>7072</v>
      </c>
      <c r="G1188" s="314">
        <v>0</v>
      </c>
      <c r="H1188" s="67" t="s">
        <v>72</v>
      </c>
      <c r="I1188" s="69" t="s">
        <v>65</v>
      </c>
      <c r="J1188" s="70" t="s">
        <v>7071</v>
      </c>
      <c r="K1188" s="70">
        <v>11500000</v>
      </c>
      <c r="L1188" s="68" t="s">
        <v>67</v>
      </c>
      <c r="M1188" s="70" t="s">
        <v>7070</v>
      </c>
      <c r="N1188" s="70">
        <v>1082915107</v>
      </c>
      <c r="O1188" s="70">
        <v>1498</v>
      </c>
      <c r="P1188" s="158">
        <v>45475</v>
      </c>
      <c r="Q1188" s="70">
        <v>4519037000</v>
      </c>
      <c r="R1188" s="158">
        <v>45513</v>
      </c>
      <c r="S1188" s="70">
        <v>11500000</v>
      </c>
      <c r="T1188" s="67" t="s">
        <v>66</v>
      </c>
      <c r="U1188" s="70">
        <v>30766322</v>
      </c>
      <c r="V1188" s="70" t="s">
        <v>6345</v>
      </c>
      <c r="W1188" s="158">
        <v>45513</v>
      </c>
      <c r="X1188" s="158">
        <v>45513</v>
      </c>
      <c r="Y1188" s="78" t="s">
        <v>74</v>
      </c>
      <c r="Z1188" s="158">
        <v>45626</v>
      </c>
      <c r="AA1188" s="71">
        <f t="shared" si="95"/>
        <v>113</v>
      </c>
      <c r="AB1188" s="71">
        <v>0</v>
      </c>
      <c r="AC1188" s="299">
        <v>0</v>
      </c>
      <c r="AD1188" s="71">
        <v>0</v>
      </c>
      <c r="AE1188" s="158" t="s">
        <v>74</v>
      </c>
      <c r="AF1188" s="71">
        <f t="shared" si="91"/>
        <v>0</v>
      </c>
      <c r="AG1188" s="70">
        <v>0</v>
      </c>
      <c r="AH1188" s="300">
        <v>0</v>
      </c>
      <c r="AI1188" s="158" t="s">
        <v>74</v>
      </c>
      <c r="AJ1188" s="67">
        <v>0</v>
      </c>
      <c r="AK1188" s="76" t="s">
        <v>74</v>
      </c>
      <c r="AL1188" s="76" t="s">
        <v>74</v>
      </c>
      <c r="AM1188" s="71">
        <f t="shared" si="92"/>
        <v>0</v>
      </c>
      <c r="AN1188" s="305">
        <f>+K1188+AC1188-AH1188</f>
        <v>11500000</v>
      </c>
      <c r="AO1188" s="67" t="s">
        <v>66</v>
      </c>
      <c r="AP1188" s="70">
        <v>11500000</v>
      </c>
      <c r="AQ1188" s="67" t="s">
        <v>94</v>
      </c>
      <c r="AR1188" s="70">
        <v>0</v>
      </c>
      <c r="AS1188" s="80" t="s">
        <v>74</v>
      </c>
      <c r="AT1188" s="301">
        <v>8500000</v>
      </c>
      <c r="AU1188" s="203">
        <f t="shared" si="93"/>
        <v>3000000</v>
      </c>
      <c r="AV1188" s="83">
        <f t="shared" si="94"/>
        <v>0.73913043478260865</v>
      </c>
      <c r="AW1188" s="158" t="s">
        <v>74</v>
      </c>
      <c r="AX1188" s="67" t="s">
        <v>95</v>
      </c>
      <c r="AY1188" s="71" t="s">
        <v>7069</v>
      </c>
      <c r="AZ1188" s="68" t="s">
        <v>66</v>
      </c>
      <c r="BA1188" s="68" t="s">
        <v>66</v>
      </c>
    </row>
    <row r="1189" spans="2:53" x14ac:dyDescent="0.25">
      <c r="B1189" s="68">
        <v>2024</v>
      </c>
      <c r="C1189" s="68">
        <v>891780111</v>
      </c>
      <c r="D1189" s="69" t="s">
        <v>64</v>
      </c>
      <c r="E1189" s="74" t="s">
        <v>7068</v>
      </c>
      <c r="F1189" s="71" t="s">
        <v>7067</v>
      </c>
      <c r="G1189" s="314">
        <v>0</v>
      </c>
      <c r="H1189" s="67" t="s">
        <v>72</v>
      </c>
      <c r="I1189" s="69" t="s">
        <v>65</v>
      </c>
      <c r="J1189" s="70" t="s">
        <v>7001</v>
      </c>
      <c r="K1189" s="70">
        <v>8400000</v>
      </c>
      <c r="L1189" s="68" t="s">
        <v>67</v>
      </c>
      <c r="M1189" s="70" t="s">
        <v>7066</v>
      </c>
      <c r="N1189" s="70">
        <v>1082874612</v>
      </c>
      <c r="O1189" s="70">
        <v>1499</v>
      </c>
      <c r="P1189" s="158">
        <v>45475</v>
      </c>
      <c r="Q1189" s="70">
        <v>2126650000</v>
      </c>
      <c r="R1189" s="158">
        <v>45516</v>
      </c>
      <c r="S1189" s="70">
        <v>8400000</v>
      </c>
      <c r="T1189" s="67" t="s">
        <v>66</v>
      </c>
      <c r="U1189" s="70">
        <v>45507423</v>
      </c>
      <c r="V1189" s="70" t="s">
        <v>6637</v>
      </c>
      <c r="W1189" s="158">
        <v>45516</v>
      </c>
      <c r="X1189" s="158">
        <v>45516</v>
      </c>
      <c r="Y1189" s="78" t="s">
        <v>74</v>
      </c>
      <c r="Z1189" s="158">
        <v>45626</v>
      </c>
      <c r="AA1189" s="71">
        <f t="shared" si="95"/>
        <v>110</v>
      </c>
      <c r="AB1189" s="71">
        <v>0</v>
      </c>
      <c r="AC1189" s="299">
        <v>0</v>
      </c>
      <c r="AD1189" s="71">
        <v>0</v>
      </c>
      <c r="AE1189" s="158" t="s">
        <v>74</v>
      </c>
      <c r="AF1189" s="71">
        <f t="shared" si="91"/>
        <v>0</v>
      </c>
      <c r="AG1189" s="70">
        <v>0</v>
      </c>
      <c r="AH1189" s="300">
        <v>0</v>
      </c>
      <c r="AI1189" s="158" t="s">
        <v>74</v>
      </c>
      <c r="AJ1189" s="67">
        <v>0</v>
      </c>
      <c r="AK1189" s="76" t="s">
        <v>74</v>
      </c>
      <c r="AL1189" s="76" t="s">
        <v>74</v>
      </c>
      <c r="AM1189" s="71">
        <f t="shared" si="92"/>
        <v>0</v>
      </c>
      <c r="AN1189" s="305">
        <f>+K1189+AC1189-AH1189</f>
        <v>8400000</v>
      </c>
      <c r="AO1189" s="67" t="s">
        <v>66</v>
      </c>
      <c r="AP1189" s="70">
        <v>8400000</v>
      </c>
      <c r="AQ1189" s="67" t="s">
        <v>94</v>
      </c>
      <c r="AR1189" s="70">
        <v>0</v>
      </c>
      <c r="AS1189" s="80" t="s">
        <v>74</v>
      </c>
      <c r="AT1189" s="301">
        <v>4200000</v>
      </c>
      <c r="AU1189" s="203">
        <f t="shared" si="93"/>
        <v>4200000</v>
      </c>
      <c r="AV1189" s="83">
        <f t="shared" si="94"/>
        <v>0.5</v>
      </c>
      <c r="AW1189" s="158" t="s">
        <v>74</v>
      </c>
      <c r="AX1189" s="67" t="s">
        <v>95</v>
      </c>
      <c r="AY1189" s="71" t="s">
        <v>7065</v>
      </c>
      <c r="AZ1189" s="68" t="s">
        <v>66</v>
      </c>
      <c r="BA1189" s="68" t="s">
        <v>66</v>
      </c>
    </row>
    <row r="1190" spans="2:53" x14ac:dyDescent="0.25">
      <c r="B1190" s="68">
        <v>2024</v>
      </c>
      <c r="C1190" s="68">
        <v>891780111</v>
      </c>
      <c r="D1190" s="69" t="s">
        <v>64</v>
      </c>
      <c r="E1190" s="74" t="s">
        <v>7064</v>
      </c>
      <c r="F1190" s="71" t="s">
        <v>7063</v>
      </c>
      <c r="G1190" s="314">
        <v>0</v>
      </c>
      <c r="H1190" s="67" t="s">
        <v>72</v>
      </c>
      <c r="I1190" s="69" t="s">
        <v>65</v>
      </c>
      <c r="J1190" s="70" t="s">
        <v>7062</v>
      </c>
      <c r="K1190" s="70">
        <v>17200000</v>
      </c>
      <c r="L1190" s="68" t="s">
        <v>67</v>
      </c>
      <c r="M1190" s="70" t="s">
        <v>7061</v>
      </c>
      <c r="N1190" s="70">
        <v>1192770332</v>
      </c>
      <c r="O1190" s="70">
        <v>1498</v>
      </c>
      <c r="P1190" s="158">
        <v>45475</v>
      </c>
      <c r="Q1190" s="70">
        <v>4519037000</v>
      </c>
      <c r="R1190" s="158">
        <v>45516</v>
      </c>
      <c r="S1190" s="70">
        <v>17200000</v>
      </c>
      <c r="T1190" s="67" t="s">
        <v>66</v>
      </c>
      <c r="U1190" s="70">
        <v>1082964146</v>
      </c>
      <c r="V1190" s="70" t="s">
        <v>6309</v>
      </c>
      <c r="W1190" s="158">
        <v>45516</v>
      </c>
      <c r="X1190" s="158">
        <v>45516</v>
      </c>
      <c r="Y1190" s="78" t="s">
        <v>74</v>
      </c>
      <c r="Z1190" s="158">
        <v>45626</v>
      </c>
      <c r="AA1190" s="71">
        <f t="shared" si="95"/>
        <v>110</v>
      </c>
      <c r="AB1190" s="71">
        <v>0</v>
      </c>
      <c r="AC1190" s="299">
        <v>0</v>
      </c>
      <c r="AD1190" s="71">
        <v>0</v>
      </c>
      <c r="AE1190" s="158" t="s">
        <v>74</v>
      </c>
      <c r="AF1190" s="71">
        <f t="shared" si="91"/>
        <v>0</v>
      </c>
      <c r="AG1190" s="70">
        <v>0</v>
      </c>
      <c r="AH1190" s="300">
        <v>0</v>
      </c>
      <c r="AI1190" s="158" t="s">
        <v>74</v>
      </c>
      <c r="AJ1190" s="67">
        <v>0</v>
      </c>
      <c r="AK1190" s="76" t="s">
        <v>74</v>
      </c>
      <c r="AL1190" s="76" t="s">
        <v>74</v>
      </c>
      <c r="AM1190" s="71">
        <f t="shared" si="92"/>
        <v>0</v>
      </c>
      <c r="AN1190" s="305">
        <f>+K1190+AC1190-AH1190</f>
        <v>17200000</v>
      </c>
      <c r="AO1190" s="67" t="s">
        <v>66</v>
      </c>
      <c r="AP1190" s="70">
        <v>17200000</v>
      </c>
      <c r="AQ1190" s="67" t="s">
        <v>94</v>
      </c>
      <c r="AR1190" s="70">
        <v>0</v>
      </c>
      <c r="AS1190" s="80" t="s">
        <v>74</v>
      </c>
      <c r="AT1190" s="301">
        <v>12900000</v>
      </c>
      <c r="AU1190" s="203">
        <f t="shared" si="93"/>
        <v>4300000</v>
      </c>
      <c r="AV1190" s="83">
        <f t="shared" si="94"/>
        <v>0.75</v>
      </c>
      <c r="AW1190" s="158" t="s">
        <v>74</v>
      </c>
      <c r="AX1190" s="67" t="s">
        <v>95</v>
      </c>
      <c r="AY1190" s="71" t="s">
        <v>7060</v>
      </c>
      <c r="AZ1190" s="68" t="s">
        <v>66</v>
      </c>
      <c r="BA1190" s="68" t="s">
        <v>66</v>
      </c>
    </row>
    <row r="1191" spans="2:53" x14ac:dyDescent="0.25">
      <c r="B1191" s="68">
        <v>2024</v>
      </c>
      <c r="C1191" s="68">
        <v>891780111</v>
      </c>
      <c r="D1191" s="69" t="s">
        <v>64</v>
      </c>
      <c r="E1191" s="74" t="s">
        <v>7059</v>
      </c>
      <c r="F1191" s="71" t="s">
        <v>7058</v>
      </c>
      <c r="G1191" s="314">
        <v>0</v>
      </c>
      <c r="H1191" s="67" t="s">
        <v>72</v>
      </c>
      <c r="I1191" s="69" t="s">
        <v>65</v>
      </c>
      <c r="J1191" s="70" t="s">
        <v>7057</v>
      </c>
      <c r="K1191" s="70">
        <v>10000000</v>
      </c>
      <c r="L1191" s="68" t="s">
        <v>67</v>
      </c>
      <c r="M1191" s="70" t="s">
        <v>7056</v>
      </c>
      <c r="N1191" s="70">
        <v>36719808</v>
      </c>
      <c r="O1191" s="70">
        <v>1499</v>
      </c>
      <c r="P1191" s="158">
        <v>45475</v>
      </c>
      <c r="Q1191" s="70">
        <v>2126650000</v>
      </c>
      <c r="R1191" s="158">
        <v>45516</v>
      </c>
      <c r="S1191" s="70">
        <v>10000000</v>
      </c>
      <c r="T1191" s="67" t="s">
        <v>66</v>
      </c>
      <c r="U1191" s="70">
        <v>45507423</v>
      </c>
      <c r="V1191" s="70" t="s">
        <v>6637</v>
      </c>
      <c r="W1191" s="158">
        <v>45516</v>
      </c>
      <c r="X1191" s="158">
        <v>45516</v>
      </c>
      <c r="Y1191" s="78" t="s">
        <v>74</v>
      </c>
      <c r="Z1191" s="158">
        <v>45626</v>
      </c>
      <c r="AA1191" s="71">
        <f t="shared" si="95"/>
        <v>110</v>
      </c>
      <c r="AB1191" s="71">
        <v>0</v>
      </c>
      <c r="AC1191" s="299">
        <v>0</v>
      </c>
      <c r="AD1191" s="71">
        <v>0</v>
      </c>
      <c r="AE1191" s="158" t="s">
        <v>74</v>
      </c>
      <c r="AF1191" s="71">
        <f t="shared" si="91"/>
        <v>0</v>
      </c>
      <c r="AG1191" s="70">
        <v>0</v>
      </c>
      <c r="AH1191" s="300">
        <v>0</v>
      </c>
      <c r="AI1191" s="158" t="s">
        <v>74</v>
      </c>
      <c r="AJ1191" s="67">
        <v>0</v>
      </c>
      <c r="AK1191" s="76" t="s">
        <v>74</v>
      </c>
      <c r="AL1191" s="76" t="s">
        <v>74</v>
      </c>
      <c r="AM1191" s="71">
        <f t="shared" si="92"/>
        <v>0</v>
      </c>
      <c r="AN1191" s="305">
        <f>+K1191+AC1191-AH1191</f>
        <v>10000000</v>
      </c>
      <c r="AO1191" s="67" t="s">
        <v>66</v>
      </c>
      <c r="AP1191" s="70">
        <v>10000000</v>
      </c>
      <c r="AQ1191" s="67" t="s">
        <v>94</v>
      </c>
      <c r="AR1191" s="70">
        <v>0</v>
      </c>
      <c r="AS1191" s="80" t="s">
        <v>74</v>
      </c>
      <c r="AT1191" s="301">
        <v>5000000</v>
      </c>
      <c r="AU1191" s="203">
        <f t="shared" si="93"/>
        <v>5000000</v>
      </c>
      <c r="AV1191" s="83">
        <f t="shared" si="94"/>
        <v>0.5</v>
      </c>
      <c r="AW1191" s="158" t="s">
        <v>74</v>
      </c>
      <c r="AX1191" s="67" t="s">
        <v>95</v>
      </c>
      <c r="AY1191" s="71" t="s">
        <v>7055</v>
      </c>
      <c r="AZ1191" s="68" t="s">
        <v>66</v>
      </c>
      <c r="BA1191" s="68" t="s">
        <v>66</v>
      </c>
    </row>
    <row r="1192" spans="2:53" x14ac:dyDescent="0.25">
      <c r="B1192" s="68">
        <v>2024</v>
      </c>
      <c r="C1192" s="68">
        <v>891780111</v>
      </c>
      <c r="D1192" s="69" t="s">
        <v>64</v>
      </c>
      <c r="E1192" s="74" t="s">
        <v>7054</v>
      </c>
      <c r="F1192" s="71" t="s">
        <v>7053</v>
      </c>
      <c r="G1192" s="314">
        <v>0</v>
      </c>
      <c r="H1192" s="67" t="s">
        <v>72</v>
      </c>
      <c r="I1192" s="69" t="s">
        <v>65</v>
      </c>
      <c r="J1192" s="70" t="s">
        <v>7052</v>
      </c>
      <c r="K1192" s="70">
        <v>10000000</v>
      </c>
      <c r="L1192" s="68" t="s">
        <v>67</v>
      </c>
      <c r="M1192" s="70" t="s">
        <v>7051</v>
      </c>
      <c r="N1192" s="70">
        <v>12448336</v>
      </c>
      <c r="O1192" s="70">
        <v>1499</v>
      </c>
      <c r="P1192" s="158">
        <v>45475</v>
      </c>
      <c r="Q1192" s="70">
        <v>2126650000</v>
      </c>
      <c r="R1192" s="158">
        <v>45516</v>
      </c>
      <c r="S1192" s="70">
        <v>10000000</v>
      </c>
      <c r="T1192" s="67" t="s">
        <v>66</v>
      </c>
      <c r="U1192" s="70">
        <v>45507423</v>
      </c>
      <c r="V1192" s="70" t="s">
        <v>6637</v>
      </c>
      <c r="W1192" s="158">
        <v>45516</v>
      </c>
      <c r="X1192" s="158">
        <v>45516</v>
      </c>
      <c r="Y1192" s="78" t="s">
        <v>74</v>
      </c>
      <c r="Z1192" s="158">
        <v>45626</v>
      </c>
      <c r="AA1192" s="71">
        <f t="shared" si="95"/>
        <v>110</v>
      </c>
      <c r="AB1192" s="71">
        <v>0</v>
      </c>
      <c r="AC1192" s="299">
        <v>0</v>
      </c>
      <c r="AD1192" s="71">
        <v>0</v>
      </c>
      <c r="AE1192" s="158" t="s">
        <v>74</v>
      </c>
      <c r="AF1192" s="71">
        <f t="shared" si="91"/>
        <v>0</v>
      </c>
      <c r="AG1192" s="70">
        <v>0</v>
      </c>
      <c r="AH1192" s="300">
        <v>0</v>
      </c>
      <c r="AI1192" s="158" t="s">
        <v>74</v>
      </c>
      <c r="AJ1192" s="67">
        <v>0</v>
      </c>
      <c r="AK1192" s="76" t="s">
        <v>74</v>
      </c>
      <c r="AL1192" s="76" t="s">
        <v>74</v>
      </c>
      <c r="AM1192" s="71">
        <f t="shared" si="92"/>
        <v>0</v>
      </c>
      <c r="AN1192" s="305">
        <f>+K1192+AC1192-AH1192</f>
        <v>10000000</v>
      </c>
      <c r="AO1192" s="67" t="s">
        <v>66</v>
      </c>
      <c r="AP1192" s="70">
        <v>10000000</v>
      </c>
      <c r="AQ1192" s="67" t="s">
        <v>94</v>
      </c>
      <c r="AR1192" s="70">
        <v>0</v>
      </c>
      <c r="AS1192" s="80" t="s">
        <v>74</v>
      </c>
      <c r="AT1192" s="301">
        <v>7500000</v>
      </c>
      <c r="AU1192" s="203">
        <f t="shared" si="93"/>
        <v>2500000</v>
      </c>
      <c r="AV1192" s="83">
        <f t="shared" si="94"/>
        <v>0.75</v>
      </c>
      <c r="AW1192" s="158" t="s">
        <v>74</v>
      </c>
      <c r="AX1192" s="67" t="s">
        <v>95</v>
      </c>
      <c r="AY1192" s="71" t="s">
        <v>7050</v>
      </c>
      <c r="AZ1192" s="68" t="s">
        <v>66</v>
      </c>
      <c r="BA1192" s="68" t="s">
        <v>66</v>
      </c>
    </row>
    <row r="1193" spans="2:53" x14ac:dyDescent="0.25">
      <c r="B1193" s="68">
        <v>2024</v>
      </c>
      <c r="C1193" s="68">
        <v>891780111</v>
      </c>
      <c r="D1193" s="69" t="s">
        <v>64</v>
      </c>
      <c r="E1193" s="74" t="s">
        <v>7049</v>
      </c>
      <c r="F1193" s="71" t="s">
        <v>7048</v>
      </c>
      <c r="G1193" s="314">
        <v>0</v>
      </c>
      <c r="H1193" s="67" t="s">
        <v>72</v>
      </c>
      <c r="I1193" s="69" t="s">
        <v>65</v>
      </c>
      <c r="J1193" s="70" t="s">
        <v>7047</v>
      </c>
      <c r="K1193" s="70">
        <v>8400000</v>
      </c>
      <c r="L1193" s="68" t="s">
        <v>67</v>
      </c>
      <c r="M1193" s="70" t="s">
        <v>7046</v>
      </c>
      <c r="N1193" s="70">
        <v>36695081</v>
      </c>
      <c r="O1193" s="70">
        <v>1499</v>
      </c>
      <c r="P1193" s="158">
        <v>45475</v>
      </c>
      <c r="Q1193" s="70">
        <v>2126650000</v>
      </c>
      <c r="R1193" s="158">
        <v>45516</v>
      </c>
      <c r="S1193" s="70">
        <v>8400000</v>
      </c>
      <c r="T1193" s="67" t="s">
        <v>66</v>
      </c>
      <c r="U1193" s="70">
        <v>45507423</v>
      </c>
      <c r="V1193" s="70" t="s">
        <v>6637</v>
      </c>
      <c r="W1193" s="158">
        <v>45516</v>
      </c>
      <c r="X1193" s="158">
        <v>45516</v>
      </c>
      <c r="Y1193" s="78" t="s">
        <v>74</v>
      </c>
      <c r="Z1193" s="158">
        <v>45626</v>
      </c>
      <c r="AA1193" s="71">
        <f t="shared" si="95"/>
        <v>110</v>
      </c>
      <c r="AB1193" s="71">
        <v>0</v>
      </c>
      <c r="AC1193" s="299">
        <v>0</v>
      </c>
      <c r="AD1193" s="71">
        <v>0</v>
      </c>
      <c r="AE1193" s="158" t="s">
        <v>74</v>
      </c>
      <c r="AF1193" s="71">
        <f t="shared" si="91"/>
        <v>0</v>
      </c>
      <c r="AG1193" s="70">
        <v>0</v>
      </c>
      <c r="AH1193" s="300">
        <v>0</v>
      </c>
      <c r="AI1193" s="158" t="s">
        <v>74</v>
      </c>
      <c r="AJ1193" s="67">
        <v>0</v>
      </c>
      <c r="AK1193" s="76" t="s">
        <v>74</v>
      </c>
      <c r="AL1193" s="76" t="s">
        <v>74</v>
      </c>
      <c r="AM1193" s="71">
        <f t="shared" si="92"/>
        <v>0</v>
      </c>
      <c r="AN1193" s="305">
        <f>+K1193+AC1193-AH1193</f>
        <v>8400000</v>
      </c>
      <c r="AO1193" s="67" t="s">
        <v>66</v>
      </c>
      <c r="AP1193" s="70">
        <v>8400000</v>
      </c>
      <c r="AQ1193" s="67" t="s">
        <v>94</v>
      </c>
      <c r="AR1193" s="70">
        <v>0</v>
      </c>
      <c r="AS1193" s="80" t="s">
        <v>74</v>
      </c>
      <c r="AT1193" s="301">
        <v>4200000</v>
      </c>
      <c r="AU1193" s="203">
        <f t="shared" si="93"/>
        <v>4200000</v>
      </c>
      <c r="AV1193" s="83">
        <f t="shared" si="94"/>
        <v>0.5</v>
      </c>
      <c r="AW1193" s="158" t="s">
        <v>74</v>
      </c>
      <c r="AX1193" s="67" t="s">
        <v>95</v>
      </c>
      <c r="AY1193" s="71" t="s">
        <v>7045</v>
      </c>
      <c r="AZ1193" s="68" t="s">
        <v>66</v>
      </c>
      <c r="BA1193" s="68" t="s">
        <v>66</v>
      </c>
    </row>
    <row r="1194" spans="2:53" x14ac:dyDescent="0.25">
      <c r="B1194" s="68">
        <v>2024</v>
      </c>
      <c r="C1194" s="68">
        <v>891780111</v>
      </c>
      <c r="D1194" s="69" t="s">
        <v>64</v>
      </c>
      <c r="E1194" s="74" t="s">
        <v>7044</v>
      </c>
      <c r="F1194" s="71" t="s">
        <v>7043</v>
      </c>
      <c r="G1194" s="314">
        <v>0</v>
      </c>
      <c r="H1194" s="67" t="s">
        <v>72</v>
      </c>
      <c r="I1194" s="69" t="s">
        <v>1521</v>
      </c>
      <c r="J1194" s="70" t="s">
        <v>7042</v>
      </c>
      <c r="K1194" s="70">
        <v>3500000</v>
      </c>
      <c r="L1194" s="68" t="s">
        <v>67</v>
      </c>
      <c r="M1194" s="70" t="s">
        <v>6269</v>
      </c>
      <c r="N1194" s="70">
        <v>57297436</v>
      </c>
      <c r="O1194" s="70">
        <v>1095</v>
      </c>
      <c r="P1194" s="158">
        <v>45412</v>
      </c>
      <c r="Q1194" s="70">
        <v>50000000</v>
      </c>
      <c r="R1194" s="158">
        <v>45516</v>
      </c>
      <c r="S1194" s="70">
        <v>3500000</v>
      </c>
      <c r="T1194" s="67" t="s">
        <v>66</v>
      </c>
      <c r="U1194" s="70">
        <v>36724655</v>
      </c>
      <c r="V1194" s="70" t="s">
        <v>6268</v>
      </c>
      <c r="W1194" s="158">
        <v>45516</v>
      </c>
      <c r="X1194" s="158">
        <v>45516</v>
      </c>
      <c r="Y1194" s="78" t="s">
        <v>74</v>
      </c>
      <c r="Z1194" s="158">
        <v>45534</v>
      </c>
      <c r="AA1194" s="71">
        <f t="shared" si="95"/>
        <v>18</v>
      </c>
      <c r="AB1194" s="71">
        <v>0</v>
      </c>
      <c r="AC1194" s="299">
        <v>0</v>
      </c>
      <c r="AD1194" s="71">
        <v>0</v>
      </c>
      <c r="AE1194" s="158" t="s">
        <v>74</v>
      </c>
      <c r="AF1194" s="71">
        <f t="shared" si="91"/>
        <v>0</v>
      </c>
      <c r="AG1194" s="70">
        <v>0</v>
      </c>
      <c r="AH1194" s="300">
        <v>0</v>
      </c>
      <c r="AI1194" s="158" t="s">
        <v>74</v>
      </c>
      <c r="AJ1194" s="67">
        <v>0</v>
      </c>
      <c r="AK1194" s="76" t="s">
        <v>74</v>
      </c>
      <c r="AL1194" s="76" t="s">
        <v>74</v>
      </c>
      <c r="AM1194" s="71">
        <f t="shared" si="92"/>
        <v>0</v>
      </c>
      <c r="AN1194" s="305">
        <f>+K1194+AC1194-AH1194</f>
        <v>3500000</v>
      </c>
      <c r="AO1194" s="67" t="s">
        <v>66</v>
      </c>
      <c r="AP1194" s="70">
        <v>3500000</v>
      </c>
      <c r="AQ1194" s="67" t="s">
        <v>94</v>
      </c>
      <c r="AR1194" s="70">
        <v>0</v>
      </c>
      <c r="AS1194" s="80" t="s">
        <v>74</v>
      </c>
      <c r="AT1194" s="301">
        <v>3500000</v>
      </c>
      <c r="AU1194" s="203">
        <f t="shared" si="93"/>
        <v>0</v>
      </c>
      <c r="AV1194" s="83">
        <f t="shared" si="94"/>
        <v>1</v>
      </c>
      <c r="AW1194" s="158" t="s">
        <v>74</v>
      </c>
      <c r="AX1194" s="67" t="s">
        <v>80</v>
      </c>
      <c r="AY1194" s="71" t="s">
        <v>7041</v>
      </c>
      <c r="AZ1194" s="68" t="s">
        <v>66</v>
      </c>
      <c r="BA1194" s="68" t="s">
        <v>66</v>
      </c>
    </row>
    <row r="1195" spans="2:53" x14ac:dyDescent="0.25">
      <c r="B1195" s="68">
        <v>2024</v>
      </c>
      <c r="C1195" s="68">
        <v>891780111</v>
      </c>
      <c r="D1195" s="69" t="s">
        <v>64</v>
      </c>
      <c r="E1195" s="74" t="s">
        <v>7040</v>
      </c>
      <c r="F1195" s="71" t="s">
        <v>7039</v>
      </c>
      <c r="G1195" s="314">
        <v>0</v>
      </c>
      <c r="H1195" s="67" t="s">
        <v>72</v>
      </c>
      <c r="I1195" s="69" t="s">
        <v>65</v>
      </c>
      <c r="J1195" s="70" t="s">
        <v>6718</v>
      </c>
      <c r="K1195" s="70">
        <v>12000000</v>
      </c>
      <c r="L1195" s="68" t="s">
        <v>67</v>
      </c>
      <c r="M1195" s="70" t="s">
        <v>7038</v>
      </c>
      <c r="N1195" s="70">
        <v>1083007505</v>
      </c>
      <c r="O1195" s="70">
        <v>1498</v>
      </c>
      <c r="P1195" s="158">
        <v>45475</v>
      </c>
      <c r="Q1195" s="70">
        <v>4519037000</v>
      </c>
      <c r="R1195" s="158">
        <v>45516</v>
      </c>
      <c r="S1195" s="70">
        <v>12000000</v>
      </c>
      <c r="T1195" s="67" t="s">
        <v>66</v>
      </c>
      <c r="U1195" s="70">
        <v>85449357</v>
      </c>
      <c r="V1195" s="70" t="s">
        <v>6038</v>
      </c>
      <c r="W1195" s="158">
        <v>45516</v>
      </c>
      <c r="X1195" s="158">
        <v>45516</v>
      </c>
      <c r="Y1195" s="78" t="s">
        <v>74</v>
      </c>
      <c r="Z1195" s="158">
        <v>45626</v>
      </c>
      <c r="AA1195" s="71">
        <f t="shared" si="95"/>
        <v>110</v>
      </c>
      <c r="AB1195" s="71">
        <v>0</v>
      </c>
      <c r="AC1195" s="299">
        <v>0</v>
      </c>
      <c r="AD1195" s="71">
        <v>0</v>
      </c>
      <c r="AE1195" s="158" t="s">
        <v>74</v>
      </c>
      <c r="AF1195" s="71">
        <f t="shared" si="91"/>
        <v>0</v>
      </c>
      <c r="AG1195" s="70">
        <v>0</v>
      </c>
      <c r="AH1195" s="300">
        <v>0</v>
      </c>
      <c r="AI1195" s="158" t="s">
        <v>74</v>
      </c>
      <c r="AJ1195" s="67">
        <v>0</v>
      </c>
      <c r="AK1195" s="76" t="s">
        <v>74</v>
      </c>
      <c r="AL1195" s="76" t="s">
        <v>74</v>
      </c>
      <c r="AM1195" s="71">
        <f t="shared" si="92"/>
        <v>0</v>
      </c>
      <c r="AN1195" s="305">
        <f>+K1195+AC1195-AH1195</f>
        <v>12000000</v>
      </c>
      <c r="AO1195" s="67" t="s">
        <v>66</v>
      </c>
      <c r="AP1195" s="70">
        <v>12000000</v>
      </c>
      <c r="AQ1195" s="67" t="s">
        <v>94</v>
      </c>
      <c r="AR1195" s="70">
        <v>0</v>
      </c>
      <c r="AS1195" s="80" t="s">
        <v>74</v>
      </c>
      <c r="AT1195" s="301">
        <v>9000000</v>
      </c>
      <c r="AU1195" s="203">
        <f t="shared" si="93"/>
        <v>3000000</v>
      </c>
      <c r="AV1195" s="83">
        <f t="shared" si="94"/>
        <v>0.75</v>
      </c>
      <c r="AW1195" s="158" t="s">
        <v>74</v>
      </c>
      <c r="AX1195" s="67" t="s">
        <v>95</v>
      </c>
      <c r="AY1195" s="71" t="s">
        <v>7037</v>
      </c>
      <c r="AZ1195" s="68" t="s">
        <v>66</v>
      </c>
      <c r="BA1195" s="68" t="s">
        <v>66</v>
      </c>
    </row>
    <row r="1196" spans="2:53" x14ac:dyDescent="0.25">
      <c r="B1196" s="68">
        <v>2024</v>
      </c>
      <c r="C1196" s="68">
        <v>891780111</v>
      </c>
      <c r="D1196" s="69" t="s">
        <v>64</v>
      </c>
      <c r="E1196" s="74" t="s">
        <v>7036</v>
      </c>
      <c r="F1196" s="71" t="s">
        <v>7035</v>
      </c>
      <c r="G1196" s="314">
        <v>0</v>
      </c>
      <c r="H1196" s="67" t="s">
        <v>72</v>
      </c>
      <c r="I1196" s="69" t="s">
        <v>65</v>
      </c>
      <c r="J1196" s="70" t="s">
        <v>7034</v>
      </c>
      <c r="K1196" s="70">
        <v>11500000</v>
      </c>
      <c r="L1196" s="68" t="s">
        <v>67</v>
      </c>
      <c r="M1196" s="70" t="s">
        <v>7033</v>
      </c>
      <c r="N1196" s="70">
        <v>1050461549</v>
      </c>
      <c r="O1196" s="70">
        <v>1498</v>
      </c>
      <c r="P1196" s="158">
        <v>45475</v>
      </c>
      <c r="Q1196" s="70">
        <v>4519037000</v>
      </c>
      <c r="R1196" s="158">
        <v>45516</v>
      </c>
      <c r="S1196" s="70">
        <v>11500000</v>
      </c>
      <c r="T1196" s="67" t="s">
        <v>66</v>
      </c>
      <c r="U1196" s="70">
        <v>36557666</v>
      </c>
      <c r="V1196" s="70" t="s">
        <v>5987</v>
      </c>
      <c r="W1196" s="158">
        <v>45516</v>
      </c>
      <c r="X1196" s="158">
        <v>45516</v>
      </c>
      <c r="Y1196" s="78" t="s">
        <v>74</v>
      </c>
      <c r="Z1196" s="158">
        <v>45626</v>
      </c>
      <c r="AA1196" s="71">
        <f t="shared" si="95"/>
        <v>110</v>
      </c>
      <c r="AB1196" s="71">
        <v>0</v>
      </c>
      <c r="AC1196" s="299">
        <v>0</v>
      </c>
      <c r="AD1196" s="71">
        <v>0</v>
      </c>
      <c r="AE1196" s="158" t="s">
        <v>74</v>
      </c>
      <c r="AF1196" s="71">
        <f t="shared" si="91"/>
        <v>0</v>
      </c>
      <c r="AG1196" s="70">
        <v>0</v>
      </c>
      <c r="AH1196" s="300">
        <v>0</v>
      </c>
      <c r="AI1196" s="158" t="s">
        <v>74</v>
      </c>
      <c r="AJ1196" s="67">
        <v>0</v>
      </c>
      <c r="AK1196" s="76" t="s">
        <v>74</v>
      </c>
      <c r="AL1196" s="76" t="s">
        <v>74</v>
      </c>
      <c r="AM1196" s="71">
        <f t="shared" si="92"/>
        <v>0</v>
      </c>
      <c r="AN1196" s="305">
        <f>+K1196+AC1196-AH1196</f>
        <v>11500000</v>
      </c>
      <c r="AO1196" s="67" t="s">
        <v>66</v>
      </c>
      <c r="AP1196" s="70">
        <v>11500000</v>
      </c>
      <c r="AQ1196" s="67" t="s">
        <v>94</v>
      </c>
      <c r="AR1196" s="70">
        <v>0</v>
      </c>
      <c r="AS1196" s="80" t="s">
        <v>74</v>
      </c>
      <c r="AT1196" s="301">
        <v>8500000</v>
      </c>
      <c r="AU1196" s="203">
        <f t="shared" si="93"/>
        <v>3000000</v>
      </c>
      <c r="AV1196" s="83">
        <f t="shared" si="94"/>
        <v>0.73913043478260865</v>
      </c>
      <c r="AW1196" s="158" t="s">
        <v>74</v>
      </c>
      <c r="AX1196" s="67" t="s">
        <v>95</v>
      </c>
      <c r="AY1196" s="71" t="s">
        <v>7032</v>
      </c>
      <c r="AZ1196" s="68" t="s">
        <v>66</v>
      </c>
      <c r="BA1196" s="68" t="s">
        <v>66</v>
      </c>
    </row>
    <row r="1197" spans="2:53" x14ac:dyDescent="0.25">
      <c r="B1197" s="68">
        <v>2024</v>
      </c>
      <c r="C1197" s="68">
        <v>891780111</v>
      </c>
      <c r="D1197" s="69" t="s">
        <v>64</v>
      </c>
      <c r="E1197" s="74" t="s">
        <v>7031</v>
      </c>
      <c r="F1197" s="71" t="s">
        <v>7030</v>
      </c>
      <c r="G1197" s="314">
        <v>0</v>
      </c>
      <c r="H1197" s="67" t="s">
        <v>72</v>
      </c>
      <c r="I1197" s="69" t="s">
        <v>65</v>
      </c>
      <c r="J1197" s="70" t="s">
        <v>7029</v>
      </c>
      <c r="K1197" s="70">
        <v>9583000</v>
      </c>
      <c r="L1197" s="68" t="s">
        <v>67</v>
      </c>
      <c r="M1197" s="70" t="s">
        <v>7028</v>
      </c>
      <c r="N1197" s="70">
        <v>1082953987</v>
      </c>
      <c r="O1197" s="70">
        <v>1499</v>
      </c>
      <c r="P1197" s="158">
        <v>45475</v>
      </c>
      <c r="Q1197" s="70">
        <v>2126650000</v>
      </c>
      <c r="R1197" s="158">
        <v>45516</v>
      </c>
      <c r="S1197" s="70">
        <v>9583000</v>
      </c>
      <c r="T1197" s="67" t="s">
        <v>66</v>
      </c>
      <c r="U1197" s="70">
        <v>36557666</v>
      </c>
      <c r="V1197" s="70" t="s">
        <v>5987</v>
      </c>
      <c r="W1197" s="158">
        <v>45516</v>
      </c>
      <c r="X1197" s="158">
        <v>45516</v>
      </c>
      <c r="Y1197" s="78" t="s">
        <v>74</v>
      </c>
      <c r="Z1197" s="158">
        <v>45626</v>
      </c>
      <c r="AA1197" s="71">
        <f t="shared" si="95"/>
        <v>110</v>
      </c>
      <c r="AB1197" s="71">
        <v>0</v>
      </c>
      <c r="AC1197" s="299">
        <v>0</v>
      </c>
      <c r="AD1197" s="71">
        <v>0</v>
      </c>
      <c r="AE1197" s="158" t="s">
        <v>74</v>
      </c>
      <c r="AF1197" s="71">
        <f t="shared" si="91"/>
        <v>0</v>
      </c>
      <c r="AG1197" s="70">
        <v>0</v>
      </c>
      <c r="AH1197" s="300">
        <v>0</v>
      </c>
      <c r="AI1197" s="158" t="s">
        <v>74</v>
      </c>
      <c r="AJ1197" s="67">
        <v>0</v>
      </c>
      <c r="AK1197" s="76" t="s">
        <v>74</v>
      </c>
      <c r="AL1197" s="76" t="s">
        <v>74</v>
      </c>
      <c r="AM1197" s="71">
        <f t="shared" si="92"/>
        <v>0</v>
      </c>
      <c r="AN1197" s="305">
        <f>+K1197+AC1197-AH1197</f>
        <v>9583000</v>
      </c>
      <c r="AO1197" s="67" t="s">
        <v>66</v>
      </c>
      <c r="AP1197" s="70">
        <v>9583000</v>
      </c>
      <c r="AQ1197" s="67" t="s">
        <v>94</v>
      </c>
      <c r="AR1197" s="70">
        <v>0</v>
      </c>
      <c r="AS1197" s="80" t="s">
        <v>74</v>
      </c>
      <c r="AT1197" s="301">
        <v>7083000</v>
      </c>
      <c r="AU1197" s="203">
        <f t="shared" si="93"/>
        <v>2500000</v>
      </c>
      <c r="AV1197" s="83">
        <f t="shared" si="94"/>
        <v>0.7391213607429824</v>
      </c>
      <c r="AW1197" s="158" t="s">
        <v>74</v>
      </c>
      <c r="AX1197" s="67" t="s">
        <v>95</v>
      </c>
      <c r="AY1197" s="71" t="s">
        <v>7027</v>
      </c>
      <c r="AZ1197" s="68" t="s">
        <v>66</v>
      </c>
      <c r="BA1197" s="68" t="s">
        <v>66</v>
      </c>
    </row>
    <row r="1198" spans="2:53" x14ac:dyDescent="0.25">
      <c r="B1198" s="68">
        <v>2024</v>
      </c>
      <c r="C1198" s="68">
        <v>891780111</v>
      </c>
      <c r="D1198" s="69" t="s">
        <v>64</v>
      </c>
      <c r="E1198" s="74" t="s">
        <v>7026</v>
      </c>
      <c r="F1198" s="71" t="s">
        <v>7025</v>
      </c>
      <c r="G1198" s="314">
        <v>0</v>
      </c>
      <c r="H1198" s="67" t="s">
        <v>72</v>
      </c>
      <c r="I1198" s="69" t="s">
        <v>65</v>
      </c>
      <c r="J1198" s="70" t="s">
        <v>7024</v>
      </c>
      <c r="K1198" s="70">
        <v>9583000</v>
      </c>
      <c r="L1198" s="68" t="s">
        <v>67</v>
      </c>
      <c r="M1198" s="70" t="s">
        <v>7023</v>
      </c>
      <c r="N1198" s="70">
        <v>57443455</v>
      </c>
      <c r="O1198" s="70">
        <v>1498</v>
      </c>
      <c r="P1198" s="158">
        <v>45475</v>
      </c>
      <c r="Q1198" s="70">
        <v>4519037000</v>
      </c>
      <c r="R1198" s="158">
        <v>45516</v>
      </c>
      <c r="S1198" s="70">
        <v>9583000</v>
      </c>
      <c r="T1198" s="67" t="s">
        <v>66</v>
      </c>
      <c r="U1198" s="70">
        <v>36557666</v>
      </c>
      <c r="V1198" s="70" t="s">
        <v>5987</v>
      </c>
      <c r="W1198" s="158">
        <v>45516</v>
      </c>
      <c r="X1198" s="158">
        <v>45516</v>
      </c>
      <c r="Y1198" s="78" t="s">
        <v>74</v>
      </c>
      <c r="Z1198" s="158">
        <v>45626</v>
      </c>
      <c r="AA1198" s="71">
        <f t="shared" si="95"/>
        <v>110</v>
      </c>
      <c r="AB1198" s="71">
        <v>0</v>
      </c>
      <c r="AC1198" s="299">
        <v>0</v>
      </c>
      <c r="AD1198" s="71">
        <v>0</v>
      </c>
      <c r="AE1198" s="158" t="s">
        <v>74</v>
      </c>
      <c r="AF1198" s="71">
        <f t="shared" si="91"/>
        <v>0</v>
      </c>
      <c r="AG1198" s="70">
        <v>0</v>
      </c>
      <c r="AH1198" s="300">
        <v>0</v>
      </c>
      <c r="AI1198" s="158" t="s">
        <v>74</v>
      </c>
      <c r="AJ1198" s="67">
        <v>0</v>
      </c>
      <c r="AK1198" s="76" t="s">
        <v>74</v>
      </c>
      <c r="AL1198" s="76" t="s">
        <v>74</v>
      </c>
      <c r="AM1198" s="71">
        <f t="shared" si="92"/>
        <v>0</v>
      </c>
      <c r="AN1198" s="305">
        <f>+K1198+AC1198-AH1198</f>
        <v>9583000</v>
      </c>
      <c r="AO1198" s="67" t="s">
        <v>66</v>
      </c>
      <c r="AP1198" s="70">
        <v>9583000</v>
      </c>
      <c r="AQ1198" s="67" t="s">
        <v>94</v>
      </c>
      <c r="AR1198" s="70">
        <v>0</v>
      </c>
      <c r="AS1198" s="80" t="s">
        <v>74</v>
      </c>
      <c r="AT1198" s="301">
        <v>7083000</v>
      </c>
      <c r="AU1198" s="203">
        <f t="shared" si="93"/>
        <v>2500000</v>
      </c>
      <c r="AV1198" s="83">
        <f t="shared" si="94"/>
        <v>0.7391213607429824</v>
      </c>
      <c r="AW1198" s="158" t="s">
        <v>74</v>
      </c>
      <c r="AX1198" s="67" t="s">
        <v>95</v>
      </c>
      <c r="AY1198" s="71" t="s">
        <v>7022</v>
      </c>
      <c r="AZ1198" s="68" t="s">
        <v>66</v>
      </c>
      <c r="BA1198" s="68" t="s">
        <v>66</v>
      </c>
    </row>
    <row r="1199" spans="2:53" x14ac:dyDescent="0.25">
      <c r="B1199" s="68">
        <v>2024</v>
      </c>
      <c r="C1199" s="68">
        <v>891780111</v>
      </c>
      <c r="D1199" s="69" t="s">
        <v>64</v>
      </c>
      <c r="E1199" s="74" t="s">
        <v>7021</v>
      </c>
      <c r="F1199" s="71" t="s">
        <v>7020</v>
      </c>
      <c r="G1199" s="314">
        <v>0</v>
      </c>
      <c r="H1199" s="67" t="s">
        <v>72</v>
      </c>
      <c r="I1199" s="69" t="s">
        <v>65</v>
      </c>
      <c r="J1199" s="70" t="s">
        <v>6046</v>
      </c>
      <c r="K1199" s="70">
        <v>8400000</v>
      </c>
      <c r="L1199" s="68" t="s">
        <v>67</v>
      </c>
      <c r="M1199" s="70" t="s">
        <v>7019</v>
      </c>
      <c r="N1199" s="70">
        <v>1082876431</v>
      </c>
      <c r="O1199" s="70">
        <v>1499</v>
      </c>
      <c r="P1199" s="158">
        <v>45475</v>
      </c>
      <c r="Q1199" s="70">
        <v>2126650000</v>
      </c>
      <c r="R1199" s="158">
        <v>45516</v>
      </c>
      <c r="S1199" s="70">
        <v>8400000</v>
      </c>
      <c r="T1199" s="67" t="s">
        <v>66</v>
      </c>
      <c r="U1199" s="70">
        <v>85450705</v>
      </c>
      <c r="V1199" s="70" t="s">
        <v>6044</v>
      </c>
      <c r="W1199" s="158">
        <v>45516</v>
      </c>
      <c r="X1199" s="158">
        <v>45516</v>
      </c>
      <c r="Y1199" s="78" t="s">
        <v>74</v>
      </c>
      <c r="Z1199" s="158">
        <v>45626</v>
      </c>
      <c r="AA1199" s="71">
        <f t="shared" si="95"/>
        <v>110</v>
      </c>
      <c r="AB1199" s="71">
        <v>0</v>
      </c>
      <c r="AC1199" s="299">
        <v>0</v>
      </c>
      <c r="AD1199" s="71">
        <v>0</v>
      </c>
      <c r="AE1199" s="158" t="s">
        <v>74</v>
      </c>
      <c r="AF1199" s="71">
        <f t="shared" si="91"/>
        <v>0</v>
      </c>
      <c r="AG1199" s="70">
        <v>0</v>
      </c>
      <c r="AH1199" s="300">
        <v>0</v>
      </c>
      <c r="AI1199" s="158" t="s">
        <v>74</v>
      </c>
      <c r="AJ1199" s="67">
        <v>0</v>
      </c>
      <c r="AK1199" s="76" t="s">
        <v>74</v>
      </c>
      <c r="AL1199" s="76" t="s">
        <v>74</v>
      </c>
      <c r="AM1199" s="71">
        <f t="shared" si="92"/>
        <v>0</v>
      </c>
      <c r="AN1199" s="305">
        <f>+K1199+AC1199-AH1199</f>
        <v>8400000</v>
      </c>
      <c r="AO1199" s="67" t="s">
        <v>66</v>
      </c>
      <c r="AP1199" s="70">
        <v>8400000</v>
      </c>
      <c r="AQ1199" s="67" t="s">
        <v>94</v>
      </c>
      <c r="AR1199" s="70">
        <v>0</v>
      </c>
      <c r="AS1199" s="80" t="s">
        <v>74</v>
      </c>
      <c r="AT1199" s="301">
        <v>6300000</v>
      </c>
      <c r="AU1199" s="203">
        <f t="shared" si="93"/>
        <v>2100000</v>
      </c>
      <c r="AV1199" s="83">
        <f t="shared" si="94"/>
        <v>0.75</v>
      </c>
      <c r="AW1199" s="158" t="s">
        <v>74</v>
      </c>
      <c r="AX1199" s="67" t="s">
        <v>95</v>
      </c>
      <c r="AY1199" s="71" t="s">
        <v>7018</v>
      </c>
      <c r="AZ1199" s="68" t="s">
        <v>66</v>
      </c>
      <c r="BA1199" s="68" t="s">
        <v>66</v>
      </c>
    </row>
    <row r="1200" spans="2:53" x14ac:dyDescent="0.25">
      <c r="B1200" s="68">
        <v>2024</v>
      </c>
      <c r="C1200" s="68">
        <v>891780111</v>
      </c>
      <c r="D1200" s="69" t="s">
        <v>64</v>
      </c>
      <c r="E1200" s="74" t="s">
        <v>7017</v>
      </c>
      <c r="F1200" s="71" t="s">
        <v>7016</v>
      </c>
      <c r="G1200" s="314">
        <v>0</v>
      </c>
      <c r="H1200" s="67" t="s">
        <v>72</v>
      </c>
      <c r="I1200" s="69" t="s">
        <v>65</v>
      </c>
      <c r="J1200" s="70" t="s">
        <v>7015</v>
      </c>
      <c r="K1200" s="70">
        <v>13200000</v>
      </c>
      <c r="L1200" s="68" t="s">
        <v>67</v>
      </c>
      <c r="M1200" s="70" t="s">
        <v>7014</v>
      </c>
      <c r="N1200" s="70">
        <v>1082851727</v>
      </c>
      <c r="O1200" s="70">
        <v>1498</v>
      </c>
      <c r="P1200" s="158">
        <v>45475</v>
      </c>
      <c r="Q1200" s="70">
        <v>4519037000</v>
      </c>
      <c r="R1200" s="158">
        <v>45516</v>
      </c>
      <c r="S1200" s="70">
        <v>13200000</v>
      </c>
      <c r="T1200" s="67" t="s">
        <v>66</v>
      </c>
      <c r="U1200" s="70">
        <v>85449357</v>
      </c>
      <c r="V1200" s="70" t="s">
        <v>6038</v>
      </c>
      <c r="W1200" s="158">
        <v>45516</v>
      </c>
      <c r="X1200" s="158">
        <v>45516</v>
      </c>
      <c r="Y1200" s="78" t="s">
        <v>74</v>
      </c>
      <c r="Z1200" s="158">
        <v>45626</v>
      </c>
      <c r="AA1200" s="71">
        <f t="shared" si="95"/>
        <v>110</v>
      </c>
      <c r="AB1200" s="71">
        <v>0</v>
      </c>
      <c r="AC1200" s="299">
        <v>0</v>
      </c>
      <c r="AD1200" s="71">
        <v>0</v>
      </c>
      <c r="AE1200" s="158" t="s">
        <v>74</v>
      </c>
      <c r="AF1200" s="71">
        <f t="shared" si="91"/>
        <v>0</v>
      </c>
      <c r="AG1200" s="70">
        <v>0</v>
      </c>
      <c r="AH1200" s="300">
        <v>0</v>
      </c>
      <c r="AI1200" s="158" t="s">
        <v>74</v>
      </c>
      <c r="AJ1200" s="67">
        <v>0</v>
      </c>
      <c r="AK1200" s="76" t="s">
        <v>74</v>
      </c>
      <c r="AL1200" s="76" t="s">
        <v>74</v>
      </c>
      <c r="AM1200" s="71">
        <f t="shared" si="92"/>
        <v>0</v>
      </c>
      <c r="AN1200" s="305">
        <f>+K1200+AC1200-AH1200</f>
        <v>13200000</v>
      </c>
      <c r="AO1200" s="67" t="s">
        <v>66</v>
      </c>
      <c r="AP1200" s="70">
        <v>13200000</v>
      </c>
      <c r="AQ1200" s="67" t="s">
        <v>94</v>
      </c>
      <c r="AR1200" s="70">
        <v>0</v>
      </c>
      <c r="AS1200" s="80" t="s">
        <v>74</v>
      </c>
      <c r="AT1200" s="301">
        <v>9900000</v>
      </c>
      <c r="AU1200" s="203">
        <f t="shared" si="93"/>
        <v>3300000</v>
      </c>
      <c r="AV1200" s="83">
        <f t="shared" si="94"/>
        <v>0.75</v>
      </c>
      <c r="AW1200" s="158" t="s">
        <v>74</v>
      </c>
      <c r="AX1200" s="67" t="s">
        <v>95</v>
      </c>
      <c r="AY1200" s="71" t="s">
        <v>7013</v>
      </c>
      <c r="AZ1200" s="68" t="s">
        <v>66</v>
      </c>
      <c r="BA1200" s="68" t="s">
        <v>66</v>
      </c>
    </row>
    <row r="1201" spans="2:53" x14ac:dyDescent="0.25">
      <c r="B1201" s="68">
        <v>2024</v>
      </c>
      <c r="C1201" s="68">
        <v>891780111</v>
      </c>
      <c r="D1201" s="69" t="s">
        <v>64</v>
      </c>
      <c r="E1201" s="74" t="s">
        <v>7012</v>
      </c>
      <c r="F1201" s="71" t="s">
        <v>7011</v>
      </c>
      <c r="G1201" s="314">
        <v>0</v>
      </c>
      <c r="H1201" s="67" t="s">
        <v>72</v>
      </c>
      <c r="I1201" s="69" t="s">
        <v>65</v>
      </c>
      <c r="J1201" s="70" t="s">
        <v>7010</v>
      </c>
      <c r="K1201" s="70">
        <v>8400000</v>
      </c>
      <c r="L1201" s="68" t="s">
        <v>67</v>
      </c>
      <c r="M1201" s="70" t="s">
        <v>7009</v>
      </c>
      <c r="N1201" s="70">
        <v>1083040617</v>
      </c>
      <c r="O1201" s="70">
        <v>1499</v>
      </c>
      <c r="P1201" s="158">
        <v>45475</v>
      </c>
      <c r="Q1201" s="70">
        <v>2126650000</v>
      </c>
      <c r="R1201" s="158">
        <v>45516</v>
      </c>
      <c r="S1201" s="70">
        <v>8400000</v>
      </c>
      <c r="T1201" s="67" t="s">
        <v>66</v>
      </c>
      <c r="U1201" s="70">
        <v>85467461</v>
      </c>
      <c r="V1201" s="70" t="s">
        <v>6140</v>
      </c>
      <c r="W1201" s="158">
        <v>45516</v>
      </c>
      <c r="X1201" s="158">
        <v>45516</v>
      </c>
      <c r="Y1201" s="78" t="s">
        <v>74</v>
      </c>
      <c r="Z1201" s="158">
        <v>45626</v>
      </c>
      <c r="AA1201" s="71">
        <f t="shared" si="95"/>
        <v>110</v>
      </c>
      <c r="AB1201" s="71">
        <v>0</v>
      </c>
      <c r="AC1201" s="299">
        <v>0</v>
      </c>
      <c r="AD1201" s="71">
        <v>0</v>
      </c>
      <c r="AE1201" s="158" t="s">
        <v>74</v>
      </c>
      <c r="AF1201" s="71">
        <f t="shared" si="91"/>
        <v>0</v>
      </c>
      <c r="AG1201" s="70">
        <v>0</v>
      </c>
      <c r="AH1201" s="300">
        <v>0</v>
      </c>
      <c r="AI1201" s="158" t="s">
        <v>74</v>
      </c>
      <c r="AJ1201" s="67">
        <v>0</v>
      </c>
      <c r="AK1201" s="76" t="s">
        <v>74</v>
      </c>
      <c r="AL1201" s="76" t="s">
        <v>74</v>
      </c>
      <c r="AM1201" s="71">
        <f t="shared" si="92"/>
        <v>0</v>
      </c>
      <c r="AN1201" s="305">
        <f>+K1201+AC1201-AH1201</f>
        <v>8400000</v>
      </c>
      <c r="AO1201" s="67" t="s">
        <v>66</v>
      </c>
      <c r="AP1201" s="70">
        <v>8400000</v>
      </c>
      <c r="AQ1201" s="67" t="s">
        <v>94</v>
      </c>
      <c r="AR1201" s="70">
        <v>0</v>
      </c>
      <c r="AS1201" s="80" t="s">
        <v>74</v>
      </c>
      <c r="AT1201" s="301">
        <v>6300000</v>
      </c>
      <c r="AU1201" s="203">
        <f t="shared" si="93"/>
        <v>2100000</v>
      </c>
      <c r="AV1201" s="83">
        <f t="shared" si="94"/>
        <v>0.75</v>
      </c>
      <c r="AW1201" s="158" t="s">
        <v>74</v>
      </c>
      <c r="AX1201" s="67" t="s">
        <v>95</v>
      </c>
      <c r="AY1201" s="71" t="s">
        <v>7008</v>
      </c>
      <c r="AZ1201" s="68" t="s">
        <v>66</v>
      </c>
      <c r="BA1201" s="68" t="s">
        <v>66</v>
      </c>
    </row>
    <row r="1202" spans="2:53" x14ac:dyDescent="0.25">
      <c r="B1202" s="68">
        <v>2024</v>
      </c>
      <c r="C1202" s="68">
        <v>891780111</v>
      </c>
      <c r="D1202" s="69" t="s">
        <v>64</v>
      </c>
      <c r="E1202" s="74" t="s">
        <v>7007</v>
      </c>
      <c r="F1202" s="71" t="s">
        <v>7006</v>
      </c>
      <c r="G1202" s="314">
        <v>0</v>
      </c>
      <c r="H1202" s="67" t="s">
        <v>72</v>
      </c>
      <c r="I1202" s="69" t="s">
        <v>65</v>
      </c>
      <c r="J1202" s="70" t="s">
        <v>6294</v>
      </c>
      <c r="K1202" s="70">
        <v>7490000</v>
      </c>
      <c r="L1202" s="68" t="s">
        <v>67</v>
      </c>
      <c r="M1202" s="70" t="s">
        <v>7005</v>
      </c>
      <c r="N1202" s="70">
        <v>1085168115</v>
      </c>
      <c r="O1202" s="70">
        <v>1499</v>
      </c>
      <c r="P1202" s="158">
        <v>45475</v>
      </c>
      <c r="Q1202" s="70">
        <v>2126650000</v>
      </c>
      <c r="R1202" s="158">
        <v>45516</v>
      </c>
      <c r="S1202" s="70">
        <v>7490000</v>
      </c>
      <c r="T1202" s="67" t="s">
        <v>66</v>
      </c>
      <c r="U1202" s="70">
        <v>85467461</v>
      </c>
      <c r="V1202" s="70" t="s">
        <v>6140</v>
      </c>
      <c r="W1202" s="158">
        <v>45516</v>
      </c>
      <c r="X1202" s="158">
        <v>45517</v>
      </c>
      <c r="Y1202" s="78" t="s">
        <v>74</v>
      </c>
      <c r="Z1202" s="158">
        <v>45626</v>
      </c>
      <c r="AA1202" s="71">
        <f t="shared" si="95"/>
        <v>109</v>
      </c>
      <c r="AB1202" s="71">
        <v>0</v>
      </c>
      <c r="AC1202" s="299">
        <v>0</v>
      </c>
      <c r="AD1202" s="71">
        <v>0</v>
      </c>
      <c r="AE1202" s="158" t="s">
        <v>74</v>
      </c>
      <c r="AF1202" s="71">
        <f t="shared" si="91"/>
        <v>0</v>
      </c>
      <c r="AG1202" s="70">
        <v>0</v>
      </c>
      <c r="AH1202" s="300">
        <v>0</v>
      </c>
      <c r="AI1202" s="158" t="s">
        <v>74</v>
      </c>
      <c r="AJ1202" s="67">
        <v>0</v>
      </c>
      <c r="AK1202" s="76" t="s">
        <v>74</v>
      </c>
      <c r="AL1202" s="76" t="s">
        <v>74</v>
      </c>
      <c r="AM1202" s="71">
        <f t="shared" si="92"/>
        <v>0</v>
      </c>
      <c r="AN1202" s="305">
        <f>+K1202+AC1202-AH1202</f>
        <v>7490000</v>
      </c>
      <c r="AO1202" s="67" t="s">
        <v>66</v>
      </c>
      <c r="AP1202" s="70">
        <v>7490000</v>
      </c>
      <c r="AQ1202" s="67" t="s">
        <v>94</v>
      </c>
      <c r="AR1202" s="70">
        <v>0</v>
      </c>
      <c r="AS1202" s="80" t="s">
        <v>74</v>
      </c>
      <c r="AT1202" s="301">
        <v>5390000</v>
      </c>
      <c r="AU1202" s="203">
        <f t="shared" si="93"/>
        <v>2100000</v>
      </c>
      <c r="AV1202" s="83">
        <f t="shared" si="94"/>
        <v>0.71962616822429903</v>
      </c>
      <c r="AW1202" s="158" t="s">
        <v>74</v>
      </c>
      <c r="AX1202" s="67" t="s">
        <v>95</v>
      </c>
      <c r="AY1202" s="71" t="s">
        <v>7004</v>
      </c>
      <c r="AZ1202" s="68" t="s">
        <v>66</v>
      </c>
      <c r="BA1202" s="68" t="s">
        <v>66</v>
      </c>
    </row>
    <row r="1203" spans="2:53" x14ac:dyDescent="0.25">
      <c r="B1203" s="68">
        <v>2024</v>
      </c>
      <c r="C1203" s="68">
        <v>891780111</v>
      </c>
      <c r="D1203" s="69" t="s">
        <v>64</v>
      </c>
      <c r="E1203" s="74" t="s">
        <v>7003</v>
      </c>
      <c r="F1203" s="71" t="s">
        <v>7002</v>
      </c>
      <c r="G1203" s="314">
        <v>0</v>
      </c>
      <c r="H1203" s="67" t="s">
        <v>72</v>
      </c>
      <c r="I1203" s="69" t="s">
        <v>65</v>
      </c>
      <c r="J1203" s="70" t="s">
        <v>7001</v>
      </c>
      <c r="K1203" s="70">
        <v>8400000</v>
      </c>
      <c r="L1203" s="68" t="s">
        <v>67</v>
      </c>
      <c r="M1203" s="70" t="s">
        <v>7000</v>
      </c>
      <c r="N1203" s="70">
        <v>57428677</v>
      </c>
      <c r="O1203" s="70">
        <v>1499</v>
      </c>
      <c r="P1203" s="158">
        <v>45475</v>
      </c>
      <c r="Q1203" s="70">
        <v>2126650000</v>
      </c>
      <c r="R1203" s="158">
        <v>45516</v>
      </c>
      <c r="S1203" s="70">
        <v>8400000</v>
      </c>
      <c r="T1203" s="67" t="s">
        <v>66</v>
      </c>
      <c r="U1203" s="70">
        <v>45507423</v>
      </c>
      <c r="V1203" s="70" t="s">
        <v>6637</v>
      </c>
      <c r="W1203" s="158">
        <v>45516</v>
      </c>
      <c r="X1203" s="158">
        <v>45516</v>
      </c>
      <c r="Y1203" s="78" t="s">
        <v>74</v>
      </c>
      <c r="Z1203" s="158">
        <v>45626</v>
      </c>
      <c r="AA1203" s="71">
        <f t="shared" si="95"/>
        <v>110</v>
      </c>
      <c r="AB1203" s="71">
        <v>0</v>
      </c>
      <c r="AC1203" s="299">
        <v>0</v>
      </c>
      <c r="AD1203" s="71">
        <v>0</v>
      </c>
      <c r="AE1203" s="158" t="s">
        <v>74</v>
      </c>
      <c r="AF1203" s="71">
        <f t="shared" si="91"/>
        <v>0</v>
      </c>
      <c r="AG1203" s="70">
        <v>0</v>
      </c>
      <c r="AH1203" s="300">
        <v>0</v>
      </c>
      <c r="AI1203" s="158" t="s">
        <v>74</v>
      </c>
      <c r="AJ1203" s="67">
        <v>0</v>
      </c>
      <c r="AK1203" s="76" t="s">
        <v>74</v>
      </c>
      <c r="AL1203" s="76" t="s">
        <v>74</v>
      </c>
      <c r="AM1203" s="71">
        <f t="shared" si="92"/>
        <v>0</v>
      </c>
      <c r="AN1203" s="305">
        <f>+K1203+AC1203-AH1203</f>
        <v>8400000</v>
      </c>
      <c r="AO1203" s="67" t="s">
        <v>66</v>
      </c>
      <c r="AP1203" s="70">
        <v>8400000</v>
      </c>
      <c r="AQ1203" s="67" t="s">
        <v>94</v>
      </c>
      <c r="AR1203" s="70">
        <v>0</v>
      </c>
      <c r="AS1203" s="80" t="s">
        <v>74</v>
      </c>
      <c r="AT1203" s="301">
        <v>6300000</v>
      </c>
      <c r="AU1203" s="203">
        <f t="shared" si="93"/>
        <v>2100000</v>
      </c>
      <c r="AV1203" s="83">
        <f t="shared" si="94"/>
        <v>0.75</v>
      </c>
      <c r="AW1203" s="158" t="s">
        <v>74</v>
      </c>
      <c r="AX1203" s="67" t="s">
        <v>95</v>
      </c>
      <c r="AY1203" s="71" t="s">
        <v>6999</v>
      </c>
      <c r="AZ1203" s="68" t="s">
        <v>66</v>
      </c>
      <c r="BA1203" s="68" t="s">
        <v>66</v>
      </c>
    </row>
    <row r="1204" spans="2:53" x14ac:dyDescent="0.25">
      <c r="B1204" s="68">
        <v>2024</v>
      </c>
      <c r="C1204" s="68">
        <v>891780111</v>
      </c>
      <c r="D1204" s="69" t="s">
        <v>64</v>
      </c>
      <c r="E1204" s="74" t="s">
        <v>6998</v>
      </c>
      <c r="F1204" s="71" t="s">
        <v>6997</v>
      </c>
      <c r="G1204" s="314">
        <v>0</v>
      </c>
      <c r="H1204" s="67" t="s">
        <v>72</v>
      </c>
      <c r="I1204" s="69" t="s">
        <v>65</v>
      </c>
      <c r="J1204" s="70" t="s">
        <v>6996</v>
      </c>
      <c r="K1204" s="70">
        <v>8400000</v>
      </c>
      <c r="L1204" s="68" t="s">
        <v>67</v>
      </c>
      <c r="M1204" s="70" t="s">
        <v>6995</v>
      </c>
      <c r="N1204" s="70">
        <v>1082882138</v>
      </c>
      <c r="O1204" s="70">
        <v>1499</v>
      </c>
      <c r="P1204" s="158">
        <v>45475</v>
      </c>
      <c r="Q1204" s="70">
        <v>2126650000</v>
      </c>
      <c r="R1204" s="158">
        <v>45516</v>
      </c>
      <c r="S1204" s="70">
        <v>8400000</v>
      </c>
      <c r="T1204" s="67" t="s">
        <v>66</v>
      </c>
      <c r="U1204" s="70">
        <v>45507423</v>
      </c>
      <c r="V1204" s="70" t="s">
        <v>6637</v>
      </c>
      <c r="W1204" s="158">
        <v>45516</v>
      </c>
      <c r="X1204" s="158">
        <v>45516</v>
      </c>
      <c r="Y1204" s="78" t="s">
        <v>74</v>
      </c>
      <c r="Z1204" s="158">
        <v>45626</v>
      </c>
      <c r="AA1204" s="71">
        <f t="shared" si="95"/>
        <v>110</v>
      </c>
      <c r="AB1204" s="71">
        <v>0</v>
      </c>
      <c r="AC1204" s="299">
        <v>0</v>
      </c>
      <c r="AD1204" s="71">
        <v>0</v>
      </c>
      <c r="AE1204" s="158" t="s">
        <v>74</v>
      </c>
      <c r="AF1204" s="71">
        <f t="shared" si="91"/>
        <v>0</v>
      </c>
      <c r="AG1204" s="70">
        <v>0</v>
      </c>
      <c r="AH1204" s="300">
        <v>0</v>
      </c>
      <c r="AI1204" s="158" t="s">
        <v>74</v>
      </c>
      <c r="AJ1204" s="67">
        <v>0</v>
      </c>
      <c r="AK1204" s="76" t="s">
        <v>74</v>
      </c>
      <c r="AL1204" s="76" t="s">
        <v>74</v>
      </c>
      <c r="AM1204" s="71">
        <f t="shared" si="92"/>
        <v>0</v>
      </c>
      <c r="AN1204" s="305">
        <f>+K1204+AC1204-AH1204</f>
        <v>8400000</v>
      </c>
      <c r="AO1204" s="67" t="s">
        <v>66</v>
      </c>
      <c r="AP1204" s="70">
        <v>8400000</v>
      </c>
      <c r="AQ1204" s="67" t="s">
        <v>94</v>
      </c>
      <c r="AR1204" s="70">
        <v>0</v>
      </c>
      <c r="AS1204" s="80" t="s">
        <v>74</v>
      </c>
      <c r="AT1204" s="301">
        <v>6300000</v>
      </c>
      <c r="AU1204" s="203">
        <f t="shared" si="93"/>
        <v>2100000</v>
      </c>
      <c r="AV1204" s="83">
        <f t="shared" si="94"/>
        <v>0.75</v>
      </c>
      <c r="AW1204" s="158" t="s">
        <v>74</v>
      </c>
      <c r="AX1204" s="67" t="s">
        <v>95</v>
      </c>
      <c r="AY1204" s="71" t="s">
        <v>6994</v>
      </c>
      <c r="AZ1204" s="68" t="s">
        <v>66</v>
      </c>
      <c r="BA1204" s="68" t="s">
        <v>66</v>
      </c>
    </row>
    <row r="1205" spans="2:53" x14ac:dyDescent="0.25">
      <c r="B1205" s="68">
        <v>2024</v>
      </c>
      <c r="C1205" s="68">
        <v>891780111</v>
      </c>
      <c r="D1205" s="69" t="s">
        <v>64</v>
      </c>
      <c r="E1205" s="74" t="s">
        <v>6993</v>
      </c>
      <c r="F1205" s="71" t="s">
        <v>6992</v>
      </c>
      <c r="G1205" s="314">
        <v>0</v>
      </c>
      <c r="H1205" s="67" t="s">
        <v>72</v>
      </c>
      <c r="I1205" s="69" t="s">
        <v>65</v>
      </c>
      <c r="J1205" s="70" t="s">
        <v>6991</v>
      </c>
      <c r="K1205" s="70">
        <v>8400000</v>
      </c>
      <c r="L1205" s="68" t="s">
        <v>67</v>
      </c>
      <c r="M1205" s="70" t="s">
        <v>6990</v>
      </c>
      <c r="N1205" s="70">
        <v>57443446</v>
      </c>
      <c r="O1205" s="70">
        <v>1499</v>
      </c>
      <c r="P1205" s="158">
        <v>45475</v>
      </c>
      <c r="Q1205" s="70">
        <v>2126650000</v>
      </c>
      <c r="R1205" s="158">
        <v>45516</v>
      </c>
      <c r="S1205" s="70">
        <v>8400000</v>
      </c>
      <c r="T1205" s="67" t="s">
        <v>66</v>
      </c>
      <c r="U1205" s="70">
        <v>45507423</v>
      </c>
      <c r="V1205" s="70" t="s">
        <v>6637</v>
      </c>
      <c r="W1205" s="158">
        <v>45516</v>
      </c>
      <c r="X1205" s="158">
        <v>45516</v>
      </c>
      <c r="Y1205" s="78" t="s">
        <v>74</v>
      </c>
      <c r="Z1205" s="158">
        <v>45626</v>
      </c>
      <c r="AA1205" s="71">
        <f t="shared" si="95"/>
        <v>110</v>
      </c>
      <c r="AB1205" s="71">
        <v>0</v>
      </c>
      <c r="AC1205" s="299">
        <v>0</v>
      </c>
      <c r="AD1205" s="71">
        <v>0</v>
      </c>
      <c r="AE1205" s="158" t="s">
        <v>74</v>
      </c>
      <c r="AF1205" s="71">
        <f t="shared" si="91"/>
        <v>0</v>
      </c>
      <c r="AG1205" s="70">
        <v>0</v>
      </c>
      <c r="AH1205" s="300">
        <v>0</v>
      </c>
      <c r="AI1205" s="158" t="s">
        <v>74</v>
      </c>
      <c r="AJ1205" s="67">
        <v>0</v>
      </c>
      <c r="AK1205" s="76" t="s">
        <v>74</v>
      </c>
      <c r="AL1205" s="76" t="s">
        <v>74</v>
      </c>
      <c r="AM1205" s="71">
        <f t="shared" si="92"/>
        <v>0</v>
      </c>
      <c r="AN1205" s="305">
        <f>+K1205+AC1205-AH1205</f>
        <v>8400000</v>
      </c>
      <c r="AO1205" s="67" t="s">
        <v>66</v>
      </c>
      <c r="AP1205" s="70">
        <v>8400000</v>
      </c>
      <c r="AQ1205" s="67" t="s">
        <v>94</v>
      </c>
      <c r="AR1205" s="70">
        <v>0</v>
      </c>
      <c r="AS1205" s="80" t="s">
        <v>74</v>
      </c>
      <c r="AT1205" s="301">
        <v>6300000</v>
      </c>
      <c r="AU1205" s="203">
        <f t="shared" si="93"/>
        <v>2100000</v>
      </c>
      <c r="AV1205" s="83">
        <f t="shared" si="94"/>
        <v>0.75</v>
      </c>
      <c r="AW1205" s="158" t="s">
        <v>74</v>
      </c>
      <c r="AX1205" s="67" t="s">
        <v>95</v>
      </c>
      <c r="AY1205" s="71" t="s">
        <v>6989</v>
      </c>
      <c r="AZ1205" s="68" t="s">
        <v>66</v>
      </c>
      <c r="BA1205" s="68" t="s">
        <v>66</v>
      </c>
    </row>
    <row r="1206" spans="2:53" x14ac:dyDescent="0.25">
      <c r="B1206" s="68">
        <v>2024</v>
      </c>
      <c r="C1206" s="68">
        <v>891780111</v>
      </c>
      <c r="D1206" s="69" t="s">
        <v>64</v>
      </c>
      <c r="E1206" s="74" t="s">
        <v>6988</v>
      </c>
      <c r="F1206" s="71" t="s">
        <v>6987</v>
      </c>
      <c r="G1206" s="314">
        <v>0</v>
      </c>
      <c r="H1206" s="67" t="s">
        <v>72</v>
      </c>
      <c r="I1206" s="69" t="s">
        <v>65</v>
      </c>
      <c r="J1206" s="70" t="s">
        <v>6986</v>
      </c>
      <c r="K1206" s="70">
        <v>10000000</v>
      </c>
      <c r="L1206" s="68" t="s">
        <v>67</v>
      </c>
      <c r="M1206" s="70" t="s">
        <v>6985</v>
      </c>
      <c r="N1206" s="70">
        <v>1045743528</v>
      </c>
      <c r="O1206" s="70">
        <v>1499</v>
      </c>
      <c r="P1206" s="158">
        <v>45475</v>
      </c>
      <c r="Q1206" s="70">
        <v>2126650000</v>
      </c>
      <c r="R1206" s="158">
        <v>45516</v>
      </c>
      <c r="S1206" s="70">
        <v>10000000</v>
      </c>
      <c r="T1206" s="67" t="s">
        <v>66</v>
      </c>
      <c r="U1206" s="70">
        <v>85449357</v>
      </c>
      <c r="V1206" s="70" t="s">
        <v>6038</v>
      </c>
      <c r="W1206" s="158">
        <v>45516</v>
      </c>
      <c r="X1206" s="158">
        <v>45516</v>
      </c>
      <c r="Y1206" s="78" t="s">
        <v>74</v>
      </c>
      <c r="Z1206" s="158">
        <v>45626</v>
      </c>
      <c r="AA1206" s="71">
        <f t="shared" si="95"/>
        <v>110</v>
      </c>
      <c r="AB1206" s="71">
        <v>0</v>
      </c>
      <c r="AC1206" s="299">
        <v>0</v>
      </c>
      <c r="AD1206" s="71">
        <v>0</v>
      </c>
      <c r="AE1206" s="158" t="s">
        <v>74</v>
      </c>
      <c r="AF1206" s="71">
        <f t="shared" si="91"/>
        <v>0</v>
      </c>
      <c r="AG1206" s="70">
        <v>0</v>
      </c>
      <c r="AH1206" s="300">
        <v>0</v>
      </c>
      <c r="AI1206" s="158" t="s">
        <v>74</v>
      </c>
      <c r="AJ1206" s="67">
        <v>0</v>
      </c>
      <c r="AK1206" s="76" t="s">
        <v>74</v>
      </c>
      <c r="AL1206" s="76" t="s">
        <v>74</v>
      </c>
      <c r="AM1206" s="71">
        <f t="shared" si="92"/>
        <v>0</v>
      </c>
      <c r="AN1206" s="305">
        <f>+K1206+AC1206-AH1206</f>
        <v>10000000</v>
      </c>
      <c r="AO1206" s="67" t="s">
        <v>66</v>
      </c>
      <c r="AP1206" s="70">
        <v>10000000</v>
      </c>
      <c r="AQ1206" s="67" t="s">
        <v>94</v>
      </c>
      <c r="AR1206" s="70">
        <v>0</v>
      </c>
      <c r="AS1206" s="80" t="s">
        <v>74</v>
      </c>
      <c r="AT1206" s="301">
        <v>7500000</v>
      </c>
      <c r="AU1206" s="203">
        <f t="shared" si="93"/>
        <v>2500000</v>
      </c>
      <c r="AV1206" s="83">
        <f t="shared" si="94"/>
        <v>0.75</v>
      </c>
      <c r="AW1206" s="158" t="s">
        <v>74</v>
      </c>
      <c r="AX1206" s="67" t="s">
        <v>95</v>
      </c>
      <c r="AY1206" s="71" t="s">
        <v>6984</v>
      </c>
      <c r="AZ1206" s="68" t="s">
        <v>66</v>
      </c>
      <c r="BA1206" s="68" t="s">
        <v>66</v>
      </c>
    </row>
    <row r="1207" spans="2:53" x14ac:dyDescent="0.25">
      <c r="B1207" s="68">
        <v>2024</v>
      </c>
      <c r="C1207" s="68">
        <v>891780111</v>
      </c>
      <c r="D1207" s="69" t="s">
        <v>64</v>
      </c>
      <c r="E1207" s="74" t="s">
        <v>6983</v>
      </c>
      <c r="F1207" s="71" t="s">
        <v>6982</v>
      </c>
      <c r="G1207" s="314">
        <v>0</v>
      </c>
      <c r="H1207" s="67" t="s">
        <v>72</v>
      </c>
      <c r="I1207" s="69" t="s">
        <v>65</v>
      </c>
      <c r="J1207" s="70" t="s">
        <v>6981</v>
      </c>
      <c r="K1207" s="70">
        <v>13200000</v>
      </c>
      <c r="L1207" s="68" t="s">
        <v>67</v>
      </c>
      <c r="M1207" s="70" t="s">
        <v>6980</v>
      </c>
      <c r="N1207" s="70">
        <v>1082866445</v>
      </c>
      <c r="O1207" s="70">
        <v>1498</v>
      </c>
      <c r="P1207" s="158">
        <v>45475</v>
      </c>
      <c r="Q1207" s="70">
        <v>4519037000</v>
      </c>
      <c r="R1207" s="158">
        <v>45516</v>
      </c>
      <c r="S1207" s="70">
        <v>13200000</v>
      </c>
      <c r="T1207" s="67" t="s">
        <v>66</v>
      </c>
      <c r="U1207" s="70">
        <v>45507423</v>
      </c>
      <c r="V1207" s="70" t="s">
        <v>6637</v>
      </c>
      <c r="W1207" s="158">
        <v>45516</v>
      </c>
      <c r="X1207" s="158">
        <v>45516</v>
      </c>
      <c r="Y1207" s="78" t="s">
        <v>74</v>
      </c>
      <c r="Z1207" s="158">
        <v>45626</v>
      </c>
      <c r="AA1207" s="71">
        <f t="shared" si="95"/>
        <v>110</v>
      </c>
      <c r="AB1207" s="71">
        <v>0</v>
      </c>
      <c r="AC1207" s="299">
        <v>0</v>
      </c>
      <c r="AD1207" s="71">
        <v>0</v>
      </c>
      <c r="AE1207" s="158" t="s">
        <v>74</v>
      </c>
      <c r="AF1207" s="71">
        <f t="shared" si="91"/>
        <v>0</v>
      </c>
      <c r="AG1207" s="70">
        <v>0</v>
      </c>
      <c r="AH1207" s="300">
        <v>0</v>
      </c>
      <c r="AI1207" s="158" t="s">
        <v>74</v>
      </c>
      <c r="AJ1207" s="67">
        <v>0</v>
      </c>
      <c r="AK1207" s="76" t="s">
        <v>74</v>
      </c>
      <c r="AL1207" s="76" t="s">
        <v>74</v>
      </c>
      <c r="AM1207" s="71">
        <f t="shared" si="92"/>
        <v>0</v>
      </c>
      <c r="AN1207" s="305">
        <f>+K1207+AC1207-AH1207</f>
        <v>13200000</v>
      </c>
      <c r="AO1207" s="67" t="s">
        <v>66</v>
      </c>
      <c r="AP1207" s="70">
        <v>13200000</v>
      </c>
      <c r="AQ1207" s="67" t="s">
        <v>94</v>
      </c>
      <c r="AR1207" s="70">
        <v>0</v>
      </c>
      <c r="AS1207" s="80" t="s">
        <v>74</v>
      </c>
      <c r="AT1207" s="301">
        <v>9900000</v>
      </c>
      <c r="AU1207" s="203">
        <f t="shared" si="93"/>
        <v>3300000</v>
      </c>
      <c r="AV1207" s="83">
        <f t="shared" si="94"/>
        <v>0.75</v>
      </c>
      <c r="AW1207" s="158" t="s">
        <v>74</v>
      </c>
      <c r="AX1207" s="67" t="s">
        <v>95</v>
      </c>
      <c r="AY1207" s="71" t="s">
        <v>6979</v>
      </c>
      <c r="AZ1207" s="68" t="s">
        <v>66</v>
      </c>
      <c r="BA1207" s="68" t="s">
        <v>66</v>
      </c>
    </row>
    <row r="1208" spans="2:53" x14ac:dyDescent="0.25">
      <c r="B1208" s="68">
        <v>2024</v>
      </c>
      <c r="C1208" s="68">
        <v>891780111</v>
      </c>
      <c r="D1208" s="69" t="s">
        <v>64</v>
      </c>
      <c r="E1208" s="74" t="s">
        <v>6978</v>
      </c>
      <c r="F1208" s="71" t="s">
        <v>6977</v>
      </c>
      <c r="G1208" s="314">
        <v>0</v>
      </c>
      <c r="H1208" s="67" t="s">
        <v>72</v>
      </c>
      <c r="I1208" s="69" t="s">
        <v>65</v>
      </c>
      <c r="J1208" s="70" t="s">
        <v>6976</v>
      </c>
      <c r="K1208" s="70">
        <v>6000000</v>
      </c>
      <c r="L1208" s="68" t="s">
        <v>67</v>
      </c>
      <c r="M1208" s="70" t="s">
        <v>6975</v>
      </c>
      <c r="N1208" s="70">
        <v>1083045649</v>
      </c>
      <c r="O1208" s="70">
        <v>1498</v>
      </c>
      <c r="P1208" s="158">
        <v>45475</v>
      </c>
      <c r="Q1208" s="70">
        <v>4519037000</v>
      </c>
      <c r="R1208" s="158">
        <v>45516</v>
      </c>
      <c r="S1208" s="70">
        <v>6000000</v>
      </c>
      <c r="T1208" s="67" t="s">
        <v>66</v>
      </c>
      <c r="U1208" s="70">
        <v>1082868728</v>
      </c>
      <c r="V1208" s="70" t="s">
        <v>4354</v>
      </c>
      <c r="W1208" s="158">
        <v>45516</v>
      </c>
      <c r="X1208" s="158">
        <v>45516</v>
      </c>
      <c r="Y1208" s="78" t="s">
        <v>74</v>
      </c>
      <c r="Z1208" s="158">
        <v>45535</v>
      </c>
      <c r="AA1208" s="71">
        <f t="shared" si="95"/>
        <v>19</v>
      </c>
      <c r="AB1208" s="71">
        <v>0</v>
      </c>
      <c r="AC1208" s="299">
        <v>0</v>
      </c>
      <c r="AD1208" s="71">
        <v>0</v>
      </c>
      <c r="AE1208" s="158" t="s">
        <v>74</v>
      </c>
      <c r="AF1208" s="71">
        <f t="shared" si="91"/>
        <v>0</v>
      </c>
      <c r="AG1208" s="70">
        <v>0</v>
      </c>
      <c r="AH1208" s="300">
        <v>0</v>
      </c>
      <c r="AI1208" s="158" t="s">
        <v>74</v>
      </c>
      <c r="AJ1208" s="67">
        <v>0</v>
      </c>
      <c r="AK1208" s="76" t="s">
        <v>74</v>
      </c>
      <c r="AL1208" s="76" t="s">
        <v>74</v>
      </c>
      <c r="AM1208" s="71">
        <f t="shared" si="92"/>
        <v>0</v>
      </c>
      <c r="AN1208" s="305">
        <f>+K1208+AC1208-AH1208</f>
        <v>6000000</v>
      </c>
      <c r="AO1208" s="67" t="s">
        <v>66</v>
      </c>
      <c r="AP1208" s="70">
        <v>6000000</v>
      </c>
      <c r="AQ1208" s="67" t="s">
        <v>94</v>
      </c>
      <c r="AR1208" s="70">
        <v>0</v>
      </c>
      <c r="AS1208" s="80" t="s">
        <v>74</v>
      </c>
      <c r="AT1208" s="301">
        <v>6000000</v>
      </c>
      <c r="AU1208" s="203">
        <f t="shared" si="93"/>
        <v>0</v>
      </c>
      <c r="AV1208" s="83">
        <f t="shared" si="94"/>
        <v>1</v>
      </c>
      <c r="AW1208" s="158" t="s">
        <v>74</v>
      </c>
      <c r="AX1208" s="67" t="s">
        <v>80</v>
      </c>
      <c r="AY1208" s="71" t="s">
        <v>6974</v>
      </c>
      <c r="AZ1208" s="68" t="s">
        <v>66</v>
      </c>
      <c r="BA1208" s="68" t="s">
        <v>66</v>
      </c>
    </row>
    <row r="1209" spans="2:53" x14ac:dyDescent="0.25">
      <c r="B1209" s="68">
        <v>2024</v>
      </c>
      <c r="C1209" s="68">
        <v>891780111</v>
      </c>
      <c r="D1209" s="69" t="s">
        <v>64</v>
      </c>
      <c r="E1209" s="74" t="s">
        <v>6973</v>
      </c>
      <c r="F1209" s="71" t="s">
        <v>6972</v>
      </c>
      <c r="G1209" s="314">
        <v>0</v>
      </c>
      <c r="H1209" s="67" t="s">
        <v>72</v>
      </c>
      <c r="I1209" s="69" t="s">
        <v>65</v>
      </c>
      <c r="J1209" s="70" t="s">
        <v>6971</v>
      </c>
      <c r="K1209" s="70">
        <v>13200000</v>
      </c>
      <c r="L1209" s="68" t="s">
        <v>67</v>
      </c>
      <c r="M1209" s="70" t="s">
        <v>6970</v>
      </c>
      <c r="N1209" s="70">
        <v>57428847</v>
      </c>
      <c r="O1209" s="70">
        <v>1498</v>
      </c>
      <c r="P1209" s="158">
        <v>45475</v>
      </c>
      <c r="Q1209" s="70">
        <v>4519037000</v>
      </c>
      <c r="R1209" s="158">
        <v>45516</v>
      </c>
      <c r="S1209" s="70">
        <v>13200000</v>
      </c>
      <c r="T1209" s="67" t="s">
        <v>66</v>
      </c>
      <c r="U1209" s="70">
        <v>45507423</v>
      </c>
      <c r="V1209" s="70" t="s">
        <v>6637</v>
      </c>
      <c r="W1209" s="158">
        <v>45516</v>
      </c>
      <c r="X1209" s="158">
        <v>45516</v>
      </c>
      <c r="Y1209" s="78" t="s">
        <v>74</v>
      </c>
      <c r="Z1209" s="158">
        <v>45626</v>
      </c>
      <c r="AA1209" s="71">
        <f t="shared" si="95"/>
        <v>110</v>
      </c>
      <c r="AB1209" s="71">
        <v>0</v>
      </c>
      <c r="AC1209" s="299">
        <v>0</v>
      </c>
      <c r="AD1209" s="71">
        <v>0</v>
      </c>
      <c r="AE1209" s="158" t="s">
        <v>74</v>
      </c>
      <c r="AF1209" s="71">
        <f t="shared" si="91"/>
        <v>0</v>
      </c>
      <c r="AG1209" s="70">
        <v>0</v>
      </c>
      <c r="AH1209" s="300">
        <v>0</v>
      </c>
      <c r="AI1209" s="158" t="s">
        <v>74</v>
      </c>
      <c r="AJ1209" s="67">
        <v>0</v>
      </c>
      <c r="AK1209" s="76" t="s">
        <v>74</v>
      </c>
      <c r="AL1209" s="76" t="s">
        <v>74</v>
      </c>
      <c r="AM1209" s="71">
        <f t="shared" si="92"/>
        <v>0</v>
      </c>
      <c r="AN1209" s="305">
        <f>+K1209+AC1209-AH1209</f>
        <v>13200000</v>
      </c>
      <c r="AO1209" s="67" t="s">
        <v>66</v>
      </c>
      <c r="AP1209" s="70">
        <v>13200000</v>
      </c>
      <c r="AQ1209" s="67" t="s">
        <v>94</v>
      </c>
      <c r="AR1209" s="70">
        <v>0</v>
      </c>
      <c r="AS1209" s="80" t="s">
        <v>74</v>
      </c>
      <c r="AT1209" s="301">
        <v>9900000</v>
      </c>
      <c r="AU1209" s="203">
        <f t="shared" si="93"/>
        <v>3300000</v>
      </c>
      <c r="AV1209" s="83">
        <f t="shared" si="94"/>
        <v>0.75</v>
      </c>
      <c r="AW1209" s="158" t="s">
        <v>74</v>
      </c>
      <c r="AX1209" s="67" t="s">
        <v>95</v>
      </c>
      <c r="AY1209" s="71" t="s">
        <v>6969</v>
      </c>
      <c r="AZ1209" s="68" t="s">
        <v>66</v>
      </c>
      <c r="BA1209" s="68" t="s">
        <v>66</v>
      </c>
    </row>
    <row r="1210" spans="2:53" x14ac:dyDescent="0.25">
      <c r="B1210" s="68">
        <v>2024</v>
      </c>
      <c r="C1210" s="68">
        <v>891780111</v>
      </c>
      <c r="D1210" s="69" t="s">
        <v>64</v>
      </c>
      <c r="E1210" s="74" t="s">
        <v>6968</v>
      </c>
      <c r="F1210" s="71" t="s">
        <v>6967</v>
      </c>
      <c r="G1210" s="314">
        <v>0</v>
      </c>
      <c r="H1210" s="67" t="s">
        <v>72</v>
      </c>
      <c r="I1210" s="69" t="s">
        <v>65</v>
      </c>
      <c r="J1210" s="70" t="s">
        <v>6966</v>
      </c>
      <c r="K1210" s="70">
        <v>13200000</v>
      </c>
      <c r="L1210" s="68" t="s">
        <v>67</v>
      </c>
      <c r="M1210" s="70" t="s">
        <v>6965</v>
      </c>
      <c r="N1210" s="70">
        <v>36697703</v>
      </c>
      <c r="O1210" s="70">
        <v>1498</v>
      </c>
      <c r="P1210" s="158">
        <v>45475</v>
      </c>
      <c r="Q1210" s="70">
        <v>4519037000</v>
      </c>
      <c r="R1210" s="158">
        <v>45516</v>
      </c>
      <c r="S1210" s="70">
        <v>13200000</v>
      </c>
      <c r="T1210" s="67" t="s">
        <v>66</v>
      </c>
      <c r="U1210" s="70">
        <v>45507423</v>
      </c>
      <c r="V1210" s="70" t="s">
        <v>6637</v>
      </c>
      <c r="W1210" s="158">
        <v>45516</v>
      </c>
      <c r="X1210" s="158">
        <v>45516</v>
      </c>
      <c r="Y1210" s="78" t="s">
        <v>74</v>
      </c>
      <c r="Z1210" s="158">
        <v>45626</v>
      </c>
      <c r="AA1210" s="71">
        <f t="shared" si="95"/>
        <v>110</v>
      </c>
      <c r="AB1210" s="71">
        <v>0</v>
      </c>
      <c r="AC1210" s="299">
        <v>0</v>
      </c>
      <c r="AD1210" s="71">
        <v>0</v>
      </c>
      <c r="AE1210" s="158" t="s">
        <v>74</v>
      </c>
      <c r="AF1210" s="71">
        <f t="shared" si="91"/>
        <v>0</v>
      </c>
      <c r="AG1210" s="70">
        <v>0</v>
      </c>
      <c r="AH1210" s="300">
        <v>0</v>
      </c>
      <c r="AI1210" s="158" t="s">
        <v>74</v>
      </c>
      <c r="AJ1210" s="67">
        <v>0</v>
      </c>
      <c r="AK1210" s="76" t="s">
        <v>74</v>
      </c>
      <c r="AL1210" s="76" t="s">
        <v>74</v>
      </c>
      <c r="AM1210" s="71">
        <f t="shared" si="92"/>
        <v>0</v>
      </c>
      <c r="AN1210" s="305">
        <f>+K1210+AC1210-AH1210</f>
        <v>13200000</v>
      </c>
      <c r="AO1210" s="67" t="s">
        <v>66</v>
      </c>
      <c r="AP1210" s="70">
        <v>13200000</v>
      </c>
      <c r="AQ1210" s="67" t="s">
        <v>94</v>
      </c>
      <c r="AR1210" s="70">
        <v>0</v>
      </c>
      <c r="AS1210" s="80" t="s">
        <v>74</v>
      </c>
      <c r="AT1210" s="301">
        <v>9900000</v>
      </c>
      <c r="AU1210" s="203">
        <f t="shared" si="93"/>
        <v>3300000</v>
      </c>
      <c r="AV1210" s="83">
        <f t="shared" si="94"/>
        <v>0.75</v>
      </c>
      <c r="AW1210" s="158" t="s">
        <v>74</v>
      </c>
      <c r="AX1210" s="67" t="s">
        <v>95</v>
      </c>
      <c r="AY1210" s="71" t="s">
        <v>6964</v>
      </c>
      <c r="AZ1210" s="68" t="s">
        <v>66</v>
      </c>
      <c r="BA1210" s="68" t="s">
        <v>66</v>
      </c>
    </row>
    <row r="1211" spans="2:53" x14ac:dyDescent="0.25">
      <c r="B1211" s="68">
        <v>2024</v>
      </c>
      <c r="C1211" s="68">
        <v>891780111</v>
      </c>
      <c r="D1211" s="69" t="s">
        <v>64</v>
      </c>
      <c r="E1211" s="74" t="s">
        <v>6963</v>
      </c>
      <c r="F1211" s="71" t="s">
        <v>6962</v>
      </c>
      <c r="G1211" s="314">
        <v>0</v>
      </c>
      <c r="H1211" s="67" t="s">
        <v>72</v>
      </c>
      <c r="I1211" s="69" t="s">
        <v>65</v>
      </c>
      <c r="J1211" s="70" t="s">
        <v>6372</v>
      </c>
      <c r="K1211" s="70">
        <v>8400000</v>
      </c>
      <c r="L1211" s="68" t="s">
        <v>67</v>
      </c>
      <c r="M1211" s="70" t="s">
        <v>1206</v>
      </c>
      <c r="N1211" s="70">
        <v>36549178</v>
      </c>
      <c r="O1211" s="70">
        <v>1499</v>
      </c>
      <c r="P1211" s="158">
        <v>45475</v>
      </c>
      <c r="Q1211" s="70">
        <v>2126650000</v>
      </c>
      <c r="R1211" s="158">
        <v>45517</v>
      </c>
      <c r="S1211" s="70">
        <v>8400000</v>
      </c>
      <c r="T1211" s="67" t="s">
        <v>66</v>
      </c>
      <c r="U1211" s="70">
        <v>57444673</v>
      </c>
      <c r="V1211" s="70" t="s">
        <v>4366</v>
      </c>
      <c r="W1211" s="158">
        <v>45517</v>
      </c>
      <c r="X1211" s="158">
        <v>45517</v>
      </c>
      <c r="Y1211" s="78" t="s">
        <v>74</v>
      </c>
      <c r="Z1211" s="158">
        <v>45626</v>
      </c>
      <c r="AA1211" s="71">
        <f t="shared" si="95"/>
        <v>109</v>
      </c>
      <c r="AB1211" s="71">
        <v>0</v>
      </c>
      <c r="AC1211" s="299">
        <v>0</v>
      </c>
      <c r="AD1211" s="71">
        <v>0</v>
      </c>
      <c r="AE1211" s="158" t="s">
        <v>74</v>
      </c>
      <c r="AF1211" s="71">
        <f t="shared" si="91"/>
        <v>0</v>
      </c>
      <c r="AG1211" s="70">
        <v>0</v>
      </c>
      <c r="AH1211" s="300">
        <v>0</v>
      </c>
      <c r="AI1211" s="158" t="s">
        <v>74</v>
      </c>
      <c r="AJ1211" s="67">
        <v>0</v>
      </c>
      <c r="AK1211" s="76" t="s">
        <v>74</v>
      </c>
      <c r="AL1211" s="76" t="s">
        <v>74</v>
      </c>
      <c r="AM1211" s="71">
        <f t="shared" si="92"/>
        <v>0</v>
      </c>
      <c r="AN1211" s="305">
        <f>+K1211+AC1211-AH1211</f>
        <v>8400000</v>
      </c>
      <c r="AO1211" s="67" t="s">
        <v>66</v>
      </c>
      <c r="AP1211" s="70">
        <v>8400000</v>
      </c>
      <c r="AQ1211" s="67" t="s">
        <v>94</v>
      </c>
      <c r="AR1211" s="70">
        <v>0</v>
      </c>
      <c r="AS1211" s="80" t="s">
        <v>74</v>
      </c>
      <c r="AT1211" s="301">
        <v>6300000</v>
      </c>
      <c r="AU1211" s="203">
        <f t="shared" si="93"/>
        <v>2100000</v>
      </c>
      <c r="AV1211" s="83">
        <f t="shared" si="94"/>
        <v>0.75</v>
      </c>
      <c r="AW1211" s="158" t="s">
        <v>74</v>
      </c>
      <c r="AX1211" s="67" t="s">
        <v>95</v>
      </c>
      <c r="AY1211" s="71" t="s">
        <v>6961</v>
      </c>
      <c r="AZ1211" s="68" t="s">
        <v>66</v>
      </c>
      <c r="BA1211" s="68" t="s">
        <v>66</v>
      </c>
    </row>
    <row r="1212" spans="2:53" x14ac:dyDescent="0.25">
      <c r="B1212" s="68">
        <v>2024</v>
      </c>
      <c r="C1212" s="68">
        <v>891780111</v>
      </c>
      <c r="D1212" s="69" t="s">
        <v>64</v>
      </c>
      <c r="E1212" s="74" t="s">
        <v>6960</v>
      </c>
      <c r="F1212" s="71" t="s">
        <v>6959</v>
      </c>
      <c r="G1212" s="314">
        <v>0</v>
      </c>
      <c r="H1212" s="67" t="s">
        <v>72</v>
      </c>
      <c r="I1212" s="69" t="s">
        <v>65</v>
      </c>
      <c r="J1212" s="70" t="s">
        <v>6742</v>
      </c>
      <c r="K1212" s="70">
        <v>14400000</v>
      </c>
      <c r="L1212" s="68" t="s">
        <v>67</v>
      </c>
      <c r="M1212" s="70" t="s">
        <v>6958</v>
      </c>
      <c r="N1212" s="70">
        <v>40935289</v>
      </c>
      <c r="O1212" s="70">
        <v>1498</v>
      </c>
      <c r="P1212" s="158">
        <v>45475</v>
      </c>
      <c r="Q1212" s="70">
        <v>4519037000</v>
      </c>
      <c r="R1212" s="158">
        <v>45517</v>
      </c>
      <c r="S1212" s="70">
        <v>14400000</v>
      </c>
      <c r="T1212" s="67" t="s">
        <v>66</v>
      </c>
      <c r="U1212" s="70">
        <v>15443332</v>
      </c>
      <c r="V1212" s="70" t="s">
        <v>4286</v>
      </c>
      <c r="W1212" s="158">
        <v>45517</v>
      </c>
      <c r="X1212" s="158">
        <v>45517</v>
      </c>
      <c r="Y1212" s="78" t="s">
        <v>74</v>
      </c>
      <c r="Z1212" s="158">
        <v>45626</v>
      </c>
      <c r="AA1212" s="71">
        <f t="shared" si="95"/>
        <v>109</v>
      </c>
      <c r="AB1212" s="71">
        <v>0</v>
      </c>
      <c r="AC1212" s="299">
        <v>0</v>
      </c>
      <c r="AD1212" s="71">
        <v>0</v>
      </c>
      <c r="AE1212" s="158" t="s">
        <v>74</v>
      </c>
      <c r="AF1212" s="71">
        <f t="shared" si="91"/>
        <v>0</v>
      </c>
      <c r="AG1212" s="70">
        <v>0</v>
      </c>
      <c r="AH1212" s="300">
        <v>0</v>
      </c>
      <c r="AI1212" s="158" t="s">
        <v>74</v>
      </c>
      <c r="AJ1212" s="67">
        <v>0</v>
      </c>
      <c r="AK1212" s="76" t="s">
        <v>74</v>
      </c>
      <c r="AL1212" s="76" t="s">
        <v>74</v>
      </c>
      <c r="AM1212" s="71">
        <f t="shared" si="92"/>
        <v>0</v>
      </c>
      <c r="AN1212" s="305">
        <f>+K1212+AC1212-AH1212</f>
        <v>14400000</v>
      </c>
      <c r="AO1212" s="67" t="s">
        <v>66</v>
      </c>
      <c r="AP1212" s="70">
        <v>14400000</v>
      </c>
      <c r="AQ1212" s="67" t="s">
        <v>94</v>
      </c>
      <c r="AR1212" s="70">
        <v>0</v>
      </c>
      <c r="AS1212" s="80" t="s">
        <v>74</v>
      </c>
      <c r="AT1212" s="301">
        <v>10800000</v>
      </c>
      <c r="AU1212" s="203">
        <f t="shared" si="93"/>
        <v>3600000</v>
      </c>
      <c r="AV1212" s="83">
        <f t="shared" si="94"/>
        <v>0.75</v>
      </c>
      <c r="AW1212" s="158" t="s">
        <v>74</v>
      </c>
      <c r="AX1212" s="67" t="s">
        <v>95</v>
      </c>
      <c r="AY1212" s="71" t="s">
        <v>6957</v>
      </c>
      <c r="AZ1212" s="68" t="s">
        <v>66</v>
      </c>
      <c r="BA1212" s="68" t="s">
        <v>66</v>
      </c>
    </row>
    <row r="1213" spans="2:53" x14ac:dyDescent="0.25">
      <c r="B1213" s="68">
        <v>2024</v>
      </c>
      <c r="C1213" s="68">
        <v>891780111</v>
      </c>
      <c r="D1213" s="69" t="s">
        <v>64</v>
      </c>
      <c r="E1213" s="74" t="s">
        <v>6956</v>
      </c>
      <c r="F1213" s="71" t="s">
        <v>6955</v>
      </c>
      <c r="G1213" s="314">
        <v>0</v>
      </c>
      <c r="H1213" s="67" t="s">
        <v>72</v>
      </c>
      <c r="I1213" s="69" t="s">
        <v>65</v>
      </c>
      <c r="J1213" s="70" t="s">
        <v>6742</v>
      </c>
      <c r="K1213" s="70">
        <v>20000000</v>
      </c>
      <c r="L1213" s="68" t="s">
        <v>67</v>
      </c>
      <c r="M1213" s="70" t="s">
        <v>6954</v>
      </c>
      <c r="N1213" s="70">
        <v>85451746</v>
      </c>
      <c r="O1213" s="70">
        <v>1498</v>
      </c>
      <c r="P1213" s="158">
        <v>45475</v>
      </c>
      <c r="Q1213" s="70">
        <v>4519037000</v>
      </c>
      <c r="R1213" s="158">
        <v>45517</v>
      </c>
      <c r="S1213" s="70">
        <v>20000000</v>
      </c>
      <c r="T1213" s="67" t="s">
        <v>66</v>
      </c>
      <c r="U1213" s="70">
        <v>15443332</v>
      </c>
      <c r="V1213" s="70" t="s">
        <v>4286</v>
      </c>
      <c r="W1213" s="158">
        <v>45517</v>
      </c>
      <c r="X1213" s="158">
        <v>45517</v>
      </c>
      <c r="Y1213" s="78" t="s">
        <v>74</v>
      </c>
      <c r="Z1213" s="158">
        <v>45626</v>
      </c>
      <c r="AA1213" s="71">
        <f t="shared" si="95"/>
        <v>109</v>
      </c>
      <c r="AB1213" s="71">
        <v>0</v>
      </c>
      <c r="AC1213" s="299">
        <v>0</v>
      </c>
      <c r="AD1213" s="71">
        <v>0</v>
      </c>
      <c r="AE1213" s="158" t="s">
        <v>74</v>
      </c>
      <c r="AF1213" s="71">
        <f t="shared" si="91"/>
        <v>0</v>
      </c>
      <c r="AG1213" s="70">
        <v>0</v>
      </c>
      <c r="AH1213" s="300">
        <v>0</v>
      </c>
      <c r="AI1213" s="158" t="s">
        <v>74</v>
      </c>
      <c r="AJ1213" s="67">
        <v>0</v>
      </c>
      <c r="AK1213" s="76" t="s">
        <v>74</v>
      </c>
      <c r="AL1213" s="76" t="s">
        <v>74</v>
      </c>
      <c r="AM1213" s="71">
        <f t="shared" si="92"/>
        <v>0</v>
      </c>
      <c r="AN1213" s="305">
        <f>+K1213+AC1213-AH1213</f>
        <v>20000000</v>
      </c>
      <c r="AO1213" s="67" t="s">
        <v>66</v>
      </c>
      <c r="AP1213" s="70">
        <v>20000000</v>
      </c>
      <c r="AQ1213" s="67" t="s">
        <v>94</v>
      </c>
      <c r="AR1213" s="70">
        <v>0</v>
      </c>
      <c r="AS1213" s="80" t="s">
        <v>74</v>
      </c>
      <c r="AT1213" s="301">
        <v>15000000</v>
      </c>
      <c r="AU1213" s="203">
        <f t="shared" si="93"/>
        <v>5000000</v>
      </c>
      <c r="AV1213" s="83">
        <f t="shared" si="94"/>
        <v>0.75</v>
      </c>
      <c r="AW1213" s="158" t="s">
        <v>74</v>
      </c>
      <c r="AX1213" s="67" t="s">
        <v>95</v>
      </c>
      <c r="AY1213" s="71" t="s">
        <v>6953</v>
      </c>
      <c r="AZ1213" s="68" t="s">
        <v>66</v>
      </c>
      <c r="BA1213" s="68" t="s">
        <v>66</v>
      </c>
    </row>
    <row r="1214" spans="2:53" x14ac:dyDescent="0.25">
      <c r="B1214" s="68">
        <v>2024</v>
      </c>
      <c r="C1214" s="68">
        <v>891780111</v>
      </c>
      <c r="D1214" s="69" t="s">
        <v>64</v>
      </c>
      <c r="E1214" s="74" t="s">
        <v>6952</v>
      </c>
      <c r="F1214" s="71" t="s">
        <v>6951</v>
      </c>
      <c r="G1214" s="314">
        <v>0</v>
      </c>
      <c r="H1214" s="67" t="s">
        <v>72</v>
      </c>
      <c r="I1214" s="69" t="s">
        <v>65</v>
      </c>
      <c r="J1214" s="70" t="s">
        <v>6950</v>
      </c>
      <c r="K1214" s="70">
        <v>8050000</v>
      </c>
      <c r="L1214" s="68" t="s">
        <v>67</v>
      </c>
      <c r="M1214" s="70" t="s">
        <v>6949</v>
      </c>
      <c r="N1214" s="70">
        <v>1083468602</v>
      </c>
      <c r="O1214" s="70">
        <v>1499</v>
      </c>
      <c r="P1214" s="158">
        <v>45475</v>
      </c>
      <c r="Q1214" s="70">
        <v>2126650000</v>
      </c>
      <c r="R1214" s="158">
        <v>45517</v>
      </c>
      <c r="S1214" s="70">
        <v>8050000</v>
      </c>
      <c r="T1214" s="67" t="s">
        <v>66</v>
      </c>
      <c r="U1214" s="70">
        <v>85459497</v>
      </c>
      <c r="V1214" s="70" t="s">
        <v>4616</v>
      </c>
      <c r="W1214" s="158">
        <v>45517</v>
      </c>
      <c r="X1214" s="158">
        <v>45517</v>
      </c>
      <c r="Y1214" s="78" t="s">
        <v>74</v>
      </c>
      <c r="Z1214" s="158">
        <v>45626</v>
      </c>
      <c r="AA1214" s="71">
        <f t="shared" si="95"/>
        <v>109</v>
      </c>
      <c r="AB1214" s="71">
        <v>0</v>
      </c>
      <c r="AC1214" s="299">
        <v>0</v>
      </c>
      <c r="AD1214" s="71">
        <v>0</v>
      </c>
      <c r="AE1214" s="158" t="s">
        <v>74</v>
      </c>
      <c r="AF1214" s="71">
        <f t="shared" si="91"/>
        <v>0</v>
      </c>
      <c r="AG1214" s="70">
        <v>0</v>
      </c>
      <c r="AH1214" s="300">
        <v>0</v>
      </c>
      <c r="AI1214" s="158" t="s">
        <v>74</v>
      </c>
      <c r="AJ1214" s="67">
        <v>0</v>
      </c>
      <c r="AK1214" s="76" t="s">
        <v>74</v>
      </c>
      <c r="AL1214" s="76" t="s">
        <v>74</v>
      </c>
      <c r="AM1214" s="71">
        <f t="shared" si="92"/>
        <v>0</v>
      </c>
      <c r="AN1214" s="305">
        <f>+K1214+AC1214-AH1214</f>
        <v>8050000</v>
      </c>
      <c r="AO1214" s="67" t="s">
        <v>66</v>
      </c>
      <c r="AP1214" s="70">
        <v>8050000</v>
      </c>
      <c r="AQ1214" s="67" t="s">
        <v>94</v>
      </c>
      <c r="AR1214" s="70">
        <v>0</v>
      </c>
      <c r="AS1214" s="80" t="s">
        <v>74</v>
      </c>
      <c r="AT1214" s="301">
        <v>5950000</v>
      </c>
      <c r="AU1214" s="203">
        <f t="shared" si="93"/>
        <v>2100000</v>
      </c>
      <c r="AV1214" s="83">
        <f t="shared" si="94"/>
        <v>0.73913043478260865</v>
      </c>
      <c r="AW1214" s="158" t="s">
        <v>74</v>
      </c>
      <c r="AX1214" s="67" t="s">
        <v>95</v>
      </c>
      <c r="AY1214" s="71" t="s">
        <v>6948</v>
      </c>
      <c r="AZ1214" s="68" t="s">
        <v>66</v>
      </c>
      <c r="BA1214" s="68" t="s">
        <v>66</v>
      </c>
    </row>
    <row r="1215" spans="2:53" x14ac:dyDescent="0.25">
      <c r="B1215" s="68">
        <v>2024</v>
      </c>
      <c r="C1215" s="68">
        <v>891780111</v>
      </c>
      <c r="D1215" s="69" t="s">
        <v>64</v>
      </c>
      <c r="E1215" s="74" t="s">
        <v>6947</v>
      </c>
      <c r="F1215" s="71" t="s">
        <v>6946</v>
      </c>
      <c r="G1215" s="314">
        <v>0</v>
      </c>
      <c r="H1215" s="67" t="s">
        <v>72</v>
      </c>
      <c r="I1215" s="69" t="s">
        <v>65</v>
      </c>
      <c r="J1215" s="70" t="s">
        <v>6945</v>
      </c>
      <c r="K1215" s="70">
        <v>11200000</v>
      </c>
      <c r="L1215" s="68" t="s">
        <v>67</v>
      </c>
      <c r="M1215" s="70" t="s">
        <v>6944</v>
      </c>
      <c r="N1215" s="70">
        <v>1082929855</v>
      </c>
      <c r="O1215" s="70">
        <v>1498</v>
      </c>
      <c r="P1215" s="158">
        <v>45475</v>
      </c>
      <c r="Q1215" s="70">
        <v>4519037000</v>
      </c>
      <c r="R1215" s="158">
        <v>45517</v>
      </c>
      <c r="S1215" s="70">
        <v>11200000</v>
      </c>
      <c r="T1215" s="67" t="s">
        <v>66</v>
      </c>
      <c r="U1215" s="70">
        <v>36669284</v>
      </c>
      <c r="V1215" s="70" t="s">
        <v>1569</v>
      </c>
      <c r="W1215" s="158">
        <v>45517</v>
      </c>
      <c r="X1215" s="158">
        <v>45517</v>
      </c>
      <c r="Y1215" s="78" t="s">
        <v>74</v>
      </c>
      <c r="Z1215" s="158">
        <v>45626</v>
      </c>
      <c r="AA1215" s="71">
        <f t="shared" si="95"/>
        <v>109</v>
      </c>
      <c r="AB1215" s="71">
        <v>0</v>
      </c>
      <c r="AC1215" s="299">
        <v>0</v>
      </c>
      <c r="AD1215" s="71">
        <v>0</v>
      </c>
      <c r="AE1215" s="158" t="s">
        <v>74</v>
      </c>
      <c r="AF1215" s="71">
        <f t="shared" si="91"/>
        <v>0</v>
      </c>
      <c r="AG1215" s="70">
        <v>0</v>
      </c>
      <c r="AH1215" s="300">
        <v>0</v>
      </c>
      <c r="AI1215" s="158" t="s">
        <v>74</v>
      </c>
      <c r="AJ1215" s="67">
        <v>0</v>
      </c>
      <c r="AK1215" s="76" t="s">
        <v>74</v>
      </c>
      <c r="AL1215" s="76" t="s">
        <v>74</v>
      </c>
      <c r="AM1215" s="71">
        <f t="shared" si="92"/>
        <v>0</v>
      </c>
      <c r="AN1215" s="305">
        <f>+K1215+AC1215-AH1215</f>
        <v>11200000</v>
      </c>
      <c r="AO1215" s="67" t="s">
        <v>66</v>
      </c>
      <c r="AP1215" s="70">
        <v>11200000</v>
      </c>
      <c r="AQ1215" s="67" t="s">
        <v>94</v>
      </c>
      <c r="AR1215" s="70">
        <v>0</v>
      </c>
      <c r="AS1215" s="80" t="s">
        <v>74</v>
      </c>
      <c r="AT1215" s="301">
        <v>8200000</v>
      </c>
      <c r="AU1215" s="203">
        <f t="shared" si="93"/>
        <v>3000000</v>
      </c>
      <c r="AV1215" s="83">
        <f t="shared" si="94"/>
        <v>0.7321428571428571</v>
      </c>
      <c r="AW1215" s="158" t="s">
        <v>74</v>
      </c>
      <c r="AX1215" s="67" t="s">
        <v>95</v>
      </c>
      <c r="AY1215" s="71" t="s">
        <v>6943</v>
      </c>
      <c r="AZ1215" s="68" t="s">
        <v>66</v>
      </c>
      <c r="BA1215" s="68" t="s">
        <v>66</v>
      </c>
    </row>
    <row r="1216" spans="2:53" x14ac:dyDescent="0.25">
      <c r="B1216" s="68">
        <v>2024</v>
      </c>
      <c r="C1216" s="68">
        <v>891780111</v>
      </c>
      <c r="D1216" s="69" t="s">
        <v>64</v>
      </c>
      <c r="E1216" s="74" t="s">
        <v>6942</v>
      </c>
      <c r="F1216" s="71" t="s">
        <v>6941</v>
      </c>
      <c r="G1216" s="314">
        <v>0</v>
      </c>
      <c r="H1216" s="67" t="s">
        <v>72</v>
      </c>
      <c r="I1216" s="69" t="s">
        <v>65</v>
      </c>
      <c r="J1216" s="70" t="s">
        <v>6940</v>
      </c>
      <c r="K1216" s="70">
        <v>16000000</v>
      </c>
      <c r="L1216" s="68" t="s">
        <v>67</v>
      </c>
      <c r="M1216" s="70" t="s">
        <v>6939</v>
      </c>
      <c r="N1216" s="70">
        <v>1083035460</v>
      </c>
      <c r="O1216" s="70">
        <v>1498</v>
      </c>
      <c r="P1216" s="158">
        <v>45475</v>
      </c>
      <c r="Q1216" s="70">
        <v>4519037000</v>
      </c>
      <c r="R1216" s="158">
        <v>45517</v>
      </c>
      <c r="S1216" s="70">
        <v>16000000</v>
      </c>
      <c r="T1216" s="67" t="s">
        <v>66</v>
      </c>
      <c r="U1216" s="70">
        <v>1082964146</v>
      </c>
      <c r="V1216" s="70" t="s">
        <v>6309</v>
      </c>
      <c r="W1216" s="158">
        <v>45517</v>
      </c>
      <c r="X1216" s="158">
        <v>45517</v>
      </c>
      <c r="Y1216" s="78" t="s">
        <v>74</v>
      </c>
      <c r="Z1216" s="158">
        <v>45626</v>
      </c>
      <c r="AA1216" s="71">
        <f t="shared" si="95"/>
        <v>109</v>
      </c>
      <c r="AB1216" s="71">
        <v>0</v>
      </c>
      <c r="AC1216" s="299">
        <v>0</v>
      </c>
      <c r="AD1216" s="71">
        <v>0</v>
      </c>
      <c r="AE1216" s="158" t="s">
        <v>74</v>
      </c>
      <c r="AF1216" s="71">
        <f t="shared" si="91"/>
        <v>0</v>
      </c>
      <c r="AG1216" s="70">
        <v>0</v>
      </c>
      <c r="AH1216" s="300">
        <v>0</v>
      </c>
      <c r="AI1216" s="158" t="s">
        <v>74</v>
      </c>
      <c r="AJ1216" s="67">
        <v>0</v>
      </c>
      <c r="AK1216" s="76" t="s">
        <v>74</v>
      </c>
      <c r="AL1216" s="76" t="s">
        <v>74</v>
      </c>
      <c r="AM1216" s="71">
        <f t="shared" si="92"/>
        <v>0</v>
      </c>
      <c r="AN1216" s="305">
        <f>+K1216+AC1216-AH1216</f>
        <v>16000000</v>
      </c>
      <c r="AO1216" s="67" t="s">
        <v>66</v>
      </c>
      <c r="AP1216" s="70">
        <v>16000000</v>
      </c>
      <c r="AQ1216" s="67" t="s">
        <v>94</v>
      </c>
      <c r="AR1216" s="70">
        <v>0</v>
      </c>
      <c r="AS1216" s="80" t="s">
        <v>74</v>
      </c>
      <c r="AT1216" s="301">
        <v>12000000</v>
      </c>
      <c r="AU1216" s="203">
        <f t="shared" si="93"/>
        <v>4000000</v>
      </c>
      <c r="AV1216" s="83">
        <f t="shared" si="94"/>
        <v>0.75</v>
      </c>
      <c r="AW1216" s="158" t="s">
        <v>74</v>
      </c>
      <c r="AX1216" s="67" t="s">
        <v>95</v>
      </c>
      <c r="AY1216" s="71" t="s">
        <v>6938</v>
      </c>
      <c r="AZ1216" s="68" t="s">
        <v>66</v>
      </c>
      <c r="BA1216" s="68" t="s">
        <v>66</v>
      </c>
    </row>
    <row r="1217" spans="2:53" x14ac:dyDescent="0.25">
      <c r="B1217" s="68">
        <v>2024</v>
      </c>
      <c r="C1217" s="68">
        <v>891780111</v>
      </c>
      <c r="D1217" s="69" t="s">
        <v>64</v>
      </c>
      <c r="E1217" s="74" t="s">
        <v>6937</v>
      </c>
      <c r="F1217" s="71" t="s">
        <v>6936</v>
      </c>
      <c r="G1217" s="314">
        <v>0</v>
      </c>
      <c r="H1217" s="67" t="s">
        <v>72</v>
      </c>
      <c r="I1217" s="69" t="s">
        <v>65</v>
      </c>
      <c r="J1217" s="70" t="s">
        <v>6935</v>
      </c>
      <c r="K1217" s="70">
        <v>9583000</v>
      </c>
      <c r="L1217" s="68" t="s">
        <v>67</v>
      </c>
      <c r="M1217" s="70" t="s">
        <v>6934</v>
      </c>
      <c r="N1217" s="70">
        <v>85464881</v>
      </c>
      <c r="O1217" s="70">
        <v>1499</v>
      </c>
      <c r="P1217" s="158">
        <v>45475</v>
      </c>
      <c r="Q1217" s="70">
        <v>2126650000</v>
      </c>
      <c r="R1217" s="158">
        <v>45517</v>
      </c>
      <c r="S1217" s="70">
        <v>9583000</v>
      </c>
      <c r="T1217" s="67" t="s">
        <v>66</v>
      </c>
      <c r="U1217" s="70">
        <v>85152695</v>
      </c>
      <c r="V1217" s="70" t="s">
        <v>6527</v>
      </c>
      <c r="W1217" s="158">
        <v>45517</v>
      </c>
      <c r="X1217" s="158">
        <v>45517</v>
      </c>
      <c r="Y1217" s="78" t="s">
        <v>74</v>
      </c>
      <c r="Z1217" s="158">
        <v>45626</v>
      </c>
      <c r="AA1217" s="71">
        <f t="shared" si="95"/>
        <v>109</v>
      </c>
      <c r="AB1217" s="71">
        <v>0</v>
      </c>
      <c r="AC1217" s="299">
        <v>0</v>
      </c>
      <c r="AD1217" s="71">
        <v>0</v>
      </c>
      <c r="AE1217" s="158" t="s">
        <v>74</v>
      </c>
      <c r="AF1217" s="71">
        <f t="shared" si="91"/>
        <v>0</v>
      </c>
      <c r="AG1217" s="70">
        <v>0</v>
      </c>
      <c r="AH1217" s="300">
        <v>0</v>
      </c>
      <c r="AI1217" s="158" t="s">
        <v>74</v>
      </c>
      <c r="AJ1217" s="67">
        <v>0</v>
      </c>
      <c r="AK1217" s="76" t="s">
        <v>74</v>
      </c>
      <c r="AL1217" s="76" t="s">
        <v>74</v>
      </c>
      <c r="AM1217" s="71">
        <f t="shared" si="92"/>
        <v>0</v>
      </c>
      <c r="AN1217" s="305">
        <f>+K1217+AC1217-AH1217</f>
        <v>9583000</v>
      </c>
      <c r="AO1217" s="67" t="s">
        <v>66</v>
      </c>
      <c r="AP1217" s="70">
        <v>9583000</v>
      </c>
      <c r="AQ1217" s="67" t="s">
        <v>94</v>
      </c>
      <c r="AR1217" s="70">
        <v>0</v>
      </c>
      <c r="AS1217" s="80" t="s">
        <v>74</v>
      </c>
      <c r="AT1217" s="301">
        <v>7083000</v>
      </c>
      <c r="AU1217" s="203">
        <f t="shared" si="93"/>
        <v>2500000</v>
      </c>
      <c r="AV1217" s="83">
        <f t="shared" si="94"/>
        <v>0.7391213607429824</v>
      </c>
      <c r="AW1217" s="158" t="s">
        <v>74</v>
      </c>
      <c r="AX1217" s="67" t="s">
        <v>95</v>
      </c>
      <c r="AY1217" s="71" t="s">
        <v>6933</v>
      </c>
      <c r="AZ1217" s="68" t="s">
        <v>66</v>
      </c>
      <c r="BA1217" s="68" t="s">
        <v>66</v>
      </c>
    </row>
    <row r="1218" spans="2:53" x14ac:dyDescent="0.25">
      <c r="B1218" s="68">
        <v>2024</v>
      </c>
      <c r="C1218" s="68">
        <v>891780111</v>
      </c>
      <c r="D1218" s="69" t="s">
        <v>64</v>
      </c>
      <c r="E1218" s="74" t="s">
        <v>6932</v>
      </c>
      <c r="F1218" s="71" t="s">
        <v>6931</v>
      </c>
      <c r="G1218" s="314">
        <v>0</v>
      </c>
      <c r="H1218" s="67" t="s">
        <v>72</v>
      </c>
      <c r="I1218" s="69" t="s">
        <v>65</v>
      </c>
      <c r="J1218" s="70" t="s">
        <v>6930</v>
      </c>
      <c r="K1218" s="70">
        <v>9583000</v>
      </c>
      <c r="L1218" s="68" t="s">
        <v>67</v>
      </c>
      <c r="M1218" s="70" t="s">
        <v>6929</v>
      </c>
      <c r="N1218" s="70">
        <v>39016494</v>
      </c>
      <c r="O1218" s="70">
        <v>1499</v>
      </c>
      <c r="P1218" s="158">
        <v>45475</v>
      </c>
      <c r="Q1218" s="70">
        <v>2126650000</v>
      </c>
      <c r="R1218" s="158">
        <v>45517</v>
      </c>
      <c r="S1218" s="70">
        <v>9583000</v>
      </c>
      <c r="T1218" s="67" t="s">
        <v>66</v>
      </c>
      <c r="U1218" s="70">
        <v>85152695</v>
      </c>
      <c r="V1218" s="70" t="s">
        <v>6527</v>
      </c>
      <c r="W1218" s="158">
        <v>45517</v>
      </c>
      <c r="X1218" s="158">
        <v>45517</v>
      </c>
      <c r="Y1218" s="78" t="s">
        <v>74</v>
      </c>
      <c r="Z1218" s="158">
        <v>45626</v>
      </c>
      <c r="AA1218" s="71">
        <f t="shared" si="95"/>
        <v>109</v>
      </c>
      <c r="AB1218" s="71">
        <v>0</v>
      </c>
      <c r="AC1218" s="299">
        <v>0</v>
      </c>
      <c r="AD1218" s="71">
        <v>0</v>
      </c>
      <c r="AE1218" s="158" t="s">
        <v>74</v>
      </c>
      <c r="AF1218" s="71">
        <f t="shared" si="91"/>
        <v>0</v>
      </c>
      <c r="AG1218" s="70">
        <v>0</v>
      </c>
      <c r="AH1218" s="300">
        <v>0</v>
      </c>
      <c r="AI1218" s="158" t="s">
        <v>74</v>
      </c>
      <c r="AJ1218" s="67">
        <v>0</v>
      </c>
      <c r="AK1218" s="76" t="s">
        <v>74</v>
      </c>
      <c r="AL1218" s="76" t="s">
        <v>74</v>
      </c>
      <c r="AM1218" s="71">
        <f t="shared" si="92"/>
        <v>0</v>
      </c>
      <c r="AN1218" s="305">
        <f>+K1218+AC1218-AH1218</f>
        <v>9583000</v>
      </c>
      <c r="AO1218" s="67" t="s">
        <v>66</v>
      </c>
      <c r="AP1218" s="70">
        <v>9583000</v>
      </c>
      <c r="AQ1218" s="67" t="s">
        <v>94</v>
      </c>
      <c r="AR1218" s="70">
        <v>0</v>
      </c>
      <c r="AS1218" s="80" t="s">
        <v>74</v>
      </c>
      <c r="AT1218" s="301">
        <v>7083000</v>
      </c>
      <c r="AU1218" s="203">
        <f t="shared" si="93"/>
        <v>2500000</v>
      </c>
      <c r="AV1218" s="83">
        <f t="shared" si="94"/>
        <v>0.7391213607429824</v>
      </c>
      <c r="AW1218" s="158" t="s">
        <v>74</v>
      </c>
      <c r="AX1218" s="67" t="s">
        <v>95</v>
      </c>
      <c r="AY1218" s="71" t="s">
        <v>6928</v>
      </c>
      <c r="AZ1218" s="68" t="s">
        <v>66</v>
      </c>
      <c r="BA1218" s="68" t="s">
        <v>66</v>
      </c>
    </row>
    <row r="1219" spans="2:53" x14ac:dyDescent="0.25">
      <c r="B1219" s="68">
        <v>2024</v>
      </c>
      <c r="C1219" s="68">
        <v>891780111</v>
      </c>
      <c r="D1219" s="69" t="s">
        <v>64</v>
      </c>
      <c r="E1219" s="74" t="s">
        <v>6927</v>
      </c>
      <c r="F1219" s="71" t="s">
        <v>6926</v>
      </c>
      <c r="G1219" s="314">
        <v>0</v>
      </c>
      <c r="H1219" s="67" t="s">
        <v>72</v>
      </c>
      <c r="I1219" s="69" t="s">
        <v>65</v>
      </c>
      <c r="J1219" s="70" t="s">
        <v>6925</v>
      </c>
      <c r="K1219" s="70">
        <v>10000000</v>
      </c>
      <c r="L1219" s="68" t="s">
        <v>67</v>
      </c>
      <c r="M1219" s="70" t="s">
        <v>6924</v>
      </c>
      <c r="N1219" s="70">
        <v>36695248</v>
      </c>
      <c r="O1219" s="70">
        <v>1499</v>
      </c>
      <c r="P1219" s="158">
        <v>45475</v>
      </c>
      <c r="Q1219" s="70">
        <v>2126650000</v>
      </c>
      <c r="R1219" s="158">
        <v>45517</v>
      </c>
      <c r="S1219" s="70">
        <v>10000000</v>
      </c>
      <c r="T1219" s="67" t="s">
        <v>66</v>
      </c>
      <c r="U1219" s="70">
        <v>45507423</v>
      </c>
      <c r="V1219" s="70" t="s">
        <v>6637</v>
      </c>
      <c r="W1219" s="158">
        <v>45517</v>
      </c>
      <c r="X1219" s="158">
        <v>45517</v>
      </c>
      <c r="Y1219" s="78" t="s">
        <v>74</v>
      </c>
      <c r="Z1219" s="158">
        <v>45626</v>
      </c>
      <c r="AA1219" s="71">
        <f t="shared" si="95"/>
        <v>109</v>
      </c>
      <c r="AB1219" s="71">
        <v>0</v>
      </c>
      <c r="AC1219" s="299">
        <v>0</v>
      </c>
      <c r="AD1219" s="71">
        <v>0</v>
      </c>
      <c r="AE1219" s="158" t="s">
        <v>74</v>
      </c>
      <c r="AF1219" s="71">
        <f t="shared" si="91"/>
        <v>0</v>
      </c>
      <c r="AG1219" s="70">
        <v>0</v>
      </c>
      <c r="AH1219" s="300">
        <v>0</v>
      </c>
      <c r="AI1219" s="158" t="s">
        <v>74</v>
      </c>
      <c r="AJ1219" s="67">
        <v>0</v>
      </c>
      <c r="AK1219" s="76" t="s">
        <v>74</v>
      </c>
      <c r="AL1219" s="76" t="s">
        <v>74</v>
      </c>
      <c r="AM1219" s="71">
        <f t="shared" si="92"/>
        <v>0</v>
      </c>
      <c r="AN1219" s="305">
        <f>+K1219+AC1219-AH1219</f>
        <v>10000000</v>
      </c>
      <c r="AO1219" s="67" t="s">
        <v>66</v>
      </c>
      <c r="AP1219" s="70">
        <v>10000000</v>
      </c>
      <c r="AQ1219" s="67" t="s">
        <v>94</v>
      </c>
      <c r="AR1219" s="70">
        <v>0</v>
      </c>
      <c r="AS1219" s="80" t="s">
        <v>74</v>
      </c>
      <c r="AT1219" s="301">
        <v>5000000</v>
      </c>
      <c r="AU1219" s="203">
        <f t="shared" si="93"/>
        <v>5000000</v>
      </c>
      <c r="AV1219" s="83">
        <f t="shared" si="94"/>
        <v>0.5</v>
      </c>
      <c r="AW1219" s="158" t="s">
        <v>74</v>
      </c>
      <c r="AX1219" s="67" t="s">
        <v>95</v>
      </c>
      <c r="AY1219" s="71" t="s">
        <v>6923</v>
      </c>
      <c r="AZ1219" s="68" t="s">
        <v>66</v>
      </c>
      <c r="BA1219" s="68" t="s">
        <v>66</v>
      </c>
    </row>
    <row r="1220" spans="2:53" x14ac:dyDescent="0.25">
      <c r="B1220" s="68">
        <v>2024</v>
      </c>
      <c r="C1220" s="68">
        <v>891780111</v>
      </c>
      <c r="D1220" s="69" t="s">
        <v>64</v>
      </c>
      <c r="E1220" s="74" t="s">
        <v>6922</v>
      </c>
      <c r="F1220" s="71" t="s">
        <v>6921</v>
      </c>
      <c r="G1220" s="314">
        <v>0</v>
      </c>
      <c r="H1220" s="67" t="s">
        <v>72</v>
      </c>
      <c r="I1220" s="69" t="s">
        <v>65</v>
      </c>
      <c r="J1220" s="70" t="s">
        <v>6920</v>
      </c>
      <c r="K1220" s="70">
        <v>8400000</v>
      </c>
      <c r="L1220" s="68" t="s">
        <v>67</v>
      </c>
      <c r="M1220" s="70" t="s">
        <v>6919</v>
      </c>
      <c r="N1220" s="70">
        <v>57465377</v>
      </c>
      <c r="O1220" s="70">
        <v>1499</v>
      </c>
      <c r="P1220" s="158">
        <v>45475</v>
      </c>
      <c r="Q1220" s="70">
        <v>2126650000</v>
      </c>
      <c r="R1220" s="158">
        <v>45518</v>
      </c>
      <c r="S1220" s="70">
        <v>8400000</v>
      </c>
      <c r="T1220" s="67" t="s">
        <v>66</v>
      </c>
      <c r="U1220" s="70">
        <v>36726018</v>
      </c>
      <c r="V1220" s="70" t="s">
        <v>6205</v>
      </c>
      <c r="W1220" s="158">
        <v>45518</v>
      </c>
      <c r="X1220" s="158">
        <v>45519</v>
      </c>
      <c r="Y1220" s="78" t="s">
        <v>74</v>
      </c>
      <c r="Z1220" s="158">
        <v>45626</v>
      </c>
      <c r="AA1220" s="71">
        <f t="shared" si="95"/>
        <v>107</v>
      </c>
      <c r="AB1220" s="71">
        <v>0</v>
      </c>
      <c r="AC1220" s="299">
        <v>0</v>
      </c>
      <c r="AD1220" s="71">
        <v>0</v>
      </c>
      <c r="AE1220" s="158" t="s">
        <v>74</v>
      </c>
      <c r="AF1220" s="71">
        <f t="shared" si="91"/>
        <v>0</v>
      </c>
      <c r="AG1220" s="70">
        <v>0</v>
      </c>
      <c r="AH1220" s="300">
        <v>0</v>
      </c>
      <c r="AI1220" s="158" t="s">
        <v>74</v>
      </c>
      <c r="AJ1220" s="67">
        <v>0</v>
      </c>
      <c r="AK1220" s="76" t="s">
        <v>74</v>
      </c>
      <c r="AL1220" s="76" t="s">
        <v>74</v>
      </c>
      <c r="AM1220" s="71">
        <f t="shared" si="92"/>
        <v>0</v>
      </c>
      <c r="AN1220" s="305">
        <f>+K1220+AC1220-AH1220</f>
        <v>8400000</v>
      </c>
      <c r="AO1220" s="67" t="s">
        <v>66</v>
      </c>
      <c r="AP1220" s="70">
        <v>8400000</v>
      </c>
      <c r="AQ1220" s="67" t="s">
        <v>94</v>
      </c>
      <c r="AR1220" s="70">
        <v>0</v>
      </c>
      <c r="AS1220" s="80" t="s">
        <v>74</v>
      </c>
      <c r="AT1220" s="301">
        <v>6300000</v>
      </c>
      <c r="AU1220" s="203">
        <f t="shared" si="93"/>
        <v>2100000</v>
      </c>
      <c r="AV1220" s="83">
        <f t="shared" si="94"/>
        <v>0.75</v>
      </c>
      <c r="AW1220" s="158" t="s">
        <v>74</v>
      </c>
      <c r="AX1220" s="67" t="s">
        <v>95</v>
      </c>
      <c r="AY1220" s="71" t="s">
        <v>6918</v>
      </c>
      <c r="AZ1220" s="68" t="s">
        <v>66</v>
      </c>
      <c r="BA1220" s="68" t="s">
        <v>66</v>
      </c>
    </row>
    <row r="1221" spans="2:53" x14ac:dyDescent="0.25">
      <c r="B1221" s="68">
        <v>2024</v>
      </c>
      <c r="C1221" s="68">
        <v>891780111</v>
      </c>
      <c r="D1221" s="69" t="s">
        <v>64</v>
      </c>
      <c r="E1221" s="74" t="s">
        <v>6917</v>
      </c>
      <c r="F1221" s="71" t="s">
        <v>6916</v>
      </c>
      <c r="G1221" s="314">
        <v>0</v>
      </c>
      <c r="H1221" s="67" t="s">
        <v>72</v>
      </c>
      <c r="I1221" s="69" t="s">
        <v>65</v>
      </c>
      <c r="J1221" s="70" t="s">
        <v>6915</v>
      </c>
      <c r="K1221" s="70">
        <v>8400000</v>
      </c>
      <c r="L1221" s="68" t="s">
        <v>67</v>
      </c>
      <c r="M1221" s="70" t="s">
        <v>6914</v>
      </c>
      <c r="N1221" s="70">
        <v>1129534741</v>
      </c>
      <c r="O1221" s="70">
        <v>1499</v>
      </c>
      <c r="P1221" s="158">
        <v>45475</v>
      </c>
      <c r="Q1221" s="70">
        <v>2126650000</v>
      </c>
      <c r="R1221" s="158">
        <v>45518</v>
      </c>
      <c r="S1221" s="70">
        <v>8400000</v>
      </c>
      <c r="T1221" s="67" t="s">
        <v>66</v>
      </c>
      <c r="U1221" s="70">
        <v>45507423</v>
      </c>
      <c r="V1221" s="70" t="s">
        <v>6637</v>
      </c>
      <c r="W1221" s="158">
        <v>45518</v>
      </c>
      <c r="X1221" s="158">
        <v>45519</v>
      </c>
      <c r="Y1221" s="78" t="s">
        <v>74</v>
      </c>
      <c r="Z1221" s="158">
        <v>45626</v>
      </c>
      <c r="AA1221" s="71">
        <f t="shared" si="95"/>
        <v>107</v>
      </c>
      <c r="AB1221" s="71">
        <v>0</v>
      </c>
      <c r="AC1221" s="299">
        <v>0</v>
      </c>
      <c r="AD1221" s="71">
        <v>0</v>
      </c>
      <c r="AE1221" s="158" t="s">
        <v>74</v>
      </c>
      <c r="AF1221" s="71">
        <f t="shared" si="91"/>
        <v>0</v>
      </c>
      <c r="AG1221" s="70">
        <v>0</v>
      </c>
      <c r="AH1221" s="300">
        <v>0</v>
      </c>
      <c r="AI1221" s="158" t="s">
        <v>74</v>
      </c>
      <c r="AJ1221" s="67">
        <v>0</v>
      </c>
      <c r="AK1221" s="76" t="s">
        <v>74</v>
      </c>
      <c r="AL1221" s="76" t="s">
        <v>74</v>
      </c>
      <c r="AM1221" s="71">
        <f t="shared" si="92"/>
        <v>0</v>
      </c>
      <c r="AN1221" s="305">
        <f>+K1221+AC1221-AH1221</f>
        <v>8400000</v>
      </c>
      <c r="AO1221" s="67" t="s">
        <v>66</v>
      </c>
      <c r="AP1221" s="70">
        <v>8400000</v>
      </c>
      <c r="AQ1221" s="67" t="s">
        <v>94</v>
      </c>
      <c r="AR1221" s="70">
        <v>0</v>
      </c>
      <c r="AS1221" s="80" t="s">
        <v>74</v>
      </c>
      <c r="AT1221" s="301">
        <v>4200000</v>
      </c>
      <c r="AU1221" s="203">
        <f t="shared" si="93"/>
        <v>4200000</v>
      </c>
      <c r="AV1221" s="83">
        <f t="shared" si="94"/>
        <v>0.5</v>
      </c>
      <c r="AW1221" s="158" t="s">
        <v>74</v>
      </c>
      <c r="AX1221" s="67" t="s">
        <v>95</v>
      </c>
      <c r="AY1221" s="71" t="s">
        <v>6913</v>
      </c>
      <c r="AZ1221" s="68" t="s">
        <v>66</v>
      </c>
      <c r="BA1221" s="68" t="s">
        <v>66</v>
      </c>
    </row>
    <row r="1222" spans="2:53" x14ac:dyDescent="0.25">
      <c r="B1222" s="68">
        <v>2024</v>
      </c>
      <c r="C1222" s="68">
        <v>891780111</v>
      </c>
      <c r="D1222" s="69" t="s">
        <v>64</v>
      </c>
      <c r="E1222" s="74" t="s">
        <v>6912</v>
      </c>
      <c r="F1222" s="71" t="s">
        <v>6911</v>
      </c>
      <c r="G1222" s="314">
        <v>0</v>
      </c>
      <c r="H1222" s="67" t="s">
        <v>72</v>
      </c>
      <c r="I1222" s="69" t="s">
        <v>65</v>
      </c>
      <c r="J1222" s="70" t="s">
        <v>6897</v>
      </c>
      <c r="K1222" s="70">
        <v>10000000</v>
      </c>
      <c r="L1222" s="68" t="s">
        <v>67</v>
      </c>
      <c r="M1222" s="70" t="s">
        <v>6910</v>
      </c>
      <c r="N1222" s="70">
        <v>57463940</v>
      </c>
      <c r="O1222" s="70">
        <v>1499</v>
      </c>
      <c r="P1222" s="158">
        <v>45475</v>
      </c>
      <c r="Q1222" s="70">
        <v>2126650000</v>
      </c>
      <c r="R1222" s="158">
        <v>45518</v>
      </c>
      <c r="S1222" s="70">
        <v>10000000</v>
      </c>
      <c r="T1222" s="67" t="s">
        <v>66</v>
      </c>
      <c r="U1222" s="70">
        <v>85467461</v>
      </c>
      <c r="V1222" s="70" t="s">
        <v>6140</v>
      </c>
      <c r="W1222" s="158">
        <v>45518</v>
      </c>
      <c r="X1222" s="158">
        <v>45519</v>
      </c>
      <c r="Y1222" s="78" t="s">
        <v>74</v>
      </c>
      <c r="Z1222" s="158">
        <v>45626</v>
      </c>
      <c r="AA1222" s="71">
        <f t="shared" si="95"/>
        <v>107</v>
      </c>
      <c r="AB1222" s="71">
        <v>0</v>
      </c>
      <c r="AC1222" s="299">
        <v>0</v>
      </c>
      <c r="AD1222" s="71">
        <v>0</v>
      </c>
      <c r="AE1222" s="158" t="s">
        <v>74</v>
      </c>
      <c r="AF1222" s="71">
        <f t="shared" si="91"/>
        <v>0</v>
      </c>
      <c r="AG1222" s="70">
        <v>0</v>
      </c>
      <c r="AH1222" s="300">
        <v>0</v>
      </c>
      <c r="AI1222" s="158" t="s">
        <v>74</v>
      </c>
      <c r="AJ1222" s="67">
        <v>0</v>
      </c>
      <c r="AK1222" s="76" t="s">
        <v>74</v>
      </c>
      <c r="AL1222" s="76" t="s">
        <v>74</v>
      </c>
      <c r="AM1222" s="71">
        <f t="shared" si="92"/>
        <v>0</v>
      </c>
      <c r="AN1222" s="305">
        <f>+K1222+AC1222-AH1222</f>
        <v>10000000</v>
      </c>
      <c r="AO1222" s="67" t="s">
        <v>66</v>
      </c>
      <c r="AP1222" s="70">
        <v>10000000</v>
      </c>
      <c r="AQ1222" s="67" t="s">
        <v>94</v>
      </c>
      <c r="AR1222" s="70">
        <v>0</v>
      </c>
      <c r="AS1222" s="80" t="s">
        <v>74</v>
      </c>
      <c r="AT1222" s="301">
        <v>7500000</v>
      </c>
      <c r="AU1222" s="203">
        <f t="shared" si="93"/>
        <v>2500000</v>
      </c>
      <c r="AV1222" s="83">
        <f t="shared" si="94"/>
        <v>0.75</v>
      </c>
      <c r="AW1222" s="158" t="s">
        <v>74</v>
      </c>
      <c r="AX1222" s="67" t="s">
        <v>95</v>
      </c>
      <c r="AY1222" s="71" t="s">
        <v>6909</v>
      </c>
      <c r="AZ1222" s="68" t="s">
        <v>66</v>
      </c>
      <c r="BA1222" s="68" t="s">
        <v>66</v>
      </c>
    </row>
    <row r="1223" spans="2:53" x14ac:dyDescent="0.25">
      <c r="B1223" s="68">
        <v>2024</v>
      </c>
      <c r="C1223" s="68">
        <v>891780111</v>
      </c>
      <c r="D1223" s="69" t="s">
        <v>64</v>
      </c>
      <c r="E1223" s="74" t="s">
        <v>6908</v>
      </c>
      <c r="F1223" s="71" t="s">
        <v>6907</v>
      </c>
      <c r="G1223" s="314">
        <v>0</v>
      </c>
      <c r="H1223" s="67" t="s">
        <v>72</v>
      </c>
      <c r="I1223" s="69" t="s">
        <v>65</v>
      </c>
      <c r="J1223" s="70" t="s">
        <v>6906</v>
      </c>
      <c r="K1223" s="70">
        <v>8400000</v>
      </c>
      <c r="L1223" s="68" t="s">
        <v>67</v>
      </c>
      <c r="M1223" s="70" t="s">
        <v>6905</v>
      </c>
      <c r="N1223" s="70">
        <v>1082889446</v>
      </c>
      <c r="O1223" s="70">
        <v>1499</v>
      </c>
      <c r="P1223" s="158">
        <v>45475</v>
      </c>
      <c r="Q1223" s="70">
        <v>2126650000</v>
      </c>
      <c r="R1223" s="158">
        <v>45518</v>
      </c>
      <c r="S1223" s="70">
        <v>8400000</v>
      </c>
      <c r="T1223" s="67" t="s">
        <v>66</v>
      </c>
      <c r="U1223" s="70">
        <v>85467461</v>
      </c>
      <c r="V1223" s="70" t="s">
        <v>6140</v>
      </c>
      <c r="W1223" s="158">
        <v>45518</v>
      </c>
      <c r="X1223" s="158">
        <v>45519</v>
      </c>
      <c r="Y1223" s="78" t="s">
        <v>74</v>
      </c>
      <c r="Z1223" s="158">
        <v>45626</v>
      </c>
      <c r="AA1223" s="71">
        <f t="shared" si="95"/>
        <v>107</v>
      </c>
      <c r="AB1223" s="71">
        <v>0</v>
      </c>
      <c r="AC1223" s="299">
        <v>0</v>
      </c>
      <c r="AD1223" s="71">
        <v>0</v>
      </c>
      <c r="AE1223" s="158" t="s">
        <v>74</v>
      </c>
      <c r="AF1223" s="71">
        <f t="shared" si="91"/>
        <v>0</v>
      </c>
      <c r="AG1223" s="70">
        <v>0</v>
      </c>
      <c r="AH1223" s="300">
        <v>0</v>
      </c>
      <c r="AI1223" s="158" t="s">
        <v>74</v>
      </c>
      <c r="AJ1223" s="67">
        <v>0</v>
      </c>
      <c r="AK1223" s="76" t="s">
        <v>74</v>
      </c>
      <c r="AL1223" s="76" t="s">
        <v>74</v>
      </c>
      <c r="AM1223" s="71">
        <f t="shared" si="92"/>
        <v>0</v>
      </c>
      <c r="AN1223" s="305">
        <f>+K1223+AC1223-AH1223</f>
        <v>8400000</v>
      </c>
      <c r="AO1223" s="67" t="s">
        <v>66</v>
      </c>
      <c r="AP1223" s="70">
        <v>8400000</v>
      </c>
      <c r="AQ1223" s="67" t="s">
        <v>94</v>
      </c>
      <c r="AR1223" s="70">
        <v>0</v>
      </c>
      <c r="AS1223" s="80" t="s">
        <v>74</v>
      </c>
      <c r="AT1223" s="301">
        <v>6300000</v>
      </c>
      <c r="AU1223" s="203">
        <f t="shared" si="93"/>
        <v>2100000</v>
      </c>
      <c r="AV1223" s="83">
        <f t="shared" si="94"/>
        <v>0.75</v>
      </c>
      <c r="AW1223" s="158" t="s">
        <v>74</v>
      </c>
      <c r="AX1223" s="67" t="s">
        <v>95</v>
      </c>
      <c r="AY1223" s="71" t="s">
        <v>6900</v>
      </c>
      <c r="AZ1223" s="68" t="s">
        <v>66</v>
      </c>
      <c r="BA1223" s="68" t="s">
        <v>66</v>
      </c>
    </row>
    <row r="1224" spans="2:53" x14ac:dyDescent="0.25">
      <c r="B1224" s="68">
        <v>2024</v>
      </c>
      <c r="C1224" s="68">
        <v>891780111</v>
      </c>
      <c r="D1224" s="69" t="s">
        <v>64</v>
      </c>
      <c r="E1224" s="74" t="s">
        <v>6904</v>
      </c>
      <c r="F1224" s="71" t="s">
        <v>6903</v>
      </c>
      <c r="G1224" s="314">
        <v>0</v>
      </c>
      <c r="H1224" s="67" t="s">
        <v>72</v>
      </c>
      <c r="I1224" s="69" t="s">
        <v>65</v>
      </c>
      <c r="J1224" s="70" t="s">
        <v>6902</v>
      </c>
      <c r="K1224" s="70">
        <v>8400000</v>
      </c>
      <c r="L1224" s="68" t="s">
        <v>67</v>
      </c>
      <c r="M1224" s="70" t="s">
        <v>6901</v>
      </c>
      <c r="N1224" s="70">
        <v>1082987415</v>
      </c>
      <c r="O1224" s="70">
        <v>1499</v>
      </c>
      <c r="P1224" s="158">
        <v>45475</v>
      </c>
      <c r="Q1224" s="70">
        <v>2126650000</v>
      </c>
      <c r="R1224" s="158">
        <v>45518</v>
      </c>
      <c r="S1224" s="70">
        <v>8400000</v>
      </c>
      <c r="T1224" s="67" t="s">
        <v>66</v>
      </c>
      <c r="U1224" s="70">
        <v>85459497</v>
      </c>
      <c r="V1224" s="70" t="s">
        <v>4616</v>
      </c>
      <c r="W1224" s="158">
        <v>45518</v>
      </c>
      <c r="X1224" s="158">
        <v>45519</v>
      </c>
      <c r="Y1224" s="78" t="s">
        <v>74</v>
      </c>
      <c r="Z1224" s="158">
        <v>45626</v>
      </c>
      <c r="AA1224" s="71">
        <f t="shared" si="95"/>
        <v>107</v>
      </c>
      <c r="AB1224" s="71">
        <v>0</v>
      </c>
      <c r="AC1224" s="299">
        <v>0</v>
      </c>
      <c r="AD1224" s="71">
        <v>0</v>
      </c>
      <c r="AE1224" s="158" t="s">
        <v>74</v>
      </c>
      <c r="AF1224" s="71">
        <f t="shared" ref="AF1224:AF1287" si="96">+IF(AE1224="1800-01-01",0,AE1224-Z1224)</f>
        <v>0</v>
      </c>
      <c r="AG1224" s="70">
        <v>0</v>
      </c>
      <c r="AH1224" s="300">
        <v>0</v>
      </c>
      <c r="AI1224" s="158" t="s">
        <v>74</v>
      </c>
      <c r="AJ1224" s="67">
        <v>0</v>
      </c>
      <c r="AK1224" s="76" t="s">
        <v>74</v>
      </c>
      <c r="AL1224" s="76" t="s">
        <v>74</v>
      </c>
      <c r="AM1224" s="71">
        <f t="shared" ref="AM1224:AM1287" si="97">+IF(AK1224="1800-01-01",0,AL1224-AK1224)</f>
        <v>0</v>
      </c>
      <c r="AN1224" s="305">
        <f>+K1224+AC1224-AH1224</f>
        <v>8400000</v>
      </c>
      <c r="AO1224" s="67" t="s">
        <v>66</v>
      </c>
      <c r="AP1224" s="70">
        <v>8400000</v>
      </c>
      <c r="AQ1224" s="67" t="s">
        <v>94</v>
      </c>
      <c r="AR1224" s="70">
        <v>0</v>
      </c>
      <c r="AS1224" s="80" t="s">
        <v>74</v>
      </c>
      <c r="AT1224" s="301">
        <v>6300000</v>
      </c>
      <c r="AU1224" s="203">
        <f t="shared" ref="AU1224:AU1287" si="98">AN1224-AT1224</f>
        <v>2100000</v>
      </c>
      <c r="AV1224" s="83">
        <f t="shared" ref="AV1224:AV1287" si="99">+IFERROR(AT1224/AN1224,"_")</f>
        <v>0.75</v>
      </c>
      <c r="AW1224" s="158" t="s">
        <v>74</v>
      </c>
      <c r="AX1224" s="67" t="s">
        <v>95</v>
      </c>
      <c r="AY1224" s="71" t="s">
        <v>6900</v>
      </c>
      <c r="AZ1224" s="68" t="s">
        <v>66</v>
      </c>
      <c r="BA1224" s="68" t="s">
        <v>66</v>
      </c>
    </row>
    <row r="1225" spans="2:53" x14ac:dyDescent="0.25">
      <c r="B1225" s="68">
        <v>2024</v>
      </c>
      <c r="C1225" s="68">
        <v>891780111</v>
      </c>
      <c r="D1225" s="69" t="s">
        <v>64</v>
      </c>
      <c r="E1225" s="74" t="s">
        <v>6899</v>
      </c>
      <c r="F1225" s="71" t="s">
        <v>6898</v>
      </c>
      <c r="G1225" s="314">
        <v>0</v>
      </c>
      <c r="H1225" s="67" t="s">
        <v>72</v>
      </c>
      <c r="I1225" s="69" t="s">
        <v>65</v>
      </c>
      <c r="J1225" s="70" t="s">
        <v>6897</v>
      </c>
      <c r="K1225" s="70">
        <v>8400000</v>
      </c>
      <c r="L1225" s="68" t="s">
        <v>67</v>
      </c>
      <c r="M1225" s="70" t="s">
        <v>6896</v>
      </c>
      <c r="N1225" s="70">
        <v>1083039448</v>
      </c>
      <c r="O1225" s="70">
        <v>1499</v>
      </c>
      <c r="P1225" s="158">
        <v>45475</v>
      </c>
      <c r="Q1225" s="70">
        <v>2126650000</v>
      </c>
      <c r="R1225" s="158">
        <v>45518</v>
      </c>
      <c r="S1225" s="70">
        <v>8400000</v>
      </c>
      <c r="T1225" s="67" t="s">
        <v>66</v>
      </c>
      <c r="U1225" s="70">
        <v>85467461</v>
      </c>
      <c r="V1225" s="70" t="s">
        <v>6140</v>
      </c>
      <c r="W1225" s="158">
        <v>45518</v>
      </c>
      <c r="X1225" s="158">
        <v>45519</v>
      </c>
      <c r="Y1225" s="78" t="s">
        <v>74</v>
      </c>
      <c r="Z1225" s="158">
        <v>45626</v>
      </c>
      <c r="AA1225" s="71">
        <f t="shared" si="95"/>
        <v>107</v>
      </c>
      <c r="AB1225" s="71">
        <v>0</v>
      </c>
      <c r="AC1225" s="299">
        <v>0</v>
      </c>
      <c r="AD1225" s="71">
        <v>0</v>
      </c>
      <c r="AE1225" s="158" t="s">
        <v>74</v>
      </c>
      <c r="AF1225" s="71">
        <f t="shared" si="96"/>
        <v>0</v>
      </c>
      <c r="AG1225" s="70">
        <v>0</v>
      </c>
      <c r="AH1225" s="300">
        <v>0</v>
      </c>
      <c r="AI1225" s="158" t="s">
        <v>74</v>
      </c>
      <c r="AJ1225" s="67">
        <v>0</v>
      </c>
      <c r="AK1225" s="76" t="s">
        <v>74</v>
      </c>
      <c r="AL1225" s="76" t="s">
        <v>74</v>
      </c>
      <c r="AM1225" s="71">
        <f t="shared" si="97"/>
        <v>0</v>
      </c>
      <c r="AN1225" s="305">
        <f>+K1225+AC1225-AH1225</f>
        <v>8400000</v>
      </c>
      <c r="AO1225" s="67" t="s">
        <v>66</v>
      </c>
      <c r="AP1225" s="70">
        <v>8400000</v>
      </c>
      <c r="AQ1225" s="67" t="s">
        <v>94</v>
      </c>
      <c r="AR1225" s="70">
        <v>0</v>
      </c>
      <c r="AS1225" s="80" t="s">
        <v>74</v>
      </c>
      <c r="AT1225" s="301">
        <v>6300000</v>
      </c>
      <c r="AU1225" s="203">
        <f t="shared" si="98"/>
        <v>2100000</v>
      </c>
      <c r="AV1225" s="83">
        <f t="shared" si="99"/>
        <v>0.75</v>
      </c>
      <c r="AW1225" s="158" t="s">
        <v>74</v>
      </c>
      <c r="AX1225" s="67" t="s">
        <v>95</v>
      </c>
      <c r="AY1225" s="71" t="s">
        <v>6895</v>
      </c>
      <c r="AZ1225" s="68" t="s">
        <v>66</v>
      </c>
      <c r="BA1225" s="68" t="s">
        <v>66</v>
      </c>
    </row>
    <row r="1226" spans="2:53" x14ac:dyDescent="0.25">
      <c r="B1226" s="68">
        <v>2024</v>
      </c>
      <c r="C1226" s="68">
        <v>891780111</v>
      </c>
      <c r="D1226" s="69" t="s">
        <v>64</v>
      </c>
      <c r="E1226" s="74" t="s">
        <v>6894</v>
      </c>
      <c r="F1226" s="71" t="s">
        <v>6893</v>
      </c>
      <c r="G1226" s="314">
        <v>0</v>
      </c>
      <c r="H1226" s="67" t="s">
        <v>72</v>
      </c>
      <c r="I1226" s="69" t="s">
        <v>65</v>
      </c>
      <c r="J1226" s="70" t="s">
        <v>6892</v>
      </c>
      <c r="K1226" s="70">
        <v>13200000</v>
      </c>
      <c r="L1226" s="68" t="s">
        <v>67</v>
      </c>
      <c r="M1226" s="70" t="s">
        <v>6891</v>
      </c>
      <c r="N1226" s="70">
        <v>1004278559</v>
      </c>
      <c r="O1226" s="70">
        <v>1498</v>
      </c>
      <c r="P1226" s="158">
        <v>45475</v>
      </c>
      <c r="Q1226" s="70">
        <v>4519037000</v>
      </c>
      <c r="R1226" s="158">
        <v>45518</v>
      </c>
      <c r="S1226" s="70">
        <v>13200000</v>
      </c>
      <c r="T1226" s="67" t="s">
        <v>66</v>
      </c>
      <c r="U1226" s="70">
        <v>1082964146</v>
      </c>
      <c r="V1226" s="70" t="s">
        <v>6309</v>
      </c>
      <c r="W1226" s="158">
        <v>45518</v>
      </c>
      <c r="X1226" s="158">
        <v>45519</v>
      </c>
      <c r="Y1226" s="78" t="s">
        <v>74</v>
      </c>
      <c r="Z1226" s="158">
        <v>45626</v>
      </c>
      <c r="AA1226" s="71">
        <f t="shared" si="95"/>
        <v>107</v>
      </c>
      <c r="AB1226" s="71">
        <v>0</v>
      </c>
      <c r="AC1226" s="299">
        <v>0</v>
      </c>
      <c r="AD1226" s="71">
        <v>0</v>
      </c>
      <c r="AE1226" s="158" t="s">
        <v>74</v>
      </c>
      <c r="AF1226" s="71">
        <f t="shared" si="96"/>
        <v>0</v>
      </c>
      <c r="AG1226" s="70">
        <v>0</v>
      </c>
      <c r="AH1226" s="300">
        <v>0</v>
      </c>
      <c r="AI1226" s="158" t="s">
        <v>74</v>
      </c>
      <c r="AJ1226" s="67">
        <v>0</v>
      </c>
      <c r="AK1226" s="76" t="s">
        <v>74</v>
      </c>
      <c r="AL1226" s="76" t="s">
        <v>74</v>
      </c>
      <c r="AM1226" s="71">
        <f t="shared" si="97"/>
        <v>0</v>
      </c>
      <c r="AN1226" s="305">
        <f>+K1226+AC1226-AH1226</f>
        <v>13200000</v>
      </c>
      <c r="AO1226" s="67" t="s">
        <v>66</v>
      </c>
      <c r="AP1226" s="70">
        <v>13200000</v>
      </c>
      <c r="AQ1226" s="67" t="s">
        <v>94</v>
      </c>
      <c r="AR1226" s="70">
        <v>0</v>
      </c>
      <c r="AS1226" s="80" t="s">
        <v>74</v>
      </c>
      <c r="AT1226" s="301">
        <v>9900000</v>
      </c>
      <c r="AU1226" s="203">
        <f t="shared" si="98"/>
        <v>3300000</v>
      </c>
      <c r="AV1226" s="83">
        <f t="shared" si="99"/>
        <v>0.75</v>
      </c>
      <c r="AW1226" s="158" t="s">
        <v>74</v>
      </c>
      <c r="AX1226" s="67" t="s">
        <v>95</v>
      </c>
      <c r="AY1226" s="71" t="s">
        <v>6887</v>
      </c>
      <c r="AZ1226" s="68" t="s">
        <v>66</v>
      </c>
      <c r="BA1226" s="68" t="s">
        <v>66</v>
      </c>
    </row>
    <row r="1227" spans="2:53" x14ac:dyDescent="0.25">
      <c r="B1227" s="68">
        <v>2024</v>
      </c>
      <c r="C1227" s="68">
        <v>891780111</v>
      </c>
      <c r="D1227" s="69" t="s">
        <v>64</v>
      </c>
      <c r="E1227" s="74" t="s">
        <v>6890</v>
      </c>
      <c r="F1227" s="71" t="s">
        <v>6889</v>
      </c>
      <c r="G1227" s="314">
        <v>0</v>
      </c>
      <c r="H1227" s="67" t="s">
        <v>72</v>
      </c>
      <c r="I1227" s="69" t="s">
        <v>65</v>
      </c>
      <c r="J1227" s="70" t="s">
        <v>6677</v>
      </c>
      <c r="K1227" s="70">
        <v>12000000</v>
      </c>
      <c r="L1227" s="68" t="s">
        <v>67</v>
      </c>
      <c r="M1227" s="70" t="s">
        <v>6888</v>
      </c>
      <c r="N1227" s="70">
        <v>1084743044</v>
      </c>
      <c r="O1227" s="70">
        <v>1498</v>
      </c>
      <c r="P1227" s="158">
        <v>45475</v>
      </c>
      <c r="Q1227" s="70">
        <v>4519037000</v>
      </c>
      <c r="R1227" s="158">
        <v>45518</v>
      </c>
      <c r="S1227" s="70">
        <v>12000000</v>
      </c>
      <c r="T1227" s="67" t="s">
        <v>66</v>
      </c>
      <c r="U1227" s="70">
        <v>1082964146</v>
      </c>
      <c r="V1227" s="70" t="s">
        <v>6309</v>
      </c>
      <c r="W1227" s="158">
        <v>45518</v>
      </c>
      <c r="X1227" s="158">
        <v>45519</v>
      </c>
      <c r="Y1227" s="78" t="s">
        <v>74</v>
      </c>
      <c r="Z1227" s="158">
        <v>45626</v>
      </c>
      <c r="AA1227" s="71">
        <f t="shared" si="95"/>
        <v>107</v>
      </c>
      <c r="AB1227" s="71">
        <v>0</v>
      </c>
      <c r="AC1227" s="299">
        <v>0</v>
      </c>
      <c r="AD1227" s="71">
        <v>0</v>
      </c>
      <c r="AE1227" s="158" t="s">
        <v>74</v>
      </c>
      <c r="AF1227" s="71">
        <f t="shared" si="96"/>
        <v>0</v>
      </c>
      <c r="AG1227" s="70">
        <v>0</v>
      </c>
      <c r="AH1227" s="300">
        <v>0</v>
      </c>
      <c r="AI1227" s="158" t="s">
        <v>74</v>
      </c>
      <c r="AJ1227" s="67">
        <v>0</v>
      </c>
      <c r="AK1227" s="76" t="s">
        <v>74</v>
      </c>
      <c r="AL1227" s="76" t="s">
        <v>74</v>
      </c>
      <c r="AM1227" s="71">
        <f t="shared" si="97"/>
        <v>0</v>
      </c>
      <c r="AN1227" s="305">
        <f>+K1227+AC1227-AH1227</f>
        <v>12000000</v>
      </c>
      <c r="AO1227" s="67" t="s">
        <v>66</v>
      </c>
      <c r="AP1227" s="70">
        <v>12000000</v>
      </c>
      <c r="AQ1227" s="67" t="s">
        <v>94</v>
      </c>
      <c r="AR1227" s="70">
        <v>0</v>
      </c>
      <c r="AS1227" s="80" t="s">
        <v>74</v>
      </c>
      <c r="AT1227" s="301">
        <v>9000000</v>
      </c>
      <c r="AU1227" s="203">
        <f t="shared" si="98"/>
        <v>3000000</v>
      </c>
      <c r="AV1227" s="83">
        <f t="shared" si="99"/>
        <v>0.75</v>
      </c>
      <c r="AW1227" s="158" t="s">
        <v>74</v>
      </c>
      <c r="AX1227" s="67" t="s">
        <v>95</v>
      </c>
      <c r="AY1227" s="71" t="s">
        <v>6887</v>
      </c>
      <c r="AZ1227" s="68" t="s">
        <v>66</v>
      </c>
      <c r="BA1227" s="68" t="s">
        <v>66</v>
      </c>
    </row>
    <row r="1228" spans="2:53" x14ac:dyDescent="0.25">
      <c r="B1228" s="68">
        <v>2024</v>
      </c>
      <c r="C1228" s="68">
        <v>891780111</v>
      </c>
      <c r="D1228" s="69" t="s">
        <v>64</v>
      </c>
      <c r="E1228" s="74" t="s">
        <v>6886</v>
      </c>
      <c r="F1228" s="71" t="s">
        <v>6885</v>
      </c>
      <c r="G1228" s="314">
        <v>0</v>
      </c>
      <c r="H1228" s="67" t="s">
        <v>72</v>
      </c>
      <c r="I1228" s="69" t="s">
        <v>65</v>
      </c>
      <c r="J1228" s="70" t="s">
        <v>6677</v>
      </c>
      <c r="K1228" s="70">
        <v>13200000</v>
      </c>
      <c r="L1228" s="68" t="s">
        <v>67</v>
      </c>
      <c r="M1228" s="70" t="s">
        <v>6884</v>
      </c>
      <c r="N1228" s="70">
        <v>36556729</v>
      </c>
      <c r="O1228" s="70">
        <v>1498</v>
      </c>
      <c r="P1228" s="158">
        <v>45475</v>
      </c>
      <c r="Q1228" s="70">
        <v>4519037000</v>
      </c>
      <c r="R1228" s="158">
        <v>45518</v>
      </c>
      <c r="S1228" s="70">
        <v>13200000</v>
      </c>
      <c r="T1228" s="67" t="s">
        <v>66</v>
      </c>
      <c r="U1228" s="70">
        <v>1082964146</v>
      </c>
      <c r="V1228" s="70" t="s">
        <v>6309</v>
      </c>
      <c r="W1228" s="158">
        <v>45518</v>
      </c>
      <c r="X1228" s="158">
        <v>45519</v>
      </c>
      <c r="Y1228" s="78" t="s">
        <v>74</v>
      </c>
      <c r="Z1228" s="158">
        <v>45626</v>
      </c>
      <c r="AA1228" s="71">
        <f t="shared" si="95"/>
        <v>107</v>
      </c>
      <c r="AB1228" s="71">
        <v>0</v>
      </c>
      <c r="AC1228" s="299">
        <v>0</v>
      </c>
      <c r="AD1228" s="71">
        <v>0</v>
      </c>
      <c r="AE1228" s="158" t="s">
        <v>74</v>
      </c>
      <c r="AF1228" s="71">
        <f t="shared" si="96"/>
        <v>0</v>
      </c>
      <c r="AG1228" s="70">
        <v>0</v>
      </c>
      <c r="AH1228" s="300">
        <v>0</v>
      </c>
      <c r="AI1228" s="158" t="s">
        <v>74</v>
      </c>
      <c r="AJ1228" s="67">
        <v>0</v>
      </c>
      <c r="AK1228" s="76" t="s">
        <v>74</v>
      </c>
      <c r="AL1228" s="76" t="s">
        <v>74</v>
      </c>
      <c r="AM1228" s="71">
        <f t="shared" si="97"/>
        <v>0</v>
      </c>
      <c r="AN1228" s="305">
        <f>+K1228+AC1228-AH1228</f>
        <v>13200000</v>
      </c>
      <c r="AO1228" s="67" t="s">
        <v>66</v>
      </c>
      <c r="AP1228" s="70">
        <v>13200000</v>
      </c>
      <c r="AQ1228" s="67" t="s">
        <v>94</v>
      </c>
      <c r="AR1228" s="70">
        <v>0</v>
      </c>
      <c r="AS1228" s="80" t="s">
        <v>74</v>
      </c>
      <c r="AT1228" s="301">
        <v>9900000</v>
      </c>
      <c r="AU1228" s="203">
        <f t="shared" si="98"/>
        <v>3300000</v>
      </c>
      <c r="AV1228" s="83">
        <f t="shared" si="99"/>
        <v>0.75</v>
      </c>
      <c r="AW1228" s="158" t="s">
        <v>74</v>
      </c>
      <c r="AX1228" s="67" t="s">
        <v>95</v>
      </c>
      <c r="AY1228" s="71" t="s">
        <v>6883</v>
      </c>
      <c r="AZ1228" s="68" t="s">
        <v>66</v>
      </c>
      <c r="BA1228" s="68" t="s">
        <v>66</v>
      </c>
    </row>
    <row r="1229" spans="2:53" x14ac:dyDescent="0.25">
      <c r="B1229" s="68">
        <v>2024</v>
      </c>
      <c r="C1229" s="68">
        <v>891780111</v>
      </c>
      <c r="D1229" s="69" t="s">
        <v>64</v>
      </c>
      <c r="E1229" s="74" t="s">
        <v>6882</v>
      </c>
      <c r="F1229" s="71" t="s">
        <v>6881</v>
      </c>
      <c r="G1229" s="314">
        <v>0</v>
      </c>
      <c r="H1229" s="67" t="s">
        <v>72</v>
      </c>
      <c r="I1229" s="69" t="s">
        <v>65</v>
      </c>
      <c r="J1229" s="70" t="s">
        <v>6677</v>
      </c>
      <c r="K1229" s="70">
        <v>12000000</v>
      </c>
      <c r="L1229" s="68" t="s">
        <v>67</v>
      </c>
      <c r="M1229" s="70" t="s">
        <v>6880</v>
      </c>
      <c r="N1229" s="70">
        <v>1083016500</v>
      </c>
      <c r="O1229" s="70">
        <v>1498</v>
      </c>
      <c r="P1229" s="158">
        <v>45475</v>
      </c>
      <c r="Q1229" s="70">
        <v>4519037000</v>
      </c>
      <c r="R1229" s="158">
        <v>45518</v>
      </c>
      <c r="S1229" s="70">
        <v>12000000</v>
      </c>
      <c r="T1229" s="67" t="s">
        <v>66</v>
      </c>
      <c r="U1229" s="70">
        <v>1082964146</v>
      </c>
      <c r="V1229" s="70" t="s">
        <v>6309</v>
      </c>
      <c r="W1229" s="158">
        <v>45518</v>
      </c>
      <c r="X1229" s="158">
        <v>45519</v>
      </c>
      <c r="Y1229" s="78" t="s">
        <v>74</v>
      </c>
      <c r="Z1229" s="158">
        <v>45626</v>
      </c>
      <c r="AA1229" s="71">
        <f t="shared" si="95"/>
        <v>107</v>
      </c>
      <c r="AB1229" s="71">
        <v>0</v>
      </c>
      <c r="AC1229" s="299">
        <v>0</v>
      </c>
      <c r="AD1229" s="71">
        <v>0</v>
      </c>
      <c r="AE1229" s="158" t="s">
        <v>74</v>
      </c>
      <c r="AF1229" s="71">
        <f t="shared" si="96"/>
        <v>0</v>
      </c>
      <c r="AG1229" s="70">
        <v>0</v>
      </c>
      <c r="AH1229" s="300">
        <v>0</v>
      </c>
      <c r="AI1229" s="158" t="s">
        <v>74</v>
      </c>
      <c r="AJ1229" s="67">
        <v>0</v>
      </c>
      <c r="AK1229" s="76" t="s">
        <v>74</v>
      </c>
      <c r="AL1229" s="76" t="s">
        <v>74</v>
      </c>
      <c r="AM1229" s="71">
        <f t="shared" si="97"/>
        <v>0</v>
      </c>
      <c r="AN1229" s="305">
        <f>+K1229+AC1229-AH1229</f>
        <v>12000000</v>
      </c>
      <c r="AO1229" s="67" t="s">
        <v>66</v>
      </c>
      <c r="AP1229" s="70">
        <v>12000000</v>
      </c>
      <c r="AQ1229" s="67" t="s">
        <v>94</v>
      </c>
      <c r="AR1229" s="70">
        <v>0</v>
      </c>
      <c r="AS1229" s="80" t="s">
        <v>74</v>
      </c>
      <c r="AT1229" s="301">
        <v>9000000</v>
      </c>
      <c r="AU1229" s="203">
        <f t="shared" si="98"/>
        <v>3000000</v>
      </c>
      <c r="AV1229" s="83">
        <f t="shared" si="99"/>
        <v>0.75</v>
      </c>
      <c r="AW1229" s="158" t="s">
        <v>74</v>
      </c>
      <c r="AX1229" s="67" t="s">
        <v>95</v>
      </c>
      <c r="AY1229" s="71" t="s">
        <v>6879</v>
      </c>
      <c r="AZ1229" s="68" t="s">
        <v>66</v>
      </c>
      <c r="BA1229" s="68" t="s">
        <v>66</v>
      </c>
    </row>
    <row r="1230" spans="2:53" x14ac:dyDescent="0.25">
      <c r="B1230" s="68">
        <v>2024</v>
      </c>
      <c r="C1230" s="68">
        <v>891780111</v>
      </c>
      <c r="D1230" s="69" t="s">
        <v>64</v>
      </c>
      <c r="E1230" s="74" t="s">
        <v>6878</v>
      </c>
      <c r="F1230" s="71" t="s">
        <v>6877</v>
      </c>
      <c r="G1230" s="314">
        <v>0</v>
      </c>
      <c r="H1230" s="67" t="s">
        <v>72</v>
      </c>
      <c r="I1230" s="69" t="s">
        <v>65</v>
      </c>
      <c r="J1230" s="70" t="s">
        <v>6876</v>
      </c>
      <c r="K1230" s="70">
        <v>16000000</v>
      </c>
      <c r="L1230" s="68" t="s">
        <v>67</v>
      </c>
      <c r="M1230" s="70" t="s">
        <v>6875</v>
      </c>
      <c r="N1230" s="70">
        <v>1065883393</v>
      </c>
      <c r="O1230" s="70">
        <v>1498</v>
      </c>
      <c r="P1230" s="158">
        <v>45475</v>
      </c>
      <c r="Q1230" s="70">
        <v>4519037000</v>
      </c>
      <c r="R1230" s="158">
        <v>45518</v>
      </c>
      <c r="S1230" s="70">
        <v>16000000</v>
      </c>
      <c r="T1230" s="67" t="s">
        <v>66</v>
      </c>
      <c r="U1230" s="70">
        <v>15443332</v>
      </c>
      <c r="V1230" s="70" t="s">
        <v>4286</v>
      </c>
      <c r="W1230" s="158">
        <v>45518</v>
      </c>
      <c r="X1230" s="158">
        <v>45519</v>
      </c>
      <c r="Y1230" s="78" t="s">
        <v>74</v>
      </c>
      <c r="Z1230" s="158">
        <v>45626</v>
      </c>
      <c r="AA1230" s="71">
        <f t="shared" si="95"/>
        <v>107</v>
      </c>
      <c r="AB1230" s="71">
        <v>0</v>
      </c>
      <c r="AC1230" s="299">
        <v>0</v>
      </c>
      <c r="AD1230" s="71">
        <v>0</v>
      </c>
      <c r="AE1230" s="158" t="s">
        <v>74</v>
      </c>
      <c r="AF1230" s="71">
        <f t="shared" si="96"/>
        <v>0</v>
      </c>
      <c r="AG1230" s="70">
        <v>0</v>
      </c>
      <c r="AH1230" s="300">
        <v>0</v>
      </c>
      <c r="AI1230" s="158" t="s">
        <v>74</v>
      </c>
      <c r="AJ1230" s="67">
        <v>0</v>
      </c>
      <c r="AK1230" s="76" t="s">
        <v>74</v>
      </c>
      <c r="AL1230" s="76" t="s">
        <v>74</v>
      </c>
      <c r="AM1230" s="71">
        <f t="shared" si="97"/>
        <v>0</v>
      </c>
      <c r="AN1230" s="305">
        <f>+K1230+AC1230-AH1230</f>
        <v>16000000</v>
      </c>
      <c r="AO1230" s="67" t="s">
        <v>66</v>
      </c>
      <c r="AP1230" s="70">
        <v>16000000</v>
      </c>
      <c r="AQ1230" s="67" t="s">
        <v>94</v>
      </c>
      <c r="AR1230" s="70">
        <v>0</v>
      </c>
      <c r="AS1230" s="80" t="s">
        <v>74</v>
      </c>
      <c r="AT1230" s="301">
        <v>12000000</v>
      </c>
      <c r="AU1230" s="203">
        <f t="shared" si="98"/>
        <v>4000000</v>
      </c>
      <c r="AV1230" s="83">
        <f t="shared" si="99"/>
        <v>0.75</v>
      </c>
      <c r="AW1230" s="158" t="s">
        <v>74</v>
      </c>
      <c r="AX1230" s="67" t="s">
        <v>95</v>
      </c>
      <c r="AY1230" s="71" t="s">
        <v>6874</v>
      </c>
      <c r="AZ1230" s="68" t="s">
        <v>66</v>
      </c>
      <c r="BA1230" s="68" t="s">
        <v>66</v>
      </c>
    </row>
    <row r="1231" spans="2:53" x14ac:dyDescent="0.25">
      <c r="B1231" s="68">
        <v>2024</v>
      </c>
      <c r="C1231" s="68">
        <v>891780111</v>
      </c>
      <c r="D1231" s="69" t="s">
        <v>64</v>
      </c>
      <c r="E1231" s="74" t="s">
        <v>6873</v>
      </c>
      <c r="F1231" s="71" t="s">
        <v>6872</v>
      </c>
      <c r="G1231" s="314">
        <v>0</v>
      </c>
      <c r="H1231" s="67" t="s">
        <v>72</v>
      </c>
      <c r="I1231" s="69" t="s">
        <v>65</v>
      </c>
      <c r="J1231" s="70" t="s">
        <v>6871</v>
      </c>
      <c r="K1231" s="70">
        <v>12000000</v>
      </c>
      <c r="L1231" s="68" t="s">
        <v>67</v>
      </c>
      <c r="M1231" s="70" t="s">
        <v>6870</v>
      </c>
      <c r="N1231" s="70">
        <v>1045742739</v>
      </c>
      <c r="O1231" s="70">
        <v>1498</v>
      </c>
      <c r="P1231" s="158">
        <v>45475</v>
      </c>
      <c r="Q1231" s="70">
        <v>4519037000</v>
      </c>
      <c r="R1231" s="158">
        <v>45518</v>
      </c>
      <c r="S1231" s="70">
        <v>12000000</v>
      </c>
      <c r="T1231" s="67" t="s">
        <v>66</v>
      </c>
      <c r="U1231" s="70">
        <v>72175281</v>
      </c>
      <c r="V1231" s="70" t="s">
        <v>4905</v>
      </c>
      <c r="W1231" s="158">
        <v>45518</v>
      </c>
      <c r="X1231" s="158">
        <v>45519</v>
      </c>
      <c r="Y1231" s="78" t="s">
        <v>74</v>
      </c>
      <c r="Z1231" s="158">
        <v>45626</v>
      </c>
      <c r="AA1231" s="71">
        <f t="shared" si="95"/>
        <v>107</v>
      </c>
      <c r="AB1231" s="71">
        <v>0</v>
      </c>
      <c r="AC1231" s="299">
        <v>0</v>
      </c>
      <c r="AD1231" s="71">
        <v>0</v>
      </c>
      <c r="AE1231" s="158" t="s">
        <v>74</v>
      </c>
      <c r="AF1231" s="71">
        <f t="shared" si="96"/>
        <v>0</v>
      </c>
      <c r="AG1231" s="70">
        <v>0</v>
      </c>
      <c r="AH1231" s="300">
        <v>0</v>
      </c>
      <c r="AI1231" s="158" t="s">
        <v>74</v>
      </c>
      <c r="AJ1231" s="67">
        <v>0</v>
      </c>
      <c r="AK1231" s="76" t="s">
        <v>74</v>
      </c>
      <c r="AL1231" s="76" t="s">
        <v>74</v>
      </c>
      <c r="AM1231" s="71">
        <f t="shared" si="97"/>
        <v>0</v>
      </c>
      <c r="AN1231" s="305">
        <f>+K1231+AC1231-AH1231</f>
        <v>12000000</v>
      </c>
      <c r="AO1231" s="67" t="s">
        <v>66</v>
      </c>
      <c r="AP1231" s="70">
        <v>12000000</v>
      </c>
      <c r="AQ1231" s="67" t="s">
        <v>94</v>
      </c>
      <c r="AR1231" s="70">
        <v>0</v>
      </c>
      <c r="AS1231" s="80" t="s">
        <v>74</v>
      </c>
      <c r="AT1231" s="301">
        <v>9000000</v>
      </c>
      <c r="AU1231" s="203">
        <f t="shared" si="98"/>
        <v>3000000</v>
      </c>
      <c r="AV1231" s="83">
        <f t="shared" si="99"/>
        <v>0.75</v>
      </c>
      <c r="AW1231" s="158" t="s">
        <v>74</v>
      </c>
      <c r="AX1231" s="67" t="s">
        <v>95</v>
      </c>
      <c r="AY1231" s="71" t="s">
        <v>6869</v>
      </c>
      <c r="AZ1231" s="68" t="s">
        <v>66</v>
      </c>
      <c r="BA1231" s="68" t="s">
        <v>66</v>
      </c>
    </row>
    <row r="1232" spans="2:53" x14ac:dyDescent="0.25">
      <c r="B1232" s="68">
        <v>2024</v>
      </c>
      <c r="C1232" s="68">
        <v>891780111</v>
      </c>
      <c r="D1232" s="69" t="s">
        <v>64</v>
      </c>
      <c r="E1232" s="74" t="s">
        <v>6868</v>
      </c>
      <c r="F1232" s="71" t="s">
        <v>6867</v>
      </c>
      <c r="G1232" s="314">
        <v>0</v>
      </c>
      <c r="H1232" s="67" t="s">
        <v>72</v>
      </c>
      <c r="I1232" s="69" t="s">
        <v>65</v>
      </c>
      <c r="J1232" s="70" t="s">
        <v>6866</v>
      </c>
      <c r="K1232" s="70">
        <v>10000000</v>
      </c>
      <c r="L1232" s="68" t="s">
        <v>67</v>
      </c>
      <c r="M1232" s="70" t="s">
        <v>6865</v>
      </c>
      <c r="N1232" s="70">
        <v>1082842092</v>
      </c>
      <c r="O1232" s="70">
        <v>1499</v>
      </c>
      <c r="P1232" s="158">
        <v>45475</v>
      </c>
      <c r="Q1232" s="70">
        <v>2126650000</v>
      </c>
      <c r="R1232" s="158">
        <v>45518</v>
      </c>
      <c r="S1232" s="70">
        <v>10000000</v>
      </c>
      <c r="T1232" s="67" t="s">
        <v>66</v>
      </c>
      <c r="U1232" s="70">
        <v>1082868728</v>
      </c>
      <c r="V1232" s="70" t="s">
        <v>4354</v>
      </c>
      <c r="W1232" s="158">
        <v>45518</v>
      </c>
      <c r="X1232" s="158">
        <v>45519</v>
      </c>
      <c r="Y1232" s="78" t="s">
        <v>74</v>
      </c>
      <c r="Z1232" s="158">
        <v>45626</v>
      </c>
      <c r="AA1232" s="71">
        <f t="shared" si="95"/>
        <v>107</v>
      </c>
      <c r="AB1232" s="71">
        <v>0</v>
      </c>
      <c r="AC1232" s="299">
        <v>0</v>
      </c>
      <c r="AD1232" s="71">
        <v>0</v>
      </c>
      <c r="AE1232" s="158" t="s">
        <v>74</v>
      </c>
      <c r="AF1232" s="71">
        <f t="shared" si="96"/>
        <v>0</v>
      </c>
      <c r="AG1232" s="70">
        <v>0</v>
      </c>
      <c r="AH1232" s="300">
        <v>0</v>
      </c>
      <c r="AI1232" s="158" t="s">
        <v>74</v>
      </c>
      <c r="AJ1232" s="67">
        <v>0</v>
      </c>
      <c r="AK1232" s="76" t="s">
        <v>74</v>
      </c>
      <c r="AL1232" s="76" t="s">
        <v>74</v>
      </c>
      <c r="AM1232" s="71">
        <f t="shared" si="97"/>
        <v>0</v>
      </c>
      <c r="AN1232" s="305">
        <f>+K1232+AC1232-AH1232</f>
        <v>10000000</v>
      </c>
      <c r="AO1232" s="67" t="s">
        <v>66</v>
      </c>
      <c r="AP1232" s="70">
        <v>10000000</v>
      </c>
      <c r="AQ1232" s="67" t="s">
        <v>94</v>
      </c>
      <c r="AR1232" s="70">
        <v>0</v>
      </c>
      <c r="AS1232" s="80" t="s">
        <v>74</v>
      </c>
      <c r="AT1232" s="301">
        <v>7500000</v>
      </c>
      <c r="AU1232" s="203">
        <f t="shared" si="98"/>
        <v>2500000</v>
      </c>
      <c r="AV1232" s="83">
        <f t="shared" si="99"/>
        <v>0.75</v>
      </c>
      <c r="AW1232" s="158" t="s">
        <v>74</v>
      </c>
      <c r="AX1232" s="67" t="s">
        <v>95</v>
      </c>
      <c r="AY1232" s="71" t="s">
        <v>6864</v>
      </c>
      <c r="AZ1232" s="68" t="s">
        <v>66</v>
      </c>
      <c r="BA1232" s="68" t="s">
        <v>66</v>
      </c>
    </row>
    <row r="1233" spans="2:53" x14ac:dyDescent="0.25">
      <c r="B1233" s="68">
        <v>2024</v>
      </c>
      <c r="C1233" s="68">
        <v>891780111</v>
      </c>
      <c r="D1233" s="69" t="s">
        <v>64</v>
      </c>
      <c r="E1233" s="74" t="s">
        <v>6863</v>
      </c>
      <c r="F1233" s="71" t="s">
        <v>6862</v>
      </c>
      <c r="G1233" s="314">
        <v>0</v>
      </c>
      <c r="H1233" s="67" t="s">
        <v>72</v>
      </c>
      <c r="I1233" s="69" t="s">
        <v>65</v>
      </c>
      <c r="J1233" s="70" t="s">
        <v>6737</v>
      </c>
      <c r="K1233" s="70">
        <v>8050000</v>
      </c>
      <c r="L1233" s="68" t="s">
        <v>67</v>
      </c>
      <c r="M1233" s="70" t="s">
        <v>6861</v>
      </c>
      <c r="N1233" s="70">
        <v>1082889469</v>
      </c>
      <c r="O1233" s="70">
        <v>1499</v>
      </c>
      <c r="P1233" s="158">
        <v>45475</v>
      </c>
      <c r="Q1233" s="70">
        <v>2126650000</v>
      </c>
      <c r="R1233" s="158">
        <v>45518</v>
      </c>
      <c r="S1233" s="70">
        <v>8050000</v>
      </c>
      <c r="T1233" s="67" t="s">
        <v>66</v>
      </c>
      <c r="U1233" s="70">
        <v>7633817</v>
      </c>
      <c r="V1233" s="70" t="s">
        <v>4500</v>
      </c>
      <c r="W1233" s="158">
        <v>45518</v>
      </c>
      <c r="X1233" s="158">
        <v>45519</v>
      </c>
      <c r="Y1233" s="78" t="s">
        <v>74</v>
      </c>
      <c r="Z1233" s="158">
        <v>45626</v>
      </c>
      <c r="AA1233" s="71">
        <f t="shared" si="95"/>
        <v>107</v>
      </c>
      <c r="AB1233" s="71">
        <v>0</v>
      </c>
      <c r="AC1233" s="299">
        <v>0</v>
      </c>
      <c r="AD1233" s="71">
        <v>0</v>
      </c>
      <c r="AE1233" s="158" t="s">
        <v>74</v>
      </c>
      <c r="AF1233" s="71">
        <f t="shared" si="96"/>
        <v>0</v>
      </c>
      <c r="AG1233" s="70">
        <v>0</v>
      </c>
      <c r="AH1233" s="300">
        <v>0</v>
      </c>
      <c r="AI1233" s="158" t="s">
        <v>74</v>
      </c>
      <c r="AJ1233" s="67">
        <v>0</v>
      </c>
      <c r="AK1233" s="76" t="s">
        <v>74</v>
      </c>
      <c r="AL1233" s="76" t="s">
        <v>74</v>
      </c>
      <c r="AM1233" s="71">
        <f t="shared" si="97"/>
        <v>0</v>
      </c>
      <c r="AN1233" s="305">
        <f>+K1233+AC1233-AH1233</f>
        <v>8050000</v>
      </c>
      <c r="AO1233" s="67" t="s">
        <v>66</v>
      </c>
      <c r="AP1233" s="70">
        <v>8050000</v>
      </c>
      <c r="AQ1233" s="67" t="s">
        <v>94</v>
      </c>
      <c r="AR1233" s="70">
        <v>0</v>
      </c>
      <c r="AS1233" s="80" t="s">
        <v>74</v>
      </c>
      <c r="AT1233" s="301">
        <v>5950000</v>
      </c>
      <c r="AU1233" s="203">
        <f t="shared" si="98"/>
        <v>2100000</v>
      </c>
      <c r="AV1233" s="83">
        <f t="shared" si="99"/>
        <v>0.73913043478260865</v>
      </c>
      <c r="AW1233" s="158" t="s">
        <v>74</v>
      </c>
      <c r="AX1233" s="67" t="s">
        <v>95</v>
      </c>
      <c r="AY1233" s="71" t="s">
        <v>6860</v>
      </c>
      <c r="AZ1233" s="68" t="s">
        <v>66</v>
      </c>
      <c r="BA1233" s="68" t="s">
        <v>66</v>
      </c>
    </row>
    <row r="1234" spans="2:53" x14ac:dyDescent="0.25">
      <c r="B1234" s="68">
        <v>2024</v>
      </c>
      <c r="C1234" s="68">
        <v>891780111</v>
      </c>
      <c r="D1234" s="69" t="s">
        <v>64</v>
      </c>
      <c r="E1234" s="74" t="s">
        <v>6859</v>
      </c>
      <c r="F1234" s="71" t="s">
        <v>6858</v>
      </c>
      <c r="G1234" s="314">
        <v>0</v>
      </c>
      <c r="H1234" s="67" t="s">
        <v>72</v>
      </c>
      <c r="I1234" s="69" t="s">
        <v>65</v>
      </c>
      <c r="J1234" s="70" t="s">
        <v>6737</v>
      </c>
      <c r="K1234" s="70">
        <v>8050000</v>
      </c>
      <c r="L1234" s="68" t="s">
        <v>67</v>
      </c>
      <c r="M1234" s="70" t="s">
        <v>6857</v>
      </c>
      <c r="N1234" s="70">
        <v>36723382</v>
      </c>
      <c r="O1234" s="70">
        <v>1499</v>
      </c>
      <c r="P1234" s="158">
        <v>45475</v>
      </c>
      <c r="Q1234" s="70">
        <v>2126650000</v>
      </c>
      <c r="R1234" s="158">
        <v>45518</v>
      </c>
      <c r="S1234" s="70">
        <v>8050000</v>
      </c>
      <c r="T1234" s="67" t="s">
        <v>66</v>
      </c>
      <c r="U1234" s="70">
        <v>7633817</v>
      </c>
      <c r="V1234" s="70" t="s">
        <v>4500</v>
      </c>
      <c r="W1234" s="158">
        <v>45518</v>
      </c>
      <c r="X1234" s="158">
        <v>45519</v>
      </c>
      <c r="Y1234" s="78" t="s">
        <v>74</v>
      </c>
      <c r="Z1234" s="158">
        <v>45626</v>
      </c>
      <c r="AA1234" s="71">
        <f t="shared" si="95"/>
        <v>107</v>
      </c>
      <c r="AB1234" s="71">
        <v>0</v>
      </c>
      <c r="AC1234" s="299">
        <v>0</v>
      </c>
      <c r="AD1234" s="71">
        <v>0</v>
      </c>
      <c r="AE1234" s="158" t="s">
        <v>74</v>
      </c>
      <c r="AF1234" s="71">
        <f t="shared" si="96"/>
        <v>0</v>
      </c>
      <c r="AG1234" s="70">
        <v>0</v>
      </c>
      <c r="AH1234" s="300">
        <v>0</v>
      </c>
      <c r="AI1234" s="158" t="s">
        <v>74</v>
      </c>
      <c r="AJ1234" s="67">
        <v>0</v>
      </c>
      <c r="AK1234" s="76" t="s">
        <v>74</v>
      </c>
      <c r="AL1234" s="76" t="s">
        <v>74</v>
      </c>
      <c r="AM1234" s="71">
        <f t="shared" si="97"/>
        <v>0</v>
      </c>
      <c r="AN1234" s="305">
        <f>+K1234+AC1234-AH1234</f>
        <v>8050000</v>
      </c>
      <c r="AO1234" s="67" t="s">
        <v>66</v>
      </c>
      <c r="AP1234" s="70">
        <v>8050000</v>
      </c>
      <c r="AQ1234" s="67" t="s">
        <v>94</v>
      </c>
      <c r="AR1234" s="70">
        <v>0</v>
      </c>
      <c r="AS1234" s="80" t="s">
        <v>74</v>
      </c>
      <c r="AT1234" s="301">
        <v>5950000</v>
      </c>
      <c r="AU1234" s="203">
        <f t="shared" si="98"/>
        <v>2100000</v>
      </c>
      <c r="AV1234" s="83">
        <f t="shared" si="99"/>
        <v>0.73913043478260865</v>
      </c>
      <c r="AW1234" s="158" t="s">
        <v>74</v>
      </c>
      <c r="AX1234" s="67" t="s">
        <v>95</v>
      </c>
      <c r="AY1234" s="71" t="s">
        <v>6856</v>
      </c>
      <c r="AZ1234" s="68" t="s">
        <v>66</v>
      </c>
      <c r="BA1234" s="68" t="s">
        <v>66</v>
      </c>
    </row>
    <row r="1235" spans="2:53" x14ac:dyDescent="0.25">
      <c r="B1235" s="68">
        <v>2024</v>
      </c>
      <c r="C1235" s="68">
        <v>891780111</v>
      </c>
      <c r="D1235" s="69" t="s">
        <v>64</v>
      </c>
      <c r="E1235" s="74" t="s">
        <v>6855</v>
      </c>
      <c r="F1235" s="71" t="s">
        <v>6854</v>
      </c>
      <c r="G1235" s="314">
        <v>0</v>
      </c>
      <c r="H1235" s="67" t="s">
        <v>72</v>
      </c>
      <c r="I1235" s="69" t="s">
        <v>65</v>
      </c>
      <c r="J1235" s="70" t="s">
        <v>6737</v>
      </c>
      <c r="K1235" s="70">
        <v>8050000</v>
      </c>
      <c r="L1235" s="68" t="s">
        <v>67</v>
      </c>
      <c r="M1235" s="70" t="s">
        <v>6853</v>
      </c>
      <c r="N1235" s="70">
        <v>85150457</v>
      </c>
      <c r="O1235" s="70">
        <v>1499</v>
      </c>
      <c r="P1235" s="158">
        <v>45475</v>
      </c>
      <c r="Q1235" s="70">
        <v>2126650000</v>
      </c>
      <c r="R1235" s="158">
        <v>45518</v>
      </c>
      <c r="S1235" s="70">
        <v>8050000</v>
      </c>
      <c r="T1235" s="67" t="s">
        <v>66</v>
      </c>
      <c r="U1235" s="70">
        <v>7633817</v>
      </c>
      <c r="V1235" s="70" t="s">
        <v>4500</v>
      </c>
      <c r="W1235" s="158">
        <v>45518</v>
      </c>
      <c r="X1235" s="158">
        <v>45519</v>
      </c>
      <c r="Y1235" s="78" t="s">
        <v>74</v>
      </c>
      <c r="Z1235" s="158">
        <v>45626</v>
      </c>
      <c r="AA1235" s="71">
        <f t="shared" si="95"/>
        <v>107</v>
      </c>
      <c r="AB1235" s="71">
        <v>0</v>
      </c>
      <c r="AC1235" s="299">
        <v>0</v>
      </c>
      <c r="AD1235" s="71">
        <v>0</v>
      </c>
      <c r="AE1235" s="158" t="s">
        <v>74</v>
      </c>
      <c r="AF1235" s="71">
        <f t="shared" si="96"/>
        <v>0</v>
      </c>
      <c r="AG1235" s="70">
        <v>0</v>
      </c>
      <c r="AH1235" s="300">
        <v>0</v>
      </c>
      <c r="AI1235" s="158" t="s">
        <v>74</v>
      </c>
      <c r="AJ1235" s="67">
        <v>0</v>
      </c>
      <c r="AK1235" s="76" t="s">
        <v>74</v>
      </c>
      <c r="AL1235" s="76" t="s">
        <v>74</v>
      </c>
      <c r="AM1235" s="71">
        <f t="shared" si="97"/>
        <v>0</v>
      </c>
      <c r="AN1235" s="305">
        <f>+K1235+AC1235-AH1235</f>
        <v>8050000</v>
      </c>
      <c r="AO1235" s="67" t="s">
        <v>66</v>
      </c>
      <c r="AP1235" s="70">
        <v>8050000</v>
      </c>
      <c r="AQ1235" s="67" t="s">
        <v>94</v>
      </c>
      <c r="AR1235" s="70">
        <v>0</v>
      </c>
      <c r="AS1235" s="80" t="s">
        <v>74</v>
      </c>
      <c r="AT1235" s="301">
        <v>5950000</v>
      </c>
      <c r="AU1235" s="203">
        <f t="shared" si="98"/>
        <v>2100000</v>
      </c>
      <c r="AV1235" s="83">
        <f t="shared" si="99"/>
        <v>0.73913043478260865</v>
      </c>
      <c r="AW1235" s="158" t="s">
        <v>74</v>
      </c>
      <c r="AX1235" s="67" t="s">
        <v>95</v>
      </c>
      <c r="AY1235" s="71" t="s">
        <v>6852</v>
      </c>
      <c r="AZ1235" s="68" t="s">
        <v>66</v>
      </c>
      <c r="BA1235" s="68" t="s">
        <v>66</v>
      </c>
    </row>
    <row r="1236" spans="2:53" x14ac:dyDescent="0.25">
      <c r="B1236" s="68">
        <v>2024</v>
      </c>
      <c r="C1236" s="68">
        <v>891780111</v>
      </c>
      <c r="D1236" s="69" t="s">
        <v>64</v>
      </c>
      <c r="E1236" s="74" t="s">
        <v>6851</v>
      </c>
      <c r="F1236" s="71" t="s">
        <v>6850</v>
      </c>
      <c r="G1236" s="314">
        <v>0</v>
      </c>
      <c r="H1236" s="67" t="s">
        <v>72</v>
      </c>
      <c r="I1236" s="69" t="s">
        <v>65</v>
      </c>
      <c r="J1236" s="70" t="s">
        <v>6737</v>
      </c>
      <c r="K1236" s="70">
        <v>8050000</v>
      </c>
      <c r="L1236" s="68" t="s">
        <v>67</v>
      </c>
      <c r="M1236" s="70" t="s">
        <v>6849</v>
      </c>
      <c r="N1236" s="70">
        <v>1082888690</v>
      </c>
      <c r="O1236" s="70">
        <v>1499</v>
      </c>
      <c r="P1236" s="158">
        <v>45475</v>
      </c>
      <c r="Q1236" s="70">
        <v>2126650000</v>
      </c>
      <c r="R1236" s="158">
        <v>45518</v>
      </c>
      <c r="S1236" s="70">
        <v>8050000</v>
      </c>
      <c r="T1236" s="67" t="s">
        <v>66</v>
      </c>
      <c r="U1236" s="70">
        <v>7633817</v>
      </c>
      <c r="V1236" s="70" t="s">
        <v>4500</v>
      </c>
      <c r="W1236" s="158">
        <v>45518</v>
      </c>
      <c r="X1236" s="158">
        <v>45519</v>
      </c>
      <c r="Y1236" s="78" t="s">
        <v>74</v>
      </c>
      <c r="Z1236" s="158">
        <v>45626</v>
      </c>
      <c r="AA1236" s="71">
        <f t="shared" si="95"/>
        <v>107</v>
      </c>
      <c r="AB1236" s="71">
        <v>0</v>
      </c>
      <c r="AC1236" s="299">
        <v>0</v>
      </c>
      <c r="AD1236" s="71">
        <v>0</v>
      </c>
      <c r="AE1236" s="158" t="s">
        <v>74</v>
      </c>
      <c r="AF1236" s="71">
        <f t="shared" si="96"/>
        <v>0</v>
      </c>
      <c r="AG1236" s="70">
        <v>0</v>
      </c>
      <c r="AH1236" s="300">
        <v>0</v>
      </c>
      <c r="AI1236" s="158" t="s">
        <v>74</v>
      </c>
      <c r="AJ1236" s="67">
        <v>0</v>
      </c>
      <c r="AK1236" s="76" t="s">
        <v>74</v>
      </c>
      <c r="AL1236" s="76" t="s">
        <v>74</v>
      </c>
      <c r="AM1236" s="71">
        <f t="shared" si="97"/>
        <v>0</v>
      </c>
      <c r="AN1236" s="305">
        <f>+K1236+AC1236-AH1236</f>
        <v>8050000</v>
      </c>
      <c r="AO1236" s="67" t="s">
        <v>66</v>
      </c>
      <c r="AP1236" s="70">
        <v>8050000</v>
      </c>
      <c r="AQ1236" s="67" t="s">
        <v>94</v>
      </c>
      <c r="AR1236" s="70">
        <v>0</v>
      </c>
      <c r="AS1236" s="80" t="s">
        <v>74</v>
      </c>
      <c r="AT1236" s="301">
        <v>5950000</v>
      </c>
      <c r="AU1236" s="203">
        <f t="shared" si="98"/>
        <v>2100000</v>
      </c>
      <c r="AV1236" s="83">
        <f t="shared" si="99"/>
        <v>0.73913043478260865</v>
      </c>
      <c r="AW1236" s="158" t="s">
        <v>74</v>
      </c>
      <c r="AX1236" s="67" t="s">
        <v>95</v>
      </c>
      <c r="AY1236" s="71" t="s">
        <v>6848</v>
      </c>
      <c r="AZ1236" s="68" t="s">
        <v>66</v>
      </c>
      <c r="BA1236" s="68" t="s">
        <v>66</v>
      </c>
    </row>
    <row r="1237" spans="2:53" x14ac:dyDescent="0.25">
      <c r="B1237" s="68">
        <v>2024</v>
      </c>
      <c r="C1237" s="68">
        <v>891780111</v>
      </c>
      <c r="D1237" s="69" t="s">
        <v>64</v>
      </c>
      <c r="E1237" s="74" t="s">
        <v>6847</v>
      </c>
      <c r="F1237" s="71" t="s">
        <v>6846</v>
      </c>
      <c r="G1237" s="314">
        <v>0</v>
      </c>
      <c r="H1237" s="67" t="s">
        <v>72</v>
      </c>
      <c r="I1237" s="69" t="s">
        <v>65</v>
      </c>
      <c r="J1237" s="70" t="s">
        <v>6812</v>
      </c>
      <c r="K1237" s="70">
        <v>9583000</v>
      </c>
      <c r="L1237" s="68" t="s">
        <v>67</v>
      </c>
      <c r="M1237" s="70" t="s">
        <v>6845</v>
      </c>
      <c r="N1237" s="70">
        <v>85152958</v>
      </c>
      <c r="O1237" s="70">
        <v>1499</v>
      </c>
      <c r="P1237" s="158">
        <v>45475</v>
      </c>
      <c r="Q1237" s="70">
        <v>2126650000</v>
      </c>
      <c r="R1237" s="158">
        <v>45518</v>
      </c>
      <c r="S1237" s="70">
        <v>9583000</v>
      </c>
      <c r="T1237" s="67" t="s">
        <v>66</v>
      </c>
      <c r="U1237" s="70">
        <v>85152695</v>
      </c>
      <c r="V1237" s="70" t="s">
        <v>6527</v>
      </c>
      <c r="W1237" s="158">
        <v>45518</v>
      </c>
      <c r="X1237" s="158">
        <v>45519</v>
      </c>
      <c r="Y1237" s="78" t="s">
        <v>74</v>
      </c>
      <c r="Z1237" s="158">
        <v>45626</v>
      </c>
      <c r="AA1237" s="71">
        <f t="shared" si="95"/>
        <v>107</v>
      </c>
      <c r="AB1237" s="71">
        <v>0</v>
      </c>
      <c r="AC1237" s="299">
        <v>0</v>
      </c>
      <c r="AD1237" s="71">
        <v>0</v>
      </c>
      <c r="AE1237" s="158" t="s">
        <v>74</v>
      </c>
      <c r="AF1237" s="71">
        <f t="shared" si="96"/>
        <v>0</v>
      </c>
      <c r="AG1237" s="70">
        <v>0</v>
      </c>
      <c r="AH1237" s="300">
        <v>0</v>
      </c>
      <c r="AI1237" s="158" t="s">
        <v>74</v>
      </c>
      <c r="AJ1237" s="67">
        <v>0</v>
      </c>
      <c r="AK1237" s="76" t="s">
        <v>74</v>
      </c>
      <c r="AL1237" s="76" t="s">
        <v>74</v>
      </c>
      <c r="AM1237" s="71">
        <f t="shared" si="97"/>
        <v>0</v>
      </c>
      <c r="AN1237" s="305">
        <f>+K1237+AC1237-AH1237</f>
        <v>9583000</v>
      </c>
      <c r="AO1237" s="67" t="s">
        <v>66</v>
      </c>
      <c r="AP1237" s="70">
        <v>9583000</v>
      </c>
      <c r="AQ1237" s="67" t="s">
        <v>94</v>
      </c>
      <c r="AR1237" s="70">
        <v>0</v>
      </c>
      <c r="AS1237" s="80" t="s">
        <v>74</v>
      </c>
      <c r="AT1237" s="301">
        <v>7083000</v>
      </c>
      <c r="AU1237" s="203">
        <f t="shared" si="98"/>
        <v>2500000</v>
      </c>
      <c r="AV1237" s="83">
        <f t="shared" si="99"/>
        <v>0.7391213607429824</v>
      </c>
      <c r="AW1237" s="158" t="s">
        <v>74</v>
      </c>
      <c r="AX1237" s="67" t="s">
        <v>95</v>
      </c>
      <c r="AY1237" s="71" t="s">
        <v>6844</v>
      </c>
      <c r="AZ1237" s="68" t="s">
        <v>66</v>
      </c>
      <c r="BA1237" s="68" t="s">
        <v>66</v>
      </c>
    </row>
    <row r="1238" spans="2:53" x14ac:dyDescent="0.25">
      <c r="B1238" s="68">
        <v>2024</v>
      </c>
      <c r="C1238" s="68">
        <v>891780111</v>
      </c>
      <c r="D1238" s="69" t="s">
        <v>64</v>
      </c>
      <c r="E1238" s="74" t="s">
        <v>6843</v>
      </c>
      <c r="F1238" s="71" t="s">
        <v>6842</v>
      </c>
      <c r="G1238" s="314">
        <v>0</v>
      </c>
      <c r="H1238" s="67" t="s">
        <v>72</v>
      </c>
      <c r="I1238" s="69" t="s">
        <v>65</v>
      </c>
      <c r="J1238" s="70" t="s">
        <v>6841</v>
      </c>
      <c r="K1238" s="70">
        <v>12650000</v>
      </c>
      <c r="L1238" s="68" t="s">
        <v>67</v>
      </c>
      <c r="M1238" s="70" t="s">
        <v>6840</v>
      </c>
      <c r="N1238" s="70">
        <v>1082848177</v>
      </c>
      <c r="O1238" s="70">
        <v>1499</v>
      </c>
      <c r="P1238" s="158">
        <v>45475</v>
      </c>
      <c r="Q1238" s="70">
        <v>2126650000</v>
      </c>
      <c r="R1238" s="158">
        <v>45518</v>
      </c>
      <c r="S1238" s="70">
        <v>12650000</v>
      </c>
      <c r="T1238" s="67" t="s">
        <v>66</v>
      </c>
      <c r="U1238" s="70">
        <v>85152695</v>
      </c>
      <c r="V1238" s="70" t="s">
        <v>6527</v>
      </c>
      <c r="W1238" s="158">
        <v>45518</v>
      </c>
      <c r="X1238" s="158">
        <v>45519</v>
      </c>
      <c r="Y1238" s="78" t="s">
        <v>74</v>
      </c>
      <c r="Z1238" s="158">
        <v>45626</v>
      </c>
      <c r="AA1238" s="71">
        <f t="shared" si="95"/>
        <v>107</v>
      </c>
      <c r="AB1238" s="71">
        <v>0</v>
      </c>
      <c r="AC1238" s="299">
        <v>0</v>
      </c>
      <c r="AD1238" s="71">
        <v>0</v>
      </c>
      <c r="AE1238" s="158" t="s">
        <v>74</v>
      </c>
      <c r="AF1238" s="71">
        <f t="shared" si="96"/>
        <v>0</v>
      </c>
      <c r="AG1238" s="70">
        <v>0</v>
      </c>
      <c r="AH1238" s="300">
        <v>0</v>
      </c>
      <c r="AI1238" s="158" t="s">
        <v>74</v>
      </c>
      <c r="AJ1238" s="67">
        <v>0</v>
      </c>
      <c r="AK1238" s="76" t="s">
        <v>74</v>
      </c>
      <c r="AL1238" s="76" t="s">
        <v>74</v>
      </c>
      <c r="AM1238" s="71">
        <f t="shared" si="97"/>
        <v>0</v>
      </c>
      <c r="AN1238" s="305">
        <f>+K1238+AC1238-AH1238</f>
        <v>12650000</v>
      </c>
      <c r="AO1238" s="67" t="s">
        <v>66</v>
      </c>
      <c r="AP1238" s="70">
        <v>12650000</v>
      </c>
      <c r="AQ1238" s="67" t="s">
        <v>94</v>
      </c>
      <c r="AR1238" s="70">
        <v>0</v>
      </c>
      <c r="AS1238" s="80" t="s">
        <v>74</v>
      </c>
      <c r="AT1238" s="301">
        <v>9350000</v>
      </c>
      <c r="AU1238" s="203">
        <f t="shared" si="98"/>
        <v>3300000</v>
      </c>
      <c r="AV1238" s="83">
        <f t="shared" si="99"/>
        <v>0.73913043478260865</v>
      </c>
      <c r="AW1238" s="158" t="s">
        <v>74</v>
      </c>
      <c r="AX1238" s="67" t="s">
        <v>95</v>
      </c>
      <c r="AY1238" s="71" t="s">
        <v>6839</v>
      </c>
      <c r="AZ1238" s="68" t="s">
        <v>66</v>
      </c>
      <c r="BA1238" s="68" t="s">
        <v>66</v>
      </c>
    </row>
    <row r="1239" spans="2:53" x14ac:dyDescent="0.25">
      <c r="B1239" s="68">
        <v>2024</v>
      </c>
      <c r="C1239" s="68">
        <v>891780111</v>
      </c>
      <c r="D1239" s="69" t="s">
        <v>64</v>
      </c>
      <c r="E1239" s="74" t="s">
        <v>6838</v>
      </c>
      <c r="F1239" s="71" t="s">
        <v>6837</v>
      </c>
      <c r="G1239" s="314">
        <v>0</v>
      </c>
      <c r="H1239" s="67" t="s">
        <v>72</v>
      </c>
      <c r="I1239" s="69" t="s">
        <v>65</v>
      </c>
      <c r="J1239" s="70" t="s">
        <v>6812</v>
      </c>
      <c r="K1239" s="70">
        <v>9583000</v>
      </c>
      <c r="L1239" s="68" t="s">
        <v>67</v>
      </c>
      <c r="M1239" s="70" t="s">
        <v>6836</v>
      </c>
      <c r="N1239" s="70">
        <v>72258990</v>
      </c>
      <c r="O1239" s="70">
        <v>1499</v>
      </c>
      <c r="P1239" s="158">
        <v>45475</v>
      </c>
      <c r="Q1239" s="70">
        <v>2126650000</v>
      </c>
      <c r="R1239" s="158">
        <v>45518</v>
      </c>
      <c r="S1239" s="70">
        <v>9583000</v>
      </c>
      <c r="T1239" s="67" t="s">
        <v>66</v>
      </c>
      <c r="U1239" s="70">
        <v>85152695</v>
      </c>
      <c r="V1239" s="70" t="s">
        <v>6527</v>
      </c>
      <c r="W1239" s="158">
        <v>45518</v>
      </c>
      <c r="X1239" s="158">
        <v>45519</v>
      </c>
      <c r="Y1239" s="78" t="s">
        <v>74</v>
      </c>
      <c r="Z1239" s="158">
        <v>45626</v>
      </c>
      <c r="AA1239" s="71">
        <f t="shared" si="95"/>
        <v>107</v>
      </c>
      <c r="AB1239" s="71">
        <v>0</v>
      </c>
      <c r="AC1239" s="299">
        <v>0</v>
      </c>
      <c r="AD1239" s="71">
        <v>0</v>
      </c>
      <c r="AE1239" s="158" t="s">
        <v>74</v>
      </c>
      <c r="AF1239" s="71">
        <f t="shared" si="96"/>
        <v>0</v>
      </c>
      <c r="AG1239" s="70">
        <v>0</v>
      </c>
      <c r="AH1239" s="300">
        <v>0</v>
      </c>
      <c r="AI1239" s="158" t="s">
        <v>74</v>
      </c>
      <c r="AJ1239" s="67">
        <v>0</v>
      </c>
      <c r="AK1239" s="76" t="s">
        <v>74</v>
      </c>
      <c r="AL1239" s="76" t="s">
        <v>74</v>
      </c>
      <c r="AM1239" s="71">
        <f t="shared" si="97"/>
        <v>0</v>
      </c>
      <c r="AN1239" s="305">
        <f>+K1239+AC1239-AH1239</f>
        <v>9583000</v>
      </c>
      <c r="AO1239" s="67" t="s">
        <v>66</v>
      </c>
      <c r="AP1239" s="70">
        <v>9583000</v>
      </c>
      <c r="AQ1239" s="67" t="s">
        <v>94</v>
      </c>
      <c r="AR1239" s="70">
        <v>0</v>
      </c>
      <c r="AS1239" s="80" t="s">
        <v>74</v>
      </c>
      <c r="AT1239" s="301">
        <v>7083000</v>
      </c>
      <c r="AU1239" s="203">
        <f t="shared" si="98"/>
        <v>2500000</v>
      </c>
      <c r="AV1239" s="83">
        <f t="shared" si="99"/>
        <v>0.7391213607429824</v>
      </c>
      <c r="AW1239" s="158" t="s">
        <v>74</v>
      </c>
      <c r="AX1239" s="67" t="s">
        <v>95</v>
      </c>
      <c r="AY1239" s="71" t="s">
        <v>6835</v>
      </c>
      <c r="AZ1239" s="68" t="s">
        <v>66</v>
      </c>
      <c r="BA1239" s="68" t="s">
        <v>66</v>
      </c>
    </row>
    <row r="1240" spans="2:53" x14ac:dyDescent="0.25">
      <c r="B1240" s="68">
        <v>2024</v>
      </c>
      <c r="C1240" s="68">
        <v>891780111</v>
      </c>
      <c r="D1240" s="69" t="s">
        <v>64</v>
      </c>
      <c r="E1240" s="74" t="s">
        <v>6834</v>
      </c>
      <c r="F1240" s="71" t="s">
        <v>6833</v>
      </c>
      <c r="G1240" s="314">
        <v>0</v>
      </c>
      <c r="H1240" s="67" t="s">
        <v>72</v>
      </c>
      <c r="I1240" s="69" t="s">
        <v>65</v>
      </c>
      <c r="J1240" s="70" t="s">
        <v>6737</v>
      </c>
      <c r="K1240" s="70">
        <v>8050000</v>
      </c>
      <c r="L1240" s="68" t="s">
        <v>67</v>
      </c>
      <c r="M1240" s="70" t="s">
        <v>6832</v>
      </c>
      <c r="N1240" s="70">
        <v>36532658</v>
      </c>
      <c r="O1240" s="70">
        <v>1499</v>
      </c>
      <c r="P1240" s="158">
        <v>45475</v>
      </c>
      <c r="Q1240" s="70">
        <v>2126650000</v>
      </c>
      <c r="R1240" s="158">
        <v>45518</v>
      </c>
      <c r="S1240" s="70">
        <v>8050000</v>
      </c>
      <c r="T1240" s="67" t="s">
        <v>66</v>
      </c>
      <c r="U1240" s="70">
        <v>7633817</v>
      </c>
      <c r="V1240" s="70" t="s">
        <v>4500</v>
      </c>
      <c r="W1240" s="158">
        <v>45518</v>
      </c>
      <c r="X1240" s="158">
        <v>45519</v>
      </c>
      <c r="Y1240" s="78" t="s">
        <v>74</v>
      </c>
      <c r="Z1240" s="158">
        <v>45626</v>
      </c>
      <c r="AA1240" s="71">
        <f t="shared" si="95"/>
        <v>107</v>
      </c>
      <c r="AB1240" s="71">
        <v>0</v>
      </c>
      <c r="AC1240" s="299">
        <v>0</v>
      </c>
      <c r="AD1240" s="71">
        <v>0</v>
      </c>
      <c r="AE1240" s="158" t="s">
        <v>74</v>
      </c>
      <c r="AF1240" s="71">
        <f t="shared" si="96"/>
        <v>0</v>
      </c>
      <c r="AG1240" s="70">
        <v>0</v>
      </c>
      <c r="AH1240" s="300">
        <v>0</v>
      </c>
      <c r="AI1240" s="158" t="s">
        <v>74</v>
      </c>
      <c r="AJ1240" s="67">
        <v>0</v>
      </c>
      <c r="AK1240" s="76" t="s">
        <v>74</v>
      </c>
      <c r="AL1240" s="76" t="s">
        <v>74</v>
      </c>
      <c r="AM1240" s="71">
        <f t="shared" si="97"/>
        <v>0</v>
      </c>
      <c r="AN1240" s="305">
        <f>+K1240+AC1240-AH1240</f>
        <v>8050000</v>
      </c>
      <c r="AO1240" s="67" t="s">
        <v>66</v>
      </c>
      <c r="AP1240" s="70">
        <v>8050000</v>
      </c>
      <c r="AQ1240" s="67" t="s">
        <v>94</v>
      </c>
      <c r="AR1240" s="70">
        <v>0</v>
      </c>
      <c r="AS1240" s="80" t="s">
        <v>74</v>
      </c>
      <c r="AT1240" s="301">
        <v>5950000</v>
      </c>
      <c r="AU1240" s="203">
        <f t="shared" si="98"/>
        <v>2100000</v>
      </c>
      <c r="AV1240" s="83">
        <f t="shared" si="99"/>
        <v>0.73913043478260865</v>
      </c>
      <c r="AW1240" s="158" t="s">
        <v>74</v>
      </c>
      <c r="AX1240" s="67" t="s">
        <v>95</v>
      </c>
      <c r="AY1240" s="71" t="s">
        <v>6831</v>
      </c>
      <c r="AZ1240" s="68" t="s">
        <v>66</v>
      </c>
      <c r="BA1240" s="68" t="s">
        <v>66</v>
      </c>
    </row>
    <row r="1241" spans="2:53" x14ac:dyDescent="0.25">
      <c r="B1241" s="68">
        <v>2024</v>
      </c>
      <c r="C1241" s="68">
        <v>891780111</v>
      </c>
      <c r="D1241" s="69" t="s">
        <v>64</v>
      </c>
      <c r="E1241" s="74" t="s">
        <v>6830</v>
      </c>
      <c r="F1241" s="71" t="s">
        <v>6829</v>
      </c>
      <c r="G1241" s="314">
        <v>0</v>
      </c>
      <c r="H1241" s="67" t="s">
        <v>72</v>
      </c>
      <c r="I1241" s="69" t="s">
        <v>65</v>
      </c>
      <c r="J1241" s="70" t="s">
        <v>6812</v>
      </c>
      <c r="K1241" s="70">
        <v>9583000</v>
      </c>
      <c r="L1241" s="68" t="s">
        <v>67</v>
      </c>
      <c r="M1241" s="70" t="s">
        <v>6828</v>
      </c>
      <c r="N1241" s="70">
        <v>73076579</v>
      </c>
      <c r="O1241" s="70">
        <v>1499</v>
      </c>
      <c r="P1241" s="158">
        <v>45475</v>
      </c>
      <c r="Q1241" s="70">
        <v>2126650000</v>
      </c>
      <c r="R1241" s="158">
        <v>45518</v>
      </c>
      <c r="S1241" s="70">
        <v>9583000</v>
      </c>
      <c r="T1241" s="67" t="s">
        <v>66</v>
      </c>
      <c r="U1241" s="70">
        <v>85152695</v>
      </c>
      <c r="V1241" s="70" t="s">
        <v>6527</v>
      </c>
      <c r="W1241" s="158">
        <v>45518</v>
      </c>
      <c r="X1241" s="158">
        <v>45519</v>
      </c>
      <c r="Y1241" s="78" t="s">
        <v>74</v>
      </c>
      <c r="Z1241" s="158">
        <v>45626</v>
      </c>
      <c r="AA1241" s="71">
        <f t="shared" si="95"/>
        <v>107</v>
      </c>
      <c r="AB1241" s="71">
        <v>0</v>
      </c>
      <c r="AC1241" s="299">
        <v>0</v>
      </c>
      <c r="AD1241" s="71">
        <v>0</v>
      </c>
      <c r="AE1241" s="158" t="s">
        <v>74</v>
      </c>
      <c r="AF1241" s="71">
        <f t="shared" si="96"/>
        <v>0</v>
      </c>
      <c r="AG1241" s="70">
        <v>0</v>
      </c>
      <c r="AH1241" s="300">
        <v>0</v>
      </c>
      <c r="AI1241" s="158" t="s">
        <v>74</v>
      </c>
      <c r="AJ1241" s="67">
        <v>0</v>
      </c>
      <c r="AK1241" s="76" t="s">
        <v>74</v>
      </c>
      <c r="AL1241" s="76" t="s">
        <v>74</v>
      </c>
      <c r="AM1241" s="71">
        <f t="shared" si="97"/>
        <v>0</v>
      </c>
      <c r="AN1241" s="305">
        <f>+K1241+AC1241-AH1241</f>
        <v>9583000</v>
      </c>
      <c r="AO1241" s="67" t="s">
        <v>66</v>
      </c>
      <c r="AP1241" s="70">
        <v>9583000</v>
      </c>
      <c r="AQ1241" s="67" t="s">
        <v>94</v>
      </c>
      <c r="AR1241" s="70">
        <v>0</v>
      </c>
      <c r="AS1241" s="80" t="s">
        <v>74</v>
      </c>
      <c r="AT1241" s="301">
        <v>7083000</v>
      </c>
      <c r="AU1241" s="203">
        <f t="shared" si="98"/>
        <v>2500000</v>
      </c>
      <c r="AV1241" s="83">
        <f t="shared" si="99"/>
        <v>0.7391213607429824</v>
      </c>
      <c r="AW1241" s="158" t="s">
        <v>74</v>
      </c>
      <c r="AX1241" s="67" t="s">
        <v>95</v>
      </c>
      <c r="AY1241" s="71" t="s">
        <v>6827</v>
      </c>
      <c r="AZ1241" s="68" t="s">
        <v>66</v>
      </c>
      <c r="BA1241" s="68" t="s">
        <v>66</v>
      </c>
    </row>
    <row r="1242" spans="2:53" x14ac:dyDescent="0.25">
      <c r="B1242" s="68">
        <v>2024</v>
      </c>
      <c r="C1242" s="68">
        <v>891780111</v>
      </c>
      <c r="D1242" s="69" t="s">
        <v>64</v>
      </c>
      <c r="E1242" s="74" t="s">
        <v>6826</v>
      </c>
      <c r="F1242" s="71" t="s">
        <v>6825</v>
      </c>
      <c r="G1242" s="314">
        <v>0</v>
      </c>
      <c r="H1242" s="67" t="s">
        <v>72</v>
      </c>
      <c r="I1242" s="69" t="s">
        <v>65</v>
      </c>
      <c r="J1242" s="70" t="s">
        <v>6737</v>
      </c>
      <c r="K1242" s="70">
        <v>8050000</v>
      </c>
      <c r="L1242" s="68" t="s">
        <v>67</v>
      </c>
      <c r="M1242" s="70" t="s">
        <v>6824</v>
      </c>
      <c r="N1242" s="70">
        <v>1083048548</v>
      </c>
      <c r="O1242" s="70">
        <v>1499</v>
      </c>
      <c r="P1242" s="158">
        <v>45475</v>
      </c>
      <c r="Q1242" s="70">
        <v>2126650000</v>
      </c>
      <c r="R1242" s="158">
        <v>45518</v>
      </c>
      <c r="S1242" s="70">
        <v>8050000</v>
      </c>
      <c r="T1242" s="67" t="s">
        <v>66</v>
      </c>
      <c r="U1242" s="70">
        <v>7633817</v>
      </c>
      <c r="V1242" s="70" t="s">
        <v>4500</v>
      </c>
      <c r="W1242" s="158">
        <v>45518</v>
      </c>
      <c r="X1242" s="158">
        <v>45519</v>
      </c>
      <c r="Y1242" s="78" t="s">
        <v>74</v>
      </c>
      <c r="Z1242" s="158">
        <v>45626</v>
      </c>
      <c r="AA1242" s="71">
        <f t="shared" si="95"/>
        <v>107</v>
      </c>
      <c r="AB1242" s="71">
        <v>0</v>
      </c>
      <c r="AC1242" s="299">
        <v>0</v>
      </c>
      <c r="AD1242" s="71">
        <v>0</v>
      </c>
      <c r="AE1242" s="158" t="s">
        <v>74</v>
      </c>
      <c r="AF1242" s="71">
        <f t="shared" si="96"/>
        <v>0</v>
      </c>
      <c r="AG1242" s="70">
        <v>0</v>
      </c>
      <c r="AH1242" s="300">
        <v>0</v>
      </c>
      <c r="AI1242" s="158" t="s">
        <v>74</v>
      </c>
      <c r="AJ1242" s="67">
        <v>0</v>
      </c>
      <c r="AK1242" s="76" t="s">
        <v>74</v>
      </c>
      <c r="AL1242" s="76" t="s">
        <v>74</v>
      </c>
      <c r="AM1242" s="71">
        <f t="shared" si="97"/>
        <v>0</v>
      </c>
      <c r="AN1242" s="305">
        <f>+K1242+AC1242-AH1242</f>
        <v>8050000</v>
      </c>
      <c r="AO1242" s="67" t="s">
        <v>66</v>
      </c>
      <c r="AP1242" s="70">
        <v>8050000</v>
      </c>
      <c r="AQ1242" s="67" t="s">
        <v>94</v>
      </c>
      <c r="AR1242" s="70">
        <v>0</v>
      </c>
      <c r="AS1242" s="80" t="s">
        <v>74</v>
      </c>
      <c r="AT1242" s="301">
        <v>5950000</v>
      </c>
      <c r="AU1242" s="203">
        <f t="shared" si="98"/>
        <v>2100000</v>
      </c>
      <c r="AV1242" s="83">
        <f t="shared" si="99"/>
        <v>0.73913043478260865</v>
      </c>
      <c r="AW1242" s="158" t="s">
        <v>74</v>
      </c>
      <c r="AX1242" s="67" t="s">
        <v>95</v>
      </c>
      <c r="AY1242" s="71" t="s">
        <v>6823</v>
      </c>
      <c r="AZ1242" s="68" t="s">
        <v>66</v>
      </c>
      <c r="BA1242" s="68" t="s">
        <v>66</v>
      </c>
    </row>
    <row r="1243" spans="2:53" x14ac:dyDescent="0.25">
      <c r="B1243" s="68">
        <v>2024</v>
      </c>
      <c r="C1243" s="68">
        <v>891780111</v>
      </c>
      <c r="D1243" s="69" t="s">
        <v>64</v>
      </c>
      <c r="E1243" s="74" t="s">
        <v>6822</v>
      </c>
      <c r="F1243" s="71" t="s">
        <v>6821</v>
      </c>
      <c r="G1243" s="314">
        <v>0</v>
      </c>
      <c r="H1243" s="67" t="s">
        <v>72</v>
      </c>
      <c r="I1243" s="69" t="s">
        <v>65</v>
      </c>
      <c r="J1243" s="70" t="s">
        <v>6737</v>
      </c>
      <c r="K1243" s="70">
        <v>8050000</v>
      </c>
      <c r="L1243" s="68" t="s">
        <v>67</v>
      </c>
      <c r="M1243" s="70" t="s">
        <v>6820</v>
      </c>
      <c r="N1243" s="70">
        <v>57433646</v>
      </c>
      <c r="O1243" s="70">
        <v>1499</v>
      </c>
      <c r="P1243" s="158">
        <v>45475</v>
      </c>
      <c r="Q1243" s="70">
        <v>2126650000</v>
      </c>
      <c r="R1243" s="158">
        <v>45518</v>
      </c>
      <c r="S1243" s="70">
        <v>8050000</v>
      </c>
      <c r="T1243" s="67" t="s">
        <v>66</v>
      </c>
      <c r="U1243" s="70">
        <v>7633817</v>
      </c>
      <c r="V1243" s="70" t="s">
        <v>4500</v>
      </c>
      <c r="W1243" s="158">
        <v>45518</v>
      </c>
      <c r="X1243" s="158">
        <v>45519</v>
      </c>
      <c r="Y1243" s="78" t="s">
        <v>74</v>
      </c>
      <c r="Z1243" s="158">
        <v>45626</v>
      </c>
      <c r="AA1243" s="71">
        <f t="shared" si="95"/>
        <v>107</v>
      </c>
      <c r="AB1243" s="71">
        <v>0</v>
      </c>
      <c r="AC1243" s="299">
        <v>0</v>
      </c>
      <c r="AD1243" s="71">
        <v>0</v>
      </c>
      <c r="AE1243" s="158" t="s">
        <v>74</v>
      </c>
      <c r="AF1243" s="71">
        <f t="shared" si="96"/>
        <v>0</v>
      </c>
      <c r="AG1243" s="70">
        <v>0</v>
      </c>
      <c r="AH1243" s="300">
        <v>0</v>
      </c>
      <c r="AI1243" s="158" t="s">
        <v>74</v>
      </c>
      <c r="AJ1243" s="67">
        <v>0</v>
      </c>
      <c r="AK1243" s="76" t="s">
        <v>74</v>
      </c>
      <c r="AL1243" s="76" t="s">
        <v>74</v>
      </c>
      <c r="AM1243" s="71">
        <f t="shared" si="97"/>
        <v>0</v>
      </c>
      <c r="AN1243" s="305">
        <f>+K1243+AC1243-AH1243</f>
        <v>8050000</v>
      </c>
      <c r="AO1243" s="67" t="s">
        <v>66</v>
      </c>
      <c r="AP1243" s="70">
        <v>8050000</v>
      </c>
      <c r="AQ1243" s="67" t="s">
        <v>94</v>
      </c>
      <c r="AR1243" s="70">
        <v>0</v>
      </c>
      <c r="AS1243" s="80" t="s">
        <v>74</v>
      </c>
      <c r="AT1243" s="301">
        <v>5950000</v>
      </c>
      <c r="AU1243" s="203">
        <f t="shared" si="98"/>
        <v>2100000</v>
      </c>
      <c r="AV1243" s="83">
        <f t="shared" si="99"/>
        <v>0.73913043478260865</v>
      </c>
      <c r="AW1243" s="158" t="s">
        <v>74</v>
      </c>
      <c r="AX1243" s="67" t="s">
        <v>95</v>
      </c>
      <c r="AY1243" s="71" t="s">
        <v>6819</v>
      </c>
      <c r="AZ1243" s="68" t="s">
        <v>66</v>
      </c>
      <c r="BA1243" s="68" t="s">
        <v>66</v>
      </c>
    </row>
    <row r="1244" spans="2:53" x14ac:dyDescent="0.25">
      <c r="B1244" s="68">
        <v>2024</v>
      </c>
      <c r="C1244" s="68">
        <v>891780111</v>
      </c>
      <c r="D1244" s="69" t="s">
        <v>64</v>
      </c>
      <c r="E1244" s="74" t="s">
        <v>6818</v>
      </c>
      <c r="F1244" s="71" t="s">
        <v>6817</v>
      </c>
      <c r="G1244" s="314">
        <v>0</v>
      </c>
      <c r="H1244" s="67" t="s">
        <v>72</v>
      </c>
      <c r="I1244" s="69" t="s">
        <v>65</v>
      </c>
      <c r="J1244" s="70" t="s">
        <v>6523</v>
      </c>
      <c r="K1244" s="70">
        <v>12650000</v>
      </c>
      <c r="L1244" s="68" t="s">
        <v>67</v>
      </c>
      <c r="M1244" s="70" t="s">
        <v>6816</v>
      </c>
      <c r="N1244" s="70">
        <v>3743095</v>
      </c>
      <c r="O1244" s="70">
        <v>1499</v>
      </c>
      <c r="P1244" s="158">
        <v>45475</v>
      </c>
      <c r="Q1244" s="70">
        <v>2126650000</v>
      </c>
      <c r="R1244" s="158">
        <v>45518</v>
      </c>
      <c r="S1244" s="70">
        <v>12650000</v>
      </c>
      <c r="T1244" s="67" t="s">
        <v>66</v>
      </c>
      <c r="U1244" s="70">
        <v>85468846</v>
      </c>
      <c r="V1244" s="70" t="s">
        <v>6521</v>
      </c>
      <c r="W1244" s="158">
        <v>45518</v>
      </c>
      <c r="X1244" s="158">
        <v>45519</v>
      </c>
      <c r="Y1244" s="78" t="s">
        <v>74</v>
      </c>
      <c r="Z1244" s="158">
        <v>45626</v>
      </c>
      <c r="AA1244" s="71">
        <f t="shared" si="95"/>
        <v>107</v>
      </c>
      <c r="AB1244" s="71">
        <v>0</v>
      </c>
      <c r="AC1244" s="299">
        <v>0</v>
      </c>
      <c r="AD1244" s="71">
        <v>0</v>
      </c>
      <c r="AE1244" s="158" t="s">
        <v>74</v>
      </c>
      <c r="AF1244" s="71">
        <f t="shared" si="96"/>
        <v>0</v>
      </c>
      <c r="AG1244" s="70">
        <v>0</v>
      </c>
      <c r="AH1244" s="300">
        <v>0</v>
      </c>
      <c r="AI1244" s="158" t="s">
        <v>74</v>
      </c>
      <c r="AJ1244" s="67">
        <v>0</v>
      </c>
      <c r="AK1244" s="76" t="s">
        <v>74</v>
      </c>
      <c r="AL1244" s="76" t="s">
        <v>74</v>
      </c>
      <c r="AM1244" s="71">
        <f t="shared" si="97"/>
        <v>0</v>
      </c>
      <c r="AN1244" s="305">
        <f>+K1244+AC1244-AH1244</f>
        <v>12650000</v>
      </c>
      <c r="AO1244" s="67" t="s">
        <v>66</v>
      </c>
      <c r="AP1244" s="70">
        <v>12650000</v>
      </c>
      <c r="AQ1244" s="67" t="s">
        <v>94</v>
      </c>
      <c r="AR1244" s="70">
        <v>0</v>
      </c>
      <c r="AS1244" s="80" t="s">
        <v>74</v>
      </c>
      <c r="AT1244" s="301">
        <v>9350000</v>
      </c>
      <c r="AU1244" s="203">
        <f t="shared" si="98"/>
        <v>3300000</v>
      </c>
      <c r="AV1244" s="83">
        <f t="shared" si="99"/>
        <v>0.73913043478260865</v>
      </c>
      <c r="AW1244" s="158" t="s">
        <v>74</v>
      </c>
      <c r="AX1244" s="67" t="s">
        <v>95</v>
      </c>
      <c r="AY1244" s="71" t="s">
        <v>6815</v>
      </c>
      <c r="AZ1244" s="68" t="s">
        <v>66</v>
      </c>
      <c r="BA1244" s="68" t="s">
        <v>66</v>
      </c>
    </row>
    <row r="1245" spans="2:53" x14ac:dyDescent="0.25">
      <c r="B1245" s="68">
        <v>2024</v>
      </c>
      <c r="C1245" s="68">
        <v>891780111</v>
      </c>
      <c r="D1245" s="69" t="s">
        <v>64</v>
      </c>
      <c r="E1245" s="74" t="s">
        <v>6814</v>
      </c>
      <c r="F1245" s="71" t="s">
        <v>6813</v>
      </c>
      <c r="G1245" s="314">
        <v>0</v>
      </c>
      <c r="H1245" s="67" t="s">
        <v>72</v>
      </c>
      <c r="I1245" s="69" t="s">
        <v>65</v>
      </c>
      <c r="J1245" s="70" t="s">
        <v>6812</v>
      </c>
      <c r="K1245" s="70">
        <v>9583000</v>
      </c>
      <c r="L1245" s="68" t="s">
        <v>67</v>
      </c>
      <c r="M1245" s="70" t="s">
        <v>6811</v>
      </c>
      <c r="N1245" s="70">
        <v>4763789</v>
      </c>
      <c r="O1245" s="70">
        <v>1499</v>
      </c>
      <c r="P1245" s="158">
        <v>45475</v>
      </c>
      <c r="Q1245" s="70">
        <v>2126650000</v>
      </c>
      <c r="R1245" s="158">
        <v>45518</v>
      </c>
      <c r="S1245" s="70">
        <v>9583000</v>
      </c>
      <c r="T1245" s="67" t="s">
        <v>66</v>
      </c>
      <c r="U1245" s="70">
        <v>85152695</v>
      </c>
      <c r="V1245" s="70" t="s">
        <v>6527</v>
      </c>
      <c r="W1245" s="158">
        <v>45518</v>
      </c>
      <c r="X1245" s="158">
        <v>45519</v>
      </c>
      <c r="Y1245" s="78" t="s">
        <v>74</v>
      </c>
      <c r="Z1245" s="158">
        <v>45626</v>
      </c>
      <c r="AA1245" s="71">
        <f t="shared" si="95"/>
        <v>107</v>
      </c>
      <c r="AB1245" s="71">
        <v>0</v>
      </c>
      <c r="AC1245" s="299">
        <v>0</v>
      </c>
      <c r="AD1245" s="71">
        <v>0</v>
      </c>
      <c r="AE1245" s="158" t="s">
        <v>74</v>
      </c>
      <c r="AF1245" s="71">
        <f t="shared" si="96"/>
        <v>0</v>
      </c>
      <c r="AG1245" s="70">
        <v>0</v>
      </c>
      <c r="AH1245" s="300">
        <v>0</v>
      </c>
      <c r="AI1245" s="158" t="s">
        <v>74</v>
      </c>
      <c r="AJ1245" s="67">
        <v>0</v>
      </c>
      <c r="AK1245" s="76" t="s">
        <v>74</v>
      </c>
      <c r="AL1245" s="76" t="s">
        <v>74</v>
      </c>
      <c r="AM1245" s="71">
        <f t="shared" si="97"/>
        <v>0</v>
      </c>
      <c r="AN1245" s="305">
        <f>+K1245+AC1245-AH1245</f>
        <v>9583000</v>
      </c>
      <c r="AO1245" s="67" t="s">
        <v>66</v>
      </c>
      <c r="AP1245" s="70">
        <v>9583000</v>
      </c>
      <c r="AQ1245" s="67" t="s">
        <v>94</v>
      </c>
      <c r="AR1245" s="70">
        <v>0</v>
      </c>
      <c r="AS1245" s="80" t="s">
        <v>74</v>
      </c>
      <c r="AT1245" s="301">
        <v>7083000</v>
      </c>
      <c r="AU1245" s="203">
        <f t="shared" si="98"/>
        <v>2500000</v>
      </c>
      <c r="AV1245" s="83">
        <f t="shared" si="99"/>
        <v>0.7391213607429824</v>
      </c>
      <c r="AW1245" s="158" t="s">
        <v>74</v>
      </c>
      <c r="AX1245" s="67" t="s">
        <v>95</v>
      </c>
      <c r="AY1245" s="71" t="s">
        <v>6810</v>
      </c>
      <c r="AZ1245" s="68" t="s">
        <v>66</v>
      </c>
      <c r="BA1245" s="68" t="s">
        <v>66</v>
      </c>
    </row>
    <row r="1246" spans="2:53" x14ac:dyDescent="0.25">
      <c r="B1246" s="68">
        <v>2024</v>
      </c>
      <c r="C1246" s="68">
        <v>891780111</v>
      </c>
      <c r="D1246" s="69" t="s">
        <v>64</v>
      </c>
      <c r="E1246" s="74" t="s">
        <v>6809</v>
      </c>
      <c r="F1246" s="71" t="s">
        <v>6808</v>
      </c>
      <c r="G1246" s="314">
        <v>0</v>
      </c>
      <c r="H1246" s="67" t="s">
        <v>72</v>
      </c>
      <c r="I1246" s="69" t="s">
        <v>65</v>
      </c>
      <c r="J1246" s="70" t="s">
        <v>6737</v>
      </c>
      <c r="K1246" s="70">
        <v>8050000</v>
      </c>
      <c r="L1246" s="68" t="s">
        <v>67</v>
      </c>
      <c r="M1246" s="70" t="s">
        <v>6807</v>
      </c>
      <c r="N1246" s="70">
        <v>1004345755</v>
      </c>
      <c r="O1246" s="70">
        <v>1499</v>
      </c>
      <c r="P1246" s="158">
        <v>45475</v>
      </c>
      <c r="Q1246" s="70">
        <v>2126650000</v>
      </c>
      <c r="R1246" s="158">
        <v>45518</v>
      </c>
      <c r="S1246" s="70">
        <v>8050000</v>
      </c>
      <c r="T1246" s="67" t="s">
        <v>66</v>
      </c>
      <c r="U1246" s="70">
        <v>7633817</v>
      </c>
      <c r="V1246" s="70" t="s">
        <v>4500</v>
      </c>
      <c r="W1246" s="158">
        <v>45518</v>
      </c>
      <c r="X1246" s="158">
        <v>45519</v>
      </c>
      <c r="Y1246" s="78" t="s">
        <v>74</v>
      </c>
      <c r="Z1246" s="158">
        <v>45626</v>
      </c>
      <c r="AA1246" s="71">
        <f t="shared" si="95"/>
        <v>107</v>
      </c>
      <c r="AB1246" s="71">
        <v>0</v>
      </c>
      <c r="AC1246" s="299">
        <v>0</v>
      </c>
      <c r="AD1246" s="71">
        <v>0</v>
      </c>
      <c r="AE1246" s="158" t="s">
        <v>74</v>
      </c>
      <c r="AF1246" s="71">
        <f t="shared" si="96"/>
        <v>0</v>
      </c>
      <c r="AG1246" s="70">
        <v>0</v>
      </c>
      <c r="AH1246" s="300">
        <v>0</v>
      </c>
      <c r="AI1246" s="158" t="s">
        <v>74</v>
      </c>
      <c r="AJ1246" s="67">
        <v>0</v>
      </c>
      <c r="AK1246" s="76" t="s">
        <v>74</v>
      </c>
      <c r="AL1246" s="76" t="s">
        <v>74</v>
      </c>
      <c r="AM1246" s="71">
        <f t="shared" si="97"/>
        <v>0</v>
      </c>
      <c r="AN1246" s="305">
        <f>+K1246+AC1246-AH1246</f>
        <v>8050000</v>
      </c>
      <c r="AO1246" s="67" t="s">
        <v>66</v>
      </c>
      <c r="AP1246" s="70">
        <v>8050000</v>
      </c>
      <c r="AQ1246" s="67" t="s">
        <v>94</v>
      </c>
      <c r="AR1246" s="70">
        <v>0</v>
      </c>
      <c r="AS1246" s="80" t="s">
        <v>74</v>
      </c>
      <c r="AT1246" s="301">
        <v>5950000</v>
      </c>
      <c r="AU1246" s="203">
        <f t="shared" si="98"/>
        <v>2100000</v>
      </c>
      <c r="AV1246" s="83">
        <f t="shared" si="99"/>
        <v>0.73913043478260865</v>
      </c>
      <c r="AW1246" s="158" t="s">
        <v>74</v>
      </c>
      <c r="AX1246" s="67" t="s">
        <v>95</v>
      </c>
      <c r="AY1246" s="71" t="s">
        <v>6806</v>
      </c>
      <c r="AZ1246" s="68" t="s">
        <v>66</v>
      </c>
      <c r="BA1246" s="68" t="s">
        <v>66</v>
      </c>
    </row>
    <row r="1247" spans="2:53" x14ac:dyDescent="0.25">
      <c r="B1247" s="68">
        <v>2024</v>
      </c>
      <c r="C1247" s="68">
        <v>891780111</v>
      </c>
      <c r="D1247" s="69" t="s">
        <v>64</v>
      </c>
      <c r="E1247" s="74" t="s">
        <v>6805</v>
      </c>
      <c r="F1247" s="71" t="s">
        <v>6804</v>
      </c>
      <c r="G1247" s="314">
        <v>0</v>
      </c>
      <c r="H1247" s="67" t="s">
        <v>72</v>
      </c>
      <c r="I1247" s="69" t="s">
        <v>65</v>
      </c>
      <c r="J1247" s="70" t="s">
        <v>6803</v>
      </c>
      <c r="K1247" s="70">
        <v>9583000</v>
      </c>
      <c r="L1247" s="68" t="s">
        <v>67</v>
      </c>
      <c r="M1247" s="70" t="s">
        <v>6802</v>
      </c>
      <c r="N1247" s="70">
        <v>93373218</v>
      </c>
      <c r="O1247" s="70">
        <v>1499</v>
      </c>
      <c r="P1247" s="158">
        <v>45475</v>
      </c>
      <c r="Q1247" s="70">
        <v>2126650000</v>
      </c>
      <c r="R1247" s="158">
        <v>45518</v>
      </c>
      <c r="S1247" s="70">
        <v>9583000</v>
      </c>
      <c r="T1247" s="67" t="s">
        <v>66</v>
      </c>
      <c r="U1247" s="70">
        <v>85152695</v>
      </c>
      <c r="V1247" s="70" t="s">
        <v>6527</v>
      </c>
      <c r="W1247" s="158">
        <v>45518</v>
      </c>
      <c r="X1247" s="158">
        <v>45519</v>
      </c>
      <c r="Y1247" s="78" t="s">
        <v>74</v>
      </c>
      <c r="Z1247" s="158">
        <v>45626</v>
      </c>
      <c r="AA1247" s="71">
        <f t="shared" si="95"/>
        <v>107</v>
      </c>
      <c r="AB1247" s="71">
        <v>0</v>
      </c>
      <c r="AC1247" s="299">
        <v>0</v>
      </c>
      <c r="AD1247" s="71">
        <v>0</v>
      </c>
      <c r="AE1247" s="158" t="s">
        <v>74</v>
      </c>
      <c r="AF1247" s="71">
        <f t="shared" si="96"/>
        <v>0</v>
      </c>
      <c r="AG1247" s="70">
        <v>0</v>
      </c>
      <c r="AH1247" s="300">
        <v>0</v>
      </c>
      <c r="AI1247" s="158" t="s">
        <v>74</v>
      </c>
      <c r="AJ1247" s="67">
        <v>0</v>
      </c>
      <c r="AK1247" s="76" t="s">
        <v>74</v>
      </c>
      <c r="AL1247" s="76" t="s">
        <v>74</v>
      </c>
      <c r="AM1247" s="71">
        <f t="shared" si="97"/>
        <v>0</v>
      </c>
      <c r="AN1247" s="305">
        <f>+K1247+AC1247-AH1247</f>
        <v>9583000</v>
      </c>
      <c r="AO1247" s="67" t="s">
        <v>66</v>
      </c>
      <c r="AP1247" s="70">
        <v>9583000</v>
      </c>
      <c r="AQ1247" s="67" t="s">
        <v>94</v>
      </c>
      <c r="AR1247" s="70">
        <v>0</v>
      </c>
      <c r="AS1247" s="80" t="s">
        <v>74</v>
      </c>
      <c r="AT1247" s="301">
        <v>7083000</v>
      </c>
      <c r="AU1247" s="203">
        <f t="shared" si="98"/>
        <v>2500000</v>
      </c>
      <c r="AV1247" s="83">
        <f t="shared" si="99"/>
        <v>0.7391213607429824</v>
      </c>
      <c r="AW1247" s="158" t="s">
        <v>74</v>
      </c>
      <c r="AX1247" s="67" t="s">
        <v>95</v>
      </c>
      <c r="AY1247" s="71" t="s">
        <v>6801</v>
      </c>
      <c r="AZ1247" s="68" t="s">
        <v>66</v>
      </c>
      <c r="BA1247" s="68" t="s">
        <v>66</v>
      </c>
    </row>
    <row r="1248" spans="2:53" x14ac:dyDescent="0.25">
      <c r="B1248" s="68">
        <v>2024</v>
      </c>
      <c r="C1248" s="68">
        <v>891780111</v>
      </c>
      <c r="D1248" s="69" t="s">
        <v>64</v>
      </c>
      <c r="E1248" s="74" t="s">
        <v>6800</v>
      </c>
      <c r="F1248" s="71" t="s">
        <v>6799</v>
      </c>
      <c r="G1248" s="314">
        <v>0</v>
      </c>
      <c r="H1248" s="67" t="s">
        <v>72</v>
      </c>
      <c r="I1248" s="69" t="s">
        <v>65</v>
      </c>
      <c r="J1248" s="70" t="s">
        <v>6798</v>
      </c>
      <c r="K1248" s="70">
        <v>14183000</v>
      </c>
      <c r="L1248" s="68" t="s">
        <v>67</v>
      </c>
      <c r="M1248" s="70" t="s">
        <v>6797</v>
      </c>
      <c r="N1248" s="70">
        <v>1082909660</v>
      </c>
      <c r="O1248" s="70">
        <v>1499</v>
      </c>
      <c r="P1248" s="158">
        <v>45475</v>
      </c>
      <c r="Q1248" s="70">
        <v>2126650000</v>
      </c>
      <c r="R1248" s="158">
        <v>45518</v>
      </c>
      <c r="S1248" s="70">
        <v>14183000</v>
      </c>
      <c r="T1248" s="67" t="s">
        <v>66</v>
      </c>
      <c r="U1248" s="70">
        <v>4978990</v>
      </c>
      <c r="V1248" s="70" t="s">
        <v>6193</v>
      </c>
      <c r="W1248" s="158">
        <v>45518</v>
      </c>
      <c r="X1248" s="158">
        <v>45519</v>
      </c>
      <c r="Y1248" s="78" t="s">
        <v>74</v>
      </c>
      <c r="Z1248" s="158">
        <v>45626</v>
      </c>
      <c r="AA1248" s="71">
        <f t="shared" si="95"/>
        <v>107</v>
      </c>
      <c r="AB1248" s="71">
        <v>0</v>
      </c>
      <c r="AC1248" s="299">
        <v>0</v>
      </c>
      <c r="AD1248" s="71">
        <v>0</v>
      </c>
      <c r="AE1248" s="158" t="s">
        <v>74</v>
      </c>
      <c r="AF1248" s="71">
        <f t="shared" si="96"/>
        <v>0</v>
      </c>
      <c r="AG1248" s="70">
        <v>0</v>
      </c>
      <c r="AH1248" s="300">
        <v>0</v>
      </c>
      <c r="AI1248" s="158" t="s">
        <v>74</v>
      </c>
      <c r="AJ1248" s="67">
        <v>0</v>
      </c>
      <c r="AK1248" s="76" t="s">
        <v>74</v>
      </c>
      <c r="AL1248" s="76" t="s">
        <v>74</v>
      </c>
      <c r="AM1248" s="71">
        <f t="shared" si="97"/>
        <v>0</v>
      </c>
      <c r="AN1248" s="305">
        <f>+K1248+AC1248-AH1248</f>
        <v>14183000</v>
      </c>
      <c r="AO1248" s="67" t="s">
        <v>66</v>
      </c>
      <c r="AP1248" s="70">
        <v>14183000</v>
      </c>
      <c r="AQ1248" s="67" t="s">
        <v>94</v>
      </c>
      <c r="AR1248" s="70">
        <v>0</v>
      </c>
      <c r="AS1248" s="80" t="s">
        <v>74</v>
      </c>
      <c r="AT1248" s="301">
        <v>7400000</v>
      </c>
      <c r="AU1248" s="203">
        <f t="shared" si="98"/>
        <v>6783000</v>
      </c>
      <c r="AV1248" s="83">
        <f t="shared" si="99"/>
        <v>0.5217513925121624</v>
      </c>
      <c r="AW1248" s="158" t="s">
        <v>74</v>
      </c>
      <c r="AX1248" s="67" t="s">
        <v>95</v>
      </c>
      <c r="AY1248" s="71" t="s">
        <v>6796</v>
      </c>
      <c r="AZ1248" s="68" t="s">
        <v>66</v>
      </c>
      <c r="BA1248" s="68" t="s">
        <v>66</v>
      </c>
    </row>
    <row r="1249" spans="2:53" x14ac:dyDescent="0.25">
      <c r="B1249" s="68">
        <v>2024</v>
      </c>
      <c r="C1249" s="68">
        <v>891780111</v>
      </c>
      <c r="D1249" s="69" t="s">
        <v>64</v>
      </c>
      <c r="E1249" s="74" t="s">
        <v>6795</v>
      </c>
      <c r="F1249" s="71" t="s">
        <v>6794</v>
      </c>
      <c r="G1249" s="314">
        <v>0</v>
      </c>
      <c r="H1249" s="67" t="s">
        <v>72</v>
      </c>
      <c r="I1249" s="69" t="s">
        <v>65</v>
      </c>
      <c r="J1249" s="70" t="s">
        <v>6628</v>
      </c>
      <c r="K1249" s="70">
        <v>11500000</v>
      </c>
      <c r="L1249" s="68" t="s">
        <v>67</v>
      </c>
      <c r="M1249" s="70" t="s">
        <v>6793</v>
      </c>
      <c r="N1249" s="70">
        <v>94504800</v>
      </c>
      <c r="O1249" s="70">
        <v>1499</v>
      </c>
      <c r="P1249" s="158">
        <v>45475</v>
      </c>
      <c r="Q1249" s="70">
        <v>2126650000</v>
      </c>
      <c r="R1249" s="158">
        <v>45518</v>
      </c>
      <c r="S1249" s="70">
        <v>11500000</v>
      </c>
      <c r="T1249" s="67" t="s">
        <v>66</v>
      </c>
      <c r="U1249" s="70">
        <v>85152695</v>
      </c>
      <c r="V1249" s="70" t="s">
        <v>6527</v>
      </c>
      <c r="W1249" s="158">
        <v>45518</v>
      </c>
      <c r="X1249" s="158">
        <v>45519</v>
      </c>
      <c r="Y1249" s="78" t="s">
        <v>74</v>
      </c>
      <c r="Z1249" s="158">
        <v>45626</v>
      </c>
      <c r="AA1249" s="71">
        <f t="shared" si="95"/>
        <v>107</v>
      </c>
      <c r="AB1249" s="71">
        <v>0</v>
      </c>
      <c r="AC1249" s="299">
        <v>0</v>
      </c>
      <c r="AD1249" s="71">
        <v>0</v>
      </c>
      <c r="AE1249" s="158" t="s">
        <v>74</v>
      </c>
      <c r="AF1249" s="71">
        <f t="shared" si="96"/>
        <v>0</v>
      </c>
      <c r="AG1249" s="70">
        <v>0</v>
      </c>
      <c r="AH1249" s="300">
        <v>0</v>
      </c>
      <c r="AI1249" s="158" t="s">
        <v>74</v>
      </c>
      <c r="AJ1249" s="67">
        <v>0</v>
      </c>
      <c r="AK1249" s="76" t="s">
        <v>74</v>
      </c>
      <c r="AL1249" s="76" t="s">
        <v>74</v>
      </c>
      <c r="AM1249" s="71">
        <f t="shared" si="97"/>
        <v>0</v>
      </c>
      <c r="AN1249" s="305">
        <f>+K1249+AC1249-AH1249</f>
        <v>11500000</v>
      </c>
      <c r="AO1249" s="67" t="s">
        <v>66</v>
      </c>
      <c r="AP1249" s="70">
        <v>11500000</v>
      </c>
      <c r="AQ1249" s="67" t="s">
        <v>94</v>
      </c>
      <c r="AR1249" s="70">
        <v>0</v>
      </c>
      <c r="AS1249" s="80" t="s">
        <v>74</v>
      </c>
      <c r="AT1249" s="301">
        <v>8500000</v>
      </c>
      <c r="AU1249" s="203">
        <f t="shared" si="98"/>
        <v>3000000</v>
      </c>
      <c r="AV1249" s="83">
        <f t="shared" si="99"/>
        <v>0.73913043478260865</v>
      </c>
      <c r="AW1249" s="158" t="s">
        <v>74</v>
      </c>
      <c r="AX1249" s="67" t="s">
        <v>95</v>
      </c>
      <c r="AY1249" s="71" t="s">
        <v>6792</v>
      </c>
      <c r="AZ1249" s="68" t="s">
        <v>66</v>
      </c>
      <c r="BA1249" s="68" t="s">
        <v>66</v>
      </c>
    </row>
    <row r="1250" spans="2:53" x14ac:dyDescent="0.25">
      <c r="B1250" s="68">
        <v>2024</v>
      </c>
      <c r="C1250" s="68">
        <v>891780111</v>
      </c>
      <c r="D1250" s="69" t="s">
        <v>64</v>
      </c>
      <c r="E1250" s="74" t="s">
        <v>6791</v>
      </c>
      <c r="F1250" s="71" t="s">
        <v>6790</v>
      </c>
      <c r="G1250" s="314">
        <v>0</v>
      </c>
      <c r="H1250" s="67" t="s">
        <v>72</v>
      </c>
      <c r="I1250" s="69" t="s">
        <v>65</v>
      </c>
      <c r="J1250" s="70" t="s">
        <v>6789</v>
      </c>
      <c r="K1250" s="70">
        <v>11500000</v>
      </c>
      <c r="L1250" s="68" t="s">
        <v>67</v>
      </c>
      <c r="M1250" s="70" t="s">
        <v>6788</v>
      </c>
      <c r="N1250" s="70">
        <v>1082953501</v>
      </c>
      <c r="O1250" s="70">
        <v>1498</v>
      </c>
      <c r="P1250" s="158">
        <v>45475</v>
      </c>
      <c r="Q1250" s="70">
        <v>4519037000</v>
      </c>
      <c r="R1250" s="158">
        <v>45518</v>
      </c>
      <c r="S1250" s="70">
        <v>11500000</v>
      </c>
      <c r="T1250" s="67" t="s">
        <v>66</v>
      </c>
      <c r="U1250" s="70">
        <v>30766322</v>
      </c>
      <c r="V1250" s="70" t="s">
        <v>6345</v>
      </c>
      <c r="W1250" s="158">
        <v>45518</v>
      </c>
      <c r="X1250" s="158">
        <v>45519</v>
      </c>
      <c r="Y1250" s="78" t="s">
        <v>74</v>
      </c>
      <c r="Z1250" s="158">
        <v>45626</v>
      </c>
      <c r="AA1250" s="71">
        <f t="shared" si="95"/>
        <v>107</v>
      </c>
      <c r="AB1250" s="71">
        <v>0</v>
      </c>
      <c r="AC1250" s="299">
        <v>0</v>
      </c>
      <c r="AD1250" s="71">
        <v>0</v>
      </c>
      <c r="AE1250" s="158" t="s">
        <v>74</v>
      </c>
      <c r="AF1250" s="71">
        <f t="shared" si="96"/>
        <v>0</v>
      </c>
      <c r="AG1250" s="70">
        <v>0</v>
      </c>
      <c r="AH1250" s="300">
        <v>0</v>
      </c>
      <c r="AI1250" s="158" t="s">
        <v>74</v>
      </c>
      <c r="AJ1250" s="67">
        <v>0</v>
      </c>
      <c r="AK1250" s="76" t="s">
        <v>74</v>
      </c>
      <c r="AL1250" s="76" t="s">
        <v>74</v>
      </c>
      <c r="AM1250" s="71">
        <f t="shared" si="97"/>
        <v>0</v>
      </c>
      <c r="AN1250" s="305">
        <f>+K1250+AC1250-AH1250</f>
        <v>11500000</v>
      </c>
      <c r="AO1250" s="67" t="s">
        <v>66</v>
      </c>
      <c r="AP1250" s="70">
        <v>11500000</v>
      </c>
      <c r="AQ1250" s="67" t="s">
        <v>94</v>
      </c>
      <c r="AR1250" s="70">
        <v>0</v>
      </c>
      <c r="AS1250" s="80" t="s">
        <v>74</v>
      </c>
      <c r="AT1250" s="301">
        <v>8500000</v>
      </c>
      <c r="AU1250" s="203">
        <f t="shared" si="98"/>
        <v>3000000</v>
      </c>
      <c r="AV1250" s="83">
        <f t="shared" si="99"/>
        <v>0.73913043478260865</v>
      </c>
      <c r="AW1250" s="158" t="s">
        <v>74</v>
      </c>
      <c r="AX1250" s="67" t="s">
        <v>95</v>
      </c>
      <c r="AY1250" s="71" t="s">
        <v>6787</v>
      </c>
      <c r="AZ1250" s="68" t="s">
        <v>66</v>
      </c>
      <c r="BA1250" s="68" t="s">
        <v>66</v>
      </c>
    </row>
    <row r="1251" spans="2:53" x14ac:dyDescent="0.25">
      <c r="B1251" s="68">
        <v>2024</v>
      </c>
      <c r="C1251" s="68">
        <v>891780111</v>
      </c>
      <c r="D1251" s="69" t="s">
        <v>64</v>
      </c>
      <c r="E1251" s="74" t="s">
        <v>6786</v>
      </c>
      <c r="F1251" s="71" t="s">
        <v>6785</v>
      </c>
      <c r="G1251" s="314">
        <v>0</v>
      </c>
      <c r="H1251" s="67" t="s">
        <v>72</v>
      </c>
      <c r="I1251" s="69" t="s">
        <v>65</v>
      </c>
      <c r="J1251" s="70" t="s">
        <v>6485</v>
      </c>
      <c r="K1251" s="70">
        <v>9583000</v>
      </c>
      <c r="L1251" s="68" t="s">
        <v>67</v>
      </c>
      <c r="M1251" s="70" t="s">
        <v>6784</v>
      </c>
      <c r="N1251" s="70">
        <v>1083042479</v>
      </c>
      <c r="O1251" s="70">
        <v>1498</v>
      </c>
      <c r="P1251" s="158">
        <v>45475</v>
      </c>
      <c r="Q1251" s="70">
        <v>4519037000</v>
      </c>
      <c r="R1251" s="158">
        <v>45518</v>
      </c>
      <c r="S1251" s="70">
        <v>9583000</v>
      </c>
      <c r="T1251" s="67" t="s">
        <v>66</v>
      </c>
      <c r="U1251" s="70">
        <v>36557666</v>
      </c>
      <c r="V1251" s="70" t="s">
        <v>5987</v>
      </c>
      <c r="W1251" s="158">
        <v>45518</v>
      </c>
      <c r="X1251" s="158">
        <v>45519</v>
      </c>
      <c r="Y1251" s="78" t="s">
        <v>74</v>
      </c>
      <c r="Z1251" s="158">
        <v>45626</v>
      </c>
      <c r="AA1251" s="71">
        <f t="shared" ref="AA1251:AA1314" si="100">+IF(Y1251="1800-01-01",Z1251-X1251,Z1251-Y1251)</f>
        <v>107</v>
      </c>
      <c r="AB1251" s="71">
        <v>0</v>
      </c>
      <c r="AC1251" s="299">
        <v>0</v>
      </c>
      <c r="AD1251" s="71">
        <v>0</v>
      </c>
      <c r="AE1251" s="158" t="s">
        <v>74</v>
      </c>
      <c r="AF1251" s="71">
        <f t="shared" si="96"/>
        <v>0</v>
      </c>
      <c r="AG1251" s="70">
        <v>0</v>
      </c>
      <c r="AH1251" s="300">
        <v>0</v>
      </c>
      <c r="AI1251" s="158" t="s">
        <v>74</v>
      </c>
      <c r="AJ1251" s="67">
        <v>0</v>
      </c>
      <c r="AK1251" s="76" t="s">
        <v>74</v>
      </c>
      <c r="AL1251" s="76" t="s">
        <v>74</v>
      </c>
      <c r="AM1251" s="71">
        <f t="shared" si="97"/>
        <v>0</v>
      </c>
      <c r="AN1251" s="305">
        <f>+K1251+AC1251-AH1251</f>
        <v>9583000</v>
      </c>
      <c r="AO1251" s="67" t="s">
        <v>66</v>
      </c>
      <c r="AP1251" s="70">
        <v>9583000</v>
      </c>
      <c r="AQ1251" s="67" t="s">
        <v>94</v>
      </c>
      <c r="AR1251" s="70">
        <v>0</v>
      </c>
      <c r="AS1251" s="80" t="s">
        <v>74</v>
      </c>
      <c r="AT1251" s="301">
        <v>7083000</v>
      </c>
      <c r="AU1251" s="203">
        <f t="shared" si="98"/>
        <v>2500000</v>
      </c>
      <c r="AV1251" s="83">
        <f t="shared" si="99"/>
        <v>0.7391213607429824</v>
      </c>
      <c r="AW1251" s="158" t="s">
        <v>74</v>
      </c>
      <c r="AX1251" s="67" t="s">
        <v>95</v>
      </c>
      <c r="AY1251" s="71" t="s">
        <v>6783</v>
      </c>
      <c r="AZ1251" s="68" t="s">
        <v>66</v>
      </c>
      <c r="BA1251" s="68" t="s">
        <v>66</v>
      </c>
    </row>
    <row r="1252" spans="2:53" x14ac:dyDescent="0.25">
      <c r="B1252" s="68">
        <v>2024</v>
      </c>
      <c r="C1252" s="68">
        <v>891780111</v>
      </c>
      <c r="D1252" s="69" t="s">
        <v>64</v>
      </c>
      <c r="E1252" s="74" t="s">
        <v>6782</v>
      </c>
      <c r="F1252" s="71" t="s">
        <v>6781</v>
      </c>
      <c r="G1252" s="314">
        <v>0</v>
      </c>
      <c r="H1252" s="67" t="s">
        <v>72</v>
      </c>
      <c r="I1252" s="69" t="s">
        <v>65</v>
      </c>
      <c r="J1252" s="70" t="s">
        <v>6485</v>
      </c>
      <c r="K1252" s="70">
        <v>9583000</v>
      </c>
      <c r="L1252" s="68" t="s">
        <v>67</v>
      </c>
      <c r="M1252" s="70" t="s">
        <v>6780</v>
      </c>
      <c r="N1252" s="70">
        <v>1082925224</v>
      </c>
      <c r="O1252" s="70">
        <v>1498</v>
      </c>
      <c r="P1252" s="158">
        <v>45475</v>
      </c>
      <c r="Q1252" s="70">
        <v>4519037000</v>
      </c>
      <c r="R1252" s="158">
        <v>45518</v>
      </c>
      <c r="S1252" s="70">
        <v>9583000</v>
      </c>
      <c r="T1252" s="67" t="s">
        <v>66</v>
      </c>
      <c r="U1252" s="70">
        <v>36557666</v>
      </c>
      <c r="V1252" s="70" t="s">
        <v>5987</v>
      </c>
      <c r="W1252" s="158">
        <v>45518</v>
      </c>
      <c r="X1252" s="158">
        <v>45519</v>
      </c>
      <c r="Y1252" s="78" t="s">
        <v>74</v>
      </c>
      <c r="Z1252" s="158">
        <v>45626</v>
      </c>
      <c r="AA1252" s="71">
        <f t="shared" si="100"/>
        <v>107</v>
      </c>
      <c r="AB1252" s="71">
        <v>0</v>
      </c>
      <c r="AC1252" s="299">
        <v>0</v>
      </c>
      <c r="AD1252" s="71">
        <v>0</v>
      </c>
      <c r="AE1252" s="158" t="s">
        <v>74</v>
      </c>
      <c r="AF1252" s="71">
        <f t="shared" si="96"/>
        <v>0</v>
      </c>
      <c r="AG1252" s="70">
        <v>0</v>
      </c>
      <c r="AH1252" s="300">
        <v>0</v>
      </c>
      <c r="AI1252" s="158" t="s">
        <v>74</v>
      </c>
      <c r="AJ1252" s="67">
        <v>0</v>
      </c>
      <c r="AK1252" s="76" t="s">
        <v>74</v>
      </c>
      <c r="AL1252" s="76" t="s">
        <v>74</v>
      </c>
      <c r="AM1252" s="71">
        <f t="shared" si="97"/>
        <v>0</v>
      </c>
      <c r="AN1252" s="305">
        <f>+K1252+AC1252-AH1252</f>
        <v>9583000</v>
      </c>
      <c r="AO1252" s="67" t="s">
        <v>66</v>
      </c>
      <c r="AP1252" s="70">
        <v>9583000</v>
      </c>
      <c r="AQ1252" s="67" t="s">
        <v>94</v>
      </c>
      <c r="AR1252" s="70">
        <v>0</v>
      </c>
      <c r="AS1252" s="80" t="s">
        <v>74</v>
      </c>
      <c r="AT1252" s="301">
        <v>7083000</v>
      </c>
      <c r="AU1252" s="203">
        <f t="shared" si="98"/>
        <v>2500000</v>
      </c>
      <c r="AV1252" s="83">
        <f t="shared" si="99"/>
        <v>0.7391213607429824</v>
      </c>
      <c r="AW1252" s="158" t="s">
        <v>74</v>
      </c>
      <c r="AX1252" s="67" t="s">
        <v>95</v>
      </c>
      <c r="AY1252" s="71" t="s">
        <v>6779</v>
      </c>
      <c r="AZ1252" s="68" t="s">
        <v>66</v>
      </c>
      <c r="BA1252" s="68" t="s">
        <v>66</v>
      </c>
    </row>
    <row r="1253" spans="2:53" x14ac:dyDescent="0.25">
      <c r="B1253" s="68">
        <v>2024</v>
      </c>
      <c r="C1253" s="68">
        <v>891780111</v>
      </c>
      <c r="D1253" s="69" t="s">
        <v>64</v>
      </c>
      <c r="E1253" s="74" t="s">
        <v>6778</v>
      </c>
      <c r="F1253" s="71" t="s">
        <v>6777</v>
      </c>
      <c r="G1253" s="314">
        <v>0</v>
      </c>
      <c r="H1253" s="67" t="s">
        <v>72</v>
      </c>
      <c r="I1253" s="69" t="s">
        <v>65</v>
      </c>
      <c r="J1253" s="70" t="s">
        <v>6776</v>
      </c>
      <c r="K1253" s="70">
        <v>12650000</v>
      </c>
      <c r="L1253" s="68" t="s">
        <v>67</v>
      </c>
      <c r="M1253" s="70" t="s">
        <v>6775</v>
      </c>
      <c r="N1253" s="70">
        <v>57442581</v>
      </c>
      <c r="O1253" s="70">
        <v>1498</v>
      </c>
      <c r="P1253" s="158">
        <v>45475</v>
      </c>
      <c r="Q1253" s="70">
        <v>4519037000</v>
      </c>
      <c r="R1253" s="158">
        <v>45518</v>
      </c>
      <c r="S1253" s="70">
        <v>12650000</v>
      </c>
      <c r="T1253" s="67" t="s">
        <v>66</v>
      </c>
      <c r="U1253" s="70">
        <v>93400727</v>
      </c>
      <c r="V1253" s="70" t="s">
        <v>6515</v>
      </c>
      <c r="W1253" s="158">
        <v>45518</v>
      </c>
      <c r="X1253" s="158">
        <v>45519</v>
      </c>
      <c r="Y1253" s="78" t="s">
        <v>74</v>
      </c>
      <c r="Z1253" s="158">
        <v>45626</v>
      </c>
      <c r="AA1253" s="71">
        <f t="shared" si="100"/>
        <v>107</v>
      </c>
      <c r="AB1253" s="71">
        <v>0</v>
      </c>
      <c r="AC1253" s="299">
        <v>0</v>
      </c>
      <c r="AD1253" s="71">
        <v>0</v>
      </c>
      <c r="AE1253" s="158" t="s">
        <v>74</v>
      </c>
      <c r="AF1253" s="71">
        <f t="shared" si="96"/>
        <v>0</v>
      </c>
      <c r="AG1253" s="70">
        <v>0</v>
      </c>
      <c r="AH1253" s="300">
        <v>0</v>
      </c>
      <c r="AI1253" s="158" t="s">
        <v>74</v>
      </c>
      <c r="AJ1253" s="67">
        <v>0</v>
      </c>
      <c r="AK1253" s="76" t="s">
        <v>74</v>
      </c>
      <c r="AL1253" s="76" t="s">
        <v>74</v>
      </c>
      <c r="AM1253" s="71">
        <f t="shared" si="97"/>
        <v>0</v>
      </c>
      <c r="AN1253" s="305">
        <f>+K1253+AC1253-AH1253</f>
        <v>12650000</v>
      </c>
      <c r="AO1253" s="67" t="s">
        <v>66</v>
      </c>
      <c r="AP1253" s="70">
        <v>12650000</v>
      </c>
      <c r="AQ1253" s="67" t="s">
        <v>94</v>
      </c>
      <c r="AR1253" s="70">
        <v>0</v>
      </c>
      <c r="AS1253" s="80" t="s">
        <v>74</v>
      </c>
      <c r="AT1253" s="301">
        <v>9350000</v>
      </c>
      <c r="AU1253" s="203">
        <f t="shared" si="98"/>
        <v>3300000</v>
      </c>
      <c r="AV1253" s="83">
        <f t="shared" si="99"/>
        <v>0.73913043478260865</v>
      </c>
      <c r="AW1253" s="158" t="s">
        <v>74</v>
      </c>
      <c r="AX1253" s="67" t="s">
        <v>95</v>
      </c>
      <c r="AY1253" s="71" t="s">
        <v>6774</v>
      </c>
      <c r="AZ1253" s="68" t="s">
        <v>66</v>
      </c>
      <c r="BA1253" s="68" t="s">
        <v>66</v>
      </c>
    </row>
    <row r="1254" spans="2:53" x14ac:dyDescent="0.25">
      <c r="B1254" s="68">
        <v>2024</v>
      </c>
      <c r="C1254" s="68">
        <v>891780111</v>
      </c>
      <c r="D1254" s="69" t="s">
        <v>64</v>
      </c>
      <c r="E1254" s="74" t="s">
        <v>6773</v>
      </c>
      <c r="F1254" s="71" t="s">
        <v>6772</v>
      </c>
      <c r="G1254" s="314">
        <v>0</v>
      </c>
      <c r="H1254" s="67" t="s">
        <v>72</v>
      </c>
      <c r="I1254" s="69" t="s">
        <v>65</v>
      </c>
      <c r="J1254" s="70" t="s">
        <v>6771</v>
      </c>
      <c r="K1254" s="70">
        <v>11500000</v>
      </c>
      <c r="L1254" s="68" t="s">
        <v>67</v>
      </c>
      <c r="M1254" s="70" t="s">
        <v>6770</v>
      </c>
      <c r="N1254" s="70">
        <v>1082961721</v>
      </c>
      <c r="O1254" s="70">
        <v>1498</v>
      </c>
      <c r="P1254" s="158">
        <v>45475</v>
      </c>
      <c r="Q1254" s="70">
        <v>4519037000</v>
      </c>
      <c r="R1254" s="158">
        <v>45518</v>
      </c>
      <c r="S1254" s="70">
        <v>11500000</v>
      </c>
      <c r="T1254" s="67" t="s">
        <v>66</v>
      </c>
      <c r="U1254" s="70">
        <v>36557666</v>
      </c>
      <c r="V1254" s="70" t="s">
        <v>5987</v>
      </c>
      <c r="W1254" s="158">
        <v>45518</v>
      </c>
      <c r="X1254" s="158">
        <v>45519</v>
      </c>
      <c r="Y1254" s="78" t="s">
        <v>74</v>
      </c>
      <c r="Z1254" s="158">
        <v>45626</v>
      </c>
      <c r="AA1254" s="71">
        <f t="shared" si="100"/>
        <v>107</v>
      </c>
      <c r="AB1254" s="71">
        <v>0</v>
      </c>
      <c r="AC1254" s="299">
        <v>0</v>
      </c>
      <c r="AD1254" s="71">
        <v>0</v>
      </c>
      <c r="AE1254" s="158" t="s">
        <v>74</v>
      </c>
      <c r="AF1254" s="71">
        <f t="shared" si="96"/>
        <v>0</v>
      </c>
      <c r="AG1254" s="70">
        <v>0</v>
      </c>
      <c r="AH1254" s="300">
        <v>0</v>
      </c>
      <c r="AI1254" s="158" t="s">
        <v>74</v>
      </c>
      <c r="AJ1254" s="67">
        <v>0</v>
      </c>
      <c r="AK1254" s="76" t="s">
        <v>74</v>
      </c>
      <c r="AL1254" s="76" t="s">
        <v>74</v>
      </c>
      <c r="AM1254" s="71">
        <f t="shared" si="97"/>
        <v>0</v>
      </c>
      <c r="AN1254" s="305">
        <f>+K1254+AC1254-AH1254</f>
        <v>11500000</v>
      </c>
      <c r="AO1254" s="67" t="s">
        <v>66</v>
      </c>
      <c r="AP1254" s="70">
        <v>11500000</v>
      </c>
      <c r="AQ1254" s="67" t="s">
        <v>94</v>
      </c>
      <c r="AR1254" s="70">
        <v>0</v>
      </c>
      <c r="AS1254" s="80" t="s">
        <v>74</v>
      </c>
      <c r="AT1254" s="301">
        <v>8500000</v>
      </c>
      <c r="AU1254" s="203">
        <f t="shared" si="98"/>
        <v>3000000</v>
      </c>
      <c r="AV1254" s="83">
        <f t="shared" si="99"/>
        <v>0.73913043478260865</v>
      </c>
      <c r="AW1254" s="158" t="s">
        <v>74</v>
      </c>
      <c r="AX1254" s="67" t="s">
        <v>95</v>
      </c>
      <c r="AY1254" s="71" t="s">
        <v>6769</v>
      </c>
      <c r="AZ1254" s="68" t="s">
        <v>66</v>
      </c>
      <c r="BA1254" s="68" t="s">
        <v>66</v>
      </c>
    </row>
    <row r="1255" spans="2:53" x14ac:dyDescent="0.25">
      <c r="B1255" s="68">
        <v>2024</v>
      </c>
      <c r="C1255" s="68">
        <v>891780111</v>
      </c>
      <c r="D1255" s="69" t="s">
        <v>64</v>
      </c>
      <c r="E1255" s="74" t="s">
        <v>6768</v>
      </c>
      <c r="F1255" s="71" t="s">
        <v>6767</v>
      </c>
      <c r="G1255" s="314">
        <v>0</v>
      </c>
      <c r="H1255" s="67" t="s">
        <v>72</v>
      </c>
      <c r="I1255" s="69" t="s">
        <v>65</v>
      </c>
      <c r="J1255" s="70" t="s">
        <v>6766</v>
      </c>
      <c r="K1255" s="70">
        <v>10350000</v>
      </c>
      <c r="L1255" s="68" t="s">
        <v>67</v>
      </c>
      <c r="M1255" s="70" t="s">
        <v>6765</v>
      </c>
      <c r="N1255" s="70">
        <v>1083045454</v>
      </c>
      <c r="O1255" s="70">
        <v>1498</v>
      </c>
      <c r="P1255" s="158">
        <v>45475</v>
      </c>
      <c r="Q1255" s="70">
        <v>4519037000</v>
      </c>
      <c r="R1255" s="158">
        <v>45518</v>
      </c>
      <c r="S1255" s="70">
        <v>10350000</v>
      </c>
      <c r="T1255" s="67" t="s">
        <v>66</v>
      </c>
      <c r="U1255" s="70">
        <v>36557666</v>
      </c>
      <c r="V1255" s="70" t="s">
        <v>5987</v>
      </c>
      <c r="W1255" s="158">
        <v>45518</v>
      </c>
      <c r="X1255" s="158">
        <v>45519</v>
      </c>
      <c r="Y1255" s="78" t="s">
        <v>74</v>
      </c>
      <c r="Z1255" s="158">
        <v>45626</v>
      </c>
      <c r="AA1255" s="71">
        <f t="shared" si="100"/>
        <v>107</v>
      </c>
      <c r="AB1255" s="71">
        <v>0</v>
      </c>
      <c r="AC1255" s="299">
        <v>0</v>
      </c>
      <c r="AD1255" s="71">
        <v>0</v>
      </c>
      <c r="AE1255" s="158" t="s">
        <v>74</v>
      </c>
      <c r="AF1255" s="71">
        <f t="shared" si="96"/>
        <v>0</v>
      </c>
      <c r="AG1255" s="70">
        <v>0</v>
      </c>
      <c r="AH1255" s="300">
        <v>0</v>
      </c>
      <c r="AI1255" s="158" t="s">
        <v>74</v>
      </c>
      <c r="AJ1255" s="67">
        <v>0</v>
      </c>
      <c r="AK1255" s="76" t="s">
        <v>74</v>
      </c>
      <c r="AL1255" s="76" t="s">
        <v>74</v>
      </c>
      <c r="AM1255" s="71">
        <f t="shared" si="97"/>
        <v>0</v>
      </c>
      <c r="AN1255" s="305">
        <f>+K1255+AC1255-AH1255</f>
        <v>10350000</v>
      </c>
      <c r="AO1255" s="67" t="s">
        <v>66</v>
      </c>
      <c r="AP1255" s="70">
        <v>10350000</v>
      </c>
      <c r="AQ1255" s="67" t="s">
        <v>94</v>
      </c>
      <c r="AR1255" s="70">
        <v>0</v>
      </c>
      <c r="AS1255" s="80" t="s">
        <v>74</v>
      </c>
      <c r="AT1255" s="301">
        <v>7650000</v>
      </c>
      <c r="AU1255" s="203">
        <f t="shared" si="98"/>
        <v>2700000</v>
      </c>
      <c r="AV1255" s="83">
        <f t="shared" si="99"/>
        <v>0.73913043478260865</v>
      </c>
      <c r="AW1255" s="158" t="s">
        <v>74</v>
      </c>
      <c r="AX1255" s="67" t="s">
        <v>95</v>
      </c>
      <c r="AY1255" s="71" t="s">
        <v>6764</v>
      </c>
      <c r="AZ1255" s="68" t="s">
        <v>66</v>
      </c>
      <c r="BA1255" s="68" t="s">
        <v>66</v>
      </c>
    </row>
    <row r="1256" spans="2:53" x14ac:dyDescent="0.25">
      <c r="B1256" s="68">
        <v>2024</v>
      </c>
      <c r="C1256" s="68">
        <v>891780111</v>
      </c>
      <c r="D1256" s="69" t="s">
        <v>64</v>
      </c>
      <c r="E1256" s="74" t="s">
        <v>6763</v>
      </c>
      <c r="F1256" s="71" t="s">
        <v>6762</v>
      </c>
      <c r="G1256" s="314">
        <v>0</v>
      </c>
      <c r="H1256" s="67" t="s">
        <v>72</v>
      </c>
      <c r="I1256" s="69" t="s">
        <v>65</v>
      </c>
      <c r="J1256" s="70" t="s">
        <v>6761</v>
      </c>
      <c r="K1256" s="70">
        <v>11500000</v>
      </c>
      <c r="L1256" s="68" t="s">
        <v>67</v>
      </c>
      <c r="M1256" s="70" t="s">
        <v>6760</v>
      </c>
      <c r="N1256" s="70">
        <v>1082921312</v>
      </c>
      <c r="O1256" s="70">
        <v>1498</v>
      </c>
      <c r="P1256" s="158">
        <v>45475</v>
      </c>
      <c r="Q1256" s="70">
        <v>4519037000</v>
      </c>
      <c r="R1256" s="158">
        <v>45518</v>
      </c>
      <c r="S1256" s="70">
        <v>11500000</v>
      </c>
      <c r="T1256" s="67" t="s">
        <v>66</v>
      </c>
      <c r="U1256" s="70">
        <v>36557666</v>
      </c>
      <c r="V1256" s="70" t="s">
        <v>5987</v>
      </c>
      <c r="W1256" s="158">
        <v>45518</v>
      </c>
      <c r="X1256" s="158">
        <v>45519</v>
      </c>
      <c r="Y1256" s="78" t="s">
        <v>74</v>
      </c>
      <c r="Z1256" s="158">
        <v>45626</v>
      </c>
      <c r="AA1256" s="71">
        <f t="shared" si="100"/>
        <v>107</v>
      </c>
      <c r="AB1256" s="71">
        <v>0</v>
      </c>
      <c r="AC1256" s="299">
        <v>0</v>
      </c>
      <c r="AD1256" s="71">
        <v>0</v>
      </c>
      <c r="AE1256" s="158" t="s">
        <v>74</v>
      </c>
      <c r="AF1256" s="71">
        <f t="shared" si="96"/>
        <v>0</v>
      </c>
      <c r="AG1256" s="70">
        <v>0</v>
      </c>
      <c r="AH1256" s="300">
        <v>0</v>
      </c>
      <c r="AI1256" s="158" t="s">
        <v>74</v>
      </c>
      <c r="AJ1256" s="67">
        <v>0</v>
      </c>
      <c r="AK1256" s="76" t="s">
        <v>74</v>
      </c>
      <c r="AL1256" s="76" t="s">
        <v>74</v>
      </c>
      <c r="AM1256" s="71">
        <f t="shared" si="97"/>
        <v>0</v>
      </c>
      <c r="AN1256" s="305">
        <f>+K1256+AC1256-AH1256</f>
        <v>11500000</v>
      </c>
      <c r="AO1256" s="67" t="s">
        <v>66</v>
      </c>
      <c r="AP1256" s="70">
        <v>11500000</v>
      </c>
      <c r="AQ1256" s="67" t="s">
        <v>94</v>
      </c>
      <c r="AR1256" s="70">
        <v>0</v>
      </c>
      <c r="AS1256" s="80" t="s">
        <v>74</v>
      </c>
      <c r="AT1256" s="301">
        <v>8500000</v>
      </c>
      <c r="AU1256" s="203">
        <f t="shared" si="98"/>
        <v>3000000</v>
      </c>
      <c r="AV1256" s="83">
        <f t="shared" si="99"/>
        <v>0.73913043478260865</v>
      </c>
      <c r="AW1256" s="158" t="s">
        <v>74</v>
      </c>
      <c r="AX1256" s="67" t="s">
        <v>95</v>
      </c>
      <c r="AY1256" s="71" t="s">
        <v>6759</v>
      </c>
      <c r="AZ1256" s="68" t="s">
        <v>66</v>
      </c>
      <c r="BA1256" s="68" t="s">
        <v>66</v>
      </c>
    </row>
    <row r="1257" spans="2:53" x14ac:dyDescent="0.25">
      <c r="B1257" s="68">
        <v>2024</v>
      </c>
      <c r="C1257" s="68">
        <v>891780111</v>
      </c>
      <c r="D1257" s="69" t="s">
        <v>64</v>
      </c>
      <c r="E1257" s="74" t="s">
        <v>6758</v>
      </c>
      <c r="F1257" s="71" t="s">
        <v>6757</v>
      </c>
      <c r="G1257" s="314">
        <v>0</v>
      </c>
      <c r="H1257" s="67" t="s">
        <v>72</v>
      </c>
      <c r="I1257" s="69" t="s">
        <v>65</v>
      </c>
      <c r="J1257" s="70" t="s">
        <v>6756</v>
      </c>
      <c r="K1257" s="70">
        <v>7560000</v>
      </c>
      <c r="L1257" s="68" t="s">
        <v>67</v>
      </c>
      <c r="M1257" s="70" t="s">
        <v>6755</v>
      </c>
      <c r="N1257" s="70">
        <v>84458834</v>
      </c>
      <c r="O1257" s="70">
        <v>1499</v>
      </c>
      <c r="P1257" s="158">
        <v>45475</v>
      </c>
      <c r="Q1257" s="70">
        <v>2126650000</v>
      </c>
      <c r="R1257" s="158">
        <v>45518</v>
      </c>
      <c r="S1257" s="70">
        <v>7560000</v>
      </c>
      <c r="T1257" s="67" t="s">
        <v>66</v>
      </c>
      <c r="U1257" s="70">
        <v>1082863147</v>
      </c>
      <c r="V1257" s="70" t="s">
        <v>6754</v>
      </c>
      <c r="W1257" s="158">
        <v>45518</v>
      </c>
      <c r="X1257" s="158">
        <v>45519</v>
      </c>
      <c r="Y1257" s="78" t="s">
        <v>74</v>
      </c>
      <c r="Z1257" s="158">
        <v>45626</v>
      </c>
      <c r="AA1257" s="71">
        <f t="shared" si="100"/>
        <v>107</v>
      </c>
      <c r="AB1257" s="71">
        <v>0</v>
      </c>
      <c r="AC1257" s="299">
        <v>0</v>
      </c>
      <c r="AD1257" s="71">
        <v>0</v>
      </c>
      <c r="AE1257" s="158" t="s">
        <v>74</v>
      </c>
      <c r="AF1257" s="71">
        <f t="shared" si="96"/>
        <v>0</v>
      </c>
      <c r="AG1257" s="70">
        <v>0</v>
      </c>
      <c r="AH1257" s="300">
        <v>0</v>
      </c>
      <c r="AI1257" s="158" t="s">
        <v>74</v>
      </c>
      <c r="AJ1257" s="67">
        <v>0</v>
      </c>
      <c r="AK1257" s="76" t="s">
        <v>74</v>
      </c>
      <c r="AL1257" s="76" t="s">
        <v>74</v>
      </c>
      <c r="AM1257" s="71">
        <f t="shared" si="97"/>
        <v>0</v>
      </c>
      <c r="AN1257" s="305">
        <f>+K1257+AC1257-AH1257</f>
        <v>7560000</v>
      </c>
      <c r="AO1257" s="67" t="s">
        <v>66</v>
      </c>
      <c r="AP1257" s="70">
        <v>7560000</v>
      </c>
      <c r="AQ1257" s="67" t="s">
        <v>94</v>
      </c>
      <c r="AR1257" s="70">
        <v>0</v>
      </c>
      <c r="AS1257" s="80" t="s">
        <v>74</v>
      </c>
      <c r="AT1257" s="301">
        <v>5460000</v>
      </c>
      <c r="AU1257" s="203">
        <f t="shared" si="98"/>
        <v>2100000</v>
      </c>
      <c r="AV1257" s="83">
        <f t="shared" si="99"/>
        <v>0.72222222222222221</v>
      </c>
      <c r="AW1257" s="158" t="s">
        <v>74</v>
      </c>
      <c r="AX1257" s="67" t="s">
        <v>95</v>
      </c>
      <c r="AY1257" s="71" t="s">
        <v>6753</v>
      </c>
      <c r="AZ1257" s="68" t="s">
        <v>66</v>
      </c>
      <c r="BA1257" s="68" t="s">
        <v>66</v>
      </c>
    </row>
    <row r="1258" spans="2:53" x14ac:dyDescent="0.25">
      <c r="B1258" s="68">
        <v>2024</v>
      </c>
      <c r="C1258" s="68">
        <v>891780111</v>
      </c>
      <c r="D1258" s="69" t="s">
        <v>64</v>
      </c>
      <c r="E1258" s="74" t="s">
        <v>6752</v>
      </c>
      <c r="F1258" s="71" t="s">
        <v>6751</v>
      </c>
      <c r="G1258" s="314">
        <v>0</v>
      </c>
      <c r="H1258" s="67" t="s">
        <v>72</v>
      </c>
      <c r="I1258" s="69" t="s">
        <v>65</v>
      </c>
      <c r="J1258" s="70" t="s">
        <v>6529</v>
      </c>
      <c r="K1258" s="70">
        <v>10000000</v>
      </c>
      <c r="L1258" s="68" t="s">
        <v>67</v>
      </c>
      <c r="M1258" s="70" t="s">
        <v>6750</v>
      </c>
      <c r="N1258" s="70">
        <v>1235240254</v>
      </c>
      <c r="O1258" s="70">
        <v>1499</v>
      </c>
      <c r="P1258" s="158">
        <v>45475</v>
      </c>
      <c r="Q1258" s="70">
        <v>2126650000</v>
      </c>
      <c r="R1258" s="158">
        <v>45518</v>
      </c>
      <c r="S1258" s="70">
        <v>10000000</v>
      </c>
      <c r="T1258" s="67" t="s">
        <v>66</v>
      </c>
      <c r="U1258" s="70">
        <v>85152695</v>
      </c>
      <c r="V1258" s="70" t="s">
        <v>6527</v>
      </c>
      <c r="W1258" s="158">
        <v>45518</v>
      </c>
      <c r="X1258" s="158">
        <v>45518</v>
      </c>
      <c r="Y1258" s="78" t="s">
        <v>74</v>
      </c>
      <c r="Z1258" s="158">
        <v>45626</v>
      </c>
      <c r="AA1258" s="71">
        <f t="shared" si="100"/>
        <v>108</v>
      </c>
      <c r="AB1258" s="71">
        <v>0</v>
      </c>
      <c r="AC1258" s="299">
        <v>0</v>
      </c>
      <c r="AD1258" s="71">
        <v>0</v>
      </c>
      <c r="AE1258" s="158" t="s">
        <v>74</v>
      </c>
      <c r="AF1258" s="71">
        <f t="shared" si="96"/>
        <v>0</v>
      </c>
      <c r="AG1258" s="70">
        <v>0</v>
      </c>
      <c r="AH1258" s="300">
        <v>0</v>
      </c>
      <c r="AI1258" s="158" t="s">
        <v>74</v>
      </c>
      <c r="AJ1258" s="67">
        <v>0</v>
      </c>
      <c r="AK1258" s="76" t="s">
        <v>74</v>
      </c>
      <c r="AL1258" s="76" t="s">
        <v>74</v>
      </c>
      <c r="AM1258" s="71">
        <f t="shared" si="97"/>
        <v>0</v>
      </c>
      <c r="AN1258" s="305">
        <f>+K1258+AC1258-AH1258</f>
        <v>10000000</v>
      </c>
      <c r="AO1258" s="67" t="s">
        <v>66</v>
      </c>
      <c r="AP1258" s="70">
        <v>10000000</v>
      </c>
      <c r="AQ1258" s="67" t="s">
        <v>94</v>
      </c>
      <c r="AR1258" s="70">
        <v>0</v>
      </c>
      <c r="AS1258" s="80" t="s">
        <v>74</v>
      </c>
      <c r="AT1258" s="301">
        <v>7083000</v>
      </c>
      <c r="AU1258" s="203">
        <f t="shared" si="98"/>
        <v>2917000</v>
      </c>
      <c r="AV1258" s="83">
        <f t="shared" si="99"/>
        <v>0.70830000000000004</v>
      </c>
      <c r="AW1258" s="158" t="s">
        <v>74</v>
      </c>
      <c r="AX1258" s="67" t="s">
        <v>95</v>
      </c>
      <c r="AY1258" s="71" t="s">
        <v>6749</v>
      </c>
      <c r="AZ1258" s="68" t="s">
        <v>66</v>
      </c>
      <c r="BA1258" s="68" t="s">
        <v>66</v>
      </c>
    </row>
    <row r="1259" spans="2:53" x14ac:dyDescent="0.25">
      <c r="B1259" s="68">
        <v>2024</v>
      </c>
      <c r="C1259" s="68">
        <v>891780111</v>
      </c>
      <c r="D1259" s="69" t="s">
        <v>64</v>
      </c>
      <c r="E1259" s="74" t="s">
        <v>6748</v>
      </c>
      <c r="F1259" s="71" t="s">
        <v>6747</v>
      </c>
      <c r="G1259" s="314">
        <v>0</v>
      </c>
      <c r="H1259" s="67" t="s">
        <v>72</v>
      </c>
      <c r="I1259" s="69" t="s">
        <v>65</v>
      </c>
      <c r="J1259" s="70" t="s">
        <v>6628</v>
      </c>
      <c r="K1259" s="70">
        <v>9583000</v>
      </c>
      <c r="L1259" s="68" t="s">
        <v>67</v>
      </c>
      <c r="M1259" s="70" t="s">
        <v>6746</v>
      </c>
      <c r="N1259" s="70">
        <v>1082907201</v>
      </c>
      <c r="O1259" s="70">
        <v>1499</v>
      </c>
      <c r="P1259" s="158">
        <v>45475</v>
      </c>
      <c r="Q1259" s="70">
        <v>2126650000</v>
      </c>
      <c r="R1259" s="158">
        <v>45518</v>
      </c>
      <c r="S1259" s="70">
        <v>9583000</v>
      </c>
      <c r="T1259" s="67" t="s">
        <v>66</v>
      </c>
      <c r="U1259" s="70">
        <v>85152695</v>
      </c>
      <c r="V1259" s="70" t="s">
        <v>6527</v>
      </c>
      <c r="W1259" s="158">
        <v>45518</v>
      </c>
      <c r="X1259" s="158">
        <v>45518</v>
      </c>
      <c r="Y1259" s="78" t="s">
        <v>74</v>
      </c>
      <c r="Z1259" s="158">
        <v>45626</v>
      </c>
      <c r="AA1259" s="71">
        <f t="shared" si="100"/>
        <v>108</v>
      </c>
      <c r="AB1259" s="71">
        <v>0</v>
      </c>
      <c r="AC1259" s="299">
        <v>0</v>
      </c>
      <c r="AD1259" s="71">
        <v>0</v>
      </c>
      <c r="AE1259" s="158" t="s">
        <v>74</v>
      </c>
      <c r="AF1259" s="71">
        <f t="shared" si="96"/>
        <v>0</v>
      </c>
      <c r="AG1259" s="70">
        <v>0</v>
      </c>
      <c r="AH1259" s="300">
        <v>0</v>
      </c>
      <c r="AI1259" s="158" t="s">
        <v>74</v>
      </c>
      <c r="AJ1259" s="67">
        <v>0</v>
      </c>
      <c r="AK1259" s="76" t="s">
        <v>74</v>
      </c>
      <c r="AL1259" s="76" t="s">
        <v>74</v>
      </c>
      <c r="AM1259" s="71">
        <f t="shared" si="97"/>
        <v>0</v>
      </c>
      <c r="AN1259" s="305">
        <f>+K1259+AC1259-AH1259</f>
        <v>9583000</v>
      </c>
      <c r="AO1259" s="67" t="s">
        <v>66</v>
      </c>
      <c r="AP1259" s="70">
        <v>9583000</v>
      </c>
      <c r="AQ1259" s="67" t="s">
        <v>94</v>
      </c>
      <c r="AR1259" s="70">
        <v>0</v>
      </c>
      <c r="AS1259" s="80" t="s">
        <v>74</v>
      </c>
      <c r="AT1259" s="301">
        <v>7083000</v>
      </c>
      <c r="AU1259" s="203">
        <f t="shared" si="98"/>
        <v>2500000</v>
      </c>
      <c r="AV1259" s="83">
        <f t="shared" si="99"/>
        <v>0.7391213607429824</v>
      </c>
      <c r="AW1259" s="158" t="s">
        <v>74</v>
      </c>
      <c r="AX1259" s="67" t="s">
        <v>95</v>
      </c>
      <c r="AY1259" s="71" t="s">
        <v>6745</v>
      </c>
      <c r="AZ1259" s="68" t="s">
        <v>66</v>
      </c>
      <c r="BA1259" s="68" t="s">
        <v>66</v>
      </c>
    </row>
    <row r="1260" spans="2:53" x14ac:dyDescent="0.25">
      <c r="B1260" s="68">
        <v>2024</v>
      </c>
      <c r="C1260" s="68">
        <v>891780111</v>
      </c>
      <c r="D1260" s="69" t="s">
        <v>64</v>
      </c>
      <c r="E1260" s="74" t="s">
        <v>6744</v>
      </c>
      <c r="F1260" s="71" t="s">
        <v>6743</v>
      </c>
      <c r="G1260" s="314">
        <v>0</v>
      </c>
      <c r="H1260" s="67" t="s">
        <v>72</v>
      </c>
      <c r="I1260" s="69" t="s">
        <v>65</v>
      </c>
      <c r="J1260" s="70" t="s">
        <v>6742</v>
      </c>
      <c r="K1260" s="70">
        <v>14400000</v>
      </c>
      <c r="L1260" s="68" t="s">
        <v>67</v>
      </c>
      <c r="M1260" s="70" t="s">
        <v>6741</v>
      </c>
      <c r="N1260" s="70">
        <v>1004347463</v>
      </c>
      <c r="O1260" s="70">
        <v>1498</v>
      </c>
      <c r="P1260" s="158">
        <v>45475</v>
      </c>
      <c r="Q1260" s="70">
        <v>4519037000</v>
      </c>
      <c r="R1260" s="158">
        <v>45518</v>
      </c>
      <c r="S1260" s="70">
        <v>14400000</v>
      </c>
      <c r="T1260" s="67" t="s">
        <v>66</v>
      </c>
      <c r="U1260" s="70">
        <v>15443332</v>
      </c>
      <c r="V1260" s="70" t="s">
        <v>4286</v>
      </c>
      <c r="W1260" s="158">
        <v>45518</v>
      </c>
      <c r="X1260" s="158">
        <v>45518</v>
      </c>
      <c r="Y1260" s="78" t="s">
        <v>74</v>
      </c>
      <c r="Z1260" s="158">
        <v>45626</v>
      </c>
      <c r="AA1260" s="71">
        <f t="shared" si="100"/>
        <v>108</v>
      </c>
      <c r="AB1260" s="71">
        <v>0</v>
      </c>
      <c r="AC1260" s="299">
        <v>0</v>
      </c>
      <c r="AD1260" s="71">
        <v>0</v>
      </c>
      <c r="AE1260" s="158" t="s">
        <v>74</v>
      </c>
      <c r="AF1260" s="71">
        <f t="shared" si="96"/>
        <v>0</v>
      </c>
      <c r="AG1260" s="70">
        <v>0</v>
      </c>
      <c r="AH1260" s="300">
        <v>0</v>
      </c>
      <c r="AI1260" s="158" t="s">
        <v>74</v>
      </c>
      <c r="AJ1260" s="67">
        <v>0</v>
      </c>
      <c r="AK1260" s="76" t="s">
        <v>74</v>
      </c>
      <c r="AL1260" s="76" t="s">
        <v>74</v>
      </c>
      <c r="AM1260" s="71">
        <f t="shared" si="97"/>
        <v>0</v>
      </c>
      <c r="AN1260" s="305">
        <f>+K1260+AC1260-AH1260</f>
        <v>14400000</v>
      </c>
      <c r="AO1260" s="67" t="s">
        <v>66</v>
      </c>
      <c r="AP1260" s="70">
        <v>14400000</v>
      </c>
      <c r="AQ1260" s="67" t="s">
        <v>94</v>
      </c>
      <c r="AR1260" s="70">
        <v>0</v>
      </c>
      <c r="AS1260" s="80" t="s">
        <v>74</v>
      </c>
      <c r="AT1260" s="301">
        <v>10800000</v>
      </c>
      <c r="AU1260" s="203">
        <f t="shared" si="98"/>
        <v>3600000</v>
      </c>
      <c r="AV1260" s="83">
        <f t="shared" si="99"/>
        <v>0.75</v>
      </c>
      <c r="AW1260" s="158" t="s">
        <v>74</v>
      </c>
      <c r="AX1260" s="67" t="s">
        <v>95</v>
      </c>
      <c r="AY1260" s="71" t="s">
        <v>6740</v>
      </c>
      <c r="AZ1260" s="68" t="s">
        <v>66</v>
      </c>
      <c r="BA1260" s="68" t="s">
        <v>66</v>
      </c>
    </row>
    <row r="1261" spans="2:53" x14ac:dyDescent="0.25">
      <c r="B1261" s="68">
        <v>2024</v>
      </c>
      <c r="C1261" s="68">
        <v>891780111</v>
      </c>
      <c r="D1261" s="69" t="s">
        <v>64</v>
      </c>
      <c r="E1261" s="74" t="s">
        <v>6739</v>
      </c>
      <c r="F1261" s="71" t="s">
        <v>6738</v>
      </c>
      <c r="G1261" s="314">
        <v>0</v>
      </c>
      <c r="H1261" s="67" t="s">
        <v>72</v>
      </c>
      <c r="I1261" s="69" t="s">
        <v>65</v>
      </c>
      <c r="J1261" s="70" t="s">
        <v>6737</v>
      </c>
      <c r="K1261" s="70">
        <v>8050000</v>
      </c>
      <c r="L1261" s="68" t="s">
        <v>67</v>
      </c>
      <c r="M1261" s="70" t="s">
        <v>6736</v>
      </c>
      <c r="N1261" s="70">
        <v>1004347619</v>
      </c>
      <c r="O1261" s="70">
        <v>1499</v>
      </c>
      <c r="P1261" s="158">
        <v>45475</v>
      </c>
      <c r="Q1261" s="70">
        <v>2126650000</v>
      </c>
      <c r="R1261" s="158">
        <v>45518</v>
      </c>
      <c r="S1261" s="70">
        <v>8050000</v>
      </c>
      <c r="T1261" s="67" t="s">
        <v>66</v>
      </c>
      <c r="U1261" s="70">
        <v>7633817</v>
      </c>
      <c r="V1261" s="70" t="s">
        <v>4500</v>
      </c>
      <c r="W1261" s="158">
        <v>45518</v>
      </c>
      <c r="X1261" s="158">
        <v>45518</v>
      </c>
      <c r="Y1261" s="78" t="s">
        <v>74</v>
      </c>
      <c r="Z1261" s="158">
        <v>45626</v>
      </c>
      <c r="AA1261" s="71">
        <f t="shared" si="100"/>
        <v>108</v>
      </c>
      <c r="AB1261" s="71">
        <v>0</v>
      </c>
      <c r="AC1261" s="299">
        <v>0</v>
      </c>
      <c r="AD1261" s="71">
        <v>0</v>
      </c>
      <c r="AE1261" s="158" t="s">
        <v>74</v>
      </c>
      <c r="AF1261" s="71">
        <f t="shared" si="96"/>
        <v>0</v>
      </c>
      <c r="AG1261" s="70">
        <v>0</v>
      </c>
      <c r="AH1261" s="300">
        <v>0</v>
      </c>
      <c r="AI1261" s="158" t="s">
        <v>74</v>
      </c>
      <c r="AJ1261" s="67">
        <v>0</v>
      </c>
      <c r="AK1261" s="76" t="s">
        <v>74</v>
      </c>
      <c r="AL1261" s="76" t="s">
        <v>74</v>
      </c>
      <c r="AM1261" s="71">
        <f t="shared" si="97"/>
        <v>0</v>
      </c>
      <c r="AN1261" s="305">
        <f>+K1261+AC1261-AH1261</f>
        <v>8050000</v>
      </c>
      <c r="AO1261" s="67" t="s">
        <v>66</v>
      </c>
      <c r="AP1261" s="70">
        <v>8050000</v>
      </c>
      <c r="AQ1261" s="67" t="s">
        <v>94</v>
      </c>
      <c r="AR1261" s="70">
        <v>0</v>
      </c>
      <c r="AS1261" s="80" t="s">
        <v>74</v>
      </c>
      <c r="AT1261" s="301">
        <v>5950000</v>
      </c>
      <c r="AU1261" s="203">
        <f t="shared" si="98"/>
        <v>2100000</v>
      </c>
      <c r="AV1261" s="83">
        <f t="shared" si="99"/>
        <v>0.73913043478260865</v>
      </c>
      <c r="AW1261" s="158" t="s">
        <v>74</v>
      </c>
      <c r="AX1261" s="67" t="s">
        <v>95</v>
      </c>
      <c r="AY1261" s="71" t="s">
        <v>6735</v>
      </c>
      <c r="AZ1261" s="68" t="s">
        <v>66</v>
      </c>
      <c r="BA1261" s="68" t="s">
        <v>66</v>
      </c>
    </row>
    <row r="1262" spans="2:53" x14ac:dyDescent="0.25">
      <c r="B1262" s="68">
        <v>2024</v>
      </c>
      <c r="C1262" s="68">
        <v>891780111</v>
      </c>
      <c r="D1262" s="69" t="s">
        <v>64</v>
      </c>
      <c r="E1262" s="74" t="s">
        <v>6734</v>
      </c>
      <c r="F1262" s="71" t="s">
        <v>6733</v>
      </c>
      <c r="G1262" s="314">
        <v>0</v>
      </c>
      <c r="H1262" s="67" t="s">
        <v>72</v>
      </c>
      <c r="I1262" s="69" t="s">
        <v>65</v>
      </c>
      <c r="J1262" s="70" t="s">
        <v>6732</v>
      </c>
      <c r="K1262" s="70">
        <v>8050000</v>
      </c>
      <c r="L1262" s="68" t="s">
        <v>67</v>
      </c>
      <c r="M1262" s="70" t="s">
        <v>2937</v>
      </c>
      <c r="N1262" s="70">
        <v>1007692959</v>
      </c>
      <c r="O1262" s="70">
        <v>1499</v>
      </c>
      <c r="P1262" s="158">
        <v>45475</v>
      </c>
      <c r="Q1262" s="70">
        <v>2126650000</v>
      </c>
      <c r="R1262" s="158">
        <v>45518</v>
      </c>
      <c r="S1262" s="70">
        <v>8050000</v>
      </c>
      <c r="T1262" s="67" t="s">
        <v>66</v>
      </c>
      <c r="U1262" s="70">
        <v>84452426</v>
      </c>
      <c r="V1262" s="70" t="s">
        <v>93</v>
      </c>
      <c r="W1262" s="158">
        <v>45518</v>
      </c>
      <c r="X1262" s="158">
        <v>45518</v>
      </c>
      <c r="Y1262" s="78" t="s">
        <v>74</v>
      </c>
      <c r="Z1262" s="158">
        <v>45626</v>
      </c>
      <c r="AA1262" s="71">
        <f t="shared" si="100"/>
        <v>108</v>
      </c>
      <c r="AB1262" s="71">
        <v>0</v>
      </c>
      <c r="AC1262" s="299">
        <v>0</v>
      </c>
      <c r="AD1262" s="71">
        <v>0</v>
      </c>
      <c r="AE1262" s="158" t="s">
        <v>74</v>
      </c>
      <c r="AF1262" s="71">
        <f t="shared" si="96"/>
        <v>0</v>
      </c>
      <c r="AG1262" s="70">
        <v>0</v>
      </c>
      <c r="AH1262" s="300">
        <v>0</v>
      </c>
      <c r="AI1262" s="158" t="s">
        <v>74</v>
      </c>
      <c r="AJ1262" s="67">
        <v>0</v>
      </c>
      <c r="AK1262" s="76" t="s">
        <v>74</v>
      </c>
      <c r="AL1262" s="76" t="s">
        <v>74</v>
      </c>
      <c r="AM1262" s="71">
        <f t="shared" si="97"/>
        <v>0</v>
      </c>
      <c r="AN1262" s="305">
        <f>+K1262+AC1262-AH1262</f>
        <v>8050000</v>
      </c>
      <c r="AO1262" s="67" t="s">
        <v>66</v>
      </c>
      <c r="AP1262" s="70">
        <v>8050000</v>
      </c>
      <c r="AQ1262" s="67" t="s">
        <v>94</v>
      </c>
      <c r="AR1262" s="70">
        <v>0</v>
      </c>
      <c r="AS1262" s="80" t="s">
        <v>74</v>
      </c>
      <c r="AT1262" s="301">
        <v>1750000</v>
      </c>
      <c r="AU1262" s="203">
        <f t="shared" si="98"/>
        <v>6300000</v>
      </c>
      <c r="AV1262" s="83">
        <f t="shared" si="99"/>
        <v>0.21739130434782608</v>
      </c>
      <c r="AW1262" s="158" t="s">
        <v>74</v>
      </c>
      <c r="AX1262" s="67" t="s">
        <v>95</v>
      </c>
      <c r="AY1262" s="71" t="s">
        <v>6731</v>
      </c>
      <c r="AZ1262" s="68" t="s">
        <v>66</v>
      </c>
      <c r="BA1262" s="68" t="s">
        <v>66</v>
      </c>
    </row>
    <row r="1263" spans="2:53" x14ac:dyDescent="0.25">
      <c r="B1263" s="68">
        <v>2024</v>
      </c>
      <c r="C1263" s="68">
        <v>891780111</v>
      </c>
      <c r="D1263" s="69" t="s">
        <v>64</v>
      </c>
      <c r="E1263" s="74" t="s">
        <v>6730</v>
      </c>
      <c r="F1263" s="71" t="s">
        <v>6729</v>
      </c>
      <c r="G1263" s="314">
        <v>0</v>
      </c>
      <c r="H1263" s="67" t="s">
        <v>72</v>
      </c>
      <c r="I1263" s="69" t="s">
        <v>65</v>
      </c>
      <c r="J1263" s="70" t="s">
        <v>6728</v>
      </c>
      <c r="K1263" s="70">
        <v>11500000</v>
      </c>
      <c r="L1263" s="68" t="s">
        <v>67</v>
      </c>
      <c r="M1263" s="70" t="s">
        <v>6727</v>
      </c>
      <c r="N1263" s="70">
        <v>1082982732</v>
      </c>
      <c r="O1263" s="70">
        <v>1498</v>
      </c>
      <c r="P1263" s="158">
        <v>45475</v>
      </c>
      <c r="Q1263" s="70">
        <v>4519037000</v>
      </c>
      <c r="R1263" s="158">
        <v>45518</v>
      </c>
      <c r="S1263" s="70">
        <v>11500000</v>
      </c>
      <c r="T1263" s="67" t="s">
        <v>66</v>
      </c>
      <c r="U1263" s="70">
        <v>57461216</v>
      </c>
      <c r="V1263" s="70" t="s">
        <v>4578</v>
      </c>
      <c r="W1263" s="158">
        <v>45518</v>
      </c>
      <c r="X1263" s="158">
        <v>45518</v>
      </c>
      <c r="Y1263" s="78" t="s">
        <v>74</v>
      </c>
      <c r="Z1263" s="158">
        <v>45626</v>
      </c>
      <c r="AA1263" s="71">
        <f t="shared" si="100"/>
        <v>108</v>
      </c>
      <c r="AB1263" s="71">
        <v>0</v>
      </c>
      <c r="AC1263" s="299">
        <v>0</v>
      </c>
      <c r="AD1263" s="71">
        <v>0</v>
      </c>
      <c r="AE1263" s="158" t="s">
        <v>74</v>
      </c>
      <c r="AF1263" s="71">
        <f t="shared" si="96"/>
        <v>0</v>
      </c>
      <c r="AG1263" s="70">
        <v>0</v>
      </c>
      <c r="AH1263" s="300">
        <v>0</v>
      </c>
      <c r="AI1263" s="158" t="s">
        <v>74</v>
      </c>
      <c r="AJ1263" s="67">
        <v>0</v>
      </c>
      <c r="AK1263" s="76" t="s">
        <v>74</v>
      </c>
      <c r="AL1263" s="76" t="s">
        <v>74</v>
      </c>
      <c r="AM1263" s="71">
        <f t="shared" si="97"/>
        <v>0</v>
      </c>
      <c r="AN1263" s="305">
        <f>+K1263+AC1263-AH1263</f>
        <v>11500000</v>
      </c>
      <c r="AO1263" s="67" t="s">
        <v>66</v>
      </c>
      <c r="AP1263" s="70">
        <v>11500000</v>
      </c>
      <c r="AQ1263" s="67" t="s">
        <v>94</v>
      </c>
      <c r="AR1263" s="70">
        <v>0</v>
      </c>
      <c r="AS1263" s="80" t="s">
        <v>74</v>
      </c>
      <c r="AT1263" s="301">
        <v>8500000</v>
      </c>
      <c r="AU1263" s="203">
        <f t="shared" si="98"/>
        <v>3000000</v>
      </c>
      <c r="AV1263" s="83">
        <f t="shared" si="99"/>
        <v>0.73913043478260865</v>
      </c>
      <c r="AW1263" s="158" t="s">
        <v>74</v>
      </c>
      <c r="AX1263" s="67" t="s">
        <v>95</v>
      </c>
      <c r="AY1263" s="71" t="s">
        <v>6726</v>
      </c>
      <c r="AZ1263" s="68" t="s">
        <v>66</v>
      </c>
      <c r="BA1263" s="68" t="s">
        <v>66</v>
      </c>
    </row>
    <row r="1264" spans="2:53" x14ac:dyDescent="0.25">
      <c r="B1264" s="68">
        <v>2024</v>
      </c>
      <c r="C1264" s="68">
        <v>891780111</v>
      </c>
      <c r="D1264" s="69" t="s">
        <v>64</v>
      </c>
      <c r="E1264" s="74" t="s">
        <v>6725</v>
      </c>
      <c r="F1264" s="71" t="s">
        <v>6724</v>
      </c>
      <c r="G1264" s="314">
        <v>0</v>
      </c>
      <c r="H1264" s="67" t="s">
        <v>72</v>
      </c>
      <c r="I1264" s="69" t="s">
        <v>1521</v>
      </c>
      <c r="J1264" s="70" t="s">
        <v>6723</v>
      </c>
      <c r="K1264" s="70">
        <v>9936000</v>
      </c>
      <c r="L1264" s="68" t="s">
        <v>67</v>
      </c>
      <c r="M1264" s="70" t="s">
        <v>6722</v>
      </c>
      <c r="N1264" s="70">
        <v>1085038618</v>
      </c>
      <c r="O1264" s="70">
        <v>1522</v>
      </c>
      <c r="P1264" s="158">
        <v>45481</v>
      </c>
      <c r="Q1264" s="70">
        <v>48000000</v>
      </c>
      <c r="R1264" s="158">
        <v>45518</v>
      </c>
      <c r="S1264" s="70">
        <v>9936000</v>
      </c>
      <c r="T1264" s="67" t="s">
        <v>66</v>
      </c>
      <c r="U1264" s="70">
        <v>57461216</v>
      </c>
      <c r="V1264" s="70" t="s">
        <v>4578</v>
      </c>
      <c r="W1264" s="158">
        <v>45518</v>
      </c>
      <c r="X1264" s="158">
        <v>45518</v>
      </c>
      <c r="Y1264" s="78" t="s">
        <v>74</v>
      </c>
      <c r="Z1264" s="158">
        <v>45626</v>
      </c>
      <c r="AA1264" s="71">
        <f t="shared" si="100"/>
        <v>108</v>
      </c>
      <c r="AB1264" s="71">
        <v>0</v>
      </c>
      <c r="AC1264" s="299">
        <v>0</v>
      </c>
      <c r="AD1264" s="71">
        <v>0</v>
      </c>
      <c r="AE1264" s="158" t="s">
        <v>74</v>
      </c>
      <c r="AF1264" s="71">
        <f t="shared" si="96"/>
        <v>0</v>
      </c>
      <c r="AG1264" s="70">
        <v>0</v>
      </c>
      <c r="AH1264" s="300">
        <v>0</v>
      </c>
      <c r="AI1264" s="158" t="s">
        <v>74</v>
      </c>
      <c r="AJ1264" s="67">
        <v>0</v>
      </c>
      <c r="AK1264" s="76" t="s">
        <v>74</v>
      </c>
      <c r="AL1264" s="76" t="s">
        <v>74</v>
      </c>
      <c r="AM1264" s="71">
        <f t="shared" si="97"/>
        <v>0</v>
      </c>
      <c r="AN1264" s="305">
        <f>+K1264+AC1264-AH1264</f>
        <v>9936000</v>
      </c>
      <c r="AO1264" s="67" t="s">
        <v>66</v>
      </c>
      <c r="AP1264" s="70">
        <v>9936000</v>
      </c>
      <c r="AQ1264" s="67" t="s">
        <v>94</v>
      </c>
      <c r="AR1264" s="70">
        <v>0</v>
      </c>
      <c r="AS1264" s="80" t="s">
        <v>74</v>
      </c>
      <c r="AT1264" s="301">
        <v>7176000</v>
      </c>
      <c r="AU1264" s="203">
        <f t="shared" si="98"/>
        <v>2760000</v>
      </c>
      <c r="AV1264" s="83">
        <f t="shared" si="99"/>
        <v>0.72222222222222221</v>
      </c>
      <c r="AW1264" s="158" t="s">
        <v>74</v>
      </c>
      <c r="AX1264" s="67" t="s">
        <v>95</v>
      </c>
      <c r="AY1264" s="71" t="s">
        <v>6721</v>
      </c>
      <c r="AZ1264" s="68" t="s">
        <v>66</v>
      </c>
      <c r="BA1264" s="68" t="s">
        <v>66</v>
      </c>
    </row>
    <row r="1265" spans="2:53" x14ac:dyDescent="0.25">
      <c r="B1265" s="68">
        <v>2024</v>
      </c>
      <c r="C1265" s="68">
        <v>891780111</v>
      </c>
      <c r="D1265" s="69" t="s">
        <v>64</v>
      </c>
      <c r="E1265" s="74" t="s">
        <v>6720</v>
      </c>
      <c r="F1265" s="71" t="s">
        <v>6719</v>
      </c>
      <c r="G1265" s="314">
        <v>0</v>
      </c>
      <c r="H1265" s="67" t="s">
        <v>72</v>
      </c>
      <c r="I1265" s="69" t="s">
        <v>65</v>
      </c>
      <c r="J1265" s="70" t="s">
        <v>6718</v>
      </c>
      <c r="K1265" s="70">
        <v>14400000</v>
      </c>
      <c r="L1265" s="68" t="s">
        <v>67</v>
      </c>
      <c r="M1265" s="70" t="s">
        <v>6717</v>
      </c>
      <c r="N1265" s="70">
        <v>57297861</v>
      </c>
      <c r="O1265" s="70">
        <v>1498</v>
      </c>
      <c r="P1265" s="158">
        <v>45475</v>
      </c>
      <c r="Q1265" s="70">
        <v>4519037000</v>
      </c>
      <c r="R1265" s="158">
        <v>45519</v>
      </c>
      <c r="S1265" s="70">
        <v>14400000</v>
      </c>
      <c r="T1265" s="67" t="s">
        <v>66</v>
      </c>
      <c r="U1265" s="70">
        <v>85449357</v>
      </c>
      <c r="V1265" s="70" t="s">
        <v>6038</v>
      </c>
      <c r="W1265" s="158">
        <v>45519</v>
      </c>
      <c r="X1265" s="158">
        <v>45519</v>
      </c>
      <c r="Y1265" s="78" t="s">
        <v>74</v>
      </c>
      <c r="Z1265" s="158">
        <v>45626</v>
      </c>
      <c r="AA1265" s="71">
        <f t="shared" si="100"/>
        <v>107</v>
      </c>
      <c r="AB1265" s="71">
        <v>0</v>
      </c>
      <c r="AC1265" s="299">
        <v>0</v>
      </c>
      <c r="AD1265" s="71">
        <v>0</v>
      </c>
      <c r="AE1265" s="158" t="s">
        <v>74</v>
      </c>
      <c r="AF1265" s="71">
        <f t="shared" si="96"/>
        <v>0</v>
      </c>
      <c r="AG1265" s="70">
        <v>0</v>
      </c>
      <c r="AH1265" s="300">
        <v>0</v>
      </c>
      <c r="AI1265" s="158" t="s">
        <v>74</v>
      </c>
      <c r="AJ1265" s="67">
        <v>0</v>
      </c>
      <c r="AK1265" s="76" t="s">
        <v>74</v>
      </c>
      <c r="AL1265" s="76" t="s">
        <v>74</v>
      </c>
      <c r="AM1265" s="71">
        <f t="shared" si="97"/>
        <v>0</v>
      </c>
      <c r="AN1265" s="305">
        <f>+K1265+AC1265-AH1265</f>
        <v>14400000</v>
      </c>
      <c r="AO1265" s="67" t="s">
        <v>66</v>
      </c>
      <c r="AP1265" s="70">
        <v>14400000</v>
      </c>
      <c r="AQ1265" s="67" t="s">
        <v>94</v>
      </c>
      <c r="AR1265" s="70">
        <v>0</v>
      </c>
      <c r="AS1265" s="80" t="s">
        <v>74</v>
      </c>
      <c r="AT1265" s="301">
        <v>10800000</v>
      </c>
      <c r="AU1265" s="203">
        <f t="shared" si="98"/>
        <v>3600000</v>
      </c>
      <c r="AV1265" s="83">
        <f t="shared" si="99"/>
        <v>0.75</v>
      </c>
      <c r="AW1265" s="158" t="s">
        <v>74</v>
      </c>
      <c r="AX1265" s="67" t="s">
        <v>95</v>
      </c>
      <c r="AY1265" s="71" t="s">
        <v>6716</v>
      </c>
      <c r="AZ1265" s="68" t="s">
        <v>66</v>
      </c>
      <c r="BA1265" s="68" t="s">
        <v>66</v>
      </c>
    </row>
    <row r="1266" spans="2:53" x14ac:dyDescent="0.25">
      <c r="B1266" s="68">
        <v>2024</v>
      </c>
      <c r="C1266" s="68">
        <v>891780111</v>
      </c>
      <c r="D1266" s="69" t="s">
        <v>64</v>
      </c>
      <c r="E1266" s="74" t="s">
        <v>6715</v>
      </c>
      <c r="F1266" s="71" t="s">
        <v>6714</v>
      </c>
      <c r="G1266" s="314">
        <v>0</v>
      </c>
      <c r="H1266" s="67" t="s">
        <v>72</v>
      </c>
      <c r="I1266" s="69" t="s">
        <v>65</v>
      </c>
      <c r="J1266" s="70" t="s">
        <v>6628</v>
      </c>
      <c r="K1266" s="70">
        <v>9583000</v>
      </c>
      <c r="L1266" s="68" t="s">
        <v>67</v>
      </c>
      <c r="M1266" s="70" t="s">
        <v>6713</v>
      </c>
      <c r="N1266" s="70">
        <v>84452687</v>
      </c>
      <c r="O1266" s="70">
        <v>1499</v>
      </c>
      <c r="P1266" s="158">
        <v>45475</v>
      </c>
      <c r="Q1266" s="70">
        <v>2126650000</v>
      </c>
      <c r="R1266" s="158">
        <v>45519</v>
      </c>
      <c r="S1266" s="70">
        <v>9583000</v>
      </c>
      <c r="T1266" s="67" t="s">
        <v>66</v>
      </c>
      <c r="U1266" s="70">
        <v>85152695</v>
      </c>
      <c r="V1266" s="70" t="s">
        <v>6527</v>
      </c>
      <c r="W1266" s="158">
        <v>45519</v>
      </c>
      <c r="X1266" s="158">
        <v>45519</v>
      </c>
      <c r="Y1266" s="78" t="s">
        <v>74</v>
      </c>
      <c r="Z1266" s="158">
        <v>45626</v>
      </c>
      <c r="AA1266" s="71">
        <f t="shared" si="100"/>
        <v>107</v>
      </c>
      <c r="AB1266" s="71">
        <v>0</v>
      </c>
      <c r="AC1266" s="299">
        <v>0</v>
      </c>
      <c r="AD1266" s="71">
        <v>0</v>
      </c>
      <c r="AE1266" s="158" t="s">
        <v>74</v>
      </c>
      <c r="AF1266" s="71">
        <f t="shared" si="96"/>
        <v>0</v>
      </c>
      <c r="AG1266" s="70">
        <v>0</v>
      </c>
      <c r="AH1266" s="300">
        <v>0</v>
      </c>
      <c r="AI1266" s="158" t="s">
        <v>74</v>
      </c>
      <c r="AJ1266" s="67">
        <v>0</v>
      </c>
      <c r="AK1266" s="76" t="s">
        <v>74</v>
      </c>
      <c r="AL1266" s="76" t="s">
        <v>74</v>
      </c>
      <c r="AM1266" s="71">
        <f t="shared" si="97"/>
        <v>0</v>
      </c>
      <c r="AN1266" s="305">
        <f>+K1266+AC1266-AH1266</f>
        <v>9583000</v>
      </c>
      <c r="AO1266" s="67" t="s">
        <v>66</v>
      </c>
      <c r="AP1266" s="70">
        <v>9583000</v>
      </c>
      <c r="AQ1266" s="67" t="s">
        <v>94</v>
      </c>
      <c r="AR1266" s="70">
        <v>0</v>
      </c>
      <c r="AS1266" s="80" t="s">
        <v>74</v>
      </c>
      <c r="AT1266" s="301">
        <v>7083000</v>
      </c>
      <c r="AU1266" s="203">
        <f t="shared" si="98"/>
        <v>2500000</v>
      </c>
      <c r="AV1266" s="83">
        <f t="shared" si="99"/>
        <v>0.7391213607429824</v>
      </c>
      <c r="AW1266" s="158" t="s">
        <v>74</v>
      </c>
      <c r="AX1266" s="67" t="s">
        <v>95</v>
      </c>
      <c r="AY1266" s="71" t="s">
        <v>6712</v>
      </c>
      <c r="AZ1266" s="68" t="s">
        <v>66</v>
      </c>
      <c r="BA1266" s="68" t="s">
        <v>66</v>
      </c>
    </row>
    <row r="1267" spans="2:53" x14ac:dyDescent="0.25">
      <c r="B1267" s="68">
        <v>2024</v>
      </c>
      <c r="C1267" s="68">
        <v>891780111</v>
      </c>
      <c r="D1267" s="69" t="s">
        <v>64</v>
      </c>
      <c r="E1267" s="74" t="s">
        <v>6711</v>
      </c>
      <c r="F1267" s="71" t="s">
        <v>6710</v>
      </c>
      <c r="G1267" s="314">
        <v>0</v>
      </c>
      <c r="H1267" s="67" t="s">
        <v>72</v>
      </c>
      <c r="I1267" s="69" t="s">
        <v>65</v>
      </c>
      <c r="J1267" s="70" t="s">
        <v>6628</v>
      </c>
      <c r="K1267" s="70">
        <v>9583000</v>
      </c>
      <c r="L1267" s="68" t="s">
        <v>67</v>
      </c>
      <c r="M1267" s="70" t="s">
        <v>6709</v>
      </c>
      <c r="N1267" s="70">
        <v>85449729</v>
      </c>
      <c r="O1267" s="70">
        <v>1499</v>
      </c>
      <c r="P1267" s="158">
        <v>45475</v>
      </c>
      <c r="Q1267" s="70">
        <v>2126650000</v>
      </c>
      <c r="R1267" s="158">
        <v>45519</v>
      </c>
      <c r="S1267" s="70">
        <v>9583000</v>
      </c>
      <c r="T1267" s="67" t="s">
        <v>66</v>
      </c>
      <c r="U1267" s="70">
        <v>85152695</v>
      </c>
      <c r="V1267" s="70" t="s">
        <v>6527</v>
      </c>
      <c r="W1267" s="158">
        <v>45519</v>
      </c>
      <c r="X1267" s="158">
        <v>45519</v>
      </c>
      <c r="Y1267" s="78" t="s">
        <v>74</v>
      </c>
      <c r="Z1267" s="158">
        <v>45626</v>
      </c>
      <c r="AA1267" s="71">
        <f t="shared" si="100"/>
        <v>107</v>
      </c>
      <c r="AB1267" s="71">
        <v>0</v>
      </c>
      <c r="AC1267" s="299">
        <v>0</v>
      </c>
      <c r="AD1267" s="71">
        <v>0</v>
      </c>
      <c r="AE1267" s="158" t="s">
        <v>74</v>
      </c>
      <c r="AF1267" s="71">
        <f t="shared" si="96"/>
        <v>0</v>
      </c>
      <c r="AG1267" s="70">
        <v>0</v>
      </c>
      <c r="AH1267" s="300">
        <v>0</v>
      </c>
      <c r="AI1267" s="158" t="s">
        <v>74</v>
      </c>
      <c r="AJ1267" s="67">
        <v>0</v>
      </c>
      <c r="AK1267" s="76" t="s">
        <v>74</v>
      </c>
      <c r="AL1267" s="76" t="s">
        <v>74</v>
      </c>
      <c r="AM1267" s="71">
        <f t="shared" si="97"/>
        <v>0</v>
      </c>
      <c r="AN1267" s="305">
        <f>+K1267+AC1267-AH1267</f>
        <v>9583000</v>
      </c>
      <c r="AO1267" s="67" t="s">
        <v>66</v>
      </c>
      <c r="AP1267" s="70">
        <v>9583000</v>
      </c>
      <c r="AQ1267" s="67" t="s">
        <v>94</v>
      </c>
      <c r="AR1267" s="70">
        <v>0</v>
      </c>
      <c r="AS1267" s="80" t="s">
        <v>74</v>
      </c>
      <c r="AT1267" s="301">
        <v>7083000</v>
      </c>
      <c r="AU1267" s="203">
        <f t="shared" si="98"/>
        <v>2500000</v>
      </c>
      <c r="AV1267" s="83">
        <f t="shared" si="99"/>
        <v>0.7391213607429824</v>
      </c>
      <c r="AW1267" s="158" t="s">
        <v>74</v>
      </c>
      <c r="AX1267" s="67" t="s">
        <v>95</v>
      </c>
      <c r="AY1267" s="71" t="s">
        <v>6708</v>
      </c>
      <c r="AZ1267" s="68" t="s">
        <v>66</v>
      </c>
      <c r="BA1267" s="68" t="s">
        <v>66</v>
      </c>
    </row>
    <row r="1268" spans="2:53" x14ac:dyDescent="0.25">
      <c r="B1268" s="68">
        <v>2024</v>
      </c>
      <c r="C1268" s="68">
        <v>891780111</v>
      </c>
      <c r="D1268" s="69" t="s">
        <v>64</v>
      </c>
      <c r="E1268" s="74" t="s">
        <v>6707</v>
      </c>
      <c r="F1268" s="71" t="s">
        <v>6706</v>
      </c>
      <c r="G1268" s="314">
        <v>0</v>
      </c>
      <c r="H1268" s="67" t="s">
        <v>72</v>
      </c>
      <c r="I1268" s="69" t="s">
        <v>65</v>
      </c>
      <c r="J1268" s="70" t="s">
        <v>6628</v>
      </c>
      <c r="K1268" s="70">
        <v>9583000</v>
      </c>
      <c r="L1268" s="68" t="s">
        <v>67</v>
      </c>
      <c r="M1268" s="70" t="s">
        <v>6705</v>
      </c>
      <c r="N1268" s="70">
        <v>56086232</v>
      </c>
      <c r="O1268" s="70">
        <v>1499</v>
      </c>
      <c r="P1268" s="158">
        <v>45475</v>
      </c>
      <c r="Q1268" s="70">
        <v>2126650000</v>
      </c>
      <c r="R1268" s="158">
        <v>45519</v>
      </c>
      <c r="S1268" s="70">
        <v>9583000</v>
      </c>
      <c r="T1268" s="67" t="s">
        <v>66</v>
      </c>
      <c r="U1268" s="70">
        <v>85152695</v>
      </c>
      <c r="V1268" s="70" t="s">
        <v>6527</v>
      </c>
      <c r="W1268" s="158">
        <v>45519</v>
      </c>
      <c r="X1268" s="158">
        <v>45519</v>
      </c>
      <c r="Y1268" s="78" t="s">
        <v>74</v>
      </c>
      <c r="Z1268" s="158">
        <v>45626</v>
      </c>
      <c r="AA1268" s="71">
        <f t="shared" si="100"/>
        <v>107</v>
      </c>
      <c r="AB1268" s="71">
        <v>0</v>
      </c>
      <c r="AC1268" s="299">
        <v>0</v>
      </c>
      <c r="AD1268" s="71">
        <v>0</v>
      </c>
      <c r="AE1268" s="158" t="s">
        <v>74</v>
      </c>
      <c r="AF1268" s="71">
        <f t="shared" si="96"/>
        <v>0</v>
      </c>
      <c r="AG1268" s="70">
        <v>0</v>
      </c>
      <c r="AH1268" s="300">
        <v>0</v>
      </c>
      <c r="AI1268" s="158" t="s">
        <v>74</v>
      </c>
      <c r="AJ1268" s="67">
        <v>0</v>
      </c>
      <c r="AK1268" s="76" t="s">
        <v>74</v>
      </c>
      <c r="AL1268" s="76" t="s">
        <v>74</v>
      </c>
      <c r="AM1268" s="71">
        <f t="shared" si="97"/>
        <v>0</v>
      </c>
      <c r="AN1268" s="305">
        <f>+K1268+AC1268-AH1268</f>
        <v>9583000</v>
      </c>
      <c r="AO1268" s="67" t="s">
        <v>66</v>
      </c>
      <c r="AP1268" s="70">
        <v>9583000</v>
      </c>
      <c r="AQ1268" s="67" t="s">
        <v>94</v>
      </c>
      <c r="AR1268" s="70">
        <v>0</v>
      </c>
      <c r="AS1268" s="80" t="s">
        <v>74</v>
      </c>
      <c r="AT1268" s="301">
        <v>4583000</v>
      </c>
      <c r="AU1268" s="203">
        <f t="shared" si="98"/>
        <v>5000000</v>
      </c>
      <c r="AV1268" s="83">
        <f t="shared" si="99"/>
        <v>0.47824272148596475</v>
      </c>
      <c r="AW1268" s="158" t="s">
        <v>74</v>
      </c>
      <c r="AX1268" s="67" t="s">
        <v>95</v>
      </c>
      <c r="AY1268" s="71" t="s">
        <v>6704</v>
      </c>
      <c r="AZ1268" s="68" t="s">
        <v>66</v>
      </c>
      <c r="BA1268" s="68" t="s">
        <v>66</v>
      </c>
    </row>
    <row r="1269" spans="2:53" x14ac:dyDescent="0.25">
      <c r="B1269" s="68">
        <v>2024</v>
      </c>
      <c r="C1269" s="68">
        <v>891780111</v>
      </c>
      <c r="D1269" s="69" t="s">
        <v>64</v>
      </c>
      <c r="E1269" s="74" t="s">
        <v>6703</v>
      </c>
      <c r="F1269" s="71" t="s">
        <v>6702</v>
      </c>
      <c r="G1269" s="314">
        <v>0</v>
      </c>
      <c r="H1269" s="67" t="s">
        <v>72</v>
      </c>
      <c r="I1269" s="69" t="s">
        <v>65</v>
      </c>
      <c r="J1269" s="70" t="s">
        <v>6628</v>
      </c>
      <c r="K1269" s="70">
        <v>9583000</v>
      </c>
      <c r="L1269" s="68" t="s">
        <v>67</v>
      </c>
      <c r="M1269" s="70" t="s">
        <v>6701</v>
      </c>
      <c r="N1269" s="70">
        <v>85153365</v>
      </c>
      <c r="O1269" s="70">
        <v>1499</v>
      </c>
      <c r="P1269" s="158">
        <v>45475</v>
      </c>
      <c r="Q1269" s="70">
        <v>2126650000</v>
      </c>
      <c r="R1269" s="158">
        <v>45519</v>
      </c>
      <c r="S1269" s="70">
        <v>9583000</v>
      </c>
      <c r="T1269" s="67" t="s">
        <v>66</v>
      </c>
      <c r="U1269" s="70">
        <v>85152695</v>
      </c>
      <c r="V1269" s="70" t="s">
        <v>6527</v>
      </c>
      <c r="W1269" s="158">
        <v>45519</v>
      </c>
      <c r="X1269" s="158">
        <v>45519</v>
      </c>
      <c r="Y1269" s="78" t="s">
        <v>74</v>
      </c>
      <c r="Z1269" s="158">
        <v>45626</v>
      </c>
      <c r="AA1269" s="71">
        <f t="shared" si="100"/>
        <v>107</v>
      </c>
      <c r="AB1269" s="71">
        <v>0</v>
      </c>
      <c r="AC1269" s="299">
        <v>0</v>
      </c>
      <c r="AD1269" s="71">
        <v>0</v>
      </c>
      <c r="AE1269" s="158" t="s">
        <v>74</v>
      </c>
      <c r="AF1269" s="71">
        <f t="shared" si="96"/>
        <v>0</v>
      </c>
      <c r="AG1269" s="70">
        <v>0</v>
      </c>
      <c r="AH1269" s="300">
        <v>0</v>
      </c>
      <c r="AI1269" s="158" t="s">
        <v>74</v>
      </c>
      <c r="AJ1269" s="67">
        <v>0</v>
      </c>
      <c r="AK1269" s="76" t="s">
        <v>74</v>
      </c>
      <c r="AL1269" s="76" t="s">
        <v>74</v>
      </c>
      <c r="AM1269" s="71">
        <f t="shared" si="97"/>
        <v>0</v>
      </c>
      <c r="AN1269" s="305">
        <f>+K1269+AC1269-AH1269</f>
        <v>9583000</v>
      </c>
      <c r="AO1269" s="67" t="s">
        <v>66</v>
      </c>
      <c r="AP1269" s="70">
        <v>9583000</v>
      </c>
      <c r="AQ1269" s="67" t="s">
        <v>94</v>
      </c>
      <c r="AR1269" s="70">
        <v>0</v>
      </c>
      <c r="AS1269" s="80" t="s">
        <v>74</v>
      </c>
      <c r="AT1269" s="301">
        <v>7083000</v>
      </c>
      <c r="AU1269" s="203">
        <f t="shared" si="98"/>
        <v>2500000</v>
      </c>
      <c r="AV1269" s="83">
        <f t="shared" si="99"/>
        <v>0.7391213607429824</v>
      </c>
      <c r="AW1269" s="158" t="s">
        <v>74</v>
      </c>
      <c r="AX1269" s="67" t="s">
        <v>95</v>
      </c>
      <c r="AY1269" s="71" t="s">
        <v>6700</v>
      </c>
      <c r="AZ1269" s="68" t="s">
        <v>66</v>
      </c>
      <c r="BA1269" s="68" t="s">
        <v>66</v>
      </c>
    </row>
    <row r="1270" spans="2:53" x14ac:dyDescent="0.25">
      <c r="B1270" s="68">
        <v>2024</v>
      </c>
      <c r="C1270" s="68">
        <v>891780111</v>
      </c>
      <c r="D1270" s="69" t="s">
        <v>64</v>
      </c>
      <c r="E1270" s="74" t="s">
        <v>6699</v>
      </c>
      <c r="F1270" s="71" t="s">
        <v>6698</v>
      </c>
      <c r="G1270" s="314">
        <v>0</v>
      </c>
      <c r="H1270" s="67" t="s">
        <v>72</v>
      </c>
      <c r="I1270" s="69" t="s">
        <v>65</v>
      </c>
      <c r="J1270" s="70" t="s">
        <v>6697</v>
      </c>
      <c r="K1270" s="70">
        <v>8800000</v>
      </c>
      <c r="L1270" s="68" t="s">
        <v>67</v>
      </c>
      <c r="M1270" s="70" t="s">
        <v>6696</v>
      </c>
      <c r="N1270" s="70">
        <v>12612617</v>
      </c>
      <c r="O1270" s="70">
        <v>1499</v>
      </c>
      <c r="P1270" s="158">
        <v>45475</v>
      </c>
      <c r="Q1270" s="70">
        <v>2126650000</v>
      </c>
      <c r="R1270" s="158">
        <v>45519</v>
      </c>
      <c r="S1270" s="70">
        <v>8800000</v>
      </c>
      <c r="T1270" s="67" t="s">
        <v>66</v>
      </c>
      <c r="U1270" s="70">
        <v>85468582</v>
      </c>
      <c r="V1270" s="70" t="s">
        <v>6422</v>
      </c>
      <c r="W1270" s="158">
        <v>45519</v>
      </c>
      <c r="X1270" s="158">
        <v>45519</v>
      </c>
      <c r="Y1270" s="78" t="s">
        <v>74</v>
      </c>
      <c r="Z1270" s="158">
        <v>45626</v>
      </c>
      <c r="AA1270" s="71">
        <f t="shared" si="100"/>
        <v>107</v>
      </c>
      <c r="AB1270" s="71">
        <v>0</v>
      </c>
      <c r="AC1270" s="299">
        <v>0</v>
      </c>
      <c r="AD1270" s="71">
        <v>0</v>
      </c>
      <c r="AE1270" s="158" t="s">
        <v>74</v>
      </c>
      <c r="AF1270" s="71">
        <f t="shared" si="96"/>
        <v>0</v>
      </c>
      <c r="AG1270" s="70">
        <v>0</v>
      </c>
      <c r="AH1270" s="300">
        <v>0</v>
      </c>
      <c r="AI1270" s="158" t="s">
        <v>74</v>
      </c>
      <c r="AJ1270" s="67">
        <v>0</v>
      </c>
      <c r="AK1270" s="76" t="s">
        <v>74</v>
      </c>
      <c r="AL1270" s="76" t="s">
        <v>74</v>
      </c>
      <c r="AM1270" s="71">
        <f t="shared" si="97"/>
        <v>0</v>
      </c>
      <c r="AN1270" s="305">
        <f>+K1270+AC1270-AH1270</f>
        <v>8800000</v>
      </c>
      <c r="AO1270" s="67" t="s">
        <v>66</v>
      </c>
      <c r="AP1270" s="70">
        <v>8800000</v>
      </c>
      <c r="AQ1270" s="67" t="s">
        <v>94</v>
      </c>
      <c r="AR1270" s="70">
        <v>0</v>
      </c>
      <c r="AS1270" s="80" t="s">
        <v>74</v>
      </c>
      <c r="AT1270" s="301">
        <v>6600000</v>
      </c>
      <c r="AU1270" s="203">
        <f t="shared" si="98"/>
        <v>2200000</v>
      </c>
      <c r="AV1270" s="83">
        <f t="shared" si="99"/>
        <v>0.75</v>
      </c>
      <c r="AW1270" s="158" t="s">
        <v>74</v>
      </c>
      <c r="AX1270" s="67" t="s">
        <v>95</v>
      </c>
      <c r="AY1270" s="71" t="s">
        <v>6695</v>
      </c>
      <c r="AZ1270" s="68" t="s">
        <v>66</v>
      </c>
      <c r="BA1270" s="68" t="s">
        <v>66</v>
      </c>
    </row>
    <row r="1271" spans="2:53" x14ac:dyDescent="0.25">
      <c r="B1271" s="68">
        <v>2024</v>
      </c>
      <c r="C1271" s="68">
        <v>891780111</v>
      </c>
      <c r="D1271" s="69" t="s">
        <v>64</v>
      </c>
      <c r="E1271" s="74" t="s">
        <v>6694</v>
      </c>
      <c r="F1271" s="71" t="s">
        <v>6693</v>
      </c>
      <c r="G1271" s="314">
        <v>0</v>
      </c>
      <c r="H1271" s="67" t="s">
        <v>72</v>
      </c>
      <c r="I1271" s="69" t="s">
        <v>65</v>
      </c>
      <c r="J1271" s="70" t="s">
        <v>6692</v>
      </c>
      <c r="K1271" s="70">
        <v>8050000</v>
      </c>
      <c r="L1271" s="68" t="s">
        <v>67</v>
      </c>
      <c r="M1271" s="70" t="s">
        <v>6691</v>
      </c>
      <c r="N1271" s="70">
        <v>7628983</v>
      </c>
      <c r="O1271" s="70">
        <v>1499</v>
      </c>
      <c r="P1271" s="158">
        <v>45475</v>
      </c>
      <c r="Q1271" s="70">
        <v>2126650000</v>
      </c>
      <c r="R1271" s="158">
        <v>45519</v>
      </c>
      <c r="S1271" s="70">
        <v>8050000</v>
      </c>
      <c r="T1271" s="67" t="s">
        <v>66</v>
      </c>
      <c r="U1271" s="70">
        <v>2536172</v>
      </c>
      <c r="V1271" s="70" t="s">
        <v>6690</v>
      </c>
      <c r="W1271" s="158">
        <v>45519</v>
      </c>
      <c r="X1271" s="158">
        <v>45519</v>
      </c>
      <c r="Y1271" s="78" t="s">
        <v>74</v>
      </c>
      <c r="Z1271" s="158">
        <v>45626</v>
      </c>
      <c r="AA1271" s="71">
        <f t="shared" si="100"/>
        <v>107</v>
      </c>
      <c r="AB1271" s="71">
        <v>0</v>
      </c>
      <c r="AC1271" s="299">
        <v>0</v>
      </c>
      <c r="AD1271" s="71">
        <v>0</v>
      </c>
      <c r="AE1271" s="158" t="s">
        <v>74</v>
      </c>
      <c r="AF1271" s="71">
        <f t="shared" si="96"/>
        <v>0</v>
      </c>
      <c r="AG1271" s="70">
        <v>0</v>
      </c>
      <c r="AH1271" s="300">
        <v>0</v>
      </c>
      <c r="AI1271" s="158" t="s">
        <v>74</v>
      </c>
      <c r="AJ1271" s="67">
        <v>0</v>
      </c>
      <c r="AK1271" s="76" t="s">
        <v>74</v>
      </c>
      <c r="AL1271" s="76" t="s">
        <v>74</v>
      </c>
      <c r="AM1271" s="71">
        <f t="shared" si="97"/>
        <v>0</v>
      </c>
      <c r="AN1271" s="305">
        <f>+K1271+AC1271-AH1271</f>
        <v>8050000</v>
      </c>
      <c r="AO1271" s="67" t="s">
        <v>66</v>
      </c>
      <c r="AP1271" s="70">
        <v>8050000</v>
      </c>
      <c r="AQ1271" s="67" t="s">
        <v>94</v>
      </c>
      <c r="AR1271" s="70">
        <v>0</v>
      </c>
      <c r="AS1271" s="80" t="s">
        <v>74</v>
      </c>
      <c r="AT1271" s="301">
        <v>5950000</v>
      </c>
      <c r="AU1271" s="203">
        <f t="shared" si="98"/>
        <v>2100000</v>
      </c>
      <c r="AV1271" s="83">
        <f t="shared" si="99"/>
        <v>0.73913043478260865</v>
      </c>
      <c r="AW1271" s="158" t="s">
        <v>74</v>
      </c>
      <c r="AX1271" s="67" t="s">
        <v>95</v>
      </c>
      <c r="AY1271" s="71" t="s">
        <v>6689</v>
      </c>
      <c r="AZ1271" s="68" t="s">
        <v>66</v>
      </c>
      <c r="BA1271" s="68" t="s">
        <v>66</v>
      </c>
    </row>
    <row r="1272" spans="2:53" x14ac:dyDescent="0.25">
      <c r="B1272" s="68">
        <v>2024</v>
      </c>
      <c r="C1272" s="68">
        <v>891780111</v>
      </c>
      <c r="D1272" s="69" t="s">
        <v>64</v>
      </c>
      <c r="E1272" s="74" t="s">
        <v>6688</v>
      </c>
      <c r="F1272" s="71" t="s">
        <v>6687</v>
      </c>
      <c r="G1272" s="314">
        <v>0</v>
      </c>
      <c r="H1272" s="67" t="s">
        <v>72</v>
      </c>
      <c r="I1272" s="69" t="s">
        <v>65</v>
      </c>
      <c r="J1272" s="70" t="s">
        <v>6617</v>
      </c>
      <c r="K1272" s="70">
        <v>9583000</v>
      </c>
      <c r="L1272" s="68" t="s">
        <v>67</v>
      </c>
      <c r="M1272" s="70" t="s">
        <v>6686</v>
      </c>
      <c r="N1272" s="70">
        <v>1082984727</v>
      </c>
      <c r="O1272" s="70">
        <v>1499</v>
      </c>
      <c r="P1272" s="158">
        <v>45475</v>
      </c>
      <c r="Q1272" s="70">
        <v>2126650000</v>
      </c>
      <c r="R1272" s="158">
        <v>45519</v>
      </c>
      <c r="S1272" s="70">
        <v>9583000</v>
      </c>
      <c r="T1272" s="67" t="s">
        <v>66</v>
      </c>
      <c r="U1272" s="70">
        <v>85152695</v>
      </c>
      <c r="V1272" s="70" t="s">
        <v>6527</v>
      </c>
      <c r="W1272" s="158">
        <v>45519</v>
      </c>
      <c r="X1272" s="158">
        <v>45519</v>
      </c>
      <c r="Y1272" s="78" t="s">
        <v>74</v>
      </c>
      <c r="Z1272" s="158">
        <v>45626</v>
      </c>
      <c r="AA1272" s="71">
        <f t="shared" si="100"/>
        <v>107</v>
      </c>
      <c r="AB1272" s="71">
        <v>0</v>
      </c>
      <c r="AC1272" s="299">
        <v>0</v>
      </c>
      <c r="AD1272" s="71">
        <v>0</v>
      </c>
      <c r="AE1272" s="158" t="s">
        <v>74</v>
      </c>
      <c r="AF1272" s="71">
        <f t="shared" si="96"/>
        <v>0</v>
      </c>
      <c r="AG1272" s="70">
        <v>0</v>
      </c>
      <c r="AH1272" s="300">
        <v>0</v>
      </c>
      <c r="AI1272" s="158" t="s">
        <v>74</v>
      </c>
      <c r="AJ1272" s="67">
        <v>0</v>
      </c>
      <c r="AK1272" s="76" t="s">
        <v>74</v>
      </c>
      <c r="AL1272" s="76" t="s">
        <v>74</v>
      </c>
      <c r="AM1272" s="71">
        <f t="shared" si="97"/>
        <v>0</v>
      </c>
      <c r="AN1272" s="305">
        <f>+K1272+AC1272-AH1272</f>
        <v>9583000</v>
      </c>
      <c r="AO1272" s="67" t="s">
        <v>66</v>
      </c>
      <c r="AP1272" s="70">
        <v>9583000</v>
      </c>
      <c r="AQ1272" s="67" t="s">
        <v>94</v>
      </c>
      <c r="AR1272" s="70">
        <v>0</v>
      </c>
      <c r="AS1272" s="80" t="s">
        <v>74</v>
      </c>
      <c r="AT1272" s="301">
        <v>7083000</v>
      </c>
      <c r="AU1272" s="203">
        <f t="shared" si="98"/>
        <v>2500000</v>
      </c>
      <c r="AV1272" s="83">
        <f t="shared" si="99"/>
        <v>0.7391213607429824</v>
      </c>
      <c r="AW1272" s="158" t="s">
        <v>74</v>
      </c>
      <c r="AX1272" s="67" t="s">
        <v>95</v>
      </c>
      <c r="AY1272" s="71" t="s">
        <v>6685</v>
      </c>
      <c r="AZ1272" s="68" t="s">
        <v>66</v>
      </c>
      <c r="BA1272" s="68" t="s">
        <v>66</v>
      </c>
    </row>
    <row r="1273" spans="2:53" x14ac:dyDescent="0.25">
      <c r="B1273" s="68">
        <v>2024</v>
      </c>
      <c r="C1273" s="68">
        <v>891780111</v>
      </c>
      <c r="D1273" s="69" t="s">
        <v>64</v>
      </c>
      <c r="E1273" s="74" t="s">
        <v>6684</v>
      </c>
      <c r="F1273" s="71" t="s">
        <v>6683</v>
      </c>
      <c r="G1273" s="314">
        <v>0</v>
      </c>
      <c r="H1273" s="67" t="s">
        <v>72</v>
      </c>
      <c r="I1273" s="69" t="s">
        <v>723</v>
      </c>
      <c r="J1273" s="70" t="s">
        <v>6682</v>
      </c>
      <c r="K1273" s="70">
        <v>8800000</v>
      </c>
      <c r="L1273" s="68" t="s">
        <v>67</v>
      </c>
      <c r="M1273" s="70" t="s">
        <v>6681</v>
      </c>
      <c r="N1273" s="70">
        <v>1221974278</v>
      </c>
      <c r="O1273" s="70">
        <v>1861</v>
      </c>
      <c r="P1273" s="158">
        <v>45518</v>
      </c>
      <c r="Q1273" s="70">
        <v>70400000</v>
      </c>
      <c r="R1273" s="158">
        <v>45519</v>
      </c>
      <c r="S1273" s="70">
        <v>8800000</v>
      </c>
      <c r="T1273" s="67" t="s">
        <v>66</v>
      </c>
      <c r="U1273" s="70">
        <v>36726018</v>
      </c>
      <c r="V1273" s="70" t="s">
        <v>6205</v>
      </c>
      <c r="W1273" s="158">
        <v>45519</v>
      </c>
      <c r="X1273" s="158">
        <v>45519</v>
      </c>
      <c r="Y1273" s="78" t="s">
        <v>74</v>
      </c>
      <c r="Z1273" s="158">
        <v>45626</v>
      </c>
      <c r="AA1273" s="71">
        <f t="shared" si="100"/>
        <v>107</v>
      </c>
      <c r="AB1273" s="71">
        <v>0</v>
      </c>
      <c r="AC1273" s="299">
        <v>0</v>
      </c>
      <c r="AD1273" s="71">
        <v>0</v>
      </c>
      <c r="AE1273" s="158" t="s">
        <v>74</v>
      </c>
      <c r="AF1273" s="71">
        <f t="shared" si="96"/>
        <v>0</v>
      </c>
      <c r="AG1273" s="70">
        <v>0</v>
      </c>
      <c r="AH1273" s="300">
        <v>0</v>
      </c>
      <c r="AI1273" s="158" t="s">
        <v>74</v>
      </c>
      <c r="AJ1273" s="67">
        <v>0</v>
      </c>
      <c r="AK1273" s="76" t="s">
        <v>74</v>
      </c>
      <c r="AL1273" s="76" t="s">
        <v>74</v>
      </c>
      <c r="AM1273" s="71">
        <f t="shared" si="97"/>
        <v>0</v>
      </c>
      <c r="AN1273" s="305">
        <f>+K1273+AC1273-AH1273</f>
        <v>8800000</v>
      </c>
      <c r="AO1273" s="67" t="s">
        <v>66</v>
      </c>
      <c r="AP1273" s="70">
        <v>8800000</v>
      </c>
      <c r="AQ1273" s="67" t="s">
        <v>94</v>
      </c>
      <c r="AR1273" s="70">
        <v>0</v>
      </c>
      <c r="AS1273" s="80" t="s">
        <v>74</v>
      </c>
      <c r="AT1273" s="301">
        <v>6600000</v>
      </c>
      <c r="AU1273" s="203">
        <f t="shared" si="98"/>
        <v>2200000</v>
      </c>
      <c r="AV1273" s="83">
        <f t="shared" si="99"/>
        <v>0.75</v>
      </c>
      <c r="AW1273" s="158" t="s">
        <v>74</v>
      </c>
      <c r="AX1273" s="67" t="s">
        <v>95</v>
      </c>
      <c r="AY1273" s="71" t="s">
        <v>6680</v>
      </c>
      <c r="AZ1273" s="68" t="s">
        <v>66</v>
      </c>
      <c r="BA1273" s="68" t="s">
        <v>66</v>
      </c>
    </row>
    <row r="1274" spans="2:53" x14ac:dyDescent="0.25">
      <c r="B1274" s="68">
        <v>2024</v>
      </c>
      <c r="C1274" s="68">
        <v>891780111</v>
      </c>
      <c r="D1274" s="69" t="s">
        <v>64</v>
      </c>
      <c r="E1274" s="74" t="s">
        <v>6679</v>
      </c>
      <c r="F1274" s="71" t="s">
        <v>6678</v>
      </c>
      <c r="G1274" s="314">
        <v>0</v>
      </c>
      <c r="H1274" s="67" t="s">
        <v>72</v>
      </c>
      <c r="I1274" s="69" t="s">
        <v>65</v>
      </c>
      <c r="J1274" s="70" t="s">
        <v>6677</v>
      </c>
      <c r="K1274" s="70">
        <v>13200000</v>
      </c>
      <c r="L1274" s="68" t="s">
        <v>67</v>
      </c>
      <c r="M1274" s="70" t="s">
        <v>6676</v>
      </c>
      <c r="N1274" s="70">
        <v>12554536</v>
      </c>
      <c r="O1274" s="70">
        <v>1498</v>
      </c>
      <c r="P1274" s="158">
        <v>45475</v>
      </c>
      <c r="Q1274" s="70">
        <v>4519037000</v>
      </c>
      <c r="R1274" s="158">
        <v>45519</v>
      </c>
      <c r="S1274" s="70">
        <v>13200000</v>
      </c>
      <c r="T1274" s="67" t="s">
        <v>66</v>
      </c>
      <c r="U1274" s="70">
        <v>1082964146</v>
      </c>
      <c r="V1274" s="70" t="s">
        <v>6309</v>
      </c>
      <c r="W1274" s="158">
        <v>45519</v>
      </c>
      <c r="X1274" s="158">
        <v>45519</v>
      </c>
      <c r="Y1274" s="78" t="s">
        <v>74</v>
      </c>
      <c r="Z1274" s="158">
        <v>45626</v>
      </c>
      <c r="AA1274" s="71">
        <f t="shared" si="100"/>
        <v>107</v>
      </c>
      <c r="AB1274" s="71">
        <v>0</v>
      </c>
      <c r="AC1274" s="299">
        <v>0</v>
      </c>
      <c r="AD1274" s="71">
        <v>0</v>
      </c>
      <c r="AE1274" s="158" t="s">
        <v>74</v>
      </c>
      <c r="AF1274" s="71">
        <f t="shared" si="96"/>
        <v>0</v>
      </c>
      <c r="AG1274" s="70">
        <v>0</v>
      </c>
      <c r="AH1274" s="300">
        <v>0</v>
      </c>
      <c r="AI1274" s="158" t="s">
        <v>74</v>
      </c>
      <c r="AJ1274" s="67">
        <v>0</v>
      </c>
      <c r="AK1274" s="76" t="s">
        <v>74</v>
      </c>
      <c r="AL1274" s="76" t="s">
        <v>74</v>
      </c>
      <c r="AM1274" s="71">
        <f t="shared" si="97"/>
        <v>0</v>
      </c>
      <c r="AN1274" s="305">
        <f>+K1274+AC1274-AH1274</f>
        <v>13200000</v>
      </c>
      <c r="AO1274" s="67" t="s">
        <v>66</v>
      </c>
      <c r="AP1274" s="70">
        <v>13200000</v>
      </c>
      <c r="AQ1274" s="67" t="s">
        <v>94</v>
      </c>
      <c r="AR1274" s="70">
        <v>0</v>
      </c>
      <c r="AS1274" s="80" t="s">
        <v>74</v>
      </c>
      <c r="AT1274" s="301">
        <v>9900000</v>
      </c>
      <c r="AU1274" s="203">
        <f t="shared" si="98"/>
        <v>3300000</v>
      </c>
      <c r="AV1274" s="83">
        <f t="shared" si="99"/>
        <v>0.75</v>
      </c>
      <c r="AW1274" s="158" t="s">
        <v>74</v>
      </c>
      <c r="AX1274" s="67" t="s">
        <v>95</v>
      </c>
      <c r="AY1274" s="71" t="s">
        <v>6675</v>
      </c>
      <c r="AZ1274" s="68" t="s">
        <v>66</v>
      </c>
      <c r="BA1274" s="68" t="s">
        <v>66</v>
      </c>
    </row>
    <row r="1275" spans="2:53" x14ac:dyDescent="0.25">
      <c r="B1275" s="68">
        <v>2024</v>
      </c>
      <c r="C1275" s="68">
        <v>891780111</v>
      </c>
      <c r="D1275" s="69" t="s">
        <v>64</v>
      </c>
      <c r="E1275" s="74" t="s">
        <v>6674</v>
      </c>
      <c r="F1275" s="71" t="s">
        <v>6673</v>
      </c>
      <c r="G1275" s="314">
        <v>0</v>
      </c>
      <c r="H1275" s="67" t="s">
        <v>72</v>
      </c>
      <c r="I1275" s="69" t="s">
        <v>65</v>
      </c>
      <c r="J1275" s="70" t="s">
        <v>6672</v>
      </c>
      <c r="K1275" s="70">
        <v>12000000</v>
      </c>
      <c r="L1275" s="68" t="s">
        <v>67</v>
      </c>
      <c r="M1275" s="70" t="s">
        <v>6671</v>
      </c>
      <c r="N1275" s="70">
        <v>1082881528</v>
      </c>
      <c r="O1275" s="70">
        <v>1498</v>
      </c>
      <c r="P1275" s="158">
        <v>45475</v>
      </c>
      <c r="Q1275" s="70">
        <v>4519037000</v>
      </c>
      <c r="R1275" s="158">
        <v>45519</v>
      </c>
      <c r="S1275" s="70">
        <v>12000000</v>
      </c>
      <c r="T1275" s="67" t="s">
        <v>66</v>
      </c>
      <c r="U1275" s="70">
        <v>72175281</v>
      </c>
      <c r="V1275" s="70" t="s">
        <v>4905</v>
      </c>
      <c r="W1275" s="158">
        <v>45519</v>
      </c>
      <c r="X1275" s="158">
        <v>45519</v>
      </c>
      <c r="Y1275" s="78" t="s">
        <v>74</v>
      </c>
      <c r="Z1275" s="158">
        <v>45626</v>
      </c>
      <c r="AA1275" s="71">
        <f t="shared" si="100"/>
        <v>107</v>
      </c>
      <c r="AB1275" s="71">
        <v>0</v>
      </c>
      <c r="AC1275" s="299">
        <v>0</v>
      </c>
      <c r="AD1275" s="71">
        <v>0</v>
      </c>
      <c r="AE1275" s="158" t="s">
        <v>74</v>
      </c>
      <c r="AF1275" s="71">
        <f t="shared" si="96"/>
        <v>0</v>
      </c>
      <c r="AG1275" s="70">
        <v>0</v>
      </c>
      <c r="AH1275" s="300">
        <v>0</v>
      </c>
      <c r="AI1275" s="158" t="s">
        <v>74</v>
      </c>
      <c r="AJ1275" s="67">
        <v>0</v>
      </c>
      <c r="AK1275" s="76" t="s">
        <v>74</v>
      </c>
      <c r="AL1275" s="76" t="s">
        <v>74</v>
      </c>
      <c r="AM1275" s="71">
        <f t="shared" si="97"/>
        <v>0</v>
      </c>
      <c r="AN1275" s="305">
        <f>+K1275+AC1275-AH1275</f>
        <v>12000000</v>
      </c>
      <c r="AO1275" s="67" t="s">
        <v>66</v>
      </c>
      <c r="AP1275" s="70">
        <v>12000000</v>
      </c>
      <c r="AQ1275" s="67" t="s">
        <v>94</v>
      </c>
      <c r="AR1275" s="70">
        <v>0</v>
      </c>
      <c r="AS1275" s="80" t="s">
        <v>74</v>
      </c>
      <c r="AT1275" s="301">
        <v>9000000</v>
      </c>
      <c r="AU1275" s="203">
        <f t="shared" si="98"/>
        <v>3000000</v>
      </c>
      <c r="AV1275" s="83">
        <f t="shared" si="99"/>
        <v>0.75</v>
      </c>
      <c r="AW1275" s="158" t="s">
        <v>74</v>
      </c>
      <c r="AX1275" s="67" t="s">
        <v>95</v>
      </c>
      <c r="AY1275" s="71" t="s">
        <v>6670</v>
      </c>
      <c r="AZ1275" s="68" t="s">
        <v>66</v>
      </c>
      <c r="BA1275" s="68" t="s">
        <v>66</v>
      </c>
    </row>
    <row r="1276" spans="2:53" x14ac:dyDescent="0.25">
      <c r="B1276" s="68">
        <v>2024</v>
      </c>
      <c r="C1276" s="68">
        <v>891780111</v>
      </c>
      <c r="D1276" s="69" t="s">
        <v>64</v>
      </c>
      <c r="E1276" s="74" t="s">
        <v>6669</v>
      </c>
      <c r="F1276" s="71" t="s">
        <v>6668</v>
      </c>
      <c r="G1276" s="314">
        <v>0</v>
      </c>
      <c r="H1276" s="67" t="s">
        <v>72</v>
      </c>
      <c r="I1276" s="69" t="s">
        <v>723</v>
      </c>
      <c r="J1276" s="70" t="s">
        <v>6667</v>
      </c>
      <c r="K1276" s="70">
        <v>8800000</v>
      </c>
      <c r="L1276" s="68" t="s">
        <v>67</v>
      </c>
      <c r="M1276" s="70" t="s">
        <v>6666</v>
      </c>
      <c r="N1276" s="70">
        <v>1019094455</v>
      </c>
      <c r="O1276" s="70">
        <v>1861</v>
      </c>
      <c r="P1276" s="158">
        <v>45518</v>
      </c>
      <c r="Q1276" s="70">
        <v>70400000</v>
      </c>
      <c r="R1276" s="158">
        <v>45519</v>
      </c>
      <c r="S1276" s="70">
        <v>8800000</v>
      </c>
      <c r="T1276" s="67" t="s">
        <v>66</v>
      </c>
      <c r="U1276" s="70">
        <v>36726018</v>
      </c>
      <c r="V1276" s="70" t="s">
        <v>6205</v>
      </c>
      <c r="W1276" s="158">
        <v>45519</v>
      </c>
      <c r="X1276" s="158">
        <v>45519</v>
      </c>
      <c r="Y1276" s="78" t="s">
        <v>74</v>
      </c>
      <c r="Z1276" s="158">
        <v>45626</v>
      </c>
      <c r="AA1276" s="71">
        <f t="shared" si="100"/>
        <v>107</v>
      </c>
      <c r="AB1276" s="71">
        <v>0</v>
      </c>
      <c r="AC1276" s="299">
        <v>0</v>
      </c>
      <c r="AD1276" s="71">
        <v>0</v>
      </c>
      <c r="AE1276" s="158" t="s">
        <v>74</v>
      </c>
      <c r="AF1276" s="71">
        <f t="shared" si="96"/>
        <v>0</v>
      </c>
      <c r="AG1276" s="70">
        <v>0</v>
      </c>
      <c r="AH1276" s="300">
        <v>0</v>
      </c>
      <c r="AI1276" s="158" t="s">
        <v>74</v>
      </c>
      <c r="AJ1276" s="67">
        <v>0</v>
      </c>
      <c r="AK1276" s="76" t="s">
        <v>74</v>
      </c>
      <c r="AL1276" s="76" t="s">
        <v>74</v>
      </c>
      <c r="AM1276" s="71">
        <f t="shared" si="97"/>
        <v>0</v>
      </c>
      <c r="AN1276" s="305">
        <f>+K1276+AC1276-AH1276</f>
        <v>8800000</v>
      </c>
      <c r="AO1276" s="67" t="s">
        <v>66</v>
      </c>
      <c r="AP1276" s="70">
        <v>8800000</v>
      </c>
      <c r="AQ1276" s="67" t="s">
        <v>94</v>
      </c>
      <c r="AR1276" s="70">
        <v>0</v>
      </c>
      <c r="AS1276" s="80" t="s">
        <v>74</v>
      </c>
      <c r="AT1276" s="301">
        <v>6600000</v>
      </c>
      <c r="AU1276" s="203">
        <f t="shared" si="98"/>
        <v>2200000</v>
      </c>
      <c r="AV1276" s="83">
        <f t="shared" si="99"/>
        <v>0.75</v>
      </c>
      <c r="AW1276" s="158" t="s">
        <v>74</v>
      </c>
      <c r="AX1276" s="67" t="s">
        <v>95</v>
      </c>
      <c r="AY1276" s="71" t="s">
        <v>6665</v>
      </c>
      <c r="AZ1276" s="68" t="s">
        <v>66</v>
      </c>
      <c r="BA1276" s="68" t="s">
        <v>66</v>
      </c>
    </row>
    <row r="1277" spans="2:53" x14ac:dyDescent="0.25">
      <c r="B1277" s="68">
        <v>2024</v>
      </c>
      <c r="C1277" s="68">
        <v>891780111</v>
      </c>
      <c r="D1277" s="69" t="s">
        <v>64</v>
      </c>
      <c r="E1277" s="74" t="s">
        <v>6664</v>
      </c>
      <c r="F1277" s="71" t="s">
        <v>6663</v>
      </c>
      <c r="G1277" s="314">
        <v>0</v>
      </c>
      <c r="H1277" s="67" t="s">
        <v>72</v>
      </c>
      <c r="I1277" s="69" t="s">
        <v>65</v>
      </c>
      <c r="J1277" s="70" t="s">
        <v>6628</v>
      </c>
      <c r="K1277" s="70">
        <v>9583000</v>
      </c>
      <c r="L1277" s="68" t="s">
        <v>67</v>
      </c>
      <c r="M1277" s="70" t="s">
        <v>6662</v>
      </c>
      <c r="N1277" s="70">
        <v>73376946</v>
      </c>
      <c r="O1277" s="70">
        <v>1499</v>
      </c>
      <c r="P1277" s="158">
        <v>45475</v>
      </c>
      <c r="Q1277" s="70">
        <v>2126650000</v>
      </c>
      <c r="R1277" s="158">
        <v>45519</v>
      </c>
      <c r="S1277" s="70">
        <v>9583000</v>
      </c>
      <c r="T1277" s="67" t="s">
        <v>66</v>
      </c>
      <c r="U1277" s="70">
        <v>85152695</v>
      </c>
      <c r="V1277" s="70" t="s">
        <v>6527</v>
      </c>
      <c r="W1277" s="158">
        <v>45519</v>
      </c>
      <c r="X1277" s="158">
        <v>45519</v>
      </c>
      <c r="Y1277" s="78" t="s">
        <v>74</v>
      </c>
      <c r="Z1277" s="158">
        <v>45626</v>
      </c>
      <c r="AA1277" s="71">
        <f t="shared" si="100"/>
        <v>107</v>
      </c>
      <c r="AB1277" s="71">
        <v>0</v>
      </c>
      <c r="AC1277" s="299">
        <v>0</v>
      </c>
      <c r="AD1277" s="71">
        <v>0</v>
      </c>
      <c r="AE1277" s="158" t="s">
        <v>74</v>
      </c>
      <c r="AF1277" s="71">
        <f t="shared" si="96"/>
        <v>0</v>
      </c>
      <c r="AG1277" s="70">
        <v>0</v>
      </c>
      <c r="AH1277" s="300">
        <v>0</v>
      </c>
      <c r="AI1277" s="158" t="s">
        <v>74</v>
      </c>
      <c r="AJ1277" s="67">
        <v>0</v>
      </c>
      <c r="AK1277" s="76" t="s">
        <v>74</v>
      </c>
      <c r="AL1277" s="76" t="s">
        <v>74</v>
      </c>
      <c r="AM1277" s="71">
        <f t="shared" si="97"/>
        <v>0</v>
      </c>
      <c r="AN1277" s="305">
        <f>+K1277+AC1277-AH1277</f>
        <v>9583000</v>
      </c>
      <c r="AO1277" s="67" t="s">
        <v>66</v>
      </c>
      <c r="AP1277" s="70">
        <v>9583000</v>
      </c>
      <c r="AQ1277" s="67" t="s">
        <v>94</v>
      </c>
      <c r="AR1277" s="70">
        <v>0</v>
      </c>
      <c r="AS1277" s="80" t="s">
        <v>74</v>
      </c>
      <c r="AT1277" s="301">
        <v>7083000</v>
      </c>
      <c r="AU1277" s="203">
        <f t="shared" si="98"/>
        <v>2500000</v>
      </c>
      <c r="AV1277" s="83">
        <f t="shared" si="99"/>
        <v>0.7391213607429824</v>
      </c>
      <c r="AW1277" s="158" t="s">
        <v>74</v>
      </c>
      <c r="AX1277" s="67" t="s">
        <v>95</v>
      </c>
      <c r="AY1277" s="71" t="s">
        <v>6661</v>
      </c>
      <c r="AZ1277" s="68" t="s">
        <v>66</v>
      </c>
      <c r="BA1277" s="68" t="s">
        <v>66</v>
      </c>
    </row>
    <row r="1278" spans="2:53" x14ac:dyDescent="0.25">
      <c r="B1278" s="68">
        <v>2024</v>
      </c>
      <c r="C1278" s="68">
        <v>891780111</v>
      </c>
      <c r="D1278" s="69" t="s">
        <v>64</v>
      </c>
      <c r="E1278" s="74" t="s">
        <v>6660</v>
      </c>
      <c r="F1278" s="71" t="s">
        <v>6659</v>
      </c>
      <c r="G1278" s="314">
        <v>0</v>
      </c>
      <c r="H1278" s="67" t="s">
        <v>72</v>
      </c>
      <c r="I1278" s="69" t="s">
        <v>65</v>
      </c>
      <c r="J1278" s="70" t="s">
        <v>6658</v>
      </c>
      <c r="K1278" s="70">
        <v>8400000</v>
      </c>
      <c r="L1278" s="68" t="s">
        <v>67</v>
      </c>
      <c r="M1278" s="70" t="s">
        <v>6657</v>
      </c>
      <c r="N1278" s="70">
        <v>9694501</v>
      </c>
      <c r="O1278" s="70">
        <v>1499</v>
      </c>
      <c r="P1278" s="158">
        <v>45475</v>
      </c>
      <c r="Q1278" s="70">
        <v>2126650000</v>
      </c>
      <c r="R1278" s="158">
        <v>45519</v>
      </c>
      <c r="S1278" s="70">
        <v>8400000</v>
      </c>
      <c r="T1278" s="67" t="s">
        <v>66</v>
      </c>
      <c r="U1278" s="70">
        <v>79732773</v>
      </c>
      <c r="V1278" s="70" t="s">
        <v>6217</v>
      </c>
      <c r="W1278" s="158">
        <v>45519</v>
      </c>
      <c r="X1278" s="158">
        <v>45519</v>
      </c>
      <c r="Y1278" s="78" t="s">
        <v>74</v>
      </c>
      <c r="Z1278" s="158">
        <v>45626</v>
      </c>
      <c r="AA1278" s="71">
        <f t="shared" si="100"/>
        <v>107</v>
      </c>
      <c r="AB1278" s="71">
        <v>0</v>
      </c>
      <c r="AC1278" s="299">
        <v>0</v>
      </c>
      <c r="AD1278" s="71">
        <v>0</v>
      </c>
      <c r="AE1278" s="158" t="s">
        <v>74</v>
      </c>
      <c r="AF1278" s="71">
        <f t="shared" si="96"/>
        <v>0</v>
      </c>
      <c r="AG1278" s="70">
        <v>0</v>
      </c>
      <c r="AH1278" s="300">
        <v>0</v>
      </c>
      <c r="AI1278" s="158" t="s">
        <v>74</v>
      </c>
      <c r="AJ1278" s="67">
        <v>0</v>
      </c>
      <c r="AK1278" s="76" t="s">
        <v>74</v>
      </c>
      <c r="AL1278" s="76" t="s">
        <v>74</v>
      </c>
      <c r="AM1278" s="71">
        <f t="shared" si="97"/>
        <v>0</v>
      </c>
      <c r="AN1278" s="305">
        <f>+K1278+AC1278-AH1278</f>
        <v>8400000</v>
      </c>
      <c r="AO1278" s="67" t="s">
        <v>66</v>
      </c>
      <c r="AP1278" s="70">
        <v>8400000</v>
      </c>
      <c r="AQ1278" s="67" t="s">
        <v>94</v>
      </c>
      <c r="AR1278" s="70">
        <v>0</v>
      </c>
      <c r="AS1278" s="80" t="s">
        <v>74</v>
      </c>
      <c r="AT1278" s="301">
        <v>6300000</v>
      </c>
      <c r="AU1278" s="203">
        <f t="shared" si="98"/>
        <v>2100000</v>
      </c>
      <c r="AV1278" s="83">
        <f t="shared" si="99"/>
        <v>0.75</v>
      </c>
      <c r="AW1278" s="158" t="s">
        <v>74</v>
      </c>
      <c r="AX1278" s="67" t="s">
        <v>95</v>
      </c>
      <c r="AY1278" s="71" t="s">
        <v>6656</v>
      </c>
      <c r="AZ1278" s="68" t="s">
        <v>66</v>
      </c>
      <c r="BA1278" s="68" t="s">
        <v>66</v>
      </c>
    </row>
    <row r="1279" spans="2:53" x14ac:dyDescent="0.25">
      <c r="B1279" s="68">
        <v>2024</v>
      </c>
      <c r="C1279" s="68">
        <v>891780111</v>
      </c>
      <c r="D1279" s="69" t="s">
        <v>64</v>
      </c>
      <c r="E1279" s="74" t="s">
        <v>6655</v>
      </c>
      <c r="F1279" s="71" t="s">
        <v>6654</v>
      </c>
      <c r="G1279" s="314">
        <v>0</v>
      </c>
      <c r="H1279" s="67" t="s">
        <v>72</v>
      </c>
      <c r="I1279" s="69" t="s">
        <v>65</v>
      </c>
      <c r="J1279" s="70" t="s">
        <v>6653</v>
      </c>
      <c r="K1279" s="70">
        <v>10080000</v>
      </c>
      <c r="L1279" s="68" t="s">
        <v>67</v>
      </c>
      <c r="M1279" s="70" t="s">
        <v>6652</v>
      </c>
      <c r="N1279" s="70">
        <v>1083042706</v>
      </c>
      <c r="O1279" s="70">
        <v>1498</v>
      </c>
      <c r="P1279" s="158">
        <v>45475</v>
      </c>
      <c r="Q1279" s="70">
        <v>4519037000</v>
      </c>
      <c r="R1279" s="158">
        <v>45519</v>
      </c>
      <c r="S1279" s="70">
        <v>10080000</v>
      </c>
      <c r="T1279" s="67" t="s">
        <v>66</v>
      </c>
      <c r="U1279" s="70">
        <v>85450705</v>
      </c>
      <c r="V1279" s="70" t="s">
        <v>6044</v>
      </c>
      <c r="W1279" s="158">
        <v>45519</v>
      </c>
      <c r="X1279" s="158">
        <v>45519</v>
      </c>
      <c r="Y1279" s="78" t="s">
        <v>74</v>
      </c>
      <c r="Z1279" s="158">
        <v>45626</v>
      </c>
      <c r="AA1279" s="71">
        <f t="shared" si="100"/>
        <v>107</v>
      </c>
      <c r="AB1279" s="71">
        <v>0</v>
      </c>
      <c r="AC1279" s="299">
        <v>0</v>
      </c>
      <c r="AD1279" s="71">
        <v>0</v>
      </c>
      <c r="AE1279" s="158" t="s">
        <v>74</v>
      </c>
      <c r="AF1279" s="71">
        <f t="shared" si="96"/>
        <v>0</v>
      </c>
      <c r="AG1279" s="70">
        <v>0</v>
      </c>
      <c r="AH1279" s="300">
        <v>0</v>
      </c>
      <c r="AI1279" s="158" t="s">
        <v>74</v>
      </c>
      <c r="AJ1279" s="67">
        <v>0</v>
      </c>
      <c r="AK1279" s="76" t="s">
        <v>74</v>
      </c>
      <c r="AL1279" s="76" t="s">
        <v>74</v>
      </c>
      <c r="AM1279" s="71">
        <f t="shared" si="97"/>
        <v>0</v>
      </c>
      <c r="AN1279" s="305">
        <f>+K1279+AC1279-AH1279</f>
        <v>10080000</v>
      </c>
      <c r="AO1279" s="67" t="s">
        <v>66</v>
      </c>
      <c r="AP1279" s="70">
        <v>10080000</v>
      </c>
      <c r="AQ1279" s="67" t="s">
        <v>94</v>
      </c>
      <c r="AR1279" s="70">
        <v>0</v>
      </c>
      <c r="AS1279" s="80" t="s">
        <v>74</v>
      </c>
      <c r="AT1279" s="301">
        <v>4680000</v>
      </c>
      <c r="AU1279" s="203">
        <f t="shared" si="98"/>
        <v>5400000</v>
      </c>
      <c r="AV1279" s="83">
        <f t="shared" si="99"/>
        <v>0.4642857142857143</v>
      </c>
      <c r="AW1279" s="158" t="s">
        <v>74</v>
      </c>
      <c r="AX1279" s="67" t="s">
        <v>95</v>
      </c>
      <c r="AY1279" s="71" t="s">
        <v>6651</v>
      </c>
      <c r="AZ1279" s="68" t="s">
        <v>66</v>
      </c>
      <c r="BA1279" s="68" t="s">
        <v>66</v>
      </c>
    </row>
    <row r="1280" spans="2:53" x14ac:dyDescent="0.25">
      <c r="B1280" s="68">
        <v>2024</v>
      </c>
      <c r="C1280" s="68">
        <v>891780111</v>
      </c>
      <c r="D1280" s="69" t="s">
        <v>64</v>
      </c>
      <c r="E1280" s="74" t="s">
        <v>6650</v>
      </c>
      <c r="F1280" s="71" t="s">
        <v>6649</v>
      </c>
      <c r="G1280" s="314">
        <v>0</v>
      </c>
      <c r="H1280" s="67" t="s">
        <v>72</v>
      </c>
      <c r="I1280" s="69" t="s">
        <v>65</v>
      </c>
      <c r="J1280" s="70" t="s">
        <v>6628</v>
      </c>
      <c r="K1280" s="70">
        <v>9583000</v>
      </c>
      <c r="L1280" s="68" t="s">
        <v>67</v>
      </c>
      <c r="M1280" s="70" t="s">
        <v>6648</v>
      </c>
      <c r="N1280" s="70">
        <v>32208778</v>
      </c>
      <c r="O1280" s="70">
        <v>1499</v>
      </c>
      <c r="P1280" s="158">
        <v>45475</v>
      </c>
      <c r="Q1280" s="70">
        <v>2126650000</v>
      </c>
      <c r="R1280" s="158">
        <v>45519</v>
      </c>
      <c r="S1280" s="70">
        <v>9583000</v>
      </c>
      <c r="T1280" s="67" t="s">
        <v>66</v>
      </c>
      <c r="U1280" s="70">
        <v>85152695</v>
      </c>
      <c r="V1280" s="70" t="s">
        <v>6527</v>
      </c>
      <c r="W1280" s="158">
        <v>45519</v>
      </c>
      <c r="X1280" s="158">
        <v>45519</v>
      </c>
      <c r="Y1280" s="78" t="s">
        <v>74</v>
      </c>
      <c r="Z1280" s="158">
        <v>45626</v>
      </c>
      <c r="AA1280" s="71">
        <f t="shared" si="100"/>
        <v>107</v>
      </c>
      <c r="AB1280" s="71">
        <v>0</v>
      </c>
      <c r="AC1280" s="299">
        <v>0</v>
      </c>
      <c r="AD1280" s="71">
        <v>0</v>
      </c>
      <c r="AE1280" s="158" t="s">
        <v>74</v>
      </c>
      <c r="AF1280" s="71">
        <f t="shared" si="96"/>
        <v>0</v>
      </c>
      <c r="AG1280" s="70">
        <v>0</v>
      </c>
      <c r="AH1280" s="300">
        <v>0</v>
      </c>
      <c r="AI1280" s="158" t="s">
        <v>74</v>
      </c>
      <c r="AJ1280" s="67">
        <v>0</v>
      </c>
      <c r="AK1280" s="76" t="s">
        <v>74</v>
      </c>
      <c r="AL1280" s="76" t="s">
        <v>74</v>
      </c>
      <c r="AM1280" s="71">
        <f t="shared" si="97"/>
        <v>0</v>
      </c>
      <c r="AN1280" s="305">
        <f>+K1280+AC1280-AH1280</f>
        <v>9583000</v>
      </c>
      <c r="AO1280" s="67" t="s">
        <v>66</v>
      </c>
      <c r="AP1280" s="70">
        <v>9583000</v>
      </c>
      <c r="AQ1280" s="67" t="s">
        <v>94</v>
      </c>
      <c r="AR1280" s="70">
        <v>0</v>
      </c>
      <c r="AS1280" s="80" t="s">
        <v>74</v>
      </c>
      <c r="AT1280" s="301">
        <v>7083000</v>
      </c>
      <c r="AU1280" s="203">
        <f t="shared" si="98"/>
        <v>2500000</v>
      </c>
      <c r="AV1280" s="83">
        <f t="shared" si="99"/>
        <v>0.7391213607429824</v>
      </c>
      <c r="AW1280" s="158" t="s">
        <v>74</v>
      </c>
      <c r="AX1280" s="67" t="s">
        <v>95</v>
      </c>
      <c r="AY1280" s="71" t="s">
        <v>6647</v>
      </c>
      <c r="AZ1280" s="68" t="s">
        <v>66</v>
      </c>
      <c r="BA1280" s="68" t="s">
        <v>66</v>
      </c>
    </row>
    <row r="1281" spans="2:53" x14ac:dyDescent="0.25">
      <c r="B1281" s="68">
        <v>2024</v>
      </c>
      <c r="C1281" s="68">
        <v>891780111</v>
      </c>
      <c r="D1281" s="69" t="s">
        <v>64</v>
      </c>
      <c r="E1281" s="74" t="s">
        <v>6646</v>
      </c>
      <c r="F1281" s="71" t="s">
        <v>6645</v>
      </c>
      <c r="G1281" s="314">
        <v>0</v>
      </c>
      <c r="H1281" s="67" t="s">
        <v>72</v>
      </c>
      <c r="I1281" s="69" t="s">
        <v>65</v>
      </c>
      <c r="J1281" s="70" t="s">
        <v>6644</v>
      </c>
      <c r="K1281" s="70">
        <v>10350000</v>
      </c>
      <c r="L1281" s="68" t="s">
        <v>67</v>
      </c>
      <c r="M1281" s="70" t="s">
        <v>6643</v>
      </c>
      <c r="N1281" s="70">
        <v>1065632898</v>
      </c>
      <c r="O1281" s="70">
        <v>1498</v>
      </c>
      <c r="P1281" s="158">
        <v>45475</v>
      </c>
      <c r="Q1281" s="70">
        <v>4519037000</v>
      </c>
      <c r="R1281" s="158">
        <v>45519</v>
      </c>
      <c r="S1281" s="70">
        <v>10350000</v>
      </c>
      <c r="T1281" s="67" t="s">
        <v>66</v>
      </c>
      <c r="U1281" s="70">
        <v>57461216</v>
      </c>
      <c r="V1281" s="70" t="s">
        <v>4578</v>
      </c>
      <c r="W1281" s="158">
        <v>45519</v>
      </c>
      <c r="X1281" s="158">
        <v>45519</v>
      </c>
      <c r="Y1281" s="78" t="s">
        <v>74</v>
      </c>
      <c r="Z1281" s="158">
        <v>45626</v>
      </c>
      <c r="AA1281" s="71">
        <f t="shared" si="100"/>
        <v>107</v>
      </c>
      <c r="AB1281" s="71">
        <v>0</v>
      </c>
      <c r="AC1281" s="299">
        <v>0</v>
      </c>
      <c r="AD1281" s="71">
        <v>0</v>
      </c>
      <c r="AE1281" s="158" t="s">
        <v>74</v>
      </c>
      <c r="AF1281" s="71">
        <f t="shared" si="96"/>
        <v>0</v>
      </c>
      <c r="AG1281" s="70">
        <v>0</v>
      </c>
      <c r="AH1281" s="300">
        <v>0</v>
      </c>
      <c r="AI1281" s="158" t="s">
        <v>74</v>
      </c>
      <c r="AJ1281" s="67">
        <v>0</v>
      </c>
      <c r="AK1281" s="76" t="s">
        <v>74</v>
      </c>
      <c r="AL1281" s="76" t="s">
        <v>74</v>
      </c>
      <c r="AM1281" s="71">
        <f t="shared" si="97"/>
        <v>0</v>
      </c>
      <c r="AN1281" s="305">
        <f>+K1281+AC1281-AH1281</f>
        <v>10350000</v>
      </c>
      <c r="AO1281" s="67" t="s">
        <v>66</v>
      </c>
      <c r="AP1281" s="70">
        <v>10350000</v>
      </c>
      <c r="AQ1281" s="67" t="s">
        <v>94</v>
      </c>
      <c r="AR1281" s="70">
        <v>0</v>
      </c>
      <c r="AS1281" s="80" t="s">
        <v>74</v>
      </c>
      <c r="AT1281" s="301">
        <v>7650000</v>
      </c>
      <c r="AU1281" s="203">
        <f t="shared" si="98"/>
        <v>2700000</v>
      </c>
      <c r="AV1281" s="83">
        <f t="shared" si="99"/>
        <v>0.73913043478260865</v>
      </c>
      <c r="AW1281" s="158" t="s">
        <v>74</v>
      </c>
      <c r="AX1281" s="67" t="s">
        <v>95</v>
      </c>
      <c r="AY1281" s="71" t="s">
        <v>6642</v>
      </c>
      <c r="AZ1281" s="68" t="s">
        <v>66</v>
      </c>
      <c r="BA1281" s="68" t="s">
        <v>66</v>
      </c>
    </row>
    <row r="1282" spans="2:53" x14ac:dyDescent="0.25">
      <c r="B1282" s="68">
        <v>2024</v>
      </c>
      <c r="C1282" s="68">
        <v>891780111</v>
      </c>
      <c r="D1282" s="69" t="s">
        <v>64</v>
      </c>
      <c r="E1282" s="74" t="s">
        <v>6641</v>
      </c>
      <c r="F1282" s="71" t="s">
        <v>6640</v>
      </c>
      <c r="G1282" s="314">
        <v>0</v>
      </c>
      <c r="H1282" s="67" t="s">
        <v>72</v>
      </c>
      <c r="I1282" s="69" t="s">
        <v>65</v>
      </c>
      <c r="J1282" s="70" t="s">
        <v>6639</v>
      </c>
      <c r="K1282" s="70">
        <v>13200000</v>
      </c>
      <c r="L1282" s="68" t="s">
        <v>67</v>
      </c>
      <c r="M1282" s="70" t="s">
        <v>6638</v>
      </c>
      <c r="N1282" s="70">
        <v>32896015</v>
      </c>
      <c r="O1282" s="70">
        <v>1498</v>
      </c>
      <c r="P1282" s="158">
        <v>45475</v>
      </c>
      <c r="Q1282" s="70">
        <v>4519037000</v>
      </c>
      <c r="R1282" s="158">
        <v>45519</v>
      </c>
      <c r="S1282" s="70">
        <v>13200000</v>
      </c>
      <c r="T1282" s="67" t="s">
        <v>66</v>
      </c>
      <c r="U1282" s="70">
        <v>45507423</v>
      </c>
      <c r="V1282" s="70" t="s">
        <v>6637</v>
      </c>
      <c r="W1282" s="158">
        <v>45519</v>
      </c>
      <c r="X1282" s="158">
        <v>45519</v>
      </c>
      <c r="Y1282" s="78" t="s">
        <v>74</v>
      </c>
      <c r="Z1282" s="158">
        <v>45626</v>
      </c>
      <c r="AA1282" s="71">
        <f t="shared" si="100"/>
        <v>107</v>
      </c>
      <c r="AB1282" s="71">
        <v>0</v>
      </c>
      <c r="AC1282" s="299">
        <v>0</v>
      </c>
      <c r="AD1282" s="71">
        <v>0</v>
      </c>
      <c r="AE1282" s="158" t="s">
        <v>74</v>
      </c>
      <c r="AF1282" s="71">
        <f t="shared" si="96"/>
        <v>0</v>
      </c>
      <c r="AG1282" s="70">
        <v>0</v>
      </c>
      <c r="AH1282" s="300">
        <v>0</v>
      </c>
      <c r="AI1282" s="158" t="s">
        <v>74</v>
      </c>
      <c r="AJ1282" s="67">
        <v>0</v>
      </c>
      <c r="AK1282" s="76" t="s">
        <v>74</v>
      </c>
      <c r="AL1282" s="76" t="s">
        <v>74</v>
      </c>
      <c r="AM1282" s="71">
        <f t="shared" si="97"/>
        <v>0</v>
      </c>
      <c r="AN1282" s="305">
        <f>+K1282+AC1282-AH1282</f>
        <v>13200000</v>
      </c>
      <c r="AO1282" s="67" t="s">
        <v>66</v>
      </c>
      <c r="AP1282" s="70">
        <v>13200000</v>
      </c>
      <c r="AQ1282" s="67" t="s">
        <v>94</v>
      </c>
      <c r="AR1282" s="70">
        <v>0</v>
      </c>
      <c r="AS1282" s="80" t="s">
        <v>74</v>
      </c>
      <c r="AT1282" s="301">
        <v>9900000</v>
      </c>
      <c r="AU1282" s="203">
        <f t="shared" si="98"/>
        <v>3300000</v>
      </c>
      <c r="AV1282" s="83">
        <f t="shared" si="99"/>
        <v>0.75</v>
      </c>
      <c r="AW1282" s="158" t="s">
        <v>74</v>
      </c>
      <c r="AX1282" s="67" t="s">
        <v>95</v>
      </c>
      <c r="AY1282" s="71" t="s">
        <v>6636</v>
      </c>
      <c r="AZ1282" s="68" t="s">
        <v>66</v>
      </c>
      <c r="BA1282" s="68" t="s">
        <v>66</v>
      </c>
    </row>
    <row r="1283" spans="2:53" x14ac:dyDescent="0.25">
      <c r="B1283" s="68">
        <v>2024</v>
      </c>
      <c r="C1283" s="68">
        <v>891780111</v>
      </c>
      <c r="D1283" s="69" t="s">
        <v>64</v>
      </c>
      <c r="E1283" s="74" t="s">
        <v>6635</v>
      </c>
      <c r="F1283" s="71" t="s">
        <v>6634</v>
      </c>
      <c r="G1283" s="314">
        <v>0</v>
      </c>
      <c r="H1283" s="67" t="s">
        <v>72</v>
      </c>
      <c r="I1283" s="69" t="s">
        <v>65</v>
      </c>
      <c r="J1283" s="70" t="s">
        <v>6633</v>
      </c>
      <c r="K1283" s="70">
        <v>11500000</v>
      </c>
      <c r="L1283" s="68" t="s">
        <v>67</v>
      </c>
      <c r="M1283" s="70" t="s">
        <v>6632</v>
      </c>
      <c r="N1283" s="70">
        <v>1082912086</v>
      </c>
      <c r="O1283" s="70">
        <v>1498</v>
      </c>
      <c r="P1283" s="158">
        <v>45475</v>
      </c>
      <c r="Q1283" s="70">
        <v>4519037000</v>
      </c>
      <c r="R1283" s="158">
        <v>45519</v>
      </c>
      <c r="S1283" s="70">
        <v>11500000</v>
      </c>
      <c r="T1283" s="67" t="s">
        <v>66</v>
      </c>
      <c r="U1283" s="70">
        <v>57461216</v>
      </c>
      <c r="V1283" s="70" t="s">
        <v>4578</v>
      </c>
      <c r="W1283" s="158">
        <v>45519</v>
      </c>
      <c r="X1283" s="158">
        <v>45519</v>
      </c>
      <c r="Y1283" s="78" t="s">
        <v>74</v>
      </c>
      <c r="Z1283" s="158">
        <v>45626</v>
      </c>
      <c r="AA1283" s="71">
        <f t="shared" si="100"/>
        <v>107</v>
      </c>
      <c r="AB1283" s="71">
        <v>0</v>
      </c>
      <c r="AC1283" s="299">
        <v>0</v>
      </c>
      <c r="AD1283" s="71">
        <v>0</v>
      </c>
      <c r="AE1283" s="158" t="s">
        <v>74</v>
      </c>
      <c r="AF1283" s="71">
        <f t="shared" si="96"/>
        <v>0</v>
      </c>
      <c r="AG1283" s="70">
        <v>0</v>
      </c>
      <c r="AH1283" s="300">
        <v>0</v>
      </c>
      <c r="AI1283" s="158" t="s">
        <v>74</v>
      </c>
      <c r="AJ1283" s="67">
        <v>0</v>
      </c>
      <c r="AK1283" s="76" t="s">
        <v>74</v>
      </c>
      <c r="AL1283" s="76" t="s">
        <v>74</v>
      </c>
      <c r="AM1283" s="71">
        <f t="shared" si="97"/>
        <v>0</v>
      </c>
      <c r="AN1283" s="305">
        <f>+K1283+AC1283-AH1283</f>
        <v>11500000</v>
      </c>
      <c r="AO1283" s="67" t="s">
        <v>66</v>
      </c>
      <c r="AP1283" s="70">
        <v>11500000</v>
      </c>
      <c r="AQ1283" s="67" t="s">
        <v>94</v>
      </c>
      <c r="AR1283" s="70">
        <v>0</v>
      </c>
      <c r="AS1283" s="80" t="s">
        <v>74</v>
      </c>
      <c r="AT1283" s="301">
        <v>8500000</v>
      </c>
      <c r="AU1283" s="203">
        <f t="shared" si="98"/>
        <v>3000000</v>
      </c>
      <c r="AV1283" s="83">
        <f t="shared" si="99"/>
        <v>0.73913043478260865</v>
      </c>
      <c r="AW1283" s="158" t="s">
        <v>74</v>
      </c>
      <c r="AX1283" s="67" t="s">
        <v>95</v>
      </c>
      <c r="AY1283" s="71" t="s">
        <v>6631</v>
      </c>
      <c r="AZ1283" s="68" t="s">
        <v>66</v>
      </c>
      <c r="BA1283" s="68" t="s">
        <v>66</v>
      </c>
    </row>
    <row r="1284" spans="2:53" x14ac:dyDescent="0.25">
      <c r="B1284" s="68">
        <v>2024</v>
      </c>
      <c r="C1284" s="68">
        <v>891780111</v>
      </c>
      <c r="D1284" s="69" t="s">
        <v>64</v>
      </c>
      <c r="E1284" s="74" t="s">
        <v>6630</v>
      </c>
      <c r="F1284" s="71" t="s">
        <v>6629</v>
      </c>
      <c r="G1284" s="314">
        <v>0</v>
      </c>
      <c r="H1284" s="67" t="s">
        <v>72</v>
      </c>
      <c r="I1284" s="69" t="s">
        <v>65</v>
      </c>
      <c r="J1284" s="70" t="s">
        <v>6628</v>
      </c>
      <c r="K1284" s="70">
        <v>9583000</v>
      </c>
      <c r="L1284" s="68" t="s">
        <v>67</v>
      </c>
      <c r="M1284" s="70" t="s">
        <v>6627</v>
      </c>
      <c r="N1284" s="70">
        <v>4978989</v>
      </c>
      <c r="O1284" s="70">
        <v>1499</v>
      </c>
      <c r="P1284" s="158">
        <v>45475</v>
      </c>
      <c r="Q1284" s="70">
        <v>2126650000</v>
      </c>
      <c r="R1284" s="158">
        <v>45519</v>
      </c>
      <c r="S1284" s="70">
        <v>9583000</v>
      </c>
      <c r="T1284" s="67" t="s">
        <v>66</v>
      </c>
      <c r="U1284" s="70">
        <v>85152695</v>
      </c>
      <c r="V1284" s="70" t="s">
        <v>6527</v>
      </c>
      <c r="W1284" s="158">
        <v>45519</v>
      </c>
      <c r="X1284" s="158">
        <v>45519</v>
      </c>
      <c r="Y1284" s="78" t="s">
        <v>74</v>
      </c>
      <c r="Z1284" s="158">
        <v>45626</v>
      </c>
      <c r="AA1284" s="71">
        <f t="shared" si="100"/>
        <v>107</v>
      </c>
      <c r="AB1284" s="71">
        <v>0</v>
      </c>
      <c r="AC1284" s="299">
        <v>0</v>
      </c>
      <c r="AD1284" s="71">
        <v>0</v>
      </c>
      <c r="AE1284" s="158" t="s">
        <v>74</v>
      </c>
      <c r="AF1284" s="71">
        <f t="shared" si="96"/>
        <v>0</v>
      </c>
      <c r="AG1284" s="70">
        <v>0</v>
      </c>
      <c r="AH1284" s="300">
        <v>0</v>
      </c>
      <c r="AI1284" s="158" t="s">
        <v>74</v>
      </c>
      <c r="AJ1284" s="67">
        <v>0</v>
      </c>
      <c r="AK1284" s="76" t="s">
        <v>74</v>
      </c>
      <c r="AL1284" s="76" t="s">
        <v>74</v>
      </c>
      <c r="AM1284" s="71">
        <f t="shared" si="97"/>
        <v>0</v>
      </c>
      <c r="AN1284" s="305">
        <f>+K1284+AC1284-AH1284</f>
        <v>9583000</v>
      </c>
      <c r="AO1284" s="67" t="s">
        <v>66</v>
      </c>
      <c r="AP1284" s="70">
        <v>9583000</v>
      </c>
      <c r="AQ1284" s="67" t="s">
        <v>94</v>
      </c>
      <c r="AR1284" s="70">
        <v>0</v>
      </c>
      <c r="AS1284" s="80" t="s">
        <v>74</v>
      </c>
      <c r="AT1284" s="301">
        <v>7083000</v>
      </c>
      <c r="AU1284" s="203">
        <f t="shared" si="98"/>
        <v>2500000</v>
      </c>
      <c r="AV1284" s="83">
        <f t="shared" si="99"/>
        <v>0.7391213607429824</v>
      </c>
      <c r="AW1284" s="158" t="s">
        <v>74</v>
      </c>
      <c r="AX1284" s="67" t="s">
        <v>95</v>
      </c>
      <c r="AY1284" s="71" t="s">
        <v>6626</v>
      </c>
      <c r="AZ1284" s="68" t="s">
        <v>66</v>
      </c>
      <c r="BA1284" s="68" t="s">
        <v>66</v>
      </c>
    </row>
    <row r="1285" spans="2:53" x14ac:dyDescent="0.25">
      <c r="B1285" s="68">
        <v>2024</v>
      </c>
      <c r="C1285" s="68">
        <v>891780111</v>
      </c>
      <c r="D1285" s="69" t="s">
        <v>64</v>
      </c>
      <c r="E1285" s="74" t="s">
        <v>6625</v>
      </c>
      <c r="F1285" s="71" t="s">
        <v>6624</v>
      </c>
      <c r="G1285" s="314">
        <v>0</v>
      </c>
      <c r="H1285" s="67" t="s">
        <v>72</v>
      </c>
      <c r="I1285" s="69" t="s">
        <v>65</v>
      </c>
      <c r="J1285" s="70" t="s">
        <v>6623</v>
      </c>
      <c r="K1285" s="70">
        <v>8400000</v>
      </c>
      <c r="L1285" s="68" t="s">
        <v>67</v>
      </c>
      <c r="M1285" s="70" t="s">
        <v>6622</v>
      </c>
      <c r="N1285" s="70">
        <v>1083002832</v>
      </c>
      <c r="O1285" s="70">
        <v>1499</v>
      </c>
      <c r="P1285" s="158">
        <v>45475</v>
      </c>
      <c r="Q1285" s="70">
        <v>2126650000</v>
      </c>
      <c r="R1285" s="158">
        <v>45519</v>
      </c>
      <c r="S1285" s="70">
        <v>8400000</v>
      </c>
      <c r="T1285" s="67" t="s">
        <v>66</v>
      </c>
      <c r="U1285" s="70">
        <v>85475141</v>
      </c>
      <c r="V1285" s="70" t="s">
        <v>6621</v>
      </c>
      <c r="W1285" s="158">
        <v>45519</v>
      </c>
      <c r="X1285" s="158">
        <v>45519</v>
      </c>
      <c r="Y1285" s="78" t="s">
        <v>74</v>
      </c>
      <c r="Z1285" s="158">
        <v>45626</v>
      </c>
      <c r="AA1285" s="71">
        <f t="shared" si="100"/>
        <v>107</v>
      </c>
      <c r="AB1285" s="71">
        <v>0</v>
      </c>
      <c r="AC1285" s="299">
        <v>0</v>
      </c>
      <c r="AD1285" s="71">
        <v>0</v>
      </c>
      <c r="AE1285" s="158" t="s">
        <v>74</v>
      </c>
      <c r="AF1285" s="71">
        <f t="shared" si="96"/>
        <v>0</v>
      </c>
      <c r="AG1285" s="70">
        <v>0</v>
      </c>
      <c r="AH1285" s="300">
        <v>0</v>
      </c>
      <c r="AI1285" s="158" t="s">
        <v>74</v>
      </c>
      <c r="AJ1285" s="67">
        <v>0</v>
      </c>
      <c r="AK1285" s="76" t="s">
        <v>74</v>
      </c>
      <c r="AL1285" s="76" t="s">
        <v>74</v>
      </c>
      <c r="AM1285" s="71">
        <f t="shared" si="97"/>
        <v>0</v>
      </c>
      <c r="AN1285" s="305">
        <f>+K1285+AC1285-AH1285</f>
        <v>8400000</v>
      </c>
      <c r="AO1285" s="67" t="s">
        <v>66</v>
      </c>
      <c r="AP1285" s="70">
        <v>8400000</v>
      </c>
      <c r="AQ1285" s="67" t="s">
        <v>94</v>
      </c>
      <c r="AR1285" s="70">
        <v>0</v>
      </c>
      <c r="AS1285" s="80" t="s">
        <v>74</v>
      </c>
      <c r="AT1285" s="301">
        <v>4200000</v>
      </c>
      <c r="AU1285" s="203">
        <f t="shared" si="98"/>
        <v>4200000</v>
      </c>
      <c r="AV1285" s="83">
        <f t="shared" si="99"/>
        <v>0.5</v>
      </c>
      <c r="AW1285" s="158" t="s">
        <v>74</v>
      </c>
      <c r="AX1285" s="67" t="s">
        <v>95</v>
      </c>
      <c r="AY1285" s="71" t="s">
        <v>6620</v>
      </c>
      <c r="AZ1285" s="68" t="s">
        <v>66</v>
      </c>
      <c r="BA1285" s="68" t="s">
        <v>66</v>
      </c>
    </row>
    <row r="1286" spans="2:53" x14ac:dyDescent="0.25">
      <c r="B1286" s="68">
        <v>2024</v>
      </c>
      <c r="C1286" s="68">
        <v>891780111</v>
      </c>
      <c r="D1286" s="69" t="s">
        <v>64</v>
      </c>
      <c r="E1286" s="74" t="s">
        <v>6619</v>
      </c>
      <c r="F1286" s="71" t="s">
        <v>6618</v>
      </c>
      <c r="G1286" s="314">
        <v>0</v>
      </c>
      <c r="H1286" s="67" t="s">
        <v>72</v>
      </c>
      <c r="I1286" s="69" t="s">
        <v>65</v>
      </c>
      <c r="J1286" s="70" t="s">
        <v>6617</v>
      </c>
      <c r="K1286" s="70">
        <v>12650000</v>
      </c>
      <c r="L1286" s="68" t="s">
        <v>67</v>
      </c>
      <c r="M1286" s="70" t="s">
        <v>6616</v>
      </c>
      <c r="N1286" s="70">
        <v>85152633</v>
      </c>
      <c r="O1286" s="70">
        <v>1499</v>
      </c>
      <c r="P1286" s="158">
        <v>45475</v>
      </c>
      <c r="Q1286" s="70">
        <v>2126650000</v>
      </c>
      <c r="R1286" s="158">
        <v>45519</v>
      </c>
      <c r="S1286" s="70">
        <v>12650000</v>
      </c>
      <c r="T1286" s="67" t="s">
        <v>66</v>
      </c>
      <c r="U1286" s="70">
        <v>85152695</v>
      </c>
      <c r="V1286" s="70" t="s">
        <v>6527</v>
      </c>
      <c r="W1286" s="158">
        <v>45519</v>
      </c>
      <c r="X1286" s="158">
        <v>45519</v>
      </c>
      <c r="Y1286" s="78" t="s">
        <v>74</v>
      </c>
      <c r="Z1286" s="158">
        <v>45626</v>
      </c>
      <c r="AA1286" s="71">
        <f t="shared" si="100"/>
        <v>107</v>
      </c>
      <c r="AB1286" s="71">
        <v>0</v>
      </c>
      <c r="AC1286" s="299">
        <v>0</v>
      </c>
      <c r="AD1286" s="71">
        <v>0</v>
      </c>
      <c r="AE1286" s="158" t="s">
        <v>74</v>
      </c>
      <c r="AF1286" s="71">
        <f t="shared" si="96"/>
        <v>0</v>
      </c>
      <c r="AG1286" s="70">
        <v>0</v>
      </c>
      <c r="AH1286" s="300">
        <v>0</v>
      </c>
      <c r="AI1286" s="158" t="s">
        <v>74</v>
      </c>
      <c r="AJ1286" s="67">
        <v>0</v>
      </c>
      <c r="AK1286" s="76" t="s">
        <v>74</v>
      </c>
      <c r="AL1286" s="76" t="s">
        <v>74</v>
      </c>
      <c r="AM1286" s="71">
        <f t="shared" si="97"/>
        <v>0</v>
      </c>
      <c r="AN1286" s="305">
        <f>+K1286+AC1286-AH1286</f>
        <v>12650000</v>
      </c>
      <c r="AO1286" s="67" t="s">
        <v>66</v>
      </c>
      <c r="AP1286" s="70">
        <v>12650000</v>
      </c>
      <c r="AQ1286" s="67" t="s">
        <v>94</v>
      </c>
      <c r="AR1286" s="70">
        <v>0</v>
      </c>
      <c r="AS1286" s="80" t="s">
        <v>74</v>
      </c>
      <c r="AT1286" s="301">
        <v>9350000</v>
      </c>
      <c r="AU1286" s="203">
        <f t="shared" si="98"/>
        <v>3300000</v>
      </c>
      <c r="AV1286" s="83">
        <f t="shared" si="99"/>
        <v>0.73913043478260865</v>
      </c>
      <c r="AW1286" s="158" t="s">
        <v>74</v>
      </c>
      <c r="AX1286" s="67" t="s">
        <v>95</v>
      </c>
      <c r="AY1286" s="71" t="s">
        <v>6615</v>
      </c>
      <c r="AZ1286" s="68" t="s">
        <v>66</v>
      </c>
      <c r="BA1286" s="68" t="s">
        <v>66</v>
      </c>
    </row>
    <row r="1287" spans="2:53" x14ac:dyDescent="0.25">
      <c r="B1287" s="68">
        <v>2024</v>
      </c>
      <c r="C1287" s="68">
        <v>891780111</v>
      </c>
      <c r="D1287" s="69" t="s">
        <v>64</v>
      </c>
      <c r="E1287" s="74" t="s">
        <v>6614</v>
      </c>
      <c r="F1287" s="71" t="s">
        <v>6613</v>
      </c>
      <c r="G1287" s="314">
        <v>0</v>
      </c>
      <c r="H1287" s="67" t="s">
        <v>72</v>
      </c>
      <c r="I1287" s="69" t="s">
        <v>65</v>
      </c>
      <c r="J1287" s="70" t="s">
        <v>6612</v>
      </c>
      <c r="K1287" s="70">
        <v>9900000</v>
      </c>
      <c r="L1287" s="68" t="s">
        <v>67</v>
      </c>
      <c r="M1287" s="70" t="s">
        <v>6611</v>
      </c>
      <c r="N1287" s="70">
        <v>1082254408</v>
      </c>
      <c r="O1287" s="70">
        <v>1842</v>
      </c>
      <c r="P1287" s="158">
        <v>45517</v>
      </c>
      <c r="Q1287" s="70">
        <v>9900000</v>
      </c>
      <c r="R1287" s="158">
        <v>45519</v>
      </c>
      <c r="S1287" s="70">
        <v>9900000</v>
      </c>
      <c r="T1287" s="67" t="s">
        <v>66</v>
      </c>
      <c r="U1287" s="70">
        <v>39141438</v>
      </c>
      <c r="V1287" s="70" t="s">
        <v>6355</v>
      </c>
      <c r="W1287" s="158">
        <v>45519</v>
      </c>
      <c r="X1287" s="158">
        <v>45520</v>
      </c>
      <c r="Y1287" s="78" t="s">
        <v>74</v>
      </c>
      <c r="Z1287" s="158">
        <v>45656</v>
      </c>
      <c r="AA1287" s="71">
        <f t="shared" si="100"/>
        <v>136</v>
      </c>
      <c r="AB1287" s="71">
        <v>0</v>
      </c>
      <c r="AC1287" s="299">
        <v>0</v>
      </c>
      <c r="AD1287" s="71">
        <v>0</v>
      </c>
      <c r="AE1287" s="158" t="s">
        <v>74</v>
      </c>
      <c r="AF1287" s="71">
        <f t="shared" si="96"/>
        <v>0</v>
      </c>
      <c r="AG1287" s="70">
        <v>0</v>
      </c>
      <c r="AH1287" s="300">
        <v>0</v>
      </c>
      <c r="AI1287" s="158" t="s">
        <v>74</v>
      </c>
      <c r="AJ1287" s="67">
        <v>0</v>
      </c>
      <c r="AK1287" s="76" t="s">
        <v>74</v>
      </c>
      <c r="AL1287" s="76" t="s">
        <v>74</v>
      </c>
      <c r="AM1287" s="71">
        <f t="shared" si="97"/>
        <v>0</v>
      </c>
      <c r="AN1287" s="305">
        <f>+K1287+AC1287-AH1287</f>
        <v>9900000</v>
      </c>
      <c r="AO1287" s="67" t="s">
        <v>66</v>
      </c>
      <c r="AP1287" s="70">
        <v>9900000</v>
      </c>
      <c r="AQ1287" s="67" t="s">
        <v>94</v>
      </c>
      <c r="AR1287" s="70">
        <v>0</v>
      </c>
      <c r="AS1287" s="80" t="s">
        <v>74</v>
      </c>
      <c r="AT1287" s="301">
        <v>5500000</v>
      </c>
      <c r="AU1287" s="203">
        <f t="shared" si="98"/>
        <v>4400000</v>
      </c>
      <c r="AV1287" s="83">
        <f t="shared" si="99"/>
        <v>0.55555555555555558</v>
      </c>
      <c r="AW1287" s="158" t="s">
        <v>74</v>
      </c>
      <c r="AX1287" s="67" t="s">
        <v>95</v>
      </c>
      <c r="AY1287" s="71" t="s">
        <v>6610</v>
      </c>
      <c r="AZ1287" s="68" t="s">
        <v>66</v>
      </c>
      <c r="BA1287" s="68" t="s">
        <v>66</v>
      </c>
    </row>
    <row r="1288" spans="2:53" x14ac:dyDescent="0.25">
      <c r="B1288" s="68">
        <v>2024</v>
      </c>
      <c r="C1288" s="68">
        <v>891780111</v>
      </c>
      <c r="D1288" s="69" t="s">
        <v>64</v>
      </c>
      <c r="E1288" s="74" t="s">
        <v>6609</v>
      </c>
      <c r="F1288" s="71" t="s">
        <v>6608</v>
      </c>
      <c r="G1288" s="314">
        <v>0</v>
      </c>
      <c r="H1288" s="67" t="s">
        <v>72</v>
      </c>
      <c r="I1288" s="69" t="s">
        <v>65</v>
      </c>
      <c r="J1288" s="70" t="s">
        <v>6607</v>
      </c>
      <c r="K1288" s="70">
        <v>8400000</v>
      </c>
      <c r="L1288" s="68" t="s">
        <v>67</v>
      </c>
      <c r="M1288" s="70" t="s">
        <v>6606</v>
      </c>
      <c r="N1288" s="70">
        <v>1083039302</v>
      </c>
      <c r="O1288" s="70">
        <v>1499</v>
      </c>
      <c r="P1288" s="158">
        <v>45475</v>
      </c>
      <c r="Q1288" s="70">
        <v>2126650000</v>
      </c>
      <c r="R1288" s="158">
        <v>45519</v>
      </c>
      <c r="S1288" s="70">
        <v>8400000</v>
      </c>
      <c r="T1288" s="67" t="s">
        <v>66</v>
      </c>
      <c r="U1288" s="70">
        <v>85467461</v>
      </c>
      <c r="V1288" s="70" t="s">
        <v>6140</v>
      </c>
      <c r="W1288" s="158">
        <v>45519</v>
      </c>
      <c r="X1288" s="158">
        <v>45519</v>
      </c>
      <c r="Y1288" s="78" t="s">
        <v>74</v>
      </c>
      <c r="Z1288" s="158">
        <v>45626</v>
      </c>
      <c r="AA1288" s="71">
        <f t="shared" si="100"/>
        <v>107</v>
      </c>
      <c r="AB1288" s="71">
        <v>0</v>
      </c>
      <c r="AC1288" s="299">
        <v>0</v>
      </c>
      <c r="AD1288" s="71">
        <v>0</v>
      </c>
      <c r="AE1288" s="158" t="s">
        <v>74</v>
      </c>
      <c r="AF1288" s="71">
        <f t="shared" ref="AF1288:AF1351" si="101">+IF(AE1288="1800-01-01",0,AE1288-Z1288)</f>
        <v>0</v>
      </c>
      <c r="AG1288" s="70">
        <v>0</v>
      </c>
      <c r="AH1288" s="300">
        <v>0</v>
      </c>
      <c r="AI1288" s="158" t="s">
        <v>74</v>
      </c>
      <c r="AJ1288" s="67">
        <v>0</v>
      </c>
      <c r="AK1288" s="76" t="s">
        <v>74</v>
      </c>
      <c r="AL1288" s="76" t="s">
        <v>74</v>
      </c>
      <c r="AM1288" s="71">
        <f t="shared" ref="AM1288:AM1351" si="102">+IF(AK1288="1800-01-01",0,AL1288-AK1288)</f>
        <v>0</v>
      </c>
      <c r="AN1288" s="305">
        <f>+K1288+AC1288-AH1288</f>
        <v>8400000</v>
      </c>
      <c r="AO1288" s="67" t="s">
        <v>66</v>
      </c>
      <c r="AP1288" s="70">
        <v>8400000</v>
      </c>
      <c r="AQ1288" s="67" t="s">
        <v>94</v>
      </c>
      <c r="AR1288" s="70">
        <v>0</v>
      </c>
      <c r="AS1288" s="80" t="s">
        <v>74</v>
      </c>
      <c r="AT1288" s="301">
        <v>6300000</v>
      </c>
      <c r="AU1288" s="203">
        <f t="shared" ref="AU1288:AU1351" si="103">AN1288-AT1288</f>
        <v>2100000</v>
      </c>
      <c r="AV1288" s="83">
        <f t="shared" ref="AV1288:AV1351" si="104">+IFERROR(AT1288/AN1288,"_")</f>
        <v>0.75</v>
      </c>
      <c r="AW1288" s="158" t="s">
        <v>74</v>
      </c>
      <c r="AX1288" s="67" t="s">
        <v>95</v>
      </c>
      <c r="AY1288" s="71" t="s">
        <v>6605</v>
      </c>
      <c r="AZ1288" s="68" t="s">
        <v>66</v>
      </c>
      <c r="BA1288" s="68" t="s">
        <v>66</v>
      </c>
    </row>
    <row r="1289" spans="2:53" x14ac:dyDescent="0.25">
      <c r="B1289" s="68">
        <v>2024</v>
      </c>
      <c r="C1289" s="68">
        <v>891780111</v>
      </c>
      <c r="D1289" s="69" t="s">
        <v>64</v>
      </c>
      <c r="E1289" s="74" t="s">
        <v>6604</v>
      </c>
      <c r="F1289" s="71" t="s">
        <v>6603</v>
      </c>
      <c r="G1289" s="314">
        <v>0</v>
      </c>
      <c r="H1289" s="67" t="s">
        <v>72</v>
      </c>
      <c r="I1289" s="69" t="s">
        <v>65</v>
      </c>
      <c r="J1289" s="70" t="s">
        <v>6602</v>
      </c>
      <c r="K1289" s="70">
        <v>10350000</v>
      </c>
      <c r="L1289" s="68" t="s">
        <v>67</v>
      </c>
      <c r="M1289" s="70" t="s">
        <v>6601</v>
      </c>
      <c r="N1289" s="70">
        <v>1082922756</v>
      </c>
      <c r="O1289" s="70">
        <v>1498</v>
      </c>
      <c r="P1289" s="158">
        <v>45475</v>
      </c>
      <c r="Q1289" s="70">
        <v>4519037000</v>
      </c>
      <c r="R1289" s="158">
        <v>45519</v>
      </c>
      <c r="S1289" s="70">
        <v>10350000</v>
      </c>
      <c r="T1289" s="67" t="s">
        <v>66</v>
      </c>
      <c r="U1289" s="70">
        <v>85152695</v>
      </c>
      <c r="V1289" s="70" t="s">
        <v>6527</v>
      </c>
      <c r="W1289" s="158">
        <v>45519</v>
      </c>
      <c r="X1289" s="158">
        <v>45519</v>
      </c>
      <c r="Y1289" s="78" t="s">
        <v>74</v>
      </c>
      <c r="Z1289" s="158">
        <v>45626</v>
      </c>
      <c r="AA1289" s="71">
        <f t="shared" si="100"/>
        <v>107</v>
      </c>
      <c r="AB1289" s="71">
        <v>0</v>
      </c>
      <c r="AC1289" s="299">
        <v>0</v>
      </c>
      <c r="AD1289" s="71">
        <v>0</v>
      </c>
      <c r="AE1289" s="158" t="s">
        <v>74</v>
      </c>
      <c r="AF1289" s="71">
        <f t="shared" si="101"/>
        <v>0</v>
      </c>
      <c r="AG1289" s="70">
        <v>0</v>
      </c>
      <c r="AH1289" s="300">
        <v>0</v>
      </c>
      <c r="AI1289" s="158" t="s">
        <v>74</v>
      </c>
      <c r="AJ1289" s="67">
        <v>0</v>
      </c>
      <c r="AK1289" s="76" t="s">
        <v>74</v>
      </c>
      <c r="AL1289" s="76" t="s">
        <v>74</v>
      </c>
      <c r="AM1289" s="71">
        <f t="shared" si="102"/>
        <v>0</v>
      </c>
      <c r="AN1289" s="305">
        <f>+K1289+AC1289-AH1289</f>
        <v>10350000</v>
      </c>
      <c r="AO1289" s="67" t="s">
        <v>66</v>
      </c>
      <c r="AP1289" s="70">
        <v>10350000</v>
      </c>
      <c r="AQ1289" s="67" t="s">
        <v>94</v>
      </c>
      <c r="AR1289" s="70">
        <v>0</v>
      </c>
      <c r="AS1289" s="80" t="s">
        <v>74</v>
      </c>
      <c r="AT1289" s="301">
        <v>7650000</v>
      </c>
      <c r="AU1289" s="203">
        <f t="shared" si="103"/>
        <v>2700000</v>
      </c>
      <c r="AV1289" s="83">
        <f t="shared" si="104"/>
        <v>0.73913043478260865</v>
      </c>
      <c r="AW1289" s="158" t="s">
        <v>74</v>
      </c>
      <c r="AX1289" s="67" t="s">
        <v>95</v>
      </c>
      <c r="AY1289" s="71" t="s">
        <v>6600</v>
      </c>
      <c r="AZ1289" s="68" t="s">
        <v>66</v>
      </c>
      <c r="BA1289" s="68" t="s">
        <v>66</v>
      </c>
    </row>
    <row r="1290" spans="2:53" x14ac:dyDescent="0.25">
      <c r="B1290" s="68">
        <v>2024</v>
      </c>
      <c r="C1290" s="68">
        <v>891780111</v>
      </c>
      <c r="D1290" s="69" t="s">
        <v>64</v>
      </c>
      <c r="E1290" s="74" t="s">
        <v>6599</v>
      </c>
      <c r="F1290" s="71" t="s">
        <v>6598</v>
      </c>
      <c r="G1290" s="314">
        <v>0</v>
      </c>
      <c r="H1290" s="67" t="s">
        <v>72</v>
      </c>
      <c r="I1290" s="69" t="s">
        <v>65</v>
      </c>
      <c r="J1290" s="70" t="s">
        <v>6597</v>
      </c>
      <c r="K1290" s="70">
        <v>10000000</v>
      </c>
      <c r="L1290" s="68" t="s">
        <v>67</v>
      </c>
      <c r="M1290" s="70" t="s">
        <v>6596</v>
      </c>
      <c r="N1290" s="70">
        <v>1083030463</v>
      </c>
      <c r="O1290" s="70">
        <v>1499</v>
      </c>
      <c r="P1290" s="158">
        <v>45475</v>
      </c>
      <c r="Q1290" s="70">
        <v>2126650000</v>
      </c>
      <c r="R1290" s="158">
        <v>45519</v>
      </c>
      <c r="S1290" s="70">
        <v>10000000</v>
      </c>
      <c r="T1290" s="67" t="s">
        <v>66</v>
      </c>
      <c r="U1290" s="70">
        <v>12621405</v>
      </c>
      <c r="V1290" s="70" t="s">
        <v>5391</v>
      </c>
      <c r="W1290" s="158">
        <v>45519</v>
      </c>
      <c r="X1290" s="158">
        <v>45519</v>
      </c>
      <c r="Y1290" s="78" t="s">
        <v>74</v>
      </c>
      <c r="Z1290" s="158">
        <v>45626</v>
      </c>
      <c r="AA1290" s="71">
        <f t="shared" si="100"/>
        <v>107</v>
      </c>
      <c r="AB1290" s="71">
        <v>0</v>
      </c>
      <c r="AC1290" s="299">
        <v>0</v>
      </c>
      <c r="AD1290" s="71">
        <v>0</v>
      </c>
      <c r="AE1290" s="158" t="s">
        <v>74</v>
      </c>
      <c r="AF1290" s="71">
        <f t="shared" si="101"/>
        <v>0</v>
      </c>
      <c r="AG1290" s="70">
        <v>0</v>
      </c>
      <c r="AH1290" s="300">
        <v>0</v>
      </c>
      <c r="AI1290" s="158" t="s">
        <v>74</v>
      </c>
      <c r="AJ1290" s="67">
        <v>0</v>
      </c>
      <c r="AK1290" s="76" t="s">
        <v>74</v>
      </c>
      <c r="AL1290" s="76" t="s">
        <v>74</v>
      </c>
      <c r="AM1290" s="71">
        <f t="shared" si="102"/>
        <v>0</v>
      </c>
      <c r="AN1290" s="305">
        <f>+K1290+AC1290-AH1290</f>
        <v>10000000</v>
      </c>
      <c r="AO1290" s="67" t="s">
        <v>66</v>
      </c>
      <c r="AP1290" s="70">
        <v>10000000</v>
      </c>
      <c r="AQ1290" s="67" t="s">
        <v>94</v>
      </c>
      <c r="AR1290" s="70">
        <v>0</v>
      </c>
      <c r="AS1290" s="80" t="s">
        <v>74</v>
      </c>
      <c r="AT1290" s="301">
        <v>7500000</v>
      </c>
      <c r="AU1290" s="203">
        <f t="shared" si="103"/>
        <v>2500000</v>
      </c>
      <c r="AV1290" s="83">
        <f t="shared" si="104"/>
        <v>0.75</v>
      </c>
      <c r="AW1290" s="158" t="s">
        <v>74</v>
      </c>
      <c r="AX1290" s="67" t="s">
        <v>95</v>
      </c>
      <c r="AY1290" s="71" t="s">
        <v>6595</v>
      </c>
      <c r="AZ1290" s="68" t="s">
        <v>66</v>
      </c>
      <c r="BA1290" s="68" t="s">
        <v>66</v>
      </c>
    </row>
    <row r="1291" spans="2:53" x14ac:dyDescent="0.25">
      <c r="B1291" s="68">
        <v>2024</v>
      </c>
      <c r="C1291" s="68">
        <v>891780111</v>
      </c>
      <c r="D1291" s="69" t="s">
        <v>64</v>
      </c>
      <c r="E1291" s="74" t="s">
        <v>6594</v>
      </c>
      <c r="F1291" s="71" t="s">
        <v>6593</v>
      </c>
      <c r="G1291" s="314">
        <v>0</v>
      </c>
      <c r="H1291" s="67" t="s">
        <v>72</v>
      </c>
      <c r="I1291" s="69" t="s">
        <v>65</v>
      </c>
      <c r="J1291" s="70" t="s">
        <v>6592</v>
      </c>
      <c r="K1291" s="70">
        <v>10000000</v>
      </c>
      <c r="L1291" s="68" t="s">
        <v>67</v>
      </c>
      <c r="M1291" s="70" t="s">
        <v>6591</v>
      </c>
      <c r="N1291" s="70">
        <v>1082971631</v>
      </c>
      <c r="O1291" s="70">
        <v>1499</v>
      </c>
      <c r="P1291" s="158">
        <v>45475</v>
      </c>
      <c r="Q1291" s="70">
        <v>2126650000</v>
      </c>
      <c r="R1291" s="158">
        <v>45519</v>
      </c>
      <c r="S1291" s="70">
        <v>10000000</v>
      </c>
      <c r="T1291" s="67" t="s">
        <v>66</v>
      </c>
      <c r="U1291" s="70">
        <v>1082868728</v>
      </c>
      <c r="V1291" s="70" t="s">
        <v>4354</v>
      </c>
      <c r="W1291" s="158">
        <v>45519</v>
      </c>
      <c r="X1291" s="158">
        <v>45519</v>
      </c>
      <c r="Y1291" s="78" t="s">
        <v>74</v>
      </c>
      <c r="Z1291" s="158">
        <v>45626</v>
      </c>
      <c r="AA1291" s="71">
        <f t="shared" si="100"/>
        <v>107</v>
      </c>
      <c r="AB1291" s="71">
        <v>0</v>
      </c>
      <c r="AC1291" s="299">
        <v>0</v>
      </c>
      <c r="AD1291" s="71">
        <v>0</v>
      </c>
      <c r="AE1291" s="158" t="s">
        <v>74</v>
      </c>
      <c r="AF1291" s="71">
        <f t="shared" si="101"/>
        <v>0</v>
      </c>
      <c r="AG1291" s="70">
        <v>0</v>
      </c>
      <c r="AH1291" s="300">
        <v>0</v>
      </c>
      <c r="AI1291" s="158" t="s">
        <v>74</v>
      </c>
      <c r="AJ1291" s="67">
        <v>0</v>
      </c>
      <c r="AK1291" s="76" t="s">
        <v>74</v>
      </c>
      <c r="AL1291" s="76" t="s">
        <v>74</v>
      </c>
      <c r="AM1291" s="71">
        <f t="shared" si="102"/>
        <v>0</v>
      </c>
      <c r="AN1291" s="305">
        <f>+K1291+AC1291-AH1291</f>
        <v>10000000</v>
      </c>
      <c r="AO1291" s="67" t="s">
        <v>66</v>
      </c>
      <c r="AP1291" s="70">
        <v>10000000</v>
      </c>
      <c r="AQ1291" s="67" t="s">
        <v>94</v>
      </c>
      <c r="AR1291" s="70">
        <v>0</v>
      </c>
      <c r="AS1291" s="80" t="s">
        <v>74</v>
      </c>
      <c r="AT1291" s="301">
        <v>7500000</v>
      </c>
      <c r="AU1291" s="203">
        <f t="shared" si="103"/>
        <v>2500000</v>
      </c>
      <c r="AV1291" s="83">
        <f t="shared" si="104"/>
        <v>0.75</v>
      </c>
      <c r="AW1291" s="158" t="s">
        <v>74</v>
      </c>
      <c r="AX1291" s="67" t="s">
        <v>95</v>
      </c>
      <c r="AY1291" s="71" t="s">
        <v>6590</v>
      </c>
      <c r="AZ1291" s="68" t="s">
        <v>66</v>
      </c>
      <c r="BA1291" s="68" t="s">
        <v>66</v>
      </c>
    </row>
    <row r="1292" spans="2:53" x14ac:dyDescent="0.25">
      <c r="B1292" s="68">
        <v>2024</v>
      </c>
      <c r="C1292" s="68">
        <v>891780111</v>
      </c>
      <c r="D1292" s="69" t="s">
        <v>64</v>
      </c>
      <c r="E1292" s="74" t="s">
        <v>6589</v>
      </c>
      <c r="F1292" s="71" t="s">
        <v>6588</v>
      </c>
      <c r="G1292" s="314">
        <v>0</v>
      </c>
      <c r="H1292" s="67" t="s">
        <v>72</v>
      </c>
      <c r="I1292" s="69" t="s">
        <v>65</v>
      </c>
      <c r="J1292" s="70" t="s">
        <v>6587</v>
      </c>
      <c r="K1292" s="70">
        <v>10000000</v>
      </c>
      <c r="L1292" s="68" t="s">
        <v>67</v>
      </c>
      <c r="M1292" s="70" t="s">
        <v>6586</v>
      </c>
      <c r="N1292" s="70">
        <v>1003241055</v>
      </c>
      <c r="O1292" s="70">
        <v>1499</v>
      </c>
      <c r="P1292" s="158">
        <v>45475</v>
      </c>
      <c r="Q1292" s="70">
        <v>2126650000</v>
      </c>
      <c r="R1292" s="158">
        <v>45519</v>
      </c>
      <c r="S1292" s="70">
        <v>10000000</v>
      </c>
      <c r="T1292" s="67" t="s">
        <v>66</v>
      </c>
      <c r="U1292" s="70">
        <v>1082868728</v>
      </c>
      <c r="V1292" s="70" t="s">
        <v>4354</v>
      </c>
      <c r="W1292" s="158">
        <v>45519</v>
      </c>
      <c r="X1292" s="158">
        <v>45519</v>
      </c>
      <c r="Y1292" s="78" t="s">
        <v>74</v>
      </c>
      <c r="Z1292" s="158">
        <v>45626</v>
      </c>
      <c r="AA1292" s="71">
        <f t="shared" si="100"/>
        <v>107</v>
      </c>
      <c r="AB1292" s="71">
        <v>0</v>
      </c>
      <c r="AC1292" s="299">
        <v>0</v>
      </c>
      <c r="AD1292" s="71">
        <v>0</v>
      </c>
      <c r="AE1292" s="158" t="s">
        <v>74</v>
      </c>
      <c r="AF1292" s="71">
        <f t="shared" si="101"/>
        <v>0</v>
      </c>
      <c r="AG1292" s="70">
        <v>0</v>
      </c>
      <c r="AH1292" s="300">
        <v>0</v>
      </c>
      <c r="AI1292" s="158" t="s">
        <v>74</v>
      </c>
      <c r="AJ1292" s="67">
        <v>0</v>
      </c>
      <c r="AK1292" s="76" t="s">
        <v>74</v>
      </c>
      <c r="AL1292" s="76" t="s">
        <v>74</v>
      </c>
      <c r="AM1292" s="71">
        <f t="shared" si="102"/>
        <v>0</v>
      </c>
      <c r="AN1292" s="305">
        <f>+K1292+AC1292-AH1292</f>
        <v>10000000</v>
      </c>
      <c r="AO1292" s="67" t="s">
        <v>66</v>
      </c>
      <c r="AP1292" s="70">
        <v>10000000</v>
      </c>
      <c r="AQ1292" s="67" t="s">
        <v>94</v>
      </c>
      <c r="AR1292" s="70">
        <v>0</v>
      </c>
      <c r="AS1292" s="80" t="s">
        <v>74</v>
      </c>
      <c r="AT1292" s="301">
        <v>7500000</v>
      </c>
      <c r="AU1292" s="203">
        <f t="shared" si="103"/>
        <v>2500000</v>
      </c>
      <c r="AV1292" s="83">
        <f t="shared" si="104"/>
        <v>0.75</v>
      </c>
      <c r="AW1292" s="158" t="s">
        <v>74</v>
      </c>
      <c r="AX1292" s="67" t="s">
        <v>95</v>
      </c>
      <c r="AY1292" s="71" t="s">
        <v>6585</v>
      </c>
      <c r="AZ1292" s="68" t="s">
        <v>66</v>
      </c>
      <c r="BA1292" s="68" t="s">
        <v>66</v>
      </c>
    </row>
    <row r="1293" spans="2:53" x14ac:dyDescent="0.25">
      <c r="B1293" s="68">
        <v>2024</v>
      </c>
      <c r="C1293" s="68">
        <v>891780111</v>
      </c>
      <c r="D1293" s="69" t="s">
        <v>64</v>
      </c>
      <c r="E1293" s="74" t="s">
        <v>6584</v>
      </c>
      <c r="F1293" s="71" t="s">
        <v>6583</v>
      </c>
      <c r="G1293" s="314">
        <v>0</v>
      </c>
      <c r="H1293" s="67" t="s">
        <v>72</v>
      </c>
      <c r="I1293" s="69" t="s">
        <v>723</v>
      </c>
      <c r="J1293" s="70" t="s">
        <v>6558</v>
      </c>
      <c r="K1293" s="70">
        <v>8800000</v>
      </c>
      <c r="L1293" s="68" t="s">
        <v>67</v>
      </c>
      <c r="M1293" s="70" t="s">
        <v>6582</v>
      </c>
      <c r="N1293" s="70">
        <v>57466769</v>
      </c>
      <c r="O1293" s="70">
        <v>1861</v>
      </c>
      <c r="P1293" s="158">
        <v>45518</v>
      </c>
      <c r="Q1293" s="70">
        <v>70400000</v>
      </c>
      <c r="R1293" s="158">
        <v>45519</v>
      </c>
      <c r="S1293" s="70">
        <v>8800000</v>
      </c>
      <c r="T1293" s="67" t="s">
        <v>66</v>
      </c>
      <c r="U1293" s="70">
        <v>36726018</v>
      </c>
      <c r="V1293" s="70" t="s">
        <v>6205</v>
      </c>
      <c r="W1293" s="158">
        <v>45519</v>
      </c>
      <c r="X1293" s="158">
        <v>45519</v>
      </c>
      <c r="Y1293" s="78" t="s">
        <v>74</v>
      </c>
      <c r="Z1293" s="158">
        <v>45626</v>
      </c>
      <c r="AA1293" s="71">
        <f t="shared" si="100"/>
        <v>107</v>
      </c>
      <c r="AB1293" s="71">
        <v>0</v>
      </c>
      <c r="AC1293" s="299">
        <v>0</v>
      </c>
      <c r="AD1293" s="71">
        <v>0</v>
      </c>
      <c r="AE1293" s="158" t="s">
        <v>74</v>
      </c>
      <c r="AF1293" s="71">
        <f t="shared" si="101"/>
        <v>0</v>
      </c>
      <c r="AG1293" s="70">
        <v>0</v>
      </c>
      <c r="AH1293" s="300">
        <v>0</v>
      </c>
      <c r="AI1293" s="158" t="s">
        <v>74</v>
      </c>
      <c r="AJ1293" s="67">
        <v>0</v>
      </c>
      <c r="AK1293" s="76" t="s">
        <v>74</v>
      </c>
      <c r="AL1293" s="76" t="s">
        <v>74</v>
      </c>
      <c r="AM1293" s="71">
        <f t="shared" si="102"/>
        <v>0</v>
      </c>
      <c r="AN1293" s="305">
        <f>+K1293+AC1293-AH1293</f>
        <v>8800000</v>
      </c>
      <c r="AO1293" s="67" t="s">
        <v>66</v>
      </c>
      <c r="AP1293" s="70">
        <v>8800000</v>
      </c>
      <c r="AQ1293" s="67" t="s">
        <v>94</v>
      </c>
      <c r="AR1293" s="70">
        <v>0</v>
      </c>
      <c r="AS1293" s="80" t="s">
        <v>74</v>
      </c>
      <c r="AT1293" s="301">
        <v>6600000</v>
      </c>
      <c r="AU1293" s="203">
        <f t="shared" si="103"/>
        <v>2200000</v>
      </c>
      <c r="AV1293" s="83">
        <f t="shared" si="104"/>
        <v>0.75</v>
      </c>
      <c r="AW1293" s="158" t="s">
        <v>74</v>
      </c>
      <c r="AX1293" s="67" t="s">
        <v>95</v>
      </c>
      <c r="AY1293" s="71" t="s">
        <v>6581</v>
      </c>
      <c r="AZ1293" s="68" t="s">
        <v>66</v>
      </c>
      <c r="BA1293" s="68" t="s">
        <v>66</v>
      </c>
    </row>
    <row r="1294" spans="2:53" x14ac:dyDescent="0.25">
      <c r="B1294" s="68">
        <v>2024</v>
      </c>
      <c r="C1294" s="68">
        <v>891780111</v>
      </c>
      <c r="D1294" s="69" t="s">
        <v>64</v>
      </c>
      <c r="E1294" s="74" t="s">
        <v>6580</v>
      </c>
      <c r="F1294" s="71" t="s">
        <v>6579</v>
      </c>
      <c r="G1294" s="314">
        <v>0</v>
      </c>
      <c r="H1294" s="67" t="s">
        <v>72</v>
      </c>
      <c r="I1294" s="69" t="s">
        <v>723</v>
      </c>
      <c r="J1294" s="70" t="s">
        <v>6578</v>
      </c>
      <c r="K1294" s="70">
        <v>8800000</v>
      </c>
      <c r="L1294" s="68" t="s">
        <v>67</v>
      </c>
      <c r="M1294" s="70" t="s">
        <v>6577</v>
      </c>
      <c r="N1294" s="70">
        <v>1082958970</v>
      </c>
      <c r="O1294" s="70">
        <v>1861</v>
      </c>
      <c r="P1294" s="158">
        <v>45518</v>
      </c>
      <c r="Q1294" s="70">
        <v>70400000</v>
      </c>
      <c r="R1294" s="158">
        <v>45520</v>
      </c>
      <c r="S1294" s="70">
        <v>8800000</v>
      </c>
      <c r="T1294" s="67" t="s">
        <v>66</v>
      </c>
      <c r="U1294" s="70">
        <v>36726018</v>
      </c>
      <c r="V1294" s="70" t="s">
        <v>6205</v>
      </c>
      <c r="W1294" s="158">
        <v>45520</v>
      </c>
      <c r="X1294" s="158">
        <v>45520</v>
      </c>
      <c r="Y1294" s="78" t="s">
        <v>74</v>
      </c>
      <c r="Z1294" s="158">
        <v>45626</v>
      </c>
      <c r="AA1294" s="71">
        <f t="shared" si="100"/>
        <v>106</v>
      </c>
      <c r="AB1294" s="71">
        <v>0</v>
      </c>
      <c r="AC1294" s="299">
        <v>0</v>
      </c>
      <c r="AD1294" s="71">
        <v>0</v>
      </c>
      <c r="AE1294" s="158" t="s">
        <v>74</v>
      </c>
      <c r="AF1294" s="71">
        <f t="shared" si="101"/>
        <v>0</v>
      </c>
      <c r="AG1294" s="70">
        <v>0</v>
      </c>
      <c r="AH1294" s="300">
        <v>0</v>
      </c>
      <c r="AI1294" s="158" t="s">
        <v>74</v>
      </c>
      <c r="AJ1294" s="67">
        <v>0</v>
      </c>
      <c r="AK1294" s="76" t="s">
        <v>74</v>
      </c>
      <c r="AL1294" s="76" t="s">
        <v>74</v>
      </c>
      <c r="AM1294" s="71">
        <f t="shared" si="102"/>
        <v>0</v>
      </c>
      <c r="AN1294" s="305">
        <f>+K1294+AC1294-AH1294</f>
        <v>8800000</v>
      </c>
      <c r="AO1294" s="67" t="s">
        <v>66</v>
      </c>
      <c r="AP1294" s="70">
        <v>8800000</v>
      </c>
      <c r="AQ1294" s="67" t="s">
        <v>94</v>
      </c>
      <c r="AR1294" s="70">
        <v>0</v>
      </c>
      <c r="AS1294" s="80" t="s">
        <v>74</v>
      </c>
      <c r="AT1294" s="301">
        <v>6600000</v>
      </c>
      <c r="AU1294" s="203">
        <f t="shared" si="103"/>
        <v>2200000</v>
      </c>
      <c r="AV1294" s="83">
        <f t="shared" si="104"/>
        <v>0.75</v>
      </c>
      <c r="AW1294" s="158" t="s">
        <v>74</v>
      </c>
      <c r="AX1294" s="67" t="s">
        <v>95</v>
      </c>
      <c r="AY1294" s="71" t="s">
        <v>6576</v>
      </c>
      <c r="AZ1294" s="68" t="s">
        <v>66</v>
      </c>
      <c r="BA1294" s="68" t="s">
        <v>66</v>
      </c>
    </row>
    <row r="1295" spans="2:53" x14ac:dyDescent="0.25">
      <c r="B1295" s="68">
        <v>2024</v>
      </c>
      <c r="C1295" s="68">
        <v>891780111</v>
      </c>
      <c r="D1295" s="69" t="s">
        <v>64</v>
      </c>
      <c r="E1295" s="74" t="s">
        <v>6575</v>
      </c>
      <c r="F1295" s="71" t="s">
        <v>6574</v>
      </c>
      <c r="G1295" s="314">
        <v>0</v>
      </c>
      <c r="H1295" s="67" t="s">
        <v>72</v>
      </c>
      <c r="I1295" s="69" t="s">
        <v>65</v>
      </c>
      <c r="J1295" s="70" t="s">
        <v>6573</v>
      </c>
      <c r="K1295" s="70">
        <v>8400000</v>
      </c>
      <c r="L1295" s="68" t="s">
        <v>67</v>
      </c>
      <c r="M1295" s="70" t="s">
        <v>6572</v>
      </c>
      <c r="N1295" s="70">
        <v>1084738546</v>
      </c>
      <c r="O1295" s="70">
        <v>1499</v>
      </c>
      <c r="P1295" s="158">
        <v>45475</v>
      </c>
      <c r="Q1295" s="70">
        <v>2126650000</v>
      </c>
      <c r="R1295" s="158">
        <v>45520</v>
      </c>
      <c r="S1295" s="70">
        <v>8400000</v>
      </c>
      <c r="T1295" s="67" t="s">
        <v>66</v>
      </c>
      <c r="U1295" s="70">
        <v>85467461</v>
      </c>
      <c r="V1295" s="70" t="s">
        <v>6140</v>
      </c>
      <c r="W1295" s="158">
        <v>45520</v>
      </c>
      <c r="X1295" s="158">
        <v>45520</v>
      </c>
      <c r="Y1295" s="78" t="s">
        <v>74</v>
      </c>
      <c r="Z1295" s="158">
        <v>45626</v>
      </c>
      <c r="AA1295" s="71">
        <f t="shared" si="100"/>
        <v>106</v>
      </c>
      <c r="AB1295" s="71">
        <v>0</v>
      </c>
      <c r="AC1295" s="299">
        <v>0</v>
      </c>
      <c r="AD1295" s="71">
        <v>0</v>
      </c>
      <c r="AE1295" s="158" t="s">
        <v>74</v>
      </c>
      <c r="AF1295" s="71">
        <f t="shared" si="101"/>
        <v>0</v>
      </c>
      <c r="AG1295" s="70">
        <v>0</v>
      </c>
      <c r="AH1295" s="300">
        <v>0</v>
      </c>
      <c r="AI1295" s="158" t="s">
        <v>74</v>
      </c>
      <c r="AJ1295" s="67">
        <v>0</v>
      </c>
      <c r="AK1295" s="76" t="s">
        <v>74</v>
      </c>
      <c r="AL1295" s="76" t="s">
        <v>74</v>
      </c>
      <c r="AM1295" s="71">
        <f t="shared" si="102"/>
        <v>0</v>
      </c>
      <c r="AN1295" s="305">
        <f>+K1295+AC1295-AH1295</f>
        <v>8400000</v>
      </c>
      <c r="AO1295" s="67" t="s">
        <v>66</v>
      </c>
      <c r="AP1295" s="70">
        <v>8400000</v>
      </c>
      <c r="AQ1295" s="67" t="s">
        <v>94</v>
      </c>
      <c r="AR1295" s="70">
        <v>0</v>
      </c>
      <c r="AS1295" s="80" t="s">
        <v>74</v>
      </c>
      <c r="AT1295" s="301">
        <v>6300000</v>
      </c>
      <c r="AU1295" s="203">
        <f t="shared" si="103"/>
        <v>2100000</v>
      </c>
      <c r="AV1295" s="83">
        <f t="shared" si="104"/>
        <v>0.75</v>
      </c>
      <c r="AW1295" s="158" t="s">
        <v>74</v>
      </c>
      <c r="AX1295" s="67" t="s">
        <v>95</v>
      </c>
      <c r="AY1295" s="71" t="s">
        <v>6571</v>
      </c>
      <c r="AZ1295" s="68" t="s">
        <v>66</v>
      </c>
      <c r="BA1295" s="68" t="s">
        <v>66</v>
      </c>
    </row>
    <row r="1296" spans="2:53" x14ac:dyDescent="0.25">
      <c r="B1296" s="68">
        <v>2024</v>
      </c>
      <c r="C1296" s="68">
        <v>891780111</v>
      </c>
      <c r="D1296" s="69" t="s">
        <v>64</v>
      </c>
      <c r="E1296" s="74" t="s">
        <v>6570</v>
      </c>
      <c r="F1296" s="71" t="s">
        <v>6569</v>
      </c>
      <c r="G1296" s="314">
        <v>0</v>
      </c>
      <c r="H1296" s="67" t="s">
        <v>72</v>
      </c>
      <c r="I1296" s="69" t="s">
        <v>723</v>
      </c>
      <c r="J1296" s="70" t="s">
        <v>6568</v>
      </c>
      <c r="K1296" s="70">
        <v>8800000</v>
      </c>
      <c r="L1296" s="68" t="s">
        <v>67</v>
      </c>
      <c r="M1296" s="70" t="s">
        <v>6567</v>
      </c>
      <c r="N1296" s="70">
        <v>1082975397</v>
      </c>
      <c r="O1296" s="70">
        <v>1861</v>
      </c>
      <c r="P1296" s="158">
        <v>45518</v>
      </c>
      <c r="Q1296" s="70">
        <v>70400000</v>
      </c>
      <c r="R1296" s="158">
        <v>45520</v>
      </c>
      <c r="S1296" s="70">
        <v>8800000</v>
      </c>
      <c r="T1296" s="67" t="s">
        <v>66</v>
      </c>
      <c r="U1296" s="70">
        <v>36726018</v>
      </c>
      <c r="V1296" s="70" t="s">
        <v>6205</v>
      </c>
      <c r="W1296" s="158">
        <v>45520</v>
      </c>
      <c r="X1296" s="158">
        <v>45520</v>
      </c>
      <c r="Y1296" s="78" t="s">
        <v>74</v>
      </c>
      <c r="Z1296" s="158">
        <v>45626</v>
      </c>
      <c r="AA1296" s="71">
        <f t="shared" si="100"/>
        <v>106</v>
      </c>
      <c r="AB1296" s="71">
        <v>0</v>
      </c>
      <c r="AC1296" s="299">
        <v>0</v>
      </c>
      <c r="AD1296" s="71">
        <v>0</v>
      </c>
      <c r="AE1296" s="158" t="s">
        <v>74</v>
      </c>
      <c r="AF1296" s="71">
        <f t="shared" si="101"/>
        <v>0</v>
      </c>
      <c r="AG1296" s="70">
        <v>0</v>
      </c>
      <c r="AH1296" s="300">
        <v>0</v>
      </c>
      <c r="AI1296" s="158" t="s">
        <v>74</v>
      </c>
      <c r="AJ1296" s="67">
        <v>0</v>
      </c>
      <c r="AK1296" s="76" t="s">
        <v>74</v>
      </c>
      <c r="AL1296" s="76" t="s">
        <v>74</v>
      </c>
      <c r="AM1296" s="71">
        <f t="shared" si="102"/>
        <v>0</v>
      </c>
      <c r="AN1296" s="305">
        <f>+K1296+AC1296-AH1296</f>
        <v>8800000</v>
      </c>
      <c r="AO1296" s="67" t="s">
        <v>66</v>
      </c>
      <c r="AP1296" s="70">
        <v>8800000</v>
      </c>
      <c r="AQ1296" s="67" t="s">
        <v>94</v>
      </c>
      <c r="AR1296" s="70">
        <v>0</v>
      </c>
      <c r="AS1296" s="80" t="s">
        <v>74</v>
      </c>
      <c r="AT1296" s="301">
        <v>6600000</v>
      </c>
      <c r="AU1296" s="203">
        <f t="shared" si="103"/>
        <v>2200000</v>
      </c>
      <c r="AV1296" s="83">
        <f t="shared" si="104"/>
        <v>0.75</v>
      </c>
      <c r="AW1296" s="158" t="s">
        <v>74</v>
      </c>
      <c r="AX1296" s="67" t="s">
        <v>95</v>
      </c>
      <c r="AY1296" s="71" t="s">
        <v>6566</v>
      </c>
      <c r="AZ1296" s="68" t="s">
        <v>66</v>
      </c>
      <c r="BA1296" s="68" t="s">
        <v>66</v>
      </c>
    </row>
    <row r="1297" spans="2:53" x14ac:dyDescent="0.25">
      <c r="B1297" s="68">
        <v>2024</v>
      </c>
      <c r="C1297" s="68">
        <v>891780111</v>
      </c>
      <c r="D1297" s="69" t="s">
        <v>64</v>
      </c>
      <c r="E1297" s="74" t="s">
        <v>6565</v>
      </c>
      <c r="F1297" s="71" t="s">
        <v>6564</v>
      </c>
      <c r="G1297" s="314">
        <v>0</v>
      </c>
      <c r="H1297" s="67" t="s">
        <v>72</v>
      </c>
      <c r="I1297" s="69" t="s">
        <v>65</v>
      </c>
      <c r="J1297" s="70" t="s">
        <v>6563</v>
      </c>
      <c r="K1297" s="70">
        <v>7840000</v>
      </c>
      <c r="L1297" s="68" t="s">
        <v>67</v>
      </c>
      <c r="M1297" s="70" t="s">
        <v>6562</v>
      </c>
      <c r="N1297" s="70">
        <v>1083570360</v>
      </c>
      <c r="O1297" s="70">
        <v>1499</v>
      </c>
      <c r="P1297" s="158">
        <v>45475</v>
      </c>
      <c r="Q1297" s="70">
        <v>2126650000</v>
      </c>
      <c r="R1297" s="158">
        <v>45520</v>
      </c>
      <c r="S1297" s="70">
        <v>7840000</v>
      </c>
      <c r="T1297" s="67" t="s">
        <v>66</v>
      </c>
      <c r="U1297" s="70">
        <v>85467461</v>
      </c>
      <c r="V1297" s="70" t="s">
        <v>6140</v>
      </c>
      <c r="W1297" s="158">
        <v>45520</v>
      </c>
      <c r="X1297" s="158">
        <v>45520</v>
      </c>
      <c r="Y1297" s="78" t="s">
        <v>74</v>
      </c>
      <c r="Z1297" s="158">
        <v>45626</v>
      </c>
      <c r="AA1297" s="71">
        <f t="shared" si="100"/>
        <v>106</v>
      </c>
      <c r="AB1297" s="71">
        <v>0</v>
      </c>
      <c r="AC1297" s="299">
        <v>0</v>
      </c>
      <c r="AD1297" s="71">
        <v>0</v>
      </c>
      <c r="AE1297" s="158" t="s">
        <v>74</v>
      </c>
      <c r="AF1297" s="71">
        <f t="shared" si="101"/>
        <v>0</v>
      </c>
      <c r="AG1297" s="70">
        <v>0</v>
      </c>
      <c r="AH1297" s="300">
        <v>0</v>
      </c>
      <c r="AI1297" s="158" t="s">
        <v>74</v>
      </c>
      <c r="AJ1297" s="67">
        <v>0</v>
      </c>
      <c r="AK1297" s="76" t="s">
        <v>74</v>
      </c>
      <c r="AL1297" s="76" t="s">
        <v>74</v>
      </c>
      <c r="AM1297" s="71">
        <f t="shared" si="102"/>
        <v>0</v>
      </c>
      <c r="AN1297" s="305">
        <f>+K1297+AC1297-AH1297</f>
        <v>7840000</v>
      </c>
      <c r="AO1297" s="67" t="s">
        <v>66</v>
      </c>
      <c r="AP1297" s="70">
        <v>7840000</v>
      </c>
      <c r="AQ1297" s="67" t="s">
        <v>94</v>
      </c>
      <c r="AR1297" s="70">
        <v>0</v>
      </c>
      <c r="AS1297" s="80" t="s">
        <v>74</v>
      </c>
      <c r="AT1297" s="301">
        <v>5740000</v>
      </c>
      <c r="AU1297" s="203">
        <f t="shared" si="103"/>
        <v>2100000</v>
      </c>
      <c r="AV1297" s="83">
        <f t="shared" si="104"/>
        <v>0.7321428571428571</v>
      </c>
      <c r="AW1297" s="158" t="s">
        <v>74</v>
      </c>
      <c r="AX1297" s="67" t="s">
        <v>95</v>
      </c>
      <c r="AY1297" s="71" t="s">
        <v>6561</v>
      </c>
      <c r="AZ1297" s="68" t="s">
        <v>66</v>
      </c>
      <c r="BA1297" s="68" t="s">
        <v>66</v>
      </c>
    </row>
    <row r="1298" spans="2:53" x14ac:dyDescent="0.25">
      <c r="B1298" s="68">
        <v>2024</v>
      </c>
      <c r="C1298" s="68">
        <v>891780111</v>
      </c>
      <c r="D1298" s="69" t="s">
        <v>64</v>
      </c>
      <c r="E1298" s="74" t="s">
        <v>6560</v>
      </c>
      <c r="F1298" s="71" t="s">
        <v>6559</v>
      </c>
      <c r="G1298" s="314">
        <v>0</v>
      </c>
      <c r="H1298" s="67" t="s">
        <v>72</v>
      </c>
      <c r="I1298" s="69" t="s">
        <v>723</v>
      </c>
      <c r="J1298" s="70" t="s">
        <v>6558</v>
      </c>
      <c r="K1298" s="70">
        <v>8800000</v>
      </c>
      <c r="L1298" s="68" t="s">
        <v>67</v>
      </c>
      <c r="M1298" s="70" t="s">
        <v>6557</v>
      </c>
      <c r="N1298" s="70">
        <v>1082926063</v>
      </c>
      <c r="O1298" s="70">
        <v>1861</v>
      </c>
      <c r="P1298" s="158">
        <v>45518</v>
      </c>
      <c r="Q1298" s="70">
        <v>70400000</v>
      </c>
      <c r="R1298" s="158">
        <v>45520</v>
      </c>
      <c r="S1298" s="70">
        <v>8800000</v>
      </c>
      <c r="T1298" s="67" t="s">
        <v>66</v>
      </c>
      <c r="U1298" s="70">
        <v>36726018</v>
      </c>
      <c r="V1298" s="70" t="s">
        <v>6205</v>
      </c>
      <c r="W1298" s="158">
        <v>45520</v>
      </c>
      <c r="X1298" s="158">
        <v>45520</v>
      </c>
      <c r="Y1298" s="78" t="s">
        <v>74</v>
      </c>
      <c r="Z1298" s="158">
        <v>45626</v>
      </c>
      <c r="AA1298" s="71">
        <f t="shared" si="100"/>
        <v>106</v>
      </c>
      <c r="AB1298" s="71">
        <v>0</v>
      </c>
      <c r="AC1298" s="299">
        <v>0</v>
      </c>
      <c r="AD1298" s="71">
        <v>0</v>
      </c>
      <c r="AE1298" s="158" t="s">
        <v>74</v>
      </c>
      <c r="AF1298" s="71">
        <f t="shared" si="101"/>
        <v>0</v>
      </c>
      <c r="AG1298" s="70">
        <v>0</v>
      </c>
      <c r="AH1298" s="300">
        <v>0</v>
      </c>
      <c r="AI1298" s="158" t="s">
        <v>74</v>
      </c>
      <c r="AJ1298" s="67">
        <v>0</v>
      </c>
      <c r="AK1298" s="76" t="s">
        <v>74</v>
      </c>
      <c r="AL1298" s="76" t="s">
        <v>74</v>
      </c>
      <c r="AM1298" s="71">
        <f t="shared" si="102"/>
        <v>0</v>
      </c>
      <c r="AN1298" s="305">
        <f>+K1298+AC1298-AH1298</f>
        <v>8800000</v>
      </c>
      <c r="AO1298" s="67" t="s">
        <v>66</v>
      </c>
      <c r="AP1298" s="70">
        <v>8800000</v>
      </c>
      <c r="AQ1298" s="67" t="s">
        <v>94</v>
      </c>
      <c r="AR1298" s="70">
        <v>0</v>
      </c>
      <c r="AS1298" s="80" t="s">
        <v>74</v>
      </c>
      <c r="AT1298" s="301">
        <v>6600000</v>
      </c>
      <c r="AU1298" s="203">
        <f t="shared" si="103"/>
        <v>2200000</v>
      </c>
      <c r="AV1298" s="83">
        <f t="shared" si="104"/>
        <v>0.75</v>
      </c>
      <c r="AW1298" s="158" t="s">
        <v>74</v>
      </c>
      <c r="AX1298" s="67" t="s">
        <v>95</v>
      </c>
      <c r="AY1298" s="71" t="s">
        <v>6556</v>
      </c>
      <c r="AZ1298" s="68" t="s">
        <v>66</v>
      </c>
      <c r="BA1298" s="68" t="s">
        <v>66</v>
      </c>
    </row>
    <row r="1299" spans="2:53" x14ac:dyDescent="0.25">
      <c r="B1299" s="68">
        <v>2024</v>
      </c>
      <c r="C1299" s="68">
        <v>891780111</v>
      </c>
      <c r="D1299" s="69" t="s">
        <v>64</v>
      </c>
      <c r="E1299" s="74" t="s">
        <v>6555</v>
      </c>
      <c r="F1299" s="71" t="s">
        <v>6554</v>
      </c>
      <c r="G1299" s="314">
        <v>0</v>
      </c>
      <c r="H1299" s="67" t="s">
        <v>72</v>
      </c>
      <c r="I1299" s="69" t="s">
        <v>65</v>
      </c>
      <c r="J1299" s="70" t="s">
        <v>6523</v>
      </c>
      <c r="K1299" s="70">
        <v>9583000</v>
      </c>
      <c r="L1299" s="68" t="s">
        <v>67</v>
      </c>
      <c r="M1299" s="70" t="s">
        <v>6553</v>
      </c>
      <c r="N1299" s="70">
        <v>1082976415</v>
      </c>
      <c r="O1299" s="70">
        <v>1499</v>
      </c>
      <c r="P1299" s="158">
        <v>45475</v>
      </c>
      <c r="Q1299" s="70">
        <v>2126650000</v>
      </c>
      <c r="R1299" s="158">
        <v>45520</v>
      </c>
      <c r="S1299" s="70">
        <v>9583000</v>
      </c>
      <c r="T1299" s="67" t="s">
        <v>66</v>
      </c>
      <c r="U1299" s="70">
        <v>85468846</v>
      </c>
      <c r="V1299" s="70" t="s">
        <v>6521</v>
      </c>
      <c r="W1299" s="158">
        <v>45520</v>
      </c>
      <c r="X1299" s="158">
        <v>45520</v>
      </c>
      <c r="Y1299" s="78" t="s">
        <v>74</v>
      </c>
      <c r="Z1299" s="158">
        <v>45626</v>
      </c>
      <c r="AA1299" s="71">
        <f t="shared" si="100"/>
        <v>106</v>
      </c>
      <c r="AB1299" s="71">
        <v>0</v>
      </c>
      <c r="AC1299" s="299">
        <v>0</v>
      </c>
      <c r="AD1299" s="71">
        <v>0</v>
      </c>
      <c r="AE1299" s="158" t="s">
        <v>74</v>
      </c>
      <c r="AF1299" s="71">
        <f t="shared" si="101"/>
        <v>0</v>
      </c>
      <c r="AG1299" s="70">
        <v>0</v>
      </c>
      <c r="AH1299" s="300">
        <v>0</v>
      </c>
      <c r="AI1299" s="158" t="s">
        <v>74</v>
      </c>
      <c r="AJ1299" s="67">
        <v>0</v>
      </c>
      <c r="AK1299" s="76" t="s">
        <v>74</v>
      </c>
      <c r="AL1299" s="76" t="s">
        <v>74</v>
      </c>
      <c r="AM1299" s="71">
        <f t="shared" si="102"/>
        <v>0</v>
      </c>
      <c r="AN1299" s="305">
        <f>+K1299+AC1299-AH1299</f>
        <v>9583000</v>
      </c>
      <c r="AO1299" s="67" t="s">
        <v>66</v>
      </c>
      <c r="AP1299" s="70">
        <v>9583000</v>
      </c>
      <c r="AQ1299" s="67" t="s">
        <v>94</v>
      </c>
      <c r="AR1299" s="70">
        <v>0</v>
      </c>
      <c r="AS1299" s="80" t="s">
        <v>74</v>
      </c>
      <c r="AT1299" s="301">
        <v>7083000</v>
      </c>
      <c r="AU1299" s="203">
        <f t="shared" si="103"/>
        <v>2500000</v>
      </c>
      <c r="AV1299" s="83">
        <f t="shared" si="104"/>
        <v>0.7391213607429824</v>
      </c>
      <c r="AW1299" s="158" t="s">
        <v>74</v>
      </c>
      <c r="AX1299" s="67" t="s">
        <v>95</v>
      </c>
      <c r="AY1299" s="71" t="s">
        <v>6552</v>
      </c>
      <c r="AZ1299" s="68" t="s">
        <v>66</v>
      </c>
      <c r="BA1299" s="68" t="s">
        <v>66</v>
      </c>
    </row>
    <row r="1300" spans="2:53" x14ac:dyDescent="0.25">
      <c r="B1300" s="68">
        <v>2024</v>
      </c>
      <c r="C1300" s="68">
        <v>891780111</v>
      </c>
      <c r="D1300" s="69" t="s">
        <v>64</v>
      </c>
      <c r="E1300" s="74" t="s">
        <v>6551</v>
      </c>
      <c r="F1300" s="71" t="s">
        <v>6550</v>
      </c>
      <c r="G1300" s="314">
        <v>0</v>
      </c>
      <c r="H1300" s="67" t="s">
        <v>72</v>
      </c>
      <c r="I1300" s="69" t="s">
        <v>65</v>
      </c>
      <c r="J1300" s="70" t="s">
        <v>6549</v>
      </c>
      <c r="K1300" s="70">
        <v>12000000</v>
      </c>
      <c r="L1300" s="68" t="s">
        <v>67</v>
      </c>
      <c r="M1300" s="70" t="s">
        <v>6548</v>
      </c>
      <c r="N1300" s="70">
        <v>1082997911</v>
      </c>
      <c r="O1300" s="70">
        <v>1498</v>
      </c>
      <c r="P1300" s="158">
        <v>45475</v>
      </c>
      <c r="Q1300" s="70">
        <v>4519037000</v>
      </c>
      <c r="R1300" s="158">
        <v>45520</v>
      </c>
      <c r="S1300" s="70">
        <v>12000000</v>
      </c>
      <c r="T1300" s="67" t="s">
        <v>66</v>
      </c>
      <c r="U1300" s="70">
        <v>72175281</v>
      </c>
      <c r="V1300" s="70" t="s">
        <v>4905</v>
      </c>
      <c r="W1300" s="158">
        <v>45520</v>
      </c>
      <c r="X1300" s="158">
        <v>45520</v>
      </c>
      <c r="Y1300" s="78" t="s">
        <v>74</v>
      </c>
      <c r="Z1300" s="158">
        <v>45626</v>
      </c>
      <c r="AA1300" s="71">
        <f t="shared" si="100"/>
        <v>106</v>
      </c>
      <c r="AB1300" s="71">
        <v>0</v>
      </c>
      <c r="AC1300" s="299">
        <v>0</v>
      </c>
      <c r="AD1300" s="71">
        <v>0</v>
      </c>
      <c r="AE1300" s="158" t="s">
        <v>74</v>
      </c>
      <c r="AF1300" s="71">
        <f t="shared" si="101"/>
        <v>0</v>
      </c>
      <c r="AG1300" s="70">
        <v>0</v>
      </c>
      <c r="AH1300" s="300">
        <v>0</v>
      </c>
      <c r="AI1300" s="158" t="s">
        <v>74</v>
      </c>
      <c r="AJ1300" s="67">
        <v>0</v>
      </c>
      <c r="AK1300" s="76" t="s">
        <v>74</v>
      </c>
      <c r="AL1300" s="76" t="s">
        <v>74</v>
      </c>
      <c r="AM1300" s="71">
        <f t="shared" si="102"/>
        <v>0</v>
      </c>
      <c r="AN1300" s="305">
        <f>+K1300+AC1300-AH1300</f>
        <v>12000000</v>
      </c>
      <c r="AO1300" s="67" t="s">
        <v>66</v>
      </c>
      <c r="AP1300" s="70">
        <v>12000000</v>
      </c>
      <c r="AQ1300" s="67" t="s">
        <v>94</v>
      </c>
      <c r="AR1300" s="70">
        <v>0</v>
      </c>
      <c r="AS1300" s="80" t="s">
        <v>74</v>
      </c>
      <c r="AT1300" s="301">
        <v>9000000</v>
      </c>
      <c r="AU1300" s="203">
        <f t="shared" si="103"/>
        <v>3000000</v>
      </c>
      <c r="AV1300" s="83">
        <f t="shared" si="104"/>
        <v>0.75</v>
      </c>
      <c r="AW1300" s="158" t="s">
        <v>74</v>
      </c>
      <c r="AX1300" s="67" t="s">
        <v>95</v>
      </c>
      <c r="AY1300" s="71" t="s">
        <v>6547</v>
      </c>
      <c r="AZ1300" s="68" t="s">
        <v>66</v>
      </c>
      <c r="BA1300" s="68" t="s">
        <v>66</v>
      </c>
    </row>
    <row r="1301" spans="2:53" x14ac:dyDescent="0.25">
      <c r="B1301" s="68">
        <v>2024</v>
      </c>
      <c r="C1301" s="68">
        <v>891780111</v>
      </c>
      <c r="D1301" s="69" t="s">
        <v>64</v>
      </c>
      <c r="E1301" s="74" t="s">
        <v>6546</v>
      </c>
      <c r="F1301" s="71" t="s">
        <v>6545</v>
      </c>
      <c r="G1301" s="314">
        <v>0</v>
      </c>
      <c r="H1301" s="67" t="s">
        <v>72</v>
      </c>
      <c r="I1301" s="69" t="s">
        <v>1521</v>
      </c>
      <c r="J1301" s="70" t="s">
        <v>6544</v>
      </c>
      <c r="K1301" s="70">
        <v>10963000</v>
      </c>
      <c r="L1301" s="68" t="s">
        <v>67</v>
      </c>
      <c r="M1301" s="70" t="s">
        <v>6543</v>
      </c>
      <c r="N1301" s="70">
        <v>49782966</v>
      </c>
      <c r="O1301" s="70">
        <v>1522</v>
      </c>
      <c r="P1301" s="158">
        <v>45481</v>
      </c>
      <c r="Q1301" s="70">
        <v>48000000</v>
      </c>
      <c r="R1301" s="158">
        <v>45520</v>
      </c>
      <c r="S1301" s="70">
        <v>10963000</v>
      </c>
      <c r="T1301" s="67" t="s">
        <v>66</v>
      </c>
      <c r="U1301" s="70">
        <v>57461216</v>
      </c>
      <c r="V1301" s="70" t="s">
        <v>4578</v>
      </c>
      <c r="W1301" s="158">
        <v>45520</v>
      </c>
      <c r="X1301" s="158">
        <v>45520</v>
      </c>
      <c r="Y1301" s="78" t="s">
        <v>74</v>
      </c>
      <c r="Z1301" s="158">
        <v>45626</v>
      </c>
      <c r="AA1301" s="71">
        <f t="shared" si="100"/>
        <v>106</v>
      </c>
      <c r="AB1301" s="71">
        <v>0</v>
      </c>
      <c r="AC1301" s="299">
        <v>0</v>
      </c>
      <c r="AD1301" s="71">
        <v>0</v>
      </c>
      <c r="AE1301" s="158" t="s">
        <v>74</v>
      </c>
      <c r="AF1301" s="71">
        <f t="shared" si="101"/>
        <v>0</v>
      </c>
      <c r="AG1301" s="70">
        <v>0</v>
      </c>
      <c r="AH1301" s="300">
        <v>0</v>
      </c>
      <c r="AI1301" s="158" t="s">
        <v>74</v>
      </c>
      <c r="AJ1301" s="67">
        <v>0</v>
      </c>
      <c r="AK1301" s="76" t="s">
        <v>74</v>
      </c>
      <c r="AL1301" s="76" t="s">
        <v>74</v>
      </c>
      <c r="AM1301" s="71">
        <f t="shared" si="102"/>
        <v>0</v>
      </c>
      <c r="AN1301" s="305">
        <f>+K1301+AC1301-AH1301</f>
        <v>10963000</v>
      </c>
      <c r="AO1301" s="67" t="s">
        <v>66</v>
      </c>
      <c r="AP1301" s="70">
        <v>10963000</v>
      </c>
      <c r="AQ1301" s="67" t="s">
        <v>94</v>
      </c>
      <c r="AR1301" s="70">
        <v>0</v>
      </c>
      <c r="AS1301" s="80" t="s">
        <v>74</v>
      </c>
      <c r="AT1301" s="301">
        <v>8103000</v>
      </c>
      <c r="AU1301" s="203">
        <f t="shared" si="103"/>
        <v>2860000</v>
      </c>
      <c r="AV1301" s="83">
        <f t="shared" si="104"/>
        <v>0.73912250296451698</v>
      </c>
      <c r="AW1301" s="158" t="s">
        <v>74</v>
      </c>
      <c r="AX1301" s="67" t="s">
        <v>95</v>
      </c>
      <c r="AY1301" s="71" t="s">
        <v>6542</v>
      </c>
      <c r="AZ1301" s="68" t="s">
        <v>66</v>
      </c>
      <c r="BA1301" s="68" t="s">
        <v>66</v>
      </c>
    </row>
    <row r="1302" spans="2:53" x14ac:dyDescent="0.25">
      <c r="B1302" s="68">
        <v>2024</v>
      </c>
      <c r="C1302" s="68">
        <v>891780111</v>
      </c>
      <c r="D1302" s="69" t="s">
        <v>64</v>
      </c>
      <c r="E1302" s="74" t="s">
        <v>6541</v>
      </c>
      <c r="F1302" s="71" t="s">
        <v>6540</v>
      </c>
      <c r="G1302" s="314">
        <v>0</v>
      </c>
      <c r="H1302" s="67" t="s">
        <v>72</v>
      </c>
      <c r="I1302" s="69" t="s">
        <v>65</v>
      </c>
      <c r="J1302" s="70" t="s">
        <v>6539</v>
      </c>
      <c r="K1302" s="70">
        <v>8400000</v>
      </c>
      <c r="L1302" s="68" t="s">
        <v>67</v>
      </c>
      <c r="M1302" s="70" t="s">
        <v>6538</v>
      </c>
      <c r="N1302" s="70">
        <v>1082984745</v>
      </c>
      <c r="O1302" s="70">
        <v>1499</v>
      </c>
      <c r="P1302" s="158">
        <v>45475</v>
      </c>
      <c r="Q1302" s="70">
        <v>2126650000</v>
      </c>
      <c r="R1302" s="158">
        <v>45520</v>
      </c>
      <c r="S1302" s="70">
        <v>8400000</v>
      </c>
      <c r="T1302" s="67" t="s">
        <v>66</v>
      </c>
      <c r="U1302" s="70">
        <v>84450555</v>
      </c>
      <c r="V1302" s="70" t="s">
        <v>6474</v>
      </c>
      <c r="W1302" s="158">
        <v>45520</v>
      </c>
      <c r="X1302" s="158">
        <v>45520</v>
      </c>
      <c r="Y1302" s="78" t="s">
        <v>74</v>
      </c>
      <c r="Z1302" s="158">
        <v>45626</v>
      </c>
      <c r="AA1302" s="71">
        <f t="shared" si="100"/>
        <v>106</v>
      </c>
      <c r="AB1302" s="71">
        <v>0</v>
      </c>
      <c r="AC1302" s="299">
        <v>0</v>
      </c>
      <c r="AD1302" s="71">
        <v>0</v>
      </c>
      <c r="AE1302" s="158" t="s">
        <v>74</v>
      </c>
      <c r="AF1302" s="71">
        <f t="shared" si="101"/>
        <v>0</v>
      </c>
      <c r="AG1302" s="70">
        <v>0</v>
      </c>
      <c r="AH1302" s="300">
        <v>0</v>
      </c>
      <c r="AI1302" s="158" t="s">
        <v>74</v>
      </c>
      <c r="AJ1302" s="67">
        <v>0</v>
      </c>
      <c r="AK1302" s="76" t="s">
        <v>74</v>
      </c>
      <c r="AL1302" s="76" t="s">
        <v>74</v>
      </c>
      <c r="AM1302" s="71">
        <f t="shared" si="102"/>
        <v>0</v>
      </c>
      <c r="AN1302" s="305">
        <f>+K1302+AC1302-AH1302</f>
        <v>8400000</v>
      </c>
      <c r="AO1302" s="67" t="s">
        <v>66</v>
      </c>
      <c r="AP1302" s="70">
        <v>8400000</v>
      </c>
      <c r="AQ1302" s="67" t="s">
        <v>94</v>
      </c>
      <c r="AR1302" s="70">
        <v>0</v>
      </c>
      <c r="AS1302" s="80" t="s">
        <v>74</v>
      </c>
      <c r="AT1302" s="301">
        <v>4200000</v>
      </c>
      <c r="AU1302" s="203">
        <f t="shared" si="103"/>
        <v>4200000</v>
      </c>
      <c r="AV1302" s="83">
        <f t="shared" si="104"/>
        <v>0.5</v>
      </c>
      <c r="AW1302" s="158" t="s">
        <v>74</v>
      </c>
      <c r="AX1302" s="67" t="s">
        <v>95</v>
      </c>
      <c r="AY1302" s="71" t="s">
        <v>6537</v>
      </c>
      <c r="AZ1302" s="68" t="s">
        <v>66</v>
      </c>
      <c r="BA1302" s="68" t="s">
        <v>66</v>
      </c>
    </row>
    <row r="1303" spans="2:53" x14ac:dyDescent="0.25">
      <c r="B1303" s="68">
        <v>2024</v>
      </c>
      <c r="C1303" s="68">
        <v>891780111</v>
      </c>
      <c r="D1303" s="69" t="s">
        <v>64</v>
      </c>
      <c r="E1303" s="74" t="s">
        <v>6536</v>
      </c>
      <c r="F1303" s="71" t="s">
        <v>6535</v>
      </c>
      <c r="G1303" s="314">
        <v>0</v>
      </c>
      <c r="H1303" s="67" t="s">
        <v>72</v>
      </c>
      <c r="I1303" s="69" t="s">
        <v>1521</v>
      </c>
      <c r="J1303" s="70" t="s">
        <v>6534</v>
      </c>
      <c r="K1303" s="70">
        <v>12000000</v>
      </c>
      <c r="L1303" s="68" t="s">
        <v>67</v>
      </c>
      <c r="M1303" s="70" t="s">
        <v>6533</v>
      </c>
      <c r="N1303" s="70">
        <v>1081826586</v>
      </c>
      <c r="O1303" s="70">
        <v>1551</v>
      </c>
      <c r="P1303" s="158">
        <v>45483</v>
      </c>
      <c r="Q1303" s="70">
        <v>61500000</v>
      </c>
      <c r="R1303" s="158">
        <v>45520</v>
      </c>
      <c r="S1303" s="70">
        <v>12000000</v>
      </c>
      <c r="T1303" s="67" t="s">
        <v>66</v>
      </c>
      <c r="U1303" s="70">
        <v>72175281</v>
      </c>
      <c r="V1303" s="70" t="s">
        <v>4905</v>
      </c>
      <c r="W1303" s="158">
        <v>45520</v>
      </c>
      <c r="X1303" s="158">
        <v>45520</v>
      </c>
      <c r="Y1303" s="78" t="s">
        <v>74</v>
      </c>
      <c r="Z1303" s="158">
        <v>45626</v>
      </c>
      <c r="AA1303" s="71">
        <f t="shared" si="100"/>
        <v>106</v>
      </c>
      <c r="AB1303" s="71">
        <v>0</v>
      </c>
      <c r="AC1303" s="299">
        <v>0</v>
      </c>
      <c r="AD1303" s="71">
        <v>0</v>
      </c>
      <c r="AE1303" s="158" t="s">
        <v>74</v>
      </c>
      <c r="AF1303" s="71">
        <f t="shared" si="101"/>
        <v>0</v>
      </c>
      <c r="AG1303" s="70">
        <v>0</v>
      </c>
      <c r="AH1303" s="300">
        <v>0</v>
      </c>
      <c r="AI1303" s="158" t="s">
        <v>74</v>
      </c>
      <c r="AJ1303" s="67">
        <v>0</v>
      </c>
      <c r="AK1303" s="76" t="s">
        <v>74</v>
      </c>
      <c r="AL1303" s="76" t="s">
        <v>74</v>
      </c>
      <c r="AM1303" s="71">
        <f t="shared" si="102"/>
        <v>0</v>
      </c>
      <c r="AN1303" s="305">
        <f>+K1303+AC1303-AH1303</f>
        <v>12000000</v>
      </c>
      <c r="AO1303" s="67" t="s">
        <v>66</v>
      </c>
      <c r="AP1303" s="70">
        <v>12000000</v>
      </c>
      <c r="AQ1303" s="67" t="s">
        <v>94</v>
      </c>
      <c r="AR1303" s="70">
        <v>0</v>
      </c>
      <c r="AS1303" s="80" t="s">
        <v>74</v>
      </c>
      <c r="AT1303" s="301">
        <v>9000000</v>
      </c>
      <c r="AU1303" s="203">
        <f t="shared" si="103"/>
        <v>3000000</v>
      </c>
      <c r="AV1303" s="83">
        <f t="shared" si="104"/>
        <v>0.75</v>
      </c>
      <c r="AW1303" s="158" t="s">
        <v>74</v>
      </c>
      <c r="AX1303" s="67" t="s">
        <v>95</v>
      </c>
      <c r="AY1303" s="71" t="s">
        <v>6532</v>
      </c>
      <c r="AZ1303" s="68" t="s">
        <v>66</v>
      </c>
      <c r="BA1303" s="68" t="s">
        <v>66</v>
      </c>
    </row>
    <row r="1304" spans="2:53" x14ac:dyDescent="0.25">
      <c r="B1304" s="68">
        <v>2024</v>
      </c>
      <c r="C1304" s="68">
        <v>891780111</v>
      </c>
      <c r="D1304" s="69" t="s">
        <v>64</v>
      </c>
      <c r="E1304" s="74" t="s">
        <v>6531</v>
      </c>
      <c r="F1304" s="71" t="s">
        <v>6530</v>
      </c>
      <c r="G1304" s="314">
        <v>0</v>
      </c>
      <c r="H1304" s="67" t="s">
        <v>72</v>
      </c>
      <c r="I1304" s="69" t="s">
        <v>65</v>
      </c>
      <c r="J1304" s="70" t="s">
        <v>6529</v>
      </c>
      <c r="K1304" s="70">
        <v>9583000</v>
      </c>
      <c r="L1304" s="68" t="s">
        <v>67</v>
      </c>
      <c r="M1304" s="70" t="s">
        <v>6528</v>
      </c>
      <c r="N1304" s="70">
        <v>1082893812</v>
      </c>
      <c r="O1304" s="70">
        <v>1499</v>
      </c>
      <c r="P1304" s="158">
        <v>45475</v>
      </c>
      <c r="Q1304" s="70">
        <v>2126650000</v>
      </c>
      <c r="R1304" s="158">
        <v>45520</v>
      </c>
      <c r="S1304" s="70">
        <v>9583000</v>
      </c>
      <c r="T1304" s="67" t="s">
        <v>66</v>
      </c>
      <c r="U1304" s="70">
        <v>85152695</v>
      </c>
      <c r="V1304" s="70" t="s">
        <v>6527</v>
      </c>
      <c r="W1304" s="158">
        <v>45520</v>
      </c>
      <c r="X1304" s="158">
        <v>45520</v>
      </c>
      <c r="Y1304" s="78" t="s">
        <v>74</v>
      </c>
      <c r="Z1304" s="158">
        <v>45626</v>
      </c>
      <c r="AA1304" s="71">
        <f t="shared" si="100"/>
        <v>106</v>
      </c>
      <c r="AB1304" s="71">
        <v>0</v>
      </c>
      <c r="AC1304" s="299">
        <v>0</v>
      </c>
      <c r="AD1304" s="71">
        <v>0</v>
      </c>
      <c r="AE1304" s="158" t="s">
        <v>74</v>
      </c>
      <c r="AF1304" s="71">
        <f t="shared" si="101"/>
        <v>0</v>
      </c>
      <c r="AG1304" s="70">
        <v>0</v>
      </c>
      <c r="AH1304" s="300">
        <v>0</v>
      </c>
      <c r="AI1304" s="158" t="s">
        <v>74</v>
      </c>
      <c r="AJ1304" s="67">
        <v>0</v>
      </c>
      <c r="AK1304" s="76" t="s">
        <v>74</v>
      </c>
      <c r="AL1304" s="76" t="s">
        <v>74</v>
      </c>
      <c r="AM1304" s="71">
        <f t="shared" si="102"/>
        <v>0</v>
      </c>
      <c r="AN1304" s="305">
        <f>+K1304+AC1304-AH1304</f>
        <v>9583000</v>
      </c>
      <c r="AO1304" s="67" t="s">
        <v>66</v>
      </c>
      <c r="AP1304" s="70">
        <v>9583000</v>
      </c>
      <c r="AQ1304" s="67" t="s">
        <v>94</v>
      </c>
      <c r="AR1304" s="70">
        <v>0</v>
      </c>
      <c r="AS1304" s="80" t="s">
        <v>74</v>
      </c>
      <c r="AT1304" s="301">
        <v>7083000</v>
      </c>
      <c r="AU1304" s="203">
        <f t="shared" si="103"/>
        <v>2500000</v>
      </c>
      <c r="AV1304" s="83">
        <f t="shared" si="104"/>
        <v>0.7391213607429824</v>
      </c>
      <c r="AW1304" s="158" t="s">
        <v>74</v>
      </c>
      <c r="AX1304" s="67" t="s">
        <v>95</v>
      </c>
      <c r="AY1304" s="71" t="s">
        <v>6526</v>
      </c>
      <c r="AZ1304" s="68" t="s">
        <v>66</v>
      </c>
      <c r="BA1304" s="68" t="s">
        <v>66</v>
      </c>
    </row>
    <row r="1305" spans="2:53" x14ac:dyDescent="0.25">
      <c r="B1305" s="68">
        <v>2024</v>
      </c>
      <c r="C1305" s="68">
        <v>891780111</v>
      </c>
      <c r="D1305" s="69" t="s">
        <v>64</v>
      </c>
      <c r="E1305" s="74" t="s">
        <v>6525</v>
      </c>
      <c r="F1305" s="71" t="s">
        <v>6524</v>
      </c>
      <c r="G1305" s="314">
        <v>0</v>
      </c>
      <c r="H1305" s="67" t="s">
        <v>72</v>
      </c>
      <c r="I1305" s="69" t="s">
        <v>65</v>
      </c>
      <c r="J1305" s="70" t="s">
        <v>6523</v>
      </c>
      <c r="K1305" s="70">
        <v>9583000</v>
      </c>
      <c r="L1305" s="68" t="s">
        <v>67</v>
      </c>
      <c r="M1305" s="70" t="s">
        <v>6522</v>
      </c>
      <c r="N1305" s="70">
        <v>36694724</v>
      </c>
      <c r="O1305" s="70">
        <v>1499</v>
      </c>
      <c r="P1305" s="158">
        <v>45475</v>
      </c>
      <c r="Q1305" s="70">
        <v>2126650000</v>
      </c>
      <c r="R1305" s="158">
        <v>45520</v>
      </c>
      <c r="S1305" s="70">
        <v>9583000</v>
      </c>
      <c r="T1305" s="67" t="s">
        <v>66</v>
      </c>
      <c r="U1305" s="70">
        <v>85468846</v>
      </c>
      <c r="V1305" s="70" t="s">
        <v>6521</v>
      </c>
      <c r="W1305" s="158">
        <v>45520</v>
      </c>
      <c r="X1305" s="158">
        <v>45520</v>
      </c>
      <c r="Y1305" s="78" t="s">
        <v>74</v>
      </c>
      <c r="Z1305" s="158">
        <v>45626</v>
      </c>
      <c r="AA1305" s="71">
        <f t="shared" si="100"/>
        <v>106</v>
      </c>
      <c r="AB1305" s="71">
        <v>0</v>
      </c>
      <c r="AC1305" s="299">
        <v>0</v>
      </c>
      <c r="AD1305" s="71">
        <v>0</v>
      </c>
      <c r="AE1305" s="158" t="s">
        <v>74</v>
      </c>
      <c r="AF1305" s="71">
        <f t="shared" si="101"/>
        <v>0</v>
      </c>
      <c r="AG1305" s="70">
        <v>0</v>
      </c>
      <c r="AH1305" s="300">
        <v>0</v>
      </c>
      <c r="AI1305" s="158" t="s">
        <v>74</v>
      </c>
      <c r="AJ1305" s="67">
        <v>0</v>
      </c>
      <c r="AK1305" s="76" t="s">
        <v>74</v>
      </c>
      <c r="AL1305" s="76" t="s">
        <v>74</v>
      </c>
      <c r="AM1305" s="71">
        <f t="shared" si="102"/>
        <v>0</v>
      </c>
      <c r="AN1305" s="305">
        <f>+K1305+AC1305-AH1305</f>
        <v>9583000</v>
      </c>
      <c r="AO1305" s="67" t="s">
        <v>66</v>
      </c>
      <c r="AP1305" s="70">
        <v>9583000</v>
      </c>
      <c r="AQ1305" s="67" t="s">
        <v>94</v>
      </c>
      <c r="AR1305" s="70">
        <v>0</v>
      </c>
      <c r="AS1305" s="80" t="s">
        <v>74</v>
      </c>
      <c r="AT1305" s="301">
        <v>4583000</v>
      </c>
      <c r="AU1305" s="203">
        <f t="shared" si="103"/>
        <v>5000000</v>
      </c>
      <c r="AV1305" s="83">
        <f t="shared" si="104"/>
        <v>0.47824272148596475</v>
      </c>
      <c r="AW1305" s="158" t="s">
        <v>74</v>
      </c>
      <c r="AX1305" s="67" t="s">
        <v>95</v>
      </c>
      <c r="AY1305" s="71" t="s">
        <v>6520</v>
      </c>
      <c r="AZ1305" s="68" t="s">
        <v>66</v>
      </c>
      <c r="BA1305" s="68" t="s">
        <v>66</v>
      </c>
    </row>
    <row r="1306" spans="2:53" x14ac:dyDescent="0.25">
      <c r="B1306" s="68">
        <v>2024</v>
      </c>
      <c r="C1306" s="68">
        <v>891780111</v>
      </c>
      <c r="D1306" s="69" t="s">
        <v>64</v>
      </c>
      <c r="E1306" s="74" t="s">
        <v>6519</v>
      </c>
      <c r="F1306" s="71" t="s">
        <v>6518</v>
      </c>
      <c r="G1306" s="314">
        <v>0</v>
      </c>
      <c r="H1306" s="67" t="s">
        <v>72</v>
      </c>
      <c r="I1306" s="69" t="s">
        <v>65</v>
      </c>
      <c r="J1306" s="70" t="s">
        <v>6517</v>
      </c>
      <c r="K1306" s="70">
        <v>10500000</v>
      </c>
      <c r="L1306" s="68" t="s">
        <v>67</v>
      </c>
      <c r="M1306" s="70" t="s">
        <v>6516</v>
      </c>
      <c r="N1306" s="70">
        <v>1007642968</v>
      </c>
      <c r="O1306" s="70">
        <v>1498</v>
      </c>
      <c r="P1306" s="158">
        <v>45475</v>
      </c>
      <c r="Q1306" s="70">
        <v>4519037000</v>
      </c>
      <c r="R1306" s="158">
        <v>45520</v>
      </c>
      <c r="S1306" s="70">
        <v>10500000</v>
      </c>
      <c r="T1306" s="67" t="s">
        <v>66</v>
      </c>
      <c r="U1306" s="70">
        <v>93400727</v>
      </c>
      <c r="V1306" s="70" t="s">
        <v>6515</v>
      </c>
      <c r="W1306" s="158">
        <v>45520</v>
      </c>
      <c r="X1306" s="158">
        <v>45520</v>
      </c>
      <c r="Y1306" s="78" t="s">
        <v>74</v>
      </c>
      <c r="Z1306" s="158">
        <v>45626</v>
      </c>
      <c r="AA1306" s="71">
        <f t="shared" si="100"/>
        <v>106</v>
      </c>
      <c r="AB1306" s="71">
        <v>0</v>
      </c>
      <c r="AC1306" s="299">
        <v>0</v>
      </c>
      <c r="AD1306" s="71">
        <v>0</v>
      </c>
      <c r="AE1306" s="158" t="s">
        <v>74</v>
      </c>
      <c r="AF1306" s="71">
        <f t="shared" si="101"/>
        <v>0</v>
      </c>
      <c r="AG1306" s="70">
        <v>0</v>
      </c>
      <c r="AH1306" s="300">
        <v>0</v>
      </c>
      <c r="AI1306" s="158" t="s">
        <v>74</v>
      </c>
      <c r="AJ1306" s="67">
        <v>0</v>
      </c>
      <c r="AK1306" s="76" t="s">
        <v>74</v>
      </c>
      <c r="AL1306" s="76" t="s">
        <v>74</v>
      </c>
      <c r="AM1306" s="71">
        <f t="shared" si="102"/>
        <v>0</v>
      </c>
      <c r="AN1306" s="305">
        <f>+K1306+AC1306-AH1306</f>
        <v>10500000</v>
      </c>
      <c r="AO1306" s="67" t="s">
        <v>66</v>
      </c>
      <c r="AP1306" s="70">
        <v>10500000</v>
      </c>
      <c r="AQ1306" s="67" t="s">
        <v>94</v>
      </c>
      <c r="AR1306" s="70">
        <v>0</v>
      </c>
      <c r="AS1306" s="80" t="s">
        <v>74</v>
      </c>
      <c r="AT1306" s="301">
        <v>7500000</v>
      </c>
      <c r="AU1306" s="203">
        <f t="shared" si="103"/>
        <v>3000000</v>
      </c>
      <c r="AV1306" s="83">
        <f t="shared" si="104"/>
        <v>0.7142857142857143</v>
      </c>
      <c r="AW1306" s="158" t="s">
        <v>74</v>
      </c>
      <c r="AX1306" s="67" t="s">
        <v>95</v>
      </c>
      <c r="AY1306" s="71" t="s">
        <v>6514</v>
      </c>
      <c r="AZ1306" s="68" t="s">
        <v>66</v>
      </c>
      <c r="BA1306" s="68" t="s">
        <v>66</v>
      </c>
    </row>
    <row r="1307" spans="2:53" x14ac:dyDescent="0.25">
      <c r="B1307" s="68">
        <v>2024</v>
      </c>
      <c r="C1307" s="68">
        <v>891780111</v>
      </c>
      <c r="D1307" s="69" t="s">
        <v>64</v>
      </c>
      <c r="E1307" s="74" t="s">
        <v>6513</v>
      </c>
      <c r="F1307" s="71" t="s">
        <v>6512</v>
      </c>
      <c r="G1307" s="314">
        <v>0</v>
      </c>
      <c r="H1307" s="67" t="s">
        <v>72</v>
      </c>
      <c r="I1307" s="69" t="s">
        <v>65</v>
      </c>
      <c r="J1307" s="70" t="s">
        <v>6511</v>
      </c>
      <c r="K1307" s="70">
        <v>10350000</v>
      </c>
      <c r="L1307" s="68" t="s">
        <v>67</v>
      </c>
      <c r="M1307" s="70" t="s">
        <v>6510</v>
      </c>
      <c r="N1307" s="70">
        <v>1124050610</v>
      </c>
      <c r="O1307" s="70">
        <v>1498</v>
      </c>
      <c r="P1307" s="158">
        <v>45475</v>
      </c>
      <c r="Q1307" s="70">
        <v>4519037000</v>
      </c>
      <c r="R1307" s="158">
        <v>45520</v>
      </c>
      <c r="S1307" s="70">
        <v>10350000</v>
      </c>
      <c r="T1307" s="67" t="s">
        <v>66</v>
      </c>
      <c r="U1307" s="70">
        <v>57461216</v>
      </c>
      <c r="V1307" s="70" t="s">
        <v>4578</v>
      </c>
      <c r="W1307" s="158">
        <v>45520</v>
      </c>
      <c r="X1307" s="158">
        <v>45520</v>
      </c>
      <c r="Y1307" s="78" t="s">
        <v>74</v>
      </c>
      <c r="Z1307" s="158">
        <v>45626</v>
      </c>
      <c r="AA1307" s="71">
        <f t="shared" si="100"/>
        <v>106</v>
      </c>
      <c r="AB1307" s="71">
        <v>0</v>
      </c>
      <c r="AC1307" s="299">
        <v>0</v>
      </c>
      <c r="AD1307" s="71">
        <v>0</v>
      </c>
      <c r="AE1307" s="158" t="s">
        <v>74</v>
      </c>
      <c r="AF1307" s="71">
        <f t="shared" si="101"/>
        <v>0</v>
      </c>
      <c r="AG1307" s="70">
        <v>0</v>
      </c>
      <c r="AH1307" s="300">
        <v>0</v>
      </c>
      <c r="AI1307" s="158" t="s">
        <v>74</v>
      </c>
      <c r="AJ1307" s="67">
        <v>0</v>
      </c>
      <c r="AK1307" s="76" t="s">
        <v>74</v>
      </c>
      <c r="AL1307" s="76" t="s">
        <v>74</v>
      </c>
      <c r="AM1307" s="71">
        <f t="shared" si="102"/>
        <v>0</v>
      </c>
      <c r="AN1307" s="305">
        <f>+K1307+AC1307-AH1307</f>
        <v>10350000</v>
      </c>
      <c r="AO1307" s="67" t="s">
        <v>66</v>
      </c>
      <c r="AP1307" s="70">
        <v>10350000</v>
      </c>
      <c r="AQ1307" s="67" t="s">
        <v>94</v>
      </c>
      <c r="AR1307" s="70">
        <v>0</v>
      </c>
      <c r="AS1307" s="80" t="s">
        <v>74</v>
      </c>
      <c r="AT1307" s="301">
        <v>5400000</v>
      </c>
      <c r="AU1307" s="203">
        <f t="shared" si="103"/>
        <v>4950000</v>
      </c>
      <c r="AV1307" s="83">
        <f t="shared" si="104"/>
        <v>0.52173913043478259</v>
      </c>
      <c r="AW1307" s="158" t="s">
        <v>74</v>
      </c>
      <c r="AX1307" s="67" t="s">
        <v>95</v>
      </c>
      <c r="AY1307" s="71" t="s">
        <v>6509</v>
      </c>
      <c r="AZ1307" s="68" t="s">
        <v>66</v>
      </c>
      <c r="BA1307" s="68" t="s">
        <v>66</v>
      </c>
    </row>
    <row r="1308" spans="2:53" x14ac:dyDescent="0.25">
      <c r="B1308" s="68">
        <v>2024</v>
      </c>
      <c r="C1308" s="68">
        <v>891780111</v>
      </c>
      <c r="D1308" s="69" t="s">
        <v>64</v>
      </c>
      <c r="E1308" s="74" t="s">
        <v>6508</v>
      </c>
      <c r="F1308" s="71" t="s">
        <v>6507</v>
      </c>
      <c r="G1308" s="314">
        <v>0</v>
      </c>
      <c r="H1308" s="67" t="s">
        <v>72</v>
      </c>
      <c r="I1308" s="69" t="s">
        <v>65</v>
      </c>
      <c r="J1308" s="70" t="s">
        <v>6506</v>
      </c>
      <c r="K1308" s="70">
        <v>14400000</v>
      </c>
      <c r="L1308" s="68" t="s">
        <v>67</v>
      </c>
      <c r="M1308" s="70" t="s">
        <v>6505</v>
      </c>
      <c r="N1308" s="70">
        <v>36666112</v>
      </c>
      <c r="O1308" s="70">
        <v>1498</v>
      </c>
      <c r="P1308" s="158">
        <v>45475</v>
      </c>
      <c r="Q1308" s="70">
        <v>4519037000</v>
      </c>
      <c r="R1308" s="158">
        <v>45520</v>
      </c>
      <c r="S1308" s="70">
        <v>14400000</v>
      </c>
      <c r="T1308" s="67" t="s">
        <v>66</v>
      </c>
      <c r="U1308" s="70">
        <v>32697737</v>
      </c>
      <c r="V1308" s="70" t="s">
        <v>6489</v>
      </c>
      <c r="W1308" s="158">
        <v>45520</v>
      </c>
      <c r="X1308" s="158">
        <v>45520</v>
      </c>
      <c r="Y1308" s="78" t="s">
        <v>74</v>
      </c>
      <c r="Z1308" s="158">
        <v>45626</v>
      </c>
      <c r="AA1308" s="71">
        <f t="shared" si="100"/>
        <v>106</v>
      </c>
      <c r="AB1308" s="71">
        <v>0</v>
      </c>
      <c r="AC1308" s="299">
        <v>0</v>
      </c>
      <c r="AD1308" s="71">
        <v>0</v>
      </c>
      <c r="AE1308" s="158" t="s">
        <v>74</v>
      </c>
      <c r="AF1308" s="71">
        <f t="shared" si="101"/>
        <v>0</v>
      </c>
      <c r="AG1308" s="70">
        <v>0</v>
      </c>
      <c r="AH1308" s="300">
        <v>0</v>
      </c>
      <c r="AI1308" s="158" t="s">
        <v>74</v>
      </c>
      <c r="AJ1308" s="67">
        <v>0</v>
      </c>
      <c r="AK1308" s="76" t="s">
        <v>74</v>
      </c>
      <c r="AL1308" s="76" t="s">
        <v>74</v>
      </c>
      <c r="AM1308" s="71">
        <f t="shared" si="102"/>
        <v>0</v>
      </c>
      <c r="AN1308" s="305">
        <f>+K1308+AC1308-AH1308</f>
        <v>14400000</v>
      </c>
      <c r="AO1308" s="67" t="s">
        <v>66</v>
      </c>
      <c r="AP1308" s="70">
        <v>14400000</v>
      </c>
      <c r="AQ1308" s="67" t="s">
        <v>94</v>
      </c>
      <c r="AR1308" s="70">
        <v>0</v>
      </c>
      <c r="AS1308" s="80" t="s">
        <v>74</v>
      </c>
      <c r="AT1308" s="301">
        <v>10800000</v>
      </c>
      <c r="AU1308" s="203">
        <f t="shared" si="103"/>
        <v>3600000</v>
      </c>
      <c r="AV1308" s="83">
        <f t="shared" si="104"/>
        <v>0.75</v>
      </c>
      <c r="AW1308" s="158" t="s">
        <v>74</v>
      </c>
      <c r="AX1308" s="67" t="s">
        <v>95</v>
      </c>
      <c r="AY1308" s="71" t="s">
        <v>6504</v>
      </c>
      <c r="AZ1308" s="68" t="s">
        <v>66</v>
      </c>
      <c r="BA1308" s="68" t="s">
        <v>66</v>
      </c>
    </row>
    <row r="1309" spans="2:53" x14ac:dyDescent="0.25">
      <c r="B1309" s="68">
        <v>2024</v>
      </c>
      <c r="C1309" s="68">
        <v>891780111</v>
      </c>
      <c r="D1309" s="69" t="s">
        <v>64</v>
      </c>
      <c r="E1309" s="74" t="s">
        <v>6503</v>
      </c>
      <c r="F1309" s="71" t="s">
        <v>6502</v>
      </c>
      <c r="G1309" s="314">
        <v>0</v>
      </c>
      <c r="H1309" s="67" t="s">
        <v>72</v>
      </c>
      <c r="I1309" s="69" t="s">
        <v>723</v>
      </c>
      <c r="J1309" s="70" t="s">
        <v>6501</v>
      </c>
      <c r="K1309" s="70">
        <v>8800000</v>
      </c>
      <c r="L1309" s="68" t="s">
        <v>67</v>
      </c>
      <c r="M1309" s="70" t="s">
        <v>6500</v>
      </c>
      <c r="N1309" s="70">
        <v>85155135</v>
      </c>
      <c r="O1309" s="70">
        <v>1861</v>
      </c>
      <c r="P1309" s="158">
        <v>45518</v>
      </c>
      <c r="Q1309" s="70">
        <v>70400000</v>
      </c>
      <c r="R1309" s="158">
        <v>45524</v>
      </c>
      <c r="S1309" s="70">
        <v>8800000</v>
      </c>
      <c r="T1309" s="67" t="s">
        <v>66</v>
      </c>
      <c r="U1309" s="70">
        <v>36726018</v>
      </c>
      <c r="V1309" s="70" t="s">
        <v>6205</v>
      </c>
      <c r="W1309" s="158">
        <v>45524</v>
      </c>
      <c r="X1309" s="158">
        <v>45524</v>
      </c>
      <c r="Y1309" s="78" t="s">
        <v>74</v>
      </c>
      <c r="Z1309" s="158">
        <v>45626</v>
      </c>
      <c r="AA1309" s="71">
        <f t="shared" si="100"/>
        <v>102</v>
      </c>
      <c r="AB1309" s="71">
        <v>0</v>
      </c>
      <c r="AC1309" s="299">
        <v>0</v>
      </c>
      <c r="AD1309" s="71">
        <v>0</v>
      </c>
      <c r="AE1309" s="158" t="s">
        <v>74</v>
      </c>
      <c r="AF1309" s="71">
        <f t="shared" si="101"/>
        <v>0</v>
      </c>
      <c r="AG1309" s="70">
        <v>0</v>
      </c>
      <c r="AH1309" s="300">
        <v>0</v>
      </c>
      <c r="AI1309" s="158" t="s">
        <v>74</v>
      </c>
      <c r="AJ1309" s="67">
        <v>0</v>
      </c>
      <c r="AK1309" s="76" t="s">
        <v>74</v>
      </c>
      <c r="AL1309" s="76" t="s">
        <v>74</v>
      </c>
      <c r="AM1309" s="71">
        <f t="shared" si="102"/>
        <v>0</v>
      </c>
      <c r="AN1309" s="305">
        <f>+K1309+AC1309-AH1309</f>
        <v>8800000</v>
      </c>
      <c r="AO1309" s="67" t="s">
        <v>66</v>
      </c>
      <c r="AP1309" s="70">
        <v>8800000</v>
      </c>
      <c r="AQ1309" s="67" t="s">
        <v>94</v>
      </c>
      <c r="AR1309" s="70">
        <v>0</v>
      </c>
      <c r="AS1309" s="80" t="s">
        <v>74</v>
      </c>
      <c r="AT1309" s="301">
        <v>6600000</v>
      </c>
      <c r="AU1309" s="203">
        <f t="shared" si="103"/>
        <v>2200000</v>
      </c>
      <c r="AV1309" s="83">
        <f t="shared" si="104"/>
        <v>0.75</v>
      </c>
      <c r="AW1309" s="158" t="s">
        <v>74</v>
      </c>
      <c r="AX1309" s="67" t="s">
        <v>95</v>
      </c>
      <c r="AY1309" s="71" t="s">
        <v>6499</v>
      </c>
      <c r="AZ1309" s="68" t="s">
        <v>66</v>
      </c>
      <c r="BA1309" s="68" t="s">
        <v>66</v>
      </c>
    </row>
    <row r="1310" spans="2:53" x14ac:dyDescent="0.25">
      <c r="B1310" s="68">
        <v>2024</v>
      </c>
      <c r="C1310" s="68">
        <v>891780111</v>
      </c>
      <c r="D1310" s="69" t="s">
        <v>64</v>
      </c>
      <c r="E1310" s="74" t="s">
        <v>6498</v>
      </c>
      <c r="F1310" s="71" t="s">
        <v>6497</v>
      </c>
      <c r="G1310" s="314">
        <v>0</v>
      </c>
      <c r="H1310" s="67" t="s">
        <v>72</v>
      </c>
      <c r="I1310" s="69" t="s">
        <v>65</v>
      </c>
      <c r="J1310" s="70" t="s">
        <v>6496</v>
      </c>
      <c r="K1310" s="70">
        <v>10350000</v>
      </c>
      <c r="L1310" s="68" t="s">
        <v>67</v>
      </c>
      <c r="M1310" s="70" t="s">
        <v>6495</v>
      </c>
      <c r="N1310" s="70">
        <v>1082919994</v>
      </c>
      <c r="O1310" s="70">
        <v>1499</v>
      </c>
      <c r="P1310" s="158">
        <v>45475</v>
      </c>
      <c r="Q1310" s="70">
        <v>2126650000</v>
      </c>
      <c r="R1310" s="158">
        <v>45524</v>
      </c>
      <c r="S1310" s="70">
        <v>10350000</v>
      </c>
      <c r="T1310" s="67" t="s">
        <v>66</v>
      </c>
      <c r="U1310" s="70">
        <v>36557666</v>
      </c>
      <c r="V1310" s="70" t="s">
        <v>5987</v>
      </c>
      <c r="W1310" s="158">
        <v>45524</v>
      </c>
      <c r="X1310" s="158">
        <v>45524</v>
      </c>
      <c r="Y1310" s="78" t="s">
        <v>74</v>
      </c>
      <c r="Z1310" s="158">
        <v>45626</v>
      </c>
      <c r="AA1310" s="71">
        <f t="shared" si="100"/>
        <v>102</v>
      </c>
      <c r="AB1310" s="71">
        <v>0</v>
      </c>
      <c r="AC1310" s="299">
        <v>0</v>
      </c>
      <c r="AD1310" s="71">
        <v>0</v>
      </c>
      <c r="AE1310" s="158" t="s">
        <v>74</v>
      </c>
      <c r="AF1310" s="71">
        <f t="shared" si="101"/>
        <v>0</v>
      </c>
      <c r="AG1310" s="70">
        <v>0</v>
      </c>
      <c r="AH1310" s="300">
        <v>0</v>
      </c>
      <c r="AI1310" s="158" t="s">
        <v>74</v>
      </c>
      <c r="AJ1310" s="67">
        <v>0</v>
      </c>
      <c r="AK1310" s="76" t="s">
        <v>74</v>
      </c>
      <c r="AL1310" s="76" t="s">
        <v>74</v>
      </c>
      <c r="AM1310" s="71">
        <f t="shared" si="102"/>
        <v>0</v>
      </c>
      <c r="AN1310" s="305">
        <f>+K1310+AC1310-AH1310</f>
        <v>10350000</v>
      </c>
      <c r="AO1310" s="67" t="s">
        <v>66</v>
      </c>
      <c r="AP1310" s="70">
        <v>10350000</v>
      </c>
      <c r="AQ1310" s="67" t="s">
        <v>94</v>
      </c>
      <c r="AR1310" s="70">
        <v>0</v>
      </c>
      <c r="AS1310" s="80" t="s">
        <v>74</v>
      </c>
      <c r="AT1310" s="301">
        <v>7650000</v>
      </c>
      <c r="AU1310" s="203">
        <f t="shared" si="103"/>
        <v>2700000</v>
      </c>
      <c r="AV1310" s="83">
        <f t="shared" si="104"/>
        <v>0.73913043478260865</v>
      </c>
      <c r="AW1310" s="158" t="s">
        <v>74</v>
      </c>
      <c r="AX1310" s="67" t="s">
        <v>95</v>
      </c>
      <c r="AY1310" s="71" t="s">
        <v>6494</v>
      </c>
      <c r="AZ1310" s="68" t="s">
        <v>66</v>
      </c>
      <c r="BA1310" s="68" t="s">
        <v>66</v>
      </c>
    </row>
    <row r="1311" spans="2:53" x14ac:dyDescent="0.25">
      <c r="B1311" s="68">
        <v>2024</v>
      </c>
      <c r="C1311" s="68">
        <v>891780111</v>
      </c>
      <c r="D1311" s="69" t="s">
        <v>64</v>
      </c>
      <c r="E1311" s="74" t="s">
        <v>6493</v>
      </c>
      <c r="F1311" s="71" t="s">
        <v>6492</v>
      </c>
      <c r="G1311" s="314">
        <v>0</v>
      </c>
      <c r="H1311" s="67" t="s">
        <v>72</v>
      </c>
      <c r="I1311" s="69" t="s">
        <v>65</v>
      </c>
      <c r="J1311" s="70" t="s">
        <v>6491</v>
      </c>
      <c r="K1311" s="70">
        <v>12320000</v>
      </c>
      <c r="L1311" s="68" t="s">
        <v>67</v>
      </c>
      <c r="M1311" s="70" t="s">
        <v>6490</v>
      </c>
      <c r="N1311" s="70">
        <v>57461691</v>
      </c>
      <c r="O1311" s="70">
        <v>1498</v>
      </c>
      <c r="P1311" s="158">
        <v>45475</v>
      </c>
      <c r="Q1311" s="70">
        <v>4519037000</v>
      </c>
      <c r="R1311" s="158">
        <v>45524</v>
      </c>
      <c r="S1311" s="70">
        <v>12320000</v>
      </c>
      <c r="T1311" s="67" t="s">
        <v>66</v>
      </c>
      <c r="U1311" s="70">
        <v>32697737</v>
      </c>
      <c r="V1311" s="70" t="s">
        <v>6489</v>
      </c>
      <c r="W1311" s="158">
        <v>45524</v>
      </c>
      <c r="X1311" s="158">
        <v>45524</v>
      </c>
      <c r="Y1311" s="78" t="s">
        <v>74</v>
      </c>
      <c r="Z1311" s="158">
        <v>45626</v>
      </c>
      <c r="AA1311" s="71">
        <f t="shared" si="100"/>
        <v>102</v>
      </c>
      <c r="AB1311" s="71">
        <v>0</v>
      </c>
      <c r="AC1311" s="299">
        <v>0</v>
      </c>
      <c r="AD1311" s="71">
        <v>0</v>
      </c>
      <c r="AE1311" s="158" t="s">
        <v>74</v>
      </c>
      <c r="AF1311" s="71">
        <f t="shared" si="101"/>
        <v>0</v>
      </c>
      <c r="AG1311" s="70">
        <v>0</v>
      </c>
      <c r="AH1311" s="300">
        <v>0</v>
      </c>
      <c r="AI1311" s="158" t="s">
        <v>74</v>
      </c>
      <c r="AJ1311" s="67">
        <v>0</v>
      </c>
      <c r="AK1311" s="76" t="s">
        <v>74</v>
      </c>
      <c r="AL1311" s="76" t="s">
        <v>74</v>
      </c>
      <c r="AM1311" s="71">
        <f t="shared" si="102"/>
        <v>0</v>
      </c>
      <c r="AN1311" s="305">
        <f>+K1311+AC1311-AH1311</f>
        <v>12320000</v>
      </c>
      <c r="AO1311" s="67" t="s">
        <v>66</v>
      </c>
      <c r="AP1311" s="70">
        <v>12320000</v>
      </c>
      <c r="AQ1311" s="67" t="s">
        <v>94</v>
      </c>
      <c r="AR1311" s="70">
        <v>0</v>
      </c>
      <c r="AS1311" s="80" t="s">
        <v>74</v>
      </c>
      <c r="AT1311" s="301">
        <v>9020000</v>
      </c>
      <c r="AU1311" s="203">
        <f t="shared" si="103"/>
        <v>3300000</v>
      </c>
      <c r="AV1311" s="83">
        <f t="shared" si="104"/>
        <v>0.7321428571428571</v>
      </c>
      <c r="AW1311" s="158" t="s">
        <v>74</v>
      </c>
      <c r="AX1311" s="67" t="s">
        <v>95</v>
      </c>
      <c r="AY1311" s="71" t="s">
        <v>6488</v>
      </c>
      <c r="AZ1311" s="68" t="s">
        <v>66</v>
      </c>
      <c r="BA1311" s="68" t="s">
        <v>66</v>
      </c>
    </row>
    <row r="1312" spans="2:53" x14ac:dyDescent="0.25">
      <c r="B1312" s="68">
        <v>2024</v>
      </c>
      <c r="C1312" s="68">
        <v>891780111</v>
      </c>
      <c r="D1312" s="69" t="s">
        <v>64</v>
      </c>
      <c r="E1312" s="74" t="s">
        <v>6487</v>
      </c>
      <c r="F1312" s="71" t="s">
        <v>6486</v>
      </c>
      <c r="G1312" s="314">
        <v>0</v>
      </c>
      <c r="H1312" s="67" t="s">
        <v>72</v>
      </c>
      <c r="I1312" s="69" t="s">
        <v>65</v>
      </c>
      <c r="J1312" s="70" t="s">
        <v>6485</v>
      </c>
      <c r="K1312" s="70">
        <v>9583000</v>
      </c>
      <c r="L1312" s="68" t="s">
        <v>67</v>
      </c>
      <c r="M1312" s="70" t="s">
        <v>6484</v>
      </c>
      <c r="N1312" s="70">
        <v>85477304</v>
      </c>
      <c r="O1312" s="70">
        <v>1498</v>
      </c>
      <c r="P1312" s="158">
        <v>45475</v>
      </c>
      <c r="Q1312" s="70">
        <v>4519037000</v>
      </c>
      <c r="R1312" s="158">
        <v>45525</v>
      </c>
      <c r="S1312" s="70">
        <v>9583000</v>
      </c>
      <c r="T1312" s="67" t="s">
        <v>66</v>
      </c>
      <c r="U1312" s="70">
        <v>36557666</v>
      </c>
      <c r="V1312" s="70" t="s">
        <v>5987</v>
      </c>
      <c r="W1312" s="158">
        <v>45525</v>
      </c>
      <c r="X1312" s="158">
        <v>45525</v>
      </c>
      <c r="Y1312" s="78" t="s">
        <v>74</v>
      </c>
      <c r="Z1312" s="158">
        <v>45626</v>
      </c>
      <c r="AA1312" s="71">
        <f t="shared" si="100"/>
        <v>101</v>
      </c>
      <c r="AB1312" s="71">
        <v>0</v>
      </c>
      <c r="AC1312" s="299">
        <v>0</v>
      </c>
      <c r="AD1312" s="71">
        <v>0</v>
      </c>
      <c r="AE1312" s="158" t="s">
        <v>74</v>
      </c>
      <c r="AF1312" s="71">
        <f t="shared" si="101"/>
        <v>0</v>
      </c>
      <c r="AG1312" s="70">
        <v>0</v>
      </c>
      <c r="AH1312" s="300">
        <v>0</v>
      </c>
      <c r="AI1312" s="158" t="s">
        <v>74</v>
      </c>
      <c r="AJ1312" s="67">
        <v>0</v>
      </c>
      <c r="AK1312" s="76" t="s">
        <v>74</v>
      </c>
      <c r="AL1312" s="76" t="s">
        <v>74</v>
      </c>
      <c r="AM1312" s="71">
        <f t="shared" si="102"/>
        <v>0</v>
      </c>
      <c r="AN1312" s="305">
        <f>+K1312+AC1312-AH1312</f>
        <v>9583000</v>
      </c>
      <c r="AO1312" s="67" t="s">
        <v>66</v>
      </c>
      <c r="AP1312" s="70">
        <v>9583000</v>
      </c>
      <c r="AQ1312" s="67" t="s">
        <v>94</v>
      </c>
      <c r="AR1312" s="70">
        <v>0</v>
      </c>
      <c r="AS1312" s="80" t="s">
        <v>74</v>
      </c>
      <c r="AT1312" s="301">
        <v>5000000</v>
      </c>
      <c r="AU1312" s="203">
        <f t="shared" si="103"/>
        <v>4583000</v>
      </c>
      <c r="AV1312" s="83">
        <f t="shared" si="104"/>
        <v>0.52175727851403531</v>
      </c>
      <c r="AW1312" s="158" t="s">
        <v>74</v>
      </c>
      <c r="AX1312" s="67" t="s">
        <v>95</v>
      </c>
      <c r="AY1312" s="71" t="s">
        <v>6483</v>
      </c>
      <c r="AZ1312" s="68" t="s">
        <v>66</v>
      </c>
      <c r="BA1312" s="68" t="s">
        <v>66</v>
      </c>
    </row>
    <row r="1313" spans="2:53" x14ac:dyDescent="0.25">
      <c r="B1313" s="68">
        <v>2024</v>
      </c>
      <c r="C1313" s="68">
        <v>891780111</v>
      </c>
      <c r="D1313" s="69" t="s">
        <v>64</v>
      </c>
      <c r="E1313" s="74" t="s">
        <v>6482</v>
      </c>
      <c r="F1313" s="71" t="s">
        <v>6481</v>
      </c>
      <c r="G1313" s="314">
        <v>0</v>
      </c>
      <c r="H1313" s="67" t="s">
        <v>72</v>
      </c>
      <c r="I1313" s="69" t="s">
        <v>65</v>
      </c>
      <c r="J1313" s="70" t="s">
        <v>6480</v>
      </c>
      <c r="K1313" s="70">
        <v>13800000</v>
      </c>
      <c r="L1313" s="68" t="s">
        <v>67</v>
      </c>
      <c r="M1313" s="70" t="s">
        <v>3797</v>
      </c>
      <c r="N1313" s="70">
        <v>1082863010</v>
      </c>
      <c r="O1313" s="70">
        <v>1498</v>
      </c>
      <c r="P1313" s="158">
        <v>45475</v>
      </c>
      <c r="Q1313" s="70">
        <v>4519037000</v>
      </c>
      <c r="R1313" s="158">
        <v>45525</v>
      </c>
      <c r="S1313" s="70">
        <v>13800000</v>
      </c>
      <c r="T1313" s="67" t="s">
        <v>66</v>
      </c>
      <c r="U1313" s="70">
        <v>36557666</v>
      </c>
      <c r="V1313" s="70" t="s">
        <v>5987</v>
      </c>
      <c r="W1313" s="158">
        <v>45525</v>
      </c>
      <c r="X1313" s="158">
        <v>45525</v>
      </c>
      <c r="Y1313" s="78" t="s">
        <v>74</v>
      </c>
      <c r="Z1313" s="158">
        <v>45626</v>
      </c>
      <c r="AA1313" s="71">
        <f t="shared" si="100"/>
        <v>101</v>
      </c>
      <c r="AB1313" s="71">
        <v>0</v>
      </c>
      <c r="AC1313" s="299">
        <v>0</v>
      </c>
      <c r="AD1313" s="71">
        <v>0</v>
      </c>
      <c r="AE1313" s="158" t="s">
        <v>74</v>
      </c>
      <c r="AF1313" s="71">
        <f t="shared" si="101"/>
        <v>0</v>
      </c>
      <c r="AG1313" s="70">
        <v>0</v>
      </c>
      <c r="AH1313" s="300">
        <v>0</v>
      </c>
      <c r="AI1313" s="158" t="s">
        <v>74</v>
      </c>
      <c r="AJ1313" s="67">
        <v>0</v>
      </c>
      <c r="AK1313" s="76" t="s">
        <v>74</v>
      </c>
      <c r="AL1313" s="76" t="s">
        <v>74</v>
      </c>
      <c r="AM1313" s="71">
        <f t="shared" si="102"/>
        <v>0</v>
      </c>
      <c r="AN1313" s="305">
        <f>+K1313+AC1313-AH1313</f>
        <v>13800000</v>
      </c>
      <c r="AO1313" s="67" t="s">
        <v>66</v>
      </c>
      <c r="AP1313" s="70">
        <v>13800000</v>
      </c>
      <c r="AQ1313" s="67" t="s">
        <v>94</v>
      </c>
      <c r="AR1313" s="70">
        <v>0</v>
      </c>
      <c r="AS1313" s="80" t="s">
        <v>74</v>
      </c>
      <c r="AT1313" s="301">
        <v>7200000</v>
      </c>
      <c r="AU1313" s="203">
        <f t="shared" si="103"/>
        <v>6600000</v>
      </c>
      <c r="AV1313" s="83">
        <f t="shared" si="104"/>
        <v>0.52173913043478259</v>
      </c>
      <c r="AW1313" s="158" t="s">
        <v>74</v>
      </c>
      <c r="AX1313" s="67" t="s">
        <v>95</v>
      </c>
      <c r="AY1313" s="71" t="s">
        <v>6479</v>
      </c>
      <c r="AZ1313" s="68" t="s">
        <v>66</v>
      </c>
      <c r="BA1313" s="68" t="s">
        <v>66</v>
      </c>
    </row>
    <row r="1314" spans="2:53" x14ac:dyDescent="0.25">
      <c r="B1314" s="68">
        <v>2024</v>
      </c>
      <c r="C1314" s="68">
        <v>891780111</v>
      </c>
      <c r="D1314" s="69" t="s">
        <v>64</v>
      </c>
      <c r="E1314" s="74" t="s">
        <v>6478</v>
      </c>
      <c r="F1314" s="71" t="s">
        <v>6477</v>
      </c>
      <c r="G1314" s="314">
        <v>0</v>
      </c>
      <c r="H1314" s="67" t="s">
        <v>72</v>
      </c>
      <c r="I1314" s="69" t="s">
        <v>65</v>
      </c>
      <c r="J1314" s="70" t="s">
        <v>6476</v>
      </c>
      <c r="K1314" s="70">
        <v>8400000</v>
      </c>
      <c r="L1314" s="68" t="s">
        <v>67</v>
      </c>
      <c r="M1314" s="70" t="s">
        <v>6475</v>
      </c>
      <c r="N1314" s="70">
        <v>1102859409</v>
      </c>
      <c r="O1314" s="70">
        <v>1499</v>
      </c>
      <c r="P1314" s="158">
        <v>45475</v>
      </c>
      <c r="Q1314" s="70">
        <v>2126650000</v>
      </c>
      <c r="R1314" s="158">
        <v>45525</v>
      </c>
      <c r="S1314" s="70">
        <v>8400000</v>
      </c>
      <c r="T1314" s="67" t="s">
        <v>66</v>
      </c>
      <c r="U1314" s="70">
        <v>84450555</v>
      </c>
      <c r="V1314" s="70" t="s">
        <v>6474</v>
      </c>
      <c r="W1314" s="158">
        <v>45525</v>
      </c>
      <c r="X1314" s="158">
        <v>45525</v>
      </c>
      <c r="Y1314" s="78" t="s">
        <v>74</v>
      </c>
      <c r="Z1314" s="158">
        <v>45626</v>
      </c>
      <c r="AA1314" s="71">
        <f t="shared" si="100"/>
        <v>101</v>
      </c>
      <c r="AB1314" s="71">
        <v>0</v>
      </c>
      <c r="AC1314" s="299">
        <v>0</v>
      </c>
      <c r="AD1314" s="71">
        <v>0</v>
      </c>
      <c r="AE1314" s="158" t="s">
        <v>74</v>
      </c>
      <c r="AF1314" s="71">
        <f t="shared" si="101"/>
        <v>0</v>
      </c>
      <c r="AG1314" s="70">
        <v>0</v>
      </c>
      <c r="AH1314" s="300">
        <v>0</v>
      </c>
      <c r="AI1314" s="158" t="s">
        <v>74</v>
      </c>
      <c r="AJ1314" s="67">
        <v>0</v>
      </c>
      <c r="AK1314" s="76" t="s">
        <v>74</v>
      </c>
      <c r="AL1314" s="76" t="s">
        <v>74</v>
      </c>
      <c r="AM1314" s="71">
        <f t="shared" si="102"/>
        <v>0</v>
      </c>
      <c r="AN1314" s="305">
        <f>+K1314+AC1314-AH1314</f>
        <v>8400000</v>
      </c>
      <c r="AO1314" s="67" t="s">
        <v>66</v>
      </c>
      <c r="AP1314" s="70">
        <v>8400000</v>
      </c>
      <c r="AQ1314" s="67" t="s">
        <v>94</v>
      </c>
      <c r="AR1314" s="70">
        <v>0</v>
      </c>
      <c r="AS1314" s="80" t="s">
        <v>74</v>
      </c>
      <c r="AT1314" s="301">
        <v>4200000</v>
      </c>
      <c r="AU1314" s="203">
        <f t="shared" si="103"/>
        <v>4200000</v>
      </c>
      <c r="AV1314" s="83">
        <f t="shared" si="104"/>
        <v>0.5</v>
      </c>
      <c r="AW1314" s="158" t="s">
        <v>74</v>
      </c>
      <c r="AX1314" s="67" t="s">
        <v>95</v>
      </c>
      <c r="AY1314" s="71" t="s">
        <v>6473</v>
      </c>
      <c r="AZ1314" s="68" t="s">
        <v>66</v>
      </c>
      <c r="BA1314" s="68" t="s">
        <v>66</v>
      </c>
    </row>
    <row r="1315" spans="2:53" x14ac:dyDescent="0.25">
      <c r="B1315" s="68">
        <v>2024</v>
      </c>
      <c r="C1315" s="68">
        <v>891780111</v>
      </c>
      <c r="D1315" s="69" t="s">
        <v>64</v>
      </c>
      <c r="E1315" s="74" t="s">
        <v>6472</v>
      </c>
      <c r="F1315" s="71" t="s">
        <v>6471</v>
      </c>
      <c r="G1315" s="314">
        <v>0</v>
      </c>
      <c r="H1315" s="67" t="s">
        <v>72</v>
      </c>
      <c r="I1315" s="69" t="s">
        <v>65</v>
      </c>
      <c r="J1315" s="70" t="s">
        <v>6470</v>
      </c>
      <c r="K1315" s="70">
        <v>11500000</v>
      </c>
      <c r="L1315" s="68" t="s">
        <v>67</v>
      </c>
      <c r="M1315" s="70" t="s">
        <v>6469</v>
      </c>
      <c r="N1315" s="70">
        <v>57432322</v>
      </c>
      <c r="O1315" s="70">
        <v>1498</v>
      </c>
      <c r="P1315" s="158">
        <v>45475</v>
      </c>
      <c r="Q1315" s="70">
        <v>4519037000</v>
      </c>
      <c r="R1315" s="158">
        <v>45525</v>
      </c>
      <c r="S1315" s="70">
        <v>11500000</v>
      </c>
      <c r="T1315" s="67" t="s">
        <v>66</v>
      </c>
      <c r="U1315" s="70">
        <v>72221403</v>
      </c>
      <c r="V1315" s="70" t="s">
        <v>6468</v>
      </c>
      <c r="W1315" s="158">
        <v>45525</v>
      </c>
      <c r="X1315" s="158">
        <v>45525</v>
      </c>
      <c r="Y1315" s="78" t="s">
        <v>74</v>
      </c>
      <c r="Z1315" s="158">
        <v>45626</v>
      </c>
      <c r="AA1315" s="71">
        <f t="shared" ref="AA1315:AA1378" si="105">+IF(Y1315="1800-01-01",Z1315-X1315,Z1315-Y1315)</f>
        <v>101</v>
      </c>
      <c r="AB1315" s="71">
        <v>0</v>
      </c>
      <c r="AC1315" s="299">
        <v>0</v>
      </c>
      <c r="AD1315" s="71">
        <v>0</v>
      </c>
      <c r="AE1315" s="158" t="s">
        <v>74</v>
      </c>
      <c r="AF1315" s="71">
        <f t="shared" si="101"/>
        <v>0</v>
      </c>
      <c r="AG1315" s="70">
        <v>0</v>
      </c>
      <c r="AH1315" s="300">
        <v>0</v>
      </c>
      <c r="AI1315" s="158" t="s">
        <v>74</v>
      </c>
      <c r="AJ1315" s="67">
        <v>0</v>
      </c>
      <c r="AK1315" s="76" t="s">
        <v>74</v>
      </c>
      <c r="AL1315" s="76" t="s">
        <v>74</v>
      </c>
      <c r="AM1315" s="71">
        <f t="shared" si="102"/>
        <v>0</v>
      </c>
      <c r="AN1315" s="305">
        <f>+K1315+AC1315-AH1315</f>
        <v>11500000</v>
      </c>
      <c r="AO1315" s="67" t="s">
        <v>66</v>
      </c>
      <c r="AP1315" s="70">
        <v>11500000</v>
      </c>
      <c r="AQ1315" s="67" t="s">
        <v>94</v>
      </c>
      <c r="AR1315" s="70">
        <v>0</v>
      </c>
      <c r="AS1315" s="80" t="s">
        <v>74</v>
      </c>
      <c r="AT1315" s="301">
        <v>6000000</v>
      </c>
      <c r="AU1315" s="203">
        <f t="shared" si="103"/>
        <v>5500000</v>
      </c>
      <c r="AV1315" s="83">
        <f t="shared" si="104"/>
        <v>0.52173913043478259</v>
      </c>
      <c r="AW1315" s="158" t="s">
        <v>74</v>
      </c>
      <c r="AX1315" s="67" t="s">
        <v>95</v>
      </c>
      <c r="AY1315" s="71" t="s">
        <v>6467</v>
      </c>
      <c r="AZ1315" s="68" t="s">
        <v>66</v>
      </c>
      <c r="BA1315" s="68" t="s">
        <v>66</v>
      </c>
    </row>
    <row r="1316" spans="2:53" x14ac:dyDescent="0.25">
      <c r="B1316" s="68">
        <v>2024</v>
      </c>
      <c r="C1316" s="68">
        <v>891780111</v>
      </c>
      <c r="D1316" s="69" t="s">
        <v>64</v>
      </c>
      <c r="E1316" s="74" t="s">
        <v>6466</v>
      </c>
      <c r="F1316" s="71" t="s">
        <v>6465</v>
      </c>
      <c r="G1316" s="314">
        <v>0</v>
      </c>
      <c r="H1316" s="67" t="s">
        <v>72</v>
      </c>
      <c r="I1316" s="69" t="s">
        <v>65</v>
      </c>
      <c r="J1316" s="70" t="s">
        <v>6464</v>
      </c>
      <c r="K1316" s="70">
        <v>7350000</v>
      </c>
      <c r="L1316" s="68" t="s">
        <v>67</v>
      </c>
      <c r="M1316" s="70" t="s">
        <v>6463</v>
      </c>
      <c r="N1316" s="70">
        <v>1082946676</v>
      </c>
      <c r="O1316" s="70">
        <v>1499</v>
      </c>
      <c r="P1316" s="158">
        <v>45475</v>
      </c>
      <c r="Q1316" s="70">
        <v>2126650000</v>
      </c>
      <c r="R1316" s="158">
        <v>45525</v>
      </c>
      <c r="S1316" s="70">
        <v>7350000</v>
      </c>
      <c r="T1316" s="67" t="s">
        <v>66</v>
      </c>
      <c r="U1316" s="70">
        <v>85466528</v>
      </c>
      <c r="V1316" s="70" t="s">
        <v>6462</v>
      </c>
      <c r="W1316" s="158">
        <v>45525</v>
      </c>
      <c r="X1316" s="158">
        <v>45525</v>
      </c>
      <c r="Y1316" s="78" t="s">
        <v>74</v>
      </c>
      <c r="Z1316" s="158">
        <v>45626</v>
      </c>
      <c r="AA1316" s="71">
        <f t="shared" si="105"/>
        <v>101</v>
      </c>
      <c r="AB1316" s="71">
        <v>0</v>
      </c>
      <c r="AC1316" s="299">
        <v>0</v>
      </c>
      <c r="AD1316" s="71">
        <v>0</v>
      </c>
      <c r="AE1316" s="158" t="s">
        <v>74</v>
      </c>
      <c r="AF1316" s="71">
        <f t="shared" si="101"/>
        <v>0</v>
      </c>
      <c r="AG1316" s="70">
        <v>0</v>
      </c>
      <c r="AH1316" s="300">
        <v>0</v>
      </c>
      <c r="AI1316" s="158" t="s">
        <v>74</v>
      </c>
      <c r="AJ1316" s="67">
        <v>0</v>
      </c>
      <c r="AK1316" s="76" t="s">
        <v>74</v>
      </c>
      <c r="AL1316" s="76" t="s">
        <v>74</v>
      </c>
      <c r="AM1316" s="71">
        <f t="shared" si="102"/>
        <v>0</v>
      </c>
      <c r="AN1316" s="305">
        <f>+K1316+AC1316-AH1316</f>
        <v>7350000</v>
      </c>
      <c r="AO1316" s="67" t="s">
        <v>66</v>
      </c>
      <c r="AP1316" s="70">
        <v>7350000</v>
      </c>
      <c r="AQ1316" s="67" t="s">
        <v>94</v>
      </c>
      <c r="AR1316" s="70">
        <v>0</v>
      </c>
      <c r="AS1316" s="80" t="s">
        <v>74</v>
      </c>
      <c r="AT1316" s="301">
        <v>4200000</v>
      </c>
      <c r="AU1316" s="203">
        <f t="shared" si="103"/>
        <v>3150000</v>
      </c>
      <c r="AV1316" s="83">
        <f t="shared" si="104"/>
        <v>0.5714285714285714</v>
      </c>
      <c r="AW1316" s="158" t="s">
        <v>74</v>
      </c>
      <c r="AX1316" s="67" t="s">
        <v>95</v>
      </c>
      <c r="AY1316" s="71" t="s">
        <v>6461</v>
      </c>
      <c r="AZ1316" s="68" t="s">
        <v>66</v>
      </c>
      <c r="BA1316" s="68" t="s">
        <v>66</v>
      </c>
    </row>
    <row r="1317" spans="2:53" x14ac:dyDescent="0.25">
      <c r="B1317" s="68">
        <v>2024</v>
      </c>
      <c r="C1317" s="68">
        <v>891780111</v>
      </c>
      <c r="D1317" s="69" t="s">
        <v>64</v>
      </c>
      <c r="E1317" s="74" t="s">
        <v>6460</v>
      </c>
      <c r="F1317" s="71" t="s">
        <v>6459</v>
      </c>
      <c r="G1317" s="314">
        <v>0</v>
      </c>
      <c r="H1317" s="67" t="s">
        <v>72</v>
      </c>
      <c r="I1317" s="69" t="s">
        <v>65</v>
      </c>
      <c r="J1317" s="70" t="s">
        <v>6458</v>
      </c>
      <c r="K1317" s="70">
        <v>11500000</v>
      </c>
      <c r="L1317" s="68" t="s">
        <v>67</v>
      </c>
      <c r="M1317" s="70" t="s">
        <v>6457</v>
      </c>
      <c r="N1317" s="70">
        <v>57441673</v>
      </c>
      <c r="O1317" s="70">
        <v>1499</v>
      </c>
      <c r="P1317" s="158">
        <v>45475</v>
      </c>
      <c r="Q1317" s="70">
        <v>2126650000</v>
      </c>
      <c r="R1317" s="158">
        <v>45525</v>
      </c>
      <c r="S1317" s="70">
        <v>11500000</v>
      </c>
      <c r="T1317" s="67" t="s">
        <v>66</v>
      </c>
      <c r="U1317" s="70">
        <v>57426272</v>
      </c>
      <c r="V1317" s="70" t="s">
        <v>6199</v>
      </c>
      <c r="W1317" s="158">
        <v>45525</v>
      </c>
      <c r="X1317" s="158">
        <v>45525</v>
      </c>
      <c r="Y1317" s="78" t="s">
        <v>74</v>
      </c>
      <c r="Z1317" s="158">
        <v>45626</v>
      </c>
      <c r="AA1317" s="71">
        <f t="shared" si="105"/>
        <v>101</v>
      </c>
      <c r="AB1317" s="71">
        <v>0</v>
      </c>
      <c r="AC1317" s="299">
        <v>0</v>
      </c>
      <c r="AD1317" s="71">
        <v>0</v>
      </c>
      <c r="AE1317" s="158" t="s">
        <v>74</v>
      </c>
      <c r="AF1317" s="71">
        <f t="shared" si="101"/>
        <v>0</v>
      </c>
      <c r="AG1317" s="70">
        <v>0</v>
      </c>
      <c r="AH1317" s="300">
        <v>0</v>
      </c>
      <c r="AI1317" s="158" t="s">
        <v>74</v>
      </c>
      <c r="AJ1317" s="67">
        <v>0</v>
      </c>
      <c r="AK1317" s="76" t="s">
        <v>74</v>
      </c>
      <c r="AL1317" s="76" t="s">
        <v>74</v>
      </c>
      <c r="AM1317" s="71">
        <f t="shared" si="102"/>
        <v>0</v>
      </c>
      <c r="AN1317" s="305">
        <f>+K1317+AC1317-AH1317</f>
        <v>11500000</v>
      </c>
      <c r="AO1317" s="67" t="s">
        <v>66</v>
      </c>
      <c r="AP1317" s="70">
        <v>11500000</v>
      </c>
      <c r="AQ1317" s="67" t="s">
        <v>94</v>
      </c>
      <c r="AR1317" s="70">
        <v>0</v>
      </c>
      <c r="AS1317" s="80" t="s">
        <v>74</v>
      </c>
      <c r="AT1317" s="301">
        <v>6000000</v>
      </c>
      <c r="AU1317" s="203">
        <f t="shared" si="103"/>
        <v>5500000</v>
      </c>
      <c r="AV1317" s="83">
        <f t="shared" si="104"/>
        <v>0.52173913043478259</v>
      </c>
      <c r="AW1317" s="158" t="s">
        <v>74</v>
      </c>
      <c r="AX1317" s="67" t="s">
        <v>95</v>
      </c>
      <c r="AY1317" s="71" t="s">
        <v>6456</v>
      </c>
      <c r="AZ1317" s="68" t="s">
        <v>66</v>
      </c>
      <c r="BA1317" s="68" t="s">
        <v>66</v>
      </c>
    </row>
    <row r="1318" spans="2:53" x14ac:dyDescent="0.25">
      <c r="B1318" s="68">
        <v>2024</v>
      </c>
      <c r="C1318" s="68">
        <v>891780111</v>
      </c>
      <c r="D1318" s="69" t="s">
        <v>64</v>
      </c>
      <c r="E1318" s="74" t="s">
        <v>6455</v>
      </c>
      <c r="F1318" s="71" t="s">
        <v>6454</v>
      </c>
      <c r="G1318" s="314">
        <v>0</v>
      </c>
      <c r="H1318" s="67" t="s">
        <v>72</v>
      </c>
      <c r="I1318" s="69" t="s">
        <v>65</v>
      </c>
      <c r="J1318" s="70" t="s">
        <v>6453</v>
      </c>
      <c r="K1318" s="70">
        <v>16200000</v>
      </c>
      <c r="L1318" s="68" t="s">
        <v>67</v>
      </c>
      <c r="M1318" s="70" t="s">
        <v>6452</v>
      </c>
      <c r="N1318" s="70">
        <v>36719848</v>
      </c>
      <c r="O1318" s="70">
        <v>1498</v>
      </c>
      <c r="P1318" s="158">
        <v>45475</v>
      </c>
      <c r="Q1318" s="70">
        <v>4519037000</v>
      </c>
      <c r="R1318" s="158">
        <v>45525</v>
      </c>
      <c r="S1318" s="70">
        <v>16200000</v>
      </c>
      <c r="T1318" s="67" t="s">
        <v>66</v>
      </c>
      <c r="U1318" s="70">
        <v>85455983</v>
      </c>
      <c r="V1318" s="70" t="s">
        <v>6253</v>
      </c>
      <c r="W1318" s="158">
        <v>45525</v>
      </c>
      <c r="X1318" s="158">
        <v>45525</v>
      </c>
      <c r="Y1318" s="78" t="s">
        <v>74</v>
      </c>
      <c r="Z1318" s="158">
        <v>45626</v>
      </c>
      <c r="AA1318" s="71">
        <f t="shared" si="105"/>
        <v>101</v>
      </c>
      <c r="AB1318" s="71">
        <v>0</v>
      </c>
      <c r="AC1318" s="299">
        <v>0</v>
      </c>
      <c r="AD1318" s="71">
        <v>0</v>
      </c>
      <c r="AE1318" s="158" t="s">
        <v>74</v>
      </c>
      <c r="AF1318" s="71">
        <f t="shared" si="101"/>
        <v>0</v>
      </c>
      <c r="AG1318" s="70">
        <v>0</v>
      </c>
      <c r="AH1318" s="300">
        <v>0</v>
      </c>
      <c r="AI1318" s="158" t="s">
        <v>74</v>
      </c>
      <c r="AJ1318" s="67">
        <v>0</v>
      </c>
      <c r="AK1318" s="76" t="s">
        <v>74</v>
      </c>
      <c r="AL1318" s="76" t="s">
        <v>74</v>
      </c>
      <c r="AM1318" s="71">
        <f t="shared" si="102"/>
        <v>0</v>
      </c>
      <c r="AN1318" s="305">
        <f>+K1318+AC1318-AH1318</f>
        <v>16200000</v>
      </c>
      <c r="AO1318" s="67" t="s">
        <v>66</v>
      </c>
      <c r="AP1318" s="70">
        <v>16200000</v>
      </c>
      <c r="AQ1318" s="67" t="s">
        <v>94</v>
      </c>
      <c r="AR1318" s="70">
        <v>0</v>
      </c>
      <c r="AS1318" s="80" t="s">
        <v>74</v>
      </c>
      <c r="AT1318" s="301">
        <v>9000000</v>
      </c>
      <c r="AU1318" s="203">
        <f t="shared" si="103"/>
        <v>7200000</v>
      </c>
      <c r="AV1318" s="83">
        <f t="shared" si="104"/>
        <v>0.55555555555555558</v>
      </c>
      <c r="AW1318" s="158" t="s">
        <v>74</v>
      </c>
      <c r="AX1318" s="67" t="s">
        <v>95</v>
      </c>
      <c r="AY1318" s="71" t="s">
        <v>6451</v>
      </c>
      <c r="AZ1318" s="68" t="s">
        <v>66</v>
      </c>
      <c r="BA1318" s="68" t="s">
        <v>66</v>
      </c>
    </row>
    <row r="1319" spans="2:53" x14ac:dyDescent="0.25">
      <c r="B1319" s="68">
        <v>2024</v>
      </c>
      <c r="C1319" s="68">
        <v>891780111</v>
      </c>
      <c r="D1319" s="69" t="s">
        <v>64</v>
      </c>
      <c r="E1319" s="74" t="s">
        <v>6450</v>
      </c>
      <c r="F1319" s="71" t="s">
        <v>6449</v>
      </c>
      <c r="G1319" s="314">
        <v>0</v>
      </c>
      <c r="H1319" s="67" t="s">
        <v>72</v>
      </c>
      <c r="I1319" s="69" t="s">
        <v>65</v>
      </c>
      <c r="J1319" s="70" t="s">
        <v>6448</v>
      </c>
      <c r="K1319" s="70">
        <v>8400000</v>
      </c>
      <c r="L1319" s="68" t="s">
        <v>67</v>
      </c>
      <c r="M1319" s="70" t="s">
        <v>6447</v>
      </c>
      <c r="N1319" s="70">
        <v>1084731269</v>
      </c>
      <c r="O1319" s="70">
        <v>1499</v>
      </c>
      <c r="P1319" s="158">
        <v>45475</v>
      </c>
      <c r="Q1319" s="70">
        <v>2126650000</v>
      </c>
      <c r="R1319" s="158">
        <v>45526</v>
      </c>
      <c r="S1319" s="70">
        <v>8400000</v>
      </c>
      <c r="T1319" s="67" t="s">
        <v>66</v>
      </c>
      <c r="U1319" s="70">
        <v>85467461</v>
      </c>
      <c r="V1319" s="70" t="s">
        <v>6140</v>
      </c>
      <c r="W1319" s="158">
        <v>45526</v>
      </c>
      <c r="X1319" s="158">
        <v>45526</v>
      </c>
      <c r="Y1319" s="78" t="s">
        <v>74</v>
      </c>
      <c r="Z1319" s="158">
        <v>45626</v>
      </c>
      <c r="AA1319" s="71">
        <f t="shared" si="105"/>
        <v>100</v>
      </c>
      <c r="AB1319" s="71">
        <v>0</v>
      </c>
      <c r="AC1319" s="299">
        <v>0</v>
      </c>
      <c r="AD1319" s="71">
        <v>0</v>
      </c>
      <c r="AE1319" s="158" t="s">
        <v>74</v>
      </c>
      <c r="AF1319" s="71">
        <f t="shared" si="101"/>
        <v>0</v>
      </c>
      <c r="AG1319" s="70">
        <v>0</v>
      </c>
      <c r="AH1319" s="300">
        <v>0</v>
      </c>
      <c r="AI1319" s="158" t="s">
        <v>74</v>
      </c>
      <c r="AJ1319" s="67">
        <v>0</v>
      </c>
      <c r="AK1319" s="76" t="s">
        <v>74</v>
      </c>
      <c r="AL1319" s="76" t="s">
        <v>74</v>
      </c>
      <c r="AM1319" s="71">
        <f t="shared" si="102"/>
        <v>0</v>
      </c>
      <c r="AN1319" s="305">
        <f>+K1319+AC1319-AH1319</f>
        <v>8400000</v>
      </c>
      <c r="AO1319" s="67" t="s">
        <v>66</v>
      </c>
      <c r="AP1319" s="70">
        <v>8400000</v>
      </c>
      <c r="AQ1319" s="67" t="s">
        <v>94</v>
      </c>
      <c r="AR1319" s="70">
        <v>0</v>
      </c>
      <c r="AS1319" s="80" t="s">
        <v>74</v>
      </c>
      <c r="AT1319" s="301">
        <v>4200000</v>
      </c>
      <c r="AU1319" s="203">
        <f t="shared" si="103"/>
        <v>4200000</v>
      </c>
      <c r="AV1319" s="83">
        <f t="shared" si="104"/>
        <v>0.5</v>
      </c>
      <c r="AW1319" s="158" t="s">
        <v>74</v>
      </c>
      <c r="AX1319" s="67" t="s">
        <v>95</v>
      </c>
      <c r="AY1319" s="71" t="s">
        <v>6446</v>
      </c>
      <c r="AZ1319" s="68" t="s">
        <v>66</v>
      </c>
      <c r="BA1319" s="68" t="s">
        <v>66</v>
      </c>
    </row>
    <row r="1320" spans="2:53" x14ac:dyDescent="0.25">
      <c r="B1320" s="68">
        <v>2024</v>
      </c>
      <c r="C1320" s="68">
        <v>891780111</v>
      </c>
      <c r="D1320" s="69" t="s">
        <v>64</v>
      </c>
      <c r="E1320" s="74" t="s">
        <v>6445</v>
      </c>
      <c r="F1320" s="71" t="s">
        <v>6444</v>
      </c>
      <c r="G1320" s="314">
        <v>0</v>
      </c>
      <c r="H1320" s="67" t="s">
        <v>72</v>
      </c>
      <c r="I1320" s="69" t="s">
        <v>65</v>
      </c>
      <c r="J1320" s="70" t="s">
        <v>6443</v>
      </c>
      <c r="K1320" s="70">
        <v>11500000</v>
      </c>
      <c r="L1320" s="68" t="s">
        <v>67</v>
      </c>
      <c r="M1320" s="70" t="s">
        <v>6442</v>
      </c>
      <c r="N1320" s="70">
        <v>1082987533</v>
      </c>
      <c r="O1320" s="70">
        <v>1498</v>
      </c>
      <c r="P1320" s="158">
        <v>45475</v>
      </c>
      <c r="Q1320" s="70">
        <v>4519037000</v>
      </c>
      <c r="R1320" s="158">
        <v>45526</v>
      </c>
      <c r="S1320" s="70">
        <v>11500000</v>
      </c>
      <c r="T1320" s="67" t="s">
        <v>66</v>
      </c>
      <c r="U1320" s="70">
        <v>72175281</v>
      </c>
      <c r="V1320" s="70" t="s">
        <v>4905</v>
      </c>
      <c r="W1320" s="158">
        <v>45526</v>
      </c>
      <c r="X1320" s="158">
        <v>45526</v>
      </c>
      <c r="Y1320" s="78" t="s">
        <v>74</v>
      </c>
      <c r="Z1320" s="158">
        <v>45626</v>
      </c>
      <c r="AA1320" s="71">
        <f t="shared" si="105"/>
        <v>100</v>
      </c>
      <c r="AB1320" s="71">
        <v>0</v>
      </c>
      <c r="AC1320" s="299">
        <v>0</v>
      </c>
      <c r="AD1320" s="71">
        <v>0</v>
      </c>
      <c r="AE1320" s="158" t="s">
        <v>74</v>
      </c>
      <c r="AF1320" s="71">
        <f t="shared" si="101"/>
        <v>0</v>
      </c>
      <c r="AG1320" s="70">
        <v>0</v>
      </c>
      <c r="AH1320" s="300">
        <v>0</v>
      </c>
      <c r="AI1320" s="158" t="s">
        <v>74</v>
      </c>
      <c r="AJ1320" s="67">
        <v>0</v>
      </c>
      <c r="AK1320" s="76" t="s">
        <v>74</v>
      </c>
      <c r="AL1320" s="76" t="s">
        <v>74</v>
      </c>
      <c r="AM1320" s="71">
        <f t="shared" si="102"/>
        <v>0</v>
      </c>
      <c r="AN1320" s="305">
        <f>+K1320+AC1320-AH1320</f>
        <v>11500000</v>
      </c>
      <c r="AO1320" s="67" t="s">
        <v>66</v>
      </c>
      <c r="AP1320" s="70">
        <v>11500000</v>
      </c>
      <c r="AQ1320" s="67" t="s">
        <v>94</v>
      </c>
      <c r="AR1320" s="70">
        <v>0</v>
      </c>
      <c r="AS1320" s="80" t="s">
        <v>74</v>
      </c>
      <c r="AT1320" s="301">
        <v>6000000</v>
      </c>
      <c r="AU1320" s="203">
        <f t="shared" si="103"/>
        <v>5500000</v>
      </c>
      <c r="AV1320" s="83">
        <f t="shared" si="104"/>
        <v>0.52173913043478259</v>
      </c>
      <c r="AW1320" s="158" t="s">
        <v>74</v>
      </c>
      <c r="AX1320" s="67" t="s">
        <v>95</v>
      </c>
      <c r="AY1320" s="71" t="s">
        <v>6441</v>
      </c>
      <c r="AZ1320" s="68" t="s">
        <v>66</v>
      </c>
      <c r="BA1320" s="68" t="s">
        <v>66</v>
      </c>
    </row>
    <row r="1321" spans="2:53" x14ac:dyDescent="0.25">
      <c r="B1321" s="68">
        <v>2024</v>
      </c>
      <c r="C1321" s="68">
        <v>891780111</v>
      </c>
      <c r="D1321" s="69" t="s">
        <v>64</v>
      </c>
      <c r="E1321" s="74" t="s">
        <v>6440</v>
      </c>
      <c r="F1321" s="71" t="s">
        <v>6439</v>
      </c>
      <c r="G1321" s="314">
        <v>0</v>
      </c>
      <c r="H1321" s="67" t="s">
        <v>72</v>
      </c>
      <c r="I1321" s="69" t="s">
        <v>1521</v>
      </c>
      <c r="J1321" s="70" t="s">
        <v>6438</v>
      </c>
      <c r="K1321" s="70">
        <v>6000000</v>
      </c>
      <c r="L1321" s="68" t="s">
        <v>67</v>
      </c>
      <c r="M1321" s="70" t="s">
        <v>6437</v>
      </c>
      <c r="N1321" s="70">
        <v>1083017610</v>
      </c>
      <c r="O1321" s="70">
        <v>1908</v>
      </c>
      <c r="P1321" s="158">
        <v>45525</v>
      </c>
      <c r="Q1321" s="70">
        <v>6000000</v>
      </c>
      <c r="R1321" s="158">
        <v>45526</v>
      </c>
      <c r="S1321" s="70">
        <v>6000000</v>
      </c>
      <c r="T1321" s="67" t="s">
        <v>66</v>
      </c>
      <c r="U1321" s="70">
        <v>85455983</v>
      </c>
      <c r="V1321" s="70" t="s">
        <v>6253</v>
      </c>
      <c r="W1321" s="158">
        <v>45526</v>
      </c>
      <c r="X1321" s="158">
        <v>45526</v>
      </c>
      <c r="Y1321" s="78" t="s">
        <v>74</v>
      </c>
      <c r="Z1321" s="158">
        <v>45583</v>
      </c>
      <c r="AA1321" s="71">
        <f t="shared" si="105"/>
        <v>57</v>
      </c>
      <c r="AB1321" s="71">
        <v>0</v>
      </c>
      <c r="AC1321" s="299">
        <v>0</v>
      </c>
      <c r="AD1321" s="71">
        <v>0</v>
      </c>
      <c r="AE1321" s="158" t="s">
        <v>74</v>
      </c>
      <c r="AF1321" s="71">
        <f t="shared" si="101"/>
        <v>0</v>
      </c>
      <c r="AG1321" s="70">
        <v>0</v>
      </c>
      <c r="AH1321" s="300">
        <v>0</v>
      </c>
      <c r="AI1321" s="158" t="s">
        <v>74</v>
      </c>
      <c r="AJ1321" s="67">
        <v>0</v>
      </c>
      <c r="AK1321" s="76" t="s">
        <v>74</v>
      </c>
      <c r="AL1321" s="76" t="s">
        <v>74</v>
      </c>
      <c r="AM1321" s="71">
        <f t="shared" si="102"/>
        <v>0</v>
      </c>
      <c r="AN1321" s="305">
        <f>+K1321+AC1321-AH1321</f>
        <v>6000000</v>
      </c>
      <c r="AO1321" s="67" t="s">
        <v>66</v>
      </c>
      <c r="AP1321" s="70">
        <v>6000000</v>
      </c>
      <c r="AQ1321" s="67" t="s">
        <v>94</v>
      </c>
      <c r="AR1321" s="70">
        <v>0</v>
      </c>
      <c r="AS1321" s="80" t="s">
        <v>74</v>
      </c>
      <c r="AT1321" s="301">
        <v>6000000</v>
      </c>
      <c r="AU1321" s="203">
        <f t="shared" si="103"/>
        <v>0</v>
      </c>
      <c r="AV1321" s="83">
        <f t="shared" si="104"/>
        <v>1</v>
      </c>
      <c r="AW1321" s="158" t="s">
        <v>74</v>
      </c>
      <c r="AX1321" s="67" t="s">
        <v>80</v>
      </c>
      <c r="AY1321" s="71" t="s">
        <v>6436</v>
      </c>
      <c r="AZ1321" s="68" t="s">
        <v>66</v>
      </c>
      <c r="BA1321" s="68" t="s">
        <v>66</v>
      </c>
    </row>
    <row r="1322" spans="2:53" x14ac:dyDescent="0.25">
      <c r="B1322" s="68">
        <v>2024</v>
      </c>
      <c r="C1322" s="68">
        <v>891780111</v>
      </c>
      <c r="D1322" s="69" t="s">
        <v>64</v>
      </c>
      <c r="E1322" s="74" t="s">
        <v>6435</v>
      </c>
      <c r="F1322" s="71" t="s">
        <v>6434</v>
      </c>
      <c r="G1322" s="314">
        <v>0</v>
      </c>
      <c r="H1322" s="67" t="s">
        <v>72</v>
      </c>
      <c r="I1322" s="69" t="s">
        <v>65</v>
      </c>
      <c r="J1322" s="70" t="s">
        <v>6433</v>
      </c>
      <c r="K1322" s="70">
        <v>9900000</v>
      </c>
      <c r="L1322" s="68" t="s">
        <v>67</v>
      </c>
      <c r="M1322" s="70" t="s">
        <v>6432</v>
      </c>
      <c r="N1322" s="70">
        <v>1010215438</v>
      </c>
      <c r="O1322" s="70">
        <v>1498</v>
      </c>
      <c r="P1322" s="158">
        <v>45475</v>
      </c>
      <c r="Q1322" s="70">
        <v>4519037000</v>
      </c>
      <c r="R1322" s="158">
        <v>45526</v>
      </c>
      <c r="S1322" s="70">
        <v>9900000</v>
      </c>
      <c r="T1322" s="67" t="s">
        <v>66</v>
      </c>
      <c r="U1322" s="70">
        <v>57464638</v>
      </c>
      <c r="V1322" s="70" t="s">
        <v>6066</v>
      </c>
      <c r="W1322" s="158">
        <v>45526</v>
      </c>
      <c r="X1322" s="158">
        <v>45537</v>
      </c>
      <c r="Y1322" s="78" t="s">
        <v>74</v>
      </c>
      <c r="Z1322" s="158">
        <v>45626</v>
      </c>
      <c r="AA1322" s="71">
        <f t="shared" si="105"/>
        <v>89</v>
      </c>
      <c r="AB1322" s="71">
        <v>0</v>
      </c>
      <c r="AC1322" s="299">
        <v>0</v>
      </c>
      <c r="AD1322" s="71">
        <v>0</v>
      </c>
      <c r="AE1322" s="158" t="s">
        <v>74</v>
      </c>
      <c r="AF1322" s="71">
        <f t="shared" si="101"/>
        <v>0</v>
      </c>
      <c r="AG1322" s="70">
        <v>0</v>
      </c>
      <c r="AH1322" s="300">
        <v>0</v>
      </c>
      <c r="AI1322" s="158" t="s">
        <v>74</v>
      </c>
      <c r="AJ1322" s="67">
        <v>0</v>
      </c>
      <c r="AK1322" s="76" t="s">
        <v>74</v>
      </c>
      <c r="AL1322" s="76" t="s">
        <v>74</v>
      </c>
      <c r="AM1322" s="71">
        <f t="shared" si="102"/>
        <v>0</v>
      </c>
      <c r="AN1322" s="305">
        <f>+K1322+AC1322-AH1322</f>
        <v>9900000</v>
      </c>
      <c r="AO1322" s="67" t="s">
        <v>66</v>
      </c>
      <c r="AP1322" s="70">
        <v>9900000</v>
      </c>
      <c r="AQ1322" s="67" t="s">
        <v>94</v>
      </c>
      <c r="AR1322" s="70">
        <v>0</v>
      </c>
      <c r="AS1322" s="80" t="s">
        <v>74</v>
      </c>
      <c r="AT1322" s="301">
        <v>6600000</v>
      </c>
      <c r="AU1322" s="203">
        <f t="shared" si="103"/>
        <v>3300000</v>
      </c>
      <c r="AV1322" s="83">
        <f t="shared" si="104"/>
        <v>0.66666666666666663</v>
      </c>
      <c r="AW1322" s="158" t="s">
        <v>74</v>
      </c>
      <c r="AX1322" s="67" t="s">
        <v>95</v>
      </c>
      <c r="AY1322" s="71" t="s">
        <v>6431</v>
      </c>
      <c r="AZ1322" s="68" t="s">
        <v>66</v>
      </c>
      <c r="BA1322" s="68" t="s">
        <v>66</v>
      </c>
    </row>
    <row r="1323" spans="2:53" x14ac:dyDescent="0.25">
      <c r="B1323" s="68">
        <v>2024</v>
      </c>
      <c r="C1323" s="68">
        <v>891780111</v>
      </c>
      <c r="D1323" s="69" t="s">
        <v>64</v>
      </c>
      <c r="E1323" s="74" t="s">
        <v>6430</v>
      </c>
      <c r="F1323" s="71" t="s">
        <v>6429</v>
      </c>
      <c r="G1323" s="314">
        <v>0</v>
      </c>
      <c r="H1323" s="67" t="s">
        <v>72</v>
      </c>
      <c r="I1323" s="69" t="s">
        <v>723</v>
      </c>
      <c r="J1323" s="70" t="s">
        <v>6428</v>
      </c>
      <c r="K1323" s="70">
        <v>6000000</v>
      </c>
      <c r="L1323" s="68" t="s">
        <v>67</v>
      </c>
      <c r="M1323" s="70" t="s">
        <v>3409</v>
      </c>
      <c r="N1323" s="70">
        <v>1082973181</v>
      </c>
      <c r="O1323" s="70">
        <v>1756</v>
      </c>
      <c r="P1323" s="158">
        <v>45506</v>
      </c>
      <c r="Q1323" s="300">
        <v>46750000</v>
      </c>
      <c r="R1323" s="158">
        <v>45526</v>
      </c>
      <c r="S1323" s="70">
        <v>6000000</v>
      </c>
      <c r="T1323" s="67" t="s">
        <v>66</v>
      </c>
      <c r="U1323" s="70">
        <v>12548945</v>
      </c>
      <c r="V1323" s="70" t="s">
        <v>6365</v>
      </c>
      <c r="W1323" s="158">
        <v>45526</v>
      </c>
      <c r="X1323" s="158">
        <v>45526</v>
      </c>
      <c r="Y1323" s="78" t="s">
        <v>74</v>
      </c>
      <c r="Z1323" s="158">
        <v>45565</v>
      </c>
      <c r="AA1323" s="71">
        <f t="shared" si="105"/>
        <v>39</v>
      </c>
      <c r="AB1323" s="71">
        <v>0</v>
      </c>
      <c r="AC1323" s="299">
        <v>0</v>
      </c>
      <c r="AD1323" s="71">
        <v>0</v>
      </c>
      <c r="AE1323" s="158" t="s">
        <v>74</v>
      </c>
      <c r="AF1323" s="71">
        <f t="shared" si="101"/>
        <v>0</v>
      </c>
      <c r="AG1323" s="70">
        <v>0</v>
      </c>
      <c r="AH1323" s="300">
        <v>0</v>
      </c>
      <c r="AI1323" s="158" t="s">
        <v>74</v>
      </c>
      <c r="AJ1323" s="67">
        <v>0</v>
      </c>
      <c r="AK1323" s="76" t="s">
        <v>74</v>
      </c>
      <c r="AL1323" s="76" t="s">
        <v>74</v>
      </c>
      <c r="AM1323" s="71">
        <f t="shared" si="102"/>
        <v>0</v>
      </c>
      <c r="AN1323" s="305">
        <f>+K1323+AC1323-AH1323</f>
        <v>6000000</v>
      </c>
      <c r="AO1323" s="67" t="s">
        <v>66</v>
      </c>
      <c r="AP1323" s="70">
        <v>6000000</v>
      </c>
      <c r="AQ1323" s="67" t="s">
        <v>94</v>
      </c>
      <c r="AR1323" s="70">
        <v>0</v>
      </c>
      <c r="AS1323" s="80" t="s">
        <v>74</v>
      </c>
      <c r="AT1323" s="301">
        <v>3000000</v>
      </c>
      <c r="AU1323" s="203">
        <f t="shared" si="103"/>
        <v>3000000</v>
      </c>
      <c r="AV1323" s="83">
        <f t="shared" si="104"/>
        <v>0.5</v>
      </c>
      <c r="AW1323" s="158" t="s">
        <v>74</v>
      </c>
      <c r="AX1323" s="67" t="s">
        <v>95</v>
      </c>
      <c r="AY1323" s="71" t="s">
        <v>6427</v>
      </c>
      <c r="AZ1323" s="68" t="s">
        <v>66</v>
      </c>
      <c r="BA1323" s="68" t="s">
        <v>66</v>
      </c>
    </row>
    <row r="1324" spans="2:53" x14ac:dyDescent="0.25">
      <c r="B1324" s="68">
        <v>2024</v>
      </c>
      <c r="C1324" s="68">
        <v>891780111</v>
      </c>
      <c r="D1324" s="69" t="s">
        <v>64</v>
      </c>
      <c r="E1324" s="74" t="s">
        <v>6426</v>
      </c>
      <c r="F1324" s="71" t="s">
        <v>6425</v>
      </c>
      <c r="G1324" s="314">
        <v>0</v>
      </c>
      <c r="H1324" s="67" t="s">
        <v>72</v>
      </c>
      <c r="I1324" s="69" t="s">
        <v>65</v>
      </c>
      <c r="J1324" s="70" t="s">
        <v>6424</v>
      </c>
      <c r="K1324" s="70">
        <v>9000000</v>
      </c>
      <c r="L1324" s="68" t="s">
        <v>67</v>
      </c>
      <c r="M1324" s="70" t="s">
        <v>6423</v>
      </c>
      <c r="N1324" s="70">
        <v>1083025719</v>
      </c>
      <c r="O1324" s="70">
        <v>1498</v>
      </c>
      <c r="P1324" s="158">
        <v>45475</v>
      </c>
      <c r="Q1324" s="70">
        <v>4519037000</v>
      </c>
      <c r="R1324" s="158">
        <v>45526</v>
      </c>
      <c r="S1324" s="70">
        <v>9000000</v>
      </c>
      <c r="T1324" s="67" t="s">
        <v>66</v>
      </c>
      <c r="U1324" s="70">
        <v>85468582</v>
      </c>
      <c r="V1324" s="70" t="s">
        <v>6422</v>
      </c>
      <c r="W1324" s="158">
        <v>45526</v>
      </c>
      <c r="X1324" s="158">
        <v>45537</v>
      </c>
      <c r="Y1324" s="78" t="s">
        <v>74</v>
      </c>
      <c r="Z1324" s="158">
        <v>45626</v>
      </c>
      <c r="AA1324" s="71">
        <f t="shared" si="105"/>
        <v>89</v>
      </c>
      <c r="AB1324" s="71">
        <v>0</v>
      </c>
      <c r="AC1324" s="299">
        <v>0</v>
      </c>
      <c r="AD1324" s="71">
        <v>0</v>
      </c>
      <c r="AE1324" s="158" t="s">
        <v>74</v>
      </c>
      <c r="AF1324" s="71">
        <f t="shared" si="101"/>
        <v>0</v>
      </c>
      <c r="AG1324" s="70">
        <v>0</v>
      </c>
      <c r="AH1324" s="300">
        <v>0</v>
      </c>
      <c r="AI1324" s="158" t="s">
        <v>74</v>
      </c>
      <c r="AJ1324" s="67">
        <v>0</v>
      </c>
      <c r="AK1324" s="76" t="s">
        <v>74</v>
      </c>
      <c r="AL1324" s="76" t="s">
        <v>74</v>
      </c>
      <c r="AM1324" s="71">
        <f t="shared" si="102"/>
        <v>0</v>
      </c>
      <c r="AN1324" s="305">
        <f>+K1324+AC1324-AH1324</f>
        <v>9000000</v>
      </c>
      <c r="AO1324" s="67" t="s">
        <v>66</v>
      </c>
      <c r="AP1324" s="70">
        <v>9000000</v>
      </c>
      <c r="AQ1324" s="67" t="s">
        <v>94</v>
      </c>
      <c r="AR1324" s="70">
        <v>0</v>
      </c>
      <c r="AS1324" s="80" t="s">
        <v>74</v>
      </c>
      <c r="AT1324" s="301">
        <v>6000000</v>
      </c>
      <c r="AU1324" s="203">
        <f t="shared" si="103"/>
        <v>3000000</v>
      </c>
      <c r="AV1324" s="83">
        <f t="shared" si="104"/>
        <v>0.66666666666666663</v>
      </c>
      <c r="AW1324" s="158" t="s">
        <v>74</v>
      </c>
      <c r="AX1324" s="67" t="s">
        <v>95</v>
      </c>
      <c r="AY1324" s="71" t="s">
        <v>6421</v>
      </c>
      <c r="AZ1324" s="68" t="s">
        <v>66</v>
      </c>
      <c r="BA1324" s="68" t="s">
        <v>66</v>
      </c>
    </row>
    <row r="1325" spans="2:53" x14ac:dyDescent="0.25">
      <c r="B1325" s="68">
        <v>2024</v>
      </c>
      <c r="C1325" s="68">
        <v>891780111</v>
      </c>
      <c r="D1325" s="69" t="s">
        <v>64</v>
      </c>
      <c r="E1325" s="74" t="s">
        <v>6420</v>
      </c>
      <c r="F1325" s="71" t="s">
        <v>6419</v>
      </c>
      <c r="G1325" s="314">
        <v>0</v>
      </c>
      <c r="H1325" s="67" t="s">
        <v>72</v>
      </c>
      <c r="I1325" s="69" t="s">
        <v>65</v>
      </c>
      <c r="J1325" s="70" t="s">
        <v>6418</v>
      </c>
      <c r="K1325" s="70">
        <v>26000000</v>
      </c>
      <c r="L1325" s="68" t="s">
        <v>67</v>
      </c>
      <c r="M1325" s="70" t="s">
        <v>6417</v>
      </c>
      <c r="N1325" s="70">
        <v>12625892</v>
      </c>
      <c r="O1325" s="70">
        <v>1498</v>
      </c>
      <c r="P1325" s="158">
        <v>45475</v>
      </c>
      <c r="Q1325" s="70">
        <v>4519037000</v>
      </c>
      <c r="R1325" s="158">
        <v>45526</v>
      </c>
      <c r="S1325" s="70">
        <v>26000000</v>
      </c>
      <c r="T1325" s="67" t="s">
        <v>66</v>
      </c>
      <c r="U1325" s="70">
        <v>12621405</v>
      </c>
      <c r="V1325" s="70" t="s">
        <v>5391</v>
      </c>
      <c r="W1325" s="158">
        <v>45526</v>
      </c>
      <c r="X1325" s="158">
        <v>45526</v>
      </c>
      <c r="Y1325" s="78" t="s">
        <v>74</v>
      </c>
      <c r="Z1325" s="158">
        <v>45626</v>
      </c>
      <c r="AA1325" s="71">
        <f t="shared" si="105"/>
        <v>100</v>
      </c>
      <c r="AB1325" s="71">
        <v>0</v>
      </c>
      <c r="AC1325" s="299">
        <v>0</v>
      </c>
      <c r="AD1325" s="71">
        <v>0</v>
      </c>
      <c r="AE1325" s="158" t="s">
        <v>74</v>
      </c>
      <c r="AF1325" s="71">
        <f t="shared" si="101"/>
        <v>0</v>
      </c>
      <c r="AG1325" s="70">
        <v>0</v>
      </c>
      <c r="AH1325" s="300">
        <v>0</v>
      </c>
      <c r="AI1325" s="158" t="s">
        <v>74</v>
      </c>
      <c r="AJ1325" s="67">
        <v>0</v>
      </c>
      <c r="AK1325" s="76" t="s">
        <v>74</v>
      </c>
      <c r="AL1325" s="76" t="s">
        <v>74</v>
      </c>
      <c r="AM1325" s="71">
        <f t="shared" si="102"/>
        <v>0</v>
      </c>
      <c r="AN1325" s="305">
        <f>+K1325+AC1325-AH1325</f>
        <v>26000000</v>
      </c>
      <c r="AO1325" s="67" t="s">
        <v>66</v>
      </c>
      <c r="AP1325" s="70">
        <v>26000000</v>
      </c>
      <c r="AQ1325" s="67" t="s">
        <v>94</v>
      </c>
      <c r="AR1325" s="70">
        <v>0</v>
      </c>
      <c r="AS1325" s="80" t="s">
        <v>74</v>
      </c>
      <c r="AT1325" s="301">
        <v>13000000</v>
      </c>
      <c r="AU1325" s="203">
        <f t="shared" si="103"/>
        <v>13000000</v>
      </c>
      <c r="AV1325" s="83">
        <f t="shared" si="104"/>
        <v>0.5</v>
      </c>
      <c r="AW1325" s="158" t="s">
        <v>74</v>
      </c>
      <c r="AX1325" s="67" t="s">
        <v>95</v>
      </c>
      <c r="AY1325" s="71" t="s">
        <v>6416</v>
      </c>
      <c r="AZ1325" s="68" t="s">
        <v>66</v>
      </c>
      <c r="BA1325" s="68" t="s">
        <v>66</v>
      </c>
    </row>
    <row r="1326" spans="2:53" x14ac:dyDescent="0.25">
      <c r="B1326" s="68">
        <v>2024</v>
      </c>
      <c r="C1326" s="68">
        <v>891780111</v>
      </c>
      <c r="D1326" s="69" t="s">
        <v>64</v>
      </c>
      <c r="E1326" s="74" t="s">
        <v>6415</v>
      </c>
      <c r="F1326" s="71" t="s">
        <v>6414</v>
      </c>
      <c r="G1326" s="314">
        <v>0</v>
      </c>
      <c r="H1326" s="67" t="s">
        <v>72</v>
      </c>
      <c r="I1326" s="69" t="s">
        <v>65</v>
      </c>
      <c r="J1326" s="70" t="s">
        <v>6413</v>
      </c>
      <c r="K1326" s="70">
        <v>9450000</v>
      </c>
      <c r="L1326" s="68" t="s">
        <v>67</v>
      </c>
      <c r="M1326" s="70" t="s">
        <v>6412</v>
      </c>
      <c r="N1326" s="70">
        <v>1082885782</v>
      </c>
      <c r="O1326" s="70">
        <v>1498</v>
      </c>
      <c r="P1326" s="158">
        <v>45475</v>
      </c>
      <c r="Q1326" s="70">
        <v>4519037000</v>
      </c>
      <c r="R1326" s="158">
        <v>45526</v>
      </c>
      <c r="S1326" s="70">
        <v>9450000</v>
      </c>
      <c r="T1326" s="67" t="s">
        <v>66</v>
      </c>
      <c r="U1326" s="70">
        <v>57464638</v>
      </c>
      <c r="V1326" s="70" t="s">
        <v>6066</v>
      </c>
      <c r="W1326" s="158">
        <v>45526</v>
      </c>
      <c r="X1326" s="158">
        <v>45526</v>
      </c>
      <c r="Y1326" s="78" t="s">
        <v>74</v>
      </c>
      <c r="Z1326" s="158">
        <v>45626</v>
      </c>
      <c r="AA1326" s="71">
        <f t="shared" si="105"/>
        <v>100</v>
      </c>
      <c r="AB1326" s="71">
        <v>0</v>
      </c>
      <c r="AC1326" s="299">
        <v>0</v>
      </c>
      <c r="AD1326" s="71">
        <v>0</v>
      </c>
      <c r="AE1326" s="158" t="s">
        <v>74</v>
      </c>
      <c r="AF1326" s="71">
        <f t="shared" si="101"/>
        <v>0</v>
      </c>
      <c r="AG1326" s="70">
        <v>0</v>
      </c>
      <c r="AH1326" s="300">
        <v>0</v>
      </c>
      <c r="AI1326" s="158" t="s">
        <v>74</v>
      </c>
      <c r="AJ1326" s="67">
        <v>0</v>
      </c>
      <c r="AK1326" s="76" t="s">
        <v>74</v>
      </c>
      <c r="AL1326" s="76" t="s">
        <v>74</v>
      </c>
      <c r="AM1326" s="71">
        <f t="shared" si="102"/>
        <v>0</v>
      </c>
      <c r="AN1326" s="305">
        <f>+K1326+AC1326-AH1326</f>
        <v>9450000</v>
      </c>
      <c r="AO1326" s="67" t="s">
        <v>66</v>
      </c>
      <c r="AP1326" s="70">
        <v>9450000</v>
      </c>
      <c r="AQ1326" s="67" t="s">
        <v>94</v>
      </c>
      <c r="AR1326" s="70">
        <v>0</v>
      </c>
      <c r="AS1326" s="80" t="s">
        <v>74</v>
      </c>
      <c r="AT1326" s="301">
        <v>5400000</v>
      </c>
      <c r="AU1326" s="203">
        <f t="shared" si="103"/>
        <v>4050000</v>
      </c>
      <c r="AV1326" s="83">
        <f t="shared" si="104"/>
        <v>0.5714285714285714</v>
      </c>
      <c r="AW1326" s="158" t="s">
        <v>74</v>
      </c>
      <c r="AX1326" s="67" t="s">
        <v>95</v>
      </c>
      <c r="AY1326" s="71" t="s">
        <v>6411</v>
      </c>
      <c r="AZ1326" s="68" t="s">
        <v>66</v>
      </c>
      <c r="BA1326" s="68" t="s">
        <v>66</v>
      </c>
    </row>
    <row r="1327" spans="2:53" x14ac:dyDescent="0.25">
      <c r="B1327" s="68">
        <v>2024</v>
      </c>
      <c r="C1327" s="68">
        <v>891780111</v>
      </c>
      <c r="D1327" s="69" t="s">
        <v>64</v>
      </c>
      <c r="E1327" s="74" t="s">
        <v>6410</v>
      </c>
      <c r="F1327" s="71" t="s">
        <v>6409</v>
      </c>
      <c r="G1327" s="314">
        <v>0</v>
      </c>
      <c r="H1327" s="67" t="s">
        <v>72</v>
      </c>
      <c r="I1327" s="69" t="s">
        <v>65</v>
      </c>
      <c r="J1327" s="70" t="s">
        <v>6408</v>
      </c>
      <c r="K1327" s="70">
        <v>8750000</v>
      </c>
      <c r="L1327" s="68" t="s">
        <v>67</v>
      </c>
      <c r="M1327" s="70" t="s">
        <v>6407</v>
      </c>
      <c r="N1327" s="70">
        <v>1082968870</v>
      </c>
      <c r="O1327" s="70">
        <v>1499</v>
      </c>
      <c r="P1327" s="158">
        <v>45475</v>
      </c>
      <c r="Q1327" s="70">
        <v>2126650000</v>
      </c>
      <c r="R1327" s="158">
        <v>45527</v>
      </c>
      <c r="S1327" s="70">
        <v>8750000</v>
      </c>
      <c r="T1327" s="67" t="s">
        <v>66</v>
      </c>
      <c r="U1327" s="70">
        <v>57426272</v>
      </c>
      <c r="V1327" s="70" t="s">
        <v>6199</v>
      </c>
      <c r="W1327" s="158">
        <v>45527</v>
      </c>
      <c r="X1327" s="158">
        <v>45527</v>
      </c>
      <c r="Y1327" s="78" t="s">
        <v>74</v>
      </c>
      <c r="Z1327" s="158">
        <v>45626</v>
      </c>
      <c r="AA1327" s="71">
        <f t="shared" si="105"/>
        <v>99</v>
      </c>
      <c r="AB1327" s="71">
        <v>1</v>
      </c>
      <c r="AC1327" s="299">
        <v>1250000</v>
      </c>
      <c r="AD1327" s="71">
        <v>0</v>
      </c>
      <c r="AE1327" s="158" t="s">
        <v>74</v>
      </c>
      <c r="AF1327" s="71">
        <f t="shared" si="101"/>
        <v>0</v>
      </c>
      <c r="AG1327" s="70">
        <v>0</v>
      </c>
      <c r="AH1327" s="300">
        <v>0</v>
      </c>
      <c r="AI1327" s="158" t="s">
        <v>74</v>
      </c>
      <c r="AJ1327" s="67">
        <v>0</v>
      </c>
      <c r="AK1327" s="76" t="s">
        <v>74</v>
      </c>
      <c r="AL1327" s="76" t="s">
        <v>74</v>
      </c>
      <c r="AM1327" s="71">
        <f t="shared" si="102"/>
        <v>0</v>
      </c>
      <c r="AN1327" s="305">
        <f>+K1327+AC1327-AH1327</f>
        <v>10000000</v>
      </c>
      <c r="AO1327" s="67" t="s">
        <v>66</v>
      </c>
      <c r="AP1327" s="70">
        <v>8750000</v>
      </c>
      <c r="AQ1327" s="67" t="s">
        <v>94</v>
      </c>
      <c r="AR1327" s="70">
        <v>0</v>
      </c>
      <c r="AS1327" s="80" t="s">
        <v>74</v>
      </c>
      <c r="AT1327" s="301">
        <v>2500000</v>
      </c>
      <c r="AU1327" s="203">
        <f t="shared" si="103"/>
        <v>7500000</v>
      </c>
      <c r="AV1327" s="83">
        <f t="shared" si="104"/>
        <v>0.25</v>
      </c>
      <c r="AW1327" s="158" t="s">
        <v>74</v>
      </c>
      <c r="AX1327" s="67" t="s">
        <v>95</v>
      </c>
      <c r="AY1327" s="71" t="s">
        <v>6406</v>
      </c>
      <c r="AZ1327" s="68" t="s">
        <v>66</v>
      </c>
      <c r="BA1327" s="68" t="s">
        <v>66</v>
      </c>
    </row>
    <row r="1328" spans="2:53" x14ac:dyDescent="0.25">
      <c r="B1328" s="68">
        <v>2024</v>
      </c>
      <c r="C1328" s="68">
        <v>891780111</v>
      </c>
      <c r="D1328" s="69" t="s">
        <v>64</v>
      </c>
      <c r="E1328" s="74" t="s">
        <v>6405</v>
      </c>
      <c r="F1328" s="71" t="s">
        <v>6404</v>
      </c>
      <c r="G1328" s="314">
        <v>0</v>
      </c>
      <c r="H1328" s="67" t="s">
        <v>72</v>
      </c>
      <c r="I1328" s="69" t="s">
        <v>65</v>
      </c>
      <c r="J1328" s="70" t="s">
        <v>6403</v>
      </c>
      <c r="K1328" s="70">
        <v>8917000</v>
      </c>
      <c r="L1328" s="68" t="s">
        <v>67</v>
      </c>
      <c r="M1328" s="70" t="s">
        <v>6402</v>
      </c>
      <c r="N1328" s="70">
        <v>1045723246</v>
      </c>
      <c r="O1328" s="70">
        <v>1499</v>
      </c>
      <c r="P1328" s="158">
        <v>45475</v>
      </c>
      <c r="Q1328" s="70">
        <v>2126650000</v>
      </c>
      <c r="R1328" s="158">
        <v>45527</v>
      </c>
      <c r="S1328" s="70">
        <v>8917000</v>
      </c>
      <c r="T1328" s="67" t="s">
        <v>66</v>
      </c>
      <c r="U1328" s="70">
        <v>1083554320</v>
      </c>
      <c r="V1328" s="70" t="s">
        <v>6401</v>
      </c>
      <c r="W1328" s="158">
        <v>45527</v>
      </c>
      <c r="X1328" s="158">
        <v>45527</v>
      </c>
      <c r="Y1328" s="78" t="s">
        <v>74</v>
      </c>
      <c r="Z1328" s="158">
        <v>45626</v>
      </c>
      <c r="AA1328" s="71">
        <f t="shared" si="105"/>
        <v>99</v>
      </c>
      <c r="AB1328" s="71">
        <v>0</v>
      </c>
      <c r="AC1328" s="299">
        <v>0</v>
      </c>
      <c r="AD1328" s="71">
        <v>0</v>
      </c>
      <c r="AE1328" s="158" t="s">
        <v>74</v>
      </c>
      <c r="AF1328" s="71">
        <f t="shared" si="101"/>
        <v>0</v>
      </c>
      <c r="AG1328" s="70">
        <v>0</v>
      </c>
      <c r="AH1328" s="300">
        <v>0</v>
      </c>
      <c r="AI1328" s="158" t="s">
        <v>74</v>
      </c>
      <c r="AJ1328" s="67">
        <v>0</v>
      </c>
      <c r="AK1328" s="76" t="s">
        <v>74</v>
      </c>
      <c r="AL1328" s="76" t="s">
        <v>74</v>
      </c>
      <c r="AM1328" s="71">
        <f t="shared" si="102"/>
        <v>0</v>
      </c>
      <c r="AN1328" s="305">
        <f>+K1328+AC1328-AH1328</f>
        <v>8917000</v>
      </c>
      <c r="AO1328" s="67" t="s">
        <v>66</v>
      </c>
      <c r="AP1328" s="70">
        <v>8917000</v>
      </c>
      <c r="AQ1328" s="67" t="s">
        <v>94</v>
      </c>
      <c r="AR1328" s="70">
        <v>0</v>
      </c>
      <c r="AS1328" s="80" t="s">
        <v>74</v>
      </c>
      <c r="AT1328" s="301">
        <v>5000000</v>
      </c>
      <c r="AU1328" s="203">
        <f t="shared" si="103"/>
        <v>3917000</v>
      </c>
      <c r="AV1328" s="83">
        <f t="shared" si="104"/>
        <v>0.56072670180553996</v>
      </c>
      <c r="AW1328" s="158" t="s">
        <v>74</v>
      </c>
      <c r="AX1328" s="67" t="s">
        <v>95</v>
      </c>
      <c r="AY1328" s="71" t="s">
        <v>6400</v>
      </c>
      <c r="AZ1328" s="68" t="s">
        <v>66</v>
      </c>
      <c r="BA1328" s="68" t="s">
        <v>66</v>
      </c>
    </row>
    <row r="1329" spans="2:53" x14ac:dyDescent="0.25">
      <c r="B1329" s="68">
        <v>2024</v>
      </c>
      <c r="C1329" s="68">
        <v>891780111</v>
      </c>
      <c r="D1329" s="69" t="s">
        <v>64</v>
      </c>
      <c r="E1329" s="74" t="s">
        <v>6399</v>
      </c>
      <c r="F1329" s="71" t="s">
        <v>6398</v>
      </c>
      <c r="G1329" s="314">
        <v>0</v>
      </c>
      <c r="H1329" s="67" t="s">
        <v>72</v>
      </c>
      <c r="I1329" s="69" t="s">
        <v>65</v>
      </c>
      <c r="J1329" s="70" t="s">
        <v>6397</v>
      </c>
      <c r="K1329" s="70">
        <v>10000000</v>
      </c>
      <c r="L1329" s="68" t="s">
        <v>67</v>
      </c>
      <c r="M1329" s="70" t="s">
        <v>6396</v>
      </c>
      <c r="N1329" s="70">
        <v>1083020426</v>
      </c>
      <c r="O1329" s="70">
        <v>1498</v>
      </c>
      <c r="P1329" s="158">
        <v>45475</v>
      </c>
      <c r="Q1329" s="70">
        <v>4519037000</v>
      </c>
      <c r="R1329" s="158">
        <v>45527</v>
      </c>
      <c r="S1329" s="70">
        <v>10000000</v>
      </c>
      <c r="T1329" s="67" t="s">
        <v>66</v>
      </c>
      <c r="U1329" s="70">
        <v>57461216</v>
      </c>
      <c r="V1329" s="70" t="s">
        <v>4578</v>
      </c>
      <c r="W1329" s="158">
        <v>45527</v>
      </c>
      <c r="X1329" s="158">
        <v>45527</v>
      </c>
      <c r="Y1329" s="78" t="s">
        <v>74</v>
      </c>
      <c r="Z1329" s="158">
        <v>45626</v>
      </c>
      <c r="AA1329" s="71">
        <f t="shared" si="105"/>
        <v>99</v>
      </c>
      <c r="AB1329" s="71">
        <v>0</v>
      </c>
      <c r="AC1329" s="299">
        <v>0</v>
      </c>
      <c r="AD1329" s="71">
        <v>0</v>
      </c>
      <c r="AE1329" s="158" t="s">
        <v>74</v>
      </c>
      <c r="AF1329" s="71">
        <f t="shared" si="101"/>
        <v>0</v>
      </c>
      <c r="AG1329" s="70">
        <v>0</v>
      </c>
      <c r="AH1329" s="300">
        <v>0</v>
      </c>
      <c r="AI1329" s="158" t="s">
        <v>74</v>
      </c>
      <c r="AJ1329" s="67">
        <v>0</v>
      </c>
      <c r="AK1329" s="76" t="s">
        <v>74</v>
      </c>
      <c r="AL1329" s="76" t="s">
        <v>74</v>
      </c>
      <c r="AM1329" s="71">
        <f t="shared" si="102"/>
        <v>0</v>
      </c>
      <c r="AN1329" s="305">
        <f>+K1329+AC1329-AH1329</f>
        <v>10000000</v>
      </c>
      <c r="AO1329" s="67" t="s">
        <v>66</v>
      </c>
      <c r="AP1329" s="70">
        <v>10000000</v>
      </c>
      <c r="AQ1329" s="67" t="s">
        <v>94</v>
      </c>
      <c r="AR1329" s="70">
        <v>0</v>
      </c>
      <c r="AS1329" s="80" t="s">
        <v>74</v>
      </c>
      <c r="AT1329" s="301">
        <v>6000000</v>
      </c>
      <c r="AU1329" s="203">
        <f t="shared" si="103"/>
        <v>4000000</v>
      </c>
      <c r="AV1329" s="83">
        <f t="shared" si="104"/>
        <v>0.6</v>
      </c>
      <c r="AW1329" s="158" t="s">
        <v>74</v>
      </c>
      <c r="AX1329" s="67" t="s">
        <v>95</v>
      </c>
      <c r="AY1329" s="71" t="s">
        <v>6395</v>
      </c>
      <c r="AZ1329" s="68" t="s">
        <v>66</v>
      </c>
      <c r="BA1329" s="68" t="s">
        <v>66</v>
      </c>
    </row>
    <row r="1330" spans="2:53" x14ac:dyDescent="0.25">
      <c r="B1330" s="68">
        <v>2024</v>
      </c>
      <c r="C1330" s="68">
        <v>891780111</v>
      </c>
      <c r="D1330" s="69" t="s">
        <v>64</v>
      </c>
      <c r="E1330" s="74" t="s">
        <v>6394</v>
      </c>
      <c r="F1330" s="71" t="s">
        <v>6393</v>
      </c>
      <c r="G1330" s="314">
        <v>0</v>
      </c>
      <c r="H1330" s="67" t="s">
        <v>72</v>
      </c>
      <c r="I1330" s="69" t="s">
        <v>723</v>
      </c>
      <c r="J1330" s="70" t="s">
        <v>6392</v>
      </c>
      <c r="K1330" s="70">
        <v>5000000</v>
      </c>
      <c r="L1330" s="68" t="s">
        <v>67</v>
      </c>
      <c r="M1330" s="70" t="s">
        <v>6391</v>
      </c>
      <c r="N1330" s="70">
        <v>1037643215</v>
      </c>
      <c r="O1330" s="70">
        <v>1756</v>
      </c>
      <c r="P1330" s="158">
        <v>45506</v>
      </c>
      <c r="Q1330" s="300">
        <v>46750000</v>
      </c>
      <c r="R1330" s="158">
        <v>45527</v>
      </c>
      <c r="S1330" s="70">
        <v>5000000</v>
      </c>
      <c r="T1330" s="67" t="s">
        <v>66</v>
      </c>
      <c r="U1330" s="70">
        <v>12548945</v>
      </c>
      <c r="V1330" s="70" t="s">
        <v>6365</v>
      </c>
      <c r="W1330" s="158">
        <v>45527</v>
      </c>
      <c r="X1330" s="158">
        <v>45527</v>
      </c>
      <c r="Y1330" s="78" t="s">
        <v>74</v>
      </c>
      <c r="Z1330" s="158">
        <v>45565</v>
      </c>
      <c r="AA1330" s="71">
        <f t="shared" si="105"/>
        <v>38</v>
      </c>
      <c r="AB1330" s="71">
        <v>0</v>
      </c>
      <c r="AC1330" s="299">
        <v>0</v>
      </c>
      <c r="AD1330" s="71">
        <v>0</v>
      </c>
      <c r="AE1330" s="158" t="s">
        <v>74</v>
      </c>
      <c r="AF1330" s="71">
        <f t="shared" si="101"/>
        <v>0</v>
      </c>
      <c r="AG1330" s="70">
        <v>0</v>
      </c>
      <c r="AH1330" s="300">
        <v>0</v>
      </c>
      <c r="AI1330" s="158" t="s">
        <v>74</v>
      </c>
      <c r="AJ1330" s="67">
        <v>0</v>
      </c>
      <c r="AK1330" s="76" t="s">
        <v>74</v>
      </c>
      <c r="AL1330" s="76" t="s">
        <v>74</v>
      </c>
      <c r="AM1330" s="71">
        <f t="shared" si="102"/>
        <v>0</v>
      </c>
      <c r="AN1330" s="305">
        <f>+K1330+AC1330-AH1330</f>
        <v>5000000</v>
      </c>
      <c r="AO1330" s="67" t="s">
        <v>66</v>
      </c>
      <c r="AP1330" s="70">
        <v>5000000</v>
      </c>
      <c r="AQ1330" s="67" t="s">
        <v>94</v>
      </c>
      <c r="AR1330" s="70">
        <v>0</v>
      </c>
      <c r="AS1330" s="80" t="s">
        <v>74</v>
      </c>
      <c r="AT1330" s="301">
        <v>2500000</v>
      </c>
      <c r="AU1330" s="203">
        <f t="shared" si="103"/>
        <v>2500000</v>
      </c>
      <c r="AV1330" s="83">
        <f t="shared" si="104"/>
        <v>0.5</v>
      </c>
      <c r="AW1330" s="158" t="s">
        <v>74</v>
      </c>
      <c r="AX1330" s="67" t="s">
        <v>95</v>
      </c>
      <c r="AY1330" s="71" t="s">
        <v>6390</v>
      </c>
      <c r="AZ1330" s="68" t="s">
        <v>66</v>
      </c>
      <c r="BA1330" s="68" t="s">
        <v>66</v>
      </c>
    </row>
    <row r="1331" spans="2:53" x14ac:dyDescent="0.25">
      <c r="B1331" s="68">
        <v>2024</v>
      </c>
      <c r="C1331" s="68">
        <v>891780111</v>
      </c>
      <c r="D1331" s="69" t="s">
        <v>64</v>
      </c>
      <c r="E1331" s="74" t="s">
        <v>6389</v>
      </c>
      <c r="F1331" s="71" t="s">
        <v>6388</v>
      </c>
      <c r="G1331" s="314">
        <v>0</v>
      </c>
      <c r="H1331" s="67" t="s">
        <v>72</v>
      </c>
      <c r="I1331" s="69" t="s">
        <v>723</v>
      </c>
      <c r="J1331" s="70" t="s">
        <v>6387</v>
      </c>
      <c r="K1331" s="70">
        <v>4000000</v>
      </c>
      <c r="L1331" s="68" t="s">
        <v>67</v>
      </c>
      <c r="M1331" s="70" t="s">
        <v>6386</v>
      </c>
      <c r="N1331" s="70">
        <v>1083014308</v>
      </c>
      <c r="O1331" s="70">
        <v>1756</v>
      </c>
      <c r="P1331" s="158">
        <v>45506</v>
      </c>
      <c r="Q1331" s="300">
        <v>46750000</v>
      </c>
      <c r="R1331" s="158">
        <v>45527</v>
      </c>
      <c r="S1331" s="70">
        <v>4000000</v>
      </c>
      <c r="T1331" s="67" t="s">
        <v>66</v>
      </c>
      <c r="U1331" s="70">
        <v>12548945</v>
      </c>
      <c r="V1331" s="70" t="s">
        <v>6365</v>
      </c>
      <c r="W1331" s="158">
        <v>45527</v>
      </c>
      <c r="X1331" s="158">
        <v>45527</v>
      </c>
      <c r="Y1331" s="78" t="s">
        <v>74</v>
      </c>
      <c r="Z1331" s="158">
        <v>45565</v>
      </c>
      <c r="AA1331" s="71">
        <f t="shared" si="105"/>
        <v>38</v>
      </c>
      <c r="AB1331" s="71">
        <v>0</v>
      </c>
      <c r="AC1331" s="299">
        <v>0</v>
      </c>
      <c r="AD1331" s="71">
        <v>0</v>
      </c>
      <c r="AE1331" s="158" t="s">
        <v>74</v>
      </c>
      <c r="AF1331" s="71">
        <f t="shared" si="101"/>
        <v>0</v>
      </c>
      <c r="AG1331" s="70">
        <v>0</v>
      </c>
      <c r="AH1331" s="300">
        <v>0</v>
      </c>
      <c r="AI1331" s="158" t="s">
        <v>74</v>
      </c>
      <c r="AJ1331" s="67">
        <v>0</v>
      </c>
      <c r="AK1331" s="76" t="s">
        <v>74</v>
      </c>
      <c r="AL1331" s="76" t="s">
        <v>74</v>
      </c>
      <c r="AM1331" s="71">
        <f t="shared" si="102"/>
        <v>0</v>
      </c>
      <c r="AN1331" s="305">
        <f>+K1331+AC1331-AH1331</f>
        <v>4000000</v>
      </c>
      <c r="AO1331" s="67" t="s">
        <v>66</v>
      </c>
      <c r="AP1331" s="70">
        <v>4000000</v>
      </c>
      <c r="AQ1331" s="67" t="s">
        <v>94</v>
      </c>
      <c r="AR1331" s="70">
        <v>0</v>
      </c>
      <c r="AS1331" s="80" t="s">
        <v>74</v>
      </c>
      <c r="AT1331" s="301">
        <v>2000000</v>
      </c>
      <c r="AU1331" s="203">
        <f t="shared" si="103"/>
        <v>2000000</v>
      </c>
      <c r="AV1331" s="83">
        <f t="shared" si="104"/>
        <v>0.5</v>
      </c>
      <c r="AW1331" s="158" t="s">
        <v>74</v>
      </c>
      <c r="AX1331" s="67" t="s">
        <v>95</v>
      </c>
      <c r="AY1331" s="71" t="s">
        <v>6385</v>
      </c>
      <c r="AZ1331" s="68" t="s">
        <v>66</v>
      </c>
      <c r="BA1331" s="68" t="s">
        <v>66</v>
      </c>
    </row>
    <row r="1332" spans="2:53" x14ac:dyDescent="0.25">
      <c r="B1332" s="68">
        <v>2024</v>
      </c>
      <c r="C1332" s="68">
        <v>891780111</v>
      </c>
      <c r="D1332" s="69" t="s">
        <v>64</v>
      </c>
      <c r="E1332" s="74" t="s">
        <v>6384</v>
      </c>
      <c r="F1332" s="71" t="s">
        <v>6383</v>
      </c>
      <c r="G1332" s="314">
        <v>0</v>
      </c>
      <c r="H1332" s="67" t="s">
        <v>72</v>
      </c>
      <c r="I1332" s="69" t="s">
        <v>723</v>
      </c>
      <c r="J1332" s="70" t="s">
        <v>6382</v>
      </c>
      <c r="K1332" s="70">
        <v>4000000</v>
      </c>
      <c r="L1332" s="68" t="s">
        <v>67</v>
      </c>
      <c r="M1332" s="70" t="s">
        <v>6381</v>
      </c>
      <c r="N1332" s="70">
        <v>1082993170</v>
      </c>
      <c r="O1332" s="70">
        <v>1756</v>
      </c>
      <c r="P1332" s="158">
        <v>45506</v>
      </c>
      <c r="Q1332" s="300">
        <v>46750000</v>
      </c>
      <c r="R1332" s="158">
        <v>45530</v>
      </c>
      <c r="S1332" s="70">
        <v>4000000</v>
      </c>
      <c r="T1332" s="67" t="s">
        <v>66</v>
      </c>
      <c r="U1332" s="70">
        <v>12548945</v>
      </c>
      <c r="V1332" s="70" t="s">
        <v>6365</v>
      </c>
      <c r="W1332" s="158">
        <v>45530</v>
      </c>
      <c r="X1332" s="158">
        <v>45530</v>
      </c>
      <c r="Y1332" s="78" t="s">
        <v>74</v>
      </c>
      <c r="Z1332" s="158">
        <v>45565</v>
      </c>
      <c r="AA1332" s="71">
        <f t="shared" si="105"/>
        <v>35</v>
      </c>
      <c r="AB1332" s="71">
        <v>0</v>
      </c>
      <c r="AC1332" s="299">
        <v>0</v>
      </c>
      <c r="AD1332" s="71">
        <v>0</v>
      </c>
      <c r="AE1332" s="158" t="s">
        <v>74</v>
      </c>
      <c r="AF1332" s="71">
        <f t="shared" si="101"/>
        <v>0</v>
      </c>
      <c r="AG1332" s="70">
        <v>0</v>
      </c>
      <c r="AH1332" s="300">
        <v>0</v>
      </c>
      <c r="AI1332" s="158" t="s">
        <v>74</v>
      </c>
      <c r="AJ1332" s="67">
        <v>0</v>
      </c>
      <c r="AK1332" s="76" t="s">
        <v>74</v>
      </c>
      <c r="AL1332" s="76" t="s">
        <v>74</v>
      </c>
      <c r="AM1332" s="71">
        <f t="shared" si="102"/>
        <v>0</v>
      </c>
      <c r="AN1332" s="305">
        <f>+K1332+AC1332-AH1332</f>
        <v>4000000</v>
      </c>
      <c r="AO1332" s="67" t="s">
        <v>66</v>
      </c>
      <c r="AP1332" s="70">
        <v>4000000</v>
      </c>
      <c r="AQ1332" s="67" t="s">
        <v>94</v>
      </c>
      <c r="AR1332" s="70">
        <v>0</v>
      </c>
      <c r="AS1332" s="80" t="s">
        <v>74</v>
      </c>
      <c r="AT1332" s="301">
        <v>2000000</v>
      </c>
      <c r="AU1332" s="203">
        <f t="shared" si="103"/>
        <v>2000000</v>
      </c>
      <c r="AV1332" s="83">
        <f t="shared" si="104"/>
        <v>0.5</v>
      </c>
      <c r="AW1332" s="158" t="s">
        <v>74</v>
      </c>
      <c r="AX1332" s="67" t="s">
        <v>95</v>
      </c>
      <c r="AY1332" s="71" t="s">
        <v>6380</v>
      </c>
      <c r="AZ1332" s="68" t="s">
        <v>66</v>
      </c>
      <c r="BA1332" s="68" t="s">
        <v>66</v>
      </c>
    </row>
    <row r="1333" spans="2:53" x14ac:dyDescent="0.25">
      <c r="B1333" s="68">
        <v>2024</v>
      </c>
      <c r="C1333" s="68">
        <v>891780111</v>
      </c>
      <c r="D1333" s="69" t="s">
        <v>64</v>
      </c>
      <c r="E1333" s="74" t="s">
        <v>6379</v>
      </c>
      <c r="F1333" s="71" t="s">
        <v>6378</v>
      </c>
      <c r="G1333" s="314">
        <v>0</v>
      </c>
      <c r="H1333" s="67" t="s">
        <v>72</v>
      </c>
      <c r="I1333" s="69" t="s">
        <v>723</v>
      </c>
      <c r="J1333" s="70" t="s">
        <v>6377</v>
      </c>
      <c r="K1333" s="70">
        <v>4000000</v>
      </c>
      <c r="L1333" s="68" t="s">
        <v>67</v>
      </c>
      <c r="M1333" s="70" t="s">
        <v>6376</v>
      </c>
      <c r="N1333" s="70">
        <v>1083001337</v>
      </c>
      <c r="O1333" s="70">
        <v>1756</v>
      </c>
      <c r="P1333" s="158">
        <v>45506</v>
      </c>
      <c r="Q1333" s="300">
        <v>46750000</v>
      </c>
      <c r="R1333" s="158">
        <v>45530</v>
      </c>
      <c r="S1333" s="70">
        <v>4000000</v>
      </c>
      <c r="T1333" s="67" t="s">
        <v>66</v>
      </c>
      <c r="U1333" s="70">
        <v>12548945</v>
      </c>
      <c r="V1333" s="70" t="s">
        <v>6365</v>
      </c>
      <c r="W1333" s="158">
        <v>45530</v>
      </c>
      <c r="X1333" s="158">
        <v>45530</v>
      </c>
      <c r="Y1333" s="78" t="s">
        <v>74</v>
      </c>
      <c r="Z1333" s="158">
        <v>45565</v>
      </c>
      <c r="AA1333" s="71">
        <f t="shared" si="105"/>
        <v>35</v>
      </c>
      <c r="AB1333" s="71">
        <v>0</v>
      </c>
      <c r="AC1333" s="299">
        <v>0</v>
      </c>
      <c r="AD1333" s="71">
        <v>0</v>
      </c>
      <c r="AE1333" s="158" t="s">
        <v>74</v>
      </c>
      <c r="AF1333" s="71">
        <f t="shared" si="101"/>
        <v>0</v>
      </c>
      <c r="AG1333" s="70">
        <v>0</v>
      </c>
      <c r="AH1333" s="300">
        <v>0</v>
      </c>
      <c r="AI1333" s="158" t="s">
        <v>74</v>
      </c>
      <c r="AJ1333" s="67">
        <v>0</v>
      </c>
      <c r="AK1333" s="76" t="s">
        <v>74</v>
      </c>
      <c r="AL1333" s="76" t="s">
        <v>74</v>
      </c>
      <c r="AM1333" s="71">
        <f t="shared" si="102"/>
        <v>0</v>
      </c>
      <c r="AN1333" s="305">
        <f>+K1333+AC1333-AH1333</f>
        <v>4000000</v>
      </c>
      <c r="AO1333" s="67" t="s">
        <v>66</v>
      </c>
      <c r="AP1333" s="70">
        <v>4000000</v>
      </c>
      <c r="AQ1333" s="67" t="s">
        <v>94</v>
      </c>
      <c r="AR1333" s="70">
        <v>0</v>
      </c>
      <c r="AS1333" s="80" t="s">
        <v>74</v>
      </c>
      <c r="AT1333" s="301">
        <v>2000000</v>
      </c>
      <c r="AU1333" s="203">
        <f t="shared" si="103"/>
        <v>2000000</v>
      </c>
      <c r="AV1333" s="83">
        <f t="shared" si="104"/>
        <v>0.5</v>
      </c>
      <c r="AW1333" s="158" t="s">
        <v>74</v>
      </c>
      <c r="AX1333" s="67" t="s">
        <v>95</v>
      </c>
      <c r="AY1333" s="71" t="s">
        <v>6375</v>
      </c>
      <c r="AZ1333" s="68" t="s">
        <v>66</v>
      </c>
      <c r="BA1333" s="68" t="s">
        <v>66</v>
      </c>
    </row>
    <row r="1334" spans="2:53" x14ac:dyDescent="0.25">
      <c r="B1334" s="68">
        <v>2024</v>
      </c>
      <c r="C1334" s="68">
        <v>891780111</v>
      </c>
      <c r="D1334" s="69" t="s">
        <v>64</v>
      </c>
      <c r="E1334" s="74" t="s">
        <v>6374</v>
      </c>
      <c r="F1334" s="71" t="s">
        <v>6373</v>
      </c>
      <c r="G1334" s="314">
        <v>0</v>
      </c>
      <c r="H1334" s="67" t="s">
        <v>72</v>
      </c>
      <c r="I1334" s="69" t="s">
        <v>65</v>
      </c>
      <c r="J1334" s="70" t="s">
        <v>6372</v>
      </c>
      <c r="K1334" s="70">
        <v>8333000</v>
      </c>
      <c r="L1334" s="68" t="s">
        <v>67</v>
      </c>
      <c r="M1334" s="70" t="s">
        <v>6371</v>
      </c>
      <c r="N1334" s="70">
        <v>42155216</v>
      </c>
      <c r="O1334" s="70">
        <v>1499</v>
      </c>
      <c r="P1334" s="158">
        <v>45475</v>
      </c>
      <c r="Q1334" s="70">
        <v>2126650000</v>
      </c>
      <c r="R1334" s="158">
        <v>45530</v>
      </c>
      <c r="S1334" s="70">
        <v>8333000</v>
      </c>
      <c r="T1334" s="67" t="s">
        <v>66</v>
      </c>
      <c r="U1334" s="70">
        <v>57444673</v>
      </c>
      <c r="V1334" s="70" t="s">
        <v>4366</v>
      </c>
      <c r="W1334" s="158">
        <v>45530</v>
      </c>
      <c r="X1334" s="158">
        <v>45530</v>
      </c>
      <c r="Y1334" s="78" t="s">
        <v>74</v>
      </c>
      <c r="Z1334" s="158">
        <v>45626</v>
      </c>
      <c r="AA1334" s="71">
        <f t="shared" si="105"/>
        <v>96</v>
      </c>
      <c r="AB1334" s="71">
        <v>0</v>
      </c>
      <c r="AC1334" s="299">
        <v>0</v>
      </c>
      <c r="AD1334" s="71">
        <v>0</v>
      </c>
      <c r="AE1334" s="158" t="s">
        <v>74</v>
      </c>
      <c r="AF1334" s="71">
        <f t="shared" si="101"/>
        <v>0</v>
      </c>
      <c r="AG1334" s="70">
        <v>0</v>
      </c>
      <c r="AH1334" s="300">
        <v>0</v>
      </c>
      <c r="AI1334" s="158" t="s">
        <v>74</v>
      </c>
      <c r="AJ1334" s="67">
        <v>0</v>
      </c>
      <c r="AK1334" s="76" t="s">
        <v>74</v>
      </c>
      <c r="AL1334" s="76" t="s">
        <v>74</v>
      </c>
      <c r="AM1334" s="71">
        <f t="shared" si="102"/>
        <v>0</v>
      </c>
      <c r="AN1334" s="305">
        <f>+K1334+AC1334-AH1334</f>
        <v>8333000</v>
      </c>
      <c r="AO1334" s="67" t="s">
        <v>66</v>
      </c>
      <c r="AP1334" s="70">
        <v>8333000</v>
      </c>
      <c r="AQ1334" s="67" t="s">
        <v>94</v>
      </c>
      <c r="AR1334" s="70">
        <v>0</v>
      </c>
      <c r="AS1334" s="80" t="s">
        <v>74</v>
      </c>
      <c r="AT1334" s="301">
        <v>5000000</v>
      </c>
      <c r="AU1334" s="203">
        <f t="shared" si="103"/>
        <v>3333000</v>
      </c>
      <c r="AV1334" s="83">
        <f t="shared" si="104"/>
        <v>0.60002400096003838</v>
      </c>
      <c r="AW1334" s="158" t="s">
        <v>74</v>
      </c>
      <c r="AX1334" s="67" t="s">
        <v>95</v>
      </c>
      <c r="AY1334" s="71" t="s">
        <v>6370</v>
      </c>
      <c r="AZ1334" s="68" t="s">
        <v>66</v>
      </c>
      <c r="BA1334" s="68" t="s">
        <v>66</v>
      </c>
    </row>
    <row r="1335" spans="2:53" x14ac:dyDescent="0.25">
      <c r="B1335" s="68">
        <v>2024</v>
      </c>
      <c r="C1335" s="68">
        <v>891780111</v>
      </c>
      <c r="D1335" s="69" t="s">
        <v>64</v>
      </c>
      <c r="E1335" s="74" t="s">
        <v>6369</v>
      </c>
      <c r="F1335" s="71" t="s">
        <v>6368</v>
      </c>
      <c r="G1335" s="314">
        <v>0</v>
      </c>
      <c r="H1335" s="67" t="s">
        <v>72</v>
      </c>
      <c r="I1335" s="69" t="s">
        <v>723</v>
      </c>
      <c r="J1335" s="70" t="s">
        <v>6367</v>
      </c>
      <c r="K1335" s="70">
        <v>4000000</v>
      </c>
      <c r="L1335" s="68" t="s">
        <v>67</v>
      </c>
      <c r="M1335" s="70" t="s">
        <v>6366</v>
      </c>
      <c r="N1335" s="70">
        <v>1082872768</v>
      </c>
      <c r="O1335" s="70">
        <v>1756</v>
      </c>
      <c r="P1335" s="158">
        <v>45506</v>
      </c>
      <c r="Q1335" s="300">
        <v>46750000</v>
      </c>
      <c r="R1335" s="158">
        <v>45531</v>
      </c>
      <c r="S1335" s="70">
        <v>4000000</v>
      </c>
      <c r="T1335" s="67" t="s">
        <v>66</v>
      </c>
      <c r="U1335" s="70">
        <v>12548945</v>
      </c>
      <c r="V1335" s="70" t="s">
        <v>6365</v>
      </c>
      <c r="W1335" s="158">
        <v>45531</v>
      </c>
      <c r="X1335" s="158">
        <v>45531</v>
      </c>
      <c r="Y1335" s="78" t="s">
        <v>74</v>
      </c>
      <c r="Z1335" s="158">
        <v>45565</v>
      </c>
      <c r="AA1335" s="71">
        <f t="shared" si="105"/>
        <v>34</v>
      </c>
      <c r="AB1335" s="71">
        <v>0</v>
      </c>
      <c r="AC1335" s="299">
        <v>0</v>
      </c>
      <c r="AD1335" s="71">
        <v>0</v>
      </c>
      <c r="AE1335" s="158" t="s">
        <v>74</v>
      </c>
      <c r="AF1335" s="71">
        <f t="shared" si="101"/>
        <v>0</v>
      </c>
      <c r="AG1335" s="70">
        <v>0</v>
      </c>
      <c r="AH1335" s="300">
        <v>0</v>
      </c>
      <c r="AI1335" s="158" t="s">
        <v>74</v>
      </c>
      <c r="AJ1335" s="67">
        <v>0</v>
      </c>
      <c r="AK1335" s="76" t="s">
        <v>74</v>
      </c>
      <c r="AL1335" s="76" t="s">
        <v>74</v>
      </c>
      <c r="AM1335" s="71">
        <f t="shared" si="102"/>
        <v>0</v>
      </c>
      <c r="AN1335" s="305">
        <f>+K1335+AC1335-AH1335</f>
        <v>4000000</v>
      </c>
      <c r="AO1335" s="67" t="s">
        <v>66</v>
      </c>
      <c r="AP1335" s="70">
        <v>4000000</v>
      </c>
      <c r="AQ1335" s="67" t="s">
        <v>94</v>
      </c>
      <c r="AR1335" s="70">
        <v>0</v>
      </c>
      <c r="AS1335" s="80" t="s">
        <v>74</v>
      </c>
      <c r="AT1335" s="301">
        <v>0</v>
      </c>
      <c r="AU1335" s="203">
        <f t="shared" si="103"/>
        <v>4000000</v>
      </c>
      <c r="AV1335" s="83">
        <f t="shared" si="104"/>
        <v>0</v>
      </c>
      <c r="AW1335" s="158" t="s">
        <v>74</v>
      </c>
      <c r="AX1335" s="67" t="s">
        <v>95</v>
      </c>
      <c r="AY1335" s="71" t="s">
        <v>6364</v>
      </c>
      <c r="AZ1335" s="68" t="s">
        <v>66</v>
      </c>
      <c r="BA1335" s="68" t="s">
        <v>66</v>
      </c>
    </row>
    <row r="1336" spans="2:53" x14ac:dyDescent="0.25">
      <c r="B1336" s="68">
        <v>2024</v>
      </c>
      <c r="C1336" s="68">
        <v>891780111</v>
      </c>
      <c r="D1336" s="69" t="s">
        <v>64</v>
      </c>
      <c r="E1336" s="74" t="s">
        <v>6363</v>
      </c>
      <c r="F1336" s="71" t="s">
        <v>6362</v>
      </c>
      <c r="G1336" s="314">
        <v>2023000100072</v>
      </c>
      <c r="H1336" s="67" t="s">
        <v>72</v>
      </c>
      <c r="I1336" s="69" t="s">
        <v>723</v>
      </c>
      <c r="J1336" s="70" t="s">
        <v>6361</v>
      </c>
      <c r="K1336" s="70">
        <v>22880000</v>
      </c>
      <c r="L1336" s="68" t="s">
        <v>67</v>
      </c>
      <c r="M1336" s="70" t="s">
        <v>2249</v>
      </c>
      <c r="N1336" s="70">
        <v>1081918985</v>
      </c>
      <c r="O1336" s="70">
        <v>1394</v>
      </c>
      <c r="P1336" s="158">
        <v>45462</v>
      </c>
      <c r="Q1336" s="300">
        <v>135080000</v>
      </c>
      <c r="R1336" s="158">
        <v>45537</v>
      </c>
      <c r="S1336" s="70">
        <v>22880000</v>
      </c>
      <c r="T1336" s="67" t="s">
        <v>66</v>
      </c>
      <c r="U1336" s="70">
        <v>85081920</v>
      </c>
      <c r="V1336" s="70" t="s">
        <v>2673</v>
      </c>
      <c r="W1336" s="158">
        <v>45537</v>
      </c>
      <c r="X1336" s="158">
        <v>45537</v>
      </c>
      <c r="Y1336" s="78" t="s">
        <v>74</v>
      </c>
      <c r="Z1336" s="158">
        <v>45656</v>
      </c>
      <c r="AA1336" s="71">
        <f t="shared" si="105"/>
        <v>119</v>
      </c>
      <c r="AB1336" s="71">
        <v>0</v>
      </c>
      <c r="AC1336" s="299">
        <v>0</v>
      </c>
      <c r="AD1336" s="71">
        <v>0</v>
      </c>
      <c r="AE1336" s="158" t="s">
        <v>74</v>
      </c>
      <c r="AF1336" s="71">
        <f t="shared" si="101"/>
        <v>0</v>
      </c>
      <c r="AG1336" s="70">
        <v>0</v>
      </c>
      <c r="AH1336" s="300">
        <v>0</v>
      </c>
      <c r="AI1336" s="158" t="s">
        <v>74</v>
      </c>
      <c r="AJ1336" s="67">
        <v>0</v>
      </c>
      <c r="AK1336" s="76" t="s">
        <v>74</v>
      </c>
      <c r="AL1336" s="76" t="s">
        <v>74</v>
      </c>
      <c r="AM1336" s="71">
        <f t="shared" si="102"/>
        <v>0</v>
      </c>
      <c r="AN1336" s="305">
        <f>+K1336+AC1336-AH1336</f>
        <v>22880000</v>
      </c>
      <c r="AO1336" s="67" t="s">
        <v>66</v>
      </c>
      <c r="AP1336" s="70">
        <v>22880000</v>
      </c>
      <c r="AQ1336" s="67" t="s">
        <v>94</v>
      </c>
      <c r="AR1336" s="70">
        <v>0</v>
      </c>
      <c r="AS1336" s="80" t="s">
        <v>74</v>
      </c>
      <c r="AT1336" s="301">
        <v>11440000</v>
      </c>
      <c r="AU1336" s="203">
        <f t="shared" si="103"/>
        <v>11440000</v>
      </c>
      <c r="AV1336" s="83">
        <f t="shared" si="104"/>
        <v>0.5</v>
      </c>
      <c r="AW1336" s="158" t="s">
        <v>74</v>
      </c>
      <c r="AX1336" s="67" t="s">
        <v>95</v>
      </c>
      <c r="AY1336" s="71" t="s">
        <v>6360</v>
      </c>
      <c r="AZ1336" s="68" t="s">
        <v>66</v>
      </c>
      <c r="BA1336" s="68" t="s">
        <v>66</v>
      </c>
    </row>
    <row r="1337" spans="2:53" x14ac:dyDescent="0.25">
      <c r="B1337" s="68">
        <v>2024</v>
      </c>
      <c r="C1337" s="68">
        <v>891780111</v>
      </c>
      <c r="D1337" s="69" t="s">
        <v>64</v>
      </c>
      <c r="E1337" s="74" t="s">
        <v>6359</v>
      </c>
      <c r="F1337" s="71" t="s">
        <v>6358</v>
      </c>
      <c r="G1337" s="314">
        <v>2023000100072</v>
      </c>
      <c r="H1337" s="67" t="s">
        <v>72</v>
      </c>
      <c r="I1337" s="69" t="s">
        <v>723</v>
      </c>
      <c r="J1337" s="70" t="s">
        <v>6357</v>
      </c>
      <c r="K1337" s="70">
        <v>16000000</v>
      </c>
      <c r="L1337" s="68" t="s">
        <v>67</v>
      </c>
      <c r="M1337" s="70" t="s">
        <v>6356</v>
      </c>
      <c r="N1337" s="70">
        <v>1010105584</v>
      </c>
      <c r="O1337" s="70">
        <v>1394</v>
      </c>
      <c r="P1337" s="158">
        <v>45462</v>
      </c>
      <c r="Q1337" s="300">
        <v>135080000</v>
      </c>
      <c r="R1337" s="158">
        <v>45537</v>
      </c>
      <c r="S1337" s="70">
        <v>16000000</v>
      </c>
      <c r="T1337" s="67" t="s">
        <v>66</v>
      </c>
      <c r="U1337" s="70">
        <v>39141438</v>
      </c>
      <c r="V1337" s="70" t="s">
        <v>6355</v>
      </c>
      <c r="W1337" s="158">
        <v>45537</v>
      </c>
      <c r="X1337" s="158">
        <v>45537</v>
      </c>
      <c r="Y1337" s="78" t="s">
        <v>74</v>
      </c>
      <c r="Z1337" s="158">
        <v>45656</v>
      </c>
      <c r="AA1337" s="71">
        <f t="shared" si="105"/>
        <v>119</v>
      </c>
      <c r="AB1337" s="71">
        <v>0</v>
      </c>
      <c r="AC1337" s="299">
        <v>0</v>
      </c>
      <c r="AD1337" s="71">
        <v>0</v>
      </c>
      <c r="AE1337" s="158" t="s">
        <v>74</v>
      </c>
      <c r="AF1337" s="71">
        <f t="shared" si="101"/>
        <v>0</v>
      </c>
      <c r="AG1337" s="70">
        <v>0</v>
      </c>
      <c r="AH1337" s="300">
        <v>0</v>
      </c>
      <c r="AI1337" s="158" t="s">
        <v>74</v>
      </c>
      <c r="AJ1337" s="67">
        <v>0</v>
      </c>
      <c r="AK1337" s="76" t="s">
        <v>74</v>
      </c>
      <c r="AL1337" s="76" t="s">
        <v>74</v>
      </c>
      <c r="AM1337" s="71">
        <f t="shared" si="102"/>
        <v>0</v>
      </c>
      <c r="AN1337" s="305">
        <f>+K1337+AC1337-AH1337</f>
        <v>16000000</v>
      </c>
      <c r="AO1337" s="67" t="s">
        <v>66</v>
      </c>
      <c r="AP1337" s="70">
        <v>16000000</v>
      </c>
      <c r="AQ1337" s="67" t="s">
        <v>94</v>
      </c>
      <c r="AR1337" s="70">
        <v>0</v>
      </c>
      <c r="AS1337" s="80" t="s">
        <v>74</v>
      </c>
      <c r="AT1337" s="301">
        <v>8000000</v>
      </c>
      <c r="AU1337" s="203">
        <f t="shared" si="103"/>
        <v>8000000</v>
      </c>
      <c r="AV1337" s="83">
        <f t="shared" si="104"/>
        <v>0.5</v>
      </c>
      <c r="AW1337" s="158" t="s">
        <v>74</v>
      </c>
      <c r="AX1337" s="67" t="s">
        <v>95</v>
      </c>
      <c r="AY1337" s="71" t="s">
        <v>6354</v>
      </c>
      <c r="AZ1337" s="68" t="s">
        <v>66</v>
      </c>
      <c r="BA1337" s="68" t="s">
        <v>66</v>
      </c>
    </row>
    <row r="1338" spans="2:53" x14ac:dyDescent="0.25">
      <c r="B1338" s="68">
        <v>2024</v>
      </c>
      <c r="C1338" s="68">
        <v>891780111</v>
      </c>
      <c r="D1338" s="69" t="s">
        <v>64</v>
      </c>
      <c r="E1338" s="74" t="s">
        <v>6353</v>
      </c>
      <c r="F1338" s="71" t="s">
        <v>6352</v>
      </c>
      <c r="G1338" s="314">
        <v>0</v>
      </c>
      <c r="H1338" s="67" t="s">
        <v>72</v>
      </c>
      <c r="I1338" s="69" t="s">
        <v>65</v>
      </c>
      <c r="J1338" s="70" t="s">
        <v>6351</v>
      </c>
      <c r="K1338" s="70">
        <v>12000000</v>
      </c>
      <c r="L1338" s="68" t="s">
        <v>67</v>
      </c>
      <c r="M1338" s="70" t="s">
        <v>4195</v>
      </c>
      <c r="N1338" s="70">
        <v>1151937991</v>
      </c>
      <c r="O1338" s="70">
        <v>1498</v>
      </c>
      <c r="P1338" s="158">
        <v>45475</v>
      </c>
      <c r="Q1338" s="70">
        <v>4519037000</v>
      </c>
      <c r="R1338" s="158">
        <v>45537</v>
      </c>
      <c r="S1338" s="70">
        <v>12000000</v>
      </c>
      <c r="T1338" s="67" t="s">
        <v>66</v>
      </c>
      <c r="U1338" s="70">
        <v>85467461</v>
      </c>
      <c r="V1338" s="70" t="s">
        <v>6140</v>
      </c>
      <c r="W1338" s="158">
        <v>45537</v>
      </c>
      <c r="X1338" s="158">
        <v>45537</v>
      </c>
      <c r="Y1338" s="78" t="s">
        <v>74</v>
      </c>
      <c r="Z1338" s="158">
        <v>45626</v>
      </c>
      <c r="AA1338" s="71">
        <f t="shared" si="105"/>
        <v>89</v>
      </c>
      <c r="AB1338" s="71">
        <v>0</v>
      </c>
      <c r="AC1338" s="299">
        <v>0</v>
      </c>
      <c r="AD1338" s="71">
        <v>0</v>
      </c>
      <c r="AE1338" s="158" t="s">
        <v>74</v>
      </c>
      <c r="AF1338" s="71">
        <f t="shared" si="101"/>
        <v>0</v>
      </c>
      <c r="AG1338" s="70">
        <v>0</v>
      </c>
      <c r="AH1338" s="300">
        <v>0</v>
      </c>
      <c r="AI1338" s="158" t="s">
        <v>74</v>
      </c>
      <c r="AJ1338" s="67">
        <v>0</v>
      </c>
      <c r="AK1338" s="76" t="s">
        <v>74</v>
      </c>
      <c r="AL1338" s="76" t="s">
        <v>74</v>
      </c>
      <c r="AM1338" s="71">
        <f t="shared" si="102"/>
        <v>0</v>
      </c>
      <c r="AN1338" s="305">
        <f>+K1338+AC1338-AH1338</f>
        <v>12000000</v>
      </c>
      <c r="AO1338" s="67" t="s">
        <v>66</v>
      </c>
      <c r="AP1338" s="70">
        <v>12000000</v>
      </c>
      <c r="AQ1338" s="67" t="s">
        <v>94</v>
      </c>
      <c r="AR1338" s="70">
        <v>0</v>
      </c>
      <c r="AS1338" s="80" t="s">
        <v>74</v>
      </c>
      <c r="AT1338" s="301">
        <v>8000000</v>
      </c>
      <c r="AU1338" s="203">
        <f t="shared" si="103"/>
        <v>4000000</v>
      </c>
      <c r="AV1338" s="83">
        <f t="shared" si="104"/>
        <v>0.66666666666666663</v>
      </c>
      <c r="AW1338" s="158" t="s">
        <v>74</v>
      </c>
      <c r="AX1338" s="67" t="s">
        <v>95</v>
      </c>
      <c r="AY1338" s="71" t="s">
        <v>6350</v>
      </c>
      <c r="AZ1338" s="68" t="s">
        <v>66</v>
      </c>
      <c r="BA1338" s="68" t="s">
        <v>66</v>
      </c>
    </row>
    <row r="1339" spans="2:53" x14ac:dyDescent="0.25">
      <c r="B1339" s="68">
        <v>2024</v>
      </c>
      <c r="C1339" s="68">
        <v>891780111</v>
      </c>
      <c r="D1339" s="69" t="s">
        <v>64</v>
      </c>
      <c r="E1339" s="74" t="s">
        <v>6349</v>
      </c>
      <c r="F1339" s="71" t="s">
        <v>6348</v>
      </c>
      <c r="G1339" s="314">
        <v>0</v>
      </c>
      <c r="H1339" s="67" t="s">
        <v>72</v>
      </c>
      <c r="I1339" s="69" t="s">
        <v>65</v>
      </c>
      <c r="J1339" s="70" t="s">
        <v>6347</v>
      </c>
      <c r="K1339" s="70">
        <v>7500000</v>
      </c>
      <c r="L1339" s="68" t="s">
        <v>67</v>
      </c>
      <c r="M1339" s="70" t="s">
        <v>6346</v>
      </c>
      <c r="N1339" s="70">
        <v>1082962412</v>
      </c>
      <c r="O1339" s="70">
        <v>1499</v>
      </c>
      <c r="P1339" s="158">
        <v>45475</v>
      </c>
      <c r="Q1339" s="70">
        <v>2126650000</v>
      </c>
      <c r="R1339" s="158">
        <v>45537</v>
      </c>
      <c r="S1339" s="70">
        <v>7500000</v>
      </c>
      <c r="T1339" s="67" t="s">
        <v>66</v>
      </c>
      <c r="U1339" s="70">
        <v>30766322</v>
      </c>
      <c r="V1339" s="70" t="s">
        <v>6345</v>
      </c>
      <c r="W1339" s="158">
        <v>45537</v>
      </c>
      <c r="X1339" s="158">
        <v>45537</v>
      </c>
      <c r="Y1339" s="78" t="s">
        <v>74</v>
      </c>
      <c r="Z1339" s="158">
        <v>45626</v>
      </c>
      <c r="AA1339" s="71">
        <f t="shared" si="105"/>
        <v>89</v>
      </c>
      <c r="AB1339" s="71">
        <v>0</v>
      </c>
      <c r="AC1339" s="299">
        <v>0</v>
      </c>
      <c r="AD1339" s="71">
        <v>0</v>
      </c>
      <c r="AE1339" s="158" t="s">
        <v>74</v>
      </c>
      <c r="AF1339" s="71">
        <f t="shared" si="101"/>
        <v>0</v>
      </c>
      <c r="AG1339" s="70">
        <v>0</v>
      </c>
      <c r="AH1339" s="300">
        <v>0</v>
      </c>
      <c r="AI1339" s="158" t="s">
        <v>74</v>
      </c>
      <c r="AJ1339" s="67">
        <v>0</v>
      </c>
      <c r="AK1339" s="76" t="s">
        <v>74</v>
      </c>
      <c r="AL1339" s="76" t="s">
        <v>74</v>
      </c>
      <c r="AM1339" s="71">
        <f t="shared" si="102"/>
        <v>0</v>
      </c>
      <c r="AN1339" s="305">
        <f>+K1339+AC1339-AH1339</f>
        <v>7500000</v>
      </c>
      <c r="AO1339" s="67" t="s">
        <v>66</v>
      </c>
      <c r="AP1339" s="70">
        <v>7500000</v>
      </c>
      <c r="AQ1339" s="67" t="s">
        <v>94</v>
      </c>
      <c r="AR1339" s="70">
        <v>0</v>
      </c>
      <c r="AS1339" s="80" t="s">
        <v>74</v>
      </c>
      <c r="AT1339" s="301">
        <v>5000000</v>
      </c>
      <c r="AU1339" s="203">
        <f t="shared" si="103"/>
        <v>2500000</v>
      </c>
      <c r="AV1339" s="83">
        <f t="shared" si="104"/>
        <v>0.66666666666666663</v>
      </c>
      <c r="AW1339" s="158" t="s">
        <v>74</v>
      </c>
      <c r="AX1339" s="67" t="s">
        <v>95</v>
      </c>
      <c r="AY1339" s="71" t="s">
        <v>6344</v>
      </c>
      <c r="AZ1339" s="68" t="s">
        <v>66</v>
      </c>
      <c r="BA1339" s="68" t="s">
        <v>66</v>
      </c>
    </row>
    <row r="1340" spans="2:53" x14ac:dyDescent="0.25">
      <c r="B1340" s="68">
        <v>2024</v>
      </c>
      <c r="C1340" s="68">
        <v>891780111</v>
      </c>
      <c r="D1340" s="69" t="s">
        <v>64</v>
      </c>
      <c r="E1340" s="74" t="s">
        <v>6343</v>
      </c>
      <c r="F1340" s="71" t="s">
        <v>6342</v>
      </c>
      <c r="G1340" s="314">
        <v>0</v>
      </c>
      <c r="H1340" s="67" t="s">
        <v>72</v>
      </c>
      <c r="I1340" s="69" t="s">
        <v>65</v>
      </c>
      <c r="J1340" s="70" t="s">
        <v>6341</v>
      </c>
      <c r="K1340" s="70">
        <v>9000000</v>
      </c>
      <c r="L1340" s="68" t="s">
        <v>67</v>
      </c>
      <c r="M1340" s="70" t="s">
        <v>6340</v>
      </c>
      <c r="N1340" s="70">
        <v>1083020899</v>
      </c>
      <c r="O1340" s="70">
        <v>1498</v>
      </c>
      <c r="P1340" s="158">
        <v>45475</v>
      </c>
      <c r="Q1340" s="70">
        <v>4519037000</v>
      </c>
      <c r="R1340" s="158">
        <v>45537</v>
      </c>
      <c r="S1340" s="70">
        <v>9000000</v>
      </c>
      <c r="T1340" s="67" t="s">
        <v>66</v>
      </c>
      <c r="U1340" s="70">
        <v>57461216</v>
      </c>
      <c r="V1340" s="70" t="s">
        <v>4578</v>
      </c>
      <c r="W1340" s="158">
        <v>45537</v>
      </c>
      <c r="X1340" s="158">
        <v>45537</v>
      </c>
      <c r="Y1340" s="78" t="s">
        <v>74</v>
      </c>
      <c r="Z1340" s="158">
        <v>45626</v>
      </c>
      <c r="AA1340" s="71">
        <f t="shared" si="105"/>
        <v>89</v>
      </c>
      <c r="AB1340" s="71">
        <v>0</v>
      </c>
      <c r="AC1340" s="299">
        <v>0</v>
      </c>
      <c r="AD1340" s="71">
        <v>0</v>
      </c>
      <c r="AE1340" s="158" t="s">
        <v>74</v>
      </c>
      <c r="AF1340" s="71">
        <f t="shared" si="101"/>
        <v>0</v>
      </c>
      <c r="AG1340" s="70">
        <v>1</v>
      </c>
      <c r="AH1340" s="300">
        <v>6000000</v>
      </c>
      <c r="AI1340" s="158">
        <v>45573</v>
      </c>
      <c r="AJ1340" s="67">
        <v>0</v>
      </c>
      <c r="AK1340" s="76" t="s">
        <v>74</v>
      </c>
      <c r="AL1340" s="76" t="s">
        <v>74</v>
      </c>
      <c r="AM1340" s="71">
        <f t="shared" si="102"/>
        <v>0</v>
      </c>
      <c r="AN1340" s="305">
        <f>+K1340+AC1340-AH1340</f>
        <v>3000000</v>
      </c>
      <c r="AO1340" s="67" t="s">
        <v>66</v>
      </c>
      <c r="AP1340" s="70">
        <v>9000000</v>
      </c>
      <c r="AQ1340" s="67" t="s">
        <v>94</v>
      </c>
      <c r="AR1340" s="70">
        <v>0</v>
      </c>
      <c r="AS1340" s="80" t="s">
        <v>74</v>
      </c>
      <c r="AT1340" s="301">
        <v>3000000</v>
      </c>
      <c r="AU1340" s="203">
        <f t="shared" si="103"/>
        <v>0</v>
      </c>
      <c r="AV1340" s="83">
        <f t="shared" si="104"/>
        <v>1</v>
      </c>
      <c r="AW1340" s="158" t="s">
        <v>74</v>
      </c>
      <c r="AX1340" s="67" t="s">
        <v>571</v>
      </c>
      <c r="AY1340" s="71" t="s">
        <v>6339</v>
      </c>
      <c r="AZ1340" s="68" t="s">
        <v>66</v>
      </c>
      <c r="BA1340" s="68" t="s">
        <v>66</v>
      </c>
    </row>
    <row r="1341" spans="2:53" x14ac:dyDescent="0.25">
      <c r="B1341" s="68">
        <v>2024</v>
      </c>
      <c r="C1341" s="68">
        <v>891780111</v>
      </c>
      <c r="D1341" s="69" t="s">
        <v>64</v>
      </c>
      <c r="E1341" s="74" t="s">
        <v>6338</v>
      </c>
      <c r="F1341" s="71" t="s">
        <v>6337</v>
      </c>
      <c r="G1341" s="314">
        <v>0</v>
      </c>
      <c r="H1341" s="67" t="s">
        <v>72</v>
      </c>
      <c r="I1341" s="69" t="s">
        <v>723</v>
      </c>
      <c r="J1341" s="70" t="s">
        <v>6336</v>
      </c>
      <c r="K1341" s="70">
        <v>9300000</v>
      </c>
      <c r="L1341" s="68" t="s">
        <v>67</v>
      </c>
      <c r="M1341" s="70" t="s">
        <v>6335</v>
      </c>
      <c r="N1341" s="70">
        <v>1004485831</v>
      </c>
      <c r="O1341" s="70">
        <v>855</v>
      </c>
      <c r="P1341" s="158">
        <v>45390</v>
      </c>
      <c r="Q1341" s="70">
        <v>400000000</v>
      </c>
      <c r="R1341" s="158">
        <v>45538</v>
      </c>
      <c r="S1341" s="70">
        <v>9300000</v>
      </c>
      <c r="T1341" s="67" t="s">
        <v>66</v>
      </c>
      <c r="U1341" s="70">
        <v>1192791759</v>
      </c>
      <c r="V1341" s="70" t="s">
        <v>2571</v>
      </c>
      <c r="W1341" s="158">
        <v>45538</v>
      </c>
      <c r="X1341" s="158">
        <v>45538</v>
      </c>
      <c r="Y1341" s="78" t="s">
        <v>74</v>
      </c>
      <c r="Z1341" s="158">
        <v>45626</v>
      </c>
      <c r="AA1341" s="71">
        <f t="shared" si="105"/>
        <v>88</v>
      </c>
      <c r="AB1341" s="71">
        <v>0</v>
      </c>
      <c r="AC1341" s="299">
        <v>0</v>
      </c>
      <c r="AD1341" s="71">
        <v>0</v>
      </c>
      <c r="AE1341" s="158" t="s">
        <v>74</v>
      </c>
      <c r="AF1341" s="71">
        <f t="shared" si="101"/>
        <v>0</v>
      </c>
      <c r="AG1341" s="70">
        <v>0</v>
      </c>
      <c r="AH1341" s="300">
        <v>0</v>
      </c>
      <c r="AI1341" s="158" t="s">
        <v>74</v>
      </c>
      <c r="AJ1341" s="67">
        <v>0</v>
      </c>
      <c r="AK1341" s="76" t="s">
        <v>74</v>
      </c>
      <c r="AL1341" s="76" t="s">
        <v>74</v>
      </c>
      <c r="AM1341" s="71">
        <f t="shared" si="102"/>
        <v>0</v>
      </c>
      <c r="AN1341" s="305">
        <f>+K1341+AC1341-AH1341</f>
        <v>9300000</v>
      </c>
      <c r="AO1341" s="67" t="s">
        <v>66</v>
      </c>
      <c r="AP1341" s="70">
        <v>9300000</v>
      </c>
      <c r="AQ1341" s="67" t="s">
        <v>94</v>
      </c>
      <c r="AR1341" s="70">
        <v>0</v>
      </c>
      <c r="AS1341" s="80" t="s">
        <v>74</v>
      </c>
      <c r="AT1341" s="301">
        <v>6200000</v>
      </c>
      <c r="AU1341" s="203">
        <f t="shared" si="103"/>
        <v>3100000</v>
      </c>
      <c r="AV1341" s="83">
        <f t="shared" si="104"/>
        <v>0.66666666666666663</v>
      </c>
      <c r="AW1341" s="158" t="s">
        <v>74</v>
      </c>
      <c r="AX1341" s="67" t="s">
        <v>95</v>
      </c>
      <c r="AY1341" s="71" t="s">
        <v>6334</v>
      </c>
      <c r="AZ1341" s="68" t="s">
        <v>66</v>
      </c>
      <c r="BA1341" s="68" t="s">
        <v>66</v>
      </c>
    </row>
    <row r="1342" spans="2:53" x14ac:dyDescent="0.25">
      <c r="B1342" s="68">
        <v>2024</v>
      </c>
      <c r="C1342" s="68">
        <v>891780111</v>
      </c>
      <c r="D1342" s="69" t="s">
        <v>64</v>
      </c>
      <c r="E1342" s="74" t="s">
        <v>6333</v>
      </c>
      <c r="F1342" s="71" t="s">
        <v>6332</v>
      </c>
      <c r="G1342" s="314">
        <v>0</v>
      </c>
      <c r="H1342" s="67" t="s">
        <v>72</v>
      </c>
      <c r="I1342" s="69" t="s">
        <v>65</v>
      </c>
      <c r="J1342" s="70" t="s">
        <v>6331</v>
      </c>
      <c r="K1342" s="70">
        <v>9900000</v>
      </c>
      <c r="L1342" s="68" t="s">
        <v>67</v>
      </c>
      <c r="M1342" s="70" t="s">
        <v>6330</v>
      </c>
      <c r="N1342" s="70">
        <v>1216977318</v>
      </c>
      <c r="O1342" s="70">
        <v>1498</v>
      </c>
      <c r="P1342" s="158">
        <v>45475</v>
      </c>
      <c r="Q1342" s="70">
        <v>4519037000</v>
      </c>
      <c r="R1342" s="158">
        <v>45538</v>
      </c>
      <c r="S1342" s="70">
        <v>9900000</v>
      </c>
      <c r="T1342" s="67" t="s">
        <v>66</v>
      </c>
      <c r="U1342" s="70">
        <v>1192791759</v>
      </c>
      <c r="V1342" s="70" t="s">
        <v>2571</v>
      </c>
      <c r="W1342" s="158">
        <v>45538</v>
      </c>
      <c r="X1342" s="158">
        <v>45538</v>
      </c>
      <c r="Y1342" s="78" t="s">
        <v>74</v>
      </c>
      <c r="Z1342" s="158">
        <v>45626</v>
      </c>
      <c r="AA1342" s="71">
        <f t="shared" si="105"/>
        <v>88</v>
      </c>
      <c r="AB1342" s="71">
        <v>0</v>
      </c>
      <c r="AC1342" s="299">
        <v>0</v>
      </c>
      <c r="AD1342" s="71">
        <v>0</v>
      </c>
      <c r="AE1342" s="158" t="s">
        <v>74</v>
      </c>
      <c r="AF1342" s="71">
        <f t="shared" si="101"/>
        <v>0</v>
      </c>
      <c r="AG1342" s="70">
        <v>0</v>
      </c>
      <c r="AH1342" s="300">
        <v>0</v>
      </c>
      <c r="AI1342" s="158" t="s">
        <v>74</v>
      </c>
      <c r="AJ1342" s="67">
        <v>0</v>
      </c>
      <c r="AK1342" s="76" t="s">
        <v>74</v>
      </c>
      <c r="AL1342" s="76" t="s">
        <v>74</v>
      </c>
      <c r="AM1342" s="71">
        <f t="shared" si="102"/>
        <v>0</v>
      </c>
      <c r="AN1342" s="305">
        <f>+K1342+AC1342-AH1342</f>
        <v>9900000</v>
      </c>
      <c r="AO1342" s="67" t="s">
        <v>66</v>
      </c>
      <c r="AP1342" s="70">
        <v>9900000</v>
      </c>
      <c r="AQ1342" s="67" t="s">
        <v>94</v>
      </c>
      <c r="AR1342" s="70">
        <v>0</v>
      </c>
      <c r="AS1342" s="80" t="s">
        <v>74</v>
      </c>
      <c r="AT1342" s="301">
        <v>6600000</v>
      </c>
      <c r="AU1342" s="203">
        <f t="shared" si="103"/>
        <v>3300000</v>
      </c>
      <c r="AV1342" s="83">
        <f t="shared" si="104"/>
        <v>0.66666666666666663</v>
      </c>
      <c r="AW1342" s="158" t="s">
        <v>74</v>
      </c>
      <c r="AX1342" s="67" t="s">
        <v>95</v>
      </c>
      <c r="AY1342" s="71" t="s">
        <v>6329</v>
      </c>
      <c r="AZ1342" s="68" t="s">
        <v>66</v>
      </c>
      <c r="BA1342" s="68" t="s">
        <v>66</v>
      </c>
    </row>
    <row r="1343" spans="2:53" x14ac:dyDescent="0.25">
      <c r="B1343" s="68">
        <v>2024</v>
      </c>
      <c r="C1343" s="68">
        <v>891780111</v>
      </c>
      <c r="D1343" s="69" t="s">
        <v>64</v>
      </c>
      <c r="E1343" s="74" t="s">
        <v>6328</v>
      </c>
      <c r="F1343" s="71" t="s">
        <v>6327</v>
      </c>
      <c r="G1343" s="314">
        <v>0</v>
      </c>
      <c r="H1343" s="67" t="s">
        <v>72</v>
      </c>
      <c r="I1343" s="69" t="s">
        <v>723</v>
      </c>
      <c r="J1343" s="70" t="s">
        <v>6326</v>
      </c>
      <c r="K1343" s="70">
        <v>9300000</v>
      </c>
      <c r="L1343" s="68" t="s">
        <v>67</v>
      </c>
      <c r="M1343" s="70" t="s">
        <v>6325</v>
      </c>
      <c r="N1343" s="70">
        <v>1128184954</v>
      </c>
      <c r="O1343" s="70">
        <v>855</v>
      </c>
      <c r="P1343" s="158">
        <v>45390</v>
      </c>
      <c r="Q1343" s="70">
        <v>400000000</v>
      </c>
      <c r="R1343" s="158">
        <v>45538</v>
      </c>
      <c r="S1343" s="70">
        <v>9300000</v>
      </c>
      <c r="T1343" s="67" t="s">
        <v>66</v>
      </c>
      <c r="U1343" s="70">
        <v>1192791759</v>
      </c>
      <c r="V1343" s="70" t="s">
        <v>2571</v>
      </c>
      <c r="W1343" s="158">
        <v>45538</v>
      </c>
      <c r="X1343" s="158">
        <v>45538</v>
      </c>
      <c r="Y1343" s="78" t="s">
        <v>74</v>
      </c>
      <c r="Z1343" s="158">
        <v>45626</v>
      </c>
      <c r="AA1343" s="71">
        <f t="shared" si="105"/>
        <v>88</v>
      </c>
      <c r="AB1343" s="71">
        <v>0</v>
      </c>
      <c r="AC1343" s="299">
        <v>0</v>
      </c>
      <c r="AD1343" s="71">
        <v>0</v>
      </c>
      <c r="AE1343" s="158" t="s">
        <v>74</v>
      </c>
      <c r="AF1343" s="71">
        <f t="shared" si="101"/>
        <v>0</v>
      </c>
      <c r="AG1343" s="70">
        <v>0</v>
      </c>
      <c r="AH1343" s="300">
        <v>0</v>
      </c>
      <c r="AI1343" s="158" t="s">
        <v>74</v>
      </c>
      <c r="AJ1343" s="67">
        <v>0</v>
      </c>
      <c r="AK1343" s="76" t="s">
        <v>74</v>
      </c>
      <c r="AL1343" s="76" t="s">
        <v>74</v>
      </c>
      <c r="AM1343" s="71">
        <f t="shared" si="102"/>
        <v>0</v>
      </c>
      <c r="AN1343" s="305">
        <f>+K1343+AC1343-AH1343</f>
        <v>9300000</v>
      </c>
      <c r="AO1343" s="67" t="s">
        <v>66</v>
      </c>
      <c r="AP1343" s="70">
        <v>9300000</v>
      </c>
      <c r="AQ1343" s="67" t="s">
        <v>94</v>
      </c>
      <c r="AR1343" s="70">
        <v>0</v>
      </c>
      <c r="AS1343" s="80" t="s">
        <v>74</v>
      </c>
      <c r="AT1343" s="301">
        <v>6200000</v>
      </c>
      <c r="AU1343" s="203">
        <f t="shared" si="103"/>
        <v>3100000</v>
      </c>
      <c r="AV1343" s="83">
        <f t="shared" si="104"/>
        <v>0.66666666666666663</v>
      </c>
      <c r="AW1343" s="158" t="s">
        <v>74</v>
      </c>
      <c r="AX1343" s="67" t="s">
        <v>95</v>
      </c>
      <c r="AY1343" s="71" t="s">
        <v>6324</v>
      </c>
      <c r="AZ1343" s="68" t="s">
        <v>66</v>
      </c>
      <c r="BA1343" s="68" t="s">
        <v>66</v>
      </c>
    </row>
    <row r="1344" spans="2:53" x14ac:dyDescent="0.25">
      <c r="B1344" s="68">
        <v>2024</v>
      </c>
      <c r="C1344" s="68">
        <v>891780111</v>
      </c>
      <c r="D1344" s="69" t="s">
        <v>64</v>
      </c>
      <c r="E1344" s="74" t="s">
        <v>6323</v>
      </c>
      <c r="F1344" s="71" t="s">
        <v>6322</v>
      </c>
      <c r="G1344" s="314">
        <v>0</v>
      </c>
      <c r="H1344" s="67" t="s">
        <v>72</v>
      </c>
      <c r="I1344" s="69" t="s">
        <v>65</v>
      </c>
      <c r="J1344" s="70" t="s">
        <v>6321</v>
      </c>
      <c r="K1344" s="70">
        <v>9900000</v>
      </c>
      <c r="L1344" s="68" t="s">
        <v>67</v>
      </c>
      <c r="M1344" s="70" t="s">
        <v>6320</v>
      </c>
      <c r="N1344" s="70">
        <v>1102838856</v>
      </c>
      <c r="O1344" s="70">
        <v>1498</v>
      </c>
      <c r="P1344" s="158">
        <v>45475</v>
      </c>
      <c r="Q1344" s="70">
        <v>4519037000</v>
      </c>
      <c r="R1344" s="158">
        <v>45538</v>
      </c>
      <c r="S1344" s="70">
        <v>9900000</v>
      </c>
      <c r="T1344" s="67" t="s">
        <v>66</v>
      </c>
      <c r="U1344" s="70">
        <v>1192791759</v>
      </c>
      <c r="V1344" s="70" t="s">
        <v>2571</v>
      </c>
      <c r="W1344" s="158">
        <v>45538</v>
      </c>
      <c r="X1344" s="158">
        <v>45538</v>
      </c>
      <c r="Y1344" s="78" t="s">
        <v>74</v>
      </c>
      <c r="Z1344" s="158">
        <v>45626</v>
      </c>
      <c r="AA1344" s="71">
        <f t="shared" si="105"/>
        <v>88</v>
      </c>
      <c r="AB1344" s="71">
        <v>0</v>
      </c>
      <c r="AC1344" s="299">
        <v>0</v>
      </c>
      <c r="AD1344" s="71">
        <v>0</v>
      </c>
      <c r="AE1344" s="158" t="s">
        <v>74</v>
      </c>
      <c r="AF1344" s="71">
        <f t="shared" si="101"/>
        <v>0</v>
      </c>
      <c r="AG1344" s="70">
        <v>0</v>
      </c>
      <c r="AH1344" s="300">
        <v>0</v>
      </c>
      <c r="AI1344" s="158" t="s">
        <v>74</v>
      </c>
      <c r="AJ1344" s="67">
        <v>0</v>
      </c>
      <c r="AK1344" s="76" t="s">
        <v>74</v>
      </c>
      <c r="AL1344" s="76" t="s">
        <v>74</v>
      </c>
      <c r="AM1344" s="71">
        <f t="shared" si="102"/>
        <v>0</v>
      </c>
      <c r="AN1344" s="305">
        <f>+K1344+AC1344-AH1344</f>
        <v>9900000</v>
      </c>
      <c r="AO1344" s="67" t="s">
        <v>66</v>
      </c>
      <c r="AP1344" s="70">
        <v>9900000</v>
      </c>
      <c r="AQ1344" s="67" t="s">
        <v>94</v>
      </c>
      <c r="AR1344" s="70">
        <v>0</v>
      </c>
      <c r="AS1344" s="80" t="s">
        <v>74</v>
      </c>
      <c r="AT1344" s="301">
        <v>6600000</v>
      </c>
      <c r="AU1344" s="203">
        <f t="shared" si="103"/>
        <v>3300000</v>
      </c>
      <c r="AV1344" s="83">
        <f t="shared" si="104"/>
        <v>0.66666666666666663</v>
      </c>
      <c r="AW1344" s="158" t="s">
        <v>74</v>
      </c>
      <c r="AX1344" s="67" t="s">
        <v>95</v>
      </c>
      <c r="AY1344" s="71" t="s">
        <v>6319</v>
      </c>
      <c r="AZ1344" s="68" t="s">
        <v>66</v>
      </c>
      <c r="BA1344" s="68" t="s">
        <v>66</v>
      </c>
    </row>
    <row r="1345" spans="2:53" x14ac:dyDescent="0.25">
      <c r="B1345" s="68">
        <v>2024</v>
      </c>
      <c r="C1345" s="68">
        <v>891780111</v>
      </c>
      <c r="D1345" s="69" t="s">
        <v>64</v>
      </c>
      <c r="E1345" s="74" t="s">
        <v>6318</v>
      </c>
      <c r="F1345" s="71" t="s">
        <v>6317</v>
      </c>
      <c r="G1345" s="314">
        <v>0</v>
      </c>
      <c r="H1345" s="67" t="s">
        <v>72</v>
      </c>
      <c r="I1345" s="69" t="s">
        <v>723</v>
      </c>
      <c r="J1345" s="70" t="s">
        <v>6316</v>
      </c>
      <c r="K1345" s="70">
        <v>7500000</v>
      </c>
      <c r="L1345" s="68" t="s">
        <v>67</v>
      </c>
      <c r="M1345" s="70" t="s">
        <v>6315</v>
      </c>
      <c r="N1345" s="70">
        <v>1020807627</v>
      </c>
      <c r="O1345" s="70">
        <v>1467</v>
      </c>
      <c r="P1345" s="158">
        <v>45469</v>
      </c>
      <c r="Q1345" s="70">
        <v>178971000</v>
      </c>
      <c r="R1345" s="158">
        <v>45539</v>
      </c>
      <c r="S1345" s="70">
        <v>7500000</v>
      </c>
      <c r="T1345" s="67" t="s">
        <v>66</v>
      </c>
      <c r="U1345" s="70">
        <v>79738530</v>
      </c>
      <c r="V1345" s="70" t="s">
        <v>6303</v>
      </c>
      <c r="W1345" s="158">
        <v>45539</v>
      </c>
      <c r="X1345" s="158">
        <v>45539</v>
      </c>
      <c r="Y1345" s="78" t="s">
        <v>74</v>
      </c>
      <c r="Z1345" s="158">
        <v>45580</v>
      </c>
      <c r="AA1345" s="71">
        <f t="shared" si="105"/>
        <v>41</v>
      </c>
      <c r="AB1345" s="71">
        <v>0</v>
      </c>
      <c r="AC1345" s="299">
        <v>0</v>
      </c>
      <c r="AD1345" s="71">
        <v>0</v>
      </c>
      <c r="AE1345" s="158" t="s">
        <v>74</v>
      </c>
      <c r="AF1345" s="71">
        <f t="shared" si="101"/>
        <v>0</v>
      </c>
      <c r="AG1345" s="70">
        <v>0</v>
      </c>
      <c r="AH1345" s="300">
        <v>0</v>
      </c>
      <c r="AI1345" s="158" t="s">
        <v>74</v>
      </c>
      <c r="AJ1345" s="67">
        <v>0</v>
      </c>
      <c r="AK1345" s="76" t="s">
        <v>74</v>
      </c>
      <c r="AL1345" s="76" t="s">
        <v>74</v>
      </c>
      <c r="AM1345" s="71">
        <f t="shared" si="102"/>
        <v>0</v>
      </c>
      <c r="AN1345" s="305">
        <f>+K1345+AC1345-AH1345</f>
        <v>7500000</v>
      </c>
      <c r="AO1345" s="67" t="s">
        <v>66</v>
      </c>
      <c r="AP1345" s="70">
        <v>7500000</v>
      </c>
      <c r="AQ1345" s="67" t="s">
        <v>94</v>
      </c>
      <c r="AR1345" s="70">
        <v>0</v>
      </c>
      <c r="AS1345" s="80" t="s">
        <v>74</v>
      </c>
      <c r="AT1345" s="301">
        <v>7500000</v>
      </c>
      <c r="AU1345" s="203">
        <f t="shared" si="103"/>
        <v>0</v>
      </c>
      <c r="AV1345" s="83">
        <f t="shared" si="104"/>
        <v>1</v>
      </c>
      <c r="AW1345" s="158" t="s">
        <v>74</v>
      </c>
      <c r="AX1345" s="67" t="s">
        <v>80</v>
      </c>
      <c r="AY1345" s="71" t="s">
        <v>6314</v>
      </c>
      <c r="AZ1345" s="68" t="s">
        <v>66</v>
      </c>
      <c r="BA1345" s="68" t="s">
        <v>66</v>
      </c>
    </row>
    <row r="1346" spans="2:53" x14ac:dyDescent="0.25">
      <c r="B1346" s="68">
        <v>2024</v>
      </c>
      <c r="C1346" s="68">
        <v>891780111</v>
      </c>
      <c r="D1346" s="69" t="s">
        <v>64</v>
      </c>
      <c r="E1346" s="74" t="s">
        <v>6313</v>
      </c>
      <c r="F1346" s="71" t="s">
        <v>6312</v>
      </c>
      <c r="G1346" s="314">
        <v>0</v>
      </c>
      <c r="H1346" s="67" t="s">
        <v>72</v>
      </c>
      <c r="I1346" s="69" t="s">
        <v>65</v>
      </c>
      <c r="J1346" s="70" t="s">
        <v>6311</v>
      </c>
      <c r="K1346" s="70">
        <v>15000000</v>
      </c>
      <c r="L1346" s="68" t="s">
        <v>67</v>
      </c>
      <c r="M1346" s="70" t="s">
        <v>6310</v>
      </c>
      <c r="N1346" s="70">
        <v>1081808753</v>
      </c>
      <c r="O1346" s="70">
        <v>1498</v>
      </c>
      <c r="P1346" s="158">
        <v>45475</v>
      </c>
      <c r="Q1346" s="70">
        <v>4519037000</v>
      </c>
      <c r="R1346" s="158">
        <v>45539</v>
      </c>
      <c r="S1346" s="70">
        <v>15000000</v>
      </c>
      <c r="T1346" s="67" t="s">
        <v>66</v>
      </c>
      <c r="U1346" s="70">
        <v>1082964146</v>
      </c>
      <c r="V1346" s="70" t="s">
        <v>6309</v>
      </c>
      <c r="W1346" s="158">
        <v>45539</v>
      </c>
      <c r="X1346" s="158">
        <v>45539</v>
      </c>
      <c r="Y1346" s="78" t="s">
        <v>74</v>
      </c>
      <c r="Z1346" s="158">
        <v>45626</v>
      </c>
      <c r="AA1346" s="71">
        <f t="shared" si="105"/>
        <v>87</v>
      </c>
      <c r="AB1346" s="71">
        <v>0</v>
      </c>
      <c r="AC1346" s="299">
        <v>0</v>
      </c>
      <c r="AD1346" s="71">
        <v>0</v>
      </c>
      <c r="AE1346" s="158" t="s">
        <v>74</v>
      </c>
      <c r="AF1346" s="71">
        <f t="shared" si="101"/>
        <v>0</v>
      </c>
      <c r="AG1346" s="70">
        <v>0</v>
      </c>
      <c r="AH1346" s="300">
        <v>0</v>
      </c>
      <c r="AI1346" s="158" t="s">
        <v>74</v>
      </c>
      <c r="AJ1346" s="67">
        <v>0</v>
      </c>
      <c r="AK1346" s="76" t="s">
        <v>74</v>
      </c>
      <c r="AL1346" s="76" t="s">
        <v>74</v>
      </c>
      <c r="AM1346" s="71">
        <f t="shared" si="102"/>
        <v>0</v>
      </c>
      <c r="AN1346" s="305">
        <f>+K1346+AC1346-AH1346</f>
        <v>15000000</v>
      </c>
      <c r="AO1346" s="67" t="s">
        <v>66</v>
      </c>
      <c r="AP1346" s="70">
        <v>15000000</v>
      </c>
      <c r="AQ1346" s="67" t="s">
        <v>94</v>
      </c>
      <c r="AR1346" s="70">
        <v>0</v>
      </c>
      <c r="AS1346" s="80" t="s">
        <v>74</v>
      </c>
      <c r="AT1346" s="301">
        <v>5000000</v>
      </c>
      <c r="AU1346" s="203">
        <f t="shared" si="103"/>
        <v>10000000</v>
      </c>
      <c r="AV1346" s="83">
        <f t="shared" si="104"/>
        <v>0.33333333333333331</v>
      </c>
      <c r="AW1346" s="158" t="s">
        <v>74</v>
      </c>
      <c r="AX1346" s="67" t="s">
        <v>95</v>
      </c>
      <c r="AY1346" s="71" t="s">
        <v>6308</v>
      </c>
      <c r="AZ1346" s="68" t="s">
        <v>66</v>
      </c>
      <c r="BA1346" s="68" t="s">
        <v>66</v>
      </c>
    </row>
    <row r="1347" spans="2:53" x14ac:dyDescent="0.25">
      <c r="B1347" s="68">
        <v>2024</v>
      </c>
      <c r="C1347" s="68">
        <v>891780111</v>
      </c>
      <c r="D1347" s="69" t="s">
        <v>64</v>
      </c>
      <c r="E1347" s="74" t="s">
        <v>6307</v>
      </c>
      <c r="F1347" s="71" t="s">
        <v>6306</v>
      </c>
      <c r="G1347" s="314">
        <v>0</v>
      </c>
      <c r="H1347" s="67" t="s">
        <v>72</v>
      </c>
      <c r="I1347" s="69" t="s">
        <v>723</v>
      </c>
      <c r="J1347" s="70" t="s">
        <v>6305</v>
      </c>
      <c r="K1347" s="70">
        <v>4500000</v>
      </c>
      <c r="L1347" s="68" t="s">
        <v>67</v>
      </c>
      <c r="M1347" s="70" t="s">
        <v>6304</v>
      </c>
      <c r="N1347" s="70">
        <v>1015432527</v>
      </c>
      <c r="O1347" s="70">
        <v>1467</v>
      </c>
      <c r="P1347" s="158">
        <v>45469</v>
      </c>
      <c r="Q1347" s="70">
        <v>178971000</v>
      </c>
      <c r="R1347" s="158">
        <v>45539</v>
      </c>
      <c r="S1347" s="70">
        <v>4500000</v>
      </c>
      <c r="T1347" s="67" t="s">
        <v>66</v>
      </c>
      <c r="U1347" s="70">
        <v>79738530</v>
      </c>
      <c r="V1347" s="70" t="s">
        <v>6303</v>
      </c>
      <c r="W1347" s="158">
        <v>45539</v>
      </c>
      <c r="X1347" s="158">
        <v>45539</v>
      </c>
      <c r="Y1347" s="78" t="s">
        <v>74</v>
      </c>
      <c r="Z1347" s="158">
        <v>45580</v>
      </c>
      <c r="AA1347" s="71">
        <f t="shared" si="105"/>
        <v>41</v>
      </c>
      <c r="AB1347" s="71">
        <v>0</v>
      </c>
      <c r="AC1347" s="299">
        <v>0</v>
      </c>
      <c r="AD1347" s="71">
        <v>0</v>
      </c>
      <c r="AE1347" s="158" t="s">
        <v>74</v>
      </c>
      <c r="AF1347" s="71">
        <f t="shared" si="101"/>
        <v>0</v>
      </c>
      <c r="AG1347" s="70">
        <v>0</v>
      </c>
      <c r="AH1347" s="300">
        <v>0</v>
      </c>
      <c r="AI1347" s="158" t="s">
        <v>74</v>
      </c>
      <c r="AJ1347" s="67">
        <v>0</v>
      </c>
      <c r="AK1347" s="76" t="s">
        <v>74</v>
      </c>
      <c r="AL1347" s="76" t="s">
        <v>74</v>
      </c>
      <c r="AM1347" s="71">
        <f t="shared" si="102"/>
        <v>0</v>
      </c>
      <c r="AN1347" s="305">
        <f>+K1347+AC1347-AH1347</f>
        <v>4500000</v>
      </c>
      <c r="AO1347" s="67" t="s">
        <v>66</v>
      </c>
      <c r="AP1347" s="70">
        <v>4500000</v>
      </c>
      <c r="AQ1347" s="67" t="s">
        <v>94</v>
      </c>
      <c r="AR1347" s="70">
        <v>0</v>
      </c>
      <c r="AS1347" s="80" t="s">
        <v>74</v>
      </c>
      <c r="AT1347" s="301">
        <v>4500000</v>
      </c>
      <c r="AU1347" s="203">
        <f t="shared" si="103"/>
        <v>0</v>
      </c>
      <c r="AV1347" s="83">
        <f t="shared" si="104"/>
        <v>1</v>
      </c>
      <c r="AW1347" s="158" t="s">
        <v>74</v>
      </c>
      <c r="AX1347" s="67" t="s">
        <v>80</v>
      </c>
      <c r="AY1347" s="71" t="s">
        <v>6302</v>
      </c>
      <c r="AZ1347" s="68" t="s">
        <v>66</v>
      </c>
      <c r="BA1347" s="68" t="s">
        <v>66</v>
      </c>
    </row>
    <row r="1348" spans="2:53" x14ac:dyDescent="0.25">
      <c r="B1348" s="68">
        <v>2024</v>
      </c>
      <c r="C1348" s="68">
        <v>891780111</v>
      </c>
      <c r="D1348" s="69" t="s">
        <v>64</v>
      </c>
      <c r="E1348" s="74" t="s">
        <v>6301</v>
      </c>
      <c r="F1348" s="71" t="s">
        <v>6300</v>
      </c>
      <c r="G1348" s="314">
        <v>0</v>
      </c>
      <c r="H1348" s="67" t="s">
        <v>72</v>
      </c>
      <c r="I1348" s="69" t="s">
        <v>65</v>
      </c>
      <c r="J1348" s="70" t="s">
        <v>6299</v>
      </c>
      <c r="K1348" s="70">
        <v>10500000</v>
      </c>
      <c r="L1348" s="68" t="s">
        <v>67</v>
      </c>
      <c r="M1348" s="70" t="s">
        <v>6298</v>
      </c>
      <c r="N1348" s="70">
        <v>1082988749</v>
      </c>
      <c r="O1348" s="70">
        <v>1498</v>
      </c>
      <c r="P1348" s="158">
        <v>45475</v>
      </c>
      <c r="Q1348" s="70">
        <v>4519037000</v>
      </c>
      <c r="R1348" s="158">
        <v>45539</v>
      </c>
      <c r="S1348" s="70">
        <v>10500000</v>
      </c>
      <c r="T1348" s="67" t="s">
        <v>66</v>
      </c>
      <c r="U1348" s="70">
        <v>1082939683</v>
      </c>
      <c r="V1348" s="70" t="s">
        <v>6083</v>
      </c>
      <c r="W1348" s="158">
        <v>45539</v>
      </c>
      <c r="X1348" s="158">
        <v>45539</v>
      </c>
      <c r="Y1348" s="78" t="s">
        <v>74</v>
      </c>
      <c r="Z1348" s="158">
        <v>45641</v>
      </c>
      <c r="AA1348" s="71">
        <f t="shared" si="105"/>
        <v>102</v>
      </c>
      <c r="AB1348" s="71">
        <v>0</v>
      </c>
      <c r="AC1348" s="299">
        <v>0</v>
      </c>
      <c r="AD1348" s="71">
        <v>0</v>
      </c>
      <c r="AE1348" s="158" t="s">
        <v>74</v>
      </c>
      <c r="AF1348" s="71">
        <f t="shared" si="101"/>
        <v>0</v>
      </c>
      <c r="AG1348" s="70">
        <v>0</v>
      </c>
      <c r="AH1348" s="300">
        <v>0</v>
      </c>
      <c r="AI1348" s="158" t="s">
        <v>74</v>
      </c>
      <c r="AJ1348" s="67">
        <v>0</v>
      </c>
      <c r="AK1348" s="76" t="s">
        <v>74</v>
      </c>
      <c r="AL1348" s="76" t="s">
        <v>74</v>
      </c>
      <c r="AM1348" s="71">
        <f t="shared" si="102"/>
        <v>0</v>
      </c>
      <c r="AN1348" s="305">
        <f>+K1348+AC1348-AH1348</f>
        <v>10500000</v>
      </c>
      <c r="AO1348" s="67" t="s">
        <v>66</v>
      </c>
      <c r="AP1348" s="70">
        <v>10500000</v>
      </c>
      <c r="AQ1348" s="67" t="s">
        <v>94</v>
      </c>
      <c r="AR1348" s="70">
        <v>0</v>
      </c>
      <c r="AS1348" s="80" t="s">
        <v>74</v>
      </c>
      <c r="AT1348" s="301">
        <v>6000000</v>
      </c>
      <c r="AU1348" s="203">
        <f t="shared" si="103"/>
        <v>4500000</v>
      </c>
      <c r="AV1348" s="83">
        <f t="shared" si="104"/>
        <v>0.5714285714285714</v>
      </c>
      <c r="AW1348" s="158" t="s">
        <v>74</v>
      </c>
      <c r="AX1348" s="67" t="s">
        <v>95</v>
      </c>
      <c r="AY1348" s="71" t="s">
        <v>6297</v>
      </c>
      <c r="AZ1348" s="68" t="s">
        <v>66</v>
      </c>
      <c r="BA1348" s="68" t="s">
        <v>66</v>
      </c>
    </row>
    <row r="1349" spans="2:53" x14ac:dyDescent="0.25">
      <c r="B1349" s="68">
        <v>2024</v>
      </c>
      <c r="C1349" s="68">
        <v>891780111</v>
      </c>
      <c r="D1349" s="69" t="s">
        <v>64</v>
      </c>
      <c r="E1349" s="74" t="s">
        <v>6296</v>
      </c>
      <c r="F1349" s="71" t="s">
        <v>6295</v>
      </c>
      <c r="G1349" s="314">
        <v>0</v>
      </c>
      <c r="H1349" s="67" t="s">
        <v>72</v>
      </c>
      <c r="I1349" s="69" t="s">
        <v>65</v>
      </c>
      <c r="J1349" s="70" t="s">
        <v>6294</v>
      </c>
      <c r="K1349" s="70">
        <v>7500000</v>
      </c>
      <c r="L1349" s="68" t="s">
        <v>67</v>
      </c>
      <c r="M1349" s="70" t="s">
        <v>6293</v>
      </c>
      <c r="N1349" s="70">
        <v>1082886999</v>
      </c>
      <c r="O1349" s="70">
        <v>1499</v>
      </c>
      <c r="P1349" s="158">
        <v>45475</v>
      </c>
      <c r="Q1349" s="70">
        <v>2126650000</v>
      </c>
      <c r="R1349" s="158">
        <v>45540</v>
      </c>
      <c r="S1349" s="70">
        <v>7500000</v>
      </c>
      <c r="T1349" s="67" t="s">
        <v>66</v>
      </c>
      <c r="U1349" s="70">
        <v>85467461</v>
      </c>
      <c r="V1349" s="70" t="s">
        <v>6140</v>
      </c>
      <c r="W1349" s="158">
        <v>45540</v>
      </c>
      <c r="X1349" s="158">
        <v>45540</v>
      </c>
      <c r="Y1349" s="78" t="s">
        <v>74</v>
      </c>
      <c r="Z1349" s="158">
        <v>45626</v>
      </c>
      <c r="AA1349" s="71">
        <f t="shared" si="105"/>
        <v>86</v>
      </c>
      <c r="AB1349" s="71">
        <v>0</v>
      </c>
      <c r="AC1349" s="299">
        <v>0</v>
      </c>
      <c r="AD1349" s="71">
        <v>0</v>
      </c>
      <c r="AE1349" s="158" t="s">
        <v>74</v>
      </c>
      <c r="AF1349" s="71">
        <f t="shared" si="101"/>
        <v>0</v>
      </c>
      <c r="AG1349" s="70">
        <v>0</v>
      </c>
      <c r="AH1349" s="300">
        <v>0</v>
      </c>
      <c r="AI1349" s="158" t="s">
        <v>74</v>
      </c>
      <c r="AJ1349" s="67">
        <v>0</v>
      </c>
      <c r="AK1349" s="76" t="s">
        <v>74</v>
      </c>
      <c r="AL1349" s="76" t="s">
        <v>74</v>
      </c>
      <c r="AM1349" s="71">
        <f t="shared" si="102"/>
        <v>0</v>
      </c>
      <c r="AN1349" s="305">
        <f>+K1349+AC1349-AH1349</f>
        <v>7500000</v>
      </c>
      <c r="AO1349" s="67" t="s">
        <v>66</v>
      </c>
      <c r="AP1349" s="70">
        <v>7500000</v>
      </c>
      <c r="AQ1349" s="67" t="s">
        <v>94</v>
      </c>
      <c r="AR1349" s="70">
        <v>0</v>
      </c>
      <c r="AS1349" s="80" t="s">
        <v>74</v>
      </c>
      <c r="AT1349" s="301">
        <v>5000000</v>
      </c>
      <c r="AU1349" s="203">
        <f t="shared" si="103"/>
        <v>2500000</v>
      </c>
      <c r="AV1349" s="83">
        <f t="shared" si="104"/>
        <v>0.66666666666666663</v>
      </c>
      <c r="AW1349" s="158" t="s">
        <v>74</v>
      </c>
      <c r="AX1349" s="67" t="s">
        <v>95</v>
      </c>
      <c r="AY1349" s="71" t="s">
        <v>6292</v>
      </c>
      <c r="AZ1349" s="68" t="s">
        <v>66</v>
      </c>
      <c r="BA1349" s="68" t="s">
        <v>66</v>
      </c>
    </row>
    <row r="1350" spans="2:53" x14ac:dyDescent="0.25">
      <c r="B1350" s="68">
        <v>2024</v>
      </c>
      <c r="C1350" s="68">
        <v>891780111</v>
      </c>
      <c r="D1350" s="69" t="s">
        <v>64</v>
      </c>
      <c r="E1350" s="74" t="s">
        <v>6291</v>
      </c>
      <c r="F1350" s="71" t="s">
        <v>6290</v>
      </c>
      <c r="G1350" s="314">
        <v>0</v>
      </c>
      <c r="H1350" s="67" t="s">
        <v>72</v>
      </c>
      <c r="I1350" s="69" t="s">
        <v>723</v>
      </c>
      <c r="J1350" s="70" t="s">
        <v>6289</v>
      </c>
      <c r="K1350" s="70">
        <v>4400000</v>
      </c>
      <c r="L1350" s="68" t="s">
        <v>67</v>
      </c>
      <c r="M1350" s="70" t="s">
        <v>6288</v>
      </c>
      <c r="N1350" s="70">
        <v>1083016196</v>
      </c>
      <c r="O1350" s="70">
        <v>2034</v>
      </c>
      <c r="P1350" s="158">
        <v>45538</v>
      </c>
      <c r="Q1350" s="70">
        <v>4400000</v>
      </c>
      <c r="R1350" s="158">
        <v>45541</v>
      </c>
      <c r="S1350" s="70">
        <v>4400000</v>
      </c>
      <c r="T1350" s="67" t="s">
        <v>66</v>
      </c>
      <c r="U1350" s="70">
        <v>85455983</v>
      </c>
      <c r="V1350" s="70" t="s">
        <v>6253</v>
      </c>
      <c r="W1350" s="158">
        <v>45541</v>
      </c>
      <c r="X1350" s="158">
        <v>45541</v>
      </c>
      <c r="Y1350" s="78" t="s">
        <v>74</v>
      </c>
      <c r="Z1350" s="158">
        <v>45583</v>
      </c>
      <c r="AA1350" s="71">
        <f t="shared" si="105"/>
        <v>42</v>
      </c>
      <c r="AB1350" s="71">
        <v>0</v>
      </c>
      <c r="AC1350" s="299">
        <v>0</v>
      </c>
      <c r="AD1350" s="71">
        <v>0</v>
      </c>
      <c r="AE1350" s="158" t="s">
        <v>74</v>
      </c>
      <c r="AF1350" s="71">
        <f t="shared" si="101"/>
        <v>0</v>
      </c>
      <c r="AG1350" s="70">
        <v>0</v>
      </c>
      <c r="AH1350" s="300">
        <v>0</v>
      </c>
      <c r="AI1350" s="158" t="s">
        <v>74</v>
      </c>
      <c r="AJ1350" s="67">
        <v>0</v>
      </c>
      <c r="AK1350" s="76" t="s">
        <v>74</v>
      </c>
      <c r="AL1350" s="76" t="s">
        <v>74</v>
      </c>
      <c r="AM1350" s="71">
        <f t="shared" si="102"/>
        <v>0</v>
      </c>
      <c r="AN1350" s="305">
        <f>+K1350+AC1350-AH1350</f>
        <v>4400000</v>
      </c>
      <c r="AO1350" s="67" t="s">
        <v>66</v>
      </c>
      <c r="AP1350" s="70">
        <v>4400000</v>
      </c>
      <c r="AQ1350" s="67" t="s">
        <v>94</v>
      </c>
      <c r="AR1350" s="70">
        <v>0</v>
      </c>
      <c r="AS1350" s="80" t="s">
        <v>74</v>
      </c>
      <c r="AT1350" s="301">
        <v>4400000</v>
      </c>
      <c r="AU1350" s="203">
        <f t="shared" si="103"/>
        <v>0</v>
      </c>
      <c r="AV1350" s="83">
        <f t="shared" si="104"/>
        <v>1</v>
      </c>
      <c r="AW1350" s="158" t="s">
        <v>74</v>
      </c>
      <c r="AX1350" s="67" t="s">
        <v>80</v>
      </c>
      <c r="AY1350" s="71" t="s">
        <v>6287</v>
      </c>
      <c r="AZ1350" s="68" t="s">
        <v>66</v>
      </c>
      <c r="BA1350" s="68" t="s">
        <v>66</v>
      </c>
    </row>
    <row r="1351" spans="2:53" x14ac:dyDescent="0.25">
      <c r="B1351" s="68">
        <v>2024</v>
      </c>
      <c r="C1351" s="68">
        <v>891780111</v>
      </c>
      <c r="D1351" s="69" t="s">
        <v>64</v>
      </c>
      <c r="E1351" s="74" t="s">
        <v>6286</v>
      </c>
      <c r="F1351" s="71" t="s">
        <v>6285</v>
      </c>
      <c r="G1351" s="314">
        <v>0</v>
      </c>
      <c r="H1351" s="67" t="s">
        <v>72</v>
      </c>
      <c r="I1351" s="69" t="s">
        <v>65</v>
      </c>
      <c r="J1351" s="70" t="s">
        <v>6284</v>
      </c>
      <c r="K1351" s="70">
        <v>6300000</v>
      </c>
      <c r="L1351" s="68" t="s">
        <v>67</v>
      </c>
      <c r="M1351" s="70" t="s">
        <v>6283</v>
      </c>
      <c r="N1351" s="70">
        <v>1083047056</v>
      </c>
      <c r="O1351" s="70">
        <v>1499</v>
      </c>
      <c r="P1351" s="158">
        <v>45475</v>
      </c>
      <c r="Q1351" s="70">
        <v>2126650000</v>
      </c>
      <c r="R1351" s="158">
        <v>45541</v>
      </c>
      <c r="S1351" s="70">
        <v>6300000</v>
      </c>
      <c r="T1351" s="67" t="s">
        <v>66</v>
      </c>
      <c r="U1351" s="70">
        <v>85459497</v>
      </c>
      <c r="V1351" s="70" t="s">
        <v>4616</v>
      </c>
      <c r="W1351" s="158">
        <v>45541</v>
      </c>
      <c r="X1351" s="158">
        <v>45541</v>
      </c>
      <c r="Y1351" s="78" t="s">
        <v>74</v>
      </c>
      <c r="Z1351" s="158">
        <v>45626</v>
      </c>
      <c r="AA1351" s="71">
        <f t="shared" si="105"/>
        <v>85</v>
      </c>
      <c r="AB1351" s="71">
        <v>0</v>
      </c>
      <c r="AC1351" s="299">
        <v>0</v>
      </c>
      <c r="AD1351" s="71">
        <v>0</v>
      </c>
      <c r="AE1351" s="158" t="s">
        <v>74</v>
      </c>
      <c r="AF1351" s="71">
        <f t="shared" si="101"/>
        <v>0</v>
      </c>
      <c r="AG1351" s="70">
        <v>0</v>
      </c>
      <c r="AH1351" s="300">
        <v>0</v>
      </c>
      <c r="AI1351" s="158" t="s">
        <v>74</v>
      </c>
      <c r="AJ1351" s="67">
        <v>0</v>
      </c>
      <c r="AK1351" s="76" t="s">
        <v>74</v>
      </c>
      <c r="AL1351" s="76" t="s">
        <v>74</v>
      </c>
      <c r="AM1351" s="71">
        <f t="shared" si="102"/>
        <v>0</v>
      </c>
      <c r="AN1351" s="305">
        <f>+K1351+AC1351-AH1351</f>
        <v>6300000</v>
      </c>
      <c r="AO1351" s="67" t="s">
        <v>66</v>
      </c>
      <c r="AP1351" s="70">
        <v>6300000</v>
      </c>
      <c r="AQ1351" s="67" t="s">
        <v>94</v>
      </c>
      <c r="AR1351" s="70">
        <v>0</v>
      </c>
      <c r="AS1351" s="80" t="s">
        <v>74</v>
      </c>
      <c r="AT1351" s="301">
        <v>4200000</v>
      </c>
      <c r="AU1351" s="203">
        <f t="shared" si="103"/>
        <v>2100000</v>
      </c>
      <c r="AV1351" s="83">
        <f t="shared" si="104"/>
        <v>0.66666666666666663</v>
      </c>
      <c r="AW1351" s="158" t="s">
        <v>74</v>
      </c>
      <c r="AX1351" s="67" t="s">
        <v>95</v>
      </c>
      <c r="AY1351" s="71" t="s">
        <v>6282</v>
      </c>
      <c r="AZ1351" s="68" t="s">
        <v>66</v>
      </c>
      <c r="BA1351" s="68" t="s">
        <v>66</v>
      </c>
    </row>
    <row r="1352" spans="2:53" x14ac:dyDescent="0.25">
      <c r="B1352" s="68">
        <v>2024</v>
      </c>
      <c r="C1352" s="68">
        <v>891780111</v>
      </c>
      <c r="D1352" s="69" t="s">
        <v>64</v>
      </c>
      <c r="E1352" s="74" t="s">
        <v>6281</v>
      </c>
      <c r="F1352" s="71" t="s">
        <v>6280</v>
      </c>
      <c r="G1352" s="314">
        <v>0</v>
      </c>
      <c r="H1352" s="67" t="s">
        <v>72</v>
      </c>
      <c r="I1352" s="69" t="s">
        <v>65</v>
      </c>
      <c r="J1352" s="70" t="s">
        <v>6279</v>
      </c>
      <c r="K1352" s="70">
        <v>10000000</v>
      </c>
      <c r="L1352" s="68" t="s">
        <v>67</v>
      </c>
      <c r="M1352" s="70" t="s">
        <v>6278</v>
      </c>
      <c r="N1352" s="70">
        <v>1052983008</v>
      </c>
      <c r="O1352" s="70">
        <v>50</v>
      </c>
      <c r="P1352" s="158">
        <v>45306</v>
      </c>
      <c r="Q1352" s="70">
        <v>318249309.38</v>
      </c>
      <c r="R1352" s="158">
        <v>45545</v>
      </c>
      <c r="S1352" s="70">
        <v>10000000</v>
      </c>
      <c r="T1352" s="67" t="s">
        <v>66</v>
      </c>
      <c r="U1352" s="70">
        <v>1082870070</v>
      </c>
      <c r="V1352" s="70" t="s">
        <v>6187</v>
      </c>
      <c r="W1352" s="158">
        <v>45545</v>
      </c>
      <c r="X1352" s="158">
        <v>45545</v>
      </c>
      <c r="Y1352" s="78" t="s">
        <v>74</v>
      </c>
      <c r="Z1352" s="158">
        <v>45656</v>
      </c>
      <c r="AA1352" s="71">
        <f t="shared" si="105"/>
        <v>111</v>
      </c>
      <c r="AB1352" s="71">
        <v>0</v>
      </c>
      <c r="AC1352" s="299">
        <v>0</v>
      </c>
      <c r="AD1352" s="71">
        <v>0</v>
      </c>
      <c r="AE1352" s="158" t="s">
        <v>74</v>
      </c>
      <c r="AF1352" s="71">
        <f t="shared" ref="AF1352:AF1397" si="106">+IF(AE1352="1800-01-01",0,AE1352-Z1352)</f>
        <v>0</v>
      </c>
      <c r="AG1352" s="70">
        <v>0</v>
      </c>
      <c r="AH1352" s="300">
        <v>0</v>
      </c>
      <c r="AI1352" s="158" t="s">
        <v>74</v>
      </c>
      <c r="AJ1352" s="67">
        <v>0</v>
      </c>
      <c r="AK1352" s="76" t="s">
        <v>74</v>
      </c>
      <c r="AL1352" s="76" t="s">
        <v>74</v>
      </c>
      <c r="AM1352" s="71">
        <f t="shared" ref="AM1352:AM1397" si="107">+IF(AK1352="1800-01-01",0,AL1352-AK1352)</f>
        <v>0</v>
      </c>
      <c r="AN1352" s="305">
        <f>+K1352+AC1352-AH1352</f>
        <v>10000000</v>
      </c>
      <c r="AO1352" s="67" t="s">
        <v>66</v>
      </c>
      <c r="AP1352" s="70">
        <v>10000000</v>
      </c>
      <c r="AQ1352" s="67" t="s">
        <v>94</v>
      </c>
      <c r="AR1352" s="70">
        <v>0</v>
      </c>
      <c r="AS1352" s="80" t="s">
        <v>74</v>
      </c>
      <c r="AT1352" s="301">
        <v>5000000</v>
      </c>
      <c r="AU1352" s="203">
        <f t="shared" ref="AU1352:AU1397" si="108">AN1352-AT1352</f>
        <v>5000000</v>
      </c>
      <c r="AV1352" s="83">
        <f t="shared" ref="AV1352:AV1397" si="109">+IFERROR(AT1352/AN1352,"_")</f>
        <v>0.5</v>
      </c>
      <c r="AW1352" s="158" t="s">
        <v>74</v>
      </c>
      <c r="AX1352" s="67" t="s">
        <v>95</v>
      </c>
      <c r="AY1352" s="71" t="s">
        <v>6277</v>
      </c>
      <c r="AZ1352" s="68" t="s">
        <v>66</v>
      </c>
      <c r="BA1352" s="68" t="s">
        <v>66</v>
      </c>
    </row>
    <row r="1353" spans="2:53" x14ac:dyDescent="0.25">
      <c r="B1353" s="68">
        <v>2024</v>
      </c>
      <c r="C1353" s="68">
        <v>891780111</v>
      </c>
      <c r="D1353" s="69" t="s">
        <v>64</v>
      </c>
      <c r="E1353" s="74" t="s">
        <v>6276</v>
      </c>
      <c r="F1353" s="71" t="s">
        <v>6275</v>
      </c>
      <c r="G1353" s="314">
        <v>0</v>
      </c>
      <c r="H1353" s="67" t="s">
        <v>72</v>
      </c>
      <c r="I1353" s="69" t="s">
        <v>65</v>
      </c>
      <c r="J1353" s="70" t="s">
        <v>6274</v>
      </c>
      <c r="K1353" s="70">
        <v>20800000</v>
      </c>
      <c r="L1353" s="68" t="s">
        <v>67</v>
      </c>
      <c r="M1353" s="70" t="s">
        <v>2270</v>
      </c>
      <c r="N1353" s="70">
        <v>1082875832</v>
      </c>
      <c r="O1353" s="70">
        <v>50</v>
      </c>
      <c r="P1353" s="158">
        <v>45306</v>
      </c>
      <c r="Q1353" s="70">
        <v>318249309.38</v>
      </c>
      <c r="R1353" s="158">
        <v>45545</v>
      </c>
      <c r="S1353" s="70">
        <v>20800000</v>
      </c>
      <c r="T1353" s="67" t="s">
        <v>66</v>
      </c>
      <c r="U1353" s="70">
        <v>1082870070</v>
      </c>
      <c r="V1353" s="70" t="s">
        <v>6187</v>
      </c>
      <c r="W1353" s="158">
        <v>45545</v>
      </c>
      <c r="X1353" s="158">
        <v>45545</v>
      </c>
      <c r="Y1353" s="78" t="s">
        <v>74</v>
      </c>
      <c r="Z1353" s="158">
        <v>45656</v>
      </c>
      <c r="AA1353" s="71">
        <f t="shared" si="105"/>
        <v>111</v>
      </c>
      <c r="AB1353" s="71">
        <v>0</v>
      </c>
      <c r="AC1353" s="299">
        <v>0</v>
      </c>
      <c r="AD1353" s="71">
        <v>0</v>
      </c>
      <c r="AE1353" s="158" t="s">
        <v>74</v>
      </c>
      <c r="AF1353" s="71">
        <f t="shared" si="106"/>
        <v>0</v>
      </c>
      <c r="AG1353" s="70">
        <v>0</v>
      </c>
      <c r="AH1353" s="300">
        <v>0</v>
      </c>
      <c r="AI1353" s="158" t="s">
        <v>74</v>
      </c>
      <c r="AJ1353" s="67">
        <v>0</v>
      </c>
      <c r="AK1353" s="76" t="s">
        <v>74</v>
      </c>
      <c r="AL1353" s="76" t="s">
        <v>74</v>
      </c>
      <c r="AM1353" s="71">
        <f t="shared" si="107"/>
        <v>0</v>
      </c>
      <c r="AN1353" s="305">
        <f>+K1353+AC1353-AH1353</f>
        <v>20800000</v>
      </c>
      <c r="AO1353" s="67" t="s">
        <v>66</v>
      </c>
      <c r="AP1353" s="70">
        <v>20800000</v>
      </c>
      <c r="AQ1353" s="67" t="s">
        <v>94</v>
      </c>
      <c r="AR1353" s="70">
        <v>0</v>
      </c>
      <c r="AS1353" s="80" t="s">
        <v>74</v>
      </c>
      <c r="AT1353" s="301">
        <v>10400000</v>
      </c>
      <c r="AU1353" s="203">
        <f t="shared" si="108"/>
        <v>10400000</v>
      </c>
      <c r="AV1353" s="83">
        <f t="shared" si="109"/>
        <v>0.5</v>
      </c>
      <c r="AW1353" s="158" t="s">
        <v>74</v>
      </c>
      <c r="AX1353" s="67" t="s">
        <v>95</v>
      </c>
      <c r="AY1353" s="71" t="s">
        <v>6273</v>
      </c>
      <c r="AZ1353" s="68" t="s">
        <v>66</v>
      </c>
      <c r="BA1353" s="68" t="s">
        <v>66</v>
      </c>
    </row>
    <row r="1354" spans="2:53" x14ac:dyDescent="0.25">
      <c r="B1354" s="68">
        <v>2024</v>
      </c>
      <c r="C1354" s="68">
        <v>891780111</v>
      </c>
      <c r="D1354" s="69" t="s">
        <v>64</v>
      </c>
      <c r="E1354" s="74" t="s">
        <v>6272</v>
      </c>
      <c r="F1354" s="71" t="s">
        <v>6271</v>
      </c>
      <c r="G1354" s="314">
        <v>0</v>
      </c>
      <c r="H1354" s="67" t="s">
        <v>72</v>
      </c>
      <c r="I1354" s="69" t="s">
        <v>65</v>
      </c>
      <c r="J1354" s="70" t="s">
        <v>6270</v>
      </c>
      <c r="K1354" s="70">
        <v>8000000</v>
      </c>
      <c r="L1354" s="68" t="s">
        <v>67</v>
      </c>
      <c r="M1354" s="70" t="s">
        <v>6269</v>
      </c>
      <c r="N1354" s="70">
        <v>57297436</v>
      </c>
      <c r="O1354" s="70">
        <v>1095</v>
      </c>
      <c r="P1354" s="158">
        <v>45412</v>
      </c>
      <c r="Q1354" s="70">
        <v>50000000</v>
      </c>
      <c r="R1354" s="158">
        <v>45545</v>
      </c>
      <c r="S1354" s="70">
        <v>8000000</v>
      </c>
      <c r="T1354" s="67" t="s">
        <v>66</v>
      </c>
      <c r="U1354" s="70">
        <v>36724655</v>
      </c>
      <c r="V1354" s="70" t="s">
        <v>6268</v>
      </c>
      <c r="W1354" s="158">
        <v>45545</v>
      </c>
      <c r="X1354" s="158">
        <v>45545</v>
      </c>
      <c r="Y1354" s="78" t="s">
        <v>74</v>
      </c>
      <c r="Z1354" s="158">
        <v>45596</v>
      </c>
      <c r="AA1354" s="71">
        <f t="shared" si="105"/>
        <v>51</v>
      </c>
      <c r="AB1354" s="71">
        <v>0</v>
      </c>
      <c r="AC1354" s="299">
        <v>0</v>
      </c>
      <c r="AD1354" s="71">
        <v>0</v>
      </c>
      <c r="AE1354" s="158" t="s">
        <v>74</v>
      </c>
      <c r="AF1354" s="71">
        <f t="shared" si="106"/>
        <v>0</v>
      </c>
      <c r="AG1354" s="70">
        <v>0</v>
      </c>
      <c r="AH1354" s="300">
        <v>0</v>
      </c>
      <c r="AI1354" s="158" t="s">
        <v>74</v>
      </c>
      <c r="AJ1354" s="67">
        <v>0</v>
      </c>
      <c r="AK1354" s="76" t="s">
        <v>74</v>
      </c>
      <c r="AL1354" s="76" t="s">
        <v>74</v>
      </c>
      <c r="AM1354" s="71">
        <f t="shared" si="107"/>
        <v>0</v>
      </c>
      <c r="AN1354" s="305">
        <f>+K1354+AC1354-AH1354</f>
        <v>8000000</v>
      </c>
      <c r="AO1354" s="67" t="s">
        <v>66</v>
      </c>
      <c r="AP1354" s="70">
        <v>8000000</v>
      </c>
      <c r="AQ1354" s="67" t="s">
        <v>94</v>
      </c>
      <c r="AR1354" s="70">
        <v>0</v>
      </c>
      <c r="AS1354" s="80" t="s">
        <v>74</v>
      </c>
      <c r="AT1354" s="301">
        <v>8000000</v>
      </c>
      <c r="AU1354" s="203">
        <f t="shared" si="108"/>
        <v>0</v>
      </c>
      <c r="AV1354" s="83">
        <f t="shared" si="109"/>
        <v>1</v>
      </c>
      <c r="AW1354" s="158" t="s">
        <v>74</v>
      </c>
      <c r="AX1354" s="67" t="s">
        <v>80</v>
      </c>
      <c r="AY1354" s="71" t="s">
        <v>6267</v>
      </c>
      <c r="AZ1354" s="68" t="s">
        <v>66</v>
      </c>
      <c r="BA1354" s="68" t="s">
        <v>66</v>
      </c>
    </row>
    <row r="1355" spans="2:53" x14ac:dyDescent="0.25">
      <c r="B1355" s="68">
        <v>2024</v>
      </c>
      <c r="C1355" s="68">
        <v>891780111</v>
      </c>
      <c r="D1355" s="69" t="s">
        <v>64</v>
      </c>
      <c r="E1355" s="74" t="s">
        <v>6266</v>
      </c>
      <c r="F1355" s="71" t="s">
        <v>6265</v>
      </c>
      <c r="G1355" s="314">
        <v>0</v>
      </c>
      <c r="H1355" s="67" t="s">
        <v>72</v>
      </c>
      <c r="I1355" s="69" t="s">
        <v>65</v>
      </c>
      <c r="J1355" s="70" t="s">
        <v>6240</v>
      </c>
      <c r="K1355" s="70">
        <v>20000000</v>
      </c>
      <c r="L1355" s="68" t="s">
        <v>67</v>
      </c>
      <c r="M1355" s="70" t="s">
        <v>6264</v>
      </c>
      <c r="N1355" s="70">
        <v>1082984896</v>
      </c>
      <c r="O1355" s="70">
        <v>50</v>
      </c>
      <c r="P1355" s="158">
        <v>45306</v>
      </c>
      <c r="Q1355" s="70">
        <v>318249309.38</v>
      </c>
      <c r="R1355" s="158">
        <v>45546</v>
      </c>
      <c r="S1355" s="70">
        <v>20000000</v>
      </c>
      <c r="T1355" s="67" t="s">
        <v>66</v>
      </c>
      <c r="U1355" s="70">
        <v>1082870070</v>
      </c>
      <c r="V1355" s="70" t="s">
        <v>6187</v>
      </c>
      <c r="W1355" s="158">
        <v>45546</v>
      </c>
      <c r="X1355" s="158">
        <v>45546</v>
      </c>
      <c r="Y1355" s="78" t="s">
        <v>74</v>
      </c>
      <c r="Z1355" s="158">
        <v>45656</v>
      </c>
      <c r="AA1355" s="71">
        <f t="shared" si="105"/>
        <v>110</v>
      </c>
      <c r="AB1355" s="71">
        <v>0</v>
      </c>
      <c r="AC1355" s="299">
        <v>0</v>
      </c>
      <c r="AD1355" s="71">
        <v>0</v>
      </c>
      <c r="AE1355" s="158" t="s">
        <v>74</v>
      </c>
      <c r="AF1355" s="71">
        <f t="shared" si="106"/>
        <v>0</v>
      </c>
      <c r="AG1355" s="70">
        <v>0</v>
      </c>
      <c r="AH1355" s="300">
        <v>0</v>
      </c>
      <c r="AI1355" s="158" t="s">
        <v>74</v>
      </c>
      <c r="AJ1355" s="67">
        <v>0</v>
      </c>
      <c r="AK1355" s="76" t="s">
        <v>74</v>
      </c>
      <c r="AL1355" s="76" t="s">
        <v>74</v>
      </c>
      <c r="AM1355" s="71">
        <f t="shared" si="107"/>
        <v>0</v>
      </c>
      <c r="AN1355" s="305">
        <f>+K1355+AC1355-AH1355</f>
        <v>20000000</v>
      </c>
      <c r="AO1355" s="67" t="s">
        <v>66</v>
      </c>
      <c r="AP1355" s="70">
        <v>20000000</v>
      </c>
      <c r="AQ1355" s="67" t="s">
        <v>94</v>
      </c>
      <c r="AR1355" s="70">
        <v>0</v>
      </c>
      <c r="AS1355" s="80" t="s">
        <v>74</v>
      </c>
      <c r="AT1355" s="301">
        <v>10000000</v>
      </c>
      <c r="AU1355" s="203">
        <f t="shared" si="108"/>
        <v>10000000</v>
      </c>
      <c r="AV1355" s="83">
        <f t="shared" si="109"/>
        <v>0.5</v>
      </c>
      <c r="AW1355" s="158" t="s">
        <v>74</v>
      </c>
      <c r="AX1355" s="67" t="s">
        <v>95</v>
      </c>
      <c r="AY1355" s="71" t="s">
        <v>6263</v>
      </c>
      <c r="AZ1355" s="68" t="s">
        <v>66</v>
      </c>
      <c r="BA1355" s="68" t="s">
        <v>66</v>
      </c>
    </row>
    <row r="1356" spans="2:53" x14ac:dyDescent="0.25">
      <c r="B1356" s="68">
        <v>2024</v>
      </c>
      <c r="C1356" s="68">
        <v>891780111</v>
      </c>
      <c r="D1356" s="69" t="s">
        <v>64</v>
      </c>
      <c r="E1356" s="74" t="s">
        <v>6262</v>
      </c>
      <c r="F1356" s="71" t="s">
        <v>6261</v>
      </c>
      <c r="G1356" s="314">
        <v>0</v>
      </c>
      <c r="H1356" s="67" t="s">
        <v>72</v>
      </c>
      <c r="I1356" s="69" t="s">
        <v>65</v>
      </c>
      <c r="J1356" s="70" t="s">
        <v>6260</v>
      </c>
      <c r="K1356" s="70">
        <v>13600000</v>
      </c>
      <c r="L1356" s="68" t="s">
        <v>67</v>
      </c>
      <c r="M1356" s="70" t="s">
        <v>6259</v>
      </c>
      <c r="N1356" s="70">
        <v>1114816077</v>
      </c>
      <c r="O1356" s="70">
        <v>50</v>
      </c>
      <c r="P1356" s="158">
        <v>45306</v>
      </c>
      <c r="Q1356" s="70">
        <v>318249309.38</v>
      </c>
      <c r="R1356" s="158">
        <v>45546</v>
      </c>
      <c r="S1356" s="70">
        <v>13600000</v>
      </c>
      <c r="T1356" s="67" t="s">
        <v>66</v>
      </c>
      <c r="U1356" s="70">
        <v>1082870070</v>
      </c>
      <c r="V1356" s="70" t="s">
        <v>6187</v>
      </c>
      <c r="W1356" s="158">
        <v>45546</v>
      </c>
      <c r="X1356" s="158">
        <v>45546</v>
      </c>
      <c r="Y1356" s="78" t="s">
        <v>74</v>
      </c>
      <c r="Z1356" s="158">
        <v>45656</v>
      </c>
      <c r="AA1356" s="71">
        <f t="shared" si="105"/>
        <v>110</v>
      </c>
      <c r="AB1356" s="71">
        <v>0</v>
      </c>
      <c r="AC1356" s="299">
        <v>0</v>
      </c>
      <c r="AD1356" s="71">
        <v>0</v>
      </c>
      <c r="AE1356" s="158" t="s">
        <v>74</v>
      </c>
      <c r="AF1356" s="71">
        <f t="shared" si="106"/>
        <v>0</v>
      </c>
      <c r="AG1356" s="70">
        <v>0</v>
      </c>
      <c r="AH1356" s="300">
        <v>0</v>
      </c>
      <c r="AI1356" s="158" t="s">
        <v>74</v>
      </c>
      <c r="AJ1356" s="67">
        <v>0</v>
      </c>
      <c r="AK1356" s="76" t="s">
        <v>74</v>
      </c>
      <c r="AL1356" s="76" t="s">
        <v>74</v>
      </c>
      <c r="AM1356" s="71">
        <f t="shared" si="107"/>
        <v>0</v>
      </c>
      <c r="AN1356" s="305">
        <f>+K1356+AC1356-AH1356</f>
        <v>13600000</v>
      </c>
      <c r="AO1356" s="67" t="s">
        <v>66</v>
      </c>
      <c r="AP1356" s="70">
        <v>13600000</v>
      </c>
      <c r="AQ1356" s="67" t="s">
        <v>94</v>
      </c>
      <c r="AR1356" s="70">
        <v>0</v>
      </c>
      <c r="AS1356" s="80" t="s">
        <v>74</v>
      </c>
      <c r="AT1356" s="301">
        <v>6800000</v>
      </c>
      <c r="AU1356" s="203">
        <f t="shared" si="108"/>
        <v>6800000</v>
      </c>
      <c r="AV1356" s="83">
        <f t="shared" si="109"/>
        <v>0.5</v>
      </c>
      <c r="AW1356" s="158" t="s">
        <v>74</v>
      </c>
      <c r="AX1356" s="67" t="s">
        <v>95</v>
      </c>
      <c r="AY1356" s="71" t="s">
        <v>6258</v>
      </c>
      <c r="AZ1356" s="68" t="s">
        <v>66</v>
      </c>
      <c r="BA1356" s="68" t="s">
        <v>66</v>
      </c>
    </row>
    <row r="1357" spans="2:53" x14ac:dyDescent="0.25">
      <c r="B1357" s="68">
        <v>2024</v>
      </c>
      <c r="C1357" s="68">
        <v>891780111</v>
      </c>
      <c r="D1357" s="69" t="s">
        <v>64</v>
      </c>
      <c r="E1357" s="74" t="s">
        <v>6257</v>
      </c>
      <c r="F1357" s="71" t="s">
        <v>6256</v>
      </c>
      <c r="G1357" s="314">
        <v>0</v>
      </c>
      <c r="H1357" s="67" t="s">
        <v>72</v>
      </c>
      <c r="I1357" s="69" t="s">
        <v>65</v>
      </c>
      <c r="J1357" s="70" t="s">
        <v>6255</v>
      </c>
      <c r="K1357" s="70">
        <v>25000000</v>
      </c>
      <c r="L1357" s="68" t="s">
        <v>67</v>
      </c>
      <c r="M1357" s="70" t="s">
        <v>6254</v>
      </c>
      <c r="N1357" s="70">
        <v>32661345</v>
      </c>
      <c r="O1357" s="70">
        <v>1498</v>
      </c>
      <c r="P1357" s="158">
        <v>45475</v>
      </c>
      <c r="Q1357" s="70">
        <v>4519037000</v>
      </c>
      <c r="R1357" s="158">
        <v>45546</v>
      </c>
      <c r="S1357" s="70">
        <v>25000000</v>
      </c>
      <c r="T1357" s="67" t="s">
        <v>66</v>
      </c>
      <c r="U1357" s="70">
        <v>85455983</v>
      </c>
      <c r="V1357" s="70" t="s">
        <v>6253</v>
      </c>
      <c r="W1357" s="158">
        <v>45546</v>
      </c>
      <c r="X1357" s="158">
        <v>45546</v>
      </c>
      <c r="Y1357" s="78" t="s">
        <v>74</v>
      </c>
      <c r="Z1357" s="158">
        <v>45657</v>
      </c>
      <c r="AA1357" s="71">
        <f t="shared" si="105"/>
        <v>111</v>
      </c>
      <c r="AB1357" s="71">
        <v>0</v>
      </c>
      <c r="AC1357" s="299">
        <v>0</v>
      </c>
      <c r="AD1357" s="71">
        <v>0</v>
      </c>
      <c r="AE1357" s="158" t="s">
        <v>74</v>
      </c>
      <c r="AF1357" s="71">
        <f t="shared" si="106"/>
        <v>0</v>
      </c>
      <c r="AG1357" s="70">
        <v>0</v>
      </c>
      <c r="AH1357" s="300">
        <v>0</v>
      </c>
      <c r="AI1357" s="158" t="s">
        <v>74</v>
      </c>
      <c r="AJ1357" s="67">
        <v>0</v>
      </c>
      <c r="AK1357" s="76" t="s">
        <v>74</v>
      </c>
      <c r="AL1357" s="76" t="s">
        <v>74</v>
      </c>
      <c r="AM1357" s="71">
        <f t="shared" si="107"/>
        <v>0</v>
      </c>
      <c r="AN1357" s="305">
        <f>+K1357+AC1357-AH1357</f>
        <v>25000000</v>
      </c>
      <c r="AO1357" s="67" t="s">
        <v>66</v>
      </c>
      <c r="AP1357" s="70">
        <v>25000000</v>
      </c>
      <c r="AQ1357" s="67" t="s">
        <v>94</v>
      </c>
      <c r="AR1357" s="70">
        <v>0</v>
      </c>
      <c r="AS1357" s="80" t="s">
        <v>74</v>
      </c>
      <c r="AT1357" s="301">
        <v>12500000</v>
      </c>
      <c r="AU1357" s="203">
        <f t="shared" si="108"/>
        <v>12500000</v>
      </c>
      <c r="AV1357" s="83">
        <f t="shared" si="109"/>
        <v>0.5</v>
      </c>
      <c r="AW1357" s="158" t="s">
        <v>74</v>
      </c>
      <c r="AX1357" s="67" t="s">
        <v>95</v>
      </c>
      <c r="AY1357" s="71" t="s">
        <v>6252</v>
      </c>
      <c r="AZ1357" s="68" t="s">
        <v>66</v>
      </c>
      <c r="BA1357" s="68" t="s">
        <v>66</v>
      </c>
    </row>
    <row r="1358" spans="2:53" x14ac:dyDescent="0.25">
      <c r="B1358" s="68">
        <v>2024</v>
      </c>
      <c r="C1358" s="68">
        <v>891780111</v>
      </c>
      <c r="D1358" s="69" t="s">
        <v>64</v>
      </c>
      <c r="E1358" s="74" t="s">
        <v>6251</v>
      </c>
      <c r="F1358" s="71" t="s">
        <v>6250</v>
      </c>
      <c r="G1358" s="314">
        <v>0</v>
      </c>
      <c r="H1358" s="67" t="s">
        <v>72</v>
      </c>
      <c r="I1358" s="69" t="s">
        <v>65</v>
      </c>
      <c r="J1358" s="70" t="s">
        <v>6249</v>
      </c>
      <c r="K1358" s="70">
        <v>9600000</v>
      </c>
      <c r="L1358" s="68" t="s">
        <v>67</v>
      </c>
      <c r="M1358" s="70" t="s">
        <v>6248</v>
      </c>
      <c r="N1358" s="70">
        <v>1082909211</v>
      </c>
      <c r="O1358" s="70">
        <v>50</v>
      </c>
      <c r="P1358" s="158">
        <v>45306</v>
      </c>
      <c r="Q1358" s="70">
        <v>318249309.38</v>
      </c>
      <c r="R1358" s="158">
        <v>45547</v>
      </c>
      <c r="S1358" s="70">
        <v>9600000</v>
      </c>
      <c r="T1358" s="67" t="s">
        <v>66</v>
      </c>
      <c r="U1358" s="70">
        <v>1082870070</v>
      </c>
      <c r="V1358" s="70" t="s">
        <v>6187</v>
      </c>
      <c r="W1358" s="158">
        <v>45547</v>
      </c>
      <c r="X1358" s="158">
        <v>45547</v>
      </c>
      <c r="Y1358" s="78" t="s">
        <v>74</v>
      </c>
      <c r="Z1358" s="158">
        <v>45656</v>
      </c>
      <c r="AA1358" s="71">
        <f t="shared" si="105"/>
        <v>109</v>
      </c>
      <c r="AB1358" s="71">
        <v>0</v>
      </c>
      <c r="AC1358" s="299">
        <v>0</v>
      </c>
      <c r="AD1358" s="71">
        <v>0</v>
      </c>
      <c r="AE1358" s="158" t="s">
        <v>74</v>
      </c>
      <c r="AF1358" s="71">
        <f t="shared" si="106"/>
        <v>0</v>
      </c>
      <c r="AG1358" s="70">
        <v>0</v>
      </c>
      <c r="AH1358" s="300">
        <v>0</v>
      </c>
      <c r="AI1358" s="158" t="s">
        <v>74</v>
      </c>
      <c r="AJ1358" s="67">
        <v>0</v>
      </c>
      <c r="AK1358" s="76" t="s">
        <v>74</v>
      </c>
      <c r="AL1358" s="76" t="s">
        <v>74</v>
      </c>
      <c r="AM1358" s="71">
        <f t="shared" si="107"/>
        <v>0</v>
      </c>
      <c r="AN1358" s="305">
        <f>+K1358+AC1358-AH1358</f>
        <v>9600000</v>
      </c>
      <c r="AO1358" s="67" t="s">
        <v>66</v>
      </c>
      <c r="AP1358" s="70">
        <v>9600000</v>
      </c>
      <c r="AQ1358" s="67" t="s">
        <v>94</v>
      </c>
      <c r="AR1358" s="70">
        <v>0</v>
      </c>
      <c r="AS1358" s="80" t="s">
        <v>74</v>
      </c>
      <c r="AT1358" s="301">
        <v>4800000</v>
      </c>
      <c r="AU1358" s="203">
        <f t="shared" si="108"/>
        <v>4800000</v>
      </c>
      <c r="AV1358" s="83">
        <f t="shared" si="109"/>
        <v>0.5</v>
      </c>
      <c r="AW1358" s="158" t="s">
        <v>74</v>
      </c>
      <c r="AX1358" s="67" t="s">
        <v>95</v>
      </c>
      <c r="AY1358" s="71" t="s">
        <v>6247</v>
      </c>
      <c r="AZ1358" s="68" t="s">
        <v>66</v>
      </c>
      <c r="BA1358" s="68" t="s">
        <v>66</v>
      </c>
    </row>
    <row r="1359" spans="2:53" x14ac:dyDescent="0.25">
      <c r="B1359" s="68">
        <v>2024</v>
      </c>
      <c r="C1359" s="68">
        <v>891780111</v>
      </c>
      <c r="D1359" s="69" t="s">
        <v>64</v>
      </c>
      <c r="E1359" s="74" t="s">
        <v>6246</v>
      </c>
      <c r="F1359" s="71" t="s">
        <v>6245</v>
      </c>
      <c r="G1359" s="314">
        <v>0</v>
      </c>
      <c r="H1359" s="67" t="s">
        <v>72</v>
      </c>
      <c r="I1359" s="69" t="s">
        <v>65</v>
      </c>
      <c r="J1359" s="70" t="s">
        <v>6244</v>
      </c>
      <c r="K1359" s="70">
        <v>9600000</v>
      </c>
      <c r="L1359" s="68" t="s">
        <v>67</v>
      </c>
      <c r="M1359" s="70" t="s">
        <v>2355</v>
      </c>
      <c r="N1359" s="70">
        <v>33224219</v>
      </c>
      <c r="O1359" s="70">
        <v>50</v>
      </c>
      <c r="P1359" s="158">
        <v>45306</v>
      </c>
      <c r="Q1359" s="70">
        <v>318249309.38</v>
      </c>
      <c r="R1359" s="158">
        <v>45547</v>
      </c>
      <c r="S1359" s="70">
        <v>9600000</v>
      </c>
      <c r="T1359" s="67" t="s">
        <v>66</v>
      </c>
      <c r="U1359" s="70">
        <v>1082870070</v>
      </c>
      <c r="V1359" s="70" t="s">
        <v>6187</v>
      </c>
      <c r="W1359" s="158">
        <v>45547</v>
      </c>
      <c r="X1359" s="158">
        <v>45547</v>
      </c>
      <c r="Y1359" s="78" t="s">
        <v>74</v>
      </c>
      <c r="Z1359" s="158">
        <v>45656</v>
      </c>
      <c r="AA1359" s="71">
        <f t="shared" si="105"/>
        <v>109</v>
      </c>
      <c r="AB1359" s="71">
        <v>0</v>
      </c>
      <c r="AC1359" s="299">
        <v>0</v>
      </c>
      <c r="AD1359" s="71">
        <v>0</v>
      </c>
      <c r="AE1359" s="158" t="s">
        <v>74</v>
      </c>
      <c r="AF1359" s="71">
        <f t="shared" si="106"/>
        <v>0</v>
      </c>
      <c r="AG1359" s="70">
        <v>0</v>
      </c>
      <c r="AH1359" s="300">
        <v>0</v>
      </c>
      <c r="AI1359" s="158" t="s">
        <v>74</v>
      </c>
      <c r="AJ1359" s="67">
        <v>0</v>
      </c>
      <c r="AK1359" s="76" t="s">
        <v>74</v>
      </c>
      <c r="AL1359" s="76" t="s">
        <v>74</v>
      </c>
      <c r="AM1359" s="71">
        <f t="shared" si="107"/>
        <v>0</v>
      </c>
      <c r="AN1359" s="305">
        <f>+K1359+AC1359-AH1359</f>
        <v>9600000</v>
      </c>
      <c r="AO1359" s="67" t="s">
        <v>66</v>
      </c>
      <c r="AP1359" s="70">
        <v>9600000</v>
      </c>
      <c r="AQ1359" s="67" t="s">
        <v>94</v>
      </c>
      <c r="AR1359" s="70">
        <v>0</v>
      </c>
      <c r="AS1359" s="80" t="s">
        <v>74</v>
      </c>
      <c r="AT1359" s="301">
        <v>4800000</v>
      </c>
      <c r="AU1359" s="203">
        <f t="shared" si="108"/>
        <v>4800000</v>
      </c>
      <c r="AV1359" s="83">
        <f t="shared" si="109"/>
        <v>0.5</v>
      </c>
      <c r="AW1359" s="158" t="s">
        <v>74</v>
      </c>
      <c r="AX1359" s="67" t="s">
        <v>95</v>
      </c>
      <c r="AY1359" s="71" t="s">
        <v>6243</v>
      </c>
      <c r="AZ1359" s="68" t="s">
        <v>66</v>
      </c>
      <c r="BA1359" s="68" t="s">
        <v>66</v>
      </c>
    </row>
    <row r="1360" spans="2:53" x14ac:dyDescent="0.25">
      <c r="B1360" s="68">
        <v>2024</v>
      </c>
      <c r="C1360" s="68">
        <v>891780111</v>
      </c>
      <c r="D1360" s="69" t="s">
        <v>64</v>
      </c>
      <c r="E1360" s="74" t="s">
        <v>6242</v>
      </c>
      <c r="F1360" s="71" t="s">
        <v>6241</v>
      </c>
      <c r="G1360" s="314">
        <v>0</v>
      </c>
      <c r="H1360" s="67" t="s">
        <v>72</v>
      </c>
      <c r="I1360" s="69" t="s">
        <v>65</v>
      </c>
      <c r="J1360" s="70" t="s">
        <v>6240</v>
      </c>
      <c r="K1360" s="70">
        <v>20000000</v>
      </c>
      <c r="L1360" s="68" t="s">
        <v>67</v>
      </c>
      <c r="M1360" s="70" t="s">
        <v>6239</v>
      </c>
      <c r="N1360" s="70">
        <v>1143224044</v>
      </c>
      <c r="O1360" s="70">
        <v>50</v>
      </c>
      <c r="P1360" s="158">
        <v>45306</v>
      </c>
      <c r="Q1360" s="70">
        <v>318249309.38</v>
      </c>
      <c r="R1360" s="158">
        <v>45547</v>
      </c>
      <c r="S1360" s="70">
        <v>20000000</v>
      </c>
      <c r="T1360" s="67" t="s">
        <v>66</v>
      </c>
      <c r="U1360" s="70">
        <v>1082870070</v>
      </c>
      <c r="V1360" s="70" t="s">
        <v>6187</v>
      </c>
      <c r="W1360" s="158">
        <v>45547</v>
      </c>
      <c r="X1360" s="158">
        <v>45547</v>
      </c>
      <c r="Y1360" s="78" t="s">
        <v>74</v>
      </c>
      <c r="Z1360" s="158">
        <v>45656</v>
      </c>
      <c r="AA1360" s="71">
        <f t="shared" si="105"/>
        <v>109</v>
      </c>
      <c r="AB1360" s="71">
        <v>0</v>
      </c>
      <c r="AC1360" s="299">
        <v>0</v>
      </c>
      <c r="AD1360" s="71">
        <v>0</v>
      </c>
      <c r="AE1360" s="158" t="s">
        <v>74</v>
      </c>
      <c r="AF1360" s="71">
        <f t="shared" si="106"/>
        <v>0</v>
      </c>
      <c r="AG1360" s="70">
        <v>0</v>
      </c>
      <c r="AH1360" s="300">
        <v>0</v>
      </c>
      <c r="AI1360" s="158" t="s">
        <v>74</v>
      </c>
      <c r="AJ1360" s="67">
        <v>0</v>
      </c>
      <c r="AK1360" s="76" t="s">
        <v>74</v>
      </c>
      <c r="AL1360" s="76" t="s">
        <v>74</v>
      </c>
      <c r="AM1360" s="71">
        <f t="shared" si="107"/>
        <v>0</v>
      </c>
      <c r="AN1360" s="305">
        <f>+K1360+AC1360-AH1360</f>
        <v>20000000</v>
      </c>
      <c r="AO1360" s="67" t="s">
        <v>66</v>
      </c>
      <c r="AP1360" s="70">
        <v>20000000</v>
      </c>
      <c r="AQ1360" s="67" t="s">
        <v>94</v>
      </c>
      <c r="AR1360" s="70">
        <v>0</v>
      </c>
      <c r="AS1360" s="80" t="s">
        <v>74</v>
      </c>
      <c r="AT1360" s="301">
        <v>10000000</v>
      </c>
      <c r="AU1360" s="203">
        <f t="shared" si="108"/>
        <v>10000000</v>
      </c>
      <c r="AV1360" s="83">
        <f t="shared" si="109"/>
        <v>0.5</v>
      </c>
      <c r="AW1360" s="158" t="s">
        <v>74</v>
      </c>
      <c r="AX1360" s="67" t="s">
        <v>95</v>
      </c>
      <c r="AY1360" s="71" t="s">
        <v>6238</v>
      </c>
      <c r="AZ1360" s="68" t="s">
        <v>66</v>
      </c>
      <c r="BA1360" s="68" t="s">
        <v>66</v>
      </c>
    </row>
    <row r="1361" spans="2:53" x14ac:dyDescent="0.25">
      <c r="B1361" s="68">
        <v>2024</v>
      </c>
      <c r="C1361" s="68">
        <v>891780111</v>
      </c>
      <c r="D1361" s="69" t="s">
        <v>64</v>
      </c>
      <c r="E1361" s="74" t="s">
        <v>6237</v>
      </c>
      <c r="F1361" s="71" t="s">
        <v>6236</v>
      </c>
      <c r="G1361" s="314">
        <v>0</v>
      </c>
      <c r="H1361" s="67" t="s">
        <v>72</v>
      </c>
      <c r="I1361" s="69" t="s">
        <v>65</v>
      </c>
      <c r="J1361" s="70" t="s">
        <v>6235</v>
      </c>
      <c r="K1361" s="70">
        <v>11500000</v>
      </c>
      <c r="L1361" s="68" t="s">
        <v>67</v>
      </c>
      <c r="M1361" s="70" t="s">
        <v>6234</v>
      </c>
      <c r="N1361" s="70">
        <v>1083014411</v>
      </c>
      <c r="O1361" s="70">
        <v>50</v>
      </c>
      <c r="P1361" s="158">
        <v>45306</v>
      </c>
      <c r="Q1361" s="70">
        <v>318249309.38</v>
      </c>
      <c r="R1361" s="158">
        <v>45547</v>
      </c>
      <c r="S1361" s="70">
        <v>11500000</v>
      </c>
      <c r="T1361" s="67" t="s">
        <v>66</v>
      </c>
      <c r="U1361" s="70">
        <v>1082870070</v>
      </c>
      <c r="V1361" s="70" t="s">
        <v>6187</v>
      </c>
      <c r="W1361" s="158">
        <v>45547</v>
      </c>
      <c r="X1361" s="158">
        <v>45547</v>
      </c>
      <c r="Y1361" s="78" t="s">
        <v>74</v>
      </c>
      <c r="Z1361" s="158">
        <v>45656</v>
      </c>
      <c r="AA1361" s="71">
        <f t="shared" si="105"/>
        <v>109</v>
      </c>
      <c r="AB1361" s="71">
        <v>0</v>
      </c>
      <c r="AC1361" s="299">
        <v>0</v>
      </c>
      <c r="AD1361" s="71">
        <v>0</v>
      </c>
      <c r="AE1361" s="158" t="s">
        <v>74</v>
      </c>
      <c r="AF1361" s="71">
        <f t="shared" si="106"/>
        <v>0</v>
      </c>
      <c r="AG1361" s="70">
        <v>0</v>
      </c>
      <c r="AH1361" s="300">
        <v>0</v>
      </c>
      <c r="AI1361" s="158" t="s">
        <v>74</v>
      </c>
      <c r="AJ1361" s="67">
        <v>0</v>
      </c>
      <c r="AK1361" s="76" t="s">
        <v>74</v>
      </c>
      <c r="AL1361" s="76" t="s">
        <v>74</v>
      </c>
      <c r="AM1361" s="71">
        <f t="shared" si="107"/>
        <v>0</v>
      </c>
      <c r="AN1361" s="305">
        <f>+K1361+AC1361-AH1361</f>
        <v>11500000</v>
      </c>
      <c r="AO1361" s="67" t="s">
        <v>66</v>
      </c>
      <c r="AP1361" s="70">
        <v>11500000</v>
      </c>
      <c r="AQ1361" s="67" t="s">
        <v>94</v>
      </c>
      <c r="AR1361" s="70">
        <v>0</v>
      </c>
      <c r="AS1361" s="80" t="s">
        <v>74</v>
      </c>
      <c r="AT1361" s="301">
        <v>5750000</v>
      </c>
      <c r="AU1361" s="203">
        <f t="shared" si="108"/>
        <v>5750000</v>
      </c>
      <c r="AV1361" s="83">
        <f t="shared" si="109"/>
        <v>0.5</v>
      </c>
      <c r="AW1361" s="158" t="s">
        <v>74</v>
      </c>
      <c r="AX1361" s="67" t="s">
        <v>95</v>
      </c>
      <c r="AY1361" s="71" t="s">
        <v>6233</v>
      </c>
      <c r="AZ1361" s="68" t="s">
        <v>66</v>
      </c>
      <c r="BA1361" s="68" t="s">
        <v>66</v>
      </c>
    </row>
    <row r="1362" spans="2:53" x14ac:dyDescent="0.25">
      <c r="B1362" s="68">
        <v>2024</v>
      </c>
      <c r="C1362" s="68">
        <v>891780111</v>
      </c>
      <c r="D1362" s="69" t="s">
        <v>64</v>
      </c>
      <c r="E1362" s="74" t="s">
        <v>6232</v>
      </c>
      <c r="F1362" s="71" t="s">
        <v>6231</v>
      </c>
      <c r="G1362" s="314">
        <v>0</v>
      </c>
      <c r="H1362" s="67" t="s">
        <v>72</v>
      </c>
      <c r="I1362" s="69" t="s">
        <v>65</v>
      </c>
      <c r="J1362" s="70" t="s">
        <v>6230</v>
      </c>
      <c r="K1362" s="70">
        <v>9000000</v>
      </c>
      <c r="L1362" s="68" t="s">
        <v>67</v>
      </c>
      <c r="M1362" s="70" t="s">
        <v>6229</v>
      </c>
      <c r="N1362" s="70">
        <v>1004278039</v>
      </c>
      <c r="O1362" s="70">
        <v>1498</v>
      </c>
      <c r="P1362" s="158">
        <v>45475</v>
      </c>
      <c r="Q1362" s="70">
        <v>4519037000</v>
      </c>
      <c r="R1362" s="158">
        <v>45551</v>
      </c>
      <c r="S1362" s="70">
        <v>9000000</v>
      </c>
      <c r="T1362" s="67" t="s">
        <v>66</v>
      </c>
      <c r="U1362" s="70">
        <v>57461216</v>
      </c>
      <c r="V1362" s="70" t="s">
        <v>4578</v>
      </c>
      <c r="W1362" s="158">
        <v>45551</v>
      </c>
      <c r="X1362" s="158">
        <v>45551</v>
      </c>
      <c r="Y1362" s="78" t="s">
        <v>74</v>
      </c>
      <c r="Z1362" s="158">
        <v>45641</v>
      </c>
      <c r="AA1362" s="71">
        <f t="shared" si="105"/>
        <v>90</v>
      </c>
      <c r="AB1362" s="71">
        <v>0</v>
      </c>
      <c r="AC1362" s="299">
        <v>0</v>
      </c>
      <c r="AD1362" s="71">
        <v>0</v>
      </c>
      <c r="AE1362" s="158" t="s">
        <v>74</v>
      </c>
      <c r="AF1362" s="71">
        <f t="shared" si="106"/>
        <v>0</v>
      </c>
      <c r="AG1362" s="70">
        <v>0</v>
      </c>
      <c r="AH1362" s="300">
        <v>0</v>
      </c>
      <c r="AI1362" s="158" t="s">
        <v>74</v>
      </c>
      <c r="AJ1362" s="67">
        <v>0</v>
      </c>
      <c r="AK1362" s="76" t="s">
        <v>74</v>
      </c>
      <c r="AL1362" s="76" t="s">
        <v>74</v>
      </c>
      <c r="AM1362" s="71">
        <f t="shared" si="107"/>
        <v>0</v>
      </c>
      <c r="AN1362" s="305">
        <f>+K1362+AC1362-AH1362</f>
        <v>9000000</v>
      </c>
      <c r="AO1362" s="67" t="s">
        <v>66</v>
      </c>
      <c r="AP1362" s="70">
        <v>9000000</v>
      </c>
      <c r="AQ1362" s="67" t="s">
        <v>94</v>
      </c>
      <c r="AR1362" s="70">
        <v>0</v>
      </c>
      <c r="AS1362" s="80" t="s">
        <v>74</v>
      </c>
      <c r="AT1362" s="301">
        <v>4500000</v>
      </c>
      <c r="AU1362" s="203">
        <f t="shared" si="108"/>
        <v>4500000</v>
      </c>
      <c r="AV1362" s="83">
        <f t="shared" si="109"/>
        <v>0.5</v>
      </c>
      <c r="AW1362" s="158" t="s">
        <v>74</v>
      </c>
      <c r="AX1362" s="67" t="s">
        <v>95</v>
      </c>
      <c r="AY1362" s="71" t="s">
        <v>6228</v>
      </c>
      <c r="AZ1362" s="68" t="s">
        <v>66</v>
      </c>
      <c r="BA1362" s="68" t="s">
        <v>66</v>
      </c>
    </row>
    <row r="1363" spans="2:53" x14ac:dyDescent="0.25">
      <c r="B1363" s="68">
        <v>2024</v>
      </c>
      <c r="C1363" s="68">
        <v>891780111</v>
      </c>
      <c r="D1363" s="69" t="s">
        <v>64</v>
      </c>
      <c r="E1363" s="74" t="s">
        <v>6227</v>
      </c>
      <c r="F1363" s="71" t="s">
        <v>6226</v>
      </c>
      <c r="G1363" s="314">
        <v>0</v>
      </c>
      <c r="H1363" s="67" t="s">
        <v>72</v>
      </c>
      <c r="I1363" s="69" t="s">
        <v>65</v>
      </c>
      <c r="J1363" s="70" t="s">
        <v>6225</v>
      </c>
      <c r="K1363" s="70">
        <v>12600000</v>
      </c>
      <c r="L1363" s="68" t="s">
        <v>67</v>
      </c>
      <c r="M1363" s="70" t="s">
        <v>6224</v>
      </c>
      <c r="N1363" s="70">
        <v>1082861946</v>
      </c>
      <c r="O1363" s="70">
        <v>1498</v>
      </c>
      <c r="P1363" s="158">
        <v>45475</v>
      </c>
      <c r="Q1363" s="70">
        <v>4519037000</v>
      </c>
      <c r="R1363" s="158">
        <v>45551</v>
      </c>
      <c r="S1363" s="70">
        <v>12600000</v>
      </c>
      <c r="T1363" s="67" t="s">
        <v>66</v>
      </c>
      <c r="U1363" s="70">
        <v>57400977</v>
      </c>
      <c r="V1363" s="70" t="s">
        <v>6223</v>
      </c>
      <c r="W1363" s="158">
        <v>45551</v>
      </c>
      <c r="X1363" s="158">
        <v>45551</v>
      </c>
      <c r="Y1363" s="78" t="s">
        <v>74</v>
      </c>
      <c r="Z1363" s="158">
        <v>45641</v>
      </c>
      <c r="AA1363" s="71">
        <f t="shared" si="105"/>
        <v>90</v>
      </c>
      <c r="AB1363" s="71">
        <v>0</v>
      </c>
      <c r="AC1363" s="299">
        <v>0</v>
      </c>
      <c r="AD1363" s="71">
        <v>0</v>
      </c>
      <c r="AE1363" s="158" t="s">
        <v>74</v>
      </c>
      <c r="AF1363" s="71">
        <f t="shared" si="106"/>
        <v>0</v>
      </c>
      <c r="AG1363" s="70">
        <v>0</v>
      </c>
      <c r="AH1363" s="300">
        <v>0</v>
      </c>
      <c r="AI1363" s="158" t="s">
        <v>74</v>
      </c>
      <c r="AJ1363" s="67">
        <v>0</v>
      </c>
      <c r="AK1363" s="76" t="s">
        <v>74</v>
      </c>
      <c r="AL1363" s="76" t="s">
        <v>74</v>
      </c>
      <c r="AM1363" s="71">
        <f t="shared" si="107"/>
        <v>0</v>
      </c>
      <c r="AN1363" s="305">
        <f>+K1363+AC1363-AH1363</f>
        <v>12600000</v>
      </c>
      <c r="AO1363" s="67" t="s">
        <v>66</v>
      </c>
      <c r="AP1363" s="70">
        <v>12600000</v>
      </c>
      <c r="AQ1363" s="67" t="s">
        <v>94</v>
      </c>
      <c r="AR1363" s="70">
        <v>0</v>
      </c>
      <c r="AS1363" s="80" t="s">
        <v>74</v>
      </c>
      <c r="AT1363" s="301">
        <v>7100000</v>
      </c>
      <c r="AU1363" s="203">
        <f t="shared" si="108"/>
        <v>5500000</v>
      </c>
      <c r="AV1363" s="83">
        <f t="shared" si="109"/>
        <v>0.56349206349206349</v>
      </c>
      <c r="AW1363" s="158" t="s">
        <v>74</v>
      </c>
      <c r="AX1363" s="67" t="s">
        <v>95</v>
      </c>
      <c r="AY1363" s="71" t="s">
        <v>6222</v>
      </c>
      <c r="AZ1363" s="68" t="s">
        <v>66</v>
      </c>
      <c r="BA1363" s="68" t="s">
        <v>66</v>
      </c>
    </row>
    <row r="1364" spans="2:53" x14ac:dyDescent="0.25">
      <c r="B1364" s="68">
        <v>2024</v>
      </c>
      <c r="C1364" s="68">
        <v>891780111</v>
      </c>
      <c r="D1364" s="69" t="s">
        <v>64</v>
      </c>
      <c r="E1364" s="74" t="s">
        <v>6221</v>
      </c>
      <c r="F1364" s="71" t="s">
        <v>6220</v>
      </c>
      <c r="G1364" s="314">
        <v>0</v>
      </c>
      <c r="H1364" s="67" t="s">
        <v>72</v>
      </c>
      <c r="I1364" s="69" t="s">
        <v>65</v>
      </c>
      <c r="J1364" s="70" t="s">
        <v>6219</v>
      </c>
      <c r="K1364" s="70">
        <v>7200000</v>
      </c>
      <c r="L1364" s="68" t="s">
        <v>67</v>
      </c>
      <c r="M1364" s="70" t="s">
        <v>6218</v>
      </c>
      <c r="N1364" s="70">
        <v>1004371625</v>
      </c>
      <c r="O1364" s="70">
        <v>1498</v>
      </c>
      <c r="P1364" s="158">
        <v>45475</v>
      </c>
      <c r="Q1364" s="70">
        <v>4519037000</v>
      </c>
      <c r="R1364" s="158">
        <v>45553</v>
      </c>
      <c r="S1364" s="70">
        <v>7200000</v>
      </c>
      <c r="T1364" s="67" t="s">
        <v>66</v>
      </c>
      <c r="U1364" s="70">
        <v>79732773</v>
      </c>
      <c r="V1364" s="70" t="s">
        <v>6217</v>
      </c>
      <c r="W1364" s="158">
        <v>45553</v>
      </c>
      <c r="X1364" s="158">
        <v>45553</v>
      </c>
      <c r="Y1364" s="78" t="s">
        <v>74</v>
      </c>
      <c r="Z1364" s="158">
        <v>45626</v>
      </c>
      <c r="AA1364" s="71">
        <f t="shared" si="105"/>
        <v>73</v>
      </c>
      <c r="AB1364" s="71">
        <v>0</v>
      </c>
      <c r="AC1364" s="299">
        <v>0</v>
      </c>
      <c r="AD1364" s="71">
        <v>0</v>
      </c>
      <c r="AE1364" s="158" t="s">
        <v>74</v>
      </c>
      <c r="AF1364" s="71">
        <f t="shared" si="106"/>
        <v>0</v>
      </c>
      <c r="AG1364" s="70">
        <v>0</v>
      </c>
      <c r="AH1364" s="300">
        <v>0</v>
      </c>
      <c r="AI1364" s="158" t="s">
        <v>74</v>
      </c>
      <c r="AJ1364" s="67">
        <v>0</v>
      </c>
      <c r="AK1364" s="76" t="s">
        <v>74</v>
      </c>
      <c r="AL1364" s="76" t="s">
        <v>74</v>
      </c>
      <c r="AM1364" s="71">
        <f t="shared" si="107"/>
        <v>0</v>
      </c>
      <c r="AN1364" s="305">
        <f>+K1364+AC1364-AH1364</f>
        <v>7200000</v>
      </c>
      <c r="AO1364" s="67" t="s">
        <v>66</v>
      </c>
      <c r="AP1364" s="70">
        <v>7200000</v>
      </c>
      <c r="AQ1364" s="67" t="s">
        <v>94</v>
      </c>
      <c r="AR1364" s="70">
        <v>0</v>
      </c>
      <c r="AS1364" s="80" t="s">
        <v>74</v>
      </c>
      <c r="AT1364" s="301">
        <v>4500000</v>
      </c>
      <c r="AU1364" s="203">
        <f t="shared" si="108"/>
        <v>2700000</v>
      </c>
      <c r="AV1364" s="83">
        <f t="shared" si="109"/>
        <v>0.625</v>
      </c>
      <c r="AW1364" s="158" t="s">
        <v>74</v>
      </c>
      <c r="AX1364" s="67" t="s">
        <v>95</v>
      </c>
      <c r="AY1364" s="71" t="s">
        <v>6216</v>
      </c>
      <c r="AZ1364" s="68" t="s">
        <v>66</v>
      </c>
      <c r="BA1364" s="68" t="s">
        <v>66</v>
      </c>
    </row>
    <row r="1365" spans="2:53" x14ac:dyDescent="0.25">
      <c r="B1365" s="68">
        <v>2024</v>
      </c>
      <c r="C1365" s="68">
        <v>891780111</v>
      </c>
      <c r="D1365" s="69" t="s">
        <v>64</v>
      </c>
      <c r="E1365" s="74" t="s">
        <v>6215</v>
      </c>
      <c r="F1365" s="71" t="s">
        <v>6214</v>
      </c>
      <c r="G1365" s="314">
        <v>0</v>
      </c>
      <c r="H1365" s="67" t="s">
        <v>72</v>
      </c>
      <c r="I1365" s="69" t="s">
        <v>65</v>
      </c>
      <c r="J1365" s="70" t="s">
        <v>6213</v>
      </c>
      <c r="K1365" s="70">
        <v>7810000</v>
      </c>
      <c r="L1365" s="68" t="s">
        <v>67</v>
      </c>
      <c r="M1365" s="70" t="s">
        <v>6212</v>
      </c>
      <c r="N1365" s="70">
        <v>12538059</v>
      </c>
      <c r="O1365" s="70">
        <v>1498</v>
      </c>
      <c r="P1365" s="158">
        <v>45475</v>
      </c>
      <c r="Q1365" s="70">
        <v>4519037000</v>
      </c>
      <c r="R1365" s="158">
        <v>45558</v>
      </c>
      <c r="S1365" s="70">
        <v>7810000</v>
      </c>
      <c r="T1365" s="67" t="s">
        <v>66</v>
      </c>
      <c r="U1365" s="70">
        <v>85449357</v>
      </c>
      <c r="V1365" s="70" t="s">
        <v>6211</v>
      </c>
      <c r="W1365" s="158">
        <v>45558</v>
      </c>
      <c r="X1365" s="158">
        <v>45558</v>
      </c>
      <c r="Y1365" s="78" t="s">
        <v>74</v>
      </c>
      <c r="Z1365" s="158">
        <v>45626</v>
      </c>
      <c r="AA1365" s="71">
        <f t="shared" si="105"/>
        <v>68</v>
      </c>
      <c r="AB1365" s="71">
        <v>0</v>
      </c>
      <c r="AC1365" s="299">
        <v>0</v>
      </c>
      <c r="AD1365" s="71">
        <v>0</v>
      </c>
      <c r="AE1365" s="158" t="s">
        <v>74</v>
      </c>
      <c r="AF1365" s="71">
        <f t="shared" si="106"/>
        <v>0</v>
      </c>
      <c r="AG1365" s="70">
        <v>0</v>
      </c>
      <c r="AH1365" s="300">
        <v>0</v>
      </c>
      <c r="AI1365" s="158" t="s">
        <v>74</v>
      </c>
      <c r="AJ1365" s="67">
        <v>0</v>
      </c>
      <c r="AK1365" s="76" t="s">
        <v>74</v>
      </c>
      <c r="AL1365" s="76" t="s">
        <v>74</v>
      </c>
      <c r="AM1365" s="71">
        <f t="shared" si="107"/>
        <v>0</v>
      </c>
      <c r="AN1365" s="305">
        <f>+K1365+AC1365-AH1365</f>
        <v>7810000</v>
      </c>
      <c r="AO1365" s="67" t="s">
        <v>66</v>
      </c>
      <c r="AP1365" s="70">
        <v>7810000</v>
      </c>
      <c r="AQ1365" s="67" t="s">
        <v>94</v>
      </c>
      <c r="AR1365" s="70">
        <v>0</v>
      </c>
      <c r="AS1365" s="80" t="s">
        <v>74</v>
      </c>
      <c r="AT1365" s="301">
        <v>4510000</v>
      </c>
      <c r="AU1365" s="203">
        <f t="shared" si="108"/>
        <v>3300000</v>
      </c>
      <c r="AV1365" s="83">
        <f t="shared" si="109"/>
        <v>0.57746478873239437</v>
      </c>
      <c r="AW1365" s="158" t="s">
        <v>74</v>
      </c>
      <c r="AX1365" s="67" t="s">
        <v>95</v>
      </c>
      <c r="AY1365" s="71" t="s">
        <v>6210</v>
      </c>
      <c r="AZ1365" s="68" t="s">
        <v>66</v>
      </c>
      <c r="BA1365" s="68" t="s">
        <v>66</v>
      </c>
    </row>
    <row r="1366" spans="2:53" x14ac:dyDescent="0.25">
      <c r="B1366" s="68">
        <v>2024</v>
      </c>
      <c r="C1366" s="68">
        <v>891780111</v>
      </c>
      <c r="D1366" s="69" t="s">
        <v>64</v>
      </c>
      <c r="E1366" s="74" t="s">
        <v>6209</v>
      </c>
      <c r="F1366" s="71" t="s">
        <v>6208</v>
      </c>
      <c r="G1366" s="314">
        <v>0</v>
      </c>
      <c r="H1366" s="67" t="s">
        <v>72</v>
      </c>
      <c r="I1366" s="69" t="s">
        <v>65</v>
      </c>
      <c r="J1366" s="70" t="s">
        <v>6207</v>
      </c>
      <c r="K1366" s="70">
        <v>6083000</v>
      </c>
      <c r="L1366" s="68" t="s">
        <v>67</v>
      </c>
      <c r="M1366" s="70" t="s">
        <v>6206</v>
      </c>
      <c r="N1366" s="70">
        <v>36695889</v>
      </c>
      <c r="O1366" s="70">
        <v>1499</v>
      </c>
      <c r="P1366" s="158">
        <v>45475</v>
      </c>
      <c r="Q1366" s="70">
        <v>2126650000</v>
      </c>
      <c r="R1366" s="158">
        <v>45559</v>
      </c>
      <c r="S1366" s="70">
        <v>6083000</v>
      </c>
      <c r="T1366" s="67" t="s">
        <v>66</v>
      </c>
      <c r="U1366" s="70">
        <v>36726018</v>
      </c>
      <c r="V1366" s="70" t="s">
        <v>6205</v>
      </c>
      <c r="W1366" s="158">
        <v>45559</v>
      </c>
      <c r="X1366" s="158">
        <v>45559</v>
      </c>
      <c r="Y1366" s="78" t="s">
        <v>74</v>
      </c>
      <c r="Z1366" s="158">
        <v>45626</v>
      </c>
      <c r="AA1366" s="71">
        <f t="shared" si="105"/>
        <v>67</v>
      </c>
      <c r="AB1366" s="71">
        <v>0</v>
      </c>
      <c r="AC1366" s="299">
        <v>0</v>
      </c>
      <c r="AD1366" s="71">
        <v>0</v>
      </c>
      <c r="AE1366" s="158" t="s">
        <v>74</v>
      </c>
      <c r="AF1366" s="71">
        <f t="shared" si="106"/>
        <v>0</v>
      </c>
      <c r="AG1366" s="70">
        <v>0</v>
      </c>
      <c r="AH1366" s="300">
        <v>0</v>
      </c>
      <c r="AI1366" s="158" t="s">
        <v>74</v>
      </c>
      <c r="AJ1366" s="67">
        <v>0</v>
      </c>
      <c r="AK1366" s="76" t="s">
        <v>74</v>
      </c>
      <c r="AL1366" s="76" t="s">
        <v>74</v>
      </c>
      <c r="AM1366" s="71">
        <f t="shared" si="107"/>
        <v>0</v>
      </c>
      <c r="AN1366" s="305">
        <f>+K1366+AC1366-AH1366</f>
        <v>6083000</v>
      </c>
      <c r="AO1366" s="67" t="s">
        <v>66</v>
      </c>
      <c r="AP1366" s="70">
        <v>6083000</v>
      </c>
      <c r="AQ1366" s="67" t="s">
        <v>94</v>
      </c>
      <c r="AR1366" s="70">
        <v>0</v>
      </c>
      <c r="AS1366" s="80" t="s">
        <v>74</v>
      </c>
      <c r="AT1366" s="301">
        <v>3583000</v>
      </c>
      <c r="AU1366" s="203">
        <f t="shared" si="108"/>
        <v>2500000</v>
      </c>
      <c r="AV1366" s="83">
        <f t="shared" si="109"/>
        <v>0.58901857636034849</v>
      </c>
      <c r="AW1366" s="158" t="s">
        <v>74</v>
      </c>
      <c r="AX1366" s="67" t="s">
        <v>95</v>
      </c>
      <c r="AY1366" s="71" t="s">
        <v>6204</v>
      </c>
      <c r="AZ1366" s="68" t="s">
        <v>66</v>
      </c>
      <c r="BA1366" s="68" t="s">
        <v>66</v>
      </c>
    </row>
    <row r="1367" spans="2:53" x14ac:dyDescent="0.25">
      <c r="B1367" s="68">
        <v>2024</v>
      </c>
      <c r="C1367" s="68">
        <v>891780111</v>
      </c>
      <c r="D1367" s="69" t="s">
        <v>64</v>
      </c>
      <c r="E1367" s="74" t="s">
        <v>6203</v>
      </c>
      <c r="F1367" s="71" t="s">
        <v>6202</v>
      </c>
      <c r="G1367" s="314">
        <v>0</v>
      </c>
      <c r="H1367" s="67" t="s">
        <v>72</v>
      </c>
      <c r="I1367" s="69" t="s">
        <v>65</v>
      </c>
      <c r="J1367" s="70" t="s">
        <v>6201</v>
      </c>
      <c r="K1367" s="70">
        <v>7000000</v>
      </c>
      <c r="L1367" s="68" t="s">
        <v>67</v>
      </c>
      <c r="M1367" s="70" t="s">
        <v>6200</v>
      </c>
      <c r="N1367" s="70">
        <v>57466627</v>
      </c>
      <c r="O1367" s="70">
        <v>1499</v>
      </c>
      <c r="P1367" s="158">
        <v>45475</v>
      </c>
      <c r="Q1367" s="70">
        <v>2126650000</v>
      </c>
      <c r="R1367" s="158">
        <v>45559</v>
      </c>
      <c r="S1367" s="70">
        <v>7000000</v>
      </c>
      <c r="T1367" s="67" t="s">
        <v>66</v>
      </c>
      <c r="U1367" s="70">
        <v>57426272</v>
      </c>
      <c r="V1367" s="70" t="s">
        <v>6199</v>
      </c>
      <c r="W1367" s="158">
        <v>45559</v>
      </c>
      <c r="X1367" s="158">
        <v>45559</v>
      </c>
      <c r="Y1367" s="78" t="s">
        <v>74</v>
      </c>
      <c r="Z1367" s="158">
        <v>45656</v>
      </c>
      <c r="AA1367" s="71">
        <f t="shared" si="105"/>
        <v>97</v>
      </c>
      <c r="AB1367" s="71">
        <v>0</v>
      </c>
      <c r="AC1367" s="299">
        <v>0</v>
      </c>
      <c r="AD1367" s="71">
        <v>0</v>
      </c>
      <c r="AE1367" s="158" t="s">
        <v>74</v>
      </c>
      <c r="AF1367" s="71">
        <f t="shared" si="106"/>
        <v>0</v>
      </c>
      <c r="AG1367" s="70">
        <v>0</v>
      </c>
      <c r="AH1367" s="300">
        <v>0</v>
      </c>
      <c r="AI1367" s="158" t="s">
        <v>74</v>
      </c>
      <c r="AJ1367" s="67">
        <v>0</v>
      </c>
      <c r="AK1367" s="76" t="s">
        <v>74</v>
      </c>
      <c r="AL1367" s="76" t="s">
        <v>74</v>
      </c>
      <c r="AM1367" s="71">
        <f t="shared" si="107"/>
        <v>0</v>
      </c>
      <c r="AN1367" s="305">
        <f>+K1367+AC1367-AH1367</f>
        <v>7000000</v>
      </c>
      <c r="AO1367" s="67" t="s">
        <v>66</v>
      </c>
      <c r="AP1367" s="70">
        <v>7000000</v>
      </c>
      <c r="AQ1367" s="67" t="s">
        <v>94</v>
      </c>
      <c r="AR1367" s="70">
        <v>0</v>
      </c>
      <c r="AS1367" s="80" t="s">
        <v>74</v>
      </c>
      <c r="AT1367" s="301">
        <v>2800000</v>
      </c>
      <c r="AU1367" s="203">
        <f t="shared" si="108"/>
        <v>4200000</v>
      </c>
      <c r="AV1367" s="83">
        <f t="shared" si="109"/>
        <v>0.4</v>
      </c>
      <c r="AW1367" s="158" t="s">
        <v>74</v>
      </c>
      <c r="AX1367" s="67" t="s">
        <v>95</v>
      </c>
      <c r="AY1367" s="71" t="s">
        <v>6198</v>
      </c>
      <c r="AZ1367" s="68" t="s">
        <v>66</v>
      </c>
      <c r="BA1367" s="68" t="s">
        <v>66</v>
      </c>
    </row>
    <row r="1368" spans="2:53" x14ac:dyDescent="0.25">
      <c r="B1368" s="68">
        <v>2024</v>
      </c>
      <c r="C1368" s="68">
        <v>891780111</v>
      </c>
      <c r="D1368" s="69" t="s">
        <v>64</v>
      </c>
      <c r="E1368" s="74" t="s">
        <v>6197</v>
      </c>
      <c r="F1368" s="71" t="s">
        <v>6196</v>
      </c>
      <c r="G1368" s="314">
        <v>0</v>
      </c>
      <c r="H1368" s="67" t="s">
        <v>72</v>
      </c>
      <c r="I1368" s="69" t="s">
        <v>65</v>
      </c>
      <c r="J1368" s="70" t="s">
        <v>6195</v>
      </c>
      <c r="K1368" s="70">
        <v>10050000</v>
      </c>
      <c r="L1368" s="68" t="s">
        <v>67</v>
      </c>
      <c r="M1368" s="70" t="s">
        <v>6194</v>
      </c>
      <c r="N1368" s="70">
        <v>39048389</v>
      </c>
      <c r="O1368" s="70">
        <v>1498</v>
      </c>
      <c r="P1368" s="158">
        <v>45475</v>
      </c>
      <c r="Q1368" s="70">
        <v>4519037000</v>
      </c>
      <c r="R1368" s="158">
        <v>45559</v>
      </c>
      <c r="S1368" s="70">
        <v>10050000</v>
      </c>
      <c r="T1368" s="67" t="s">
        <v>66</v>
      </c>
      <c r="U1368" s="70">
        <v>4978990</v>
      </c>
      <c r="V1368" s="70" t="s">
        <v>6193</v>
      </c>
      <c r="W1368" s="158">
        <v>45559</v>
      </c>
      <c r="X1368" s="158">
        <v>45559</v>
      </c>
      <c r="Y1368" s="78" t="s">
        <v>74</v>
      </c>
      <c r="Z1368" s="158">
        <v>45626</v>
      </c>
      <c r="AA1368" s="71">
        <f t="shared" si="105"/>
        <v>67</v>
      </c>
      <c r="AB1368" s="71">
        <v>0</v>
      </c>
      <c r="AC1368" s="299">
        <v>0</v>
      </c>
      <c r="AD1368" s="71">
        <v>0</v>
      </c>
      <c r="AE1368" s="158" t="s">
        <v>74</v>
      </c>
      <c r="AF1368" s="71">
        <f t="shared" si="106"/>
        <v>0</v>
      </c>
      <c r="AG1368" s="70">
        <v>0</v>
      </c>
      <c r="AH1368" s="300">
        <v>0</v>
      </c>
      <c r="AI1368" s="158" t="s">
        <v>74</v>
      </c>
      <c r="AJ1368" s="67">
        <v>0</v>
      </c>
      <c r="AK1368" s="76" t="s">
        <v>74</v>
      </c>
      <c r="AL1368" s="76" t="s">
        <v>74</v>
      </c>
      <c r="AM1368" s="71">
        <f t="shared" si="107"/>
        <v>0</v>
      </c>
      <c r="AN1368" s="305">
        <f>+K1368+AC1368-AH1368</f>
        <v>10050000</v>
      </c>
      <c r="AO1368" s="67" t="s">
        <v>66</v>
      </c>
      <c r="AP1368" s="70">
        <v>10050000</v>
      </c>
      <c r="AQ1368" s="67" t="s">
        <v>94</v>
      </c>
      <c r="AR1368" s="70">
        <v>0</v>
      </c>
      <c r="AS1368" s="80" t="s">
        <v>74</v>
      </c>
      <c r="AT1368" s="301">
        <v>5550000</v>
      </c>
      <c r="AU1368" s="203">
        <f t="shared" si="108"/>
        <v>4500000</v>
      </c>
      <c r="AV1368" s="83">
        <f t="shared" si="109"/>
        <v>0.55223880597014929</v>
      </c>
      <c r="AW1368" s="158" t="s">
        <v>74</v>
      </c>
      <c r="AX1368" s="67" t="s">
        <v>95</v>
      </c>
      <c r="AY1368" s="71" t="s">
        <v>6192</v>
      </c>
      <c r="AZ1368" s="68" t="s">
        <v>66</v>
      </c>
      <c r="BA1368" s="68" t="s">
        <v>66</v>
      </c>
    </row>
    <row r="1369" spans="2:53" x14ac:dyDescent="0.25">
      <c r="B1369" s="68">
        <v>2024</v>
      </c>
      <c r="C1369" s="68">
        <v>891780111</v>
      </c>
      <c r="D1369" s="69" t="s">
        <v>64</v>
      </c>
      <c r="E1369" s="74" t="s">
        <v>6191</v>
      </c>
      <c r="F1369" s="71" t="s">
        <v>6190</v>
      </c>
      <c r="G1369" s="314">
        <v>0</v>
      </c>
      <c r="H1369" s="67" t="s">
        <v>72</v>
      </c>
      <c r="I1369" s="69" t="s">
        <v>723</v>
      </c>
      <c r="J1369" s="70" t="s">
        <v>6189</v>
      </c>
      <c r="K1369" s="70">
        <v>16000000</v>
      </c>
      <c r="L1369" s="68" t="s">
        <v>67</v>
      </c>
      <c r="M1369" s="70" t="s">
        <v>6188</v>
      </c>
      <c r="N1369" s="70">
        <v>1083016785</v>
      </c>
      <c r="O1369" s="70">
        <v>2201</v>
      </c>
      <c r="P1369" s="158">
        <v>45554</v>
      </c>
      <c r="Q1369" s="70">
        <v>16000000</v>
      </c>
      <c r="R1369" s="158">
        <v>45561</v>
      </c>
      <c r="S1369" s="70">
        <v>16000000</v>
      </c>
      <c r="T1369" s="67" t="s">
        <v>66</v>
      </c>
      <c r="U1369" s="70">
        <v>1082870070</v>
      </c>
      <c r="V1369" s="70" t="s">
        <v>6187</v>
      </c>
      <c r="W1369" s="158">
        <v>45561</v>
      </c>
      <c r="X1369" s="158">
        <v>45561</v>
      </c>
      <c r="Y1369" s="78" t="s">
        <v>74</v>
      </c>
      <c r="Z1369" s="158">
        <v>45656</v>
      </c>
      <c r="AA1369" s="71">
        <f t="shared" si="105"/>
        <v>95</v>
      </c>
      <c r="AB1369" s="71">
        <v>0</v>
      </c>
      <c r="AC1369" s="299">
        <v>0</v>
      </c>
      <c r="AD1369" s="71">
        <v>0</v>
      </c>
      <c r="AE1369" s="158" t="s">
        <v>74</v>
      </c>
      <c r="AF1369" s="71">
        <f t="shared" si="106"/>
        <v>0</v>
      </c>
      <c r="AG1369" s="70">
        <v>0</v>
      </c>
      <c r="AH1369" s="300">
        <v>0</v>
      </c>
      <c r="AI1369" s="158" t="s">
        <v>74</v>
      </c>
      <c r="AJ1369" s="67">
        <v>0</v>
      </c>
      <c r="AK1369" s="76" t="s">
        <v>74</v>
      </c>
      <c r="AL1369" s="76" t="s">
        <v>74</v>
      </c>
      <c r="AM1369" s="71">
        <f t="shared" si="107"/>
        <v>0</v>
      </c>
      <c r="AN1369" s="305">
        <f>+K1369+AC1369-AH1369</f>
        <v>16000000</v>
      </c>
      <c r="AO1369" s="67" t="s">
        <v>66</v>
      </c>
      <c r="AP1369" s="70">
        <v>16000000</v>
      </c>
      <c r="AQ1369" s="67" t="s">
        <v>94</v>
      </c>
      <c r="AR1369" s="70">
        <v>0</v>
      </c>
      <c r="AS1369" s="80" t="s">
        <v>74</v>
      </c>
      <c r="AT1369" s="301">
        <v>8000000</v>
      </c>
      <c r="AU1369" s="203">
        <f t="shared" si="108"/>
        <v>8000000</v>
      </c>
      <c r="AV1369" s="83">
        <f t="shared" si="109"/>
        <v>0.5</v>
      </c>
      <c r="AW1369" s="158" t="s">
        <v>74</v>
      </c>
      <c r="AX1369" s="67" t="s">
        <v>95</v>
      </c>
      <c r="AY1369" s="71" t="s">
        <v>6186</v>
      </c>
      <c r="AZ1369" s="68" t="s">
        <v>66</v>
      </c>
      <c r="BA1369" s="68" t="s">
        <v>66</v>
      </c>
    </row>
    <row r="1370" spans="2:53" x14ac:dyDescent="0.25">
      <c r="B1370" s="68">
        <v>2024</v>
      </c>
      <c r="C1370" s="68">
        <v>891780111</v>
      </c>
      <c r="D1370" s="69" t="s">
        <v>64</v>
      </c>
      <c r="E1370" s="74" t="s">
        <v>6185</v>
      </c>
      <c r="F1370" s="71" t="s">
        <v>6184</v>
      </c>
      <c r="G1370" s="314">
        <v>0</v>
      </c>
      <c r="H1370" s="67" t="s">
        <v>72</v>
      </c>
      <c r="I1370" s="69" t="s">
        <v>65</v>
      </c>
      <c r="J1370" s="70" t="s">
        <v>6183</v>
      </c>
      <c r="K1370" s="70">
        <v>6767000</v>
      </c>
      <c r="L1370" s="68" t="s">
        <v>67</v>
      </c>
      <c r="M1370" s="70" t="s">
        <v>6182</v>
      </c>
      <c r="N1370" s="70">
        <v>85474916</v>
      </c>
      <c r="O1370" s="70">
        <v>1498</v>
      </c>
      <c r="P1370" s="158">
        <v>45475</v>
      </c>
      <c r="Q1370" s="70">
        <v>4519037000</v>
      </c>
      <c r="R1370" s="158">
        <v>45562</v>
      </c>
      <c r="S1370" s="70">
        <v>6767000</v>
      </c>
      <c r="T1370" s="67" t="s">
        <v>66</v>
      </c>
      <c r="U1370" s="70">
        <v>1192791759</v>
      </c>
      <c r="V1370" s="70" t="s">
        <v>2571</v>
      </c>
      <c r="W1370" s="158">
        <v>45562</v>
      </c>
      <c r="X1370" s="158">
        <v>45562</v>
      </c>
      <c r="Y1370" s="78" t="s">
        <v>74</v>
      </c>
      <c r="Z1370" s="158">
        <v>45626</v>
      </c>
      <c r="AA1370" s="71">
        <f t="shared" si="105"/>
        <v>64</v>
      </c>
      <c r="AB1370" s="71">
        <v>0</v>
      </c>
      <c r="AC1370" s="299">
        <v>0</v>
      </c>
      <c r="AD1370" s="71">
        <v>0</v>
      </c>
      <c r="AE1370" s="158" t="s">
        <v>74</v>
      </c>
      <c r="AF1370" s="71">
        <f t="shared" si="106"/>
        <v>0</v>
      </c>
      <c r="AG1370" s="70">
        <v>0</v>
      </c>
      <c r="AH1370" s="300">
        <v>0</v>
      </c>
      <c r="AI1370" s="158" t="s">
        <v>74</v>
      </c>
      <c r="AJ1370" s="67">
        <v>0</v>
      </c>
      <c r="AK1370" s="76" t="s">
        <v>74</v>
      </c>
      <c r="AL1370" s="76" t="s">
        <v>74</v>
      </c>
      <c r="AM1370" s="71">
        <f t="shared" si="107"/>
        <v>0</v>
      </c>
      <c r="AN1370" s="305">
        <f>+K1370+AC1370-AH1370</f>
        <v>6767000</v>
      </c>
      <c r="AO1370" s="67" t="s">
        <v>66</v>
      </c>
      <c r="AP1370" s="70">
        <v>6767000</v>
      </c>
      <c r="AQ1370" s="67" t="s">
        <v>94</v>
      </c>
      <c r="AR1370" s="70">
        <v>0</v>
      </c>
      <c r="AS1370" s="80" t="s">
        <v>74</v>
      </c>
      <c r="AT1370" s="301">
        <v>3867000</v>
      </c>
      <c r="AU1370" s="203">
        <f t="shared" si="108"/>
        <v>2900000</v>
      </c>
      <c r="AV1370" s="83">
        <f t="shared" si="109"/>
        <v>0.57144968228166104</v>
      </c>
      <c r="AW1370" s="158" t="s">
        <v>74</v>
      </c>
      <c r="AX1370" s="67" t="s">
        <v>95</v>
      </c>
      <c r="AY1370" s="71" t="s">
        <v>6181</v>
      </c>
      <c r="AZ1370" s="68" t="s">
        <v>66</v>
      </c>
      <c r="BA1370" s="68" t="s">
        <v>66</v>
      </c>
    </row>
    <row r="1371" spans="2:53" x14ac:dyDescent="0.25">
      <c r="B1371" s="68">
        <v>2024</v>
      </c>
      <c r="C1371" s="68">
        <v>891780111</v>
      </c>
      <c r="D1371" s="69" t="s">
        <v>64</v>
      </c>
      <c r="E1371" s="74" t="s">
        <v>6180</v>
      </c>
      <c r="F1371" s="71" t="s">
        <v>6179</v>
      </c>
      <c r="G1371" s="314">
        <v>0</v>
      </c>
      <c r="H1371" s="67" t="s">
        <v>72</v>
      </c>
      <c r="I1371" s="69" t="s">
        <v>65</v>
      </c>
      <c r="J1371" s="70" t="s">
        <v>6153</v>
      </c>
      <c r="K1371" s="70">
        <v>11250000</v>
      </c>
      <c r="L1371" s="68" t="s">
        <v>67</v>
      </c>
      <c r="M1371" s="70" t="s">
        <v>6178</v>
      </c>
      <c r="N1371" s="70">
        <v>1082939203</v>
      </c>
      <c r="O1371" s="70">
        <v>1498</v>
      </c>
      <c r="P1371" s="158">
        <v>45475</v>
      </c>
      <c r="Q1371" s="70">
        <v>4519037000</v>
      </c>
      <c r="R1371" s="158">
        <v>45566</v>
      </c>
      <c r="S1371" s="70">
        <v>11250000</v>
      </c>
      <c r="T1371" s="67" t="s">
        <v>66</v>
      </c>
      <c r="U1371" s="70">
        <v>85154788</v>
      </c>
      <c r="V1371" s="70" t="s">
        <v>6152</v>
      </c>
      <c r="W1371" s="158">
        <v>45566</v>
      </c>
      <c r="X1371" s="158">
        <v>45566</v>
      </c>
      <c r="Y1371" s="78" t="s">
        <v>74</v>
      </c>
      <c r="Z1371" s="158">
        <v>45641</v>
      </c>
      <c r="AA1371" s="71">
        <f t="shared" si="105"/>
        <v>75</v>
      </c>
      <c r="AB1371" s="71">
        <v>0</v>
      </c>
      <c r="AC1371" s="299">
        <v>0</v>
      </c>
      <c r="AD1371" s="71">
        <v>0</v>
      </c>
      <c r="AE1371" s="158" t="s">
        <v>74</v>
      </c>
      <c r="AF1371" s="71">
        <f t="shared" si="106"/>
        <v>0</v>
      </c>
      <c r="AG1371" s="70">
        <v>0</v>
      </c>
      <c r="AH1371" s="300">
        <v>0</v>
      </c>
      <c r="AI1371" s="158" t="s">
        <v>74</v>
      </c>
      <c r="AJ1371" s="67">
        <v>0</v>
      </c>
      <c r="AK1371" s="76" t="s">
        <v>74</v>
      </c>
      <c r="AL1371" s="76" t="s">
        <v>74</v>
      </c>
      <c r="AM1371" s="71">
        <f t="shared" si="107"/>
        <v>0</v>
      </c>
      <c r="AN1371" s="305">
        <f>+K1371+AC1371-AH1371</f>
        <v>11250000</v>
      </c>
      <c r="AO1371" s="67" t="s">
        <v>66</v>
      </c>
      <c r="AP1371" s="70">
        <v>11250000</v>
      </c>
      <c r="AQ1371" s="67" t="s">
        <v>94</v>
      </c>
      <c r="AR1371" s="70">
        <v>0</v>
      </c>
      <c r="AS1371" s="80" t="s">
        <v>74</v>
      </c>
      <c r="AT1371" s="301">
        <v>4500000</v>
      </c>
      <c r="AU1371" s="203">
        <f t="shared" si="108"/>
        <v>6750000</v>
      </c>
      <c r="AV1371" s="83">
        <f t="shared" si="109"/>
        <v>0.4</v>
      </c>
      <c r="AW1371" s="158" t="s">
        <v>74</v>
      </c>
      <c r="AX1371" s="67" t="s">
        <v>95</v>
      </c>
      <c r="AY1371" s="71" t="s">
        <v>6177</v>
      </c>
      <c r="AZ1371" s="68" t="s">
        <v>66</v>
      </c>
      <c r="BA1371" s="68" t="s">
        <v>66</v>
      </c>
    </row>
    <row r="1372" spans="2:53" x14ac:dyDescent="0.25">
      <c r="B1372" s="68">
        <v>2024</v>
      </c>
      <c r="C1372" s="68">
        <v>891780111</v>
      </c>
      <c r="D1372" s="69" t="s">
        <v>64</v>
      </c>
      <c r="E1372" s="74" t="s">
        <v>6176</v>
      </c>
      <c r="F1372" s="71" t="s">
        <v>6175</v>
      </c>
      <c r="G1372" s="314">
        <v>0</v>
      </c>
      <c r="H1372" s="67" t="s">
        <v>72</v>
      </c>
      <c r="I1372" s="69" t="s">
        <v>65</v>
      </c>
      <c r="J1372" s="70" t="s">
        <v>6174</v>
      </c>
      <c r="K1372" s="70">
        <v>10000000</v>
      </c>
      <c r="L1372" s="68" t="s">
        <v>67</v>
      </c>
      <c r="M1372" s="70" t="s">
        <v>6173</v>
      </c>
      <c r="N1372" s="70">
        <v>1081920976</v>
      </c>
      <c r="O1372" s="70">
        <v>1498</v>
      </c>
      <c r="P1372" s="158">
        <v>45475</v>
      </c>
      <c r="Q1372" s="70">
        <v>4519037000</v>
      </c>
      <c r="R1372" s="158">
        <v>45566</v>
      </c>
      <c r="S1372" s="70">
        <v>10000000</v>
      </c>
      <c r="T1372" s="67" t="s">
        <v>66</v>
      </c>
      <c r="U1372" s="70">
        <v>1082976788</v>
      </c>
      <c r="V1372" s="70" t="s">
        <v>950</v>
      </c>
      <c r="W1372" s="158">
        <v>45566</v>
      </c>
      <c r="X1372" s="158">
        <v>45566</v>
      </c>
      <c r="Y1372" s="78" t="s">
        <v>74</v>
      </c>
      <c r="Z1372" s="158">
        <v>45641</v>
      </c>
      <c r="AA1372" s="71">
        <f t="shared" si="105"/>
        <v>75</v>
      </c>
      <c r="AB1372" s="71">
        <v>0</v>
      </c>
      <c r="AC1372" s="299">
        <v>0</v>
      </c>
      <c r="AD1372" s="71">
        <v>0</v>
      </c>
      <c r="AE1372" s="158" t="s">
        <v>74</v>
      </c>
      <c r="AF1372" s="71">
        <f t="shared" si="106"/>
        <v>0</v>
      </c>
      <c r="AG1372" s="70">
        <v>0</v>
      </c>
      <c r="AH1372" s="300">
        <v>0</v>
      </c>
      <c r="AI1372" s="158" t="s">
        <v>74</v>
      </c>
      <c r="AJ1372" s="67">
        <v>0</v>
      </c>
      <c r="AK1372" s="76" t="s">
        <v>74</v>
      </c>
      <c r="AL1372" s="76" t="s">
        <v>74</v>
      </c>
      <c r="AM1372" s="71">
        <f t="shared" si="107"/>
        <v>0</v>
      </c>
      <c r="AN1372" s="305">
        <f>+K1372+AC1372-AH1372</f>
        <v>10000000</v>
      </c>
      <c r="AO1372" s="67" t="s">
        <v>66</v>
      </c>
      <c r="AP1372" s="70">
        <v>10000000</v>
      </c>
      <c r="AQ1372" s="67" t="s">
        <v>94</v>
      </c>
      <c r="AR1372" s="70">
        <v>0</v>
      </c>
      <c r="AS1372" s="80" t="s">
        <v>74</v>
      </c>
      <c r="AT1372" s="301">
        <v>4000000</v>
      </c>
      <c r="AU1372" s="203">
        <f t="shared" si="108"/>
        <v>6000000</v>
      </c>
      <c r="AV1372" s="83">
        <f t="shared" si="109"/>
        <v>0.4</v>
      </c>
      <c r="AW1372" s="158" t="s">
        <v>74</v>
      </c>
      <c r="AX1372" s="67" t="s">
        <v>95</v>
      </c>
      <c r="AY1372" s="71" t="s">
        <v>6172</v>
      </c>
      <c r="AZ1372" s="68" t="s">
        <v>66</v>
      </c>
      <c r="BA1372" s="68" t="s">
        <v>66</v>
      </c>
    </row>
    <row r="1373" spans="2:53" x14ac:dyDescent="0.25">
      <c r="B1373" s="68">
        <v>2024</v>
      </c>
      <c r="C1373" s="68">
        <v>891780111</v>
      </c>
      <c r="D1373" s="69" t="s">
        <v>64</v>
      </c>
      <c r="E1373" s="74" t="s">
        <v>6171</v>
      </c>
      <c r="F1373" s="71" t="s">
        <v>6170</v>
      </c>
      <c r="G1373" s="314">
        <v>0</v>
      </c>
      <c r="H1373" s="67" t="s">
        <v>72</v>
      </c>
      <c r="I1373" s="69" t="s">
        <v>1521</v>
      </c>
      <c r="J1373" s="70" t="s">
        <v>6169</v>
      </c>
      <c r="K1373" s="70">
        <v>3400000</v>
      </c>
      <c r="L1373" s="68" t="s">
        <v>67</v>
      </c>
      <c r="M1373" s="70" t="s">
        <v>6168</v>
      </c>
      <c r="N1373" s="70">
        <v>1004369351</v>
      </c>
      <c r="O1373" s="70">
        <v>2299</v>
      </c>
      <c r="P1373" s="158">
        <v>45567</v>
      </c>
      <c r="Q1373" s="70">
        <v>6800000</v>
      </c>
      <c r="R1373" s="158">
        <v>45567</v>
      </c>
      <c r="S1373" s="70">
        <v>3400000</v>
      </c>
      <c r="T1373" s="67" t="s">
        <v>66</v>
      </c>
      <c r="U1373" s="70">
        <v>36559959</v>
      </c>
      <c r="V1373" s="70" t="s">
        <v>6162</v>
      </c>
      <c r="W1373" s="158">
        <v>45567</v>
      </c>
      <c r="X1373" s="158">
        <v>45567</v>
      </c>
      <c r="Y1373" s="78" t="s">
        <v>74</v>
      </c>
      <c r="Z1373" s="158">
        <v>45596</v>
      </c>
      <c r="AA1373" s="71">
        <f t="shared" si="105"/>
        <v>29</v>
      </c>
      <c r="AB1373" s="71">
        <v>1</v>
      </c>
      <c r="AC1373" s="299">
        <v>0</v>
      </c>
      <c r="AD1373" s="71">
        <v>1</v>
      </c>
      <c r="AE1373" s="158">
        <v>45611</v>
      </c>
      <c r="AF1373" s="71">
        <f t="shared" si="106"/>
        <v>15</v>
      </c>
      <c r="AG1373" s="70">
        <v>0</v>
      </c>
      <c r="AH1373" s="300">
        <v>0</v>
      </c>
      <c r="AI1373" s="158" t="s">
        <v>74</v>
      </c>
      <c r="AJ1373" s="67">
        <v>0</v>
      </c>
      <c r="AK1373" s="76" t="s">
        <v>74</v>
      </c>
      <c r="AL1373" s="76" t="s">
        <v>74</v>
      </c>
      <c r="AM1373" s="71">
        <f t="shared" si="107"/>
        <v>0</v>
      </c>
      <c r="AN1373" s="305">
        <f>+K1373+AC1373-AH1373</f>
        <v>3400000</v>
      </c>
      <c r="AO1373" s="67" t="s">
        <v>66</v>
      </c>
      <c r="AP1373" s="70">
        <v>3400000</v>
      </c>
      <c r="AQ1373" s="67" t="s">
        <v>94</v>
      </c>
      <c r="AR1373" s="70">
        <v>0</v>
      </c>
      <c r="AS1373" s="80" t="s">
        <v>74</v>
      </c>
      <c r="AT1373" s="301">
        <v>0</v>
      </c>
      <c r="AU1373" s="203">
        <f t="shared" si="108"/>
        <v>3400000</v>
      </c>
      <c r="AV1373" s="83">
        <f t="shared" si="109"/>
        <v>0</v>
      </c>
      <c r="AW1373" s="158" t="s">
        <v>74</v>
      </c>
      <c r="AX1373" s="67" t="s">
        <v>95</v>
      </c>
      <c r="AY1373" s="71" t="s">
        <v>6167</v>
      </c>
      <c r="AZ1373" s="68" t="s">
        <v>66</v>
      </c>
      <c r="BA1373" s="68" t="s">
        <v>66</v>
      </c>
    </row>
    <row r="1374" spans="2:53" x14ac:dyDescent="0.25">
      <c r="B1374" s="68">
        <v>2024</v>
      </c>
      <c r="C1374" s="68">
        <v>891780111</v>
      </c>
      <c r="D1374" s="69" t="s">
        <v>64</v>
      </c>
      <c r="E1374" s="74" t="s">
        <v>6166</v>
      </c>
      <c r="F1374" s="71" t="s">
        <v>6165</v>
      </c>
      <c r="G1374" s="314">
        <v>0</v>
      </c>
      <c r="H1374" s="67" t="s">
        <v>72</v>
      </c>
      <c r="I1374" s="69" t="s">
        <v>1521</v>
      </c>
      <c r="J1374" s="70" t="s">
        <v>6164</v>
      </c>
      <c r="K1374" s="70">
        <v>3400000</v>
      </c>
      <c r="L1374" s="68" t="s">
        <v>67</v>
      </c>
      <c r="M1374" s="70" t="s">
        <v>6163</v>
      </c>
      <c r="N1374" s="70">
        <v>1083021767</v>
      </c>
      <c r="O1374" s="70">
        <v>2299</v>
      </c>
      <c r="P1374" s="158">
        <v>45567</v>
      </c>
      <c r="Q1374" s="70">
        <v>6800000</v>
      </c>
      <c r="R1374" s="158">
        <v>45567</v>
      </c>
      <c r="S1374" s="70">
        <v>3400000</v>
      </c>
      <c r="T1374" s="67" t="s">
        <v>66</v>
      </c>
      <c r="U1374" s="70">
        <v>36559959</v>
      </c>
      <c r="V1374" s="70" t="s">
        <v>6162</v>
      </c>
      <c r="W1374" s="158">
        <v>45567</v>
      </c>
      <c r="X1374" s="158">
        <v>45567</v>
      </c>
      <c r="Y1374" s="78" t="s">
        <v>74</v>
      </c>
      <c r="Z1374" s="158">
        <v>45596</v>
      </c>
      <c r="AA1374" s="71">
        <f t="shared" si="105"/>
        <v>29</v>
      </c>
      <c r="AB1374" s="71">
        <v>1</v>
      </c>
      <c r="AC1374" s="299">
        <v>0</v>
      </c>
      <c r="AD1374" s="71">
        <v>1</v>
      </c>
      <c r="AE1374" s="158">
        <v>45611</v>
      </c>
      <c r="AF1374" s="71">
        <f t="shared" si="106"/>
        <v>15</v>
      </c>
      <c r="AG1374" s="70">
        <v>0</v>
      </c>
      <c r="AH1374" s="300">
        <v>0</v>
      </c>
      <c r="AI1374" s="158" t="s">
        <v>74</v>
      </c>
      <c r="AJ1374" s="67">
        <v>0</v>
      </c>
      <c r="AK1374" s="76" t="s">
        <v>74</v>
      </c>
      <c r="AL1374" s="76" t="s">
        <v>74</v>
      </c>
      <c r="AM1374" s="71">
        <f t="shared" si="107"/>
        <v>0</v>
      </c>
      <c r="AN1374" s="305">
        <f>+K1374+AC1374-AH1374</f>
        <v>3400000</v>
      </c>
      <c r="AO1374" s="67" t="s">
        <v>66</v>
      </c>
      <c r="AP1374" s="70">
        <v>3400000</v>
      </c>
      <c r="AQ1374" s="67" t="s">
        <v>94</v>
      </c>
      <c r="AR1374" s="70">
        <v>0</v>
      </c>
      <c r="AS1374" s="80" t="s">
        <v>74</v>
      </c>
      <c r="AT1374" s="301">
        <v>0</v>
      </c>
      <c r="AU1374" s="203">
        <f t="shared" si="108"/>
        <v>3400000</v>
      </c>
      <c r="AV1374" s="83">
        <f t="shared" si="109"/>
        <v>0</v>
      </c>
      <c r="AW1374" s="158" t="s">
        <v>74</v>
      </c>
      <c r="AX1374" s="67" t="s">
        <v>95</v>
      </c>
      <c r="AY1374" s="71" t="s">
        <v>6161</v>
      </c>
      <c r="AZ1374" s="68" t="s">
        <v>66</v>
      </c>
      <c r="BA1374" s="68" t="s">
        <v>66</v>
      </c>
    </row>
    <row r="1375" spans="2:53" x14ac:dyDescent="0.25">
      <c r="B1375" s="68">
        <v>2024</v>
      </c>
      <c r="C1375" s="68">
        <v>891780111</v>
      </c>
      <c r="D1375" s="69" t="s">
        <v>64</v>
      </c>
      <c r="E1375" s="74" t="s">
        <v>6160</v>
      </c>
      <c r="F1375" s="71" t="s">
        <v>6159</v>
      </c>
      <c r="G1375" s="314">
        <v>0</v>
      </c>
      <c r="H1375" s="67" t="s">
        <v>72</v>
      </c>
      <c r="I1375" s="69" t="s">
        <v>65</v>
      </c>
      <c r="J1375" s="70" t="s">
        <v>6158</v>
      </c>
      <c r="K1375" s="70">
        <v>10000000</v>
      </c>
      <c r="L1375" s="68" t="s">
        <v>67</v>
      </c>
      <c r="M1375" s="70" t="s">
        <v>6157</v>
      </c>
      <c r="N1375" s="70">
        <v>1082985141</v>
      </c>
      <c r="O1375" s="70">
        <v>1498</v>
      </c>
      <c r="P1375" s="158">
        <v>45475</v>
      </c>
      <c r="Q1375" s="70">
        <v>4519037000</v>
      </c>
      <c r="R1375" s="158">
        <v>45568</v>
      </c>
      <c r="S1375" s="70">
        <v>10000000</v>
      </c>
      <c r="T1375" s="67" t="s">
        <v>66</v>
      </c>
      <c r="U1375" s="70">
        <v>1082976788</v>
      </c>
      <c r="V1375" s="70" t="s">
        <v>950</v>
      </c>
      <c r="W1375" s="158">
        <v>45568</v>
      </c>
      <c r="X1375" s="158">
        <v>45568</v>
      </c>
      <c r="Y1375" s="78" t="s">
        <v>74</v>
      </c>
      <c r="Z1375" s="158">
        <v>45641</v>
      </c>
      <c r="AA1375" s="71">
        <f t="shared" si="105"/>
        <v>73</v>
      </c>
      <c r="AB1375" s="71">
        <v>0</v>
      </c>
      <c r="AC1375" s="299">
        <v>0</v>
      </c>
      <c r="AD1375" s="71">
        <v>0</v>
      </c>
      <c r="AE1375" s="158" t="s">
        <v>74</v>
      </c>
      <c r="AF1375" s="71">
        <f t="shared" si="106"/>
        <v>0</v>
      </c>
      <c r="AG1375" s="70">
        <v>0</v>
      </c>
      <c r="AH1375" s="300">
        <v>0</v>
      </c>
      <c r="AI1375" s="158" t="s">
        <v>74</v>
      </c>
      <c r="AJ1375" s="67">
        <v>0</v>
      </c>
      <c r="AK1375" s="76" t="s">
        <v>74</v>
      </c>
      <c r="AL1375" s="76" t="s">
        <v>74</v>
      </c>
      <c r="AM1375" s="71">
        <f t="shared" si="107"/>
        <v>0</v>
      </c>
      <c r="AN1375" s="305">
        <f>+K1375+AC1375-AH1375</f>
        <v>10000000</v>
      </c>
      <c r="AO1375" s="67" t="s">
        <v>66</v>
      </c>
      <c r="AP1375" s="70">
        <v>10000000</v>
      </c>
      <c r="AQ1375" s="67" t="s">
        <v>94</v>
      </c>
      <c r="AR1375" s="70">
        <v>0</v>
      </c>
      <c r="AS1375" s="80" t="s">
        <v>74</v>
      </c>
      <c r="AT1375" s="301">
        <v>4000000</v>
      </c>
      <c r="AU1375" s="203">
        <f t="shared" si="108"/>
        <v>6000000</v>
      </c>
      <c r="AV1375" s="83">
        <f t="shared" si="109"/>
        <v>0.4</v>
      </c>
      <c r="AW1375" s="158" t="s">
        <v>74</v>
      </c>
      <c r="AX1375" s="67" t="s">
        <v>95</v>
      </c>
      <c r="AY1375" s="71" t="s">
        <v>6156</v>
      </c>
      <c r="AZ1375" s="68" t="s">
        <v>66</v>
      </c>
      <c r="BA1375" s="68" t="s">
        <v>66</v>
      </c>
    </row>
    <row r="1376" spans="2:53" x14ac:dyDescent="0.25">
      <c r="B1376" s="68">
        <v>2024</v>
      </c>
      <c r="C1376" s="68">
        <v>891780111</v>
      </c>
      <c r="D1376" s="69" t="s">
        <v>64</v>
      </c>
      <c r="E1376" s="74" t="s">
        <v>6155</v>
      </c>
      <c r="F1376" s="71" t="s">
        <v>6154</v>
      </c>
      <c r="G1376" s="314">
        <v>0</v>
      </c>
      <c r="H1376" s="67" t="s">
        <v>72</v>
      </c>
      <c r="I1376" s="69" t="s">
        <v>65</v>
      </c>
      <c r="J1376" s="70" t="s">
        <v>6153</v>
      </c>
      <c r="K1376" s="70">
        <v>6600000</v>
      </c>
      <c r="L1376" s="68" t="s">
        <v>67</v>
      </c>
      <c r="M1376" s="70" t="s">
        <v>484</v>
      </c>
      <c r="N1376" s="70">
        <v>1082248887</v>
      </c>
      <c r="O1376" s="70">
        <v>1499</v>
      </c>
      <c r="P1376" s="158">
        <v>45475</v>
      </c>
      <c r="Q1376" s="70">
        <v>2126650000</v>
      </c>
      <c r="R1376" s="158">
        <v>45568</v>
      </c>
      <c r="S1376" s="70">
        <v>6600000</v>
      </c>
      <c r="T1376" s="67" t="s">
        <v>66</v>
      </c>
      <c r="U1376" s="70">
        <v>85154788</v>
      </c>
      <c r="V1376" s="70" t="s">
        <v>6152</v>
      </c>
      <c r="W1376" s="158">
        <v>45568</v>
      </c>
      <c r="X1376" s="158">
        <v>45568</v>
      </c>
      <c r="Y1376" s="78" t="s">
        <v>74</v>
      </c>
      <c r="Z1376" s="158">
        <v>45626</v>
      </c>
      <c r="AA1376" s="71">
        <f t="shared" si="105"/>
        <v>58</v>
      </c>
      <c r="AB1376" s="71">
        <v>0</v>
      </c>
      <c r="AC1376" s="299">
        <v>0</v>
      </c>
      <c r="AD1376" s="71">
        <v>0</v>
      </c>
      <c r="AE1376" s="158" t="s">
        <v>74</v>
      </c>
      <c r="AF1376" s="71">
        <f t="shared" si="106"/>
        <v>0</v>
      </c>
      <c r="AG1376" s="70">
        <v>0</v>
      </c>
      <c r="AH1376" s="300">
        <v>0</v>
      </c>
      <c r="AI1376" s="158" t="s">
        <v>74</v>
      </c>
      <c r="AJ1376" s="67">
        <v>0</v>
      </c>
      <c r="AK1376" s="76" t="s">
        <v>74</v>
      </c>
      <c r="AL1376" s="76" t="s">
        <v>74</v>
      </c>
      <c r="AM1376" s="71">
        <f t="shared" si="107"/>
        <v>0</v>
      </c>
      <c r="AN1376" s="305">
        <f>+K1376+AC1376-AH1376</f>
        <v>6600000</v>
      </c>
      <c r="AO1376" s="67" t="s">
        <v>66</v>
      </c>
      <c r="AP1376" s="70">
        <v>6600000</v>
      </c>
      <c r="AQ1376" s="67" t="s">
        <v>94</v>
      </c>
      <c r="AR1376" s="70">
        <v>0</v>
      </c>
      <c r="AS1376" s="80" t="s">
        <v>74</v>
      </c>
      <c r="AT1376" s="301">
        <v>3300000</v>
      </c>
      <c r="AU1376" s="203">
        <f t="shared" si="108"/>
        <v>3300000</v>
      </c>
      <c r="AV1376" s="83">
        <f t="shared" si="109"/>
        <v>0.5</v>
      </c>
      <c r="AW1376" s="158" t="s">
        <v>74</v>
      </c>
      <c r="AX1376" s="67" t="s">
        <v>95</v>
      </c>
      <c r="AY1376" s="71" t="s">
        <v>6151</v>
      </c>
      <c r="AZ1376" s="68" t="s">
        <v>66</v>
      </c>
      <c r="BA1376" s="68" t="s">
        <v>66</v>
      </c>
    </row>
    <row r="1377" spans="2:53" x14ac:dyDescent="0.25">
      <c r="B1377" s="68">
        <v>2024</v>
      </c>
      <c r="C1377" s="68">
        <v>891780111</v>
      </c>
      <c r="D1377" s="69" t="s">
        <v>64</v>
      </c>
      <c r="E1377" s="74" t="s">
        <v>6150</v>
      </c>
      <c r="F1377" s="71" t="s">
        <v>6149</v>
      </c>
      <c r="G1377" s="314">
        <v>0</v>
      </c>
      <c r="H1377" s="67" t="s">
        <v>72</v>
      </c>
      <c r="I1377" s="69" t="s">
        <v>65</v>
      </c>
      <c r="J1377" s="70" t="s">
        <v>6148</v>
      </c>
      <c r="K1377" s="70">
        <v>6750000</v>
      </c>
      <c r="L1377" s="68" t="s">
        <v>67</v>
      </c>
      <c r="M1377" s="70" t="s">
        <v>6147</v>
      </c>
      <c r="N1377" s="70">
        <v>1004349115</v>
      </c>
      <c r="O1377" s="70">
        <v>1498</v>
      </c>
      <c r="P1377" s="158">
        <v>45475</v>
      </c>
      <c r="Q1377" s="70">
        <v>4519037000</v>
      </c>
      <c r="R1377" s="158">
        <v>45569</v>
      </c>
      <c r="S1377" s="70">
        <v>6750000</v>
      </c>
      <c r="T1377" s="67" t="s">
        <v>66</v>
      </c>
      <c r="U1377" s="70">
        <v>1098669877</v>
      </c>
      <c r="V1377" s="70" t="s">
        <v>6146</v>
      </c>
      <c r="W1377" s="158">
        <v>45569</v>
      </c>
      <c r="X1377" s="158">
        <v>45569</v>
      </c>
      <c r="Y1377" s="78" t="s">
        <v>74</v>
      </c>
      <c r="Z1377" s="158">
        <v>45641</v>
      </c>
      <c r="AA1377" s="71">
        <f t="shared" si="105"/>
        <v>72</v>
      </c>
      <c r="AB1377" s="71">
        <v>0</v>
      </c>
      <c r="AC1377" s="299">
        <v>0</v>
      </c>
      <c r="AD1377" s="71">
        <v>0</v>
      </c>
      <c r="AE1377" s="158" t="s">
        <v>74</v>
      </c>
      <c r="AF1377" s="71">
        <f t="shared" si="106"/>
        <v>0</v>
      </c>
      <c r="AG1377" s="70">
        <v>0</v>
      </c>
      <c r="AH1377" s="300">
        <v>0</v>
      </c>
      <c r="AI1377" s="158" t="s">
        <v>74</v>
      </c>
      <c r="AJ1377" s="67">
        <v>0</v>
      </c>
      <c r="AK1377" s="76" t="s">
        <v>74</v>
      </c>
      <c r="AL1377" s="76" t="s">
        <v>74</v>
      </c>
      <c r="AM1377" s="71">
        <f t="shared" si="107"/>
        <v>0</v>
      </c>
      <c r="AN1377" s="305">
        <f>+K1377+AC1377-AH1377</f>
        <v>6750000</v>
      </c>
      <c r="AO1377" s="67" t="s">
        <v>66</v>
      </c>
      <c r="AP1377" s="70">
        <v>6750000</v>
      </c>
      <c r="AQ1377" s="67" t="s">
        <v>94</v>
      </c>
      <c r="AR1377" s="70">
        <v>0</v>
      </c>
      <c r="AS1377" s="80" t="s">
        <v>74</v>
      </c>
      <c r="AT1377" s="301">
        <v>2700000</v>
      </c>
      <c r="AU1377" s="203">
        <f t="shared" si="108"/>
        <v>4050000</v>
      </c>
      <c r="AV1377" s="83">
        <f t="shared" si="109"/>
        <v>0.4</v>
      </c>
      <c r="AW1377" s="158" t="s">
        <v>74</v>
      </c>
      <c r="AX1377" s="67" t="s">
        <v>95</v>
      </c>
      <c r="AY1377" s="71" t="s">
        <v>6145</v>
      </c>
      <c r="AZ1377" s="68" t="s">
        <v>66</v>
      </c>
      <c r="BA1377" s="68" t="s">
        <v>66</v>
      </c>
    </row>
    <row r="1378" spans="2:53" x14ac:dyDescent="0.25">
      <c r="B1378" s="68">
        <v>2024</v>
      </c>
      <c r="C1378" s="68">
        <v>891780111</v>
      </c>
      <c r="D1378" s="69" t="s">
        <v>64</v>
      </c>
      <c r="E1378" s="74" t="s">
        <v>6144</v>
      </c>
      <c r="F1378" s="71" t="s">
        <v>6143</v>
      </c>
      <c r="G1378" s="314">
        <v>0</v>
      </c>
      <c r="H1378" s="67" t="s">
        <v>72</v>
      </c>
      <c r="I1378" s="69" t="s">
        <v>65</v>
      </c>
      <c r="J1378" s="70" t="s">
        <v>6142</v>
      </c>
      <c r="K1378" s="70">
        <v>5250000</v>
      </c>
      <c r="L1378" s="68" t="s">
        <v>67</v>
      </c>
      <c r="M1378" s="70" t="s">
        <v>6141</v>
      </c>
      <c r="N1378" s="70">
        <v>1082965670</v>
      </c>
      <c r="O1378" s="70">
        <v>1499</v>
      </c>
      <c r="P1378" s="158">
        <v>45475</v>
      </c>
      <c r="Q1378" s="70">
        <v>2126650000</v>
      </c>
      <c r="R1378" s="158">
        <v>45569</v>
      </c>
      <c r="S1378" s="70">
        <v>5250000</v>
      </c>
      <c r="T1378" s="67" t="s">
        <v>66</v>
      </c>
      <c r="U1378" s="70">
        <v>85467461</v>
      </c>
      <c r="V1378" s="70" t="s">
        <v>6140</v>
      </c>
      <c r="W1378" s="158">
        <v>45569</v>
      </c>
      <c r="X1378" s="158">
        <v>45569</v>
      </c>
      <c r="Y1378" s="78" t="s">
        <v>74</v>
      </c>
      <c r="Z1378" s="158">
        <v>45641</v>
      </c>
      <c r="AA1378" s="71">
        <f t="shared" si="105"/>
        <v>72</v>
      </c>
      <c r="AB1378" s="71">
        <v>0</v>
      </c>
      <c r="AC1378" s="299">
        <v>0</v>
      </c>
      <c r="AD1378" s="71">
        <v>0</v>
      </c>
      <c r="AE1378" s="158" t="s">
        <v>74</v>
      </c>
      <c r="AF1378" s="71">
        <f t="shared" si="106"/>
        <v>0</v>
      </c>
      <c r="AG1378" s="70">
        <v>0</v>
      </c>
      <c r="AH1378" s="300">
        <v>0</v>
      </c>
      <c r="AI1378" s="158" t="s">
        <v>74</v>
      </c>
      <c r="AJ1378" s="67">
        <v>0</v>
      </c>
      <c r="AK1378" s="76" t="s">
        <v>74</v>
      </c>
      <c r="AL1378" s="76" t="s">
        <v>74</v>
      </c>
      <c r="AM1378" s="71">
        <f t="shared" si="107"/>
        <v>0</v>
      </c>
      <c r="AN1378" s="305">
        <f>+K1378+AC1378-AH1378</f>
        <v>5250000</v>
      </c>
      <c r="AO1378" s="67" t="s">
        <v>66</v>
      </c>
      <c r="AP1378" s="70">
        <v>5250000</v>
      </c>
      <c r="AQ1378" s="67" t="s">
        <v>94</v>
      </c>
      <c r="AR1378" s="70">
        <v>0</v>
      </c>
      <c r="AS1378" s="80" t="s">
        <v>74</v>
      </c>
      <c r="AT1378" s="301">
        <v>2100000</v>
      </c>
      <c r="AU1378" s="203">
        <f t="shared" si="108"/>
        <v>3150000</v>
      </c>
      <c r="AV1378" s="83">
        <f t="shared" si="109"/>
        <v>0.4</v>
      </c>
      <c r="AW1378" s="158" t="s">
        <v>74</v>
      </c>
      <c r="AX1378" s="67" t="s">
        <v>95</v>
      </c>
      <c r="AY1378" s="71" t="s">
        <v>6139</v>
      </c>
      <c r="AZ1378" s="68" t="s">
        <v>66</v>
      </c>
      <c r="BA1378" s="68" t="s">
        <v>66</v>
      </c>
    </row>
    <row r="1379" spans="2:53" x14ac:dyDescent="0.25">
      <c r="B1379" s="68">
        <v>2024</v>
      </c>
      <c r="C1379" s="68">
        <v>891780111</v>
      </c>
      <c r="D1379" s="69" t="s">
        <v>64</v>
      </c>
      <c r="E1379" s="74" t="s">
        <v>6138</v>
      </c>
      <c r="F1379" s="71" t="s">
        <v>6137</v>
      </c>
      <c r="G1379" s="314">
        <v>0</v>
      </c>
      <c r="H1379" s="67" t="s">
        <v>72</v>
      </c>
      <c r="I1379" s="69" t="s">
        <v>65</v>
      </c>
      <c r="J1379" s="70" t="s">
        <v>6136</v>
      </c>
      <c r="K1379" s="70">
        <v>18000000</v>
      </c>
      <c r="L1379" s="68" t="s">
        <v>67</v>
      </c>
      <c r="M1379" s="70" t="s">
        <v>6135</v>
      </c>
      <c r="N1379" s="70">
        <v>85461666</v>
      </c>
      <c r="O1379" s="70">
        <v>1095</v>
      </c>
      <c r="P1379" s="158">
        <v>45412</v>
      </c>
      <c r="Q1379" s="70">
        <v>50000000</v>
      </c>
      <c r="R1379" s="158">
        <v>45569</v>
      </c>
      <c r="S1379" s="70">
        <v>18000000</v>
      </c>
      <c r="T1379" s="67" t="s">
        <v>66</v>
      </c>
      <c r="U1379" s="70">
        <v>72220242</v>
      </c>
      <c r="V1379" s="70" t="s">
        <v>6134</v>
      </c>
      <c r="W1379" s="158">
        <v>45569</v>
      </c>
      <c r="X1379" s="158">
        <v>45569</v>
      </c>
      <c r="Y1379" s="78" t="s">
        <v>74</v>
      </c>
      <c r="Z1379" s="158">
        <v>45657</v>
      </c>
      <c r="AA1379" s="71">
        <f t="shared" ref="AA1379:AA1397" si="110">+IF(Y1379="1800-01-01",Z1379-X1379,Z1379-Y1379)</f>
        <v>88</v>
      </c>
      <c r="AB1379" s="71">
        <v>0</v>
      </c>
      <c r="AC1379" s="299">
        <v>0</v>
      </c>
      <c r="AD1379" s="71">
        <v>0</v>
      </c>
      <c r="AE1379" s="158" t="s">
        <v>74</v>
      </c>
      <c r="AF1379" s="71">
        <f t="shared" si="106"/>
        <v>0</v>
      </c>
      <c r="AG1379" s="70">
        <v>0</v>
      </c>
      <c r="AH1379" s="300">
        <v>0</v>
      </c>
      <c r="AI1379" s="158" t="s">
        <v>74</v>
      </c>
      <c r="AJ1379" s="67">
        <v>0</v>
      </c>
      <c r="AK1379" s="76" t="s">
        <v>74</v>
      </c>
      <c r="AL1379" s="76" t="s">
        <v>74</v>
      </c>
      <c r="AM1379" s="71">
        <f t="shared" si="107"/>
        <v>0</v>
      </c>
      <c r="AN1379" s="305">
        <f>+K1379+AC1379-AH1379</f>
        <v>18000000</v>
      </c>
      <c r="AO1379" s="67" t="s">
        <v>66</v>
      </c>
      <c r="AP1379" s="70">
        <v>18000000</v>
      </c>
      <c r="AQ1379" s="67" t="s">
        <v>94</v>
      </c>
      <c r="AR1379" s="70">
        <v>0</v>
      </c>
      <c r="AS1379" s="80" t="s">
        <v>74</v>
      </c>
      <c r="AT1379" s="301">
        <v>6000000</v>
      </c>
      <c r="AU1379" s="203">
        <f t="shared" si="108"/>
        <v>12000000</v>
      </c>
      <c r="AV1379" s="83">
        <f t="shared" si="109"/>
        <v>0.33333333333333331</v>
      </c>
      <c r="AW1379" s="158" t="s">
        <v>74</v>
      </c>
      <c r="AX1379" s="67" t="s">
        <v>95</v>
      </c>
      <c r="AY1379" s="71" t="s">
        <v>6133</v>
      </c>
      <c r="AZ1379" s="68" t="s">
        <v>66</v>
      </c>
      <c r="BA1379" s="68" t="s">
        <v>66</v>
      </c>
    </row>
    <row r="1380" spans="2:53" x14ac:dyDescent="0.25">
      <c r="B1380" s="68">
        <v>2024</v>
      </c>
      <c r="C1380" s="68">
        <v>891780111</v>
      </c>
      <c r="D1380" s="69" t="s">
        <v>64</v>
      </c>
      <c r="E1380" s="74" t="s">
        <v>6132</v>
      </c>
      <c r="F1380" s="71" t="s">
        <v>6131</v>
      </c>
      <c r="G1380" s="314">
        <v>0</v>
      </c>
      <c r="H1380" s="67" t="s">
        <v>72</v>
      </c>
      <c r="I1380" s="69" t="s">
        <v>65</v>
      </c>
      <c r="J1380" s="70" t="s">
        <v>6130</v>
      </c>
      <c r="K1380" s="70">
        <v>6750000</v>
      </c>
      <c r="L1380" s="68" t="s">
        <v>67</v>
      </c>
      <c r="M1380" s="70" t="s">
        <v>6129</v>
      </c>
      <c r="N1380" s="70">
        <v>85153875</v>
      </c>
      <c r="O1380" s="70">
        <v>1498</v>
      </c>
      <c r="P1380" s="158">
        <v>45475</v>
      </c>
      <c r="Q1380" s="70">
        <v>4519037000</v>
      </c>
      <c r="R1380" s="158">
        <v>45569</v>
      </c>
      <c r="S1380" s="70">
        <v>6750000</v>
      </c>
      <c r="T1380" s="67" t="s">
        <v>66</v>
      </c>
      <c r="U1380" s="70">
        <v>36557666</v>
      </c>
      <c r="V1380" s="70" t="s">
        <v>5987</v>
      </c>
      <c r="W1380" s="158">
        <v>45569</v>
      </c>
      <c r="X1380" s="158">
        <v>45569</v>
      </c>
      <c r="Y1380" s="78" t="s">
        <v>74</v>
      </c>
      <c r="Z1380" s="158">
        <v>45641</v>
      </c>
      <c r="AA1380" s="71">
        <f t="shared" si="110"/>
        <v>72</v>
      </c>
      <c r="AB1380" s="71">
        <v>0</v>
      </c>
      <c r="AC1380" s="299">
        <v>0</v>
      </c>
      <c r="AD1380" s="71">
        <v>0</v>
      </c>
      <c r="AE1380" s="158" t="s">
        <v>74</v>
      </c>
      <c r="AF1380" s="71">
        <f t="shared" si="106"/>
        <v>0</v>
      </c>
      <c r="AG1380" s="70">
        <v>0</v>
      </c>
      <c r="AH1380" s="300">
        <v>0</v>
      </c>
      <c r="AI1380" s="158" t="s">
        <v>74</v>
      </c>
      <c r="AJ1380" s="67">
        <v>0</v>
      </c>
      <c r="AK1380" s="76" t="s">
        <v>74</v>
      </c>
      <c r="AL1380" s="76" t="s">
        <v>74</v>
      </c>
      <c r="AM1380" s="71">
        <f t="shared" si="107"/>
        <v>0</v>
      </c>
      <c r="AN1380" s="305">
        <f>+K1380+AC1380-AH1380</f>
        <v>6750000</v>
      </c>
      <c r="AO1380" s="67" t="s">
        <v>66</v>
      </c>
      <c r="AP1380" s="70">
        <v>6750000</v>
      </c>
      <c r="AQ1380" s="67" t="s">
        <v>94</v>
      </c>
      <c r="AR1380" s="70">
        <v>0</v>
      </c>
      <c r="AS1380" s="80" t="s">
        <v>74</v>
      </c>
      <c r="AT1380" s="301">
        <v>2700000</v>
      </c>
      <c r="AU1380" s="203">
        <f t="shared" si="108"/>
        <v>4050000</v>
      </c>
      <c r="AV1380" s="83">
        <f t="shared" si="109"/>
        <v>0.4</v>
      </c>
      <c r="AW1380" s="158" t="s">
        <v>74</v>
      </c>
      <c r="AX1380" s="67" t="s">
        <v>95</v>
      </c>
      <c r="AY1380" s="71" t="s">
        <v>6128</v>
      </c>
      <c r="AZ1380" s="68" t="s">
        <v>66</v>
      </c>
      <c r="BA1380" s="68" t="s">
        <v>66</v>
      </c>
    </row>
    <row r="1381" spans="2:53" x14ac:dyDescent="0.25">
      <c r="B1381" s="68">
        <v>2024</v>
      </c>
      <c r="C1381" s="68">
        <v>891780111</v>
      </c>
      <c r="D1381" s="69" t="s">
        <v>64</v>
      </c>
      <c r="E1381" s="74" t="s">
        <v>6127</v>
      </c>
      <c r="F1381" s="71" t="s">
        <v>6126</v>
      </c>
      <c r="G1381" s="314">
        <v>0</v>
      </c>
      <c r="H1381" s="67" t="s">
        <v>72</v>
      </c>
      <c r="I1381" s="69" t="s">
        <v>65</v>
      </c>
      <c r="J1381" s="70" t="s">
        <v>6125</v>
      </c>
      <c r="K1381" s="70">
        <v>4970000</v>
      </c>
      <c r="L1381" s="68" t="s">
        <v>67</v>
      </c>
      <c r="M1381" s="70" t="s">
        <v>6124</v>
      </c>
      <c r="N1381" s="70">
        <v>85448249</v>
      </c>
      <c r="O1381" s="70">
        <v>1499</v>
      </c>
      <c r="P1381" s="158">
        <v>45475</v>
      </c>
      <c r="Q1381" s="70">
        <v>2126650000</v>
      </c>
      <c r="R1381" s="158">
        <v>45572</v>
      </c>
      <c r="S1381" s="70">
        <v>4970000</v>
      </c>
      <c r="T1381" s="67" t="s">
        <v>66</v>
      </c>
      <c r="U1381" s="70">
        <v>85459497</v>
      </c>
      <c r="V1381" s="70" t="s">
        <v>4616</v>
      </c>
      <c r="W1381" s="158">
        <v>45572</v>
      </c>
      <c r="X1381" s="158">
        <v>45572</v>
      </c>
      <c r="Y1381" s="78" t="s">
        <v>74</v>
      </c>
      <c r="Z1381" s="158">
        <v>45641</v>
      </c>
      <c r="AA1381" s="71">
        <f t="shared" si="110"/>
        <v>69</v>
      </c>
      <c r="AB1381" s="71">
        <v>0</v>
      </c>
      <c r="AC1381" s="299">
        <v>0</v>
      </c>
      <c r="AD1381" s="71">
        <v>0</v>
      </c>
      <c r="AE1381" s="158" t="s">
        <v>74</v>
      </c>
      <c r="AF1381" s="71">
        <f t="shared" si="106"/>
        <v>0</v>
      </c>
      <c r="AG1381" s="70">
        <v>0</v>
      </c>
      <c r="AH1381" s="300">
        <v>0</v>
      </c>
      <c r="AI1381" s="158" t="s">
        <v>74</v>
      </c>
      <c r="AJ1381" s="67">
        <v>0</v>
      </c>
      <c r="AK1381" s="76" t="s">
        <v>74</v>
      </c>
      <c r="AL1381" s="76" t="s">
        <v>74</v>
      </c>
      <c r="AM1381" s="71">
        <f t="shared" si="107"/>
        <v>0</v>
      </c>
      <c r="AN1381" s="305">
        <f>+K1381+AC1381-AH1381</f>
        <v>4970000</v>
      </c>
      <c r="AO1381" s="67" t="s">
        <v>66</v>
      </c>
      <c r="AP1381" s="70">
        <v>4970000</v>
      </c>
      <c r="AQ1381" s="67" t="s">
        <v>94</v>
      </c>
      <c r="AR1381" s="70">
        <v>0</v>
      </c>
      <c r="AS1381" s="80" t="s">
        <v>74</v>
      </c>
      <c r="AT1381" s="301">
        <v>1820000</v>
      </c>
      <c r="AU1381" s="203">
        <f t="shared" si="108"/>
        <v>3150000</v>
      </c>
      <c r="AV1381" s="83">
        <f t="shared" si="109"/>
        <v>0.36619718309859156</v>
      </c>
      <c r="AW1381" s="158" t="s">
        <v>74</v>
      </c>
      <c r="AX1381" s="67" t="s">
        <v>95</v>
      </c>
      <c r="AY1381" s="71" t="s">
        <v>6123</v>
      </c>
      <c r="AZ1381" s="68" t="s">
        <v>66</v>
      </c>
      <c r="BA1381" s="68" t="s">
        <v>66</v>
      </c>
    </row>
    <row r="1382" spans="2:53" x14ac:dyDescent="0.25">
      <c r="B1382" s="68">
        <v>2024</v>
      </c>
      <c r="C1382" s="68">
        <v>891780111</v>
      </c>
      <c r="D1382" s="69" t="s">
        <v>64</v>
      </c>
      <c r="E1382" s="74" t="s">
        <v>6122</v>
      </c>
      <c r="F1382" s="71" t="s">
        <v>6121</v>
      </c>
      <c r="G1382" s="314">
        <v>0</v>
      </c>
      <c r="H1382" s="67" t="s">
        <v>72</v>
      </c>
      <c r="I1382" s="69" t="s">
        <v>65</v>
      </c>
      <c r="J1382" s="70" t="s">
        <v>6120</v>
      </c>
      <c r="K1382" s="70">
        <v>4500000</v>
      </c>
      <c r="L1382" s="68" t="s">
        <v>67</v>
      </c>
      <c r="M1382" s="70" t="s">
        <v>6119</v>
      </c>
      <c r="N1382" s="70">
        <v>7602175</v>
      </c>
      <c r="O1382" s="70">
        <v>1499</v>
      </c>
      <c r="P1382" s="158">
        <v>45475</v>
      </c>
      <c r="Q1382" s="70">
        <v>2126650000</v>
      </c>
      <c r="R1382" s="158">
        <v>45572</v>
      </c>
      <c r="S1382" s="70">
        <v>4500000</v>
      </c>
      <c r="T1382" s="67" t="s">
        <v>66</v>
      </c>
      <c r="U1382" s="70">
        <v>72175281</v>
      </c>
      <c r="V1382" s="70" t="s">
        <v>4905</v>
      </c>
      <c r="W1382" s="158">
        <v>45572</v>
      </c>
      <c r="X1382" s="158">
        <v>45572</v>
      </c>
      <c r="Y1382" s="78" t="s">
        <v>74</v>
      </c>
      <c r="Z1382" s="158">
        <v>45656</v>
      </c>
      <c r="AA1382" s="71">
        <f t="shared" si="110"/>
        <v>84</v>
      </c>
      <c r="AB1382" s="71">
        <v>0</v>
      </c>
      <c r="AC1382" s="299">
        <v>0</v>
      </c>
      <c r="AD1382" s="71">
        <v>0</v>
      </c>
      <c r="AE1382" s="158" t="s">
        <v>74</v>
      </c>
      <c r="AF1382" s="71">
        <f t="shared" si="106"/>
        <v>0</v>
      </c>
      <c r="AG1382" s="70">
        <v>0</v>
      </c>
      <c r="AH1382" s="300">
        <v>0</v>
      </c>
      <c r="AI1382" s="158" t="s">
        <v>74</v>
      </c>
      <c r="AJ1382" s="67">
        <v>0</v>
      </c>
      <c r="AK1382" s="76" t="s">
        <v>74</v>
      </c>
      <c r="AL1382" s="76" t="s">
        <v>74</v>
      </c>
      <c r="AM1382" s="71">
        <f t="shared" si="107"/>
        <v>0</v>
      </c>
      <c r="AN1382" s="305">
        <f>+K1382+AC1382-AH1382</f>
        <v>4500000</v>
      </c>
      <c r="AO1382" s="67" t="s">
        <v>66</v>
      </c>
      <c r="AP1382" s="70">
        <v>4500000</v>
      </c>
      <c r="AQ1382" s="67" t="s">
        <v>94</v>
      </c>
      <c r="AR1382" s="70">
        <v>0</v>
      </c>
      <c r="AS1382" s="80" t="s">
        <v>74</v>
      </c>
      <c r="AT1382" s="301">
        <v>1500000</v>
      </c>
      <c r="AU1382" s="203">
        <f t="shared" si="108"/>
        <v>3000000</v>
      </c>
      <c r="AV1382" s="83">
        <f t="shared" si="109"/>
        <v>0.33333333333333331</v>
      </c>
      <c r="AW1382" s="158" t="s">
        <v>74</v>
      </c>
      <c r="AX1382" s="67" t="s">
        <v>95</v>
      </c>
      <c r="AY1382" s="71" t="s">
        <v>6118</v>
      </c>
      <c r="AZ1382" s="68" t="s">
        <v>66</v>
      </c>
      <c r="BA1382" s="68" t="s">
        <v>66</v>
      </c>
    </row>
    <row r="1383" spans="2:53" x14ac:dyDescent="0.25">
      <c r="B1383" s="68">
        <v>2024</v>
      </c>
      <c r="C1383" s="68">
        <v>891780111</v>
      </c>
      <c r="D1383" s="69" t="s">
        <v>64</v>
      </c>
      <c r="E1383" s="74" t="s">
        <v>6117</v>
      </c>
      <c r="F1383" s="71" t="s">
        <v>6116</v>
      </c>
      <c r="G1383" s="314">
        <v>0</v>
      </c>
      <c r="H1383" s="67" t="s">
        <v>72</v>
      </c>
      <c r="I1383" s="69" t="s">
        <v>65</v>
      </c>
      <c r="J1383" s="70" t="s">
        <v>6115</v>
      </c>
      <c r="K1383" s="70">
        <v>9900000</v>
      </c>
      <c r="L1383" s="68" t="s">
        <v>67</v>
      </c>
      <c r="M1383" s="70" t="s">
        <v>6114</v>
      </c>
      <c r="N1383" s="70">
        <v>7600647</v>
      </c>
      <c r="O1383" s="70">
        <v>1498</v>
      </c>
      <c r="P1383" s="158">
        <v>45475</v>
      </c>
      <c r="Q1383" s="70">
        <v>4519037000</v>
      </c>
      <c r="R1383" s="158">
        <v>45572</v>
      </c>
      <c r="S1383" s="70">
        <v>9900000</v>
      </c>
      <c r="T1383" s="67" t="s">
        <v>66</v>
      </c>
      <c r="U1383" s="70">
        <v>36559627</v>
      </c>
      <c r="V1383" s="70" t="s">
        <v>6050</v>
      </c>
      <c r="W1383" s="158">
        <v>45572</v>
      </c>
      <c r="X1383" s="158">
        <v>45572</v>
      </c>
      <c r="Y1383" s="78" t="s">
        <v>74</v>
      </c>
      <c r="Z1383" s="158">
        <v>45656</v>
      </c>
      <c r="AA1383" s="71">
        <f t="shared" si="110"/>
        <v>84</v>
      </c>
      <c r="AB1383" s="71">
        <v>0</v>
      </c>
      <c r="AC1383" s="299">
        <v>0</v>
      </c>
      <c r="AD1383" s="71">
        <v>0</v>
      </c>
      <c r="AE1383" s="158" t="s">
        <v>74</v>
      </c>
      <c r="AF1383" s="71">
        <f t="shared" si="106"/>
        <v>0</v>
      </c>
      <c r="AG1383" s="70">
        <v>0</v>
      </c>
      <c r="AH1383" s="300">
        <v>0</v>
      </c>
      <c r="AI1383" s="158" t="s">
        <v>74</v>
      </c>
      <c r="AJ1383" s="67">
        <v>0</v>
      </c>
      <c r="AK1383" s="76" t="s">
        <v>74</v>
      </c>
      <c r="AL1383" s="76" t="s">
        <v>74</v>
      </c>
      <c r="AM1383" s="71">
        <f t="shared" si="107"/>
        <v>0</v>
      </c>
      <c r="AN1383" s="305">
        <f>+K1383+AC1383-AH1383</f>
        <v>9900000</v>
      </c>
      <c r="AO1383" s="67" t="s">
        <v>66</v>
      </c>
      <c r="AP1383" s="70">
        <v>9900000</v>
      </c>
      <c r="AQ1383" s="67" t="s">
        <v>94</v>
      </c>
      <c r="AR1383" s="70">
        <v>0</v>
      </c>
      <c r="AS1383" s="80" t="s">
        <v>74</v>
      </c>
      <c r="AT1383" s="301">
        <v>3300000</v>
      </c>
      <c r="AU1383" s="203">
        <f t="shared" si="108"/>
        <v>6600000</v>
      </c>
      <c r="AV1383" s="83">
        <f t="shared" si="109"/>
        <v>0.33333333333333331</v>
      </c>
      <c r="AW1383" s="158" t="s">
        <v>74</v>
      </c>
      <c r="AX1383" s="67" t="s">
        <v>95</v>
      </c>
      <c r="AY1383" s="71" t="s">
        <v>6113</v>
      </c>
      <c r="AZ1383" s="68" t="s">
        <v>66</v>
      </c>
      <c r="BA1383" s="68" t="s">
        <v>66</v>
      </c>
    </row>
    <row r="1384" spans="2:53" x14ac:dyDescent="0.25">
      <c r="B1384" s="68">
        <v>2024</v>
      </c>
      <c r="C1384" s="68">
        <v>891780111</v>
      </c>
      <c r="D1384" s="69" t="s">
        <v>64</v>
      </c>
      <c r="E1384" s="74" t="s">
        <v>6112</v>
      </c>
      <c r="F1384" s="71" t="s">
        <v>6111</v>
      </c>
      <c r="G1384" s="314">
        <v>0</v>
      </c>
      <c r="H1384" s="67" t="s">
        <v>72</v>
      </c>
      <c r="I1384" s="69" t="s">
        <v>65</v>
      </c>
      <c r="J1384" s="70" t="s">
        <v>6110</v>
      </c>
      <c r="K1384" s="70">
        <v>13500000</v>
      </c>
      <c r="L1384" s="68" t="s">
        <v>67</v>
      </c>
      <c r="M1384" s="70" t="s">
        <v>6109</v>
      </c>
      <c r="N1384" s="70">
        <v>72275041</v>
      </c>
      <c r="O1384" s="70">
        <v>1498</v>
      </c>
      <c r="P1384" s="158">
        <v>45475</v>
      </c>
      <c r="Q1384" s="70">
        <v>4519037000</v>
      </c>
      <c r="R1384" s="158">
        <v>45573</v>
      </c>
      <c r="S1384" s="70">
        <v>13500000</v>
      </c>
      <c r="T1384" s="67" t="s">
        <v>66</v>
      </c>
      <c r="U1384" s="70">
        <v>1082939683</v>
      </c>
      <c r="V1384" s="70" t="s">
        <v>6083</v>
      </c>
      <c r="W1384" s="158">
        <v>45573</v>
      </c>
      <c r="X1384" s="158">
        <v>45573</v>
      </c>
      <c r="Y1384" s="78" t="s">
        <v>74</v>
      </c>
      <c r="Z1384" s="158">
        <v>45656</v>
      </c>
      <c r="AA1384" s="71">
        <f t="shared" si="110"/>
        <v>83</v>
      </c>
      <c r="AB1384" s="71">
        <v>0</v>
      </c>
      <c r="AC1384" s="299">
        <v>0</v>
      </c>
      <c r="AD1384" s="71">
        <v>0</v>
      </c>
      <c r="AE1384" s="158" t="s">
        <v>74</v>
      </c>
      <c r="AF1384" s="71">
        <f t="shared" si="106"/>
        <v>0</v>
      </c>
      <c r="AG1384" s="70">
        <v>0</v>
      </c>
      <c r="AH1384" s="300">
        <v>0</v>
      </c>
      <c r="AI1384" s="158" t="s">
        <v>74</v>
      </c>
      <c r="AJ1384" s="67">
        <v>0</v>
      </c>
      <c r="AK1384" s="76" t="s">
        <v>74</v>
      </c>
      <c r="AL1384" s="76" t="s">
        <v>74</v>
      </c>
      <c r="AM1384" s="71">
        <f t="shared" si="107"/>
        <v>0</v>
      </c>
      <c r="AN1384" s="305">
        <f>+K1384+AC1384-AH1384</f>
        <v>13500000</v>
      </c>
      <c r="AO1384" s="67" t="s">
        <v>66</v>
      </c>
      <c r="AP1384" s="70">
        <v>13500000</v>
      </c>
      <c r="AQ1384" s="67" t="s">
        <v>94</v>
      </c>
      <c r="AR1384" s="70">
        <v>0</v>
      </c>
      <c r="AS1384" s="80" t="s">
        <v>74</v>
      </c>
      <c r="AT1384" s="301">
        <v>4500000</v>
      </c>
      <c r="AU1384" s="203">
        <f t="shared" si="108"/>
        <v>9000000</v>
      </c>
      <c r="AV1384" s="83">
        <f t="shared" si="109"/>
        <v>0.33333333333333331</v>
      </c>
      <c r="AW1384" s="158" t="s">
        <v>74</v>
      </c>
      <c r="AX1384" s="67" t="s">
        <v>95</v>
      </c>
      <c r="AY1384" s="71" t="s">
        <v>6108</v>
      </c>
      <c r="AZ1384" s="68" t="s">
        <v>66</v>
      </c>
      <c r="BA1384" s="68" t="s">
        <v>66</v>
      </c>
    </row>
    <row r="1385" spans="2:53" x14ac:dyDescent="0.25">
      <c r="B1385" s="68">
        <v>2024</v>
      </c>
      <c r="C1385" s="68">
        <v>891780111</v>
      </c>
      <c r="D1385" s="69" t="s">
        <v>64</v>
      </c>
      <c r="E1385" s="74" t="s">
        <v>6107</v>
      </c>
      <c r="F1385" s="71" t="s">
        <v>6106</v>
      </c>
      <c r="G1385" s="314">
        <v>0</v>
      </c>
      <c r="H1385" s="67" t="s">
        <v>72</v>
      </c>
      <c r="I1385" s="69" t="s">
        <v>65</v>
      </c>
      <c r="J1385" s="70" t="s">
        <v>6105</v>
      </c>
      <c r="K1385" s="70">
        <v>8250000</v>
      </c>
      <c r="L1385" s="68" t="s">
        <v>67</v>
      </c>
      <c r="M1385" s="70" t="s">
        <v>6104</v>
      </c>
      <c r="N1385" s="70">
        <v>85151422</v>
      </c>
      <c r="O1385" s="70">
        <v>1498</v>
      </c>
      <c r="P1385" s="158">
        <v>45475</v>
      </c>
      <c r="Q1385" s="70">
        <v>4519037000</v>
      </c>
      <c r="R1385" s="158">
        <v>45573</v>
      </c>
      <c r="S1385" s="70">
        <v>8250000</v>
      </c>
      <c r="T1385" s="67" t="s">
        <v>66</v>
      </c>
      <c r="U1385" s="70">
        <v>84452087</v>
      </c>
      <c r="V1385" s="70" t="s">
        <v>6072</v>
      </c>
      <c r="W1385" s="158">
        <v>45573</v>
      </c>
      <c r="X1385" s="158">
        <v>45573</v>
      </c>
      <c r="Y1385" s="78" t="s">
        <v>74</v>
      </c>
      <c r="Z1385" s="158">
        <v>45641</v>
      </c>
      <c r="AA1385" s="71">
        <f t="shared" si="110"/>
        <v>68</v>
      </c>
      <c r="AB1385" s="71">
        <v>0</v>
      </c>
      <c r="AC1385" s="299">
        <v>0</v>
      </c>
      <c r="AD1385" s="71">
        <v>0</v>
      </c>
      <c r="AE1385" s="158" t="s">
        <v>74</v>
      </c>
      <c r="AF1385" s="71">
        <f t="shared" si="106"/>
        <v>0</v>
      </c>
      <c r="AG1385" s="70">
        <v>0</v>
      </c>
      <c r="AH1385" s="300">
        <v>0</v>
      </c>
      <c r="AI1385" s="158" t="s">
        <v>74</v>
      </c>
      <c r="AJ1385" s="67">
        <v>0</v>
      </c>
      <c r="AK1385" s="76" t="s">
        <v>74</v>
      </c>
      <c r="AL1385" s="76" t="s">
        <v>74</v>
      </c>
      <c r="AM1385" s="71">
        <f t="shared" si="107"/>
        <v>0</v>
      </c>
      <c r="AN1385" s="305">
        <f>+K1385+AC1385-AH1385</f>
        <v>8250000</v>
      </c>
      <c r="AO1385" s="67" t="s">
        <v>66</v>
      </c>
      <c r="AP1385" s="70">
        <v>8250000</v>
      </c>
      <c r="AQ1385" s="67" t="s">
        <v>94</v>
      </c>
      <c r="AR1385" s="70">
        <v>0</v>
      </c>
      <c r="AS1385" s="80" t="s">
        <v>74</v>
      </c>
      <c r="AT1385" s="301">
        <v>3300000</v>
      </c>
      <c r="AU1385" s="203">
        <f t="shared" si="108"/>
        <v>4950000</v>
      </c>
      <c r="AV1385" s="83">
        <f t="shared" si="109"/>
        <v>0.4</v>
      </c>
      <c r="AW1385" s="158" t="s">
        <v>74</v>
      </c>
      <c r="AX1385" s="67" t="s">
        <v>95</v>
      </c>
      <c r="AY1385" s="71" t="s">
        <v>6103</v>
      </c>
      <c r="AZ1385" s="68" t="s">
        <v>66</v>
      </c>
      <c r="BA1385" s="68" t="s">
        <v>66</v>
      </c>
    </row>
    <row r="1386" spans="2:53" x14ac:dyDescent="0.25">
      <c r="B1386" s="68">
        <v>2024</v>
      </c>
      <c r="C1386" s="68">
        <v>891780111</v>
      </c>
      <c r="D1386" s="69" t="s">
        <v>64</v>
      </c>
      <c r="E1386" s="74" t="s">
        <v>6102</v>
      </c>
      <c r="F1386" s="71" t="s">
        <v>6101</v>
      </c>
      <c r="G1386" s="314">
        <v>0</v>
      </c>
      <c r="H1386" s="67" t="s">
        <v>72</v>
      </c>
      <c r="I1386" s="69" t="s">
        <v>65</v>
      </c>
      <c r="J1386" s="70" t="s">
        <v>6100</v>
      </c>
      <c r="K1386" s="70">
        <v>5667000</v>
      </c>
      <c r="L1386" s="68" t="s">
        <v>67</v>
      </c>
      <c r="M1386" s="70" t="s">
        <v>6099</v>
      </c>
      <c r="N1386" s="70">
        <v>1082858858</v>
      </c>
      <c r="O1386" s="70">
        <v>1499</v>
      </c>
      <c r="P1386" s="158">
        <v>45475</v>
      </c>
      <c r="Q1386" s="70">
        <v>2126650000</v>
      </c>
      <c r="R1386" s="158">
        <v>45574</v>
      </c>
      <c r="S1386" s="70">
        <v>5667000</v>
      </c>
      <c r="T1386" s="67" t="s">
        <v>66</v>
      </c>
      <c r="U1386" s="70">
        <v>85459497</v>
      </c>
      <c r="V1386" s="70" t="s">
        <v>4616</v>
      </c>
      <c r="W1386" s="158">
        <v>45574</v>
      </c>
      <c r="X1386" s="158">
        <v>45574</v>
      </c>
      <c r="Y1386" s="78" t="s">
        <v>74</v>
      </c>
      <c r="Z1386" s="158">
        <v>45641</v>
      </c>
      <c r="AA1386" s="71">
        <f t="shared" si="110"/>
        <v>67</v>
      </c>
      <c r="AB1386" s="71">
        <v>0</v>
      </c>
      <c r="AC1386" s="299">
        <v>0</v>
      </c>
      <c r="AD1386" s="71">
        <v>0</v>
      </c>
      <c r="AE1386" s="158" t="s">
        <v>74</v>
      </c>
      <c r="AF1386" s="71">
        <f t="shared" si="106"/>
        <v>0</v>
      </c>
      <c r="AG1386" s="70">
        <v>0</v>
      </c>
      <c r="AH1386" s="300">
        <v>0</v>
      </c>
      <c r="AI1386" s="158" t="s">
        <v>74</v>
      </c>
      <c r="AJ1386" s="67">
        <v>0</v>
      </c>
      <c r="AK1386" s="76" t="s">
        <v>74</v>
      </c>
      <c r="AL1386" s="76" t="s">
        <v>74</v>
      </c>
      <c r="AM1386" s="71">
        <f t="shared" si="107"/>
        <v>0</v>
      </c>
      <c r="AN1386" s="305">
        <f>+K1386+AC1386-AH1386</f>
        <v>5667000</v>
      </c>
      <c r="AO1386" s="67" t="s">
        <v>66</v>
      </c>
      <c r="AP1386" s="70">
        <v>5667000</v>
      </c>
      <c r="AQ1386" s="67" t="s">
        <v>94</v>
      </c>
      <c r="AR1386" s="70">
        <v>0</v>
      </c>
      <c r="AS1386" s="80" t="s">
        <v>74</v>
      </c>
      <c r="AT1386" s="301">
        <v>1917000</v>
      </c>
      <c r="AU1386" s="203">
        <f t="shared" si="108"/>
        <v>3750000</v>
      </c>
      <c r="AV1386" s="83">
        <f t="shared" si="109"/>
        <v>0.33827421916357864</v>
      </c>
      <c r="AW1386" s="158" t="s">
        <v>74</v>
      </c>
      <c r="AX1386" s="67" t="s">
        <v>95</v>
      </c>
      <c r="AY1386" s="71" t="s">
        <v>6098</v>
      </c>
      <c r="AZ1386" s="68" t="s">
        <v>66</v>
      </c>
      <c r="BA1386" s="68" t="s">
        <v>66</v>
      </c>
    </row>
    <row r="1387" spans="2:53" x14ac:dyDescent="0.25">
      <c r="B1387" s="68">
        <v>2024</v>
      </c>
      <c r="C1387" s="68">
        <v>891780111</v>
      </c>
      <c r="D1387" s="69" t="s">
        <v>64</v>
      </c>
      <c r="E1387" s="74" t="s">
        <v>6097</v>
      </c>
      <c r="F1387" s="71" t="s">
        <v>6096</v>
      </c>
      <c r="G1387" s="314">
        <v>0</v>
      </c>
      <c r="H1387" s="67" t="s">
        <v>72</v>
      </c>
      <c r="I1387" s="69" t="s">
        <v>65</v>
      </c>
      <c r="J1387" s="70" t="s">
        <v>6095</v>
      </c>
      <c r="K1387" s="70">
        <v>11100000</v>
      </c>
      <c r="L1387" s="68" t="s">
        <v>67</v>
      </c>
      <c r="M1387" s="70" t="s">
        <v>6094</v>
      </c>
      <c r="N1387" s="70">
        <v>1102862718</v>
      </c>
      <c r="O1387" s="70">
        <v>1498</v>
      </c>
      <c r="P1387" s="158">
        <v>45475</v>
      </c>
      <c r="Q1387" s="70">
        <v>4519037000</v>
      </c>
      <c r="R1387" s="158">
        <v>45574</v>
      </c>
      <c r="S1387" s="70">
        <v>11100000</v>
      </c>
      <c r="T1387" s="67" t="s">
        <v>66</v>
      </c>
      <c r="U1387" s="70">
        <v>1082939683</v>
      </c>
      <c r="V1387" s="70" t="s">
        <v>6083</v>
      </c>
      <c r="W1387" s="158">
        <v>45574</v>
      </c>
      <c r="X1387" s="158">
        <v>45574</v>
      </c>
      <c r="Y1387" s="78" t="s">
        <v>74</v>
      </c>
      <c r="Z1387" s="158">
        <v>45656</v>
      </c>
      <c r="AA1387" s="71">
        <f t="shared" si="110"/>
        <v>82</v>
      </c>
      <c r="AB1387" s="71">
        <v>0</v>
      </c>
      <c r="AC1387" s="299">
        <v>0</v>
      </c>
      <c r="AD1387" s="71">
        <v>0</v>
      </c>
      <c r="AE1387" s="158" t="s">
        <v>74</v>
      </c>
      <c r="AF1387" s="71">
        <f t="shared" si="106"/>
        <v>0</v>
      </c>
      <c r="AG1387" s="70">
        <v>0</v>
      </c>
      <c r="AH1387" s="300">
        <v>0</v>
      </c>
      <c r="AI1387" s="158" t="s">
        <v>74</v>
      </c>
      <c r="AJ1387" s="67">
        <v>0</v>
      </c>
      <c r="AK1387" s="76" t="s">
        <v>74</v>
      </c>
      <c r="AL1387" s="76" t="s">
        <v>74</v>
      </c>
      <c r="AM1387" s="71">
        <f t="shared" si="107"/>
        <v>0</v>
      </c>
      <c r="AN1387" s="305">
        <f>+K1387+AC1387-AH1387</f>
        <v>11100000</v>
      </c>
      <c r="AO1387" s="67" t="s">
        <v>66</v>
      </c>
      <c r="AP1387" s="70">
        <v>11100000</v>
      </c>
      <c r="AQ1387" s="67" t="s">
        <v>94</v>
      </c>
      <c r="AR1387" s="70">
        <v>0</v>
      </c>
      <c r="AS1387" s="80" t="s">
        <v>74</v>
      </c>
      <c r="AT1387" s="301">
        <v>3700000</v>
      </c>
      <c r="AU1387" s="203">
        <f t="shared" si="108"/>
        <v>7400000</v>
      </c>
      <c r="AV1387" s="83">
        <f t="shared" si="109"/>
        <v>0.33333333333333331</v>
      </c>
      <c r="AW1387" s="158" t="s">
        <v>74</v>
      </c>
      <c r="AX1387" s="67" t="s">
        <v>95</v>
      </c>
      <c r="AY1387" s="71" t="s">
        <v>6093</v>
      </c>
      <c r="AZ1387" s="68" t="s">
        <v>66</v>
      </c>
      <c r="BA1387" s="68" t="s">
        <v>66</v>
      </c>
    </row>
    <row r="1388" spans="2:53" x14ac:dyDescent="0.25">
      <c r="B1388" s="68">
        <v>2024</v>
      </c>
      <c r="C1388" s="68">
        <v>891780111</v>
      </c>
      <c r="D1388" s="69" t="s">
        <v>64</v>
      </c>
      <c r="E1388" s="74" t="s">
        <v>6092</v>
      </c>
      <c r="F1388" s="71" t="s">
        <v>6091</v>
      </c>
      <c r="G1388" s="314">
        <v>0</v>
      </c>
      <c r="H1388" s="67" t="s">
        <v>72</v>
      </c>
      <c r="I1388" s="69" t="s">
        <v>65</v>
      </c>
      <c r="J1388" s="70" t="s">
        <v>6090</v>
      </c>
      <c r="K1388" s="70">
        <v>6250000</v>
      </c>
      <c r="L1388" s="68" t="s">
        <v>67</v>
      </c>
      <c r="M1388" s="70" t="s">
        <v>6089</v>
      </c>
      <c r="N1388" s="70">
        <v>12627352</v>
      </c>
      <c r="O1388" s="70">
        <v>1499</v>
      </c>
      <c r="P1388" s="158">
        <v>45475</v>
      </c>
      <c r="Q1388" s="70">
        <v>2126650000</v>
      </c>
      <c r="R1388" s="158">
        <v>45575</v>
      </c>
      <c r="S1388" s="70">
        <v>6250000</v>
      </c>
      <c r="T1388" s="67" t="s">
        <v>66</v>
      </c>
      <c r="U1388" s="70">
        <v>36665858</v>
      </c>
      <c r="V1388" s="70" t="s">
        <v>4422</v>
      </c>
      <c r="W1388" s="158">
        <v>45575</v>
      </c>
      <c r="X1388" s="158">
        <v>45575</v>
      </c>
      <c r="Y1388" s="78" t="s">
        <v>74</v>
      </c>
      <c r="Z1388" s="158">
        <v>45641</v>
      </c>
      <c r="AA1388" s="71">
        <f t="shared" si="110"/>
        <v>66</v>
      </c>
      <c r="AB1388" s="71">
        <v>0</v>
      </c>
      <c r="AC1388" s="299">
        <v>0</v>
      </c>
      <c r="AD1388" s="71">
        <v>0</v>
      </c>
      <c r="AE1388" s="158" t="s">
        <v>74</v>
      </c>
      <c r="AF1388" s="71">
        <f t="shared" si="106"/>
        <v>0</v>
      </c>
      <c r="AG1388" s="70">
        <v>0</v>
      </c>
      <c r="AH1388" s="300">
        <v>0</v>
      </c>
      <c r="AI1388" s="158" t="s">
        <v>74</v>
      </c>
      <c r="AJ1388" s="67">
        <v>0</v>
      </c>
      <c r="AK1388" s="76" t="s">
        <v>74</v>
      </c>
      <c r="AL1388" s="76" t="s">
        <v>74</v>
      </c>
      <c r="AM1388" s="71">
        <f t="shared" si="107"/>
        <v>0</v>
      </c>
      <c r="AN1388" s="305">
        <f>+K1388+AC1388-AH1388</f>
        <v>6250000</v>
      </c>
      <c r="AO1388" s="67" t="s">
        <v>66</v>
      </c>
      <c r="AP1388" s="70">
        <v>6250000</v>
      </c>
      <c r="AQ1388" s="67" t="s">
        <v>94</v>
      </c>
      <c r="AR1388" s="70">
        <v>0</v>
      </c>
      <c r="AS1388" s="80" t="s">
        <v>74</v>
      </c>
      <c r="AT1388" s="301">
        <v>2500000</v>
      </c>
      <c r="AU1388" s="203">
        <f t="shared" si="108"/>
        <v>3750000</v>
      </c>
      <c r="AV1388" s="83">
        <f t="shared" si="109"/>
        <v>0.4</v>
      </c>
      <c r="AW1388" s="158" t="s">
        <v>74</v>
      </c>
      <c r="AX1388" s="67" t="s">
        <v>95</v>
      </c>
      <c r="AY1388" s="71" t="s">
        <v>6088</v>
      </c>
      <c r="AZ1388" s="68" t="s">
        <v>66</v>
      </c>
      <c r="BA1388" s="68" t="s">
        <v>66</v>
      </c>
    </row>
    <row r="1389" spans="2:53" x14ac:dyDescent="0.25">
      <c r="B1389" s="68">
        <v>2024</v>
      </c>
      <c r="C1389" s="68">
        <v>891780111</v>
      </c>
      <c r="D1389" s="69" t="s">
        <v>64</v>
      </c>
      <c r="E1389" s="74" t="s">
        <v>6087</v>
      </c>
      <c r="F1389" s="71" t="s">
        <v>6086</v>
      </c>
      <c r="G1389" s="314">
        <v>0</v>
      </c>
      <c r="H1389" s="67" t="s">
        <v>72</v>
      </c>
      <c r="I1389" s="69" t="s">
        <v>65</v>
      </c>
      <c r="J1389" s="70" t="s">
        <v>6085</v>
      </c>
      <c r="K1389" s="70">
        <v>6000000</v>
      </c>
      <c r="L1389" s="68" t="s">
        <v>67</v>
      </c>
      <c r="M1389" s="70" t="s">
        <v>6084</v>
      </c>
      <c r="N1389" s="70">
        <v>1082045208</v>
      </c>
      <c r="O1389" s="70">
        <v>1498</v>
      </c>
      <c r="P1389" s="158">
        <v>45475</v>
      </c>
      <c r="Q1389" s="70">
        <v>4519037000</v>
      </c>
      <c r="R1389" s="158">
        <v>45580</v>
      </c>
      <c r="S1389" s="70">
        <v>6000000</v>
      </c>
      <c r="T1389" s="67" t="s">
        <v>66</v>
      </c>
      <c r="U1389" s="70">
        <v>1082939683</v>
      </c>
      <c r="V1389" s="70" t="s">
        <v>6083</v>
      </c>
      <c r="W1389" s="158">
        <v>45580</v>
      </c>
      <c r="X1389" s="158">
        <v>45580</v>
      </c>
      <c r="Y1389" s="78" t="s">
        <v>74</v>
      </c>
      <c r="Z1389" s="158">
        <v>45641</v>
      </c>
      <c r="AA1389" s="71">
        <f t="shared" si="110"/>
        <v>61</v>
      </c>
      <c r="AB1389" s="71">
        <v>0</v>
      </c>
      <c r="AC1389" s="299">
        <v>0</v>
      </c>
      <c r="AD1389" s="71">
        <v>0</v>
      </c>
      <c r="AE1389" s="158" t="s">
        <v>74</v>
      </c>
      <c r="AF1389" s="71">
        <f t="shared" si="106"/>
        <v>0</v>
      </c>
      <c r="AG1389" s="70">
        <v>0</v>
      </c>
      <c r="AH1389" s="300">
        <v>0</v>
      </c>
      <c r="AI1389" s="158" t="s">
        <v>74</v>
      </c>
      <c r="AJ1389" s="67">
        <v>0</v>
      </c>
      <c r="AK1389" s="76" t="s">
        <v>74</v>
      </c>
      <c r="AL1389" s="76" t="s">
        <v>74</v>
      </c>
      <c r="AM1389" s="71">
        <f t="shared" si="107"/>
        <v>0</v>
      </c>
      <c r="AN1389" s="305">
        <f>+K1389+AC1389-AH1389</f>
        <v>6000000</v>
      </c>
      <c r="AO1389" s="67" t="s">
        <v>66</v>
      </c>
      <c r="AP1389" s="70">
        <v>6000000</v>
      </c>
      <c r="AQ1389" s="67" t="s">
        <v>94</v>
      </c>
      <c r="AR1389" s="70">
        <v>0</v>
      </c>
      <c r="AS1389" s="80" t="s">
        <v>74</v>
      </c>
      <c r="AT1389" s="301">
        <v>1500000</v>
      </c>
      <c r="AU1389" s="203">
        <f t="shared" si="108"/>
        <v>4500000</v>
      </c>
      <c r="AV1389" s="83">
        <f t="shared" si="109"/>
        <v>0.25</v>
      </c>
      <c r="AW1389" s="158" t="s">
        <v>74</v>
      </c>
      <c r="AX1389" s="67" t="s">
        <v>95</v>
      </c>
      <c r="AY1389" s="71" t="s">
        <v>6082</v>
      </c>
      <c r="AZ1389" s="68" t="s">
        <v>66</v>
      </c>
      <c r="BA1389" s="68" t="s">
        <v>66</v>
      </c>
    </row>
    <row r="1390" spans="2:53" x14ac:dyDescent="0.25">
      <c r="B1390" s="68">
        <v>2024</v>
      </c>
      <c r="C1390" s="68">
        <v>891780111</v>
      </c>
      <c r="D1390" s="69" t="s">
        <v>64</v>
      </c>
      <c r="E1390" s="74" t="s">
        <v>6081</v>
      </c>
      <c r="F1390" s="71" t="s">
        <v>6080</v>
      </c>
      <c r="G1390" s="314">
        <v>0</v>
      </c>
      <c r="H1390" s="67" t="s">
        <v>72</v>
      </c>
      <c r="I1390" s="69" t="s">
        <v>65</v>
      </c>
      <c r="J1390" s="70" t="s">
        <v>6079</v>
      </c>
      <c r="K1390" s="70">
        <v>7200000</v>
      </c>
      <c r="L1390" s="68" t="s">
        <v>67</v>
      </c>
      <c r="M1390" s="70" t="s">
        <v>6078</v>
      </c>
      <c r="N1390" s="70">
        <v>45554867</v>
      </c>
      <c r="O1390" s="70">
        <v>1498</v>
      </c>
      <c r="P1390" s="158">
        <v>45475</v>
      </c>
      <c r="Q1390" s="70">
        <v>4519037000</v>
      </c>
      <c r="R1390" s="158">
        <v>45583</v>
      </c>
      <c r="S1390" s="70">
        <v>7200000</v>
      </c>
      <c r="T1390" s="67" t="s">
        <v>66</v>
      </c>
      <c r="U1390" s="70">
        <v>12560219</v>
      </c>
      <c r="V1390" s="70" t="s">
        <v>5718</v>
      </c>
      <c r="W1390" s="158">
        <v>45583</v>
      </c>
      <c r="X1390" s="158">
        <v>45583</v>
      </c>
      <c r="Y1390" s="78" t="s">
        <v>74</v>
      </c>
      <c r="Z1390" s="158">
        <v>45641</v>
      </c>
      <c r="AA1390" s="71">
        <f t="shared" si="110"/>
        <v>58</v>
      </c>
      <c r="AB1390" s="71">
        <v>0</v>
      </c>
      <c r="AC1390" s="299">
        <v>0</v>
      </c>
      <c r="AD1390" s="71">
        <v>0</v>
      </c>
      <c r="AE1390" s="158" t="s">
        <v>74</v>
      </c>
      <c r="AF1390" s="71">
        <f t="shared" si="106"/>
        <v>0</v>
      </c>
      <c r="AG1390" s="70">
        <v>0</v>
      </c>
      <c r="AH1390" s="300">
        <v>0</v>
      </c>
      <c r="AI1390" s="158" t="s">
        <v>74</v>
      </c>
      <c r="AJ1390" s="67">
        <v>0</v>
      </c>
      <c r="AK1390" s="76" t="s">
        <v>74</v>
      </c>
      <c r="AL1390" s="76" t="s">
        <v>74</v>
      </c>
      <c r="AM1390" s="71">
        <f t="shared" si="107"/>
        <v>0</v>
      </c>
      <c r="AN1390" s="305">
        <f>+K1390+AC1390-AH1390</f>
        <v>7200000</v>
      </c>
      <c r="AO1390" s="67" t="s">
        <v>66</v>
      </c>
      <c r="AP1390" s="70">
        <v>7200000</v>
      </c>
      <c r="AQ1390" s="67" t="s">
        <v>94</v>
      </c>
      <c r="AR1390" s="70">
        <v>0</v>
      </c>
      <c r="AS1390" s="80" t="s">
        <v>74</v>
      </c>
      <c r="AT1390" s="301">
        <v>0</v>
      </c>
      <c r="AU1390" s="203">
        <f t="shared" si="108"/>
        <v>7200000</v>
      </c>
      <c r="AV1390" s="83">
        <f t="shared" si="109"/>
        <v>0</v>
      </c>
      <c r="AW1390" s="158" t="s">
        <v>74</v>
      </c>
      <c r="AX1390" s="67" t="s">
        <v>95</v>
      </c>
      <c r="AY1390" s="71" t="s">
        <v>6077</v>
      </c>
      <c r="AZ1390" s="68" t="s">
        <v>66</v>
      </c>
      <c r="BA1390" s="68" t="s">
        <v>66</v>
      </c>
    </row>
    <row r="1391" spans="2:53" x14ac:dyDescent="0.25">
      <c r="B1391" s="68">
        <v>2024</v>
      </c>
      <c r="C1391" s="68">
        <v>891780111</v>
      </c>
      <c r="D1391" s="69" t="s">
        <v>64</v>
      </c>
      <c r="E1391" s="74" t="s">
        <v>6076</v>
      </c>
      <c r="F1391" s="71" t="s">
        <v>6075</v>
      </c>
      <c r="G1391" s="314">
        <v>0</v>
      </c>
      <c r="H1391" s="67" t="s">
        <v>72</v>
      </c>
      <c r="I1391" s="69" t="s">
        <v>65</v>
      </c>
      <c r="J1391" s="70" t="s">
        <v>6074</v>
      </c>
      <c r="K1391" s="70">
        <v>6600000</v>
      </c>
      <c r="L1391" s="68" t="s">
        <v>67</v>
      </c>
      <c r="M1391" s="70" t="s">
        <v>6073</v>
      </c>
      <c r="N1391" s="70">
        <v>1082838088</v>
      </c>
      <c r="O1391" s="70">
        <v>1498</v>
      </c>
      <c r="P1391" s="158">
        <v>45475</v>
      </c>
      <c r="Q1391" s="70">
        <v>4519037000</v>
      </c>
      <c r="R1391" s="158">
        <v>45586</v>
      </c>
      <c r="S1391" s="70">
        <v>6600000</v>
      </c>
      <c r="T1391" s="67" t="s">
        <v>66</v>
      </c>
      <c r="U1391" s="70">
        <v>84452087</v>
      </c>
      <c r="V1391" s="70" t="s">
        <v>6072</v>
      </c>
      <c r="W1391" s="158">
        <v>45586</v>
      </c>
      <c r="X1391" s="158">
        <v>45586</v>
      </c>
      <c r="Y1391" s="78" t="s">
        <v>74</v>
      </c>
      <c r="Z1391" s="158">
        <v>45641</v>
      </c>
      <c r="AA1391" s="71">
        <f t="shared" si="110"/>
        <v>55</v>
      </c>
      <c r="AB1391" s="71">
        <v>0</v>
      </c>
      <c r="AC1391" s="299">
        <v>0</v>
      </c>
      <c r="AD1391" s="71">
        <v>0</v>
      </c>
      <c r="AE1391" s="158" t="s">
        <v>74</v>
      </c>
      <c r="AF1391" s="71">
        <f t="shared" si="106"/>
        <v>0</v>
      </c>
      <c r="AG1391" s="70">
        <v>0</v>
      </c>
      <c r="AH1391" s="300">
        <v>0</v>
      </c>
      <c r="AI1391" s="158" t="s">
        <v>74</v>
      </c>
      <c r="AJ1391" s="67">
        <v>0</v>
      </c>
      <c r="AK1391" s="76" t="s">
        <v>74</v>
      </c>
      <c r="AL1391" s="76" t="s">
        <v>74</v>
      </c>
      <c r="AM1391" s="71">
        <f t="shared" si="107"/>
        <v>0</v>
      </c>
      <c r="AN1391" s="305">
        <f>+K1391+AC1391-AH1391</f>
        <v>6600000</v>
      </c>
      <c r="AO1391" s="67" t="s">
        <v>66</v>
      </c>
      <c r="AP1391" s="70">
        <v>6600000</v>
      </c>
      <c r="AQ1391" s="67" t="s">
        <v>94</v>
      </c>
      <c r="AR1391" s="70">
        <v>0</v>
      </c>
      <c r="AS1391" s="80" t="s">
        <v>74</v>
      </c>
      <c r="AT1391" s="301">
        <v>1650000</v>
      </c>
      <c r="AU1391" s="203">
        <f t="shared" si="108"/>
        <v>4950000</v>
      </c>
      <c r="AV1391" s="83">
        <f t="shared" si="109"/>
        <v>0.25</v>
      </c>
      <c r="AW1391" s="158" t="s">
        <v>74</v>
      </c>
      <c r="AX1391" s="67" t="s">
        <v>95</v>
      </c>
      <c r="AY1391" s="71" t="s">
        <v>6071</v>
      </c>
      <c r="AZ1391" s="68" t="s">
        <v>66</v>
      </c>
      <c r="BA1391" s="68" t="s">
        <v>66</v>
      </c>
    </row>
    <row r="1392" spans="2:53" x14ac:dyDescent="0.25">
      <c r="B1392" s="68">
        <v>2024</v>
      </c>
      <c r="C1392" s="68">
        <v>891780111</v>
      </c>
      <c r="D1392" s="69" t="s">
        <v>64</v>
      </c>
      <c r="E1392" s="74" t="s">
        <v>6070</v>
      </c>
      <c r="F1392" s="71" t="s">
        <v>6069</v>
      </c>
      <c r="G1392" s="314">
        <v>0</v>
      </c>
      <c r="H1392" s="67" t="s">
        <v>72</v>
      </c>
      <c r="I1392" s="69" t="s">
        <v>65</v>
      </c>
      <c r="J1392" s="70" t="s">
        <v>6068</v>
      </c>
      <c r="K1392" s="70">
        <v>10000000</v>
      </c>
      <c r="L1392" s="68" t="s">
        <v>67</v>
      </c>
      <c r="M1392" s="70" t="s">
        <v>6067</v>
      </c>
      <c r="N1392" s="70">
        <v>1082249640</v>
      </c>
      <c r="O1392" s="70">
        <v>1498</v>
      </c>
      <c r="P1392" s="158">
        <v>45475</v>
      </c>
      <c r="Q1392" s="70">
        <v>4519037000</v>
      </c>
      <c r="R1392" s="158">
        <v>45586</v>
      </c>
      <c r="S1392" s="70">
        <v>10000000</v>
      </c>
      <c r="T1392" s="67" t="s">
        <v>66</v>
      </c>
      <c r="U1392" s="70">
        <v>57464638</v>
      </c>
      <c r="V1392" s="70" t="s">
        <v>6066</v>
      </c>
      <c r="W1392" s="158">
        <v>45586</v>
      </c>
      <c r="X1392" s="158">
        <v>45586</v>
      </c>
      <c r="Y1392" s="78" t="s">
        <v>74</v>
      </c>
      <c r="Z1392" s="158">
        <v>45641</v>
      </c>
      <c r="AA1392" s="71">
        <f t="shared" si="110"/>
        <v>55</v>
      </c>
      <c r="AB1392" s="71">
        <v>0</v>
      </c>
      <c r="AC1392" s="299">
        <v>0</v>
      </c>
      <c r="AD1392" s="71">
        <v>0</v>
      </c>
      <c r="AE1392" s="158" t="s">
        <v>74</v>
      </c>
      <c r="AF1392" s="71">
        <f t="shared" si="106"/>
        <v>0</v>
      </c>
      <c r="AG1392" s="70">
        <v>0</v>
      </c>
      <c r="AH1392" s="300">
        <v>0</v>
      </c>
      <c r="AI1392" s="158" t="s">
        <v>74</v>
      </c>
      <c r="AJ1392" s="67">
        <v>0</v>
      </c>
      <c r="AK1392" s="76" t="s">
        <v>74</v>
      </c>
      <c r="AL1392" s="76" t="s">
        <v>74</v>
      </c>
      <c r="AM1392" s="71">
        <f t="shared" si="107"/>
        <v>0</v>
      </c>
      <c r="AN1392" s="305">
        <f>+K1392+AC1392-AH1392</f>
        <v>10000000</v>
      </c>
      <c r="AO1392" s="67" t="s">
        <v>66</v>
      </c>
      <c r="AP1392" s="70">
        <v>10000000</v>
      </c>
      <c r="AQ1392" s="67" t="s">
        <v>94</v>
      </c>
      <c r="AR1392" s="70">
        <v>0</v>
      </c>
      <c r="AS1392" s="80" t="s">
        <v>74</v>
      </c>
      <c r="AT1392" s="301">
        <v>0</v>
      </c>
      <c r="AU1392" s="203">
        <f t="shared" si="108"/>
        <v>10000000</v>
      </c>
      <c r="AV1392" s="83">
        <f t="shared" si="109"/>
        <v>0</v>
      </c>
      <c r="AW1392" s="158" t="s">
        <v>74</v>
      </c>
      <c r="AX1392" s="67" t="s">
        <v>95</v>
      </c>
      <c r="AY1392" s="71" t="s">
        <v>6065</v>
      </c>
      <c r="AZ1392" s="68" t="s">
        <v>66</v>
      </c>
      <c r="BA1392" s="68" t="s">
        <v>66</v>
      </c>
    </row>
    <row r="1393" spans="2:53" x14ac:dyDescent="0.25">
      <c r="B1393" s="68">
        <v>2024</v>
      </c>
      <c r="C1393" s="68">
        <v>891780111</v>
      </c>
      <c r="D1393" s="69" t="s">
        <v>64</v>
      </c>
      <c r="E1393" s="74" t="s">
        <v>6064</v>
      </c>
      <c r="F1393" s="71" t="s">
        <v>6063</v>
      </c>
      <c r="G1393" s="314">
        <v>0</v>
      </c>
      <c r="H1393" s="67" t="s">
        <v>72</v>
      </c>
      <c r="I1393" s="69" t="s">
        <v>65</v>
      </c>
      <c r="J1393" s="70" t="s">
        <v>6062</v>
      </c>
      <c r="K1393" s="70">
        <v>10000000</v>
      </c>
      <c r="L1393" s="68" t="s">
        <v>67</v>
      </c>
      <c r="M1393" s="70" t="s">
        <v>6061</v>
      </c>
      <c r="N1393" s="70">
        <v>57466540</v>
      </c>
      <c r="O1393" s="70">
        <v>1498</v>
      </c>
      <c r="P1393" s="158">
        <v>45475</v>
      </c>
      <c r="Q1393" s="70">
        <v>4519037000</v>
      </c>
      <c r="R1393" s="158">
        <v>45587</v>
      </c>
      <c r="S1393" s="70">
        <v>10000000</v>
      </c>
      <c r="T1393" s="67" t="s">
        <v>66</v>
      </c>
      <c r="U1393" s="70">
        <v>36557666</v>
      </c>
      <c r="V1393" s="70" t="s">
        <v>5987</v>
      </c>
      <c r="W1393" s="158">
        <v>45587</v>
      </c>
      <c r="X1393" s="158">
        <v>45587</v>
      </c>
      <c r="Y1393" s="78" t="s">
        <v>74</v>
      </c>
      <c r="Z1393" s="158">
        <v>45643</v>
      </c>
      <c r="AA1393" s="71">
        <f t="shared" si="110"/>
        <v>56</v>
      </c>
      <c r="AB1393" s="71">
        <v>0</v>
      </c>
      <c r="AC1393" s="299">
        <v>0</v>
      </c>
      <c r="AD1393" s="71">
        <v>0</v>
      </c>
      <c r="AE1393" s="158" t="s">
        <v>74</v>
      </c>
      <c r="AF1393" s="71">
        <f t="shared" si="106"/>
        <v>0</v>
      </c>
      <c r="AG1393" s="70">
        <v>0</v>
      </c>
      <c r="AH1393" s="300">
        <v>0</v>
      </c>
      <c r="AI1393" s="158" t="s">
        <v>74</v>
      </c>
      <c r="AJ1393" s="67">
        <v>0</v>
      </c>
      <c r="AK1393" s="76" t="s">
        <v>74</v>
      </c>
      <c r="AL1393" s="76" t="s">
        <v>74</v>
      </c>
      <c r="AM1393" s="71">
        <f t="shared" si="107"/>
        <v>0</v>
      </c>
      <c r="AN1393" s="305">
        <f>+K1393+AC1393-AH1393</f>
        <v>10000000</v>
      </c>
      <c r="AO1393" s="67" t="s">
        <v>66</v>
      </c>
      <c r="AP1393" s="70">
        <v>10000000</v>
      </c>
      <c r="AQ1393" s="67" t="s">
        <v>94</v>
      </c>
      <c r="AR1393" s="70">
        <v>0</v>
      </c>
      <c r="AS1393" s="80" t="s">
        <v>74</v>
      </c>
      <c r="AT1393" s="301">
        <v>0</v>
      </c>
      <c r="AU1393" s="203">
        <f t="shared" si="108"/>
        <v>10000000</v>
      </c>
      <c r="AV1393" s="83">
        <f t="shared" si="109"/>
        <v>0</v>
      </c>
      <c r="AW1393" s="158" t="s">
        <v>74</v>
      </c>
      <c r="AX1393" s="67" t="s">
        <v>95</v>
      </c>
      <c r="AY1393" s="71" t="s">
        <v>6060</v>
      </c>
      <c r="AZ1393" s="68" t="s">
        <v>66</v>
      </c>
      <c r="BA1393" s="68" t="s">
        <v>66</v>
      </c>
    </row>
    <row r="1394" spans="2:53" x14ac:dyDescent="0.25">
      <c r="B1394" s="68">
        <v>2024</v>
      </c>
      <c r="C1394" s="68">
        <v>891780111</v>
      </c>
      <c r="D1394" s="69" t="s">
        <v>64</v>
      </c>
      <c r="E1394" s="74" t="s">
        <v>6059</v>
      </c>
      <c r="F1394" s="71" t="s">
        <v>6058</v>
      </c>
      <c r="G1394" s="314">
        <v>0</v>
      </c>
      <c r="H1394" s="67" t="s">
        <v>72</v>
      </c>
      <c r="I1394" s="69" t="s">
        <v>65</v>
      </c>
      <c r="J1394" s="70" t="s">
        <v>6057</v>
      </c>
      <c r="K1394" s="70">
        <v>5000000</v>
      </c>
      <c r="L1394" s="68" t="s">
        <v>67</v>
      </c>
      <c r="M1394" s="70" t="s">
        <v>6056</v>
      </c>
      <c r="N1394" s="70">
        <v>1082869060</v>
      </c>
      <c r="O1394" s="70">
        <v>1499</v>
      </c>
      <c r="P1394" s="158">
        <v>45475</v>
      </c>
      <c r="Q1394" s="70">
        <v>2126650000</v>
      </c>
      <c r="R1394" s="158">
        <v>45588</v>
      </c>
      <c r="S1394" s="70">
        <v>5000000</v>
      </c>
      <c r="T1394" s="67" t="s">
        <v>66</v>
      </c>
      <c r="U1394" s="70">
        <v>1082950841</v>
      </c>
      <c r="V1394" s="70" t="s">
        <v>759</v>
      </c>
      <c r="W1394" s="158">
        <v>45588</v>
      </c>
      <c r="X1394" s="158">
        <v>45588</v>
      </c>
      <c r="Y1394" s="78" t="s">
        <v>74</v>
      </c>
      <c r="Z1394" s="158">
        <v>45641</v>
      </c>
      <c r="AA1394" s="71">
        <f t="shared" si="110"/>
        <v>53</v>
      </c>
      <c r="AB1394" s="71">
        <v>0</v>
      </c>
      <c r="AC1394" s="299">
        <v>0</v>
      </c>
      <c r="AD1394" s="71">
        <v>0</v>
      </c>
      <c r="AE1394" s="158" t="s">
        <v>74</v>
      </c>
      <c r="AF1394" s="71">
        <f t="shared" si="106"/>
        <v>0</v>
      </c>
      <c r="AG1394" s="70">
        <v>0</v>
      </c>
      <c r="AH1394" s="300">
        <v>0</v>
      </c>
      <c r="AI1394" s="158" t="s">
        <v>74</v>
      </c>
      <c r="AJ1394" s="67">
        <v>0</v>
      </c>
      <c r="AK1394" s="76" t="s">
        <v>74</v>
      </c>
      <c r="AL1394" s="76" t="s">
        <v>74</v>
      </c>
      <c r="AM1394" s="71">
        <f t="shared" si="107"/>
        <v>0</v>
      </c>
      <c r="AN1394" s="305">
        <f>+K1394+AC1394-AH1394</f>
        <v>5000000</v>
      </c>
      <c r="AO1394" s="67" t="s">
        <v>66</v>
      </c>
      <c r="AP1394" s="70">
        <v>5000000</v>
      </c>
      <c r="AQ1394" s="67" t="s">
        <v>94</v>
      </c>
      <c r="AR1394" s="70">
        <v>0</v>
      </c>
      <c r="AS1394" s="80" t="s">
        <v>74</v>
      </c>
      <c r="AT1394" s="301">
        <v>0</v>
      </c>
      <c r="AU1394" s="203">
        <f t="shared" si="108"/>
        <v>5000000</v>
      </c>
      <c r="AV1394" s="83">
        <f t="shared" si="109"/>
        <v>0</v>
      </c>
      <c r="AW1394" s="158" t="s">
        <v>74</v>
      </c>
      <c r="AX1394" s="67" t="s">
        <v>95</v>
      </c>
      <c r="AY1394" s="71" t="s">
        <v>6055</v>
      </c>
      <c r="AZ1394" s="68" t="s">
        <v>66</v>
      </c>
      <c r="BA1394" s="68" t="s">
        <v>66</v>
      </c>
    </row>
    <row r="1395" spans="2:53" x14ac:dyDescent="0.25">
      <c r="B1395" s="68">
        <v>2024</v>
      </c>
      <c r="C1395" s="68">
        <v>891780111</v>
      </c>
      <c r="D1395" s="69" t="s">
        <v>64</v>
      </c>
      <c r="E1395" s="74" t="s">
        <v>6054</v>
      </c>
      <c r="F1395" s="71" t="s">
        <v>6053</v>
      </c>
      <c r="G1395" s="314">
        <v>0</v>
      </c>
      <c r="H1395" s="67" t="s">
        <v>72</v>
      </c>
      <c r="I1395" s="69" t="s">
        <v>65</v>
      </c>
      <c r="J1395" s="70" t="s">
        <v>6052</v>
      </c>
      <c r="K1395" s="70">
        <v>6000000</v>
      </c>
      <c r="L1395" s="68" t="s">
        <v>67</v>
      </c>
      <c r="M1395" s="70" t="s">
        <v>6051</v>
      </c>
      <c r="N1395" s="70">
        <v>1075675284</v>
      </c>
      <c r="O1395" s="70">
        <v>1498</v>
      </c>
      <c r="P1395" s="158">
        <v>45475</v>
      </c>
      <c r="Q1395" s="70">
        <v>4519037000</v>
      </c>
      <c r="R1395" s="158">
        <v>45588</v>
      </c>
      <c r="S1395" s="70">
        <v>6000000</v>
      </c>
      <c r="T1395" s="67" t="s">
        <v>66</v>
      </c>
      <c r="U1395" s="70">
        <v>36559627</v>
      </c>
      <c r="V1395" s="70" t="s">
        <v>6050</v>
      </c>
      <c r="W1395" s="158">
        <v>45588</v>
      </c>
      <c r="X1395" s="158">
        <v>45588</v>
      </c>
      <c r="Y1395" s="78" t="s">
        <v>74</v>
      </c>
      <c r="Z1395" s="158">
        <v>45643</v>
      </c>
      <c r="AA1395" s="71">
        <f t="shared" si="110"/>
        <v>55</v>
      </c>
      <c r="AB1395" s="71">
        <v>0</v>
      </c>
      <c r="AC1395" s="299">
        <v>0</v>
      </c>
      <c r="AD1395" s="71">
        <v>0</v>
      </c>
      <c r="AE1395" s="158" t="s">
        <v>74</v>
      </c>
      <c r="AF1395" s="71">
        <f t="shared" si="106"/>
        <v>0</v>
      </c>
      <c r="AG1395" s="70">
        <v>0</v>
      </c>
      <c r="AH1395" s="300">
        <v>0</v>
      </c>
      <c r="AI1395" s="158" t="s">
        <v>74</v>
      </c>
      <c r="AJ1395" s="67">
        <v>0</v>
      </c>
      <c r="AK1395" s="76" t="s">
        <v>74</v>
      </c>
      <c r="AL1395" s="76" t="s">
        <v>74</v>
      </c>
      <c r="AM1395" s="71">
        <f t="shared" si="107"/>
        <v>0</v>
      </c>
      <c r="AN1395" s="305">
        <f>+K1395+AC1395-AH1395</f>
        <v>6000000</v>
      </c>
      <c r="AO1395" s="67" t="s">
        <v>66</v>
      </c>
      <c r="AP1395" s="70">
        <v>6000000</v>
      </c>
      <c r="AQ1395" s="67" t="s">
        <v>94</v>
      </c>
      <c r="AR1395" s="70">
        <v>0</v>
      </c>
      <c r="AS1395" s="80" t="s">
        <v>74</v>
      </c>
      <c r="AT1395" s="301">
        <v>0</v>
      </c>
      <c r="AU1395" s="203">
        <f t="shared" si="108"/>
        <v>6000000</v>
      </c>
      <c r="AV1395" s="83">
        <f t="shared" si="109"/>
        <v>0</v>
      </c>
      <c r="AW1395" s="158" t="s">
        <v>74</v>
      </c>
      <c r="AX1395" s="67" t="s">
        <v>95</v>
      </c>
      <c r="AY1395" s="71" t="s">
        <v>6049</v>
      </c>
      <c r="AZ1395" s="68" t="s">
        <v>66</v>
      </c>
      <c r="BA1395" s="68" t="s">
        <v>66</v>
      </c>
    </row>
    <row r="1396" spans="2:53" x14ac:dyDescent="0.25">
      <c r="B1396" s="68">
        <v>2024</v>
      </c>
      <c r="C1396" s="68">
        <v>891780111</v>
      </c>
      <c r="D1396" s="69" t="s">
        <v>64</v>
      </c>
      <c r="E1396" s="74" t="s">
        <v>6048</v>
      </c>
      <c r="F1396" s="71" t="s">
        <v>6047</v>
      </c>
      <c r="G1396" s="314">
        <v>0</v>
      </c>
      <c r="H1396" s="67" t="s">
        <v>72</v>
      </c>
      <c r="I1396" s="69" t="s">
        <v>65</v>
      </c>
      <c r="J1396" s="70" t="s">
        <v>6046</v>
      </c>
      <c r="K1396" s="70">
        <v>10000000</v>
      </c>
      <c r="L1396" s="68" t="s">
        <v>67</v>
      </c>
      <c r="M1396" s="70" t="s">
        <v>6045</v>
      </c>
      <c r="N1396" s="70">
        <v>1082848119</v>
      </c>
      <c r="O1396" s="70">
        <v>1499</v>
      </c>
      <c r="P1396" s="158">
        <v>45475</v>
      </c>
      <c r="Q1396" s="70">
        <v>2126650000</v>
      </c>
      <c r="R1396" s="158">
        <v>45588</v>
      </c>
      <c r="S1396" s="70">
        <v>10000000</v>
      </c>
      <c r="T1396" s="67" t="s">
        <v>66</v>
      </c>
      <c r="U1396" s="70">
        <v>85450705</v>
      </c>
      <c r="V1396" s="70" t="s">
        <v>6044</v>
      </c>
      <c r="W1396" s="158">
        <v>45588</v>
      </c>
      <c r="X1396" s="158">
        <v>45588</v>
      </c>
      <c r="Y1396" s="78" t="s">
        <v>74</v>
      </c>
      <c r="Z1396" s="158">
        <v>45656</v>
      </c>
      <c r="AA1396" s="71">
        <f t="shared" si="110"/>
        <v>68</v>
      </c>
      <c r="AB1396" s="71">
        <v>0</v>
      </c>
      <c r="AC1396" s="299">
        <v>0</v>
      </c>
      <c r="AD1396" s="71">
        <v>0</v>
      </c>
      <c r="AE1396" s="158" t="s">
        <v>74</v>
      </c>
      <c r="AF1396" s="71">
        <f t="shared" si="106"/>
        <v>0</v>
      </c>
      <c r="AG1396" s="70">
        <v>0</v>
      </c>
      <c r="AH1396" s="300">
        <v>0</v>
      </c>
      <c r="AI1396" s="158" t="s">
        <v>74</v>
      </c>
      <c r="AJ1396" s="67">
        <v>0</v>
      </c>
      <c r="AK1396" s="76" t="s">
        <v>74</v>
      </c>
      <c r="AL1396" s="76" t="s">
        <v>74</v>
      </c>
      <c r="AM1396" s="71">
        <f t="shared" si="107"/>
        <v>0</v>
      </c>
      <c r="AN1396" s="305">
        <f>+K1396+AC1396-AH1396</f>
        <v>10000000</v>
      </c>
      <c r="AO1396" s="67" t="s">
        <v>66</v>
      </c>
      <c r="AP1396" s="70">
        <v>10000000</v>
      </c>
      <c r="AQ1396" s="67" t="s">
        <v>94</v>
      </c>
      <c r="AR1396" s="70">
        <v>0</v>
      </c>
      <c r="AS1396" s="80" t="s">
        <v>74</v>
      </c>
      <c r="AT1396" s="301">
        <v>0</v>
      </c>
      <c r="AU1396" s="203">
        <f t="shared" si="108"/>
        <v>10000000</v>
      </c>
      <c r="AV1396" s="83">
        <f t="shared" si="109"/>
        <v>0</v>
      </c>
      <c r="AW1396" s="158" t="s">
        <v>74</v>
      </c>
      <c r="AX1396" s="67" t="s">
        <v>95</v>
      </c>
      <c r="AY1396" s="71" t="s">
        <v>6043</v>
      </c>
      <c r="AZ1396" s="68" t="s">
        <v>66</v>
      </c>
      <c r="BA1396" s="68" t="s">
        <v>66</v>
      </c>
    </row>
    <row r="1397" spans="2:53" ht="15.75" thickBot="1" x14ac:dyDescent="0.3">
      <c r="B1397" s="104">
        <v>2024</v>
      </c>
      <c r="C1397" s="104">
        <v>891780111</v>
      </c>
      <c r="D1397" s="105" t="s">
        <v>64</v>
      </c>
      <c r="E1397" s="248" t="s">
        <v>6042</v>
      </c>
      <c r="F1397" s="149" t="s">
        <v>6041</v>
      </c>
      <c r="G1397" s="318">
        <v>0</v>
      </c>
      <c r="H1397" s="103" t="s">
        <v>72</v>
      </c>
      <c r="I1397" s="105" t="s">
        <v>65</v>
      </c>
      <c r="J1397" s="106" t="s">
        <v>6040</v>
      </c>
      <c r="K1397" s="106">
        <v>7200000</v>
      </c>
      <c r="L1397" s="104" t="s">
        <v>67</v>
      </c>
      <c r="M1397" s="106" t="s">
        <v>6039</v>
      </c>
      <c r="N1397" s="106">
        <v>57420166</v>
      </c>
      <c r="O1397" s="106">
        <v>1498</v>
      </c>
      <c r="P1397" s="319">
        <v>45475</v>
      </c>
      <c r="Q1397" s="106">
        <v>4519037000</v>
      </c>
      <c r="R1397" s="319">
        <v>45594</v>
      </c>
      <c r="S1397" s="106">
        <v>7200000</v>
      </c>
      <c r="T1397" s="103" t="s">
        <v>66</v>
      </c>
      <c r="U1397" s="106">
        <v>85449357</v>
      </c>
      <c r="V1397" s="106" t="s">
        <v>6038</v>
      </c>
      <c r="W1397" s="319">
        <v>45594</v>
      </c>
      <c r="X1397" s="319">
        <v>45594</v>
      </c>
      <c r="Y1397" s="115" t="s">
        <v>74</v>
      </c>
      <c r="Z1397" s="319">
        <v>45649</v>
      </c>
      <c r="AA1397" s="149">
        <f t="shared" si="110"/>
        <v>55</v>
      </c>
      <c r="AB1397" s="149">
        <v>0</v>
      </c>
      <c r="AC1397" s="302">
        <v>0</v>
      </c>
      <c r="AD1397" s="149">
        <v>0</v>
      </c>
      <c r="AE1397" s="319" t="s">
        <v>74</v>
      </c>
      <c r="AF1397" s="149">
        <f t="shared" si="106"/>
        <v>0</v>
      </c>
      <c r="AG1397" s="106">
        <v>0</v>
      </c>
      <c r="AH1397" s="303">
        <v>0</v>
      </c>
      <c r="AI1397" s="319" t="s">
        <v>74</v>
      </c>
      <c r="AJ1397" s="103">
        <v>0</v>
      </c>
      <c r="AK1397" s="120" t="s">
        <v>74</v>
      </c>
      <c r="AL1397" s="120" t="s">
        <v>74</v>
      </c>
      <c r="AM1397" s="149">
        <f t="shared" si="107"/>
        <v>0</v>
      </c>
      <c r="AN1397" s="308">
        <f>+K1397+AC1397-AH1397</f>
        <v>7200000</v>
      </c>
      <c r="AO1397" s="103" t="s">
        <v>66</v>
      </c>
      <c r="AP1397" s="106">
        <v>7200000</v>
      </c>
      <c r="AQ1397" s="103" t="s">
        <v>94</v>
      </c>
      <c r="AR1397" s="106">
        <v>0</v>
      </c>
      <c r="AS1397" s="122" t="s">
        <v>74</v>
      </c>
      <c r="AT1397" s="304">
        <v>0</v>
      </c>
      <c r="AU1397" s="309">
        <f t="shared" si="108"/>
        <v>7200000</v>
      </c>
      <c r="AV1397" s="146">
        <f t="shared" si="109"/>
        <v>0</v>
      </c>
      <c r="AW1397" s="319" t="s">
        <v>74</v>
      </c>
      <c r="AX1397" s="103" t="s">
        <v>95</v>
      </c>
      <c r="AY1397" s="149" t="s">
        <v>6037</v>
      </c>
      <c r="AZ1397" s="104" t="s">
        <v>66</v>
      </c>
      <c r="BA1397" s="104" t="s">
        <v>66</v>
      </c>
    </row>
    <row r="1398" spans="2:53" s="19" customFormat="1" ht="15.75" thickBot="1" x14ac:dyDescent="0.3">
      <c r="B1398" s="524" t="s">
        <v>68</v>
      </c>
      <c r="C1398" s="525"/>
      <c r="D1398" s="526"/>
      <c r="E1398" s="37">
        <f>+SUBTOTAL(3,E8:E1397)</f>
        <v>1390</v>
      </c>
      <c r="F1398" s="284"/>
      <c r="G1398" s="285"/>
      <c r="H1398" s="286"/>
      <c r="I1398" s="286"/>
      <c r="J1398" s="286"/>
      <c r="K1398" s="40">
        <f>SUM(K8:K1397)</f>
        <v>17364638000</v>
      </c>
      <c r="L1398" s="544"/>
      <c r="M1398" s="545"/>
      <c r="N1398" s="545"/>
      <c r="O1398" s="545"/>
      <c r="P1398" s="545"/>
      <c r="Q1398" s="545"/>
      <c r="R1398" s="545"/>
      <c r="S1398" s="545"/>
      <c r="T1398" s="545"/>
      <c r="U1398" s="545"/>
      <c r="V1398" s="545"/>
      <c r="W1398" s="545"/>
      <c r="X1398" s="545"/>
      <c r="Y1398" s="545"/>
      <c r="Z1398" s="545"/>
      <c r="AA1398" s="546"/>
      <c r="AB1398" s="41">
        <f>SUM(AB8:AB1397)</f>
        <v>799</v>
      </c>
      <c r="AC1398" s="287">
        <f>SUM(AC8:AC1397)</f>
        <v>663201000</v>
      </c>
      <c r="AD1398" s="42">
        <f>SUM(AD8:AD1397)</f>
        <v>393</v>
      </c>
      <c r="AE1398" s="288"/>
      <c r="AF1398" s="42">
        <f>SUM(AF8:AF1397)</f>
        <v>6159</v>
      </c>
      <c r="AG1398" s="42">
        <f>SUM(AG8:AG1397)</f>
        <v>32</v>
      </c>
      <c r="AH1398" s="289">
        <f>SUM(AH8:AH1397)</f>
        <v>320515000</v>
      </c>
      <c r="AI1398" s="290"/>
      <c r="AJ1398" s="45">
        <f>SUM(AJ8:AJ1397)</f>
        <v>5</v>
      </c>
      <c r="AK1398" s="544"/>
      <c r="AL1398" s="545"/>
      <c r="AM1398" s="546"/>
      <c r="AN1398" s="291">
        <f>SUM(AN8:AN1397)</f>
        <v>17707324000</v>
      </c>
      <c r="AO1398" s="292"/>
      <c r="AP1398" s="46">
        <f>SUM(AP8:AP1397)</f>
        <v>16741488000</v>
      </c>
      <c r="AQ1398" s="292"/>
      <c r="AR1398" s="42">
        <f>SUM(AR8:AR1397)</f>
        <v>0</v>
      </c>
      <c r="AS1398" s="292"/>
      <c r="AT1398" s="293">
        <f>SUM(AT8:AT1397)</f>
        <v>15469542000</v>
      </c>
      <c r="AU1398" s="294">
        <f>SUM(AU8:AU1397)</f>
        <v>2237782000</v>
      </c>
      <c r="AV1398" s="544"/>
      <c r="AW1398" s="545"/>
      <c r="AX1398" s="545"/>
      <c r="AY1398" s="545"/>
      <c r="AZ1398" s="545"/>
      <c r="BA1398" s="545"/>
    </row>
  </sheetData>
  <sheetProtection formatCells="0" formatColumns="0" formatRows="0" insertRows="0" deleteRows="0" autoFilter="0"/>
  <mergeCells count="22">
    <mergeCell ref="AQ6:AU6"/>
    <mergeCell ref="F5:G5"/>
    <mergeCell ref="AB5:AM5"/>
    <mergeCell ref="W6:AA6"/>
    <mergeCell ref="AB6:AF6"/>
    <mergeCell ref="AG6:AI6"/>
    <mergeCell ref="AJ6:AM6"/>
    <mergeCell ref="B3:C6"/>
    <mergeCell ref="D3:G4"/>
    <mergeCell ref="AV1398:BA1398"/>
    <mergeCell ref="AO6:AP6"/>
    <mergeCell ref="B1398:D1398"/>
    <mergeCell ref="L1398:AA1398"/>
    <mergeCell ref="AY6:BA6"/>
    <mergeCell ref="M6:N6"/>
    <mergeCell ref="O6:Q6"/>
    <mergeCell ref="R6:S6"/>
    <mergeCell ref="AK1398:AM1398"/>
    <mergeCell ref="T6:V6"/>
    <mergeCell ref="H3:I5"/>
    <mergeCell ref="E6:G6"/>
    <mergeCell ref="AV6:AX6"/>
  </mergeCells>
  <conditionalFormatting sqref="F5 E6">
    <cfRule type="containsText" dxfId="8"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7" priority="1" operator="equal">
      <formula>619641160</formula>
    </cfRule>
  </conditionalFormatting>
  <conditionalFormatting sqref="AM8:AP1370 AA8:AA1397 AF8:AF1397 AU8:AV1397 AM1371:AO1397">
    <cfRule type="expression" dxfId="6" priority="2">
      <formula>+_xlfn.ISFORMULA(AA8)</formula>
    </cfRule>
  </conditionalFormatting>
  <dataValidations count="8">
    <dataValidation type="list" allowBlank="1" showInputMessage="1" showErrorMessage="1" sqref="AX8:AX1397" xr:uid="{63DA7620-CE4C-4F8A-896E-61CFBC4FF58E}">
      <formula1>"Por iniciar,En ejecucion,Suspendido,Terminado,Liquidado"</formula1>
    </dataValidation>
    <dataValidation type="list" allowBlank="1" showInputMessage="1" showErrorMessage="1" sqref="L8:L1397" xr:uid="{EE8EE2F2-8BC1-46D7-B28C-9776309D777D}">
      <formula1>"DIRECTA"</formula1>
    </dataValidation>
    <dataValidation type="list" allowBlank="1" showInputMessage="1" showErrorMessage="1" sqref="H8:H1397" xr:uid="{0702C2A5-72D9-4820-8D3B-D816F8654FDD}">
      <formula1>"OTRO SECTOR"</formula1>
    </dataValidation>
    <dataValidation type="list" allowBlank="1" showInputMessage="1" showErrorMessage="1" sqref="AZ8:BA1397" xr:uid="{C999323E-82E4-4B22-A9EA-DF4DDEFC5E8D}">
      <formula1>"SI,NO HA INICIADO"</formula1>
    </dataValidation>
    <dataValidation type="list" allowBlank="1" showInputMessage="1" showErrorMessage="1" sqref="I8:I1397" xr:uid="{824282D2-6949-47C9-9CE1-93CEB98509B5}">
      <formula1>"FUNCIONAMIENTO,INVERSION,OTROS"</formula1>
    </dataValidation>
    <dataValidation type="list" allowBlank="1" showInputMessage="1" showErrorMessage="1" sqref="T8:T1397 AQ8:AQ1397 AO8:AO1397"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CF67E679-496D-4E63-BC31-6EB6B2BBB260}"/>
    <hyperlink ref="AY649" r:id="rId2" xr:uid="{610E475C-6486-454C-9725-5A99E9106DBB}"/>
    <hyperlink ref="AY708" r:id="rId3" xr:uid="{4AB70416-EE9B-4004-84BF-14C694AA5912}"/>
    <hyperlink ref="AY610" r:id="rId4" xr:uid="{B0978A71-A74D-4B55-AF0E-3DF7F8263B64}"/>
  </hyperlinks>
  <pageMargins left="0.7" right="0.7" top="0.75" bottom="0.75" header="0.3" footer="0.3"/>
  <pageSetup orientation="portrait" horizontalDpi="300" verticalDpi="300"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8F98-223A-41D1-B9C7-0C48E88F44C0}">
  <dimension ref="A1:BP514"/>
  <sheetViews>
    <sheetView showGridLines="0" zoomScaleNormal="100" workbookViewId="0">
      <selection activeCell="BD9" sqref="BD9"/>
    </sheetView>
  </sheetViews>
  <sheetFormatPr baseColWidth="10" defaultColWidth="11.42578125" defaultRowHeight="15" customHeight="1" x14ac:dyDescent="0.25"/>
  <cols>
    <col min="1" max="1" width="4.85546875" customWidth="1"/>
    <col min="2" max="2" width="9.28515625" customWidth="1"/>
    <col min="3" max="3" width="13.5703125" customWidth="1"/>
    <col min="4" max="4" width="25.7109375" customWidth="1"/>
    <col min="5" max="5" width="18.5703125" customWidth="1"/>
    <col min="6" max="6" width="17.42578125" customWidth="1"/>
    <col min="7" max="7" width="14.7109375" customWidth="1"/>
    <col min="8" max="8" width="13.28515625" customWidth="1"/>
    <col min="9" max="9" width="13" customWidth="1"/>
    <col min="10" max="10" width="15.85546875" customWidth="1"/>
    <col min="11" max="11" width="15" customWidth="1"/>
    <col min="12" max="12" width="21.7109375" customWidth="1"/>
    <col min="13" max="13" width="18" customWidth="1"/>
    <col min="14" max="14" width="13.140625" customWidth="1"/>
    <col min="15" max="15" width="11" customWidth="1"/>
    <col min="16" max="16" width="15" customWidth="1"/>
    <col min="17" max="17" width="15.7109375" customWidth="1"/>
    <col min="18" max="18" width="13.7109375" customWidth="1"/>
    <col min="19" max="19" width="17.85546875" customWidth="1"/>
    <col min="20" max="20" width="14.85546875" customWidth="1"/>
    <col min="21" max="21" width="12.85546875" customWidth="1"/>
    <col min="22" max="22" width="18.28515625" customWidth="1"/>
    <col min="23" max="23" width="13.85546875" customWidth="1"/>
    <col min="24" max="24" width="11.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21.85546875" customWidth="1"/>
    <col min="46" max="46" width="13.42578125" customWidth="1"/>
    <col min="47" max="48" width="12" customWidth="1"/>
    <col min="49" max="49" width="14.42578125" customWidth="1"/>
    <col min="50" max="50" width="12.42578125" customWidth="1"/>
    <col min="51" max="53" width="11.42578125" customWidth="1"/>
  </cols>
  <sheetData>
    <row r="1" spans="1:68" ht="7.5" customHeight="1" x14ac:dyDescent="0.25">
      <c r="V1" s="1"/>
    </row>
    <row r="2" spans="1:68" ht="11.25" customHeight="1" thickBot="1" x14ac:dyDescent="0.3">
      <c r="H2" s="2"/>
      <c r="V2" s="1"/>
    </row>
    <row r="3" spans="1:68"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8" ht="28.5" customHeight="1" thickBot="1" x14ac:dyDescent="0.3">
      <c r="B4" s="504"/>
      <c r="C4" s="505"/>
      <c r="D4" s="511"/>
      <c r="E4" s="512"/>
      <c r="F4" s="512"/>
      <c r="G4" s="513"/>
      <c r="H4" s="516"/>
      <c r="I4" s="517"/>
      <c r="J4" s="3">
        <v>1000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8" ht="23.25" customHeight="1" thickBot="1" x14ac:dyDescent="0.3">
      <c r="B5" s="504"/>
      <c r="C5" s="505"/>
      <c r="D5" s="7" t="s">
        <v>2</v>
      </c>
      <c r="E5" s="8"/>
      <c r="F5" s="520" t="s">
        <v>223</v>
      </c>
      <c r="G5" s="520"/>
      <c r="H5" s="518"/>
      <c r="I5" s="519"/>
      <c r="J5" s="10">
        <f>+K6*J4</f>
        <v>1300000000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8" s="12" customFormat="1" ht="37.5" customHeight="1" thickBot="1" x14ac:dyDescent="0.3">
      <c r="B6" s="506"/>
      <c r="C6" s="507"/>
      <c r="D6" s="13" t="s">
        <v>5</v>
      </c>
      <c r="E6" s="530" t="s">
        <v>14436</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8" s="18" customFormat="1" ht="90" thickBot="1" x14ac:dyDescent="0.3">
      <c r="A7" s="14"/>
      <c r="B7" s="27" t="s">
        <v>16</v>
      </c>
      <c r="C7" s="28" t="s">
        <v>17</v>
      </c>
      <c r="D7" s="29" t="s">
        <v>18</v>
      </c>
      <c r="E7" s="30" t="s">
        <v>19</v>
      </c>
      <c r="F7" s="30" t="s">
        <v>20</v>
      </c>
      <c r="G7" s="29"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31" t="s">
        <v>38</v>
      </c>
      <c r="AA7" s="32" t="s">
        <v>39</v>
      </c>
      <c r="AB7" s="27" t="s">
        <v>40</v>
      </c>
      <c r="AC7" s="27" t="s">
        <v>41</v>
      </c>
      <c r="AD7" s="27" t="s">
        <v>42</v>
      </c>
      <c r="AE7" s="31" t="s">
        <v>43</v>
      </c>
      <c r="AF7" s="32" t="s">
        <v>44</v>
      </c>
      <c r="AG7" s="27" t="s">
        <v>45</v>
      </c>
      <c r="AH7" s="27" t="s">
        <v>46</v>
      </c>
      <c r="AI7" s="31" t="s">
        <v>47</v>
      </c>
      <c r="AJ7" s="27" t="s">
        <v>48</v>
      </c>
      <c r="AK7" s="31" t="s">
        <v>49</v>
      </c>
      <c r="AL7" s="31" t="s">
        <v>50</v>
      </c>
      <c r="AM7" s="32" t="s">
        <v>51</v>
      </c>
      <c r="AN7" s="32" t="s">
        <v>52</v>
      </c>
      <c r="AO7" s="27" t="s">
        <v>78</v>
      </c>
      <c r="AP7" s="27" t="s">
        <v>79</v>
      </c>
      <c r="AQ7" s="27" t="s">
        <v>53</v>
      </c>
      <c r="AR7" s="27" t="s">
        <v>54</v>
      </c>
      <c r="AS7" s="27" t="s">
        <v>55</v>
      </c>
      <c r="AT7" s="33"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row>
    <row r="8" spans="1:68" s="12" customFormat="1" ht="12.75" x14ac:dyDescent="0.2">
      <c r="B8" s="49">
        <v>2024</v>
      </c>
      <c r="C8" s="49">
        <v>891780111</v>
      </c>
      <c r="D8" s="50" t="s">
        <v>64</v>
      </c>
      <c r="E8" s="52" t="s">
        <v>14435</v>
      </c>
      <c r="F8" s="52" t="s">
        <v>14434</v>
      </c>
      <c r="G8" s="327">
        <v>0</v>
      </c>
      <c r="H8" s="53" t="s">
        <v>72</v>
      </c>
      <c r="I8" s="50" t="s">
        <v>65</v>
      </c>
      <c r="J8" s="52" t="s">
        <v>14433</v>
      </c>
      <c r="K8" s="52">
        <v>19800000</v>
      </c>
      <c r="L8" s="49" t="s">
        <v>67</v>
      </c>
      <c r="M8" s="52" t="s">
        <v>14432</v>
      </c>
      <c r="N8" s="52">
        <v>7634777</v>
      </c>
      <c r="O8" s="52">
        <v>244</v>
      </c>
      <c r="P8" s="329">
        <v>45323</v>
      </c>
      <c r="Q8" s="52">
        <v>572500000</v>
      </c>
      <c r="R8" s="330">
        <v>45324</v>
      </c>
      <c r="S8" s="52">
        <v>19800000</v>
      </c>
      <c r="T8" s="53" t="s">
        <v>66</v>
      </c>
      <c r="U8" s="52">
        <v>84458088</v>
      </c>
      <c r="V8" s="52" t="s">
        <v>13204</v>
      </c>
      <c r="W8" s="205">
        <v>45324</v>
      </c>
      <c r="X8" s="205">
        <v>45324</v>
      </c>
      <c r="Y8" s="327" t="s">
        <v>74</v>
      </c>
      <c r="Z8" s="205">
        <v>45458</v>
      </c>
      <c r="AA8" s="52">
        <f t="shared" ref="AA8:AA71" si="0">+IF(Y8="1800-01-01",Z8-X8,Z8-Y8)</f>
        <v>134</v>
      </c>
      <c r="AB8" s="51">
        <v>2</v>
      </c>
      <c r="AC8" s="51">
        <v>6700000</v>
      </c>
      <c r="AD8" s="51">
        <v>1</v>
      </c>
      <c r="AE8" s="58">
        <v>45473</v>
      </c>
      <c r="AF8" s="52">
        <f t="shared" ref="AF8:AF71" si="1">+IF(AE8="1800-01-01",0,AE8-Z8)</f>
        <v>15</v>
      </c>
      <c r="AG8" s="51">
        <v>0</v>
      </c>
      <c r="AH8" s="51">
        <v>0</v>
      </c>
      <c r="AI8" s="58" t="s">
        <v>74</v>
      </c>
      <c r="AJ8" s="53">
        <v>0</v>
      </c>
      <c r="AK8" s="58" t="s">
        <v>74</v>
      </c>
      <c r="AL8" s="58" t="s">
        <v>74</v>
      </c>
      <c r="AM8" s="52">
        <f t="shared" ref="AM8:AM71" si="2">+IF(AK8="1800-01-01",0,AL8-AK8)</f>
        <v>0</v>
      </c>
      <c r="AN8" s="52">
        <f>+K8+AC8-AH8</f>
        <v>26500000</v>
      </c>
      <c r="AO8" s="53" t="s">
        <v>66</v>
      </c>
      <c r="AP8" s="51">
        <v>19800000</v>
      </c>
      <c r="AQ8" s="53" t="s">
        <v>94</v>
      </c>
      <c r="AR8" s="51">
        <v>0</v>
      </c>
      <c r="AS8" s="62" t="s">
        <v>74</v>
      </c>
      <c r="AT8" s="63">
        <v>26500000</v>
      </c>
      <c r="AU8" s="64">
        <f t="shared" ref="AU8:AU71" si="3">AN8-AT8</f>
        <v>0</v>
      </c>
      <c r="AV8" s="65">
        <f t="shared" ref="AV8:AV71" si="4">+IFERROR(AT8/AN8,"_")</f>
        <v>1</v>
      </c>
      <c r="AW8" s="62" t="s">
        <v>74</v>
      </c>
      <c r="AX8" s="53" t="s">
        <v>95</v>
      </c>
      <c r="AY8" s="328" t="s">
        <v>14431</v>
      </c>
      <c r="AZ8" s="49" t="s">
        <v>66</v>
      </c>
      <c r="BA8" s="49" t="s">
        <v>66</v>
      </c>
    </row>
    <row r="9" spans="1:68" x14ac:dyDescent="0.25">
      <c r="B9" s="68">
        <v>2024</v>
      </c>
      <c r="C9" s="68">
        <v>891780111</v>
      </c>
      <c r="D9" s="69" t="s">
        <v>64</v>
      </c>
      <c r="E9" s="71" t="s">
        <v>14430</v>
      </c>
      <c r="F9" s="71" t="s">
        <v>14429</v>
      </c>
      <c r="G9" s="251">
        <v>0</v>
      </c>
      <c r="H9" s="67" t="s">
        <v>72</v>
      </c>
      <c r="I9" s="69" t="s">
        <v>65</v>
      </c>
      <c r="J9" s="70" t="s">
        <v>14428</v>
      </c>
      <c r="K9" s="71">
        <v>19800000</v>
      </c>
      <c r="L9" s="68" t="s">
        <v>67</v>
      </c>
      <c r="M9" s="70" t="s">
        <v>14427</v>
      </c>
      <c r="N9" s="70">
        <v>84459339</v>
      </c>
      <c r="O9" s="71">
        <v>244</v>
      </c>
      <c r="P9" s="331">
        <v>45323</v>
      </c>
      <c r="Q9" s="71">
        <v>572500000</v>
      </c>
      <c r="R9" s="332">
        <v>45324</v>
      </c>
      <c r="S9" s="71">
        <v>19800000</v>
      </c>
      <c r="T9" s="67" t="s">
        <v>66</v>
      </c>
      <c r="U9" s="71">
        <v>84458088</v>
      </c>
      <c r="V9" s="71" t="s">
        <v>13204</v>
      </c>
      <c r="W9" s="202">
        <v>45324</v>
      </c>
      <c r="X9" s="202">
        <v>45324</v>
      </c>
      <c r="Y9" s="251" t="s">
        <v>74</v>
      </c>
      <c r="Z9" s="202">
        <v>45458</v>
      </c>
      <c r="AA9" s="71">
        <f t="shared" si="0"/>
        <v>134</v>
      </c>
      <c r="AB9" s="70">
        <v>2</v>
      </c>
      <c r="AC9" s="70">
        <v>6700000</v>
      </c>
      <c r="AD9" s="70">
        <v>1</v>
      </c>
      <c r="AE9" s="76">
        <v>45473</v>
      </c>
      <c r="AF9" s="71">
        <f t="shared" si="1"/>
        <v>15</v>
      </c>
      <c r="AG9" s="70">
        <v>0</v>
      </c>
      <c r="AH9" s="70">
        <v>0</v>
      </c>
      <c r="AI9" s="76" t="s">
        <v>74</v>
      </c>
      <c r="AJ9" s="67">
        <v>0</v>
      </c>
      <c r="AK9" s="76" t="s">
        <v>74</v>
      </c>
      <c r="AL9" s="76" t="s">
        <v>74</v>
      </c>
      <c r="AM9" s="71">
        <f t="shared" si="2"/>
        <v>0</v>
      </c>
      <c r="AN9" s="71">
        <f>+K9+AC9-AH9</f>
        <v>26500000</v>
      </c>
      <c r="AO9" s="67" t="s">
        <v>66</v>
      </c>
      <c r="AP9" s="70">
        <v>19800000</v>
      </c>
      <c r="AQ9" s="67" t="s">
        <v>94</v>
      </c>
      <c r="AR9" s="70">
        <v>0</v>
      </c>
      <c r="AS9" s="80" t="s">
        <v>74</v>
      </c>
      <c r="AT9" s="135">
        <v>26500000</v>
      </c>
      <c r="AU9" s="82">
        <f t="shared" si="3"/>
        <v>0</v>
      </c>
      <c r="AV9" s="83">
        <f t="shared" si="4"/>
        <v>1</v>
      </c>
      <c r="AW9" s="80" t="s">
        <v>74</v>
      </c>
      <c r="AX9" s="67" t="s">
        <v>95</v>
      </c>
      <c r="AY9" s="333" t="s">
        <v>14426</v>
      </c>
      <c r="AZ9" s="68" t="s">
        <v>66</v>
      </c>
      <c r="BA9" s="68" t="s">
        <v>66</v>
      </c>
    </row>
    <row r="10" spans="1:68" x14ac:dyDescent="0.25">
      <c r="B10" s="68">
        <v>2024</v>
      </c>
      <c r="C10" s="68">
        <v>891780111</v>
      </c>
      <c r="D10" s="69" t="s">
        <v>64</v>
      </c>
      <c r="E10" s="70" t="s">
        <v>14425</v>
      </c>
      <c r="F10" s="71" t="s">
        <v>14424</v>
      </c>
      <c r="G10" s="251">
        <v>0</v>
      </c>
      <c r="H10" s="67" t="s">
        <v>72</v>
      </c>
      <c r="I10" s="69" t="s">
        <v>65</v>
      </c>
      <c r="J10" s="71" t="s">
        <v>14423</v>
      </c>
      <c r="K10" s="70">
        <v>16200000</v>
      </c>
      <c r="L10" s="68" t="s">
        <v>67</v>
      </c>
      <c r="M10" s="70" t="s">
        <v>13049</v>
      </c>
      <c r="N10" s="70">
        <v>1082845298</v>
      </c>
      <c r="O10" s="70">
        <v>244</v>
      </c>
      <c r="P10" s="334">
        <v>45323</v>
      </c>
      <c r="Q10" s="71">
        <v>572500000</v>
      </c>
      <c r="R10" s="334">
        <v>45328</v>
      </c>
      <c r="S10" s="70">
        <v>16200000</v>
      </c>
      <c r="T10" s="67" t="s">
        <v>66</v>
      </c>
      <c r="U10" s="71">
        <v>84458088</v>
      </c>
      <c r="V10" s="71" t="s">
        <v>13204</v>
      </c>
      <c r="W10" s="78">
        <v>45328</v>
      </c>
      <c r="X10" s="78">
        <v>45328</v>
      </c>
      <c r="Y10" s="251" t="s">
        <v>74</v>
      </c>
      <c r="Z10" s="78">
        <v>45458</v>
      </c>
      <c r="AA10" s="71">
        <f t="shared" si="0"/>
        <v>130</v>
      </c>
      <c r="AB10" s="70">
        <v>0</v>
      </c>
      <c r="AC10" s="70">
        <v>0</v>
      </c>
      <c r="AD10" s="70">
        <v>0</v>
      </c>
      <c r="AE10" s="76" t="s">
        <v>74</v>
      </c>
      <c r="AF10" s="71">
        <f t="shared" si="1"/>
        <v>0</v>
      </c>
      <c r="AG10" s="70">
        <v>0</v>
      </c>
      <c r="AH10" s="70">
        <v>0</v>
      </c>
      <c r="AI10" s="76" t="s">
        <v>74</v>
      </c>
      <c r="AJ10" s="67">
        <v>0</v>
      </c>
      <c r="AK10" s="76" t="s">
        <v>74</v>
      </c>
      <c r="AL10" s="76" t="s">
        <v>74</v>
      </c>
      <c r="AM10" s="71">
        <f t="shared" si="2"/>
        <v>0</v>
      </c>
      <c r="AN10" s="71">
        <f>+K10+AC10-AH10</f>
        <v>16200000</v>
      </c>
      <c r="AO10" s="67" t="s">
        <v>66</v>
      </c>
      <c r="AP10" s="70">
        <v>16200000</v>
      </c>
      <c r="AQ10" s="67" t="s">
        <v>94</v>
      </c>
      <c r="AR10" s="70">
        <v>0</v>
      </c>
      <c r="AS10" s="80" t="s">
        <v>74</v>
      </c>
      <c r="AT10" s="135">
        <v>16200000</v>
      </c>
      <c r="AU10" s="82">
        <f t="shared" si="3"/>
        <v>0</v>
      </c>
      <c r="AV10" s="83">
        <f t="shared" si="4"/>
        <v>1</v>
      </c>
      <c r="AW10" s="80" t="s">
        <v>74</v>
      </c>
      <c r="AX10" s="67" t="s">
        <v>95</v>
      </c>
      <c r="AY10" s="333" t="s">
        <v>14422</v>
      </c>
      <c r="AZ10" s="68" t="s">
        <v>66</v>
      </c>
      <c r="BA10" s="68" t="s">
        <v>66</v>
      </c>
    </row>
    <row r="11" spans="1:68" x14ac:dyDescent="0.25">
      <c r="B11" s="68">
        <v>2024</v>
      </c>
      <c r="C11" s="68">
        <v>891780111</v>
      </c>
      <c r="D11" s="69" t="s">
        <v>64</v>
      </c>
      <c r="E11" s="70" t="s">
        <v>14421</v>
      </c>
      <c r="F11" s="71" t="s">
        <v>14420</v>
      </c>
      <c r="G11" s="251">
        <v>0</v>
      </c>
      <c r="H11" s="67" t="s">
        <v>72</v>
      </c>
      <c r="I11" s="69" t="s">
        <v>65</v>
      </c>
      <c r="J11" s="70" t="s">
        <v>14419</v>
      </c>
      <c r="K11" s="70">
        <v>14850000</v>
      </c>
      <c r="L11" s="68" t="s">
        <v>67</v>
      </c>
      <c r="M11" s="71" t="s">
        <v>13043</v>
      </c>
      <c r="N11" s="70">
        <v>1083008562</v>
      </c>
      <c r="O11" s="70">
        <v>244</v>
      </c>
      <c r="P11" s="334">
        <v>45323</v>
      </c>
      <c r="Q11" s="71">
        <v>572500000</v>
      </c>
      <c r="R11" s="334">
        <v>45328</v>
      </c>
      <c r="S11" s="70">
        <v>14850000</v>
      </c>
      <c r="T11" s="67" t="s">
        <v>66</v>
      </c>
      <c r="U11" s="71">
        <v>84458088</v>
      </c>
      <c r="V11" s="71" t="s">
        <v>13204</v>
      </c>
      <c r="W11" s="78">
        <v>45328</v>
      </c>
      <c r="X11" s="78">
        <v>45328</v>
      </c>
      <c r="Y11" s="251" t="s">
        <v>74</v>
      </c>
      <c r="Z11" s="78">
        <v>45458</v>
      </c>
      <c r="AA11" s="71">
        <f t="shared" si="0"/>
        <v>130</v>
      </c>
      <c r="AB11" s="70">
        <v>0</v>
      </c>
      <c r="AC11" s="70">
        <v>0</v>
      </c>
      <c r="AD11" s="70">
        <v>0</v>
      </c>
      <c r="AE11" s="76" t="s">
        <v>74</v>
      </c>
      <c r="AF11" s="71">
        <f t="shared" si="1"/>
        <v>0</v>
      </c>
      <c r="AG11" s="70">
        <v>0</v>
      </c>
      <c r="AH11" s="70">
        <v>0</v>
      </c>
      <c r="AI11" s="76" t="s">
        <v>74</v>
      </c>
      <c r="AJ11" s="67">
        <v>0</v>
      </c>
      <c r="AK11" s="76" t="s">
        <v>74</v>
      </c>
      <c r="AL11" s="76" t="s">
        <v>74</v>
      </c>
      <c r="AM11" s="71">
        <f t="shared" si="2"/>
        <v>0</v>
      </c>
      <c r="AN11" s="71">
        <f>+K11+AC11-AH11</f>
        <v>14850000</v>
      </c>
      <c r="AO11" s="67" t="s">
        <v>66</v>
      </c>
      <c r="AP11" s="70">
        <v>14850000</v>
      </c>
      <c r="AQ11" s="67" t="s">
        <v>94</v>
      </c>
      <c r="AR11" s="70">
        <v>0</v>
      </c>
      <c r="AS11" s="80" t="s">
        <v>74</v>
      </c>
      <c r="AT11" s="135">
        <v>14850000</v>
      </c>
      <c r="AU11" s="82">
        <f t="shared" si="3"/>
        <v>0</v>
      </c>
      <c r="AV11" s="83">
        <f t="shared" si="4"/>
        <v>1</v>
      </c>
      <c r="AW11" s="80" t="s">
        <v>74</v>
      </c>
      <c r="AX11" s="67" t="s">
        <v>95</v>
      </c>
      <c r="AY11" s="333" t="s">
        <v>14418</v>
      </c>
      <c r="AZ11" s="68" t="s">
        <v>66</v>
      </c>
      <c r="BA11" s="68" t="s">
        <v>66</v>
      </c>
    </row>
    <row r="12" spans="1:68" x14ac:dyDescent="0.25">
      <c r="B12" s="68">
        <v>2024</v>
      </c>
      <c r="C12" s="68">
        <v>891780111</v>
      </c>
      <c r="D12" s="69" t="s">
        <v>64</v>
      </c>
      <c r="E12" s="70" t="s">
        <v>14417</v>
      </c>
      <c r="F12" s="71" t="s">
        <v>14416</v>
      </c>
      <c r="G12" s="251">
        <v>0</v>
      </c>
      <c r="H12" s="67" t="s">
        <v>72</v>
      </c>
      <c r="I12" s="69" t="s">
        <v>65</v>
      </c>
      <c r="J12" s="71" t="s">
        <v>14415</v>
      </c>
      <c r="K12" s="70">
        <v>14850000</v>
      </c>
      <c r="L12" s="68" t="s">
        <v>67</v>
      </c>
      <c r="M12" s="70" t="s">
        <v>13115</v>
      </c>
      <c r="N12" s="70">
        <v>1082862417</v>
      </c>
      <c r="O12" s="70">
        <v>244</v>
      </c>
      <c r="P12" s="334">
        <v>45323</v>
      </c>
      <c r="Q12" s="71">
        <v>572500000</v>
      </c>
      <c r="R12" s="334">
        <v>45328</v>
      </c>
      <c r="S12" s="70">
        <v>14850000</v>
      </c>
      <c r="T12" s="67" t="s">
        <v>66</v>
      </c>
      <c r="U12" s="71">
        <v>84458088</v>
      </c>
      <c r="V12" s="71" t="s">
        <v>13204</v>
      </c>
      <c r="W12" s="78">
        <v>45328</v>
      </c>
      <c r="X12" s="78">
        <v>45328</v>
      </c>
      <c r="Y12" s="251" t="s">
        <v>74</v>
      </c>
      <c r="Z12" s="78">
        <v>45458</v>
      </c>
      <c r="AA12" s="71">
        <f t="shared" si="0"/>
        <v>130</v>
      </c>
      <c r="AB12" s="70">
        <v>1</v>
      </c>
      <c r="AC12" s="70">
        <v>1650000</v>
      </c>
      <c r="AD12" s="70">
        <v>1</v>
      </c>
      <c r="AE12" s="76">
        <v>45473</v>
      </c>
      <c r="AF12" s="71">
        <f t="shared" si="1"/>
        <v>15</v>
      </c>
      <c r="AG12" s="70">
        <v>0</v>
      </c>
      <c r="AH12" s="70">
        <v>0</v>
      </c>
      <c r="AI12" s="76" t="s">
        <v>74</v>
      </c>
      <c r="AJ12" s="67">
        <v>0</v>
      </c>
      <c r="AK12" s="76" t="s">
        <v>74</v>
      </c>
      <c r="AL12" s="76" t="s">
        <v>74</v>
      </c>
      <c r="AM12" s="71">
        <f t="shared" si="2"/>
        <v>0</v>
      </c>
      <c r="AN12" s="71">
        <f>+K12+AC12-AH12</f>
        <v>16500000</v>
      </c>
      <c r="AO12" s="67" t="s">
        <v>66</v>
      </c>
      <c r="AP12" s="70">
        <v>14850000</v>
      </c>
      <c r="AQ12" s="67" t="s">
        <v>94</v>
      </c>
      <c r="AR12" s="70">
        <v>0</v>
      </c>
      <c r="AS12" s="80" t="s">
        <v>74</v>
      </c>
      <c r="AT12" s="135">
        <v>16500000</v>
      </c>
      <c r="AU12" s="82">
        <f t="shared" si="3"/>
        <v>0</v>
      </c>
      <c r="AV12" s="83">
        <f t="shared" si="4"/>
        <v>1</v>
      </c>
      <c r="AW12" s="80" t="s">
        <v>74</v>
      </c>
      <c r="AX12" s="67" t="s">
        <v>95</v>
      </c>
      <c r="AY12" s="333" t="s">
        <v>14414</v>
      </c>
      <c r="AZ12" s="68" t="s">
        <v>66</v>
      </c>
      <c r="BA12" s="68" t="s">
        <v>66</v>
      </c>
    </row>
    <row r="13" spans="1:68" x14ac:dyDescent="0.25">
      <c r="B13" s="68">
        <v>2024</v>
      </c>
      <c r="C13" s="68">
        <v>891780111</v>
      </c>
      <c r="D13" s="69" t="s">
        <v>64</v>
      </c>
      <c r="E13" s="70" t="s">
        <v>14413</v>
      </c>
      <c r="F13" s="71" t="s">
        <v>14412</v>
      </c>
      <c r="G13" s="251">
        <v>0</v>
      </c>
      <c r="H13" s="67" t="s">
        <v>72</v>
      </c>
      <c r="I13" s="69" t="s">
        <v>65</v>
      </c>
      <c r="J13" s="71" t="s">
        <v>14411</v>
      </c>
      <c r="K13" s="70">
        <v>14850000</v>
      </c>
      <c r="L13" s="68" t="s">
        <v>67</v>
      </c>
      <c r="M13" s="70" t="s">
        <v>13059</v>
      </c>
      <c r="N13" s="70">
        <v>57444678</v>
      </c>
      <c r="O13" s="70">
        <v>244</v>
      </c>
      <c r="P13" s="334">
        <v>45323</v>
      </c>
      <c r="Q13" s="71">
        <v>572500000</v>
      </c>
      <c r="R13" s="334">
        <v>45330</v>
      </c>
      <c r="S13" s="70">
        <v>14850000</v>
      </c>
      <c r="T13" s="67" t="s">
        <v>66</v>
      </c>
      <c r="U13" s="71">
        <v>57428039</v>
      </c>
      <c r="V13" s="71" t="s">
        <v>7442</v>
      </c>
      <c r="W13" s="78">
        <v>45330</v>
      </c>
      <c r="X13" s="78">
        <v>45330</v>
      </c>
      <c r="Y13" s="251" t="s">
        <v>74</v>
      </c>
      <c r="Z13" s="78">
        <v>45458</v>
      </c>
      <c r="AA13" s="71">
        <f t="shared" si="0"/>
        <v>128</v>
      </c>
      <c r="AB13" s="70">
        <v>1</v>
      </c>
      <c r="AC13" s="70">
        <v>1650000</v>
      </c>
      <c r="AD13" s="70">
        <v>1</v>
      </c>
      <c r="AE13" s="76">
        <v>45473</v>
      </c>
      <c r="AF13" s="71">
        <f t="shared" si="1"/>
        <v>15</v>
      </c>
      <c r="AG13" s="70">
        <v>0</v>
      </c>
      <c r="AH13" s="70">
        <v>0</v>
      </c>
      <c r="AI13" s="76" t="s">
        <v>74</v>
      </c>
      <c r="AJ13" s="67">
        <v>0</v>
      </c>
      <c r="AK13" s="76" t="s">
        <v>74</v>
      </c>
      <c r="AL13" s="76" t="s">
        <v>74</v>
      </c>
      <c r="AM13" s="71">
        <f t="shared" si="2"/>
        <v>0</v>
      </c>
      <c r="AN13" s="71">
        <f>+K13+AC13-AH13</f>
        <v>16500000</v>
      </c>
      <c r="AO13" s="67" t="s">
        <v>66</v>
      </c>
      <c r="AP13" s="70">
        <v>14850000</v>
      </c>
      <c r="AQ13" s="67" t="s">
        <v>94</v>
      </c>
      <c r="AR13" s="70">
        <v>0</v>
      </c>
      <c r="AS13" s="80" t="s">
        <v>74</v>
      </c>
      <c r="AT13" s="135">
        <v>16500000</v>
      </c>
      <c r="AU13" s="82">
        <f t="shared" si="3"/>
        <v>0</v>
      </c>
      <c r="AV13" s="83">
        <f t="shared" si="4"/>
        <v>1</v>
      </c>
      <c r="AW13" s="80" t="s">
        <v>74</v>
      </c>
      <c r="AX13" s="67" t="s">
        <v>95</v>
      </c>
      <c r="AY13" s="333" t="s">
        <v>14410</v>
      </c>
      <c r="AZ13" s="68" t="s">
        <v>66</v>
      </c>
      <c r="BA13" s="68" t="s">
        <v>66</v>
      </c>
    </row>
    <row r="14" spans="1:68" x14ac:dyDescent="0.25">
      <c r="B14" s="68">
        <v>2024</v>
      </c>
      <c r="C14" s="68">
        <v>891780111</v>
      </c>
      <c r="D14" s="69" t="s">
        <v>64</v>
      </c>
      <c r="E14" s="70" t="s">
        <v>14409</v>
      </c>
      <c r="F14" s="71" t="s">
        <v>14408</v>
      </c>
      <c r="G14" s="251">
        <v>0</v>
      </c>
      <c r="H14" s="67" t="s">
        <v>72</v>
      </c>
      <c r="I14" s="69" t="s">
        <v>65</v>
      </c>
      <c r="J14" s="70" t="s">
        <v>14407</v>
      </c>
      <c r="K14" s="70">
        <v>16200000</v>
      </c>
      <c r="L14" s="68" t="s">
        <v>67</v>
      </c>
      <c r="M14" s="70" t="s">
        <v>13205</v>
      </c>
      <c r="N14" s="70">
        <v>84454708</v>
      </c>
      <c r="O14" s="70">
        <v>244</v>
      </c>
      <c r="P14" s="334">
        <v>45323</v>
      </c>
      <c r="Q14" s="71">
        <v>572500000</v>
      </c>
      <c r="R14" s="334">
        <v>45330</v>
      </c>
      <c r="S14" s="70">
        <v>16200000</v>
      </c>
      <c r="T14" s="67" t="s">
        <v>66</v>
      </c>
      <c r="U14" s="71">
        <v>84458088</v>
      </c>
      <c r="V14" s="71" t="s">
        <v>13204</v>
      </c>
      <c r="W14" s="78">
        <v>45330</v>
      </c>
      <c r="X14" s="78">
        <v>45330</v>
      </c>
      <c r="Y14" s="251" t="s">
        <v>74</v>
      </c>
      <c r="Z14" s="78">
        <v>45458</v>
      </c>
      <c r="AA14" s="71">
        <f t="shared" si="0"/>
        <v>128</v>
      </c>
      <c r="AB14" s="70">
        <v>1</v>
      </c>
      <c r="AC14" s="70">
        <v>1800000</v>
      </c>
      <c r="AD14" s="70">
        <v>1</v>
      </c>
      <c r="AE14" s="76">
        <v>45473</v>
      </c>
      <c r="AF14" s="71">
        <f t="shared" si="1"/>
        <v>15</v>
      </c>
      <c r="AG14" s="70">
        <v>0</v>
      </c>
      <c r="AH14" s="70">
        <v>0</v>
      </c>
      <c r="AI14" s="76" t="s">
        <v>74</v>
      </c>
      <c r="AJ14" s="67">
        <v>0</v>
      </c>
      <c r="AK14" s="76" t="s">
        <v>74</v>
      </c>
      <c r="AL14" s="76" t="s">
        <v>74</v>
      </c>
      <c r="AM14" s="71">
        <f t="shared" si="2"/>
        <v>0</v>
      </c>
      <c r="AN14" s="71">
        <f>+K14+AC14-AH14</f>
        <v>18000000</v>
      </c>
      <c r="AO14" s="67" t="s">
        <v>66</v>
      </c>
      <c r="AP14" s="70">
        <v>16200000</v>
      </c>
      <c r="AQ14" s="67" t="s">
        <v>94</v>
      </c>
      <c r="AR14" s="70">
        <v>0</v>
      </c>
      <c r="AS14" s="80" t="s">
        <v>74</v>
      </c>
      <c r="AT14" s="135">
        <v>18000000</v>
      </c>
      <c r="AU14" s="82">
        <f t="shared" si="3"/>
        <v>0</v>
      </c>
      <c r="AV14" s="83">
        <f t="shared" si="4"/>
        <v>1</v>
      </c>
      <c r="AW14" s="80" t="s">
        <v>74</v>
      </c>
      <c r="AX14" s="67" t="s">
        <v>95</v>
      </c>
      <c r="AY14" s="333" t="s">
        <v>14406</v>
      </c>
      <c r="AZ14" s="68" t="s">
        <v>66</v>
      </c>
      <c r="BA14" s="68" t="s">
        <v>66</v>
      </c>
    </row>
    <row r="15" spans="1:68" x14ac:dyDescent="0.25">
      <c r="B15" s="68">
        <v>2024</v>
      </c>
      <c r="C15" s="68">
        <v>891780111</v>
      </c>
      <c r="D15" s="69" t="s">
        <v>64</v>
      </c>
      <c r="E15" s="70" t="s">
        <v>14405</v>
      </c>
      <c r="F15" s="70" t="s">
        <v>14404</v>
      </c>
      <c r="G15" s="325">
        <v>2020000100116</v>
      </c>
      <c r="H15" s="67" t="s">
        <v>72</v>
      </c>
      <c r="I15" s="69" t="s">
        <v>65</v>
      </c>
      <c r="J15" s="70" t="s">
        <v>14403</v>
      </c>
      <c r="K15" s="70">
        <v>29040000</v>
      </c>
      <c r="L15" s="68" t="s">
        <v>67</v>
      </c>
      <c r="M15" s="70" t="s">
        <v>14402</v>
      </c>
      <c r="N15" s="70">
        <v>36720072</v>
      </c>
      <c r="O15" s="75" t="s">
        <v>13847</v>
      </c>
      <c r="P15" s="334">
        <v>44978</v>
      </c>
      <c r="Q15" s="70">
        <v>252457983</v>
      </c>
      <c r="R15" s="334">
        <v>45324</v>
      </c>
      <c r="S15" s="70">
        <v>29040000</v>
      </c>
      <c r="T15" s="67" t="s">
        <v>66</v>
      </c>
      <c r="U15" s="71">
        <v>7597888</v>
      </c>
      <c r="V15" s="71" t="s">
        <v>1771</v>
      </c>
      <c r="W15" s="78">
        <v>45330</v>
      </c>
      <c r="X15" s="78">
        <v>45330</v>
      </c>
      <c r="Y15" s="251" t="s">
        <v>74</v>
      </c>
      <c r="Z15" s="78">
        <v>45516</v>
      </c>
      <c r="AA15" s="71">
        <f t="shared" si="0"/>
        <v>186</v>
      </c>
      <c r="AB15" s="70">
        <v>0</v>
      </c>
      <c r="AC15" s="70">
        <v>0</v>
      </c>
      <c r="AD15" s="70">
        <v>0</v>
      </c>
      <c r="AE15" s="76" t="s">
        <v>74</v>
      </c>
      <c r="AF15" s="71">
        <f t="shared" si="1"/>
        <v>0</v>
      </c>
      <c r="AG15" s="70">
        <v>0</v>
      </c>
      <c r="AH15" s="70">
        <v>0</v>
      </c>
      <c r="AI15" s="76" t="s">
        <v>74</v>
      </c>
      <c r="AJ15" s="67">
        <v>0</v>
      </c>
      <c r="AK15" s="76" t="s">
        <v>74</v>
      </c>
      <c r="AL15" s="76" t="s">
        <v>74</v>
      </c>
      <c r="AM15" s="71">
        <f t="shared" si="2"/>
        <v>0</v>
      </c>
      <c r="AN15" s="71">
        <f>+K15+AC15-AH15</f>
        <v>29040000</v>
      </c>
      <c r="AO15" s="67" t="s">
        <v>94</v>
      </c>
      <c r="AP15" s="70">
        <v>0</v>
      </c>
      <c r="AQ15" s="67" t="s">
        <v>94</v>
      </c>
      <c r="AR15" s="70">
        <v>0</v>
      </c>
      <c r="AS15" s="80" t="s">
        <v>74</v>
      </c>
      <c r="AT15" s="135">
        <v>29040000</v>
      </c>
      <c r="AU15" s="82">
        <f t="shared" si="3"/>
        <v>0</v>
      </c>
      <c r="AV15" s="83">
        <f t="shared" si="4"/>
        <v>1</v>
      </c>
      <c r="AW15" s="80" t="s">
        <v>74</v>
      </c>
      <c r="AX15" s="67" t="s">
        <v>95</v>
      </c>
      <c r="AY15" s="335" t="s">
        <v>14401</v>
      </c>
      <c r="AZ15" s="68" t="s">
        <v>66</v>
      </c>
      <c r="BA15" s="68" t="s">
        <v>66</v>
      </c>
    </row>
    <row r="16" spans="1:68" x14ac:dyDescent="0.25">
      <c r="B16" s="68">
        <v>2024</v>
      </c>
      <c r="C16" s="68">
        <v>891780111</v>
      </c>
      <c r="D16" s="69" t="s">
        <v>64</v>
      </c>
      <c r="E16" s="70" t="s">
        <v>14400</v>
      </c>
      <c r="F16" s="71" t="s">
        <v>14399</v>
      </c>
      <c r="G16" s="251">
        <v>0</v>
      </c>
      <c r="H16" s="67" t="s">
        <v>72</v>
      </c>
      <c r="I16" s="69" t="s">
        <v>65</v>
      </c>
      <c r="J16" s="71" t="s">
        <v>14398</v>
      </c>
      <c r="K16" s="70">
        <v>11250000</v>
      </c>
      <c r="L16" s="68" t="s">
        <v>67</v>
      </c>
      <c r="M16" s="70" t="s">
        <v>8228</v>
      </c>
      <c r="N16" s="70">
        <v>19620951</v>
      </c>
      <c r="O16" s="70">
        <v>244</v>
      </c>
      <c r="P16" s="334">
        <v>45323</v>
      </c>
      <c r="Q16" s="71">
        <v>572500000</v>
      </c>
      <c r="R16" s="334">
        <v>45330</v>
      </c>
      <c r="S16" s="70">
        <v>11250000</v>
      </c>
      <c r="T16" s="67" t="s">
        <v>66</v>
      </c>
      <c r="U16" s="71">
        <v>36669284</v>
      </c>
      <c r="V16" s="71" t="s">
        <v>1569</v>
      </c>
      <c r="W16" s="78">
        <v>45330</v>
      </c>
      <c r="X16" s="78">
        <v>45330</v>
      </c>
      <c r="Y16" s="251" t="s">
        <v>74</v>
      </c>
      <c r="Z16" s="78">
        <v>45458</v>
      </c>
      <c r="AA16" s="71">
        <f t="shared" si="0"/>
        <v>128</v>
      </c>
      <c r="AB16" s="70">
        <v>0</v>
      </c>
      <c r="AC16" s="70">
        <v>0</v>
      </c>
      <c r="AD16" s="70">
        <v>0</v>
      </c>
      <c r="AE16" s="76" t="s">
        <v>74</v>
      </c>
      <c r="AF16" s="71">
        <f t="shared" si="1"/>
        <v>0</v>
      </c>
      <c r="AG16" s="70">
        <v>0</v>
      </c>
      <c r="AH16" s="70">
        <v>0</v>
      </c>
      <c r="AI16" s="76" t="s">
        <v>74</v>
      </c>
      <c r="AJ16" s="67">
        <v>0</v>
      </c>
      <c r="AK16" s="76" t="s">
        <v>74</v>
      </c>
      <c r="AL16" s="76" t="s">
        <v>74</v>
      </c>
      <c r="AM16" s="71">
        <f t="shared" si="2"/>
        <v>0</v>
      </c>
      <c r="AN16" s="71">
        <f>+K16+AC16-AH16</f>
        <v>11250000</v>
      </c>
      <c r="AO16" s="67" t="s">
        <v>66</v>
      </c>
      <c r="AP16" s="70">
        <v>11250000</v>
      </c>
      <c r="AQ16" s="67" t="s">
        <v>94</v>
      </c>
      <c r="AR16" s="70">
        <v>0</v>
      </c>
      <c r="AS16" s="80" t="s">
        <v>74</v>
      </c>
      <c r="AT16" s="135">
        <v>11250000</v>
      </c>
      <c r="AU16" s="82">
        <f t="shared" si="3"/>
        <v>0</v>
      </c>
      <c r="AV16" s="83">
        <f t="shared" si="4"/>
        <v>1</v>
      </c>
      <c r="AW16" s="80" t="s">
        <v>74</v>
      </c>
      <c r="AX16" s="67" t="s">
        <v>95</v>
      </c>
      <c r="AY16" s="333" t="s">
        <v>14397</v>
      </c>
      <c r="AZ16" s="68" t="s">
        <v>66</v>
      </c>
      <c r="BA16" s="68" t="s">
        <v>66</v>
      </c>
    </row>
    <row r="17" spans="2:53" x14ac:dyDescent="0.25">
      <c r="B17" s="68">
        <v>2024</v>
      </c>
      <c r="C17" s="68">
        <v>891780111</v>
      </c>
      <c r="D17" s="69" t="s">
        <v>64</v>
      </c>
      <c r="E17" s="70" t="s">
        <v>14396</v>
      </c>
      <c r="F17" s="70" t="s">
        <v>14395</v>
      </c>
      <c r="G17" s="251">
        <v>0</v>
      </c>
      <c r="H17" s="67" t="s">
        <v>72</v>
      </c>
      <c r="I17" s="69" t="s">
        <v>65</v>
      </c>
      <c r="J17" s="71" t="s">
        <v>14394</v>
      </c>
      <c r="K17" s="70">
        <v>11250000</v>
      </c>
      <c r="L17" s="68" t="s">
        <v>67</v>
      </c>
      <c r="M17" s="71" t="s">
        <v>8097</v>
      </c>
      <c r="N17" s="70">
        <v>57107014</v>
      </c>
      <c r="O17" s="70">
        <v>244</v>
      </c>
      <c r="P17" s="334">
        <v>45323</v>
      </c>
      <c r="Q17" s="71">
        <v>572500000</v>
      </c>
      <c r="R17" s="334">
        <v>45330</v>
      </c>
      <c r="S17" s="70">
        <v>11250000</v>
      </c>
      <c r="T17" s="67" t="s">
        <v>66</v>
      </c>
      <c r="U17" s="71">
        <v>36669284</v>
      </c>
      <c r="V17" s="71" t="s">
        <v>1569</v>
      </c>
      <c r="W17" s="78">
        <v>45330</v>
      </c>
      <c r="X17" s="78">
        <v>45330</v>
      </c>
      <c r="Y17" s="251" t="s">
        <v>74</v>
      </c>
      <c r="Z17" s="78">
        <v>45458</v>
      </c>
      <c r="AA17" s="71">
        <f t="shared" si="0"/>
        <v>128</v>
      </c>
      <c r="AB17" s="70">
        <v>0</v>
      </c>
      <c r="AC17" s="70">
        <v>0</v>
      </c>
      <c r="AD17" s="70">
        <v>0</v>
      </c>
      <c r="AE17" s="76" t="s">
        <v>74</v>
      </c>
      <c r="AF17" s="71">
        <f t="shared" si="1"/>
        <v>0</v>
      </c>
      <c r="AG17" s="70">
        <v>0</v>
      </c>
      <c r="AH17" s="70">
        <v>0</v>
      </c>
      <c r="AI17" s="76" t="s">
        <v>74</v>
      </c>
      <c r="AJ17" s="67">
        <v>0</v>
      </c>
      <c r="AK17" s="76" t="s">
        <v>74</v>
      </c>
      <c r="AL17" s="76" t="s">
        <v>74</v>
      </c>
      <c r="AM17" s="71">
        <f t="shared" si="2"/>
        <v>0</v>
      </c>
      <c r="AN17" s="71">
        <f>+K17+AC17-AH17</f>
        <v>11250000</v>
      </c>
      <c r="AO17" s="67" t="s">
        <v>66</v>
      </c>
      <c r="AP17" s="70">
        <v>11250000</v>
      </c>
      <c r="AQ17" s="67" t="s">
        <v>94</v>
      </c>
      <c r="AR17" s="70">
        <v>0</v>
      </c>
      <c r="AS17" s="80" t="s">
        <v>74</v>
      </c>
      <c r="AT17" s="135">
        <v>11250000</v>
      </c>
      <c r="AU17" s="82">
        <f t="shared" si="3"/>
        <v>0</v>
      </c>
      <c r="AV17" s="83">
        <f t="shared" si="4"/>
        <v>1</v>
      </c>
      <c r="AW17" s="80" t="s">
        <v>74</v>
      </c>
      <c r="AX17" s="67" t="s">
        <v>95</v>
      </c>
      <c r="AY17" s="333" t="s">
        <v>14393</v>
      </c>
      <c r="AZ17" s="68" t="s">
        <v>66</v>
      </c>
      <c r="BA17" s="68" t="s">
        <v>66</v>
      </c>
    </row>
    <row r="18" spans="2:53" x14ac:dyDescent="0.25">
      <c r="B18" s="68">
        <v>2024</v>
      </c>
      <c r="C18" s="68">
        <v>891780111</v>
      </c>
      <c r="D18" s="69" t="s">
        <v>64</v>
      </c>
      <c r="E18" s="70" t="s">
        <v>14392</v>
      </c>
      <c r="F18" s="70" t="s">
        <v>14391</v>
      </c>
      <c r="G18" s="251">
        <v>0</v>
      </c>
      <c r="H18" s="67" t="s">
        <v>72</v>
      </c>
      <c r="I18" s="69" t="s">
        <v>65</v>
      </c>
      <c r="J18" s="71" t="s">
        <v>14390</v>
      </c>
      <c r="K18" s="70">
        <v>16200000</v>
      </c>
      <c r="L18" s="68" t="s">
        <v>67</v>
      </c>
      <c r="M18" s="70" t="s">
        <v>13273</v>
      </c>
      <c r="N18" s="70">
        <v>1140877757</v>
      </c>
      <c r="O18" s="70">
        <v>244</v>
      </c>
      <c r="P18" s="334">
        <v>45323</v>
      </c>
      <c r="Q18" s="71">
        <v>572500000</v>
      </c>
      <c r="R18" s="334">
        <v>45330</v>
      </c>
      <c r="S18" s="70">
        <v>16200000</v>
      </c>
      <c r="T18" s="67" t="s">
        <v>66</v>
      </c>
      <c r="U18" s="71">
        <v>84458088</v>
      </c>
      <c r="V18" s="71" t="s">
        <v>13204</v>
      </c>
      <c r="W18" s="78">
        <v>45330</v>
      </c>
      <c r="X18" s="78">
        <v>45330</v>
      </c>
      <c r="Y18" s="251" t="s">
        <v>74</v>
      </c>
      <c r="Z18" s="78">
        <v>45458</v>
      </c>
      <c r="AA18" s="71">
        <f t="shared" si="0"/>
        <v>128</v>
      </c>
      <c r="AB18" s="70">
        <v>1</v>
      </c>
      <c r="AC18" s="70">
        <v>1800000</v>
      </c>
      <c r="AD18" s="70">
        <v>1</v>
      </c>
      <c r="AE18" s="76">
        <v>45473</v>
      </c>
      <c r="AF18" s="71">
        <f t="shared" si="1"/>
        <v>15</v>
      </c>
      <c r="AG18" s="70">
        <v>0</v>
      </c>
      <c r="AH18" s="70">
        <v>0</v>
      </c>
      <c r="AI18" s="76" t="s">
        <v>74</v>
      </c>
      <c r="AJ18" s="67">
        <v>0</v>
      </c>
      <c r="AK18" s="76" t="s">
        <v>74</v>
      </c>
      <c r="AL18" s="76" t="s">
        <v>74</v>
      </c>
      <c r="AM18" s="71">
        <f t="shared" si="2"/>
        <v>0</v>
      </c>
      <c r="AN18" s="71">
        <f>+K18+AC18-AH18</f>
        <v>18000000</v>
      </c>
      <c r="AO18" s="67" t="s">
        <v>66</v>
      </c>
      <c r="AP18" s="70">
        <v>16200000</v>
      </c>
      <c r="AQ18" s="67" t="s">
        <v>94</v>
      </c>
      <c r="AR18" s="70">
        <v>0</v>
      </c>
      <c r="AS18" s="80" t="s">
        <v>74</v>
      </c>
      <c r="AT18" s="135">
        <v>18000000</v>
      </c>
      <c r="AU18" s="82">
        <f t="shared" si="3"/>
        <v>0</v>
      </c>
      <c r="AV18" s="83">
        <f t="shared" si="4"/>
        <v>1</v>
      </c>
      <c r="AW18" s="80" t="s">
        <v>74</v>
      </c>
      <c r="AX18" s="67" t="s">
        <v>95</v>
      </c>
      <c r="AY18" s="333" t="s">
        <v>14389</v>
      </c>
      <c r="AZ18" s="68" t="s">
        <v>66</v>
      </c>
      <c r="BA18" s="68" t="s">
        <v>66</v>
      </c>
    </row>
    <row r="19" spans="2:53" x14ac:dyDescent="0.25">
      <c r="B19" s="68">
        <v>2024</v>
      </c>
      <c r="C19" s="68">
        <v>891780111</v>
      </c>
      <c r="D19" s="69" t="s">
        <v>64</v>
      </c>
      <c r="E19" s="70" t="s">
        <v>14388</v>
      </c>
      <c r="F19" s="70" t="s">
        <v>14387</v>
      </c>
      <c r="G19" s="251">
        <v>0</v>
      </c>
      <c r="H19" s="67" t="s">
        <v>72</v>
      </c>
      <c r="I19" s="69" t="s">
        <v>65</v>
      </c>
      <c r="J19" s="71" t="s">
        <v>14386</v>
      </c>
      <c r="K19" s="70">
        <v>14850000</v>
      </c>
      <c r="L19" s="68" t="s">
        <v>67</v>
      </c>
      <c r="M19" s="70" t="s">
        <v>8233</v>
      </c>
      <c r="N19" s="70">
        <v>1082897369</v>
      </c>
      <c r="O19" s="70">
        <v>244</v>
      </c>
      <c r="P19" s="334">
        <v>45323</v>
      </c>
      <c r="Q19" s="71">
        <v>572500000</v>
      </c>
      <c r="R19" s="334">
        <v>45330</v>
      </c>
      <c r="S19" s="70">
        <v>14850000</v>
      </c>
      <c r="T19" s="67" t="s">
        <v>66</v>
      </c>
      <c r="U19" s="71">
        <v>36669284</v>
      </c>
      <c r="V19" s="71" t="s">
        <v>1569</v>
      </c>
      <c r="W19" s="78">
        <v>45330</v>
      </c>
      <c r="X19" s="78">
        <v>45330</v>
      </c>
      <c r="Y19" s="251" t="s">
        <v>74</v>
      </c>
      <c r="Z19" s="78">
        <v>45458</v>
      </c>
      <c r="AA19" s="71">
        <f t="shared" si="0"/>
        <v>128</v>
      </c>
      <c r="AB19" s="70">
        <v>0</v>
      </c>
      <c r="AC19" s="70">
        <v>0</v>
      </c>
      <c r="AD19" s="70">
        <v>0</v>
      </c>
      <c r="AE19" s="76" t="s">
        <v>74</v>
      </c>
      <c r="AF19" s="71">
        <f t="shared" si="1"/>
        <v>0</v>
      </c>
      <c r="AG19" s="70">
        <v>0</v>
      </c>
      <c r="AH19" s="70">
        <v>0</v>
      </c>
      <c r="AI19" s="76" t="s">
        <v>74</v>
      </c>
      <c r="AJ19" s="67">
        <v>0</v>
      </c>
      <c r="AK19" s="76" t="s">
        <v>74</v>
      </c>
      <c r="AL19" s="76" t="s">
        <v>74</v>
      </c>
      <c r="AM19" s="71">
        <f t="shared" si="2"/>
        <v>0</v>
      </c>
      <c r="AN19" s="71">
        <f>+K19+AC19-AH19</f>
        <v>14850000</v>
      </c>
      <c r="AO19" s="67" t="s">
        <v>66</v>
      </c>
      <c r="AP19" s="70">
        <v>14850000</v>
      </c>
      <c r="AQ19" s="67" t="s">
        <v>94</v>
      </c>
      <c r="AR19" s="70">
        <v>0</v>
      </c>
      <c r="AS19" s="80" t="s">
        <v>74</v>
      </c>
      <c r="AT19" s="135">
        <v>14850000</v>
      </c>
      <c r="AU19" s="82">
        <f t="shared" si="3"/>
        <v>0</v>
      </c>
      <c r="AV19" s="83">
        <f t="shared" si="4"/>
        <v>1</v>
      </c>
      <c r="AW19" s="80" t="s">
        <v>74</v>
      </c>
      <c r="AX19" s="67" t="s">
        <v>95</v>
      </c>
      <c r="AY19" s="333" t="s">
        <v>14385</v>
      </c>
      <c r="AZ19" s="68" t="s">
        <v>66</v>
      </c>
      <c r="BA19" s="68" t="s">
        <v>66</v>
      </c>
    </row>
    <row r="20" spans="2:53" x14ac:dyDescent="0.25">
      <c r="B20" s="68">
        <v>2024</v>
      </c>
      <c r="C20" s="68">
        <v>891780111</v>
      </c>
      <c r="D20" s="69" t="s">
        <v>64</v>
      </c>
      <c r="E20" s="70" t="s">
        <v>14384</v>
      </c>
      <c r="F20" s="70" t="s">
        <v>14383</v>
      </c>
      <c r="G20" s="251">
        <v>0</v>
      </c>
      <c r="H20" s="67" t="s">
        <v>72</v>
      </c>
      <c r="I20" s="69" t="s">
        <v>65</v>
      </c>
      <c r="J20" s="70" t="s">
        <v>14382</v>
      </c>
      <c r="K20" s="70">
        <v>38000000</v>
      </c>
      <c r="L20" s="68" t="s">
        <v>67</v>
      </c>
      <c r="M20" s="70" t="s">
        <v>14381</v>
      </c>
      <c r="N20" s="70">
        <v>36722139</v>
      </c>
      <c r="O20" s="70">
        <v>214</v>
      </c>
      <c r="P20" s="334">
        <v>45322</v>
      </c>
      <c r="Q20" s="70">
        <v>172700000</v>
      </c>
      <c r="R20" s="334">
        <v>45330</v>
      </c>
      <c r="S20" s="70">
        <v>38000000</v>
      </c>
      <c r="T20" s="67" t="s">
        <v>66</v>
      </c>
      <c r="U20" s="71">
        <v>16078654</v>
      </c>
      <c r="V20" s="71" t="s">
        <v>1524</v>
      </c>
      <c r="W20" s="78">
        <v>45330</v>
      </c>
      <c r="X20" s="78">
        <v>45330</v>
      </c>
      <c r="Y20" s="251" t="s">
        <v>74</v>
      </c>
      <c r="Z20" s="78">
        <v>45621</v>
      </c>
      <c r="AA20" s="71">
        <f t="shared" si="0"/>
        <v>291</v>
      </c>
      <c r="AB20" s="70">
        <v>0</v>
      </c>
      <c r="AC20" s="70">
        <v>0</v>
      </c>
      <c r="AD20" s="70">
        <v>0</v>
      </c>
      <c r="AE20" s="76" t="s">
        <v>74</v>
      </c>
      <c r="AF20" s="71">
        <f t="shared" si="1"/>
        <v>0</v>
      </c>
      <c r="AG20" s="70">
        <v>0</v>
      </c>
      <c r="AH20" s="70">
        <v>0</v>
      </c>
      <c r="AI20" s="76" t="s">
        <v>74</v>
      </c>
      <c r="AJ20" s="67">
        <v>0</v>
      </c>
      <c r="AK20" s="76" t="s">
        <v>74</v>
      </c>
      <c r="AL20" s="76" t="s">
        <v>74</v>
      </c>
      <c r="AM20" s="71">
        <f t="shared" si="2"/>
        <v>0</v>
      </c>
      <c r="AN20" s="71">
        <f>+K20+AC20-AH20</f>
        <v>38000000</v>
      </c>
      <c r="AO20" s="67" t="s">
        <v>94</v>
      </c>
      <c r="AP20" s="70">
        <v>0</v>
      </c>
      <c r="AQ20" s="67" t="s">
        <v>94</v>
      </c>
      <c r="AR20" s="70">
        <v>0</v>
      </c>
      <c r="AS20" s="80" t="s">
        <v>74</v>
      </c>
      <c r="AT20" s="135">
        <v>30400000</v>
      </c>
      <c r="AU20" s="82">
        <f t="shared" si="3"/>
        <v>7600000</v>
      </c>
      <c r="AV20" s="83">
        <f t="shared" si="4"/>
        <v>0.8</v>
      </c>
      <c r="AW20" s="80" t="s">
        <v>74</v>
      </c>
      <c r="AX20" s="67" t="s">
        <v>95</v>
      </c>
      <c r="AY20" s="333" t="s">
        <v>14380</v>
      </c>
      <c r="AZ20" s="68" t="s">
        <v>66</v>
      </c>
      <c r="BA20" s="68" t="s">
        <v>66</v>
      </c>
    </row>
    <row r="21" spans="2:53" ht="14.45" customHeight="1" x14ac:dyDescent="0.25">
      <c r="B21" s="68">
        <v>2024</v>
      </c>
      <c r="C21" s="68">
        <v>891780111</v>
      </c>
      <c r="D21" s="69" t="s">
        <v>64</v>
      </c>
      <c r="E21" s="70" t="s">
        <v>14379</v>
      </c>
      <c r="F21" s="70" t="s">
        <v>14378</v>
      </c>
      <c r="G21" s="251">
        <v>0</v>
      </c>
      <c r="H21" s="67" t="s">
        <v>72</v>
      </c>
      <c r="I21" s="69" t="s">
        <v>65</v>
      </c>
      <c r="J21" s="70" t="s">
        <v>14377</v>
      </c>
      <c r="K21" s="70">
        <v>14850000</v>
      </c>
      <c r="L21" s="68" t="s">
        <v>67</v>
      </c>
      <c r="M21" s="71" t="s">
        <v>3736</v>
      </c>
      <c r="N21" s="70">
        <v>1082941227</v>
      </c>
      <c r="O21" s="70">
        <v>244</v>
      </c>
      <c r="P21" s="334">
        <v>45323</v>
      </c>
      <c r="Q21" s="71">
        <v>572500000</v>
      </c>
      <c r="R21" s="334">
        <v>45330</v>
      </c>
      <c r="S21" s="70">
        <v>14850000</v>
      </c>
      <c r="T21" s="67" t="s">
        <v>66</v>
      </c>
      <c r="U21" s="71">
        <v>84458088</v>
      </c>
      <c r="V21" s="71" t="s">
        <v>13204</v>
      </c>
      <c r="W21" s="78">
        <v>45330</v>
      </c>
      <c r="X21" s="78">
        <v>45330</v>
      </c>
      <c r="Y21" s="251" t="s">
        <v>74</v>
      </c>
      <c r="Z21" s="78">
        <v>45458</v>
      </c>
      <c r="AA21" s="71">
        <f t="shared" si="0"/>
        <v>128</v>
      </c>
      <c r="AB21" s="70">
        <v>0</v>
      </c>
      <c r="AC21" s="70">
        <v>0</v>
      </c>
      <c r="AD21" s="70">
        <v>0</v>
      </c>
      <c r="AE21" s="76" t="s">
        <v>74</v>
      </c>
      <c r="AF21" s="71">
        <f t="shared" si="1"/>
        <v>0</v>
      </c>
      <c r="AG21" s="70">
        <v>0</v>
      </c>
      <c r="AH21" s="70">
        <v>0</v>
      </c>
      <c r="AI21" s="76" t="s">
        <v>74</v>
      </c>
      <c r="AJ21" s="67">
        <v>0</v>
      </c>
      <c r="AK21" s="76" t="s">
        <v>74</v>
      </c>
      <c r="AL21" s="76" t="s">
        <v>74</v>
      </c>
      <c r="AM21" s="71">
        <f t="shared" si="2"/>
        <v>0</v>
      </c>
      <c r="AN21" s="71">
        <f>+K21+AC21-AH21</f>
        <v>14850000</v>
      </c>
      <c r="AO21" s="67" t="s">
        <v>66</v>
      </c>
      <c r="AP21" s="70">
        <v>14850000</v>
      </c>
      <c r="AQ21" s="67" t="s">
        <v>94</v>
      </c>
      <c r="AR21" s="70">
        <v>0</v>
      </c>
      <c r="AS21" s="80" t="s">
        <v>74</v>
      </c>
      <c r="AT21" s="135">
        <v>14850000</v>
      </c>
      <c r="AU21" s="82">
        <f t="shared" si="3"/>
        <v>0</v>
      </c>
      <c r="AV21" s="83">
        <f t="shared" si="4"/>
        <v>1</v>
      </c>
      <c r="AW21" s="80" t="s">
        <v>74</v>
      </c>
      <c r="AX21" s="67" t="s">
        <v>95</v>
      </c>
      <c r="AY21" s="333" t="s">
        <v>14376</v>
      </c>
      <c r="AZ21" s="68" t="s">
        <v>66</v>
      </c>
      <c r="BA21" s="68" t="s">
        <v>66</v>
      </c>
    </row>
    <row r="22" spans="2:53" x14ac:dyDescent="0.25">
      <c r="B22" s="68">
        <v>2024</v>
      </c>
      <c r="C22" s="68">
        <v>891780111</v>
      </c>
      <c r="D22" s="69" t="s">
        <v>64</v>
      </c>
      <c r="E22" s="70" t="s">
        <v>14375</v>
      </c>
      <c r="F22" s="70" t="s">
        <v>14374</v>
      </c>
      <c r="G22" s="251">
        <v>0</v>
      </c>
      <c r="H22" s="67" t="s">
        <v>72</v>
      </c>
      <c r="I22" s="69" t="s">
        <v>65</v>
      </c>
      <c r="J22" s="71" t="s">
        <v>14373</v>
      </c>
      <c r="K22" s="70">
        <v>18000000</v>
      </c>
      <c r="L22" s="68" t="s">
        <v>67</v>
      </c>
      <c r="M22" s="70" t="s">
        <v>12789</v>
      </c>
      <c r="N22" s="70">
        <v>1082999611</v>
      </c>
      <c r="O22" s="70">
        <v>244</v>
      </c>
      <c r="P22" s="334">
        <v>45323</v>
      </c>
      <c r="Q22" s="71">
        <v>572500000</v>
      </c>
      <c r="R22" s="334">
        <v>45331</v>
      </c>
      <c r="S22" s="70">
        <v>18000000</v>
      </c>
      <c r="T22" s="67" t="s">
        <v>66</v>
      </c>
      <c r="U22" s="71">
        <v>84458088</v>
      </c>
      <c r="V22" s="71" t="s">
        <v>13204</v>
      </c>
      <c r="W22" s="78">
        <v>45331</v>
      </c>
      <c r="X22" s="78">
        <v>45331</v>
      </c>
      <c r="Y22" s="251" t="s">
        <v>74</v>
      </c>
      <c r="Z22" s="78">
        <v>45458</v>
      </c>
      <c r="AA22" s="71">
        <f t="shared" si="0"/>
        <v>127</v>
      </c>
      <c r="AB22" s="70">
        <v>1</v>
      </c>
      <c r="AC22" s="70">
        <v>2000000</v>
      </c>
      <c r="AD22" s="70">
        <v>1</v>
      </c>
      <c r="AE22" s="76">
        <v>45473</v>
      </c>
      <c r="AF22" s="71">
        <f t="shared" si="1"/>
        <v>15</v>
      </c>
      <c r="AG22" s="70">
        <v>0</v>
      </c>
      <c r="AH22" s="70">
        <v>0</v>
      </c>
      <c r="AI22" s="76" t="s">
        <v>74</v>
      </c>
      <c r="AJ22" s="67">
        <v>0</v>
      </c>
      <c r="AK22" s="76" t="s">
        <v>74</v>
      </c>
      <c r="AL22" s="76" t="s">
        <v>74</v>
      </c>
      <c r="AM22" s="71">
        <f t="shared" si="2"/>
        <v>0</v>
      </c>
      <c r="AN22" s="71">
        <f>+K22+AC22-AH22</f>
        <v>20000000</v>
      </c>
      <c r="AO22" s="67" t="s">
        <v>66</v>
      </c>
      <c r="AP22" s="70">
        <v>18000000</v>
      </c>
      <c r="AQ22" s="67" t="s">
        <v>94</v>
      </c>
      <c r="AR22" s="70">
        <v>0</v>
      </c>
      <c r="AS22" s="80" t="s">
        <v>74</v>
      </c>
      <c r="AT22" s="135">
        <v>20000000</v>
      </c>
      <c r="AU22" s="82">
        <f t="shared" si="3"/>
        <v>0</v>
      </c>
      <c r="AV22" s="83">
        <f t="shared" si="4"/>
        <v>1</v>
      </c>
      <c r="AW22" s="80" t="s">
        <v>74</v>
      </c>
      <c r="AX22" s="67" t="s">
        <v>95</v>
      </c>
      <c r="AY22" s="333" t="s">
        <v>14372</v>
      </c>
      <c r="AZ22" s="68" t="s">
        <v>66</v>
      </c>
      <c r="BA22" s="68" t="s">
        <v>66</v>
      </c>
    </row>
    <row r="23" spans="2:53" x14ac:dyDescent="0.25">
      <c r="B23" s="68">
        <v>2024</v>
      </c>
      <c r="C23" s="68">
        <v>891780111</v>
      </c>
      <c r="D23" s="69" t="s">
        <v>64</v>
      </c>
      <c r="E23" s="70" t="s">
        <v>14371</v>
      </c>
      <c r="F23" s="70" t="s">
        <v>14370</v>
      </c>
      <c r="G23" s="251">
        <v>0</v>
      </c>
      <c r="H23" s="67" t="s">
        <v>72</v>
      </c>
      <c r="I23" s="69" t="s">
        <v>65</v>
      </c>
      <c r="J23" s="70" t="s">
        <v>14369</v>
      </c>
      <c r="K23" s="70">
        <v>18000000</v>
      </c>
      <c r="L23" s="68" t="s">
        <v>67</v>
      </c>
      <c r="M23" s="70" t="s">
        <v>14368</v>
      </c>
      <c r="N23" s="70">
        <v>1082886770</v>
      </c>
      <c r="O23" s="70">
        <v>244</v>
      </c>
      <c r="P23" s="334">
        <v>45323</v>
      </c>
      <c r="Q23" s="71">
        <v>572500000</v>
      </c>
      <c r="R23" s="334">
        <v>45331</v>
      </c>
      <c r="S23" s="70">
        <v>18000000</v>
      </c>
      <c r="T23" s="67" t="s">
        <v>66</v>
      </c>
      <c r="U23" s="71">
        <v>84458088</v>
      </c>
      <c r="V23" s="71" t="s">
        <v>13204</v>
      </c>
      <c r="W23" s="78">
        <v>45331</v>
      </c>
      <c r="X23" s="78">
        <v>45331</v>
      </c>
      <c r="Y23" s="251" t="s">
        <v>74</v>
      </c>
      <c r="Z23" s="78">
        <v>45458</v>
      </c>
      <c r="AA23" s="71">
        <f t="shared" si="0"/>
        <v>127</v>
      </c>
      <c r="AB23" s="70">
        <v>1</v>
      </c>
      <c r="AC23" s="70">
        <v>2500000</v>
      </c>
      <c r="AD23" s="70">
        <v>1</v>
      </c>
      <c r="AE23" s="76">
        <v>45473</v>
      </c>
      <c r="AF23" s="71">
        <f t="shared" si="1"/>
        <v>15</v>
      </c>
      <c r="AG23" s="70">
        <v>0</v>
      </c>
      <c r="AH23" s="70">
        <v>0</v>
      </c>
      <c r="AI23" s="76" t="s">
        <v>74</v>
      </c>
      <c r="AJ23" s="67">
        <v>0</v>
      </c>
      <c r="AK23" s="76" t="s">
        <v>74</v>
      </c>
      <c r="AL23" s="76" t="s">
        <v>74</v>
      </c>
      <c r="AM23" s="71">
        <f t="shared" si="2"/>
        <v>0</v>
      </c>
      <c r="AN23" s="71">
        <f>+K23+AC23-AH23</f>
        <v>20500000</v>
      </c>
      <c r="AO23" s="67" t="s">
        <v>66</v>
      </c>
      <c r="AP23" s="70">
        <v>18000000</v>
      </c>
      <c r="AQ23" s="67" t="s">
        <v>94</v>
      </c>
      <c r="AR23" s="70">
        <v>0</v>
      </c>
      <c r="AS23" s="80" t="s">
        <v>74</v>
      </c>
      <c r="AT23" s="135">
        <v>20500000</v>
      </c>
      <c r="AU23" s="82">
        <f t="shared" si="3"/>
        <v>0</v>
      </c>
      <c r="AV23" s="83">
        <f t="shared" si="4"/>
        <v>1</v>
      </c>
      <c r="AW23" s="80" t="s">
        <v>74</v>
      </c>
      <c r="AX23" s="67" t="s">
        <v>95</v>
      </c>
      <c r="AY23" s="333" t="s">
        <v>14367</v>
      </c>
      <c r="AZ23" s="68" t="s">
        <v>66</v>
      </c>
      <c r="BA23" s="68" t="s">
        <v>66</v>
      </c>
    </row>
    <row r="24" spans="2:53" x14ac:dyDescent="0.25">
      <c r="B24" s="68">
        <v>2024</v>
      </c>
      <c r="C24" s="68">
        <v>891780111</v>
      </c>
      <c r="D24" s="69" t="s">
        <v>64</v>
      </c>
      <c r="E24" s="70" t="s">
        <v>14366</v>
      </c>
      <c r="F24" s="70" t="s">
        <v>14365</v>
      </c>
      <c r="G24" s="251">
        <v>0</v>
      </c>
      <c r="H24" s="67" t="s">
        <v>72</v>
      </c>
      <c r="I24" s="69" t="s">
        <v>65</v>
      </c>
      <c r="J24" s="70" t="s">
        <v>14364</v>
      </c>
      <c r="K24" s="70">
        <v>13500000</v>
      </c>
      <c r="L24" s="68" t="s">
        <v>67</v>
      </c>
      <c r="M24" s="71" t="s">
        <v>14363</v>
      </c>
      <c r="N24" s="70">
        <v>1082372495</v>
      </c>
      <c r="O24" s="70">
        <v>244</v>
      </c>
      <c r="P24" s="334">
        <v>45323</v>
      </c>
      <c r="Q24" s="71">
        <v>572500000</v>
      </c>
      <c r="R24" s="334">
        <v>45331</v>
      </c>
      <c r="S24" s="70">
        <v>13500000</v>
      </c>
      <c r="T24" s="67" t="s">
        <v>66</v>
      </c>
      <c r="U24" s="71">
        <v>84458088</v>
      </c>
      <c r="V24" s="71" t="s">
        <v>13204</v>
      </c>
      <c r="W24" s="78">
        <v>45331</v>
      </c>
      <c r="X24" s="78">
        <v>45331</v>
      </c>
      <c r="Y24" s="251" t="s">
        <v>74</v>
      </c>
      <c r="Z24" s="78">
        <v>45458</v>
      </c>
      <c r="AA24" s="71">
        <f t="shared" si="0"/>
        <v>127</v>
      </c>
      <c r="AB24" s="70">
        <v>1</v>
      </c>
      <c r="AC24" s="70">
        <v>1500000</v>
      </c>
      <c r="AD24" s="70">
        <v>1</v>
      </c>
      <c r="AE24" s="76">
        <v>45473</v>
      </c>
      <c r="AF24" s="71">
        <f t="shared" si="1"/>
        <v>15</v>
      </c>
      <c r="AG24" s="70">
        <v>0</v>
      </c>
      <c r="AH24" s="70">
        <v>0</v>
      </c>
      <c r="AI24" s="76" t="s">
        <v>74</v>
      </c>
      <c r="AJ24" s="67">
        <v>0</v>
      </c>
      <c r="AK24" s="76" t="s">
        <v>74</v>
      </c>
      <c r="AL24" s="76" t="s">
        <v>74</v>
      </c>
      <c r="AM24" s="71">
        <f t="shared" si="2"/>
        <v>0</v>
      </c>
      <c r="AN24" s="71">
        <f>+K24+AC24-AH24</f>
        <v>15000000</v>
      </c>
      <c r="AO24" s="67" t="s">
        <v>66</v>
      </c>
      <c r="AP24" s="70">
        <v>13500000</v>
      </c>
      <c r="AQ24" s="67" t="s">
        <v>94</v>
      </c>
      <c r="AR24" s="70">
        <v>0</v>
      </c>
      <c r="AS24" s="80" t="s">
        <v>74</v>
      </c>
      <c r="AT24" s="135">
        <v>15000000</v>
      </c>
      <c r="AU24" s="82">
        <f t="shared" si="3"/>
        <v>0</v>
      </c>
      <c r="AV24" s="83">
        <f t="shared" si="4"/>
        <v>1</v>
      </c>
      <c r="AW24" s="80" t="s">
        <v>74</v>
      </c>
      <c r="AX24" s="67" t="s">
        <v>95</v>
      </c>
      <c r="AY24" s="333" t="s">
        <v>14362</v>
      </c>
      <c r="AZ24" s="68" t="s">
        <v>66</v>
      </c>
      <c r="BA24" s="68" t="s">
        <v>66</v>
      </c>
    </row>
    <row r="25" spans="2:53" x14ac:dyDescent="0.25">
      <c r="B25" s="68">
        <v>2024</v>
      </c>
      <c r="C25" s="68">
        <v>891780111</v>
      </c>
      <c r="D25" s="69" t="s">
        <v>64</v>
      </c>
      <c r="E25" s="70" t="s">
        <v>14361</v>
      </c>
      <c r="F25" s="70" t="s">
        <v>14360</v>
      </c>
      <c r="G25" s="251">
        <v>0</v>
      </c>
      <c r="H25" s="67" t="s">
        <v>72</v>
      </c>
      <c r="I25" s="69" t="s">
        <v>65</v>
      </c>
      <c r="J25" s="71" t="s">
        <v>14359</v>
      </c>
      <c r="K25" s="70">
        <v>11250000</v>
      </c>
      <c r="L25" s="68" t="s">
        <v>67</v>
      </c>
      <c r="M25" s="71" t="s">
        <v>13139</v>
      </c>
      <c r="N25" s="70">
        <v>1079938053</v>
      </c>
      <c r="O25" s="70">
        <v>244</v>
      </c>
      <c r="P25" s="334">
        <v>45323</v>
      </c>
      <c r="Q25" s="71">
        <v>572500000</v>
      </c>
      <c r="R25" s="334">
        <v>45331</v>
      </c>
      <c r="S25" s="70">
        <v>11250000</v>
      </c>
      <c r="T25" s="67" t="s">
        <v>66</v>
      </c>
      <c r="U25" s="71">
        <v>84458088</v>
      </c>
      <c r="V25" s="71" t="s">
        <v>13204</v>
      </c>
      <c r="W25" s="78">
        <v>45331</v>
      </c>
      <c r="X25" s="78">
        <v>45331</v>
      </c>
      <c r="Y25" s="251" t="s">
        <v>74</v>
      </c>
      <c r="Z25" s="78">
        <v>45458</v>
      </c>
      <c r="AA25" s="71">
        <f t="shared" si="0"/>
        <v>127</v>
      </c>
      <c r="AB25" s="70">
        <v>0</v>
      </c>
      <c r="AC25" s="70">
        <v>0</v>
      </c>
      <c r="AD25" s="70">
        <v>0</v>
      </c>
      <c r="AE25" s="76" t="s">
        <v>74</v>
      </c>
      <c r="AF25" s="71">
        <f t="shared" si="1"/>
        <v>0</v>
      </c>
      <c r="AG25" s="70">
        <v>0</v>
      </c>
      <c r="AH25" s="70">
        <v>0</v>
      </c>
      <c r="AI25" s="76" t="s">
        <v>74</v>
      </c>
      <c r="AJ25" s="67">
        <v>0</v>
      </c>
      <c r="AK25" s="76" t="s">
        <v>74</v>
      </c>
      <c r="AL25" s="76" t="s">
        <v>74</v>
      </c>
      <c r="AM25" s="71">
        <f t="shared" si="2"/>
        <v>0</v>
      </c>
      <c r="AN25" s="71">
        <f>+K25+AC25-AH25</f>
        <v>11250000</v>
      </c>
      <c r="AO25" s="67" t="s">
        <v>66</v>
      </c>
      <c r="AP25" s="70">
        <v>11250000</v>
      </c>
      <c r="AQ25" s="67" t="s">
        <v>94</v>
      </c>
      <c r="AR25" s="70">
        <v>0</v>
      </c>
      <c r="AS25" s="80" t="s">
        <v>74</v>
      </c>
      <c r="AT25" s="135">
        <v>11250000</v>
      </c>
      <c r="AU25" s="82">
        <f t="shared" si="3"/>
        <v>0</v>
      </c>
      <c r="AV25" s="83">
        <f t="shared" si="4"/>
        <v>1</v>
      </c>
      <c r="AW25" s="80" t="s">
        <v>74</v>
      </c>
      <c r="AX25" s="67" t="s">
        <v>95</v>
      </c>
      <c r="AY25" s="333" t="s">
        <v>14358</v>
      </c>
      <c r="AZ25" s="68" t="s">
        <v>66</v>
      </c>
      <c r="BA25" s="68" t="s">
        <v>66</v>
      </c>
    </row>
    <row r="26" spans="2:53" s="178" customFormat="1" x14ac:dyDescent="0.25">
      <c r="B26" s="68">
        <v>2024</v>
      </c>
      <c r="C26" s="68">
        <v>891780111</v>
      </c>
      <c r="D26" s="69" t="s">
        <v>64</v>
      </c>
      <c r="E26" s="70" t="s">
        <v>14357</v>
      </c>
      <c r="F26" s="70" t="s">
        <v>14356</v>
      </c>
      <c r="G26" s="251">
        <v>0</v>
      </c>
      <c r="H26" s="67" t="s">
        <v>72</v>
      </c>
      <c r="I26" s="69" t="s">
        <v>723</v>
      </c>
      <c r="J26" s="70" t="s">
        <v>14355</v>
      </c>
      <c r="K26" s="70">
        <v>34000000</v>
      </c>
      <c r="L26" s="68" t="s">
        <v>67</v>
      </c>
      <c r="M26" s="70" t="s">
        <v>2810</v>
      </c>
      <c r="N26" s="70">
        <v>57299411</v>
      </c>
      <c r="O26" s="70">
        <v>214</v>
      </c>
      <c r="P26" s="334">
        <v>45322</v>
      </c>
      <c r="Q26" s="70">
        <v>172700000</v>
      </c>
      <c r="R26" s="334">
        <v>45331</v>
      </c>
      <c r="S26" s="70">
        <v>34000000</v>
      </c>
      <c r="T26" s="67" t="s">
        <v>66</v>
      </c>
      <c r="U26" s="71">
        <v>16078654</v>
      </c>
      <c r="V26" s="71" t="s">
        <v>1524</v>
      </c>
      <c r="W26" s="78">
        <v>45331</v>
      </c>
      <c r="X26" s="78">
        <v>45331</v>
      </c>
      <c r="Y26" s="251" t="s">
        <v>74</v>
      </c>
      <c r="Z26" s="78">
        <v>45621</v>
      </c>
      <c r="AA26" s="71">
        <f t="shared" si="0"/>
        <v>290</v>
      </c>
      <c r="AB26" s="70">
        <v>0</v>
      </c>
      <c r="AC26" s="70">
        <v>0</v>
      </c>
      <c r="AD26" s="70">
        <v>0</v>
      </c>
      <c r="AE26" s="76" t="s">
        <v>74</v>
      </c>
      <c r="AF26" s="71">
        <f t="shared" si="1"/>
        <v>0</v>
      </c>
      <c r="AG26" s="70">
        <v>0</v>
      </c>
      <c r="AH26" s="70">
        <v>0</v>
      </c>
      <c r="AI26" s="76" t="s">
        <v>74</v>
      </c>
      <c r="AJ26" s="67">
        <v>0</v>
      </c>
      <c r="AK26" s="76" t="s">
        <v>74</v>
      </c>
      <c r="AL26" s="76" t="s">
        <v>74</v>
      </c>
      <c r="AM26" s="71">
        <f t="shared" si="2"/>
        <v>0</v>
      </c>
      <c r="AN26" s="71">
        <f>+K26+AC26-AH26</f>
        <v>34000000</v>
      </c>
      <c r="AO26" s="67" t="s">
        <v>94</v>
      </c>
      <c r="AP26" s="70">
        <v>0</v>
      </c>
      <c r="AQ26" s="67" t="s">
        <v>94</v>
      </c>
      <c r="AR26" s="70">
        <v>0</v>
      </c>
      <c r="AS26" s="80" t="s">
        <v>74</v>
      </c>
      <c r="AT26" s="135">
        <v>27200000</v>
      </c>
      <c r="AU26" s="82">
        <f t="shared" si="3"/>
        <v>6800000</v>
      </c>
      <c r="AV26" s="83">
        <f t="shared" si="4"/>
        <v>0.8</v>
      </c>
      <c r="AW26" s="80" t="s">
        <v>74</v>
      </c>
      <c r="AX26" s="67" t="s">
        <v>95</v>
      </c>
      <c r="AY26" s="333" t="s">
        <v>14354</v>
      </c>
      <c r="AZ26" s="68" t="s">
        <v>66</v>
      </c>
      <c r="BA26" s="68" t="s">
        <v>66</v>
      </c>
    </row>
    <row r="27" spans="2:53" x14ac:dyDescent="0.25">
      <c r="B27" s="68">
        <v>2024</v>
      </c>
      <c r="C27" s="68">
        <v>891780111</v>
      </c>
      <c r="D27" s="69" t="s">
        <v>64</v>
      </c>
      <c r="E27" s="70" t="s">
        <v>14353</v>
      </c>
      <c r="F27" s="70" t="s">
        <v>14352</v>
      </c>
      <c r="G27" s="251">
        <v>0</v>
      </c>
      <c r="H27" s="67" t="s">
        <v>72</v>
      </c>
      <c r="I27" s="69" t="s">
        <v>723</v>
      </c>
      <c r="J27" s="70" t="s">
        <v>14351</v>
      </c>
      <c r="K27" s="70">
        <v>40000000</v>
      </c>
      <c r="L27" s="68" t="s">
        <v>67</v>
      </c>
      <c r="M27" s="70" t="s">
        <v>13154</v>
      </c>
      <c r="N27" s="70">
        <v>1082936785</v>
      </c>
      <c r="O27" s="70">
        <v>214</v>
      </c>
      <c r="P27" s="334">
        <v>45322</v>
      </c>
      <c r="Q27" s="70">
        <v>172700000</v>
      </c>
      <c r="R27" s="334">
        <v>45331</v>
      </c>
      <c r="S27" s="70">
        <v>40000000</v>
      </c>
      <c r="T27" s="67" t="s">
        <v>66</v>
      </c>
      <c r="U27" s="71">
        <v>16078654</v>
      </c>
      <c r="V27" s="71" t="s">
        <v>1524</v>
      </c>
      <c r="W27" s="78">
        <v>45331</v>
      </c>
      <c r="X27" s="78">
        <v>45331</v>
      </c>
      <c r="Y27" s="251" t="s">
        <v>74</v>
      </c>
      <c r="Z27" s="78">
        <v>45621</v>
      </c>
      <c r="AA27" s="71">
        <f t="shared" si="0"/>
        <v>290</v>
      </c>
      <c r="AB27" s="70">
        <v>0</v>
      </c>
      <c r="AC27" s="70">
        <v>0</v>
      </c>
      <c r="AD27" s="70">
        <v>0</v>
      </c>
      <c r="AE27" s="76" t="s">
        <v>74</v>
      </c>
      <c r="AF27" s="71">
        <f t="shared" si="1"/>
        <v>0</v>
      </c>
      <c r="AG27" s="70">
        <v>0</v>
      </c>
      <c r="AH27" s="70">
        <v>0</v>
      </c>
      <c r="AI27" s="76" t="s">
        <v>74</v>
      </c>
      <c r="AJ27" s="67">
        <v>0</v>
      </c>
      <c r="AK27" s="76" t="s">
        <v>74</v>
      </c>
      <c r="AL27" s="76" t="s">
        <v>74</v>
      </c>
      <c r="AM27" s="71">
        <f t="shared" si="2"/>
        <v>0</v>
      </c>
      <c r="AN27" s="71">
        <f>+K27+AC27-AH27</f>
        <v>40000000</v>
      </c>
      <c r="AO27" s="67" t="s">
        <v>94</v>
      </c>
      <c r="AP27" s="70">
        <v>0</v>
      </c>
      <c r="AQ27" s="67" t="s">
        <v>94</v>
      </c>
      <c r="AR27" s="70">
        <v>0</v>
      </c>
      <c r="AS27" s="80" t="s">
        <v>74</v>
      </c>
      <c r="AT27" s="135">
        <v>32000000</v>
      </c>
      <c r="AU27" s="82">
        <f t="shared" si="3"/>
        <v>8000000</v>
      </c>
      <c r="AV27" s="83">
        <f t="shared" si="4"/>
        <v>0.8</v>
      </c>
      <c r="AW27" s="80" t="s">
        <v>74</v>
      </c>
      <c r="AX27" s="67" t="s">
        <v>95</v>
      </c>
      <c r="AY27" s="335" t="s">
        <v>14350</v>
      </c>
      <c r="AZ27" s="68" t="s">
        <v>66</v>
      </c>
      <c r="BA27" s="68" t="s">
        <v>66</v>
      </c>
    </row>
    <row r="28" spans="2:53" x14ac:dyDescent="0.25">
      <c r="B28" s="68">
        <v>2024</v>
      </c>
      <c r="C28" s="68">
        <v>891780111</v>
      </c>
      <c r="D28" s="69" t="s">
        <v>64</v>
      </c>
      <c r="E28" s="70" t="s">
        <v>14349</v>
      </c>
      <c r="F28" s="70" t="s">
        <v>14348</v>
      </c>
      <c r="G28" s="251">
        <v>0</v>
      </c>
      <c r="H28" s="67" t="s">
        <v>72</v>
      </c>
      <c r="I28" s="69" t="s">
        <v>723</v>
      </c>
      <c r="J28" s="70" t="s">
        <v>14347</v>
      </c>
      <c r="K28" s="70">
        <v>15000000</v>
      </c>
      <c r="L28" s="68" t="s">
        <v>67</v>
      </c>
      <c r="M28" s="70" t="s">
        <v>14346</v>
      </c>
      <c r="N28" s="70">
        <v>1004373834</v>
      </c>
      <c r="O28" s="70">
        <v>215</v>
      </c>
      <c r="P28" s="334">
        <v>45322</v>
      </c>
      <c r="Q28" s="70">
        <v>15000000</v>
      </c>
      <c r="R28" s="334">
        <v>45331</v>
      </c>
      <c r="S28" s="70">
        <v>15000000</v>
      </c>
      <c r="T28" s="67" t="s">
        <v>66</v>
      </c>
      <c r="U28" s="71">
        <v>16078654</v>
      </c>
      <c r="V28" s="71" t="s">
        <v>1524</v>
      </c>
      <c r="W28" s="78">
        <v>45331</v>
      </c>
      <c r="X28" s="78">
        <v>45331</v>
      </c>
      <c r="Y28" s="251" t="s">
        <v>74</v>
      </c>
      <c r="Z28" s="78">
        <v>45550</v>
      </c>
      <c r="AA28" s="71">
        <f t="shared" si="0"/>
        <v>219</v>
      </c>
      <c r="AB28" s="70">
        <v>0</v>
      </c>
      <c r="AC28" s="70">
        <v>0</v>
      </c>
      <c r="AD28" s="70">
        <v>0</v>
      </c>
      <c r="AE28" s="76" t="s">
        <v>74</v>
      </c>
      <c r="AF28" s="71">
        <f t="shared" si="1"/>
        <v>0</v>
      </c>
      <c r="AG28" s="70">
        <v>0</v>
      </c>
      <c r="AH28" s="70">
        <v>0</v>
      </c>
      <c r="AI28" s="76" t="s">
        <v>74</v>
      </c>
      <c r="AJ28" s="67">
        <v>0</v>
      </c>
      <c r="AK28" s="76" t="s">
        <v>74</v>
      </c>
      <c r="AL28" s="76" t="s">
        <v>74</v>
      </c>
      <c r="AM28" s="71">
        <f t="shared" si="2"/>
        <v>0</v>
      </c>
      <c r="AN28" s="71">
        <f>+K28+AC28-AH28</f>
        <v>15000000</v>
      </c>
      <c r="AO28" s="67" t="s">
        <v>94</v>
      </c>
      <c r="AP28" s="70">
        <v>0</v>
      </c>
      <c r="AQ28" s="67" t="s">
        <v>94</v>
      </c>
      <c r="AR28" s="70">
        <v>0</v>
      </c>
      <c r="AS28" s="80" t="s">
        <v>74</v>
      </c>
      <c r="AT28" s="135">
        <v>15000000</v>
      </c>
      <c r="AU28" s="82">
        <f t="shared" si="3"/>
        <v>0</v>
      </c>
      <c r="AV28" s="83">
        <f t="shared" si="4"/>
        <v>1</v>
      </c>
      <c r="AW28" s="80" t="s">
        <v>74</v>
      </c>
      <c r="AX28" s="67" t="s">
        <v>95</v>
      </c>
      <c r="AY28" s="335" t="s">
        <v>14345</v>
      </c>
      <c r="AZ28" s="68" t="s">
        <v>66</v>
      </c>
      <c r="BA28" s="68" t="s">
        <v>66</v>
      </c>
    </row>
    <row r="29" spans="2:53" x14ac:dyDescent="0.25">
      <c r="B29" s="68">
        <v>2024</v>
      </c>
      <c r="C29" s="68">
        <v>891780111</v>
      </c>
      <c r="D29" s="69" t="s">
        <v>64</v>
      </c>
      <c r="E29" s="70" t="s">
        <v>14344</v>
      </c>
      <c r="F29" s="70" t="s">
        <v>14343</v>
      </c>
      <c r="G29" s="251">
        <v>0</v>
      </c>
      <c r="H29" s="67" t="s">
        <v>72</v>
      </c>
      <c r="I29" s="69" t="s">
        <v>65</v>
      </c>
      <c r="J29" s="70" t="s">
        <v>14342</v>
      </c>
      <c r="K29" s="70">
        <v>11400000</v>
      </c>
      <c r="L29" s="68" t="s">
        <v>67</v>
      </c>
      <c r="M29" s="70" t="s">
        <v>14341</v>
      </c>
      <c r="N29" s="70">
        <v>1082951210</v>
      </c>
      <c r="O29" s="70">
        <v>292</v>
      </c>
      <c r="P29" s="334">
        <v>45328</v>
      </c>
      <c r="Q29" s="70">
        <v>43800000</v>
      </c>
      <c r="R29" s="334">
        <v>45336</v>
      </c>
      <c r="S29" s="70">
        <v>11400000</v>
      </c>
      <c r="T29" s="67" t="s">
        <v>66</v>
      </c>
      <c r="U29" s="71">
        <v>12564670</v>
      </c>
      <c r="V29" s="71" t="s">
        <v>13642</v>
      </c>
      <c r="W29" s="78">
        <v>45335</v>
      </c>
      <c r="X29" s="78">
        <v>45336</v>
      </c>
      <c r="Y29" s="251" t="s">
        <v>74</v>
      </c>
      <c r="Z29" s="78">
        <v>45370</v>
      </c>
      <c r="AA29" s="71">
        <f t="shared" si="0"/>
        <v>34</v>
      </c>
      <c r="AB29" s="70">
        <v>0</v>
      </c>
      <c r="AC29" s="70">
        <v>0</v>
      </c>
      <c r="AD29" s="70">
        <v>0</v>
      </c>
      <c r="AE29" s="76" t="s">
        <v>74</v>
      </c>
      <c r="AF29" s="71">
        <f t="shared" si="1"/>
        <v>0</v>
      </c>
      <c r="AG29" s="70">
        <v>0</v>
      </c>
      <c r="AH29" s="70">
        <v>0</v>
      </c>
      <c r="AI29" s="76" t="s">
        <v>74</v>
      </c>
      <c r="AJ29" s="67">
        <v>0</v>
      </c>
      <c r="AK29" s="76" t="s">
        <v>74</v>
      </c>
      <c r="AL29" s="76" t="s">
        <v>74</v>
      </c>
      <c r="AM29" s="71">
        <f t="shared" si="2"/>
        <v>0</v>
      </c>
      <c r="AN29" s="71">
        <f>+K29+AC29-AH29</f>
        <v>11400000</v>
      </c>
      <c r="AO29" s="67" t="s">
        <v>94</v>
      </c>
      <c r="AP29" s="70">
        <v>0</v>
      </c>
      <c r="AQ29" s="67" t="s">
        <v>94</v>
      </c>
      <c r="AR29" s="70">
        <v>0</v>
      </c>
      <c r="AS29" s="80" t="s">
        <v>74</v>
      </c>
      <c r="AT29" s="135">
        <v>11400000</v>
      </c>
      <c r="AU29" s="82">
        <f t="shared" si="3"/>
        <v>0</v>
      </c>
      <c r="AV29" s="83">
        <f t="shared" si="4"/>
        <v>1</v>
      </c>
      <c r="AW29" s="80" t="s">
        <v>74</v>
      </c>
      <c r="AX29" s="67" t="s">
        <v>95</v>
      </c>
      <c r="AY29" s="185" t="s">
        <v>14340</v>
      </c>
      <c r="AZ29" s="68" t="s">
        <v>66</v>
      </c>
      <c r="BA29" s="68" t="s">
        <v>66</v>
      </c>
    </row>
    <row r="30" spans="2:53" x14ac:dyDescent="0.25">
      <c r="B30" s="68">
        <v>2024</v>
      </c>
      <c r="C30" s="68">
        <v>891780111</v>
      </c>
      <c r="D30" s="69" t="s">
        <v>64</v>
      </c>
      <c r="E30" s="70" t="s">
        <v>14339</v>
      </c>
      <c r="F30" s="70" t="s">
        <v>14338</v>
      </c>
      <c r="G30" s="251">
        <v>0</v>
      </c>
      <c r="H30" s="67" t="s">
        <v>72</v>
      </c>
      <c r="I30" s="69" t="s">
        <v>723</v>
      </c>
      <c r="J30" s="70" t="s">
        <v>14337</v>
      </c>
      <c r="K30" s="70">
        <v>9450000</v>
      </c>
      <c r="L30" s="68" t="s">
        <v>67</v>
      </c>
      <c r="M30" s="70" t="s">
        <v>14336</v>
      </c>
      <c r="N30" s="70">
        <v>1081831477</v>
      </c>
      <c r="O30" s="70">
        <v>244</v>
      </c>
      <c r="P30" s="334">
        <v>45323</v>
      </c>
      <c r="Q30" s="71">
        <v>572500000</v>
      </c>
      <c r="R30" s="334">
        <v>45335</v>
      </c>
      <c r="S30" s="70">
        <v>9450000</v>
      </c>
      <c r="T30" s="67" t="s">
        <v>66</v>
      </c>
      <c r="U30" s="71">
        <v>84458088</v>
      </c>
      <c r="V30" s="71" t="s">
        <v>13204</v>
      </c>
      <c r="W30" s="78">
        <v>45335</v>
      </c>
      <c r="X30" s="78">
        <v>45335</v>
      </c>
      <c r="Y30" s="251" t="s">
        <v>74</v>
      </c>
      <c r="Z30" s="78">
        <v>45458</v>
      </c>
      <c r="AA30" s="71">
        <f t="shared" si="0"/>
        <v>123</v>
      </c>
      <c r="AB30" s="70">
        <v>0</v>
      </c>
      <c r="AC30" s="70">
        <v>0</v>
      </c>
      <c r="AD30" s="70">
        <v>0</v>
      </c>
      <c r="AE30" s="76" t="s">
        <v>74</v>
      </c>
      <c r="AF30" s="71">
        <f t="shared" si="1"/>
        <v>0</v>
      </c>
      <c r="AG30" s="70">
        <v>0</v>
      </c>
      <c r="AH30" s="70">
        <v>0</v>
      </c>
      <c r="AI30" s="76" t="s">
        <v>74</v>
      </c>
      <c r="AJ30" s="67">
        <v>0</v>
      </c>
      <c r="AK30" s="76" t="s">
        <v>74</v>
      </c>
      <c r="AL30" s="76" t="s">
        <v>74</v>
      </c>
      <c r="AM30" s="71">
        <f t="shared" si="2"/>
        <v>0</v>
      </c>
      <c r="AN30" s="71">
        <f>+K30+AC30-AH30</f>
        <v>9450000</v>
      </c>
      <c r="AO30" s="67" t="s">
        <v>66</v>
      </c>
      <c r="AP30" s="70">
        <v>9450000</v>
      </c>
      <c r="AQ30" s="67" t="s">
        <v>94</v>
      </c>
      <c r="AR30" s="70">
        <v>0</v>
      </c>
      <c r="AS30" s="80" t="s">
        <v>74</v>
      </c>
      <c r="AT30" s="135">
        <v>9450000</v>
      </c>
      <c r="AU30" s="82">
        <f t="shared" si="3"/>
        <v>0</v>
      </c>
      <c r="AV30" s="83">
        <f t="shared" si="4"/>
        <v>1</v>
      </c>
      <c r="AW30" s="80" t="s">
        <v>74</v>
      </c>
      <c r="AX30" s="67" t="s">
        <v>95</v>
      </c>
      <c r="AY30" s="335" t="s">
        <v>14335</v>
      </c>
      <c r="AZ30" s="68" t="s">
        <v>66</v>
      </c>
      <c r="BA30" s="68" t="s">
        <v>66</v>
      </c>
    </row>
    <row r="31" spans="2:53" x14ac:dyDescent="0.25">
      <c r="B31" s="68">
        <v>2024</v>
      </c>
      <c r="C31" s="68">
        <v>891780111</v>
      </c>
      <c r="D31" s="69" t="s">
        <v>64</v>
      </c>
      <c r="E31" s="70" t="s">
        <v>14334</v>
      </c>
      <c r="F31" s="70" t="s">
        <v>14333</v>
      </c>
      <c r="G31" s="251">
        <v>0</v>
      </c>
      <c r="H31" s="67" t="s">
        <v>72</v>
      </c>
      <c r="I31" s="69" t="s">
        <v>65</v>
      </c>
      <c r="J31" s="70" t="s">
        <v>14332</v>
      </c>
      <c r="K31" s="70">
        <v>9450000</v>
      </c>
      <c r="L31" s="68" t="s">
        <v>67</v>
      </c>
      <c r="M31" s="70" t="s">
        <v>14331</v>
      </c>
      <c r="N31" s="70">
        <v>1082410514</v>
      </c>
      <c r="O31" s="70">
        <v>244</v>
      </c>
      <c r="P31" s="334">
        <v>45323</v>
      </c>
      <c r="Q31" s="71">
        <v>572500000</v>
      </c>
      <c r="R31" s="334">
        <v>45335</v>
      </c>
      <c r="S31" s="70">
        <v>9450000</v>
      </c>
      <c r="T31" s="67" t="s">
        <v>66</v>
      </c>
      <c r="U31" s="71">
        <v>84458088</v>
      </c>
      <c r="V31" s="71" t="s">
        <v>13204</v>
      </c>
      <c r="W31" s="78">
        <v>45335</v>
      </c>
      <c r="X31" s="78">
        <v>45335</v>
      </c>
      <c r="Y31" s="251" t="s">
        <v>74</v>
      </c>
      <c r="Z31" s="78">
        <v>45458</v>
      </c>
      <c r="AA31" s="71">
        <f t="shared" si="0"/>
        <v>123</v>
      </c>
      <c r="AB31" s="70">
        <v>0</v>
      </c>
      <c r="AC31" s="70">
        <v>0</v>
      </c>
      <c r="AD31" s="70">
        <v>0</v>
      </c>
      <c r="AE31" s="76" t="s">
        <v>74</v>
      </c>
      <c r="AF31" s="71">
        <f t="shared" si="1"/>
        <v>0</v>
      </c>
      <c r="AG31" s="70">
        <v>0</v>
      </c>
      <c r="AH31" s="70">
        <v>0</v>
      </c>
      <c r="AI31" s="76" t="s">
        <v>74</v>
      </c>
      <c r="AJ31" s="67">
        <v>0</v>
      </c>
      <c r="AK31" s="76" t="s">
        <v>74</v>
      </c>
      <c r="AL31" s="76" t="s">
        <v>74</v>
      </c>
      <c r="AM31" s="71">
        <f t="shared" si="2"/>
        <v>0</v>
      </c>
      <c r="AN31" s="71">
        <f>+K31+AC31-AH31</f>
        <v>9450000</v>
      </c>
      <c r="AO31" s="67" t="s">
        <v>66</v>
      </c>
      <c r="AP31" s="70">
        <v>9450000</v>
      </c>
      <c r="AQ31" s="67" t="s">
        <v>94</v>
      </c>
      <c r="AR31" s="70">
        <v>0</v>
      </c>
      <c r="AS31" s="80" t="s">
        <v>74</v>
      </c>
      <c r="AT31" s="135">
        <v>9450000</v>
      </c>
      <c r="AU31" s="82">
        <f t="shared" si="3"/>
        <v>0</v>
      </c>
      <c r="AV31" s="83">
        <f t="shared" si="4"/>
        <v>1</v>
      </c>
      <c r="AW31" s="80" t="s">
        <v>74</v>
      </c>
      <c r="AX31" s="67" t="s">
        <v>95</v>
      </c>
      <c r="AY31" s="185" t="s">
        <v>14330</v>
      </c>
      <c r="AZ31" s="68" t="s">
        <v>66</v>
      </c>
      <c r="BA31" s="68" t="s">
        <v>66</v>
      </c>
    </row>
    <row r="32" spans="2:53" x14ac:dyDescent="0.25">
      <c r="B32" s="68">
        <v>2024</v>
      </c>
      <c r="C32" s="68">
        <v>891780111</v>
      </c>
      <c r="D32" s="69" t="s">
        <v>64</v>
      </c>
      <c r="E32" s="70" t="s">
        <v>14329</v>
      </c>
      <c r="F32" s="70" t="s">
        <v>14328</v>
      </c>
      <c r="G32" s="251">
        <v>0</v>
      </c>
      <c r="H32" s="67" t="s">
        <v>72</v>
      </c>
      <c r="I32" s="70" t="s">
        <v>723</v>
      </c>
      <c r="J32" s="70" t="s">
        <v>14327</v>
      </c>
      <c r="K32" s="70">
        <v>11400000</v>
      </c>
      <c r="L32" s="68" t="s">
        <v>67</v>
      </c>
      <c r="M32" s="70" t="s">
        <v>13894</v>
      </c>
      <c r="N32" s="70">
        <v>85470058</v>
      </c>
      <c r="O32" s="70">
        <v>292</v>
      </c>
      <c r="P32" s="334">
        <v>45328</v>
      </c>
      <c r="Q32" s="70">
        <v>43800000</v>
      </c>
      <c r="R32" s="334">
        <v>45337</v>
      </c>
      <c r="S32" s="70">
        <v>11400000</v>
      </c>
      <c r="T32" s="67" t="s">
        <v>66</v>
      </c>
      <c r="U32" s="71">
        <v>12564670</v>
      </c>
      <c r="V32" s="71" t="s">
        <v>13642</v>
      </c>
      <c r="W32" s="78">
        <v>45336</v>
      </c>
      <c r="X32" s="78">
        <v>45337</v>
      </c>
      <c r="Y32" s="251" t="s">
        <v>74</v>
      </c>
      <c r="Z32" s="78">
        <v>45370</v>
      </c>
      <c r="AA32" s="71">
        <f t="shared" si="0"/>
        <v>33</v>
      </c>
      <c r="AB32" s="70">
        <v>0</v>
      </c>
      <c r="AC32" s="70">
        <v>0</v>
      </c>
      <c r="AD32" s="70">
        <v>0</v>
      </c>
      <c r="AE32" s="76" t="s">
        <v>74</v>
      </c>
      <c r="AF32" s="71">
        <f t="shared" si="1"/>
        <v>0</v>
      </c>
      <c r="AG32" s="70">
        <v>0</v>
      </c>
      <c r="AH32" s="70">
        <v>0</v>
      </c>
      <c r="AI32" s="76" t="s">
        <v>74</v>
      </c>
      <c r="AJ32" s="67">
        <v>0</v>
      </c>
      <c r="AK32" s="76" t="s">
        <v>74</v>
      </c>
      <c r="AL32" s="76" t="s">
        <v>74</v>
      </c>
      <c r="AM32" s="71">
        <f t="shared" si="2"/>
        <v>0</v>
      </c>
      <c r="AN32" s="71">
        <f>+K32+AC32-AH32</f>
        <v>11400000</v>
      </c>
      <c r="AO32" s="67" t="s">
        <v>94</v>
      </c>
      <c r="AP32" s="70">
        <v>0</v>
      </c>
      <c r="AQ32" s="67" t="s">
        <v>94</v>
      </c>
      <c r="AR32" s="70">
        <v>0</v>
      </c>
      <c r="AS32" s="80" t="s">
        <v>74</v>
      </c>
      <c r="AT32" s="135">
        <v>11400000</v>
      </c>
      <c r="AU32" s="82">
        <f t="shared" si="3"/>
        <v>0</v>
      </c>
      <c r="AV32" s="83">
        <f t="shared" si="4"/>
        <v>1</v>
      </c>
      <c r="AW32" s="80" t="s">
        <v>74</v>
      </c>
      <c r="AX32" s="67" t="s">
        <v>95</v>
      </c>
      <c r="AY32" s="185" t="s">
        <v>14326</v>
      </c>
      <c r="AZ32" s="68" t="s">
        <v>66</v>
      </c>
      <c r="BA32" s="68" t="s">
        <v>66</v>
      </c>
    </row>
    <row r="33" spans="2:53" x14ac:dyDescent="0.25">
      <c r="B33" s="68">
        <v>2024</v>
      </c>
      <c r="C33" s="68">
        <v>891780111</v>
      </c>
      <c r="D33" s="69" t="s">
        <v>64</v>
      </c>
      <c r="E33" s="70" t="s">
        <v>14325</v>
      </c>
      <c r="F33" s="70" t="s">
        <v>14324</v>
      </c>
      <c r="G33" s="251">
        <v>0</v>
      </c>
      <c r="H33" s="67" t="s">
        <v>72</v>
      </c>
      <c r="I33" s="70" t="s">
        <v>65</v>
      </c>
      <c r="J33" s="70" t="s">
        <v>14323</v>
      </c>
      <c r="K33" s="70">
        <v>13750000</v>
      </c>
      <c r="L33" s="68" t="s">
        <v>67</v>
      </c>
      <c r="M33" s="70" t="s">
        <v>13338</v>
      </c>
      <c r="N33" s="70">
        <v>84455915</v>
      </c>
      <c r="O33" s="70">
        <v>244</v>
      </c>
      <c r="P33" s="334">
        <v>45323</v>
      </c>
      <c r="Q33" s="71">
        <v>572500000</v>
      </c>
      <c r="R33" s="334">
        <v>45337</v>
      </c>
      <c r="S33" s="70">
        <v>13750000</v>
      </c>
      <c r="T33" s="67" t="s">
        <v>66</v>
      </c>
      <c r="U33" s="71">
        <v>84458088</v>
      </c>
      <c r="V33" s="71" t="s">
        <v>13204</v>
      </c>
      <c r="W33" s="78">
        <v>45337</v>
      </c>
      <c r="X33" s="78">
        <v>45337</v>
      </c>
      <c r="Y33" s="251" t="s">
        <v>74</v>
      </c>
      <c r="Z33" s="78">
        <v>45458</v>
      </c>
      <c r="AA33" s="71">
        <f t="shared" si="0"/>
        <v>121</v>
      </c>
      <c r="AB33" s="70">
        <v>1</v>
      </c>
      <c r="AC33" s="70">
        <v>1237000</v>
      </c>
      <c r="AD33" s="70">
        <v>1</v>
      </c>
      <c r="AE33" s="76">
        <v>45473</v>
      </c>
      <c r="AF33" s="71">
        <f t="shared" si="1"/>
        <v>15</v>
      </c>
      <c r="AG33" s="70">
        <v>0</v>
      </c>
      <c r="AH33" s="70">
        <v>0</v>
      </c>
      <c r="AI33" s="76" t="s">
        <v>74</v>
      </c>
      <c r="AJ33" s="67">
        <v>0</v>
      </c>
      <c r="AK33" s="76" t="s">
        <v>74</v>
      </c>
      <c r="AL33" s="76" t="s">
        <v>74</v>
      </c>
      <c r="AM33" s="71">
        <f t="shared" si="2"/>
        <v>0</v>
      </c>
      <c r="AN33" s="71">
        <f>+K33+AC33-AH33</f>
        <v>14987000</v>
      </c>
      <c r="AO33" s="67" t="s">
        <v>66</v>
      </c>
      <c r="AP33" s="70">
        <v>13750000</v>
      </c>
      <c r="AQ33" s="67" t="s">
        <v>94</v>
      </c>
      <c r="AR33" s="70">
        <v>0</v>
      </c>
      <c r="AS33" s="80" t="s">
        <v>74</v>
      </c>
      <c r="AT33" s="135">
        <v>14987000</v>
      </c>
      <c r="AU33" s="82">
        <f t="shared" si="3"/>
        <v>0</v>
      </c>
      <c r="AV33" s="83">
        <f t="shared" si="4"/>
        <v>1</v>
      </c>
      <c r="AW33" s="80" t="s">
        <v>74</v>
      </c>
      <c r="AX33" s="67" t="s">
        <v>95</v>
      </c>
      <c r="AY33" s="185" t="s">
        <v>14322</v>
      </c>
      <c r="AZ33" s="68" t="s">
        <v>66</v>
      </c>
      <c r="BA33" s="68" t="s">
        <v>66</v>
      </c>
    </row>
    <row r="34" spans="2:53" x14ac:dyDescent="0.25">
      <c r="B34" s="68">
        <v>2024</v>
      </c>
      <c r="C34" s="68">
        <v>891780111</v>
      </c>
      <c r="D34" s="69" t="s">
        <v>64</v>
      </c>
      <c r="E34" s="70" t="s">
        <v>14321</v>
      </c>
      <c r="F34" s="70" t="s">
        <v>14320</v>
      </c>
      <c r="G34" s="325">
        <v>2020000100116</v>
      </c>
      <c r="H34" s="67" t="s">
        <v>72</v>
      </c>
      <c r="I34" s="70" t="s">
        <v>723</v>
      </c>
      <c r="J34" s="70" t="s">
        <v>14319</v>
      </c>
      <c r="K34" s="70">
        <v>171775280</v>
      </c>
      <c r="L34" s="68" t="s">
        <v>67</v>
      </c>
      <c r="M34" s="70" t="s">
        <v>4169</v>
      </c>
      <c r="N34" s="70">
        <v>900845290</v>
      </c>
      <c r="O34" s="75" t="s">
        <v>14318</v>
      </c>
      <c r="P34" s="78">
        <v>44979</v>
      </c>
      <c r="Q34" s="70">
        <v>337902529</v>
      </c>
      <c r="R34" s="334">
        <v>45337</v>
      </c>
      <c r="S34" s="70">
        <v>171775280</v>
      </c>
      <c r="T34" s="67" t="s">
        <v>66</v>
      </c>
      <c r="U34" s="71">
        <v>85461685</v>
      </c>
      <c r="V34" s="71" t="s">
        <v>12364</v>
      </c>
      <c r="W34" s="78">
        <v>45337</v>
      </c>
      <c r="X34" s="78">
        <v>45337</v>
      </c>
      <c r="Y34" s="202">
        <v>45337</v>
      </c>
      <c r="Z34" s="78">
        <v>45458</v>
      </c>
      <c r="AA34" s="71">
        <f t="shared" si="0"/>
        <v>121</v>
      </c>
      <c r="AB34" s="70">
        <v>0</v>
      </c>
      <c r="AC34" s="70">
        <v>0</v>
      </c>
      <c r="AD34" s="70">
        <v>0</v>
      </c>
      <c r="AE34" s="76" t="s">
        <v>74</v>
      </c>
      <c r="AF34" s="71">
        <f t="shared" si="1"/>
        <v>0</v>
      </c>
      <c r="AG34" s="70">
        <v>0</v>
      </c>
      <c r="AH34" s="70">
        <v>0</v>
      </c>
      <c r="AI34" s="76" t="s">
        <v>74</v>
      </c>
      <c r="AJ34" s="67">
        <v>0</v>
      </c>
      <c r="AK34" s="76" t="s">
        <v>74</v>
      </c>
      <c r="AL34" s="76" t="s">
        <v>74</v>
      </c>
      <c r="AM34" s="71">
        <f t="shared" si="2"/>
        <v>0</v>
      </c>
      <c r="AN34" s="71">
        <f>+K34+AC34-AH34</f>
        <v>171775280</v>
      </c>
      <c r="AO34" s="67" t="s">
        <v>94</v>
      </c>
      <c r="AP34" s="70">
        <v>0</v>
      </c>
      <c r="AQ34" s="67" t="s">
        <v>94</v>
      </c>
      <c r="AR34" s="70">
        <v>0</v>
      </c>
      <c r="AS34" s="80" t="s">
        <v>74</v>
      </c>
      <c r="AT34" s="135">
        <v>171775280</v>
      </c>
      <c r="AU34" s="82">
        <f t="shared" si="3"/>
        <v>0</v>
      </c>
      <c r="AV34" s="83">
        <f t="shared" si="4"/>
        <v>1</v>
      </c>
      <c r="AW34" s="80" t="s">
        <v>74</v>
      </c>
      <c r="AX34" s="67" t="s">
        <v>95</v>
      </c>
      <c r="AY34" s="185" t="s">
        <v>14317</v>
      </c>
      <c r="AZ34" s="68" t="s">
        <v>66</v>
      </c>
      <c r="BA34" s="68" t="s">
        <v>66</v>
      </c>
    </row>
    <row r="35" spans="2:53" x14ac:dyDescent="0.25">
      <c r="B35" s="68">
        <v>2024</v>
      </c>
      <c r="C35" s="68">
        <v>891780111</v>
      </c>
      <c r="D35" s="69" t="s">
        <v>64</v>
      </c>
      <c r="E35" s="70" t="s">
        <v>14316</v>
      </c>
      <c r="F35" s="70" t="s">
        <v>14315</v>
      </c>
      <c r="G35" s="251">
        <v>0</v>
      </c>
      <c r="H35" s="67" t="s">
        <v>72</v>
      </c>
      <c r="I35" s="70" t="s">
        <v>723</v>
      </c>
      <c r="J35" s="70" t="s">
        <v>14314</v>
      </c>
      <c r="K35" s="70">
        <v>22000000</v>
      </c>
      <c r="L35" s="68" t="s">
        <v>67</v>
      </c>
      <c r="M35" s="70" t="s">
        <v>12933</v>
      </c>
      <c r="N35" s="70">
        <v>36727138</v>
      </c>
      <c r="O35" s="70">
        <v>347</v>
      </c>
      <c r="P35" s="334">
        <v>45336</v>
      </c>
      <c r="Q35" s="70">
        <v>24200000</v>
      </c>
      <c r="R35" s="334">
        <v>45337</v>
      </c>
      <c r="S35" s="70">
        <v>22000000</v>
      </c>
      <c r="T35" s="67" t="s">
        <v>66</v>
      </c>
      <c r="U35" s="71">
        <v>57294316</v>
      </c>
      <c r="V35" s="71" t="s">
        <v>13064</v>
      </c>
      <c r="W35" s="78">
        <v>45337</v>
      </c>
      <c r="X35" s="78">
        <v>45337</v>
      </c>
      <c r="Y35" s="251" t="s">
        <v>74</v>
      </c>
      <c r="Z35" s="78">
        <v>45490</v>
      </c>
      <c r="AA35" s="71">
        <f t="shared" si="0"/>
        <v>153</v>
      </c>
      <c r="AB35" s="70">
        <v>0</v>
      </c>
      <c r="AC35" s="70">
        <v>0</v>
      </c>
      <c r="AD35" s="70">
        <v>0</v>
      </c>
      <c r="AE35" s="76" t="s">
        <v>74</v>
      </c>
      <c r="AF35" s="71">
        <f t="shared" si="1"/>
        <v>0</v>
      </c>
      <c r="AG35" s="70">
        <v>0</v>
      </c>
      <c r="AH35" s="70">
        <v>0</v>
      </c>
      <c r="AI35" s="76" t="s">
        <v>74</v>
      </c>
      <c r="AJ35" s="67">
        <v>0</v>
      </c>
      <c r="AK35" s="76" t="s">
        <v>74</v>
      </c>
      <c r="AL35" s="76" t="s">
        <v>74</v>
      </c>
      <c r="AM35" s="71">
        <f t="shared" si="2"/>
        <v>0</v>
      </c>
      <c r="AN35" s="71">
        <f>+K35+AC35-AH35</f>
        <v>22000000</v>
      </c>
      <c r="AO35" s="67" t="s">
        <v>94</v>
      </c>
      <c r="AP35" s="70">
        <v>0</v>
      </c>
      <c r="AQ35" s="67" t="s">
        <v>94</v>
      </c>
      <c r="AR35" s="70">
        <v>0</v>
      </c>
      <c r="AS35" s="80" t="s">
        <v>74</v>
      </c>
      <c r="AT35" s="135">
        <v>22000000</v>
      </c>
      <c r="AU35" s="82">
        <f t="shared" si="3"/>
        <v>0</v>
      </c>
      <c r="AV35" s="83">
        <f t="shared" si="4"/>
        <v>1</v>
      </c>
      <c r="AW35" s="80" t="s">
        <v>74</v>
      </c>
      <c r="AX35" s="67" t="s">
        <v>95</v>
      </c>
      <c r="AY35" s="185" t="s">
        <v>14313</v>
      </c>
      <c r="AZ35" s="68" t="s">
        <v>66</v>
      </c>
      <c r="BA35" s="68" t="s">
        <v>66</v>
      </c>
    </row>
    <row r="36" spans="2:53" x14ac:dyDescent="0.25">
      <c r="B36" s="68">
        <v>2024</v>
      </c>
      <c r="C36" s="68">
        <v>891780111</v>
      </c>
      <c r="D36" s="69" t="s">
        <v>64</v>
      </c>
      <c r="E36" s="70" t="s">
        <v>14312</v>
      </c>
      <c r="F36" s="70" t="s">
        <v>14311</v>
      </c>
      <c r="G36" s="251">
        <v>0</v>
      </c>
      <c r="H36" s="67" t="s">
        <v>72</v>
      </c>
      <c r="I36" s="70" t="s">
        <v>723</v>
      </c>
      <c r="J36" s="70" t="s">
        <v>14310</v>
      </c>
      <c r="K36" s="70">
        <v>22000000</v>
      </c>
      <c r="L36" s="68" t="s">
        <v>67</v>
      </c>
      <c r="M36" s="70" t="s">
        <v>14309</v>
      </c>
      <c r="N36" s="70">
        <v>1124034719</v>
      </c>
      <c r="O36" s="75" t="s">
        <v>14308</v>
      </c>
      <c r="P36" s="334">
        <v>45331</v>
      </c>
      <c r="Q36" s="70">
        <v>280708000</v>
      </c>
      <c r="R36" s="334">
        <v>45337</v>
      </c>
      <c r="S36" s="70">
        <v>22000000</v>
      </c>
      <c r="T36" s="67" t="s">
        <v>66</v>
      </c>
      <c r="U36" s="71">
        <v>57294316</v>
      </c>
      <c r="V36" s="71" t="s">
        <v>13064</v>
      </c>
      <c r="W36" s="78">
        <v>45337</v>
      </c>
      <c r="X36" s="78">
        <v>45337</v>
      </c>
      <c r="Y36" s="251" t="s">
        <v>74</v>
      </c>
      <c r="Z36" s="78">
        <v>45490</v>
      </c>
      <c r="AA36" s="71">
        <f t="shared" si="0"/>
        <v>153</v>
      </c>
      <c r="AB36" s="70">
        <v>0</v>
      </c>
      <c r="AC36" s="70">
        <v>0</v>
      </c>
      <c r="AD36" s="70">
        <v>0</v>
      </c>
      <c r="AE36" s="76" t="s">
        <v>74</v>
      </c>
      <c r="AF36" s="71">
        <f t="shared" si="1"/>
        <v>0</v>
      </c>
      <c r="AG36" s="70">
        <v>0</v>
      </c>
      <c r="AH36" s="70">
        <v>0</v>
      </c>
      <c r="AI36" s="76" t="s">
        <v>74</v>
      </c>
      <c r="AJ36" s="67">
        <v>0</v>
      </c>
      <c r="AK36" s="76" t="s">
        <v>74</v>
      </c>
      <c r="AL36" s="76" t="s">
        <v>74</v>
      </c>
      <c r="AM36" s="71">
        <f t="shared" si="2"/>
        <v>0</v>
      </c>
      <c r="AN36" s="71">
        <f>+K36+AC36-AH36</f>
        <v>22000000</v>
      </c>
      <c r="AO36" s="67" t="s">
        <v>94</v>
      </c>
      <c r="AP36" s="70">
        <v>0</v>
      </c>
      <c r="AQ36" s="67" t="s">
        <v>94</v>
      </c>
      <c r="AR36" s="70">
        <v>0</v>
      </c>
      <c r="AS36" s="80" t="s">
        <v>74</v>
      </c>
      <c r="AT36" s="135">
        <v>22000000</v>
      </c>
      <c r="AU36" s="82">
        <f t="shared" si="3"/>
        <v>0</v>
      </c>
      <c r="AV36" s="83">
        <f t="shared" si="4"/>
        <v>1</v>
      </c>
      <c r="AW36" s="80" t="s">
        <v>74</v>
      </c>
      <c r="AX36" s="67" t="s">
        <v>95</v>
      </c>
      <c r="AY36" s="185" t="s">
        <v>14307</v>
      </c>
      <c r="AZ36" s="68" t="s">
        <v>66</v>
      </c>
      <c r="BA36" s="68" t="s">
        <v>66</v>
      </c>
    </row>
    <row r="37" spans="2:53" x14ac:dyDescent="0.25">
      <c r="B37" s="68">
        <v>2024</v>
      </c>
      <c r="C37" s="68">
        <v>891780111</v>
      </c>
      <c r="D37" s="69" t="s">
        <v>64</v>
      </c>
      <c r="E37" s="70" t="s">
        <v>14306</v>
      </c>
      <c r="F37" s="70" t="s">
        <v>14305</v>
      </c>
      <c r="G37" s="251">
        <v>0</v>
      </c>
      <c r="H37" s="67" t="s">
        <v>72</v>
      </c>
      <c r="I37" s="70" t="s">
        <v>723</v>
      </c>
      <c r="J37" s="70" t="s">
        <v>14304</v>
      </c>
      <c r="K37" s="70">
        <v>200000000</v>
      </c>
      <c r="L37" s="68" t="s">
        <v>67</v>
      </c>
      <c r="M37" s="70" t="s">
        <v>4169</v>
      </c>
      <c r="N37" s="70">
        <v>900845290</v>
      </c>
      <c r="O37" s="75" t="s">
        <v>14303</v>
      </c>
      <c r="P37" s="334">
        <v>45336</v>
      </c>
      <c r="Q37" s="70">
        <v>200000000</v>
      </c>
      <c r="R37" s="334">
        <v>45338</v>
      </c>
      <c r="S37" s="70">
        <v>200000000</v>
      </c>
      <c r="T37" s="67" t="s">
        <v>66</v>
      </c>
      <c r="U37" s="71">
        <v>84458088</v>
      </c>
      <c r="V37" s="71" t="s">
        <v>13204</v>
      </c>
      <c r="W37" s="78">
        <v>45338</v>
      </c>
      <c r="X37" s="78">
        <v>45341</v>
      </c>
      <c r="Y37" s="202">
        <v>45341</v>
      </c>
      <c r="Z37" s="78">
        <v>45492</v>
      </c>
      <c r="AA37" s="71">
        <f t="shared" si="0"/>
        <v>151</v>
      </c>
      <c r="AB37" s="70">
        <v>0</v>
      </c>
      <c r="AC37" s="70">
        <v>0</v>
      </c>
      <c r="AD37" s="70">
        <v>0</v>
      </c>
      <c r="AE37" s="76" t="s">
        <v>74</v>
      </c>
      <c r="AF37" s="71">
        <f t="shared" si="1"/>
        <v>0</v>
      </c>
      <c r="AG37" s="70">
        <v>0</v>
      </c>
      <c r="AH37" s="70">
        <v>0</v>
      </c>
      <c r="AI37" s="76" t="s">
        <v>74</v>
      </c>
      <c r="AJ37" s="67">
        <v>0</v>
      </c>
      <c r="AK37" s="76" t="s">
        <v>74</v>
      </c>
      <c r="AL37" s="76" t="s">
        <v>74</v>
      </c>
      <c r="AM37" s="71">
        <f t="shared" si="2"/>
        <v>0</v>
      </c>
      <c r="AN37" s="71">
        <f>+K37+AC37-AH37</f>
        <v>200000000</v>
      </c>
      <c r="AO37" s="67" t="s">
        <v>94</v>
      </c>
      <c r="AP37" s="70">
        <v>0</v>
      </c>
      <c r="AQ37" s="67" t="s">
        <v>94</v>
      </c>
      <c r="AR37" s="70">
        <v>0</v>
      </c>
      <c r="AS37" s="80" t="s">
        <v>74</v>
      </c>
      <c r="AT37" s="135">
        <v>107792740</v>
      </c>
      <c r="AU37" s="82">
        <f t="shared" si="3"/>
        <v>92207260</v>
      </c>
      <c r="AV37" s="83">
        <f t="shared" si="4"/>
        <v>0.53896370000000005</v>
      </c>
      <c r="AW37" s="80" t="s">
        <v>74</v>
      </c>
      <c r="AX37" s="67" t="s">
        <v>95</v>
      </c>
      <c r="AY37" s="185" t="s">
        <v>14302</v>
      </c>
      <c r="AZ37" s="68" t="s">
        <v>66</v>
      </c>
      <c r="BA37" s="68" t="s">
        <v>66</v>
      </c>
    </row>
    <row r="38" spans="2:53" x14ac:dyDescent="0.25">
      <c r="B38" s="68">
        <v>2024</v>
      </c>
      <c r="C38" s="68">
        <v>891780111</v>
      </c>
      <c r="D38" s="69" t="s">
        <v>64</v>
      </c>
      <c r="E38" s="70" t="s">
        <v>14301</v>
      </c>
      <c r="F38" s="70" t="s">
        <v>14300</v>
      </c>
      <c r="G38" s="251">
        <v>0</v>
      </c>
      <c r="H38" s="67" t="s">
        <v>72</v>
      </c>
      <c r="I38" s="70" t="s">
        <v>723</v>
      </c>
      <c r="J38" s="70" t="s">
        <v>14299</v>
      </c>
      <c r="K38" s="70">
        <v>5760000</v>
      </c>
      <c r="L38" s="68" t="s">
        <v>67</v>
      </c>
      <c r="M38" s="70" t="s">
        <v>9085</v>
      </c>
      <c r="N38" s="70">
        <v>1082992753</v>
      </c>
      <c r="O38" s="75">
        <v>216</v>
      </c>
      <c r="P38" s="334">
        <v>45322</v>
      </c>
      <c r="Q38" s="70">
        <v>67200000</v>
      </c>
      <c r="R38" s="334">
        <v>45341</v>
      </c>
      <c r="S38" s="70">
        <v>5760000</v>
      </c>
      <c r="T38" s="67" t="s">
        <v>66</v>
      </c>
      <c r="U38" s="71">
        <v>16078654</v>
      </c>
      <c r="V38" s="71" t="s">
        <v>1524</v>
      </c>
      <c r="W38" s="78">
        <v>45341</v>
      </c>
      <c r="X38" s="78">
        <v>45341</v>
      </c>
      <c r="Y38" s="251" t="s">
        <v>74</v>
      </c>
      <c r="Z38" s="78">
        <v>45434</v>
      </c>
      <c r="AA38" s="71">
        <f t="shared" si="0"/>
        <v>93</v>
      </c>
      <c r="AB38" s="70">
        <v>1</v>
      </c>
      <c r="AC38" s="70">
        <v>1920000</v>
      </c>
      <c r="AD38" s="70">
        <v>1</v>
      </c>
      <c r="AE38" s="76">
        <v>45465</v>
      </c>
      <c r="AF38" s="71">
        <f t="shared" si="1"/>
        <v>31</v>
      </c>
      <c r="AG38" s="70">
        <v>0</v>
      </c>
      <c r="AH38" s="70">
        <v>0</v>
      </c>
      <c r="AI38" s="76" t="s">
        <v>74</v>
      </c>
      <c r="AJ38" s="67">
        <v>0</v>
      </c>
      <c r="AK38" s="76" t="s">
        <v>74</v>
      </c>
      <c r="AL38" s="76" t="s">
        <v>74</v>
      </c>
      <c r="AM38" s="71">
        <f t="shared" si="2"/>
        <v>0</v>
      </c>
      <c r="AN38" s="71">
        <f>+K38+AC38-AH38</f>
        <v>7680000</v>
      </c>
      <c r="AO38" s="67" t="s">
        <v>94</v>
      </c>
      <c r="AP38" s="70">
        <v>0</v>
      </c>
      <c r="AQ38" s="67" t="s">
        <v>94</v>
      </c>
      <c r="AR38" s="70">
        <v>0</v>
      </c>
      <c r="AS38" s="80" t="s">
        <v>74</v>
      </c>
      <c r="AT38" s="135">
        <v>7680000</v>
      </c>
      <c r="AU38" s="82">
        <f t="shared" si="3"/>
        <v>0</v>
      </c>
      <c r="AV38" s="83">
        <f t="shared" si="4"/>
        <v>1</v>
      </c>
      <c r="AW38" s="80" t="s">
        <v>74</v>
      </c>
      <c r="AX38" s="67" t="s">
        <v>95</v>
      </c>
      <c r="AY38" s="185" t="s">
        <v>14298</v>
      </c>
      <c r="AZ38" s="68" t="s">
        <v>66</v>
      </c>
      <c r="BA38" s="68" t="s">
        <v>66</v>
      </c>
    </row>
    <row r="39" spans="2:53" x14ac:dyDescent="0.25">
      <c r="B39" s="68">
        <v>2024</v>
      </c>
      <c r="C39" s="68">
        <v>891780111</v>
      </c>
      <c r="D39" s="69" t="s">
        <v>64</v>
      </c>
      <c r="E39" s="70" t="s">
        <v>14297</v>
      </c>
      <c r="F39" s="70" t="s">
        <v>14296</v>
      </c>
      <c r="G39" s="251">
        <v>0</v>
      </c>
      <c r="H39" s="67" t="s">
        <v>72</v>
      </c>
      <c r="I39" s="70" t="s">
        <v>723</v>
      </c>
      <c r="J39" s="70" t="s">
        <v>14295</v>
      </c>
      <c r="K39" s="70">
        <v>8680000</v>
      </c>
      <c r="L39" s="68" t="s">
        <v>67</v>
      </c>
      <c r="M39" s="70" t="s">
        <v>14294</v>
      </c>
      <c r="N39" s="70">
        <v>1082878520</v>
      </c>
      <c r="O39" s="75" t="s">
        <v>14293</v>
      </c>
      <c r="P39" s="334">
        <v>45322</v>
      </c>
      <c r="Q39" s="70">
        <v>239900000</v>
      </c>
      <c r="R39" s="334">
        <v>45343</v>
      </c>
      <c r="S39" s="70">
        <v>8680000</v>
      </c>
      <c r="T39" s="67" t="s">
        <v>66</v>
      </c>
      <c r="U39" s="71">
        <v>16078654</v>
      </c>
      <c r="V39" s="71" t="s">
        <v>1524</v>
      </c>
      <c r="W39" s="78">
        <v>45341</v>
      </c>
      <c r="X39" s="78">
        <v>45343</v>
      </c>
      <c r="Y39" s="251" t="s">
        <v>74</v>
      </c>
      <c r="Z39" s="78">
        <v>45403</v>
      </c>
      <c r="AA39" s="71">
        <f t="shared" si="0"/>
        <v>60</v>
      </c>
      <c r="AB39" s="70">
        <v>0</v>
      </c>
      <c r="AC39" s="70">
        <v>0</v>
      </c>
      <c r="AD39" s="70">
        <v>0</v>
      </c>
      <c r="AE39" s="76" t="s">
        <v>74</v>
      </c>
      <c r="AF39" s="71">
        <f t="shared" si="1"/>
        <v>0</v>
      </c>
      <c r="AG39" s="70">
        <v>0</v>
      </c>
      <c r="AH39" s="70">
        <v>0</v>
      </c>
      <c r="AI39" s="76" t="s">
        <v>74</v>
      </c>
      <c r="AJ39" s="67">
        <v>0</v>
      </c>
      <c r="AK39" s="76" t="s">
        <v>74</v>
      </c>
      <c r="AL39" s="76" t="s">
        <v>74</v>
      </c>
      <c r="AM39" s="71">
        <f t="shared" si="2"/>
        <v>0</v>
      </c>
      <c r="AN39" s="71">
        <f>+K39+AC39-AH39</f>
        <v>8680000</v>
      </c>
      <c r="AO39" s="67" t="s">
        <v>94</v>
      </c>
      <c r="AP39" s="70">
        <v>0</v>
      </c>
      <c r="AQ39" s="67" t="s">
        <v>94</v>
      </c>
      <c r="AR39" s="70">
        <v>0</v>
      </c>
      <c r="AS39" s="80" t="s">
        <v>74</v>
      </c>
      <c r="AT39" s="135">
        <v>8680000</v>
      </c>
      <c r="AU39" s="82">
        <f t="shared" si="3"/>
        <v>0</v>
      </c>
      <c r="AV39" s="83">
        <f t="shared" si="4"/>
        <v>1</v>
      </c>
      <c r="AW39" s="80" t="s">
        <v>74</v>
      </c>
      <c r="AX39" s="67" t="s">
        <v>95</v>
      </c>
      <c r="AY39" s="185" t="s">
        <v>14292</v>
      </c>
      <c r="AZ39" s="68" t="s">
        <v>66</v>
      </c>
      <c r="BA39" s="68" t="s">
        <v>66</v>
      </c>
    </row>
    <row r="40" spans="2:53" x14ac:dyDescent="0.25">
      <c r="B40" s="68">
        <v>2024</v>
      </c>
      <c r="C40" s="68">
        <v>891780111</v>
      </c>
      <c r="D40" s="69" t="s">
        <v>64</v>
      </c>
      <c r="E40" s="70" t="s">
        <v>14291</v>
      </c>
      <c r="F40" s="70" t="s">
        <v>14290</v>
      </c>
      <c r="G40" s="325">
        <v>2020000100116</v>
      </c>
      <c r="H40" s="67" t="s">
        <v>72</v>
      </c>
      <c r="I40" s="70" t="s">
        <v>723</v>
      </c>
      <c r="J40" s="70" t="s">
        <v>14289</v>
      </c>
      <c r="K40" s="70">
        <v>20000000</v>
      </c>
      <c r="L40" s="68" t="s">
        <v>67</v>
      </c>
      <c r="M40" s="70" t="s">
        <v>5179</v>
      </c>
      <c r="N40" s="70">
        <v>85477624</v>
      </c>
      <c r="O40" s="75">
        <v>116</v>
      </c>
      <c r="P40" s="334">
        <v>45344</v>
      </c>
      <c r="Q40" s="70">
        <v>104794000</v>
      </c>
      <c r="R40" s="334">
        <v>45341</v>
      </c>
      <c r="S40" s="70">
        <v>20000000</v>
      </c>
      <c r="T40" s="67" t="s">
        <v>66</v>
      </c>
      <c r="U40" s="71">
        <v>85461685</v>
      </c>
      <c r="V40" s="71" t="s">
        <v>12364</v>
      </c>
      <c r="W40" s="78">
        <v>45341</v>
      </c>
      <c r="X40" s="78">
        <v>45343</v>
      </c>
      <c r="Y40" s="202">
        <v>45345</v>
      </c>
      <c r="Z40" s="78">
        <v>45464</v>
      </c>
      <c r="AA40" s="71">
        <f t="shared" si="0"/>
        <v>119</v>
      </c>
      <c r="AB40" s="70">
        <v>0</v>
      </c>
      <c r="AC40" s="70">
        <v>0</v>
      </c>
      <c r="AD40" s="70">
        <v>0</v>
      </c>
      <c r="AE40" s="76" t="s">
        <v>74</v>
      </c>
      <c r="AF40" s="71">
        <f t="shared" si="1"/>
        <v>0</v>
      </c>
      <c r="AG40" s="70">
        <v>0</v>
      </c>
      <c r="AH40" s="70">
        <v>0</v>
      </c>
      <c r="AI40" s="76" t="s">
        <v>74</v>
      </c>
      <c r="AJ40" s="67">
        <v>0</v>
      </c>
      <c r="AK40" s="76" t="s">
        <v>74</v>
      </c>
      <c r="AL40" s="76" t="s">
        <v>74</v>
      </c>
      <c r="AM40" s="71">
        <f t="shared" si="2"/>
        <v>0</v>
      </c>
      <c r="AN40" s="71">
        <f>+K40+AC40-AH40</f>
        <v>20000000</v>
      </c>
      <c r="AO40" s="67" t="s">
        <v>94</v>
      </c>
      <c r="AP40" s="70">
        <v>0</v>
      </c>
      <c r="AQ40" s="67" t="s">
        <v>94</v>
      </c>
      <c r="AR40" s="70">
        <v>0</v>
      </c>
      <c r="AS40" s="80" t="s">
        <v>74</v>
      </c>
      <c r="AT40" s="135">
        <v>15000000</v>
      </c>
      <c r="AU40" s="82">
        <f t="shared" si="3"/>
        <v>5000000</v>
      </c>
      <c r="AV40" s="83">
        <f t="shared" si="4"/>
        <v>0.75</v>
      </c>
      <c r="AW40" s="80" t="s">
        <v>74</v>
      </c>
      <c r="AX40" s="67" t="s">
        <v>95</v>
      </c>
      <c r="AY40" s="185" t="s">
        <v>14288</v>
      </c>
      <c r="AZ40" s="68" t="s">
        <v>66</v>
      </c>
      <c r="BA40" s="68" t="s">
        <v>66</v>
      </c>
    </row>
    <row r="41" spans="2:53" ht="14.45" customHeight="1" x14ac:dyDescent="0.25">
      <c r="B41" s="68">
        <v>2024</v>
      </c>
      <c r="C41" s="68">
        <v>891780111</v>
      </c>
      <c r="D41" s="69" t="s">
        <v>64</v>
      </c>
      <c r="E41" s="70" t="s">
        <v>14287</v>
      </c>
      <c r="F41" s="70" t="s">
        <v>14286</v>
      </c>
      <c r="G41" s="251">
        <v>0</v>
      </c>
      <c r="H41" s="67" t="s">
        <v>72</v>
      </c>
      <c r="I41" s="70" t="s">
        <v>723</v>
      </c>
      <c r="J41" s="70" t="s">
        <v>14285</v>
      </c>
      <c r="K41" s="70">
        <v>3840000</v>
      </c>
      <c r="L41" s="68" t="s">
        <v>67</v>
      </c>
      <c r="M41" s="70" t="s">
        <v>14284</v>
      </c>
      <c r="N41" s="70">
        <v>1082856383</v>
      </c>
      <c r="O41" s="75">
        <v>216</v>
      </c>
      <c r="P41" s="334">
        <v>45322</v>
      </c>
      <c r="Q41" s="70">
        <v>67200000</v>
      </c>
      <c r="R41" s="334">
        <v>45343</v>
      </c>
      <c r="S41" s="70">
        <v>3840000</v>
      </c>
      <c r="T41" s="67" t="s">
        <v>66</v>
      </c>
      <c r="U41" s="71">
        <v>16078654</v>
      </c>
      <c r="V41" s="71" t="s">
        <v>1524</v>
      </c>
      <c r="W41" s="78">
        <v>45343</v>
      </c>
      <c r="X41" s="78">
        <v>45343</v>
      </c>
      <c r="Y41" s="251" t="s">
        <v>74</v>
      </c>
      <c r="Z41" s="78">
        <v>45393</v>
      </c>
      <c r="AA41" s="71">
        <f t="shared" si="0"/>
        <v>50</v>
      </c>
      <c r="AB41" s="70">
        <v>1</v>
      </c>
      <c r="AC41" s="70">
        <v>1920000</v>
      </c>
      <c r="AD41" s="70">
        <v>1</v>
      </c>
      <c r="AE41" s="76">
        <v>45403</v>
      </c>
      <c r="AF41" s="71">
        <f t="shared" si="1"/>
        <v>10</v>
      </c>
      <c r="AG41" s="70">
        <v>0</v>
      </c>
      <c r="AH41" s="70">
        <v>0</v>
      </c>
      <c r="AI41" s="76" t="s">
        <v>74</v>
      </c>
      <c r="AJ41" s="67">
        <v>0</v>
      </c>
      <c r="AK41" s="76" t="s">
        <v>74</v>
      </c>
      <c r="AL41" s="76" t="s">
        <v>74</v>
      </c>
      <c r="AM41" s="71">
        <f t="shared" si="2"/>
        <v>0</v>
      </c>
      <c r="AN41" s="71">
        <f>+K41+AC41-AH41</f>
        <v>5760000</v>
      </c>
      <c r="AO41" s="67" t="s">
        <v>94</v>
      </c>
      <c r="AP41" s="70">
        <v>0</v>
      </c>
      <c r="AQ41" s="67" t="s">
        <v>94</v>
      </c>
      <c r="AR41" s="70">
        <v>0</v>
      </c>
      <c r="AS41" s="80" t="s">
        <v>74</v>
      </c>
      <c r="AT41" s="135">
        <v>5760000</v>
      </c>
      <c r="AU41" s="82">
        <f t="shared" si="3"/>
        <v>0</v>
      </c>
      <c r="AV41" s="83">
        <f t="shared" si="4"/>
        <v>1</v>
      </c>
      <c r="AW41" s="80" t="s">
        <v>74</v>
      </c>
      <c r="AX41" s="67" t="s">
        <v>95</v>
      </c>
      <c r="AY41" s="185" t="s">
        <v>14283</v>
      </c>
      <c r="AZ41" s="68" t="s">
        <v>66</v>
      </c>
      <c r="BA41" s="68" t="s">
        <v>66</v>
      </c>
    </row>
    <row r="42" spans="2:53" ht="14.45" customHeight="1" x14ac:dyDescent="0.25">
      <c r="B42" s="68">
        <v>2024</v>
      </c>
      <c r="C42" s="68">
        <v>891780111</v>
      </c>
      <c r="D42" s="69" t="s">
        <v>64</v>
      </c>
      <c r="E42" s="70" t="s">
        <v>14282</v>
      </c>
      <c r="F42" s="70" t="s">
        <v>14281</v>
      </c>
      <c r="G42" s="251">
        <v>0</v>
      </c>
      <c r="H42" s="67" t="s">
        <v>72</v>
      </c>
      <c r="I42" s="70" t="s">
        <v>723</v>
      </c>
      <c r="J42" s="336" t="s">
        <v>14280</v>
      </c>
      <c r="K42" s="70">
        <v>1920000</v>
      </c>
      <c r="L42" s="68" t="s">
        <v>67</v>
      </c>
      <c r="M42" s="70" t="s">
        <v>14279</v>
      </c>
      <c r="N42" s="70">
        <v>1022404044</v>
      </c>
      <c r="O42" s="75">
        <v>216</v>
      </c>
      <c r="P42" s="334">
        <v>45322</v>
      </c>
      <c r="Q42" s="70">
        <v>67200000</v>
      </c>
      <c r="R42" s="334">
        <v>45343</v>
      </c>
      <c r="S42" s="70">
        <v>1920000</v>
      </c>
      <c r="T42" s="67" t="s">
        <v>66</v>
      </c>
      <c r="U42" s="71">
        <v>16078654</v>
      </c>
      <c r="V42" s="71" t="s">
        <v>1524</v>
      </c>
      <c r="W42" s="78">
        <v>45343</v>
      </c>
      <c r="X42" s="78">
        <v>45343</v>
      </c>
      <c r="Y42" s="251" t="s">
        <v>74</v>
      </c>
      <c r="Z42" s="78">
        <v>45364</v>
      </c>
      <c r="AA42" s="71">
        <f t="shared" si="0"/>
        <v>21</v>
      </c>
      <c r="AB42" s="70">
        <v>0</v>
      </c>
      <c r="AC42" s="70">
        <v>0</v>
      </c>
      <c r="AD42" s="70">
        <v>0</v>
      </c>
      <c r="AE42" s="76" t="s">
        <v>74</v>
      </c>
      <c r="AF42" s="71">
        <f t="shared" si="1"/>
        <v>0</v>
      </c>
      <c r="AG42" s="70">
        <v>0</v>
      </c>
      <c r="AH42" s="70">
        <v>0</v>
      </c>
      <c r="AI42" s="76" t="s">
        <v>74</v>
      </c>
      <c r="AJ42" s="67">
        <v>0</v>
      </c>
      <c r="AK42" s="76" t="s">
        <v>74</v>
      </c>
      <c r="AL42" s="76" t="s">
        <v>74</v>
      </c>
      <c r="AM42" s="71">
        <f t="shared" si="2"/>
        <v>0</v>
      </c>
      <c r="AN42" s="71">
        <f>+K42+AC42-AH42</f>
        <v>1920000</v>
      </c>
      <c r="AO42" s="67" t="s">
        <v>94</v>
      </c>
      <c r="AP42" s="70">
        <v>0</v>
      </c>
      <c r="AQ42" s="67" t="s">
        <v>94</v>
      </c>
      <c r="AR42" s="70">
        <v>0</v>
      </c>
      <c r="AS42" s="80" t="s">
        <v>74</v>
      </c>
      <c r="AT42" s="135">
        <v>1920000</v>
      </c>
      <c r="AU42" s="82">
        <f t="shared" si="3"/>
        <v>0</v>
      </c>
      <c r="AV42" s="83">
        <f t="shared" si="4"/>
        <v>1</v>
      </c>
      <c r="AW42" s="80" t="s">
        <v>74</v>
      </c>
      <c r="AX42" s="67" t="s">
        <v>95</v>
      </c>
      <c r="AY42" s="185" t="s">
        <v>14278</v>
      </c>
      <c r="AZ42" s="68" t="s">
        <v>66</v>
      </c>
      <c r="BA42" s="68" t="s">
        <v>66</v>
      </c>
    </row>
    <row r="43" spans="2:53" ht="14.45" customHeight="1" x14ac:dyDescent="0.25">
      <c r="B43" s="68">
        <v>2024</v>
      </c>
      <c r="C43" s="68">
        <v>891780111</v>
      </c>
      <c r="D43" s="69" t="s">
        <v>64</v>
      </c>
      <c r="E43" s="70" t="s">
        <v>14277</v>
      </c>
      <c r="F43" s="70" t="s">
        <v>14276</v>
      </c>
      <c r="G43" s="251">
        <v>0</v>
      </c>
      <c r="H43" s="67" t="s">
        <v>72</v>
      </c>
      <c r="I43" s="70" t="s">
        <v>723</v>
      </c>
      <c r="J43" s="70" t="s">
        <v>14275</v>
      </c>
      <c r="K43" s="70">
        <v>20000000</v>
      </c>
      <c r="L43" s="68" t="s">
        <v>67</v>
      </c>
      <c r="M43" s="70" t="s">
        <v>14274</v>
      </c>
      <c r="N43" s="70">
        <v>64697522</v>
      </c>
      <c r="O43" s="75">
        <v>417</v>
      </c>
      <c r="P43" s="334">
        <v>45341</v>
      </c>
      <c r="Q43" s="70">
        <v>212500000</v>
      </c>
      <c r="R43" s="334">
        <v>45345</v>
      </c>
      <c r="S43" s="70">
        <v>20000000</v>
      </c>
      <c r="T43" s="67" t="s">
        <v>66</v>
      </c>
      <c r="U43" s="71">
        <v>72005158</v>
      </c>
      <c r="V43" s="71" t="s">
        <v>13609</v>
      </c>
      <c r="W43" s="78">
        <v>45345</v>
      </c>
      <c r="X43" s="78">
        <v>45345</v>
      </c>
      <c r="Y43" s="251" t="s">
        <v>74</v>
      </c>
      <c r="Z43" s="78">
        <v>45490</v>
      </c>
      <c r="AA43" s="71">
        <f t="shared" si="0"/>
        <v>145</v>
      </c>
      <c r="AB43" s="70">
        <v>0</v>
      </c>
      <c r="AC43" s="70">
        <v>0</v>
      </c>
      <c r="AD43" s="70">
        <v>0</v>
      </c>
      <c r="AE43" s="76" t="s">
        <v>74</v>
      </c>
      <c r="AF43" s="71">
        <f t="shared" si="1"/>
        <v>0</v>
      </c>
      <c r="AG43" s="70">
        <v>0</v>
      </c>
      <c r="AH43" s="70">
        <v>0</v>
      </c>
      <c r="AI43" s="76" t="s">
        <v>74</v>
      </c>
      <c r="AJ43" s="67">
        <v>0</v>
      </c>
      <c r="AK43" s="76" t="s">
        <v>74</v>
      </c>
      <c r="AL43" s="76" t="s">
        <v>74</v>
      </c>
      <c r="AM43" s="71">
        <f t="shared" si="2"/>
        <v>0</v>
      </c>
      <c r="AN43" s="71">
        <f>+K43+AC43-AH43</f>
        <v>20000000</v>
      </c>
      <c r="AO43" s="67" t="s">
        <v>94</v>
      </c>
      <c r="AP43" s="70">
        <v>0</v>
      </c>
      <c r="AQ43" s="67" t="s">
        <v>94</v>
      </c>
      <c r="AR43" s="70">
        <v>0</v>
      </c>
      <c r="AS43" s="80" t="s">
        <v>74</v>
      </c>
      <c r="AT43" s="135">
        <v>20000000</v>
      </c>
      <c r="AU43" s="82">
        <f t="shared" si="3"/>
        <v>0</v>
      </c>
      <c r="AV43" s="83">
        <f t="shared" si="4"/>
        <v>1</v>
      </c>
      <c r="AW43" s="80" t="s">
        <v>74</v>
      </c>
      <c r="AX43" s="67" t="s">
        <v>95</v>
      </c>
      <c r="AY43" s="185" t="s">
        <v>14273</v>
      </c>
      <c r="AZ43" s="68" t="s">
        <v>66</v>
      </c>
      <c r="BA43" s="68" t="s">
        <v>66</v>
      </c>
    </row>
    <row r="44" spans="2:53" ht="14.45" customHeight="1" x14ac:dyDescent="0.25">
      <c r="B44" s="68">
        <v>2024</v>
      </c>
      <c r="C44" s="68">
        <v>891780111</v>
      </c>
      <c r="D44" s="69" t="s">
        <v>64</v>
      </c>
      <c r="E44" s="70" t="s">
        <v>14272</v>
      </c>
      <c r="F44" s="70" t="s">
        <v>14271</v>
      </c>
      <c r="G44" s="251">
        <v>0</v>
      </c>
      <c r="H44" s="67" t="s">
        <v>72</v>
      </c>
      <c r="I44" s="70" t="s">
        <v>723</v>
      </c>
      <c r="J44" s="70" t="s">
        <v>14270</v>
      </c>
      <c r="K44" s="70">
        <v>22500000</v>
      </c>
      <c r="L44" s="68" t="s">
        <v>67</v>
      </c>
      <c r="M44" s="70" t="s">
        <v>14269</v>
      </c>
      <c r="N44" s="70">
        <v>1030583890</v>
      </c>
      <c r="O44" s="75">
        <v>417</v>
      </c>
      <c r="P44" s="334">
        <v>45341</v>
      </c>
      <c r="Q44" s="70">
        <v>212500000</v>
      </c>
      <c r="R44" s="334">
        <v>45348</v>
      </c>
      <c r="S44" s="70">
        <v>22500000</v>
      </c>
      <c r="T44" s="67" t="s">
        <v>66</v>
      </c>
      <c r="U44" s="71">
        <v>72005158</v>
      </c>
      <c r="V44" s="71" t="s">
        <v>13609</v>
      </c>
      <c r="W44" s="78">
        <v>45345</v>
      </c>
      <c r="X44" s="78">
        <v>45348</v>
      </c>
      <c r="Y44" s="251" t="s">
        <v>74</v>
      </c>
      <c r="Z44" s="78">
        <v>45490</v>
      </c>
      <c r="AA44" s="71">
        <f t="shared" si="0"/>
        <v>142</v>
      </c>
      <c r="AB44" s="70">
        <v>0</v>
      </c>
      <c r="AC44" s="70">
        <v>0</v>
      </c>
      <c r="AD44" s="70">
        <v>0</v>
      </c>
      <c r="AE44" s="76" t="s">
        <v>74</v>
      </c>
      <c r="AF44" s="71">
        <f t="shared" si="1"/>
        <v>0</v>
      </c>
      <c r="AG44" s="70">
        <v>0</v>
      </c>
      <c r="AH44" s="70">
        <v>0</v>
      </c>
      <c r="AI44" s="76" t="s">
        <v>74</v>
      </c>
      <c r="AJ44" s="67">
        <v>0</v>
      </c>
      <c r="AK44" s="76" t="s">
        <v>74</v>
      </c>
      <c r="AL44" s="76" t="s">
        <v>74</v>
      </c>
      <c r="AM44" s="71">
        <f t="shared" si="2"/>
        <v>0</v>
      </c>
      <c r="AN44" s="71">
        <f>+K44+AC44-AH44</f>
        <v>22500000</v>
      </c>
      <c r="AO44" s="67" t="s">
        <v>94</v>
      </c>
      <c r="AP44" s="70">
        <v>0</v>
      </c>
      <c r="AQ44" s="67" t="s">
        <v>94</v>
      </c>
      <c r="AR44" s="70">
        <v>0</v>
      </c>
      <c r="AS44" s="80" t="s">
        <v>74</v>
      </c>
      <c r="AT44" s="135">
        <v>22500000</v>
      </c>
      <c r="AU44" s="82">
        <f t="shared" si="3"/>
        <v>0</v>
      </c>
      <c r="AV44" s="83">
        <f t="shared" si="4"/>
        <v>1</v>
      </c>
      <c r="AW44" s="80" t="s">
        <v>74</v>
      </c>
      <c r="AX44" s="67" t="s">
        <v>95</v>
      </c>
      <c r="AY44" s="185" t="s">
        <v>14268</v>
      </c>
      <c r="AZ44" s="68" t="s">
        <v>66</v>
      </c>
      <c r="BA44" s="68" t="s">
        <v>66</v>
      </c>
    </row>
    <row r="45" spans="2:53" x14ac:dyDescent="0.25">
      <c r="B45" s="68">
        <v>2024</v>
      </c>
      <c r="C45" s="68">
        <v>891780111</v>
      </c>
      <c r="D45" s="69" t="s">
        <v>64</v>
      </c>
      <c r="E45" s="70" t="s">
        <v>14267</v>
      </c>
      <c r="F45" s="70" t="s">
        <v>14266</v>
      </c>
      <c r="G45" s="251">
        <v>0</v>
      </c>
      <c r="H45" s="67" t="s">
        <v>72</v>
      </c>
      <c r="I45" s="70" t="s">
        <v>723</v>
      </c>
      <c r="J45" s="70" t="s">
        <v>14265</v>
      </c>
      <c r="K45" s="70">
        <v>17500000</v>
      </c>
      <c r="L45" s="68" t="s">
        <v>67</v>
      </c>
      <c r="M45" s="71" t="s">
        <v>12873</v>
      </c>
      <c r="N45" s="71">
        <v>7143832</v>
      </c>
      <c r="O45" s="75">
        <v>417</v>
      </c>
      <c r="P45" s="334">
        <v>45341</v>
      </c>
      <c r="Q45" s="70">
        <v>212500000</v>
      </c>
      <c r="R45" s="334">
        <v>45350</v>
      </c>
      <c r="S45" s="70">
        <v>17500000</v>
      </c>
      <c r="T45" s="67" t="s">
        <v>66</v>
      </c>
      <c r="U45" s="71">
        <v>72005158</v>
      </c>
      <c r="V45" s="71" t="s">
        <v>13609</v>
      </c>
      <c r="W45" s="78">
        <v>45349</v>
      </c>
      <c r="X45" s="78">
        <v>45350</v>
      </c>
      <c r="Y45" s="251" t="s">
        <v>74</v>
      </c>
      <c r="Z45" s="78">
        <v>45490</v>
      </c>
      <c r="AA45" s="71">
        <f t="shared" si="0"/>
        <v>140</v>
      </c>
      <c r="AB45" s="70">
        <v>0</v>
      </c>
      <c r="AC45" s="70">
        <v>0</v>
      </c>
      <c r="AD45" s="70">
        <v>0</v>
      </c>
      <c r="AE45" s="76" t="s">
        <v>74</v>
      </c>
      <c r="AF45" s="71">
        <f t="shared" si="1"/>
        <v>0</v>
      </c>
      <c r="AG45" s="70">
        <v>0</v>
      </c>
      <c r="AH45" s="70">
        <v>0</v>
      </c>
      <c r="AI45" s="76" t="s">
        <v>74</v>
      </c>
      <c r="AJ45" s="67">
        <v>0</v>
      </c>
      <c r="AK45" s="76" t="s">
        <v>74</v>
      </c>
      <c r="AL45" s="76" t="s">
        <v>74</v>
      </c>
      <c r="AM45" s="71">
        <f t="shared" si="2"/>
        <v>0</v>
      </c>
      <c r="AN45" s="71">
        <f>+K45+AC45-AH45</f>
        <v>17500000</v>
      </c>
      <c r="AO45" s="67" t="s">
        <v>94</v>
      </c>
      <c r="AP45" s="70">
        <v>0</v>
      </c>
      <c r="AQ45" s="67" t="s">
        <v>94</v>
      </c>
      <c r="AR45" s="70">
        <v>0</v>
      </c>
      <c r="AS45" s="80" t="s">
        <v>74</v>
      </c>
      <c r="AT45" s="135">
        <v>17500000</v>
      </c>
      <c r="AU45" s="82">
        <f t="shared" si="3"/>
        <v>0</v>
      </c>
      <c r="AV45" s="83">
        <f t="shared" si="4"/>
        <v>1</v>
      </c>
      <c r="AW45" s="80" t="s">
        <v>74</v>
      </c>
      <c r="AX45" s="67" t="s">
        <v>95</v>
      </c>
      <c r="AY45" s="185" t="s">
        <v>14264</v>
      </c>
      <c r="AZ45" s="68" t="s">
        <v>66</v>
      </c>
      <c r="BA45" s="68" t="s">
        <v>66</v>
      </c>
    </row>
    <row r="46" spans="2:53" x14ac:dyDescent="0.25">
      <c r="B46" s="68">
        <v>2024</v>
      </c>
      <c r="C46" s="68">
        <v>891780111</v>
      </c>
      <c r="D46" s="69" t="s">
        <v>64</v>
      </c>
      <c r="E46" s="70" t="s">
        <v>14263</v>
      </c>
      <c r="F46" s="70" t="s">
        <v>14262</v>
      </c>
      <c r="G46" s="251">
        <v>0</v>
      </c>
      <c r="H46" s="67" t="s">
        <v>72</v>
      </c>
      <c r="I46" s="70" t="s">
        <v>723</v>
      </c>
      <c r="J46" s="70" t="s">
        <v>14261</v>
      </c>
      <c r="K46" s="70">
        <v>20000000</v>
      </c>
      <c r="L46" s="68" t="s">
        <v>67</v>
      </c>
      <c r="M46" s="70" t="s">
        <v>12879</v>
      </c>
      <c r="N46" s="71">
        <v>1082862195</v>
      </c>
      <c r="O46" s="75">
        <v>417</v>
      </c>
      <c r="P46" s="334">
        <v>45341</v>
      </c>
      <c r="Q46" s="70">
        <v>212500000</v>
      </c>
      <c r="R46" s="334">
        <v>45350</v>
      </c>
      <c r="S46" s="70">
        <v>20000000</v>
      </c>
      <c r="T46" s="67" t="s">
        <v>66</v>
      </c>
      <c r="U46" s="71">
        <v>72005158</v>
      </c>
      <c r="V46" s="71" t="s">
        <v>13609</v>
      </c>
      <c r="W46" s="78">
        <v>45349</v>
      </c>
      <c r="X46" s="78">
        <v>45350</v>
      </c>
      <c r="Y46" s="251" t="s">
        <v>74</v>
      </c>
      <c r="Z46" s="78">
        <v>45490</v>
      </c>
      <c r="AA46" s="71">
        <f t="shared" si="0"/>
        <v>140</v>
      </c>
      <c r="AB46" s="70">
        <v>0</v>
      </c>
      <c r="AC46" s="70">
        <v>0</v>
      </c>
      <c r="AD46" s="70">
        <v>0</v>
      </c>
      <c r="AE46" s="76" t="s">
        <v>74</v>
      </c>
      <c r="AF46" s="71">
        <f t="shared" si="1"/>
        <v>0</v>
      </c>
      <c r="AG46" s="70">
        <v>0</v>
      </c>
      <c r="AH46" s="70">
        <v>0</v>
      </c>
      <c r="AI46" s="76" t="s">
        <v>74</v>
      </c>
      <c r="AJ46" s="67">
        <v>0</v>
      </c>
      <c r="AK46" s="76" t="s">
        <v>74</v>
      </c>
      <c r="AL46" s="76" t="s">
        <v>74</v>
      </c>
      <c r="AM46" s="71">
        <f t="shared" si="2"/>
        <v>0</v>
      </c>
      <c r="AN46" s="71">
        <f>+K46+AC46-AH46</f>
        <v>20000000</v>
      </c>
      <c r="AO46" s="67" t="s">
        <v>94</v>
      </c>
      <c r="AP46" s="70">
        <v>0</v>
      </c>
      <c r="AQ46" s="67" t="s">
        <v>94</v>
      </c>
      <c r="AR46" s="70">
        <v>0</v>
      </c>
      <c r="AS46" s="80" t="s">
        <v>74</v>
      </c>
      <c r="AT46" s="135">
        <v>20000000</v>
      </c>
      <c r="AU46" s="82">
        <f t="shared" si="3"/>
        <v>0</v>
      </c>
      <c r="AV46" s="83">
        <f t="shared" si="4"/>
        <v>1</v>
      </c>
      <c r="AW46" s="80" t="s">
        <v>74</v>
      </c>
      <c r="AX46" s="67" t="s">
        <v>95</v>
      </c>
      <c r="AY46" s="185" t="s">
        <v>14260</v>
      </c>
      <c r="AZ46" s="68" t="s">
        <v>66</v>
      </c>
      <c r="BA46" s="68" t="s">
        <v>66</v>
      </c>
    </row>
    <row r="47" spans="2:53" x14ac:dyDescent="0.25">
      <c r="B47" s="68">
        <v>2024</v>
      </c>
      <c r="C47" s="68">
        <v>891780111</v>
      </c>
      <c r="D47" s="69" t="s">
        <v>64</v>
      </c>
      <c r="E47" s="70" t="s">
        <v>14259</v>
      </c>
      <c r="F47" s="70" t="s">
        <v>14258</v>
      </c>
      <c r="G47" s="251">
        <v>0</v>
      </c>
      <c r="H47" s="67" t="s">
        <v>72</v>
      </c>
      <c r="I47" s="70" t="s">
        <v>723</v>
      </c>
      <c r="J47" s="70" t="s">
        <v>14257</v>
      </c>
      <c r="K47" s="70">
        <v>20000000</v>
      </c>
      <c r="L47" s="68" t="s">
        <v>67</v>
      </c>
      <c r="M47" s="70" t="s">
        <v>12884</v>
      </c>
      <c r="N47" s="71">
        <v>57464799</v>
      </c>
      <c r="O47" s="75">
        <v>417</v>
      </c>
      <c r="P47" s="334">
        <v>45341</v>
      </c>
      <c r="Q47" s="70">
        <v>212500000</v>
      </c>
      <c r="R47" s="334">
        <v>45350</v>
      </c>
      <c r="S47" s="70">
        <v>20000000</v>
      </c>
      <c r="T47" s="67" t="s">
        <v>66</v>
      </c>
      <c r="U47" s="71">
        <v>72005158</v>
      </c>
      <c r="V47" s="71" t="s">
        <v>13609</v>
      </c>
      <c r="W47" s="78">
        <v>45349</v>
      </c>
      <c r="X47" s="78">
        <v>45350</v>
      </c>
      <c r="Y47" s="251" t="s">
        <v>74</v>
      </c>
      <c r="Z47" s="78">
        <v>45490</v>
      </c>
      <c r="AA47" s="71">
        <f t="shared" si="0"/>
        <v>140</v>
      </c>
      <c r="AB47" s="70">
        <v>0</v>
      </c>
      <c r="AC47" s="70">
        <v>0</v>
      </c>
      <c r="AD47" s="70">
        <v>0</v>
      </c>
      <c r="AE47" s="76" t="s">
        <v>74</v>
      </c>
      <c r="AF47" s="71">
        <f t="shared" si="1"/>
        <v>0</v>
      </c>
      <c r="AG47" s="70">
        <v>0</v>
      </c>
      <c r="AH47" s="70">
        <v>0</v>
      </c>
      <c r="AI47" s="76" t="s">
        <v>74</v>
      </c>
      <c r="AJ47" s="67">
        <v>0</v>
      </c>
      <c r="AK47" s="76" t="s">
        <v>74</v>
      </c>
      <c r="AL47" s="76" t="s">
        <v>74</v>
      </c>
      <c r="AM47" s="71">
        <f t="shared" si="2"/>
        <v>0</v>
      </c>
      <c r="AN47" s="71">
        <f>+K47+AC47-AH47</f>
        <v>20000000</v>
      </c>
      <c r="AO47" s="67" t="s">
        <v>94</v>
      </c>
      <c r="AP47" s="70">
        <v>0</v>
      </c>
      <c r="AQ47" s="67" t="s">
        <v>94</v>
      </c>
      <c r="AR47" s="70">
        <v>0</v>
      </c>
      <c r="AS47" s="80" t="s">
        <v>74</v>
      </c>
      <c r="AT47" s="135">
        <v>20000000</v>
      </c>
      <c r="AU47" s="82">
        <f t="shared" si="3"/>
        <v>0</v>
      </c>
      <c r="AV47" s="83">
        <f t="shared" si="4"/>
        <v>1</v>
      </c>
      <c r="AW47" s="80" t="s">
        <v>74</v>
      </c>
      <c r="AX47" s="67" t="s">
        <v>95</v>
      </c>
      <c r="AY47" s="185" t="s">
        <v>14256</v>
      </c>
      <c r="AZ47" s="68" t="s">
        <v>66</v>
      </c>
      <c r="BA47" s="68" t="s">
        <v>66</v>
      </c>
    </row>
    <row r="48" spans="2:53" ht="14.45" customHeight="1" x14ac:dyDescent="0.25">
      <c r="B48" s="68">
        <v>2024</v>
      </c>
      <c r="C48" s="68">
        <v>891780111</v>
      </c>
      <c r="D48" s="69" t="s">
        <v>64</v>
      </c>
      <c r="E48" s="70" t="s">
        <v>14255</v>
      </c>
      <c r="F48" s="70" t="s">
        <v>14254</v>
      </c>
      <c r="G48" s="251">
        <v>0</v>
      </c>
      <c r="H48" s="67" t="s">
        <v>72</v>
      </c>
      <c r="I48" s="70" t="s">
        <v>723</v>
      </c>
      <c r="J48" s="70" t="s">
        <v>14253</v>
      </c>
      <c r="K48" s="70">
        <v>12500000</v>
      </c>
      <c r="L48" s="68" t="s">
        <v>67</v>
      </c>
      <c r="M48" s="70" t="s">
        <v>14252</v>
      </c>
      <c r="N48" s="70">
        <v>1082916827</v>
      </c>
      <c r="O48" s="75">
        <v>417</v>
      </c>
      <c r="P48" s="334">
        <v>45341</v>
      </c>
      <c r="Q48" s="70">
        <v>212500000</v>
      </c>
      <c r="R48" s="334">
        <v>45350</v>
      </c>
      <c r="S48" s="70">
        <v>12500000</v>
      </c>
      <c r="T48" s="67" t="s">
        <v>66</v>
      </c>
      <c r="U48" s="71">
        <v>72005158</v>
      </c>
      <c r="V48" s="71" t="s">
        <v>13609</v>
      </c>
      <c r="W48" s="78">
        <v>45349</v>
      </c>
      <c r="X48" s="78">
        <v>45350</v>
      </c>
      <c r="Y48" s="251" t="s">
        <v>74</v>
      </c>
      <c r="Z48" s="78">
        <v>45490</v>
      </c>
      <c r="AA48" s="71">
        <f t="shared" si="0"/>
        <v>140</v>
      </c>
      <c r="AB48" s="70">
        <v>0</v>
      </c>
      <c r="AC48" s="70">
        <v>0</v>
      </c>
      <c r="AD48" s="70">
        <v>0</v>
      </c>
      <c r="AE48" s="76" t="s">
        <v>74</v>
      </c>
      <c r="AF48" s="71">
        <f t="shared" si="1"/>
        <v>0</v>
      </c>
      <c r="AG48" s="70">
        <v>0</v>
      </c>
      <c r="AH48" s="70">
        <v>0</v>
      </c>
      <c r="AI48" s="76" t="s">
        <v>74</v>
      </c>
      <c r="AJ48" s="67">
        <v>0</v>
      </c>
      <c r="AK48" s="76" t="s">
        <v>74</v>
      </c>
      <c r="AL48" s="76" t="s">
        <v>74</v>
      </c>
      <c r="AM48" s="71">
        <f t="shared" si="2"/>
        <v>0</v>
      </c>
      <c r="AN48" s="71">
        <f>+K48+AC48-AH48</f>
        <v>12500000</v>
      </c>
      <c r="AO48" s="67" t="s">
        <v>94</v>
      </c>
      <c r="AP48" s="70">
        <v>0</v>
      </c>
      <c r="AQ48" s="67" t="s">
        <v>94</v>
      </c>
      <c r="AR48" s="70">
        <v>0</v>
      </c>
      <c r="AS48" s="80" t="s">
        <v>74</v>
      </c>
      <c r="AT48" s="135">
        <v>12500000</v>
      </c>
      <c r="AU48" s="82">
        <f t="shared" si="3"/>
        <v>0</v>
      </c>
      <c r="AV48" s="83">
        <f t="shared" si="4"/>
        <v>1</v>
      </c>
      <c r="AW48" s="80" t="s">
        <v>74</v>
      </c>
      <c r="AX48" s="67" t="s">
        <v>95</v>
      </c>
      <c r="AY48" s="185" t="s">
        <v>14251</v>
      </c>
      <c r="AZ48" s="68" t="s">
        <v>66</v>
      </c>
      <c r="BA48" s="68" t="s">
        <v>66</v>
      </c>
    </row>
    <row r="49" spans="2:53" x14ac:dyDescent="0.25">
      <c r="B49" s="68">
        <v>2024</v>
      </c>
      <c r="C49" s="68">
        <v>891780111</v>
      </c>
      <c r="D49" s="69" t="s">
        <v>64</v>
      </c>
      <c r="E49" s="70" t="s">
        <v>14250</v>
      </c>
      <c r="F49" s="70" t="s">
        <v>14249</v>
      </c>
      <c r="G49" s="251">
        <v>0</v>
      </c>
      <c r="H49" s="67" t="s">
        <v>72</v>
      </c>
      <c r="I49" s="70" t="s">
        <v>723</v>
      </c>
      <c r="J49" s="70" t="s">
        <v>14248</v>
      </c>
      <c r="K49" s="70">
        <v>12000000</v>
      </c>
      <c r="L49" s="68" t="s">
        <v>67</v>
      </c>
      <c r="M49" s="70" t="s">
        <v>14247</v>
      </c>
      <c r="N49" s="70">
        <v>1082961086</v>
      </c>
      <c r="O49" s="75">
        <v>286</v>
      </c>
      <c r="P49" s="334">
        <v>45328</v>
      </c>
      <c r="Q49" s="70">
        <v>47000000</v>
      </c>
      <c r="R49" s="334">
        <v>45350</v>
      </c>
      <c r="S49" s="70">
        <v>12000000</v>
      </c>
      <c r="T49" s="67" t="s">
        <v>66</v>
      </c>
      <c r="U49" s="71">
        <v>7601791</v>
      </c>
      <c r="V49" s="71" t="s">
        <v>14228</v>
      </c>
      <c r="W49" s="78">
        <v>45349</v>
      </c>
      <c r="X49" s="78">
        <v>45350</v>
      </c>
      <c r="Y49" s="251" t="s">
        <v>74</v>
      </c>
      <c r="Z49" s="78">
        <v>45412</v>
      </c>
      <c r="AA49" s="71">
        <f t="shared" si="0"/>
        <v>62</v>
      </c>
      <c r="AB49" s="70">
        <v>0</v>
      </c>
      <c r="AC49" s="70">
        <v>0</v>
      </c>
      <c r="AD49" s="70">
        <v>0</v>
      </c>
      <c r="AE49" s="76" t="s">
        <v>74</v>
      </c>
      <c r="AF49" s="71">
        <f t="shared" si="1"/>
        <v>0</v>
      </c>
      <c r="AG49" s="70">
        <v>0</v>
      </c>
      <c r="AH49" s="70">
        <v>0</v>
      </c>
      <c r="AI49" s="76" t="s">
        <v>74</v>
      </c>
      <c r="AJ49" s="67">
        <v>0</v>
      </c>
      <c r="AK49" s="76" t="s">
        <v>74</v>
      </c>
      <c r="AL49" s="76" t="s">
        <v>74</v>
      </c>
      <c r="AM49" s="71">
        <f t="shared" si="2"/>
        <v>0</v>
      </c>
      <c r="AN49" s="71">
        <f>+K49+AC49-AH49</f>
        <v>12000000</v>
      </c>
      <c r="AO49" s="67" t="s">
        <v>94</v>
      </c>
      <c r="AP49" s="70">
        <v>0</v>
      </c>
      <c r="AQ49" s="67" t="s">
        <v>94</v>
      </c>
      <c r="AR49" s="70">
        <v>0</v>
      </c>
      <c r="AS49" s="80" t="s">
        <v>74</v>
      </c>
      <c r="AT49" s="135">
        <v>12000000</v>
      </c>
      <c r="AU49" s="82">
        <f t="shared" si="3"/>
        <v>0</v>
      </c>
      <c r="AV49" s="83">
        <f t="shared" si="4"/>
        <v>1</v>
      </c>
      <c r="AW49" s="80" t="s">
        <v>74</v>
      </c>
      <c r="AX49" s="67" t="s">
        <v>95</v>
      </c>
      <c r="AY49" s="185" t="s">
        <v>14246</v>
      </c>
      <c r="AZ49" s="68" t="s">
        <v>66</v>
      </c>
      <c r="BA49" s="68" t="s">
        <v>66</v>
      </c>
    </row>
    <row r="50" spans="2:53" x14ac:dyDescent="0.25">
      <c r="B50" s="68">
        <v>2024</v>
      </c>
      <c r="C50" s="68">
        <v>891780111</v>
      </c>
      <c r="D50" s="69" t="s">
        <v>64</v>
      </c>
      <c r="E50" s="70" t="s">
        <v>14245</v>
      </c>
      <c r="F50" s="70" t="s">
        <v>14244</v>
      </c>
      <c r="G50" s="251">
        <v>0</v>
      </c>
      <c r="H50" s="67" t="s">
        <v>72</v>
      </c>
      <c r="I50" s="70" t="s">
        <v>723</v>
      </c>
      <c r="J50" s="70" t="s">
        <v>14243</v>
      </c>
      <c r="K50" s="70">
        <v>12000000</v>
      </c>
      <c r="L50" s="68" t="s">
        <v>67</v>
      </c>
      <c r="M50" s="70" t="s">
        <v>13540</v>
      </c>
      <c r="N50" s="70">
        <v>57465849</v>
      </c>
      <c r="O50" s="75">
        <v>286</v>
      </c>
      <c r="P50" s="334">
        <v>45328</v>
      </c>
      <c r="Q50" s="70">
        <v>47000000</v>
      </c>
      <c r="R50" s="334">
        <v>45350</v>
      </c>
      <c r="S50" s="70">
        <v>12000000</v>
      </c>
      <c r="T50" s="67" t="s">
        <v>66</v>
      </c>
      <c r="U50" s="71">
        <v>7601791</v>
      </c>
      <c r="V50" s="71" t="s">
        <v>14228</v>
      </c>
      <c r="W50" s="78">
        <v>45349</v>
      </c>
      <c r="X50" s="78">
        <v>45350</v>
      </c>
      <c r="Y50" s="251" t="s">
        <v>74</v>
      </c>
      <c r="Z50" s="78">
        <v>45412</v>
      </c>
      <c r="AA50" s="71">
        <f t="shared" si="0"/>
        <v>62</v>
      </c>
      <c r="AB50" s="70">
        <v>0</v>
      </c>
      <c r="AC50" s="70">
        <v>0</v>
      </c>
      <c r="AD50" s="70">
        <v>0</v>
      </c>
      <c r="AE50" s="76" t="s">
        <v>74</v>
      </c>
      <c r="AF50" s="71">
        <f t="shared" si="1"/>
        <v>0</v>
      </c>
      <c r="AG50" s="70">
        <v>0</v>
      </c>
      <c r="AH50" s="70">
        <v>0</v>
      </c>
      <c r="AI50" s="76" t="s">
        <v>74</v>
      </c>
      <c r="AJ50" s="67">
        <v>0</v>
      </c>
      <c r="AK50" s="76" t="s">
        <v>74</v>
      </c>
      <c r="AL50" s="76" t="s">
        <v>74</v>
      </c>
      <c r="AM50" s="71">
        <f t="shared" si="2"/>
        <v>0</v>
      </c>
      <c r="AN50" s="71">
        <f>+K50+AC50-AH50</f>
        <v>12000000</v>
      </c>
      <c r="AO50" s="67" t="s">
        <v>94</v>
      </c>
      <c r="AP50" s="70">
        <v>0</v>
      </c>
      <c r="AQ50" s="67" t="s">
        <v>94</v>
      </c>
      <c r="AR50" s="70">
        <v>0</v>
      </c>
      <c r="AS50" s="80" t="s">
        <v>74</v>
      </c>
      <c r="AT50" s="135">
        <v>12000000</v>
      </c>
      <c r="AU50" s="82">
        <f t="shared" si="3"/>
        <v>0</v>
      </c>
      <c r="AV50" s="83">
        <f t="shared" si="4"/>
        <v>1</v>
      </c>
      <c r="AW50" s="80" t="s">
        <v>74</v>
      </c>
      <c r="AX50" s="67" t="s">
        <v>95</v>
      </c>
      <c r="AY50" s="185" t="s">
        <v>14242</v>
      </c>
      <c r="AZ50" s="68" t="s">
        <v>66</v>
      </c>
      <c r="BA50" s="68" t="s">
        <v>66</v>
      </c>
    </row>
    <row r="51" spans="2:53" x14ac:dyDescent="0.25">
      <c r="B51" s="68">
        <v>2024</v>
      </c>
      <c r="C51" s="68">
        <v>891780111</v>
      </c>
      <c r="D51" s="69" t="s">
        <v>64</v>
      </c>
      <c r="E51" s="70" t="s">
        <v>14241</v>
      </c>
      <c r="F51" s="70" t="s">
        <v>14240</v>
      </c>
      <c r="G51" s="251">
        <v>0</v>
      </c>
      <c r="H51" s="67" t="s">
        <v>72</v>
      </c>
      <c r="I51" s="70" t="s">
        <v>723</v>
      </c>
      <c r="J51" s="70" t="s">
        <v>14239</v>
      </c>
      <c r="K51" s="70">
        <v>70000000</v>
      </c>
      <c r="L51" s="68" t="s">
        <v>67</v>
      </c>
      <c r="M51" s="70" t="s">
        <v>14238</v>
      </c>
      <c r="N51" s="70">
        <v>900370260</v>
      </c>
      <c r="O51" s="75">
        <v>392</v>
      </c>
      <c r="P51" s="334">
        <v>45338</v>
      </c>
      <c r="Q51" s="70">
        <v>70000000</v>
      </c>
      <c r="R51" s="334">
        <v>45352</v>
      </c>
      <c r="S51" s="70">
        <v>70000000</v>
      </c>
      <c r="T51" s="67" t="s">
        <v>66</v>
      </c>
      <c r="U51" s="71">
        <v>84458088</v>
      </c>
      <c r="V51" s="71" t="s">
        <v>13204</v>
      </c>
      <c r="W51" s="78">
        <v>45351</v>
      </c>
      <c r="X51" s="78">
        <v>45352</v>
      </c>
      <c r="Y51" s="202">
        <v>45352</v>
      </c>
      <c r="Z51" s="78">
        <v>45474</v>
      </c>
      <c r="AA51" s="71">
        <f t="shared" si="0"/>
        <v>122</v>
      </c>
      <c r="AB51" s="70">
        <v>0</v>
      </c>
      <c r="AC51" s="70">
        <v>0</v>
      </c>
      <c r="AD51" s="70">
        <v>0</v>
      </c>
      <c r="AE51" s="76" t="s">
        <v>74</v>
      </c>
      <c r="AF51" s="71">
        <f t="shared" si="1"/>
        <v>0</v>
      </c>
      <c r="AG51" s="70">
        <v>1</v>
      </c>
      <c r="AH51" s="70">
        <v>15069176</v>
      </c>
      <c r="AI51" s="76">
        <v>45552</v>
      </c>
      <c r="AJ51" s="67">
        <v>0</v>
      </c>
      <c r="AK51" s="76" t="s">
        <v>74</v>
      </c>
      <c r="AL51" s="76" t="s">
        <v>74</v>
      </c>
      <c r="AM51" s="71">
        <f t="shared" si="2"/>
        <v>0</v>
      </c>
      <c r="AN51" s="71">
        <f>+K51+AC51-AH51</f>
        <v>54930824</v>
      </c>
      <c r="AO51" s="67" t="s">
        <v>66</v>
      </c>
      <c r="AP51" s="70">
        <v>70000000</v>
      </c>
      <c r="AQ51" s="67" t="s">
        <v>94</v>
      </c>
      <c r="AR51" s="70">
        <v>0</v>
      </c>
      <c r="AS51" s="80" t="s">
        <v>74</v>
      </c>
      <c r="AT51" s="135">
        <v>54930824</v>
      </c>
      <c r="AU51" s="82">
        <f t="shared" si="3"/>
        <v>0</v>
      </c>
      <c r="AV51" s="83">
        <f t="shared" si="4"/>
        <v>1</v>
      </c>
      <c r="AW51" s="80" t="s">
        <v>74</v>
      </c>
      <c r="AX51" s="67" t="s">
        <v>95</v>
      </c>
      <c r="AY51" s="185" t="s">
        <v>14237</v>
      </c>
      <c r="AZ51" s="68" t="s">
        <v>66</v>
      </c>
      <c r="BA51" s="68" t="s">
        <v>66</v>
      </c>
    </row>
    <row r="52" spans="2:53" x14ac:dyDescent="0.25">
      <c r="B52" s="68">
        <v>2024</v>
      </c>
      <c r="C52" s="68">
        <v>891780111</v>
      </c>
      <c r="D52" s="69" t="s">
        <v>64</v>
      </c>
      <c r="E52" s="70" t="s">
        <v>14236</v>
      </c>
      <c r="F52" s="70" t="s">
        <v>14235</v>
      </c>
      <c r="G52" s="251">
        <v>0</v>
      </c>
      <c r="H52" s="67" t="s">
        <v>72</v>
      </c>
      <c r="I52" s="70" t="s">
        <v>723</v>
      </c>
      <c r="J52" s="70" t="s">
        <v>14234</v>
      </c>
      <c r="K52" s="70">
        <v>20000000</v>
      </c>
      <c r="L52" s="68" t="s">
        <v>67</v>
      </c>
      <c r="M52" s="70" t="s">
        <v>12859</v>
      </c>
      <c r="N52" s="70">
        <v>1098775223</v>
      </c>
      <c r="O52" s="75">
        <v>417</v>
      </c>
      <c r="P52" s="334">
        <v>45341</v>
      </c>
      <c r="Q52" s="70">
        <v>212500000</v>
      </c>
      <c r="R52" s="334">
        <v>45355</v>
      </c>
      <c r="S52" s="70">
        <v>20000000</v>
      </c>
      <c r="T52" s="67" t="s">
        <v>66</v>
      </c>
      <c r="U52" s="71">
        <v>72005158</v>
      </c>
      <c r="V52" s="71" t="s">
        <v>13609</v>
      </c>
      <c r="W52" s="78">
        <v>45352</v>
      </c>
      <c r="X52" s="78">
        <v>45355</v>
      </c>
      <c r="Y52" s="251" t="s">
        <v>74</v>
      </c>
      <c r="Z52" s="78">
        <v>45490</v>
      </c>
      <c r="AA52" s="71">
        <f t="shared" si="0"/>
        <v>135</v>
      </c>
      <c r="AB52" s="70">
        <v>0</v>
      </c>
      <c r="AC52" s="70">
        <v>0</v>
      </c>
      <c r="AD52" s="70">
        <v>0</v>
      </c>
      <c r="AE52" s="76" t="s">
        <v>74</v>
      </c>
      <c r="AF52" s="71">
        <f t="shared" si="1"/>
        <v>0</v>
      </c>
      <c r="AG52" s="70">
        <v>0</v>
      </c>
      <c r="AH52" s="70">
        <v>0</v>
      </c>
      <c r="AI52" s="76" t="s">
        <v>74</v>
      </c>
      <c r="AJ52" s="67">
        <v>0</v>
      </c>
      <c r="AK52" s="76" t="s">
        <v>74</v>
      </c>
      <c r="AL52" s="76" t="s">
        <v>74</v>
      </c>
      <c r="AM52" s="71">
        <f t="shared" si="2"/>
        <v>0</v>
      </c>
      <c r="AN52" s="71">
        <f>+K52+AC52-AH52</f>
        <v>20000000</v>
      </c>
      <c r="AO52" s="67" t="s">
        <v>94</v>
      </c>
      <c r="AP52" s="70">
        <v>0</v>
      </c>
      <c r="AQ52" s="67" t="s">
        <v>94</v>
      </c>
      <c r="AR52" s="70">
        <v>0</v>
      </c>
      <c r="AS52" s="80" t="s">
        <v>74</v>
      </c>
      <c r="AT52" s="135">
        <v>20000000</v>
      </c>
      <c r="AU52" s="82">
        <f t="shared" si="3"/>
        <v>0</v>
      </c>
      <c r="AV52" s="83">
        <f t="shared" si="4"/>
        <v>1</v>
      </c>
      <c r="AW52" s="80" t="s">
        <v>74</v>
      </c>
      <c r="AX52" s="67" t="s">
        <v>95</v>
      </c>
      <c r="AY52" s="185" t="s">
        <v>14233</v>
      </c>
      <c r="AZ52" s="68" t="s">
        <v>66</v>
      </c>
      <c r="BA52" s="68" t="s">
        <v>66</v>
      </c>
    </row>
    <row r="53" spans="2:53" x14ac:dyDescent="0.25">
      <c r="B53" s="68">
        <v>2024</v>
      </c>
      <c r="C53" s="68">
        <v>891780111</v>
      </c>
      <c r="D53" s="69" t="s">
        <v>64</v>
      </c>
      <c r="E53" s="70" t="s">
        <v>14232</v>
      </c>
      <c r="F53" s="70" t="s">
        <v>14231</v>
      </c>
      <c r="G53" s="251">
        <v>0</v>
      </c>
      <c r="H53" s="67" t="s">
        <v>72</v>
      </c>
      <c r="I53" s="70" t="s">
        <v>723</v>
      </c>
      <c r="J53" s="70" t="s">
        <v>14230</v>
      </c>
      <c r="K53" s="70">
        <v>12000000</v>
      </c>
      <c r="L53" s="68" t="s">
        <v>67</v>
      </c>
      <c r="M53" s="70" t="s">
        <v>14229</v>
      </c>
      <c r="N53" s="70">
        <v>36552315</v>
      </c>
      <c r="O53" s="75">
        <v>286</v>
      </c>
      <c r="P53" s="334">
        <v>45328</v>
      </c>
      <c r="Q53" s="70">
        <v>47000000</v>
      </c>
      <c r="R53" s="334">
        <v>45355</v>
      </c>
      <c r="S53" s="70">
        <v>12000000</v>
      </c>
      <c r="T53" s="67" t="s">
        <v>66</v>
      </c>
      <c r="U53" s="71">
        <v>7601791</v>
      </c>
      <c r="V53" s="71" t="s">
        <v>14228</v>
      </c>
      <c r="W53" s="78">
        <v>45352</v>
      </c>
      <c r="X53" s="78">
        <v>45355</v>
      </c>
      <c r="Y53" s="251" t="s">
        <v>74</v>
      </c>
      <c r="Z53" s="78">
        <v>45412</v>
      </c>
      <c r="AA53" s="71">
        <f t="shared" si="0"/>
        <v>57</v>
      </c>
      <c r="AB53" s="70">
        <v>0</v>
      </c>
      <c r="AC53" s="70">
        <v>0</v>
      </c>
      <c r="AD53" s="70">
        <v>0</v>
      </c>
      <c r="AE53" s="76" t="s">
        <v>74</v>
      </c>
      <c r="AF53" s="71">
        <f t="shared" si="1"/>
        <v>0</v>
      </c>
      <c r="AG53" s="70">
        <v>0</v>
      </c>
      <c r="AH53" s="70">
        <v>0</v>
      </c>
      <c r="AI53" s="76" t="s">
        <v>74</v>
      </c>
      <c r="AJ53" s="67">
        <v>0</v>
      </c>
      <c r="AK53" s="76" t="s">
        <v>74</v>
      </c>
      <c r="AL53" s="76" t="s">
        <v>74</v>
      </c>
      <c r="AM53" s="71">
        <f t="shared" si="2"/>
        <v>0</v>
      </c>
      <c r="AN53" s="71">
        <f>+K53+AC53-AH53</f>
        <v>12000000</v>
      </c>
      <c r="AO53" s="67" t="s">
        <v>94</v>
      </c>
      <c r="AP53" s="70">
        <v>0</v>
      </c>
      <c r="AQ53" s="67" t="s">
        <v>94</v>
      </c>
      <c r="AR53" s="70">
        <v>0</v>
      </c>
      <c r="AS53" s="80" t="s">
        <v>74</v>
      </c>
      <c r="AT53" s="135">
        <v>12000000</v>
      </c>
      <c r="AU53" s="82">
        <f t="shared" si="3"/>
        <v>0</v>
      </c>
      <c r="AV53" s="83">
        <f t="shared" si="4"/>
        <v>1</v>
      </c>
      <c r="AW53" s="80" t="s">
        <v>74</v>
      </c>
      <c r="AX53" s="67" t="s">
        <v>95</v>
      </c>
      <c r="AY53" s="185" t="s">
        <v>14227</v>
      </c>
      <c r="AZ53" s="68" t="s">
        <v>66</v>
      </c>
      <c r="BA53" s="68" t="s">
        <v>66</v>
      </c>
    </row>
    <row r="54" spans="2:53" x14ac:dyDescent="0.25">
      <c r="B54" s="68">
        <v>2024</v>
      </c>
      <c r="C54" s="68">
        <v>891780111</v>
      </c>
      <c r="D54" s="69" t="s">
        <v>64</v>
      </c>
      <c r="E54" s="70" t="s">
        <v>14226</v>
      </c>
      <c r="F54" s="70" t="s">
        <v>14225</v>
      </c>
      <c r="G54" s="251">
        <v>0</v>
      </c>
      <c r="H54" s="67" t="s">
        <v>72</v>
      </c>
      <c r="I54" s="70" t="s">
        <v>723</v>
      </c>
      <c r="J54" s="70" t="s">
        <v>14224</v>
      </c>
      <c r="K54" s="70">
        <v>15000000</v>
      </c>
      <c r="L54" s="68" t="s">
        <v>67</v>
      </c>
      <c r="M54" s="70" t="s">
        <v>13584</v>
      </c>
      <c r="N54" s="71">
        <v>84451834</v>
      </c>
      <c r="O54" s="75">
        <v>416</v>
      </c>
      <c r="P54" s="334">
        <v>45341</v>
      </c>
      <c r="Q54" s="70">
        <v>93000000</v>
      </c>
      <c r="R54" s="334">
        <v>45355</v>
      </c>
      <c r="S54" s="70">
        <v>15000000</v>
      </c>
      <c r="T54" s="67" t="s">
        <v>66</v>
      </c>
      <c r="U54" s="71">
        <v>72005158</v>
      </c>
      <c r="V54" s="71" t="s">
        <v>13609</v>
      </c>
      <c r="W54" s="78">
        <v>45352</v>
      </c>
      <c r="X54" s="78">
        <v>45355</v>
      </c>
      <c r="Y54" s="251" t="s">
        <v>74</v>
      </c>
      <c r="Z54" s="78">
        <v>45390</v>
      </c>
      <c r="AA54" s="71">
        <f t="shared" si="0"/>
        <v>35</v>
      </c>
      <c r="AB54" s="70">
        <v>1</v>
      </c>
      <c r="AC54" s="70">
        <v>7500000</v>
      </c>
      <c r="AD54" s="70">
        <v>1</v>
      </c>
      <c r="AE54" s="76">
        <v>45435</v>
      </c>
      <c r="AF54" s="71">
        <f t="shared" si="1"/>
        <v>45</v>
      </c>
      <c r="AG54" s="70">
        <v>0</v>
      </c>
      <c r="AH54" s="70">
        <v>0</v>
      </c>
      <c r="AI54" s="76" t="s">
        <v>74</v>
      </c>
      <c r="AJ54" s="67">
        <v>0</v>
      </c>
      <c r="AK54" s="76" t="s">
        <v>74</v>
      </c>
      <c r="AL54" s="76" t="s">
        <v>74</v>
      </c>
      <c r="AM54" s="71">
        <f t="shared" si="2"/>
        <v>0</v>
      </c>
      <c r="AN54" s="71">
        <f>+K54+AC54-AH54</f>
        <v>22500000</v>
      </c>
      <c r="AO54" s="67" t="s">
        <v>94</v>
      </c>
      <c r="AP54" s="70">
        <v>0</v>
      </c>
      <c r="AQ54" s="67" t="s">
        <v>94</v>
      </c>
      <c r="AR54" s="70">
        <v>0</v>
      </c>
      <c r="AS54" s="80" t="s">
        <v>74</v>
      </c>
      <c r="AT54" s="135">
        <v>12000000</v>
      </c>
      <c r="AU54" s="82">
        <f t="shared" si="3"/>
        <v>10500000</v>
      </c>
      <c r="AV54" s="83">
        <f t="shared" si="4"/>
        <v>0.53333333333333333</v>
      </c>
      <c r="AW54" s="80" t="s">
        <v>74</v>
      </c>
      <c r="AX54" s="67" t="s">
        <v>95</v>
      </c>
      <c r="AY54" s="185" t="s">
        <v>14223</v>
      </c>
      <c r="AZ54" s="68" t="s">
        <v>66</v>
      </c>
      <c r="BA54" s="68" t="s">
        <v>66</v>
      </c>
    </row>
    <row r="55" spans="2:53" x14ac:dyDescent="0.25">
      <c r="B55" s="68">
        <v>2024</v>
      </c>
      <c r="C55" s="68">
        <v>891780111</v>
      </c>
      <c r="D55" s="69" t="s">
        <v>64</v>
      </c>
      <c r="E55" s="70" t="s">
        <v>14222</v>
      </c>
      <c r="F55" s="70" t="s">
        <v>14221</v>
      </c>
      <c r="G55" s="251">
        <v>0</v>
      </c>
      <c r="H55" s="67" t="s">
        <v>72</v>
      </c>
      <c r="I55" s="70" t="s">
        <v>723</v>
      </c>
      <c r="J55" s="70" t="s">
        <v>14220</v>
      </c>
      <c r="K55" s="70">
        <v>1440000</v>
      </c>
      <c r="L55" s="68" t="s">
        <v>67</v>
      </c>
      <c r="M55" s="70" t="s">
        <v>346</v>
      </c>
      <c r="N55" s="70">
        <v>57464026</v>
      </c>
      <c r="O55" s="75">
        <v>216</v>
      </c>
      <c r="P55" s="334">
        <v>45322</v>
      </c>
      <c r="Q55" s="70">
        <v>67200000</v>
      </c>
      <c r="R55" s="334">
        <v>45355</v>
      </c>
      <c r="S55" s="70">
        <v>1440000</v>
      </c>
      <c r="T55" s="67" t="s">
        <v>66</v>
      </c>
      <c r="U55" s="71">
        <v>16078654</v>
      </c>
      <c r="V55" s="71" t="s">
        <v>1524</v>
      </c>
      <c r="W55" s="78">
        <v>45352</v>
      </c>
      <c r="X55" s="78">
        <v>45355</v>
      </c>
      <c r="Y55" s="251" t="s">
        <v>74</v>
      </c>
      <c r="Z55" s="78">
        <v>45365</v>
      </c>
      <c r="AA55" s="71">
        <f t="shared" si="0"/>
        <v>10</v>
      </c>
      <c r="AB55" s="70">
        <v>0</v>
      </c>
      <c r="AC55" s="70">
        <v>0</v>
      </c>
      <c r="AD55" s="70">
        <v>0</v>
      </c>
      <c r="AE55" s="76" t="s">
        <v>74</v>
      </c>
      <c r="AF55" s="71">
        <f t="shared" si="1"/>
        <v>0</v>
      </c>
      <c r="AG55" s="70">
        <v>0</v>
      </c>
      <c r="AH55" s="70">
        <v>0</v>
      </c>
      <c r="AI55" s="76" t="s">
        <v>74</v>
      </c>
      <c r="AJ55" s="67">
        <v>0</v>
      </c>
      <c r="AK55" s="76" t="s">
        <v>74</v>
      </c>
      <c r="AL55" s="76" t="s">
        <v>74</v>
      </c>
      <c r="AM55" s="71">
        <f t="shared" si="2"/>
        <v>0</v>
      </c>
      <c r="AN55" s="71">
        <f>+K55+AC55-AH55</f>
        <v>1440000</v>
      </c>
      <c r="AO55" s="67" t="s">
        <v>94</v>
      </c>
      <c r="AP55" s="70">
        <v>0</v>
      </c>
      <c r="AQ55" s="67" t="s">
        <v>94</v>
      </c>
      <c r="AR55" s="70">
        <v>0</v>
      </c>
      <c r="AS55" s="80" t="s">
        <v>74</v>
      </c>
      <c r="AT55" s="135">
        <v>1440000</v>
      </c>
      <c r="AU55" s="82">
        <f t="shared" si="3"/>
        <v>0</v>
      </c>
      <c r="AV55" s="83">
        <f t="shared" si="4"/>
        <v>1</v>
      </c>
      <c r="AW55" s="80" t="s">
        <v>74</v>
      </c>
      <c r="AX55" s="67" t="s">
        <v>95</v>
      </c>
      <c r="AY55" s="185" t="s">
        <v>14219</v>
      </c>
      <c r="AZ55" s="68" t="s">
        <v>66</v>
      </c>
      <c r="BA55" s="68" t="s">
        <v>66</v>
      </c>
    </row>
    <row r="56" spans="2:53" x14ac:dyDescent="0.25">
      <c r="B56" s="68">
        <v>2024</v>
      </c>
      <c r="C56" s="68">
        <v>891780111</v>
      </c>
      <c r="D56" s="69" t="s">
        <v>64</v>
      </c>
      <c r="E56" s="70" t="s">
        <v>14218</v>
      </c>
      <c r="F56" s="70" t="s">
        <v>14217</v>
      </c>
      <c r="G56" s="251">
        <v>0</v>
      </c>
      <c r="H56" s="67" t="s">
        <v>72</v>
      </c>
      <c r="I56" s="70" t="s">
        <v>723</v>
      </c>
      <c r="J56" s="70" t="s">
        <v>14216</v>
      </c>
      <c r="K56" s="70">
        <v>20000000</v>
      </c>
      <c r="L56" s="68" t="s">
        <v>67</v>
      </c>
      <c r="M56" s="70" t="s">
        <v>14215</v>
      </c>
      <c r="N56" s="70">
        <v>72213643</v>
      </c>
      <c r="O56" s="75">
        <v>417</v>
      </c>
      <c r="P56" s="334">
        <v>45341</v>
      </c>
      <c r="Q56" s="70">
        <v>212500000</v>
      </c>
      <c r="R56" s="334">
        <v>45355</v>
      </c>
      <c r="S56" s="70">
        <v>20000000</v>
      </c>
      <c r="T56" s="67" t="s">
        <v>66</v>
      </c>
      <c r="U56" s="71">
        <v>72005158</v>
      </c>
      <c r="V56" s="71" t="s">
        <v>13609</v>
      </c>
      <c r="W56" s="78">
        <v>45352</v>
      </c>
      <c r="X56" s="78">
        <v>45355</v>
      </c>
      <c r="Y56" s="251" t="s">
        <v>74</v>
      </c>
      <c r="Z56" s="78">
        <v>45490</v>
      </c>
      <c r="AA56" s="71">
        <f t="shared" si="0"/>
        <v>135</v>
      </c>
      <c r="AB56" s="70">
        <v>0</v>
      </c>
      <c r="AC56" s="70">
        <v>0</v>
      </c>
      <c r="AD56" s="70">
        <v>0</v>
      </c>
      <c r="AE56" s="76" t="s">
        <v>74</v>
      </c>
      <c r="AF56" s="71">
        <f t="shared" si="1"/>
        <v>0</v>
      </c>
      <c r="AG56" s="70">
        <v>0</v>
      </c>
      <c r="AH56" s="70">
        <v>0</v>
      </c>
      <c r="AI56" s="76" t="s">
        <v>74</v>
      </c>
      <c r="AJ56" s="67">
        <v>0</v>
      </c>
      <c r="AK56" s="76" t="s">
        <v>74</v>
      </c>
      <c r="AL56" s="76" t="s">
        <v>74</v>
      </c>
      <c r="AM56" s="71">
        <f t="shared" si="2"/>
        <v>0</v>
      </c>
      <c r="AN56" s="71">
        <f>+K56+AC56-AH56</f>
        <v>20000000</v>
      </c>
      <c r="AO56" s="67" t="s">
        <v>94</v>
      </c>
      <c r="AP56" s="70">
        <v>0</v>
      </c>
      <c r="AQ56" s="67" t="s">
        <v>94</v>
      </c>
      <c r="AR56" s="70">
        <v>0</v>
      </c>
      <c r="AS56" s="80" t="s">
        <v>74</v>
      </c>
      <c r="AT56" s="135">
        <v>20000000</v>
      </c>
      <c r="AU56" s="82">
        <f t="shared" si="3"/>
        <v>0</v>
      </c>
      <c r="AV56" s="83">
        <f t="shared" si="4"/>
        <v>1</v>
      </c>
      <c r="AW56" s="80" t="s">
        <v>74</v>
      </c>
      <c r="AX56" s="67" t="s">
        <v>95</v>
      </c>
      <c r="AY56" s="185" t="s">
        <v>14214</v>
      </c>
      <c r="AZ56" s="68" t="s">
        <v>66</v>
      </c>
      <c r="BA56" s="68" t="s">
        <v>66</v>
      </c>
    </row>
    <row r="57" spans="2:53" x14ac:dyDescent="0.25">
      <c r="B57" s="68">
        <v>2024</v>
      </c>
      <c r="C57" s="68">
        <v>891780111</v>
      </c>
      <c r="D57" s="69" t="s">
        <v>64</v>
      </c>
      <c r="E57" s="70" t="s">
        <v>14213</v>
      </c>
      <c r="F57" s="70" t="s">
        <v>14212</v>
      </c>
      <c r="G57" s="251">
        <v>0</v>
      </c>
      <c r="H57" s="67" t="s">
        <v>72</v>
      </c>
      <c r="I57" s="70" t="s">
        <v>723</v>
      </c>
      <c r="J57" s="70" t="s">
        <v>14211</v>
      </c>
      <c r="K57" s="70">
        <v>30000000</v>
      </c>
      <c r="L57" s="68" t="s">
        <v>67</v>
      </c>
      <c r="M57" s="70" t="s">
        <v>14210</v>
      </c>
      <c r="N57" s="70">
        <v>1102832707</v>
      </c>
      <c r="O57" s="75">
        <v>417</v>
      </c>
      <c r="P57" s="334">
        <v>45341</v>
      </c>
      <c r="Q57" s="70">
        <v>212500000</v>
      </c>
      <c r="R57" s="334">
        <v>45355</v>
      </c>
      <c r="S57" s="70">
        <v>30000000</v>
      </c>
      <c r="T57" s="67" t="s">
        <v>66</v>
      </c>
      <c r="U57" s="71">
        <v>72005158</v>
      </c>
      <c r="V57" s="71" t="s">
        <v>13609</v>
      </c>
      <c r="W57" s="78">
        <v>45352</v>
      </c>
      <c r="X57" s="78">
        <v>45355</v>
      </c>
      <c r="Y57" s="251" t="s">
        <v>74</v>
      </c>
      <c r="Z57" s="78">
        <v>45490</v>
      </c>
      <c r="AA57" s="71">
        <f t="shared" si="0"/>
        <v>135</v>
      </c>
      <c r="AB57" s="70">
        <v>0</v>
      </c>
      <c r="AC57" s="70">
        <v>0</v>
      </c>
      <c r="AD57" s="70">
        <v>0</v>
      </c>
      <c r="AE57" s="76" t="s">
        <v>74</v>
      </c>
      <c r="AF57" s="71">
        <f t="shared" si="1"/>
        <v>0</v>
      </c>
      <c r="AG57" s="70">
        <v>0</v>
      </c>
      <c r="AH57" s="70">
        <v>0</v>
      </c>
      <c r="AI57" s="76" t="s">
        <v>74</v>
      </c>
      <c r="AJ57" s="67">
        <v>0</v>
      </c>
      <c r="AK57" s="76" t="s">
        <v>74</v>
      </c>
      <c r="AL57" s="76" t="s">
        <v>74</v>
      </c>
      <c r="AM57" s="71">
        <f t="shared" si="2"/>
        <v>0</v>
      </c>
      <c r="AN57" s="71">
        <f>+K57+AC57-AH57</f>
        <v>30000000</v>
      </c>
      <c r="AO57" s="67" t="s">
        <v>94</v>
      </c>
      <c r="AP57" s="70">
        <v>0</v>
      </c>
      <c r="AQ57" s="67" t="s">
        <v>94</v>
      </c>
      <c r="AR57" s="70">
        <v>0</v>
      </c>
      <c r="AS57" s="80" t="s">
        <v>74</v>
      </c>
      <c r="AT57" s="135">
        <v>30000000</v>
      </c>
      <c r="AU57" s="82">
        <f t="shared" si="3"/>
        <v>0</v>
      </c>
      <c r="AV57" s="83">
        <f t="shared" si="4"/>
        <v>1</v>
      </c>
      <c r="AW57" s="80" t="s">
        <v>74</v>
      </c>
      <c r="AX57" s="67" t="s">
        <v>95</v>
      </c>
      <c r="AY57" s="185" t="s">
        <v>14209</v>
      </c>
      <c r="AZ57" s="68" t="s">
        <v>66</v>
      </c>
      <c r="BA57" s="68" t="s">
        <v>66</v>
      </c>
    </row>
    <row r="58" spans="2:53" x14ac:dyDescent="0.25">
      <c r="B58" s="68">
        <v>2024</v>
      </c>
      <c r="C58" s="68">
        <v>891780111</v>
      </c>
      <c r="D58" s="69" t="s">
        <v>64</v>
      </c>
      <c r="E58" s="70" t="s">
        <v>14208</v>
      </c>
      <c r="F58" s="70" t="s">
        <v>14207</v>
      </c>
      <c r="G58" s="251">
        <v>0</v>
      </c>
      <c r="H58" s="67" t="s">
        <v>72</v>
      </c>
      <c r="I58" s="70" t="s">
        <v>723</v>
      </c>
      <c r="J58" s="70" t="s">
        <v>14206</v>
      </c>
      <c r="K58" s="70">
        <v>30000000</v>
      </c>
      <c r="L58" s="68" t="s">
        <v>67</v>
      </c>
      <c r="M58" s="70" t="s">
        <v>14205</v>
      </c>
      <c r="N58" s="70">
        <v>8712984</v>
      </c>
      <c r="O58" s="75">
        <v>417</v>
      </c>
      <c r="P58" s="334">
        <v>45341</v>
      </c>
      <c r="Q58" s="70">
        <v>212500000</v>
      </c>
      <c r="R58" s="334">
        <v>45355</v>
      </c>
      <c r="S58" s="70">
        <v>30000000</v>
      </c>
      <c r="T58" s="67" t="s">
        <v>66</v>
      </c>
      <c r="U58" s="71">
        <v>72005158</v>
      </c>
      <c r="V58" s="71" t="s">
        <v>13609</v>
      </c>
      <c r="W58" s="78">
        <v>45352</v>
      </c>
      <c r="X58" s="78">
        <v>45355</v>
      </c>
      <c r="Y58" s="251" t="s">
        <v>74</v>
      </c>
      <c r="Z58" s="78">
        <v>45490</v>
      </c>
      <c r="AA58" s="71">
        <f t="shared" si="0"/>
        <v>135</v>
      </c>
      <c r="AB58" s="70">
        <v>0</v>
      </c>
      <c r="AC58" s="70">
        <v>0</v>
      </c>
      <c r="AD58" s="70">
        <v>0</v>
      </c>
      <c r="AE58" s="76" t="s">
        <v>74</v>
      </c>
      <c r="AF58" s="71">
        <f t="shared" si="1"/>
        <v>0</v>
      </c>
      <c r="AG58" s="70">
        <v>0</v>
      </c>
      <c r="AH58" s="70">
        <v>0</v>
      </c>
      <c r="AI58" s="76" t="s">
        <v>74</v>
      </c>
      <c r="AJ58" s="67">
        <v>0</v>
      </c>
      <c r="AK58" s="76" t="s">
        <v>74</v>
      </c>
      <c r="AL58" s="76" t="s">
        <v>74</v>
      </c>
      <c r="AM58" s="71">
        <f t="shared" si="2"/>
        <v>0</v>
      </c>
      <c r="AN58" s="71">
        <f>+K58+AC58-AH58</f>
        <v>30000000</v>
      </c>
      <c r="AO58" s="67" t="s">
        <v>94</v>
      </c>
      <c r="AP58" s="70">
        <v>0</v>
      </c>
      <c r="AQ58" s="67" t="s">
        <v>94</v>
      </c>
      <c r="AR58" s="70">
        <v>0</v>
      </c>
      <c r="AS58" s="80" t="s">
        <v>74</v>
      </c>
      <c r="AT58" s="135">
        <v>30000000</v>
      </c>
      <c r="AU58" s="82">
        <f t="shared" si="3"/>
        <v>0</v>
      </c>
      <c r="AV58" s="83">
        <f t="shared" si="4"/>
        <v>1</v>
      </c>
      <c r="AW58" s="80" t="s">
        <v>74</v>
      </c>
      <c r="AX58" s="67" t="s">
        <v>95</v>
      </c>
      <c r="AY58" s="185" t="s">
        <v>14204</v>
      </c>
      <c r="AZ58" s="68" t="s">
        <v>66</v>
      </c>
      <c r="BA58" s="68" t="s">
        <v>66</v>
      </c>
    </row>
    <row r="59" spans="2:53" x14ac:dyDescent="0.25">
      <c r="B59" s="68">
        <v>2024</v>
      </c>
      <c r="C59" s="68">
        <v>891780111</v>
      </c>
      <c r="D59" s="69" t="s">
        <v>64</v>
      </c>
      <c r="E59" s="70" t="s">
        <v>14203</v>
      </c>
      <c r="F59" s="70" t="s">
        <v>14202</v>
      </c>
      <c r="G59" s="251">
        <v>0</v>
      </c>
      <c r="H59" s="67" t="s">
        <v>72</v>
      </c>
      <c r="I59" s="70" t="s">
        <v>723</v>
      </c>
      <c r="J59" s="70" t="s">
        <v>14201</v>
      </c>
      <c r="K59" s="70">
        <v>23800000</v>
      </c>
      <c r="L59" s="68" t="s">
        <v>67</v>
      </c>
      <c r="M59" s="70" t="s">
        <v>14200</v>
      </c>
      <c r="N59" s="70">
        <v>1082872242</v>
      </c>
      <c r="O59" s="75">
        <v>435</v>
      </c>
      <c r="P59" s="334">
        <v>45343</v>
      </c>
      <c r="Q59" s="70">
        <v>163000000</v>
      </c>
      <c r="R59" s="334">
        <v>45355</v>
      </c>
      <c r="S59" s="70">
        <v>23800000</v>
      </c>
      <c r="T59" s="67" t="s">
        <v>66</v>
      </c>
      <c r="U59" s="71">
        <v>72220242</v>
      </c>
      <c r="V59" s="71" t="s">
        <v>6134</v>
      </c>
      <c r="W59" s="78">
        <v>45352</v>
      </c>
      <c r="X59" s="78">
        <v>45355</v>
      </c>
      <c r="Y59" s="251" t="s">
        <v>74</v>
      </c>
      <c r="Z59" s="78">
        <v>45561</v>
      </c>
      <c r="AA59" s="71">
        <f t="shared" si="0"/>
        <v>206</v>
      </c>
      <c r="AB59" s="70">
        <v>0</v>
      </c>
      <c r="AC59" s="70">
        <v>0</v>
      </c>
      <c r="AD59" s="70">
        <v>0</v>
      </c>
      <c r="AE59" s="76" t="s">
        <v>74</v>
      </c>
      <c r="AF59" s="71">
        <f t="shared" si="1"/>
        <v>0</v>
      </c>
      <c r="AG59" s="70">
        <v>0</v>
      </c>
      <c r="AH59" s="70">
        <v>0</v>
      </c>
      <c r="AI59" s="76" t="s">
        <v>74</v>
      </c>
      <c r="AJ59" s="67">
        <v>1</v>
      </c>
      <c r="AK59" s="76">
        <v>45544</v>
      </c>
      <c r="AL59" s="76">
        <v>45606</v>
      </c>
      <c r="AM59" s="71">
        <f t="shared" si="2"/>
        <v>62</v>
      </c>
      <c r="AN59" s="71">
        <f>+K59+AC59-AH59</f>
        <v>23800000</v>
      </c>
      <c r="AO59" s="67" t="s">
        <v>94</v>
      </c>
      <c r="AP59" s="70">
        <v>0</v>
      </c>
      <c r="AQ59" s="67" t="s">
        <v>94</v>
      </c>
      <c r="AR59" s="70">
        <v>0</v>
      </c>
      <c r="AS59" s="80" t="s">
        <v>74</v>
      </c>
      <c r="AT59" s="135">
        <v>20400000</v>
      </c>
      <c r="AU59" s="82">
        <f t="shared" si="3"/>
        <v>3400000</v>
      </c>
      <c r="AV59" s="83">
        <f t="shared" si="4"/>
        <v>0.8571428571428571</v>
      </c>
      <c r="AW59" s="80" t="s">
        <v>74</v>
      </c>
      <c r="AX59" s="67" t="s">
        <v>95</v>
      </c>
      <c r="AY59" s="185" t="s">
        <v>14199</v>
      </c>
      <c r="AZ59" s="68" t="s">
        <v>66</v>
      </c>
      <c r="BA59" s="68" t="s">
        <v>66</v>
      </c>
    </row>
    <row r="60" spans="2:53" x14ac:dyDescent="0.25">
      <c r="B60" s="68">
        <v>2024</v>
      </c>
      <c r="C60" s="68">
        <v>891780111</v>
      </c>
      <c r="D60" s="69" t="s">
        <v>64</v>
      </c>
      <c r="E60" s="70" t="s">
        <v>14198</v>
      </c>
      <c r="F60" s="70" t="s">
        <v>14197</v>
      </c>
      <c r="G60" s="251">
        <v>0</v>
      </c>
      <c r="H60" s="67" t="s">
        <v>72</v>
      </c>
      <c r="I60" s="70" t="s">
        <v>723</v>
      </c>
      <c r="J60" s="70" t="s">
        <v>14196</v>
      </c>
      <c r="K60" s="70">
        <v>86123600</v>
      </c>
      <c r="L60" s="68" t="s">
        <v>67</v>
      </c>
      <c r="M60" s="70" t="s">
        <v>14195</v>
      </c>
      <c r="N60" s="70">
        <v>901781602</v>
      </c>
      <c r="O60" s="75">
        <v>261</v>
      </c>
      <c r="P60" s="334">
        <v>45327</v>
      </c>
      <c r="Q60" s="70">
        <v>86580000</v>
      </c>
      <c r="R60" s="334">
        <v>45355</v>
      </c>
      <c r="S60" s="70">
        <v>86123600</v>
      </c>
      <c r="T60" s="67" t="s">
        <v>66</v>
      </c>
      <c r="U60" s="71">
        <v>84458088</v>
      </c>
      <c r="V60" s="71" t="s">
        <v>13204</v>
      </c>
      <c r="W60" s="78">
        <v>45355</v>
      </c>
      <c r="X60" s="78">
        <v>45356</v>
      </c>
      <c r="Y60" s="202">
        <v>45356</v>
      </c>
      <c r="Z60" s="78">
        <v>45509</v>
      </c>
      <c r="AA60" s="71">
        <f t="shared" si="0"/>
        <v>153</v>
      </c>
      <c r="AB60" s="70">
        <v>0</v>
      </c>
      <c r="AC60" s="70">
        <v>0</v>
      </c>
      <c r="AD60" s="70">
        <v>0</v>
      </c>
      <c r="AE60" s="76" t="s">
        <v>74</v>
      </c>
      <c r="AF60" s="71">
        <f t="shared" si="1"/>
        <v>0</v>
      </c>
      <c r="AG60" s="70">
        <v>0</v>
      </c>
      <c r="AH60" s="70">
        <v>0</v>
      </c>
      <c r="AI60" s="76" t="s">
        <v>74</v>
      </c>
      <c r="AJ60" s="67">
        <v>0</v>
      </c>
      <c r="AK60" s="76" t="s">
        <v>74</v>
      </c>
      <c r="AL60" s="76" t="s">
        <v>74</v>
      </c>
      <c r="AM60" s="71">
        <f t="shared" si="2"/>
        <v>0</v>
      </c>
      <c r="AN60" s="71">
        <f>+K60+AC60-AH60</f>
        <v>86123600</v>
      </c>
      <c r="AO60" s="67" t="s">
        <v>94</v>
      </c>
      <c r="AP60" s="70">
        <v>0</v>
      </c>
      <c r="AQ60" s="67" t="s">
        <v>94</v>
      </c>
      <c r="AR60" s="70">
        <v>0</v>
      </c>
      <c r="AS60" s="80" t="s">
        <v>74</v>
      </c>
      <c r="AT60" s="135">
        <v>69418998</v>
      </c>
      <c r="AU60" s="82">
        <f t="shared" si="3"/>
        <v>16704602</v>
      </c>
      <c r="AV60" s="83">
        <f t="shared" si="4"/>
        <v>0.80603920412058949</v>
      </c>
      <c r="AW60" s="80" t="s">
        <v>74</v>
      </c>
      <c r="AX60" s="67" t="s">
        <v>95</v>
      </c>
      <c r="AY60" s="185" t="s">
        <v>14194</v>
      </c>
      <c r="AZ60" s="68" t="s">
        <v>66</v>
      </c>
      <c r="BA60" s="68" t="s">
        <v>66</v>
      </c>
    </row>
    <row r="61" spans="2:53" x14ac:dyDescent="0.25">
      <c r="B61" s="68">
        <v>2024</v>
      </c>
      <c r="C61" s="68">
        <v>891780111</v>
      </c>
      <c r="D61" s="69" t="s">
        <v>64</v>
      </c>
      <c r="E61" s="70" t="s">
        <v>14193</v>
      </c>
      <c r="F61" s="70" t="s">
        <v>14192</v>
      </c>
      <c r="G61" s="251">
        <v>0</v>
      </c>
      <c r="H61" s="67" t="s">
        <v>72</v>
      </c>
      <c r="I61" s="70" t="s">
        <v>723</v>
      </c>
      <c r="J61" s="70" t="s">
        <v>14191</v>
      </c>
      <c r="K61" s="70">
        <v>12000000</v>
      </c>
      <c r="L61" s="68" t="s">
        <v>67</v>
      </c>
      <c r="M61" s="70" t="s">
        <v>13070</v>
      </c>
      <c r="N61" s="70">
        <v>1082920511</v>
      </c>
      <c r="O61" s="75">
        <v>244</v>
      </c>
      <c r="P61" s="334">
        <v>45323</v>
      </c>
      <c r="Q61" s="70">
        <v>572500000</v>
      </c>
      <c r="R61" s="334">
        <v>45355</v>
      </c>
      <c r="S61" s="70">
        <v>12000000</v>
      </c>
      <c r="T61" s="67" t="s">
        <v>66</v>
      </c>
      <c r="U61" s="71">
        <v>1082939683</v>
      </c>
      <c r="V61" s="71" t="s">
        <v>12134</v>
      </c>
      <c r="W61" s="78">
        <v>45355</v>
      </c>
      <c r="X61" s="78">
        <v>45355</v>
      </c>
      <c r="Y61" s="251" t="s">
        <v>74</v>
      </c>
      <c r="Z61" s="78">
        <v>45458</v>
      </c>
      <c r="AA61" s="71">
        <f t="shared" si="0"/>
        <v>103</v>
      </c>
      <c r="AB61" s="70">
        <v>0</v>
      </c>
      <c r="AC61" s="70">
        <v>0</v>
      </c>
      <c r="AD61" s="70">
        <v>0</v>
      </c>
      <c r="AE61" s="76" t="s">
        <v>74</v>
      </c>
      <c r="AF61" s="71">
        <f t="shared" si="1"/>
        <v>0</v>
      </c>
      <c r="AG61" s="70">
        <v>0</v>
      </c>
      <c r="AH61" s="70">
        <v>0</v>
      </c>
      <c r="AI61" s="76" t="s">
        <v>74</v>
      </c>
      <c r="AJ61" s="67">
        <v>0</v>
      </c>
      <c r="AK61" s="76" t="s">
        <v>74</v>
      </c>
      <c r="AL61" s="76" t="s">
        <v>74</v>
      </c>
      <c r="AM61" s="71">
        <f t="shared" si="2"/>
        <v>0</v>
      </c>
      <c r="AN61" s="71">
        <f>+K61+AC61-AH61</f>
        <v>12000000</v>
      </c>
      <c r="AO61" s="67" t="s">
        <v>66</v>
      </c>
      <c r="AP61" s="70">
        <v>12000000</v>
      </c>
      <c r="AQ61" s="67" t="s">
        <v>94</v>
      </c>
      <c r="AR61" s="70">
        <v>0</v>
      </c>
      <c r="AS61" s="80" t="s">
        <v>74</v>
      </c>
      <c r="AT61" s="135">
        <v>12000000</v>
      </c>
      <c r="AU61" s="82">
        <f t="shared" si="3"/>
        <v>0</v>
      </c>
      <c r="AV61" s="83">
        <f t="shared" si="4"/>
        <v>1</v>
      </c>
      <c r="AW61" s="80" t="s">
        <v>74</v>
      </c>
      <c r="AX61" s="67" t="s">
        <v>95</v>
      </c>
      <c r="AY61" s="185" t="s">
        <v>14190</v>
      </c>
      <c r="AZ61" s="68" t="s">
        <v>66</v>
      </c>
      <c r="BA61" s="68" t="s">
        <v>66</v>
      </c>
    </row>
    <row r="62" spans="2:53" x14ac:dyDescent="0.25">
      <c r="B62" s="68">
        <v>2024</v>
      </c>
      <c r="C62" s="68">
        <v>891780111</v>
      </c>
      <c r="D62" s="69" t="s">
        <v>64</v>
      </c>
      <c r="E62" s="70" t="s">
        <v>14189</v>
      </c>
      <c r="F62" s="70" t="s">
        <v>14188</v>
      </c>
      <c r="G62" s="251">
        <v>0</v>
      </c>
      <c r="H62" s="67" t="s">
        <v>72</v>
      </c>
      <c r="I62" s="70" t="s">
        <v>723</v>
      </c>
      <c r="J62" s="70" t="s">
        <v>14187</v>
      </c>
      <c r="K62" s="70">
        <v>1440000</v>
      </c>
      <c r="L62" s="68" t="s">
        <v>67</v>
      </c>
      <c r="M62" s="70" t="s">
        <v>14186</v>
      </c>
      <c r="N62" s="70">
        <v>57433180</v>
      </c>
      <c r="O62" s="75">
        <v>216</v>
      </c>
      <c r="P62" s="334">
        <v>45322</v>
      </c>
      <c r="Q62" s="70">
        <v>67200000</v>
      </c>
      <c r="R62" s="334">
        <v>45355</v>
      </c>
      <c r="S62" s="70">
        <v>1440000</v>
      </c>
      <c r="T62" s="67" t="s">
        <v>66</v>
      </c>
      <c r="U62" s="71">
        <v>16078654</v>
      </c>
      <c r="V62" s="71" t="s">
        <v>1524</v>
      </c>
      <c r="W62" s="78">
        <v>45355</v>
      </c>
      <c r="X62" s="78">
        <v>45355</v>
      </c>
      <c r="Y62" s="251" t="s">
        <v>74</v>
      </c>
      <c r="Z62" s="78">
        <v>45365</v>
      </c>
      <c r="AA62" s="71">
        <f t="shared" si="0"/>
        <v>10</v>
      </c>
      <c r="AB62" s="70">
        <v>0</v>
      </c>
      <c r="AC62" s="70">
        <v>0</v>
      </c>
      <c r="AD62" s="70">
        <v>0</v>
      </c>
      <c r="AE62" s="76" t="s">
        <v>74</v>
      </c>
      <c r="AF62" s="71">
        <f t="shared" si="1"/>
        <v>0</v>
      </c>
      <c r="AG62" s="70">
        <v>0</v>
      </c>
      <c r="AH62" s="70">
        <v>0</v>
      </c>
      <c r="AI62" s="76" t="s">
        <v>74</v>
      </c>
      <c r="AJ62" s="67">
        <v>0</v>
      </c>
      <c r="AK62" s="76" t="s">
        <v>74</v>
      </c>
      <c r="AL62" s="76" t="s">
        <v>74</v>
      </c>
      <c r="AM62" s="71">
        <f t="shared" si="2"/>
        <v>0</v>
      </c>
      <c r="AN62" s="71">
        <f>+K62+AC62-AH62</f>
        <v>1440000</v>
      </c>
      <c r="AO62" s="67" t="s">
        <v>94</v>
      </c>
      <c r="AP62" s="70">
        <v>0</v>
      </c>
      <c r="AQ62" s="67" t="s">
        <v>94</v>
      </c>
      <c r="AR62" s="70">
        <v>0</v>
      </c>
      <c r="AS62" s="80" t="s">
        <v>74</v>
      </c>
      <c r="AT62" s="135">
        <v>1440000</v>
      </c>
      <c r="AU62" s="82">
        <f t="shared" si="3"/>
        <v>0</v>
      </c>
      <c r="AV62" s="83">
        <f t="shared" si="4"/>
        <v>1</v>
      </c>
      <c r="AW62" s="80" t="s">
        <v>74</v>
      </c>
      <c r="AX62" s="67" t="s">
        <v>95</v>
      </c>
      <c r="AY62" s="185" t="s">
        <v>14185</v>
      </c>
      <c r="AZ62" s="68" t="s">
        <v>66</v>
      </c>
      <c r="BA62" s="68" t="s">
        <v>66</v>
      </c>
    </row>
    <row r="63" spans="2:53" x14ac:dyDescent="0.25">
      <c r="B63" s="68">
        <v>2024</v>
      </c>
      <c r="C63" s="68">
        <v>891780111</v>
      </c>
      <c r="D63" s="69" t="s">
        <v>64</v>
      </c>
      <c r="E63" s="70" t="s">
        <v>14184</v>
      </c>
      <c r="F63" s="70" t="s">
        <v>14183</v>
      </c>
      <c r="G63" s="251">
        <v>0</v>
      </c>
      <c r="H63" s="67" t="s">
        <v>72</v>
      </c>
      <c r="I63" s="69" t="s">
        <v>65</v>
      </c>
      <c r="J63" s="70" t="s">
        <v>14182</v>
      </c>
      <c r="K63" s="70">
        <v>10000000</v>
      </c>
      <c r="L63" s="68" t="s">
        <v>67</v>
      </c>
      <c r="M63" s="70" t="s">
        <v>12983</v>
      </c>
      <c r="N63" s="70">
        <v>1082990692</v>
      </c>
      <c r="O63" s="75">
        <v>244</v>
      </c>
      <c r="P63" s="334">
        <v>45323</v>
      </c>
      <c r="Q63" s="70">
        <v>572500000</v>
      </c>
      <c r="R63" s="334">
        <v>45356</v>
      </c>
      <c r="S63" s="70">
        <v>10000000</v>
      </c>
      <c r="T63" s="67" t="s">
        <v>66</v>
      </c>
      <c r="U63" s="71">
        <v>1082939683</v>
      </c>
      <c r="V63" s="71" t="s">
        <v>12134</v>
      </c>
      <c r="W63" s="78">
        <v>45355</v>
      </c>
      <c r="X63" s="78">
        <v>45356</v>
      </c>
      <c r="Y63" s="251" t="s">
        <v>74</v>
      </c>
      <c r="Z63" s="78">
        <v>45458</v>
      </c>
      <c r="AA63" s="71">
        <f t="shared" si="0"/>
        <v>102</v>
      </c>
      <c r="AB63" s="70">
        <v>0</v>
      </c>
      <c r="AC63" s="70">
        <v>0</v>
      </c>
      <c r="AD63" s="70">
        <v>0</v>
      </c>
      <c r="AE63" s="76" t="s">
        <v>74</v>
      </c>
      <c r="AF63" s="71">
        <f t="shared" si="1"/>
        <v>0</v>
      </c>
      <c r="AG63" s="70">
        <v>0</v>
      </c>
      <c r="AH63" s="70">
        <v>0</v>
      </c>
      <c r="AI63" s="76" t="s">
        <v>74</v>
      </c>
      <c r="AJ63" s="67">
        <v>0</v>
      </c>
      <c r="AK63" s="76" t="s">
        <v>74</v>
      </c>
      <c r="AL63" s="76" t="s">
        <v>74</v>
      </c>
      <c r="AM63" s="71">
        <f t="shared" si="2"/>
        <v>0</v>
      </c>
      <c r="AN63" s="71">
        <f>+K63+AC63-AH63</f>
        <v>10000000</v>
      </c>
      <c r="AO63" s="67" t="s">
        <v>66</v>
      </c>
      <c r="AP63" s="70">
        <v>10000000</v>
      </c>
      <c r="AQ63" s="67" t="s">
        <v>94</v>
      </c>
      <c r="AR63" s="70">
        <v>0</v>
      </c>
      <c r="AS63" s="80" t="s">
        <v>74</v>
      </c>
      <c r="AT63" s="135">
        <v>10000000</v>
      </c>
      <c r="AU63" s="82">
        <f t="shared" si="3"/>
        <v>0</v>
      </c>
      <c r="AV63" s="83">
        <f t="shared" si="4"/>
        <v>1</v>
      </c>
      <c r="AW63" s="80" t="s">
        <v>74</v>
      </c>
      <c r="AX63" s="67" t="s">
        <v>95</v>
      </c>
      <c r="AY63" s="185" t="s">
        <v>14181</v>
      </c>
      <c r="AZ63" s="68" t="s">
        <v>66</v>
      </c>
      <c r="BA63" s="68" t="s">
        <v>66</v>
      </c>
    </row>
    <row r="64" spans="2:53" x14ac:dyDescent="0.25">
      <c r="B64" s="68">
        <v>2024</v>
      </c>
      <c r="C64" s="68">
        <v>891780111</v>
      </c>
      <c r="D64" s="69" t="s">
        <v>64</v>
      </c>
      <c r="E64" s="70" t="s">
        <v>14180</v>
      </c>
      <c r="F64" s="70" t="s">
        <v>14179</v>
      </c>
      <c r="G64" s="251">
        <v>0</v>
      </c>
      <c r="H64" s="67" t="s">
        <v>72</v>
      </c>
      <c r="I64" s="69" t="s">
        <v>65</v>
      </c>
      <c r="J64" s="70" t="s">
        <v>14178</v>
      </c>
      <c r="K64" s="70">
        <v>13200000</v>
      </c>
      <c r="L64" s="68" t="s">
        <v>67</v>
      </c>
      <c r="M64" s="71" t="s">
        <v>14177</v>
      </c>
      <c r="N64" s="71">
        <v>1065817521</v>
      </c>
      <c r="O64" s="75">
        <v>244</v>
      </c>
      <c r="P64" s="334">
        <v>45323</v>
      </c>
      <c r="Q64" s="70">
        <v>572500000</v>
      </c>
      <c r="R64" s="334">
        <v>45356</v>
      </c>
      <c r="S64" s="70">
        <v>13200000</v>
      </c>
      <c r="T64" s="67" t="s">
        <v>66</v>
      </c>
      <c r="U64" s="71">
        <v>1082939683</v>
      </c>
      <c r="V64" s="71" t="s">
        <v>12134</v>
      </c>
      <c r="W64" s="78">
        <v>45355</v>
      </c>
      <c r="X64" s="78">
        <v>45356</v>
      </c>
      <c r="Y64" s="251" t="s">
        <v>74</v>
      </c>
      <c r="Z64" s="78">
        <v>45458</v>
      </c>
      <c r="AA64" s="71">
        <f t="shared" si="0"/>
        <v>102</v>
      </c>
      <c r="AB64" s="70">
        <v>1</v>
      </c>
      <c r="AC64" s="70">
        <v>1650000</v>
      </c>
      <c r="AD64" s="70">
        <v>1</v>
      </c>
      <c r="AE64" s="76">
        <v>45473</v>
      </c>
      <c r="AF64" s="71">
        <f t="shared" si="1"/>
        <v>15</v>
      </c>
      <c r="AG64" s="70">
        <v>0</v>
      </c>
      <c r="AH64" s="70">
        <v>0</v>
      </c>
      <c r="AI64" s="76" t="s">
        <v>74</v>
      </c>
      <c r="AJ64" s="67">
        <v>0</v>
      </c>
      <c r="AK64" s="76" t="s">
        <v>74</v>
      </c>
      <c r="AL64" s="76" t="s">
        <v>74</v>
      </c>
      <c r="AM64" s="71">
        <f t="shared" si="2"/>
        <v>0</v>
      </c>
      <c r="AN64" s="71">
        <f>+K64+AC64-AH64</f>
        <v>14850000</v>
      </c>
      <c r="AO64" s="67" t="s">
        <v>66</v>
      </c>
      <c r="AP64" s="70">
        <v>13200000</v>
      </c>
      <c r="AQ64" s="67" t="s">
        <v>94</v>
      </c>
      <c r="AR64" s="70">
        <v>0</v>
      </c>
      <c r="AS64" s="80" t="s">
        <v>74</v>
      </c>
      <c r="AT64" s="135">
        <v>14850000</v>
      </c>
      <c r="AU64" s="82">
        <f t="shared" si="3"/>
        <v>0</v>
      </c>
      <c r="AV64" s="83">
        <f t="shared" si="4"/>
        <v>1</v>
      </c>
      <c r="AW64" s="80" t="s">
        <v>74</v>
      </c>
      <c r="AX64" s="67" t="s">
        <v>95</v>
      </c>
      <c r="AY64" s="185" t="s">
        <v>14176</v>
      </c>
      <c r="AZ64" s="68" t="s">
        <v>66</v>
      </c>
      <c r="BA64" s="68" t="s">
        <v>66</v>
      </c>
    </row>
    <row r="65" spans="2:53" x14ac:dyDescent="0.25">
      <c r="B65" s="68">
        <v>2024</v>
      </c>
      <c r="C65" s="68">
        <v>891780111</v>
      </c>
      <c r="D65" s="69" t="s">
        <v>64</v>
      </c>
      <c r="E65" s="70" t="s">
        <v>14175</v>
      </c>
      <c r="F65" s="70" t="s">
        <v>14174</v>
      </c>
      <c r="G65" s="251">
        <v>0</v>
      </c>
      <c r="H65" s="67" t="s">
        <v>72</v>
      </c>
      <c r="I65" s="69" t="s">
        <v>65</v>
      </c>
      <c r="J65" s="70" t="s">
        <v>14173</v>
      </c>
      <c r="K65" s="70">
        <v>14400000</v>
      </c>
      <c r="L65" s="68" t="s">
        <v>67</v>
      </c>
      <c r="M65" s="71" t="s">
        <v>13027</v>
      </c>
      <c r="N65" s="71">
        <v>7601537</v>
      </c>
      <c r="O65" s="75">
        <v>244</v>
      </c>
      <c r="P65" s="334">
        <v>45323</v>
      </c>
      <c r="Q65" s="70">
        <v>572500000</v>
      </c>
      <c r="R65" s="334">
        <v>45359</v>
      </c>
      <c r="S65" s="70">
        <v>14400000</v>
      </c>
      <c r="T65" s="67" t="s">
        <v>66</v>
      </c>
      <c r="U65" s="71">
        <v>1082939683</v>
      </c>
      <c r="V65" s="71" t="s">
        <v>12134</v>
      </c>
      <c r="W65" s="78">
        <v>45355</v>
      </c>
      <c r="X65" s="78">
        <v>45359</v>
      </c>
      <c r="Y65" s="251" t="s">
        <v>74</v>
      </c>
      <c r="Z65" s="78">
        <v>45458</v>
      </c>
      <c r="AA65" s="71">
        <f t="shared" si="0"/>
        <v>99</v>
      </c>
      <c r="AB65" s="70">
        <v>0</v>
      </c>
      <c r="AC65" s="70">
        <v>0</v>
      </c>
      <c r="AD65" s="70">
        <v>0</v>
      </c>
      <c r="AE65" s="76" t="s">
        <v>74</v>
      </c>
      <c r="AF65" s="71">
        <f t="shared" si="1"/>
        <v>0</v>
      </c>
      <c r="AG65" s="70">
        <v>0</v>
      </c>
      <c r="AH65" s="70">
        <v>0</v>
      </c>
      <c r="AI65" s="76" t="s">
        <v>74</v>
      </c>
      <c r="AJ65" s="67">
        <v>0</v>
      </c>
      <c r="AK65" s="76" t="s">
        <v>74</v>
      </c>
      <c r="AL65" s="76" t="s">
        <v>74</v>
      </c>
      <c r="AM65" s="71">
        <f t="shared" si="2"/>
        <v>0</v>
      </c>
      <c r="AN65" s="71">
        <f>+K65+AC65-AH65</f>
        <v>14400000</v>
      </c>
      <c r="AO65" s="67" t="s">
        <v>66</v>
      </c>
      <c r="AP65" s="70">
        <v>14400000</v>
      </c>
      <c r="AQ65" s="67" t="s">
        <v>94</v>
      </c>
      <c r="AR65" s="70">
        <v>0</v>
      </c>
      <c r="AS65" s="80" t="s">
        <v>74</v>
      </c>
      <c r="AT65" s="135">
        <v>14400000</v>
      </c>
      <c r="AU65" s="82">
        <f t="shared" si="3"/>
        <v>0</v>
      </c>
      <c r="AV65" s="83">
        <f t="shared" si="4"/>
        <v>1</v>
      </c>
      <c r="AW65" s="80" t="s">
        <v>74</v>
      </c>
      <c r="AX65" s="67" t="s">
        <v>95</v>
      </c>
      <c r="AY65" s="185" t="s">
        <v>14172</v>
      </c>
      <c r="AZ65" s="68" t="s">
        <v>66</v>
      </c>
      <c r="BA65" s="68" t="s">
        <v>66</v>
      </c>
    </row>
    <row r="66" spans="2:53" x14ac:dyDescent="0.25">
      <c r="B66" s="68">
        <v>2024</v>
      </c>
      <c r="C66" s="68">
        <v>891780111</v>
      </c>
      <c r="D66" s="69" t="s">
        <v>64</v>
      </c>
      <c r="E66" s="70" t="s">
        <v>14171</v>
      </c>
      <c r="F66" s="70" t="s">
        <v>14170</v>
      </c>
      <c r="G66" s="251">
        <v>0</v>
      </c>
      <c r="H66" s="67" t="s">
        <v>72</v>
      </c>
      <c r="I66" s="69" t="s">
        <v>723</v>
      </c>
      <c r="J66" s="70" t="s">
        <v>14169</v>
      </c>
      <c r="K66" s="70">
        <v>57380000</v>
      </c>
      <c r="L66" s="68" t="s">
        <v>67</v>
      </c>
      <c r="M66" s="71" t="s">
        <v>12188</v>
      </c>
      <c r="N66" s="71">
        <v>1082925036</v>
      </c>
      <c r="O66" s="75" t="s">
        <v>14168</v>
      </c>
      <c r="P66" s="334">
        <v>45327</v>
      </c>
      <c r="Q66" s="70" t="s">
        <v>14167</v>
      </c>
      <c r="R66" s="334">
        <v>45357</v>
      </c>
      <c r="S66" s="70">
        <v>57380000</v>
      </c>
      <c r="T66" s="67" t="s">
        <v>66</v>
      </c>
      <c r="U66" s="71">
        <v>84458088</v>
      </c>
      <c r="V66" s="71" t="s">
        <v>13204</v>
      </c>
      <c r="W66" s="78">
        <v>45357</v>
      </c>
      <c r="X66" s="78">
        <v>45362</v>
      </c>
      <c r="Y66" s="202">
        <v>45352</v>
      </c>
      <c r="Z66" s="78">
        <v>45512</v>
      </c>
      <c r="AA66" s="71">
        <f t="shared" si="0"/>
        <v>160</v>
      </c>
      <c r="AB66" s="70">
        <v>0</v>
      </c>
      <c r="AC66" s="70">
        <v>0</v>
      </c>
      <c r="AD66" s="70">
        <v>0</v>
      </c>
      <c r="AE66" s="76" t="s">
        <v>74</v>
      </c>
      <c r="AF66" s="71">
        <f t="shared" si="1"/>
        <v>0</v>
      </c>
      <c r="AG66" s="70">
        <v>0</v>
      </c>
      <c r="AH66" s="70">
        <v>0</v>
      </c>
      <c r="AI66" s="76" t="s">
        <v>74</v>
      </c>
      <c r="AJ66" s="67">
        <v>0</v>
      </c>
      <c r="AK66" s="76" t="s">
        <v>74</v>
      </c>
      <c r="AL66" s="76" t="s">
        <v>74</v>
      </c>
      <c r="AM66" s="71">
        <f t="shared" si="2"/>
        <v>0</v>
      </c>
      <c r="AN66" s="71">
        <f>+K66+AC66-AH66</f>
        <v>57380000</v>
      </c>
      <c r="AO66" s="67" t="s">
        <v>94</v>
      </c>
      <c r="AP66" s="70">
        <v>0</v>
      </c>
      <c r="AQ66" s="67" t="s">
        <v>94</v>
      </c>
      <c r="AR66" s="70">
        <v>0</v>
      </c>
      <c r="AS66" s="80" t="s">
        <v>74</v>
      </c>
      <c r="AT66" s="135">
        <v>0</v>
      </c>
      <c r="AU66" s="82">
        <f t="shared" si="3"/>
        <v>57380000</v>
      </c>
      <c r="AV66" s="83">
        <f t="shared" si="4"/>
        <v>0</v>
      </c>
      <c r="AW66" s="80" t="s">
        <v>74</v>
      </c>
      <c r="AX66" s="67" t="s">
        <v>95</v>
      </c>
      <c r="AY66" s="185" t="s">
        <v>14166</v>
      </c>
      <c r="AZ66" s="68" t="s">
        <v>66</v>
      </c>
      <c r="BA66" s="68" t="s">
        <v>66</v>
      </c>
    </row>
    <row r="67" spans="2:53" x14ac:dyDescent="0.25">
      <c r="B67" s="68">
        <v>2024</v>
      </c>
      <c r="C67" s="68">
        <v>891780111</v>
      </c>
      <c r="D67" s="69" t="s">
        <v>64</v>
      </c>
      <c r="E67" s="70" t="s">
        <v>14165</v>
      </c>
      <c r="F67" s="70" t="s">
        <v>14164</v>
      </c>
      <c r="G67" s="325">
        <v>2020000100116</v>
      </c>
      <c r="H67" s="67" t="s">
        <v>72</v>
      </c>
      <c r="I67" s="70" t="s">
        <v>723</v>
      </c>
      <c r="J67" s="70" t="s">
        <v>14163</v>
      </c>
      <c r="K67" s="337">
        <v>23849740.800000001</v>
      </c>
      <c r="L67" s="68" t="s">
        <v>67</v>
      </c>
      <c r="M67" s="71" t="s">
        <v>14162</v>
      </c>
      <c r="N67" s="71">
        <v>1082991184</v>
      </c>
      <c r="O67" s="75" t="s">
        <v>14161</v>
      </c>
      <c r="P67" s="334" t="s">
        <v>14160</v>
      </c>
      <c r="Q67" s="70" t="s">
        <v>14159</v>
      </c>
      <c r="R67" s="334">
        <v>45357</v>
      </c>
      <c r="S67" s="70">
        <v>23849740.800000001</v>
      </c>
      <c r="T67" s="67" t="s">
        <v>66</v>
      </c>
      <c r="U67" s="71">
        <v>85461685</v>
      </c>
      <c r="V67" s="71" t="s">
        <v>12364</v>
      </c>
      <c r="W67" s="78">
        <v>45357</v>
      </c>
      <c r="X67" s="78">
        <v>45359</v>
      </c>
      <c r="Y67" s="251" t="s">
        <v>74</v>
      </c>
      <c r="Z67" s="78">
        <v>45516</v>
      </c>
      <c r="AA67" s="71">
        <f t="shared" si="0"/>
        <v>157</v>
      </c>
      <c r="AB67" s="70">
        <v>0</v>
      </c>
      <c r="AC67" s="70">
        <v>0</v>
      </c>
      <c r="AD67" s="70">
        <v>0</v>
      </c>
      <c r="AE67" s="76" t="s">
        <v>74</v>
      </c>
      <c r="AF67" s="71">
        <f t="shared" si="1"/>
        <v>0</v>
      </c>
      <c r="AG67" s="70">
        <v>0</v>
      </c>
      <c r="AH67" s="70">
        <v>0</v>
      </c>
      <c r="AI67" s="76" t="s">
        <v>74</v>
      </c>
      <c r="AJ67" s="67">
        <v>0</v>
      </c>
      <c r="AK67" s="76" t="s">
        <v>74</v>
      </c>
      <c r="AL67" s="76" t="s">
        <v>74</v>
      </c>
      <c r="AM67" s="71">
        <f t="shared" si="2"/>
        <v>0</v>
      </c>
      <c r="AN67" s="71">
        <f>+K67+AC67-AH67</f>
        <v>23849740.800000001</v>
      </c>
      <c r="AO67" s="67" t="s">
        <v>94</v>
      </c>
      <c r="AP67" s="70">
        <v>0</v>
      </c>
      <c r="AQ67" s="67" t="s">
        <v>94</v>
      </c>
      <c r="AR67" s="70">
        <v>0</v>
      </c>
      <c r="AS67" s="80" t="s">
        <v>74</v>
      </c>
      <c r="AT67" s="135">
        <v>15899824</v>
      </c>
      <c r="AU67" s="82">
        <f t="shared" si="3"/>
        <v>7949916.8000000007</v>
      </c>
      <c r="AV67" s="83">
        <f t="shared" si="4"/>
        <v>0.66666653249330066</v>
      </c>
      <c r="AW67" s="80" t="s">
        <v>74</v>
      </c>
      <c r="AX67" s="67" t="s">
        <v>95</v>
      </c>
      <c r="AY67" s="185" t="s">
        <v>14158</v>
      </c>
      <c r="AZ67" s="68" t="s">
        <v>66</v>
      </c>
      <c r="BA67" s="68" t="s">
        <v>66</v>
      </c>
    </row>
    <row r="68" spans="2:53" x14ac:dyDescent="0.25">
      <c r="B68" s="68">
        <v>2024</v>
      </c>
      <c r="C68" s="68">
        <v>891780111</v>
      </c>
      <c r="D68" s="69" t="s">
        <v>64</v>
      </c>
      <c r="E68" s="70" t="s">
        <v>14157</v>
      </c>
      <c r="F68" s="70" t="s">
        <v>14156</v>
      </c>
      <c r="G68" s="251">
        <v>0</v>
      </c>
      <c r="H68" s="67" t="s">
        <v>72</v>
      </c>
      <c r="I68" s="70" t="s">
        <v>723</v>
      </c>
      <c r="J68" s="70" t="s">
        <v>14155</v>
      </c>
      <c r="K68" s="70">
        <v>3000000</v>
      </c>
      <c r="L68" s="68" t="s">
        <v>67</v>
      </c>
      <c r="M68" s="71" t="s">
        <v>14154</v>
      </c>
      <c r="N68" s="71">
        <v>45448510</v>
      </c>
      <c r="O68" s="75">
        <v>499</v>
      </c>
      <c r="P68" s="334">
        <v>45349</v>
      </c>
      <c r="Q68" s="70">
        <v>32600000</v>
      </c>
      <c r="R68" s="334">
        <v>45358</v>
      </c>
      <c r="S68" s="70">
        <v>3000000</v>
      </c>
      <c r="T68" s="67" t="s">
        <v>66</v>
      </c>
      <c r="U68" s="71">
        <v>1082939683</v>
      </c>
      <c r="V68" s="71" t="s">
        <v>12134</v>
      </c>
      <c r="W68" s="78">
        <v>45357</v>
      </c>
      <c r="X68" s="78">
        <v>45358</v>
      </c>
      <c r="Y68" s="251" t="s">
        <v>74</v>
      </c>
      <c r="Z68" s="78">
        <v>45382</v>
      </c>
      <c r="AA68" s="71">
        <f t="shared" si="0"/>
        <v>24</v>
      </c>
      <c r="AB68" s="70">
        <v>0</v>
      </c>
      <c r="AC68" s="70">
        <v>0</v>
      </c>
      <c r="AD68" s="70">
        <v>0</v>
      </c>
      <c r="AE68" s="76" t="s">
        <v>74</v>
      </c>
      <c r="AF68" s="71">
        <f t="shared" si="1"/>
        <v>0</v>
      </c>
      <c r="AG68" s="70">
        <v>0</v>
      </c>
      <c r="AH68" s="70">
        <v>0</v>
      </c>
      <c r="AI68" s="76" t="s">
        <v>74</v>
      </c>
      <c r="AJ68" s="67">
        <v>0</v>
      </c>
      <c r="AK68" s="76" t="s">
        <v>74</v>
      </c>
      <c r="AL68" s="76" t="s">
        <v>74</v>
      </c>
      <c r="AM68" s="71">
        <f t="shared" si="2"/>
        <v>0</v>
      </c>
      <c r="AN68" s="71">
        <f>+K68+AC68-AH68</f>
        <v>3000000</v>
      </c>
      <c r="AO68" s="67" t="s">
        <v>94</v>
      </c>
      <c r="AP68" s="70">
        <v>0</v>
      </c>
      <c r="AQ68" s="67" t="s">
        <v>94</v>
      </c>
      <c r="AR68" s="70">
        <v>0</v>
      </c>
      <c r="AS68" s="80" t="s">
        <v>74</v>
      </c>
      <c r="AT68" s="135">
        <v>3000000</v>
      </c>
      <c r="AU68" s="82">
        <f t="shared" si="3"/>
        <v>0</v>
      </c>
      <c r="AV68" s="83">
        <f t="shared" si="4"/>
        <v>1</v>
      </c>
      <c r="AW68" s="80" t="s">
        <v>74</v>
      </c>
      <c r="AX68" s="67" t="s">
        <v>95</v>
      </c>
      <c r="AY68" s="185" t="s">
        <v>14153</v>
      </c>
      <c r="AZ68" s="68" t="s">
        <v>66</v>
      </c>
      <c r="BA68" s="68" t="s">
        <v>66</v>
      </c>
    </row>
    <row r="69" spans="2:53" x14ac:dyDescent="0.25">
      <c r="B69" s="68">
        <v>2024</v>
      </c>
      <c r="C69" s="68">
        <v>891780111</v>
      </c>
      <c r="D69" s="69" t="s">
        <v>64</v>
      </c>
      <c r="E69" s="70" t="s">
        <v>14152</v>
      </c>
      <c r="F69" s="70" t="s">
        <v>14151</v>
      </c>
      <c r="G69" s="251">
        <v>0</v>
      </c>
      <c r="H69" s="67" t="s">
        <v>72</v>
      </c>
      <c r="I69" s="70" t="s">
        <v>723</v>
      </c>
      <c r="J69" s="70" t="s">
        <v>14150</v>
      </c>
      <c r="K69" s="70">
        <v>5700000</v>
      </c>
      <c r="L69" s="68" t="s">
        <v>67</v>
      </c>
      <c r="M69" s="71" t="s">
        <v>13628</v>
      </c>
      <c r="N69" s="71">
        <v>1082998041</v>
      </c>
      <c r="O69" s="75">
        <v>435</v>
      </c>
      <c r="P69" s="334">
        <v>45343</v>
      </c>
      <c r="Q69" s="70">
        <v>163000000</v>
      </c>
      <c r="R69" s="334">
        <v>45358</v>
      </c>
      <c r="S69" s="70">
        <v>5700000</v>
      </c>
      <c r="T69" s="67" t="s">
        <v>66</v>
      </c>
      <c r="U69" s="71">
        <v>72220242</v>
      </c>
      <c r="V69" s="71" t="s">
        <v>6134</v>
      </c>
      <c r="W69" s="78">
        <v>45357</v>
      </c>
      <c r="X69" s="78">
        <v>45358</v>
      </c>
      <c r="Y69" s="251" t="s">
        <v>74</v>
      </c>
      <c r="Z69" s="78">
        <v>45438</v>
      </c>
      <c r="AA69" s="71">
        <f t="shared" si="0"/>
        <v>80</v>
      </c>
      <c r="AB69" s="70">
        <v>0</v>
      </c>
      <c r="AC69" s="70">
        <v>0</v>
      </c>
      <c r="AD69" s="70">
        <v>0</v>
      </c>
      <c r="AE69" s="76" t="s">
        <v>74</v>
      </c>
      <c r="AF69" s="71">
        <f t="shared" si="1"/>
        <v>0</v>
      </c>
      <c r="AG69" s="70">
        <v>0</v>
      </c>
      <c r="AH69" s="70">
        <v>0</v>
      </c>
      <c r="AI69" s="76" t="s">
        <v>74</v>
      </c>
      <c r="AJ69" s="67">
        <v>0</v>
      </c>
      <c r="AK69" s="76" t="s">
        <v>74</v>
      </c>
      <c r="AL69" s="76" t="s">
        <v>74</v>
      </c>
      <c r="AM69" s="71">
        <f t="shared" si="2"/>
        <v>0</v>
      </c>
      <c r="AN69" s="71">
        <f>+K69+AC69-AH69</f>
        <v>5700000</v>
      </c>
      <c r="AO69" s="67" t="s">
        <v>94</v>
      </c>
      <c r="AP69" s="70">
        <v>0</v>
      </c>
      <c r="AQ69" s="67" t="s">
        <v>94</v>
      </c>
      <c r="AR69" s="70">
        <v>0</v>
      </c>
      <c r="AS69" s="80" t="s">
        <v>74</v>
      </c>
      <c r="AT69" s="135">
        <v>5700000</v>
      </c>
      <c r="AU69" s="82">
        <f t="shared" si="3"/>
        <v>0</v>
      </c>
      <c r="AV69" s="83">
        <f t="shared" si="4"/>
        <v>1</v>
      </c>
      <c r="AW69" s="80" t="s">
        <v>74</v>
      </c>
      <c r="AX69" s="67" t="s">
        <v>95</v>
      </c>
      <c r="AY69" s="185" t="s">
        <v>14149</v>
      </c>
      <c r="AZ69" s="68" t="s">
        <v>66</v>
      </c>
      <c r="BA69" s="68" t="s">
        <v>66</v>
      </c>
    </row>
    <row r="70" spans="2:53" x14ac:dyDescent="0.25">
      <c r="B70" s="68">
        <v>2024</v>
      </c>
      <c r="C70" s="68">
        <v>891780111</v>
      </c>
      <c r="D70" s="69" t="s">
        <v>64</v>
      </c>
      <c r="E70" s="70" t="s">
        <v>14148</v>
      </c>
      <c r="F70" s="70" t="s">
        <v>14147</v>
      </c>
      <c r="G70" s="251">
        <v>0</v>
      </c>
      <c r="H70" s="67" t="s">
        <v>72</v>
      </c>
      <c r="I70" s="70" t="s">
        <v>723</v>
      </c>
      <c r="J70" s="70" t="s">
        <v>14146</v>
      </c>
      <c r="K70" s="70">
        <v>16000000</v>
      </c>
      <c r="L70" s="68" t="s">
        <v>67</v>
      </c>
      <c r="M70" s="71" t="s">
        <v>14145</v>
      </c>
      <c r="N70" s="71">
        <v>7633232</v>
      </c>
      <c r="O70" s="75">
        <v>499</v>
      </c>
      <c r="P70" s="334">
        <v>45349</v>
      </c>
      <c r="Q70" s="70">
        <v>32600000</v>
      </c>
      <c r="R70" s="334">
        <v>45359</v>
      </c>
      <c r="S70" s="70">
        <v>16000000</v>
      </c>
      <c r="T70" s="67" t="s">
        <v>66</v>
      </c>
      <c r="U70" s="71">
        <v>1082939683</v>
      </c>
      <c r="V70" s="71" t="s">
        <v>12134</v>
      </c>
      <c r="W70" s="78">
        <v>45357</v>
      </c>
      <c r="X70" s="78">
        <v>45359</v>
      </c>
      <c r="Y70" s="251" t="s">
        <v>74</v>
      </c>
      <c r="Z70" s="78">
        <v>45462</v>
      </c>
      <c r="AA70" s="71">
        <f t="shared" si="0"/>
        <v>103</v>
      </c>
      <c r="AB70" s="70">
        <v>0</v>
      </c>
      <c r="AC70" s="70">
        <v>0</v>
      </c>
      <c r="AD70" s="70">
        <v>0</v>
      </c>
      <c r="AE70" s="76" t="s">
        <v>74</v>
      </c>
      <c r="AF70" s="71">
        <f t="shared" si="1"/>
        <v>0</v>
      </c>
      <c r="AG70" s="70">
        <v>0</v>
      </c>
      <c r="AH70" s="70">
        <v>0</v>
      </c>
      <c r="AI70" s="76" t="s">
        <v>74</v>
      </c>
      <c r="AJ70" s="67">
        <v>0</v>
      </c>
      <c r="AK70" s="76" t="s">
        <v>74</v>
      </c>
      <c r="AL70" s="76" t="s">
        <v>74</v>
      </c>
      <c r="AM70" s="71">
        <f t="shared" si="2"/>
        <v>0</v>
      </c>
      <c r="AN70" s="71">
        <f>+K70+AC70-AH70</f>
        <v>16000000</v>
      </c>
      <c r="AO70" s="67" t="s">
        <v>94</v>
      </c>
      <c r="AP70" s="70">
        <v>0</v>
      </c>
      <c r="AQ70" s="67" t="s">
        <v>94</v>
      </c>
      <c r="AR70" s="70">
        <v>0</v>
      </c>
      <c r="AS70" s="80" t="s">
        <v>74</v>
      </c>
      <c r="AT70" s="135">
        <v>16000000</v>
      </c>
      <c r="AU70" s="82">
        <f t="shared" si="3"/>
        <v>0</v>
      </c>
      <c r="AV70" s="83">
        <f t="shared" si="4"/>
        <v>1</v>
      </c>
      <c r="AW70" s="80" t="s">
        <v>74</v>
      </c>
      <c r="AX70" s="67" t="s">
        <v>95</v>
      </c>
      <c r="AY70" s="185" t="s">
        <v>14144</v>
      </c>
      <c r="AZ70" s="68" t="s">
        <v>66</v>
      </c>
      <c r="BA70" s="68" t="s">
        <v>66</v>
      </c>
    </row>
    <row r="71" spans="2:53" x14ac:dyDescent="0.25">
      <c r="B71" s="68">
        <v>2024</v>
      </c>
      <c r="C71" s="68">
        <v>891780111</v>
      </c>
      <c r="D71" s="69" t="s">
        <v>64</v>
      </c>
      <c r="E71" s="70" t="s">
        <v>14143</v>
      </c>
      <c r="F71" s="70" t="s">
        <v>14142</v>
      </c>
      <c r="G71" s="251">
        <v>0</v>
      </c>
      <c r="H71" s="67" t="s">
        <v>72</v>
      </c>
      <c r="I71" s="70" t="s">
        <v>723</v>
      </c>
      <c r="J71" s="70" t="s">
        <v>14141</v>
      </c>
      <c r="K71" s="70">
        <v>5700000</v>
      </c>
      <c r="L71" s="68" t="s">
        <v>67</v>
      </c>
      <c r="M71" s="71" t="s">
        <v>3591</v>
      </c>
      <c r="N71" s="71">
        <v>1004369361</v>
      </c>
      <c r="O71" s="75">
        <v>435</v>
      </c>
      <c r="P71" s="334">
        <v>45343</v>
      </c>
      <c r="Q71" s="70">
        <v>163000000</v>
      </c>
      <c r="R71" s="334">
        <v>45359</v>
      </c>
      <c r="S71" s="70">
        <v>5700000</v>
      </c>
      <c r="T71" s="67" t="s">
        <v>66</v>
      </c>
      <c r="U71" s="71">
        <v>72220242</v>
      </c>
      <c r="V71" s="71" t="s">
        <v>6134</v>
      </c>
      <c r="W71" s="78">
        <v>45357</v>
      </c>
      <c r="X71" s="78">
        <v>45359</v>
      </c>
      <c r="Y71" s="251" t="s">
        <v>74</v>
      </c>
      <c r="Z71" s="78">
        <v>45438</v>
      </c>
      <c r="AA71" s="71">
        <f t="shared" si="0"/>
        <v>79</v>
      </c>
      <c r="AB71" s="70">
        <v>0</v>
      </c>
      <c r="AC71" s="70">
        <v>0</v>
      </c>
      <c r="AD71" s="70">
        <v>0</v>
      </c>
      <c r="AE71" s="76" t="s">
        <v>74</v>
      </c>
      <c r="AF71" s="71">
        <f t="shared" si="1"/>
        <v>0</v>
      </c>
      <c r="AG71" s="70">
        <v>0</v>
      </c>
      <c r="AH71" s="70">
        <v>0</v>
      </c>
      <c r="AI71" s="76" t="s">
        <v>74</v>
      </c>
      <c r="AJ71" s="67">
        <v>0</v>
      </c>
      <c r="AK71" s="76" t="s">
        <v>74</v>
      </c>
      <c r="AL71" s="76" t="s">
        <v>74</v>
      </c>
      <c r="AM71" s="71">
        <f t="shared" si="2"/>
        <v>0</v>
      </c>
      <c r="AN71" s="71">
        <f>+K71+AC71-AH71</f>
        <v>5700000</v>
      </c>
      <c r="AO71" s="67" t="s">
        <v>94</v>
      </c>
      <c r="AP71" s="70">
        <v>0</v>
      </c>
      <c r="AQ71" s="67" t="s">
        <v>94</v>
      </c>
      <c r="AR71" s="70">
        <v>0</v>
      </c>
      <c r="AS71" s="80" t="s">
        <v>74</v>
      </c>
      <c r="AT71" s="135">
        <v>5700000</v>
      </c>
      <c r="AU71" s="82">
        <f t="shared" si="3"/>
        <v>0</v>
      </c>
      <c r="AV71" s="83">
        <f t="shared" si="4"/>
        <v>1</v>
      </c>
      <c r="AW71" s="80" t="s">
        <v>74</v>
      </c>
      <c r="AX71" s="67" t="s">
        <v>95</v>
      </c>
      <c r="AY71" s="185" t="s">
        <v>14140</v>
      </c>
      <c r="AZ71" s="68" t="s">
        <v>66</v>
      </c>
      <c r="BA71" s="68" t="s">
        <v>66</v>
      </c>
    </row>
    <row r="72" spans="2:53" x14ac:dyDescent="0.25">
      <c r="B72" s="68">
        <v>2024</v>
      </c>
      <c r="C72" s="68">
        <v>891780111</v>
      </c>
      <c r="D72" s="69" t="s">
        <v>64</v>
      </c>
      <c r="E72" s="70" t="s">
        <v>14139</v>
      </c>
      <c r="F72" s="70" t="s">
        <v>14138</v>
      </c>
      <c r="G72" s="251">
        <v>0</v>
      </c>
      <c r="H72" s="67" t="s">
        <v>72</v>
      </c>
      <c r="I72" s="70" t="s">
        <v>723</v>
      </c>
      <c r="J72" s="70" t="s">
        <v>14137</v>
      </c>
      <c r="K72" s="70">
        <v>3500000</v>
      </c>
      <c r="L72" s="68" t="s">
        <v>67</v>
      </c>
      <c r="M72" s="71" t="s">
        <v>12172</v>
      </c>
      <c r="N72" s="71">
        <v>1082902907</v>
      </c>
      <c r="O72" s="75">
        <v>544</v>
      </c>
      <c r="P72" s="334">
        <v>45352</v>
      </c>
      <c r="Q72" s="70">
        <v>6300000</v>
      </c>
      <c r="R72" s="334">
        <v>45359</v>
      </c>
      <c r="S72" s="70">
        <v>3500000</v>
      </c>
      <c r="T72" s="67" t="s">
        <v>66</v>
      </c>
      <c r="U72" s="71">
        <v>12564670</v>
      </c>
      <c r="V72" s="71" t="s">
        <v>13642</v>
      </c>
      <c r="W72" s="78">
        <v>45357</v>
      </c>
      <c r="X72" s="78">
        <v>45359</v>
      </c>
      <c r="Y72" s="251" t="s">
        <v>74</v>
      </c>
      <c r="Z72" s="78">
        <v>45370</v>
      </c>
      <c r="AA72" s="71">
        <f t="shared" ref="AA72:AA135" si="5">+IF(Y72="1800-01-01",Z72-X72,Z72-Y72)</f>
        <v>11</v>
      </c>
      <c r="AB72" s="70">
        <v>0</v>
      </c>
      <c r="AC72" s="70">
        <v>0</v>
      </c>
      <c r="AD72" s="70">
        <v>0</v>
      </c>
      <c r="AE72" s="76" t="s">
        <v>74</v>
      </c>
      <c r="AF72" s="71">
        <f t="shared" ref="AF72:AF135" si="6">+IF(AE72="1800-01-01",0,AE72-Z72)</f>
        <v>0</v>
      </c>
      <c r="AG72" s="70">
        <v>0</v>
      </c>
      <c r="AH72" s="70">
        <v>0</v>
      </c>
      <c r="AI72" s="76" t="s">
        <v>74</v>
      </c>
      <c r="AJ72" s="67">
        <v>0</v>
      </c>
      <c r="AK72" s="76" t="s">
        <v>74</v>
      </c>
      <c r="AL72" s="76" t="s">
        <v>74</v>
      </c>
      <c r="AM72" s="71">
        <f t="shared" ref="AM72:AM135" si="7">+IF(AK72="1800-01-01",0,AL72-AK72)</f>
        <v>0</v>
      </c>
      <c r="AN72" s="71">
        <f>+K72+AC72-AH72</f>
        <v>3500000</v>
      </c>
      <c r="AO72" s="67" t="s">
        <v>94</v>
      </c>
      <c r="AP72" s="70">
        <v>0</v>
      </c>
      <c r="AQ72" s="67" t="s">
        <v>94</v>
      </c>
      <c r="AR72" s="70">
        <v>0</v>
      </c>
      <c r="AS72" s="80" t="s">
        <v>74</v>
      </c>
      <c r="AT72" s="135">
        <v>3500000</v>
      </c>
      <c r="AU72" s="82">
        <f t="shared" ref="AU72:AU135" si="8">AN72-AT72</f>
        <v>0</v>
      </c>
      <c r="AV72" s="83">
        <f t="shared" ref="AV72:AV135" si="9">+IFERROR(AT72/AN72,"_")</f>
        <v>1</v>
      </c>
      <c r="AW72" s="80" t="s">
        <v>74</v>
      </c>
      <c r="AX72" s="67" t="s">
        <v>95</v>
      </c>
      <c r="AY72" s="185" t="s">
        <v>14136</v>
      </c>
      <c r="AZ72" s="68" t="s">
        <v>66</v>
      </c>
      <c r="BA72" s="68" t="s">
        <v>66</v>
      </c>
    </row>
    <row r="73" spans="2:53" x14ac:dyDescent="0.25">
      <c r="B73" s="68">
        <v>2024</v>
      </c>
      <c r="C73" s="68">
        <v>891780111</v>
      </c>
      <c r="D73" s="69" t="s">
        <v>64</v>
      </c>
      <c r="E73" s="70" t="s">
        <v>14135</v>
      </c>
      <c r="F73" s="70" t="s">
        <v>14134</v>
      </c>
      <c r="G73" s="251">
        <v>0</v>
      </c>
      <c r="H73" s="67" t="s">
        <v>72</v>
      </c>
      <c r="I73" s="70" t="s">
        <v>723</v>
      </c>
      <c r="J73" s="70" t="s">
        <v>14133</v>
      </c>
      <c r="K73" s="70">
        <v>12000000</v>
      </c>
      <c r="L73" s="68" t="s">
        <v>67</v>
      </c>
      <c r="M73" s="71" t="s">
        <v>14132</v>
      </c>
      <c r="N73" s="71">
        <v>1102875667</v>
      </c>
      <c r="O73" s="75">
        <v>499</v>
      </c>
      <c r="P73" s="334">
        <v>45349</v>
      </c>
      <c r="Q73" s="70">
        <v>32600000</v>
      </c>
      <c r="R73" s="334">
        <v>45362</v>
      </c>
      <c r="S73" s="70">
        <v>12000000</v>
      </c>
      <c r="T73" s="67" t="s">
        <v>66</v>
      </c>
      <c r="U73" s="71">
        <v>1082939683</v>
      </c>
      <c r="V73" s="71" t="s">
        <v>12134</v>
      </c>
      <c r="W73" s="78">
        <v>45358</v>
      </c>
      <c r="X73" s="78">
        <v>45362</v>
      </c>
      <c r="Y73" s="251" t="s">
        <v>74</v>
      </c>
      <c r="Z73" s="78">
        <v>45461</v>
      </c>
      <c r="AA73" s="71">
        <f t="shared" si="5"/>
        <v>99</v>
      </c>
      <c r="AB73" s="70">
        <v>0</v>
      </c>
      <c r="AC73" s="70">
        <v>0</v>
      </c>
      <c r="AD73" s="70">
        <v>0</v>
      </c>
      <c r="AE73" s="76" t="s">
        <v>74</v>
      </c>
      <c r="AF73" s="71">
        <f t="shared" si="6"/>
        <v>0</v>
      </c>
      <c r="AG73" s="70">
        <v>0</v>
      </c>
      <c r="AH73" s="70">
        <v>0</v>
      </c>
      <c r="AI73" s="76" t="s">
        <v>74</v>
      </c>
      <c r="AJ73" s="67">
        <v>0</v>
      </c>
      <c r="AK73" s="76" t="s">
        <v>74</v>
      </c>
      <c r="AL73" s="76" t="s">
        <v>74</v>
      </c>
      <c r="AM73" s="71">
        <f t="shared" si="7"/>
        <v>0</v>
      </c>
      <c r="AN73" s="71">
        <f>+K73+AC73-AH73</f>
        <v>12000000</v>
      </c>
      <c r="AO73" s="67" t="s">
        <v>94</v>
      </c>
      <c r="AP73" s="70">
        <v>0</v>
      </c>
      <c r="AQ73" s="67" t="s">
        <v>94</v>
      </c>
      <c r="AR73" s="70">
        <v>0</v>
      </c>
      <c r="AS73" s="80" t="s">
        <v>74</v>
      </c>
      <c r="AT73" s="135">
        <v>9000000</v>
      </c>
      <c r="AU73" s="82">
        <f t="shared" si="8"/>
        <v>3000000</v>
      </c>
      <c r="AV73" s="83">
        <f t="shared" si="9"/>
        <v>0.75</v>
      </c>
      <c r="AW73" s="80" t="s">
        <v>74</v>
      </c>
      <c r="AX73" s="67" t="s">
        <v>95</v>
      </c>
      <c r="AY73" s="185" t="s">
        <v>14131</v>
      </c>
      <c r="AZ73" s="68" t="s">
        <v>66</v>
      </c>
      <c r="BA73" s="68" t="s">
        <v>66</v>
      </c>
    </row>
    <row r="74" spans="2:53" x14ac:dyDescent="0.25">
      <c r="B74" s="68">
        <v>2024</v>
      </c>
      <c r="C74" s="68">
        <v>891780111</v>
      </c>
      <c r="D74" s="69" t="s">
        <v>64</v>
      </c>
      <c r="E74" s="70" t="s">
        <v>14130</v>
      </c>
      <c r="F74" s="70" t="s">
        <v>14129</v>
      </c>
      <c r="G74" s="251">
        <v>0</v>
      </c>
      <c r="H74" s="67" t="s">
        <v>72</v>
      </c>
      <c r="I74" s="70" t="s">
        <v>723</v>
      </c>
      <c r="J74" s="70" t="s">
        <v>14128</v>
      </c>
      <c r="K74" s="70">
        <v>11400000</v>
      </c>
      <c r="L74" s="68" t="s">
        <v>67</v>
      </c>
      <c r="M74" s="71" t="s">
        <v>3585</v>
      </c>
      <c r="N74" s="71">
        <v>1082941708</v>
      </c>
      <c r="O74" s="75">
        <v>435</v>
      </c>
      <c r="P74" s="334">
        <v>45343</v>
      </c>
      <c r="Q74" s="70">
        <v>163000000</v>
      </c>
      <c r="R74" s="334">
        <v>45362</v>
      </c>
      <c r="S74" s="70">
        <v>11400000</v>
      </c>
      <c r="T74" s="67" t="s">
        <v>66</v>
      </c>
      <c r="U74" s="71">
        <v>72220242</v>
      </c>
      <c r="V74" s="71" t="s">
        <v>6134</v>
      </c>
      <c r="W74" s="78">
        <v>45358</v>
      </c>
      <c r="X74" s="78">
        <v>45362</v>
      </c>
      <c r="Y74" s="251" t="s">
        <v>74</v>
      </c>
      <c r="Z74" s="78">
        <v>45438</v>
      </c>
      <c r="AA74" s="71">
        <f t="shared" si="5"/>
        <v>76</v>
      </c>
      <c r="AB74" s="70">
        <v>0</v>
      </c>
      <c r="AC74" s="70">
        <v>0</v>
      </c>
      <c r="AD74" s="70">
        <v>0</v>
      </c>
      <c r="AE74" s="76" t="s">
        <v>74</v>
      </c>
      <c r="AF74" s="71">
        <f t="shared" si="6"/>
        <v>0</v>
      </c>
      <c r="AG74" s="70">
        <v>0</v>
      </c>
      <c r="AH74" s="70">
        <v>0</v>
      </c>
      <c r="AI74" s="76" t="s">
        <v>74</v>
      </c>
      <c r="AJ74" s="67">
        <v>0</v>
      </c>
      <c r="AK74" s="76" t="s">
        <v>74</v>
      </c>
      <c r="AL74" s="76" t="s">
        <v>74</v>
      </c>
      <c r="AM74" s="71">
        <f t="shared" si="7"/>
        <v>0</v>
      </c>
      <c r="AN74" s="71">
        <f>+K74+AC74-AH74</f>
        <v>11400000</v>
      </c>
      <c r="AO74" s="67" t="s">
        <v>94</v>
      </c>
      <c r="AP74" s="70">
        <v>0</v>
      </c>
      <c r="AQ74" s="67" t="s">
        <v>94</v>
      </c>
      <c r="AR74" s="70">
        <v>0</v>
      </c>
      <c r="AS74" s="80" t="s">
        <v>74</v>
      </c>
      <c r="AT74" s="135">
        <v>11400000</v>
      </c>
      <c r="AU74" s="82">
        <f t="shared" si="8"/>
        <v>0</v>
      </c>
      <c r="AV74" s="83">
        <f t="shared" si="9"/>
        <v>1</v>
      </c>
      <c r="AW74" s="80" t="s">
        <v>74</v>
      </c>
      <c r="AX74" s="67" t="s">
        <v>95</v>
      </c>
      <c r="AY74" s="185" t="s">
        <v>14127</v>
      </c>
      <c r="AZ74" s="68" t="s">
        <v>66</v>
      </c>
      <c r="BA74" s="68" t="s">
        <v>66</v>
      </c>
    </row>
    <row r="75" spans="2:53" x14ac:dyDescent="0.25">
      <c r="B75" s="68">
        <v>2024</v>
      </c>
      <c r="C75" s="68">
        <v>891780111</v>
      </c>
      <c r="D75" s="69" t="s">
        <v>64</v>
      </c>
      <c r="E75" s="70" t="s">
        <v>14126</v>
      </c>
      <c r="F75" s="70" t="s">
        <v>14125</v>
      </c>
      <c r="G75" s="251">
        <v>0</v>
      </c>
      <c r="H75" s="67" t="s">
        <v>72</v>
      </c>
      <c r="I75" s="69" t="s">
        <v>65</v>
      </c>
      <c r="J75" s="70" t="s">
        <v>14124</v>
      </c>
      <c r="K75" s="70">
        <v>11200000</v>
      </c>
      <c r="L75" s="68" t="s">
        <v>67</v>
      </c>
      <c r="M75" s="71" t="s">
        <v>13065</v>
      </c>
      <c r="N75" s="71">
        <v>1062402254</v>
      </c>
      <c r="O75" s="75">
        <v>573</v>
      </c>
      <c r="P75" s="334">
        <v>45356</v>
      </c>
      <c r="Q75" s="70">
        <v>11200000</v>
      </c>
      <c r="R75" s="334">
        <v>45363</v>
      </c>
      <c r="S75" s="70">
        <v>11200000</v>
      </c>
      <c r="T75" s="67" t="s">
        <v>66</v>
      </c>
      <c r="U75" s="71">
        <v>57294316</v>
      </c>
      <c r="V75" s="71" t="s">
        <v>13064</v>
      </c>
      <c r="W75" s="78">
        <v>45362</v>
      </c>
      <c r="X75" s="78">
        <v>45363</v>
      </c>
      <c r="Y75" s="251" t="s">
        <v>74</v>
      </c>
      <c r="Z75" s="78">
        <v>45458</v>
      </c>
      <c r="AA75" s="71">
        <f t="shared" si="5"/>
        <v>95</v>
      </c>
      <c r="AB75" s="70">
        <v>0</v>
      </c>
      <c r="AC75" s="70">
        <v>0</v>
      </c>
      <c r="AD75" s="70">
        <v>0</v>
      </c>
      <c r="AE75" s="76" t="s">
        <v>74</v>
      </c>
      <c r="AF75" s="71">
        <f t="shared" si="6"/>
        <v>0</v>
      </c>
      <c r="AG75" s="70">
        <v>0</v>
      </c>
      <c r="AH75" s="70">
        <v>0</v>
      </c>
      <c r="AI75" s="76" t="s">
        <v>74</v>
      </c>
      <c r="AJ75" s="67">
        <v>0</v>
      </c>
      <c r="AK75" s="76" t="s">
        <v>74</v>
      </c>
      <c r="AL75" s="76" t="s">
        <v>74</v>
      </c>
      <c r="AM75" s="71">
        <f t="shared" si="7"/>
        <v>0</v>
      </c>
      <c r="AN75" s="71">
        <f>+K75+AC75-AH75</f>
        <v>11200000</v>
      </c>
      <c r="AO75" s="67" t="s">
        <v>66</v>
      </c>
      <c r="AP75" s="70">
        <v>11200000</v>
      </c>
      <c r="AQ75" s="67" t="s">
        <v>94</v>
      </c>
      <c r="AR75" s="70">
        <v>0</v>
      </c>
      <c r="AS75" s="80" t="s">
        <v>74</v>
      </c>
      <c r="AT75" s="135">
        <v>11200000</v>
      </c>
      <c r="AU75" s="82">
        <f t="shared" si="8"/>
        <v>0</v>
      </c>
      <c r="AV75" s="83">
        <f t="shared" si="9"/>
        <v>1</v>
      </c>
      <c r="AW75" s="80" t="s">
        <v>74</v>
      </c>
      <c r="AX75" s="67" t="s">
        <v>95</v>
      </c>
      <c r="AY75" s="185" t="s">
        <v>14123</v>
      </c>
      <c r="AZ75" s="68" t="s">
        <v>66</v>
      </c>
      <c r="BA75" s="68" t="s">
        <v>66</v>
      </c>
    </row>
    <row r="76" spans="2:53" x14ac:dyDescent="0.25">
      <c r="B76" s="68">
        <v>2024</v>
      </c>
      <c r="C76" s="68">
        <v>891780111</v>
      </c>
      <c r="D76" s="69" t="s">
        <v>64</v>
      </c>
      <c r="E76" s="70" t="s">
        <v>14122</v>
      </c>
      <c r="F76" s="70" t="s">
        <v>14121</v>
      </c>
      <c r="G76" s="251">
        <v>0</v>
      </c>
      <c r="H76" s="67" t="s">
        <v>72</v>
      </c>
      <c r="I76" s="69" t="s">
        <v>723</v>
      </c>
      <c r="J76" s="70" t="s">
        <v>14120</v>
      </c>
      <c r="K76" s="70">
        <v>11400000</v>
      </c>
      <c r="L76" s="68" t="s">
        <v>67</v>
      </c>
      <c r="M76" s="71" t="s">
        <v>3596</v>
      </c>
      <c r="N76" s="71">
        <v>84455378</v>
      </c>
      <c r="O76" s="75">
        <v>435</v>
      </c>
      <c r="P76" s="334">
        <v>45343</v>
      </c>
      <c r="Q76" s="70">
        <v>163000000</v>
      </c>
      <c r="R76" s="334">
        <v>45363</v>
      </c>
      <c r="S76" s="70">
        <v>11400000</v>
      </c>
      <c r="T76" s="67" t="s">
        <v>66</v>
      </c>
      <c r="U76" s="71">
        <v>72220242</v>
      </c>
      <c r="V76" s="71" t="s">
        <v>6134</v>
      </c>
      <c r="W76" s="78">
        <v>45362</v>
      </c>
      <c r="X76" s="78">
        <v>45363</v>
      </c>
      <c r="Y76" s="251" t="s">
        <v>74</v>
      </c>
      <c r="Z76" s="78">
        <v>45438</v>
      </c>
      <c r="AA76" s="71">
        <f t="shared" si="5"/>
        <v>75</v>
      </c>
      <c r="AB76" s="70">
        <v>0</v>
      </c>
      <c r="AC76" s="70">
        <v>0</v>
      </c>
      <c r="AD76" s="70">
        <v>0</v>
      </c>
      <c r="AE76" s="76" t="s">
        <v>74</v>
      </c>
      <c r="AF76" s="71">
        <f t="shared" si="6"/>
        <v>0</v>
      </c>
      <c r="AG76" s="70">
        <v>0</v>
      </c>
      <c r="AH76" s="70">
        <v>0</v>
      </c>
      <c r="AI76" s="76" t="s">
        <v>74</v>
      </c>
      <c r="AJ76" s="67">
        <v>0</v>
      </c>
      <c r="AK76" s="76" t="s">
        <v>74</v>
      </c>
      <c r="AL76" s="76" t="s">
        <v>74</v>
      </c>
      <c r="AM76" s="71">
        <f t="shared" si="7"/>
        <v>0</v>
      </c>
      <c r="AN76" s="71">
        <f>+K76+AC76-AH76</f>
        <v>11400000</v>
      </c>
      <c r="AO76" s="67" t="s">
        <v>94</v>
      </c>
      <c r="AP76" s="70">
        <v>0</v>
      </c>
      <c r="AQ76" s="67" t="s">
        <v>94</v>
      </c>
      <c r="AR76" s="70">
        <v>0</v>
      </c>
      <c r="AS76" s="80" t="s">
        <v>74</v>
      </c>
      <c r="AT76" s="135">
        <v>11400000</v>
      </c>
      <c r="AU76" s="82">
        <f t="shared" si="8"/>
        <v>0</v>
      </c>
      <c r="AV76" s="83">
        <f t="shared" si="9"/>
        <v>1</v>
      </c>
      <c r="AW76" s="80" t="s">
        <v>74</v>
      </c>
      <c r="AX76" s="67" t="s">
        <v>95</v>
      </c>
      <c r="AY76" s="185" t="s">
        <v>14119</v>
      </c>
      <c r="AZ76" s="68" t="s">
        <v>66</v>
      </c>
      <c r="BA76" s="68" t="s">
        <v>66</v>
      </c>
    </row>
    <row r="77" spans="2:53" x14ac:dyDescent="0.25">
      <c r="B77" s="68">
        <v>2024</v>
      </c>
      <c r="C77" s="68">
        <v>891780111</v>
      </c>
      <c r="D77" s="69" t="s">
        <v>64</v>
      </c>
      <c r="E77" s="70" t="s">
        <v>14118</v>
      </c>
      <c r="F77" s="70" t="s">
        <v>14117</v>
      </c>
      <c r="G77" s="251">
        <v>0</v>
      </c>
      <c r="H77" s="67" t="s">
        <v>72</v>
      </c>
      <c r="I77" s="69" t="s">
        <v>723</v>
      </c>
      <c r="J77" s="70" t="s">
        <v>14116</v>
      </c>
      <c r="K77" s="70">
        <v>23800000</v>
      </c>
      <c r="L77" s="68" t="s">
        <v>67</v>
      </c>
      <c r="M77" s="71" t="s">
        <v>8540</v>
      </c>
      <c r="N77" s="71">
        <v>1083560113</v>
      </c>
      <c r="O77" s="75">
        <v>223</v>
      </c>
      <c r="P77" s="334">
        <v>45323</v>
      </c>
      <c r="Q77" s="70">
        <v>108400000</v>
      </c>
      <c r="R77" s="334">
        <v>45363</v>
      </c>
      <c r="S77" s="70">
        <v>23800000</v>
      </c>
      <c r="T77" s="67" t="s">
        <v>66</v>
      </c>
      <c r="U77" s="71">
        <v>16078654</v>
      </c>
      <c r="V77" s="71" t="s">
        <v>1524</v>
      </c>
      <c r="W77" s="78">
        <v>45362</v>
      </c>
      <c r="X77" s="78">
        <v>45363</v>
      </c>
      <c r="Y77" s="251" t="s">
        <v>74</v>
      </c>
      <c r="Z77" s="78">
        <v>45565</v>
      </c>
      <c r="AA77" s="71">
        <f t="shared" si="5"/>
        <v>202</v>
      </c>
      <c r="AB77" s="70">
        <v>0</v>
      </c>
      <c r="AC77" s="70">
        <v>0</v>
      </c>
      <c r="AD77" s="70">
        <v>0</v>
      </c>
      <c r="AE77" s="76" t="s">
        <v>74</v>
      </c>
      <c r="AF77" s="71">
        <f t="shared" si="6"/>
        <v>0</v>
      </c>
      <c r="AG77" s="70">
        <v>0</v>
      </c>
      <c r="AH77" s="70">
        <v>0</v>
      </c>
      <c r="AI77" s="76" t="s">
        <v>74</v>
      </c>
      <c r="AJ77" s="67">
        <v>0</v>
      </c>
      <c r="AK77" s="76" t="s">
        <v>74</v>
      </c>
      <c r="AL77" s="76" t="s">
        <v>74</v>
      </c>
      <c r="AM77" s="71">
        <f t="shared" si="7"/>
        <v>0</v>
      </c>
      <c r="AN77" s="71">
        <f>+K77+AC77-AH77</f>
        <v>23800000</v>
      </c>
      <c r="AO77" s="67" t="s">
        <v>94</v>
      </c>
      <c r="AP77" s="70">
        <v>0</v>
      </c>
      <c r="AQ77" s="67" t="s">
        <v>94</v>
      </c>
      <c r="AR77" s="70">
        <v>0</v>
      </c>
      <c r="AS77" s="80" t="s">
        <v>74</v>
      </c>
      <c r="AT77" s="135">
        <v>13600000</v>
      </c>
      <c r="AU77" s="82">
        <f t="shared" si="8"/>
        <v>10200000</v>
      </c>
      <c r="AV77" s="83">
        <f t="shared" si="9"/>
        <v>0.5714285714285714</v>
      </c>
      <c r="AW77" s="80" t="s">
        <v>74</v>
      </c>
      <c r="AX77" s="67" t="s">
        <v>95</v>
      </c>
      <c r="AY77" s="185" t="s">
        <v>14115</v>
      </c>
      <c r="AZ77" s="68" t="s">
        <v>66</v>
      </c>
      <c r="BA77" s="68" t="s">
        <v>66</v>
      </c>
    </row>
    <row r="78" spans="2:53" x14ac:dyDescent="0.25">
      <c r="B78" s="68">
        <v>2024</v>
      </c>
      <c r="C78" s="68">
        <v>891780111</v>
      </c>
      <c r="D78" s="69" t="s">
        <v>64</v>
      </c>
      <c r="E78" s="70" t="s">
        <v>14114</v>
      </c>
      <c r="F78" s="70" t="s">
        <v>14113</v>
      </c>
      <c r="G78" s="251">
        <v>0</v>
      </c>
      <c r="H78" s="67" t="s">
        <v>72</v>
      </c>
      <c r="I78" s="69" t="s">
        <v>723</v>
      </c>
      <c r="J78" s="70" t="s">
        <v>14112</v>
      </c>
      <c r="K78" s="70">
        <v>23800000</v>
      </c>
      <c r="L78" s="68" t="s">
        <v>67</v>
      </c>
      <c r="M78" s="71" t="s">
        <v>14111</v>
      </c>
      <c r="N78" s="71">
        <v>57460690</v>
      </c>
      <c r="O78" s="75">
        <v>435</v>
      </c>
      <c r="P78" s="334">
        <v>45343</v>
      </c>
      <c r="Q78" s="70">
        <v>163000000</v>
      </c>
      <c r="R78" s="334">
        <v>45363</v>
      </c>
      <c r="S78" s="70">
        <v>23800000</v>
      </c>
      <c r="T78" s="67" t="s">
        <v>66</v>
      </c>
      <c r="U78" s="71">
        <v>72220242</v>
      </c>
      <c r="V78" s="71" t="s">
        <v>6134</v>
      </c>
      <c r="W78" s="78">
        <v>45362</v>
      </c>
      <c r="X78" s="78">
        <v>45363</v>
      </c>
      <c r="Y78" s="251" t="s">
        <v>74</v>
      </c>
      <c r="Z78" s="78">
        <v>45561</v>
      </c>
      <c r="AA78" s="71">
        <f t="shared" si="5"/>
        <v>198</v>
      </c>
      <c r="AB78" s="70">
        <v>0</v>
      </c>
      <c r="AC78" s="70">
        <v>0</v>
      </c>
      <c r="AD78" s="70">
        <v>0</v>
      </c>
      <c r="AE78" s="76" t="s">
        <v>74</v>
      </c>
      <c r="AF78" s="71">
        <f t="shared" si="6"/>
        <v>0</v>
      </c>
      <c r="AG78" s="70">
        <v>0</v>
      </c>
      <c r="AH78" s="70">
        <v>0</v>
      </c>
      <c r="AI78" s="76" t="s">
        <v>74</v>
      </c>
      <c r="AJ78" s="67">
        <v>1</v>
      </c>
      <c r="AK78" s="76">
        <v>45544</v>
      </c>
      <c r="AL78" s="76">
        <v>45606</v>
      </c>
      <c r="AM78" s="71">
        <f t="shared" si="7"/>
        <v>62</v>
      </c>
      <c r="AN78" s="71">
        <f>+K78+AC78-AH78</f>
        <v>23800000</v>
      </c>
      <c r="AO78" s="67" t="s">
        <v>94</v>
      </c>
      <c r="AP78" s="70">
        <v>0</v>
      </c>
      <c r="AQ78" s="67" t="s">
        <v>94</v>
      </c>
      <c r="AR78" s="70">
        <v>0</v>
      </c>
      <c r="AS78" s="80" t="s">
        <v>74</v>
      </c>
      <c r="AT78" s="135">
        <v>20400000</v>
      </c>
      <c r="AU78" s="82">
        <f t="shared" si="8"/>
        <v>3400000</v>
      </c>
      <c r="AV78" s="83">
        <f t="shared" si="9"/>
        <v>0.8571428571428571</v>
      </c>
      <c r="AW78" s="80" t="s">
        <v>74</v>
      </c>
      <c r="AX78" s="67" t="s">
        <v>95</v>
      </c>
      <c r="AY78" s="185" t="s">
        <v>14110</v>
      </c>
      <c r="AZ78" s="68" t="s">
        <v>66</v>
      </c>
      <c r="BA78" s="68" t="s">
        <v>66</v>
      </c>
    </row>
    <row r="79" spans="2:53" x14ac:dyDescent="0.25">
      <c r="B79" s="68">
        <v>2024</v>
      </c>
      <c r="C79" s="68">
        <v>891780111</v>
      </c>
      <c r="D79" s="69" t="s">
        <v>64</v>
      </c>
      <c r="E79" s="70" t="s">
        <v>14109</v>
      </c>
      <c r="F79" s="70" t="s">
        <v>14108</v>
      </c>
      <c r="G79" s="251">
        <v>0</v>
      </c>
      <c r="H79" s="67" t="s">
        <v>72</v>
      </c>
      <c r="I79" s="69" t="s">
        <v>723</v>
      </c>
      <c r="J79" s="70" t="s">
        <v>14107</v>
      </c>
      <c r="K79" s="70">
        <v>2800000</v>
      </c>
      <c r="L79" s="68" t="s">
        <v>67</v>
      </c>
      <c r="M79" s="71" t="s">
        <v>14106</v>
      </c>
      <c r="N79" s="71">
        <v>6814813</v>
      </c>
      <c r="O79" s="75">
        <v>544</v>
      </c>
      <c r="P79" s="334">
        <v>45352</v>
      </c>
      <c r="Q79" s="70">
        <v>6300000</v>
      </c>
      <c r="R79" s="334">
        <v>45363</v>
      </c>
      <c r="S79" s="70">
        <v>2800000</v>
      </c>
      <c r="T79" s="67" t="s">
        <v>66</v>
      </c>
      <c r="U79" s="71">
        <v>12564670</v>
      </c>
      <c r="V79" s="71" t="s">
        <v>13642</v>
      </c>
      <c r="W79" s="78">
        <v>45362</v>
      </c>
      <c r="X79" s="78">
        <v>45363</v>
      </c>
      <c r="Y79" s="251" t="s">
        <v>74</v>
      </c>
      <c r="Z79" s="78">
        <v>45370</v>
      </c>
      <c r="AA79" s="71">
        <f t="shared" si="5"/>
        <v>7</v>
      </c>
      <c r="AB79" s="70">
        <v>0</v>
      </c>
      <c r="AC79" s="70">
        <v>0</v>
      </c>
      <c r="AD79" s="70">
        <v>0</v>
      </c>
      <c r="AE79" s="76" t="s">
        <v>74</v>
      </c>
      <c r="AF79" s="71">
        <f t="shared" si="6"/>
        <v>0</v>
      </c>
      <c r="AG79" s="70">
        <v>0</v>
      </c>
      <c r="AH79" s="70">
        <v>0</v>
      </c>
      <c r="AI79" s="76" t="s">
        <v>74</v>
      </c>
      <c r="AJ79" s="67">
        <v>0</v>
      </c>
      <c r="AK79" s="76" t="s">
        <v>74</v>
      </c>
      <c r="AL79" s="76" t="s">
        <v>74</v>
      </c>
      <c r="AM79" s="71">
        <f t="shared" si="7"/>
        <v>0</v>
      </c>
      <c r="AN79" s="71">
        <f>+K79+AC79-AH79</f>
        <v>2800000</v>
      </c>
      <c r="AO79" s="67" t="s">
        <v>94</v>
      </c>
      <c r="AP79" s="70">
        <v>0</v>
      </c>
      <c r="AQ79" s="67" t="s">
        <v>94</v>
      </c>
      <c r="AR79" s="70">
        <v>0</v>
      </c>
      <c r="AS79" s="80" t="s">
        <v>74</v>
      </c>
      <c r="AT79" s="135">
        <v>2800000</v>
      </c>
      <c r="AU79" s="82">
        <f t="shared" si="8"/>
        <v>0</v>
      </c>
      <c r="AV79" s="83">
        <f t="shared" si="9"/>
        <v>1</v>
      </c>
      <c r="AW79" s="80" t="s">
        <v>74</v>
      </c>
      <c r="AX79" s="67" t="s">
        <v>95</v>
      </c>
      <c r="AY79" s="185" t="s">
        <v>14105</v>
      </c>
      <c r="AZ79" s="68" t="s">
        <v>66</v>
      </c>
      <c r="BA79" s="68" t="s">
        <v>66</v>
      </c>
    </row>
    <row r="80" spans="2:53" x14ac:dyDescent="0.25">
      <c r="B80" s="68">
        <v>2024</v>
      </c>
      <c r="C80" s="68">
        <v>891780111</v>
      </c>
      <c r="D80" s="69" t="s">
        <v>64</v>
      </c>
      <c r="E80" s="70" t="s">
        <v>14104</v>
      </c>
      <c r="F80" s="70" t="s">
        <v>14103</v>
      </c>
      <c r="G80" s="251">
        <v>0</v>
      </c>
      <c r="H80" s="67" t="s">
        <v>72</v>
      </c>
      <c r="I80" s="69" t="s">
        <v>65</v>
      </c>
      <c r="J80" s="70" t="s">
        <v>14102</v>
      </c>
      <c r="K80" s="70">
        <v>14850000</v>
      </c>
      <c r="L80" s="68" t="s">
        <v>67</v>
      </c>
      <c r="M80" s="71" t="s">
        <v>13054</v>
      </c>
      <c r="N80" s="71">
        <v>1082916114</v>
      </c>
      <c r="O80" s="75">
        <v>244</v>
      </c>
      <c r="P80" s="334">
        <v>45323</v>
      </c>
      <c r="Q80" s="70">
        <v>572500000</v>
      </c>
      <c r="R80" s="334">
        <v>45364</v>
      </c>
      <c r="S80" s="70">
        <v>14850000</v>
      </c>
      <c r="T80" s="67" t="s">
        <v>66</v>
      </c>
      <c r="U80" s="71">
        <v>36669284</v>
      </c>
      <c r="V80" s="71" t="s">
        <v>1569</v>
      </c>
      <c r="W80" s="78">
        <v>45362</v>
      </c>
      <c r="X80" s="78">
        <v>45364</v>
      </c>
      <c r="Y80" s="251" t="s">
        <v>74</v>
      </c>
      <c r="Z80" s="78">
        <v>45473</v>
      </c>
      <c r="AA80" s="71">
        <f t="shared" si="5"/>
        <v>109</v>
      </c>
      <c r="AB80" s="70">
        <v>0</v>
      </c>
      <c r="AC80" s="70">
        <v>0</v>
      </c>
      <c r="AD80" s="70">
        <v>1</v>
      </c>
      <c r="AE80" s="76">
        <v>45488</v>
      </c>
      <c r="AF80" s="71">
        <f t="shared" si="6"/>
        <v>15</v>
      </c>
      <c r="AG80" s="70">
        <v>0</v>
      </c>
      <c r="AH80" s="70">
        <v>0</v>
      </c>
      <c r="AI80" s="76" t="s">
        <v>74</v>
      </c>
      <c r="AJ80" s="67">
        <v>0</v>
      </c>
      <c r="AK80" s="76" t="s">
        <v>74</v>
      </c>
      <c r="AL80" s="76" t="s">
        <v>74</v>
      </c>
      <c r="AM80" s="71">
        <f t="shared" si="7"/>
        <v>0</v>
      </c>
      <c r="AN80" s="71">
        <f>+K80+AC80-AH80</f>
        <v>14850000</v>
      </c>
      <c r="AO80" s="67" t="s">
        <v>66</v>
      </c>
      <c r="AP80" s="70">
        <v>14850000</v>
      </c>
      <c r="AQ80" s="67" t="s">
        <v>94</v>
      </c>
      <c r="AR80" s="70">
        <v>0</v>
      </c>
      <c r="AS80" s="80" t="s">
        <v>74</v>
      </c>
      <c r="AT80" s="135">
        <v>14850000</v>
      </c>
      <c r="AU80" s="82">
        <f t="shared" si="8"/>
        <v>0</v>
      </c>
      <c r="AV80" s="83">
        <f t="shared" si="9"/>
        <v>1</v>
      </c>
      <c r="AW80" s="80" t="s">
        <v>74</v>
      </c>
      <c r="AX80" s="67" t="s">
        <v>95</v>
      </c>
      <c r="AY80" s="185" t="s">
        <v>14101</v>
      </c>
      <c r="AZ80" s="68" t="s">
        <v>66</v>
      </c>
      <c r="BA80" s="68" t="s">
        <v>66</v>
      </c>
    </row>
    <row r="81" spans="2:53" x14ac:dyDescent="0.25">
      <c r="B81" s="68">
        <v>2024</v>
      </c>
      <c r="C81" s="68">
        <v>891780111</v>
      </c>
      <c r="D81" s="69" t="s">
        <v>64</v>
      </c>
      <c r="E81" s="70" t="s">
        <v>14100</v>
      </c>
      <c r="F81" s="70" t="s">
        <v>14099</v>
      </c>
      <c r="G81" s="251">
        <v>0</v>
      </c>
      <c r="H81" s="67" t="s">
        <v>72</v>
      </c>
      <c r="I81" s="69" t="s">
        <v>723</v>
      </c>
      <c r="J81" s="70" t="s">
        <v>14098</v>
      </c>
      <c r="K81" s="70">
        <v>11400000</v>
      </c>
      <c r="L81" s="68" t="s">
        <v>67</v>
      </c>
      <c r="M81" s="71" t="s">
        <v>14097</v>
      </c>
      <c r="N81" s="71">
        <v>38643363</v>
      </c>
      <c r="O81" s="75">
        <v>223</v>
      </c>
      <c r="P81" s="334">
        <v>45323</v>
      </c>
      <c r="Q81" s="70">
        <v>108400000</v>
      </c>
      <c r="R81" s="334">
        <v>45364</v>
      </c>
      <c r="S81" s="70">
        <v>11400000</v>
      </c>
      <c r="T81" s="67" t="s">
        <v>66</v>
      </c>
      <c r="U81" s="71">
        <v>16078654</v>
      </c>
      <c r="V81" s="71" t="s">
        <v>1524</v>
      </c>
      <c r="W81" s="78">
        <v>45363</v>
      </c>
      <c r="X81" s="78">
        <v>45364</v>
      </c>
      <c r="Y81" s="251" t="s">
        <v>74</v>
      </c>
      <c r="Z81" s="78">
        <v>45443</v>
      </c>
      <c r="AA81" s="71">
        <f t="shared" si="5"/>
        <v>79</v>
      </c>
      <c r="AB81" s="70">
        <v>0</v>
      </c>
      <c r="AC81" s="70">
        <v>0</v>
      </c>
      <c r="AD81" s="70">
        <v>0</v>
      </c>
      <c r="AE81" s="76" t="s">
        <v>74</v>
      </c>
      <c r="AF81" s="71">
        <f t="shared" si="6"/>
        <v>0</v>
      </c>
      <c r="AG81" s="70">
        <v>0</v>
      </c>
      <c r="AH81" s="70">
        <v>0</v>
      </c>
      <c r="AI81" s="76" t="s">
        <v>74</v>
      </c>
      <c r="AJ81" s="67">
        <v>0</v>
      </c>
      <c r="AK81" s="76" t="s">
        <v>74</v>
      </c>
      <c r="AL81" s="76" t="s">
        <v>74</v>
      </c>
      <c r="AM81" s="71">
        <f t="shared" si="7"/>
        <v>0</v>
      </c>
      <c r="AN81" s="71">
        <f>+K81+AC81-AH81</f>
        <v>11400000</v>
      </c>
      <c r="AO81" s="67" t="s">
        <v>94</v>
      </c>
      <c r="AP81" s="70">
        <v>0</v>
      </c>
      <c r="AQ81" s="67" t="s">
        <v>94</v>
      </c>
      <c r="AR81" s="70">
        <v>0</v>
      </c>
      <c r="AS81" s="80" t="s">
        <v>74</v>
      </c>
      <c r="AT81" s="135">
        <v>11400000</v>
      </c>
      <c r="AU81" s="82">
        <f t="shared" si="8"/>
        <v>0</v>
      </c>
      <c r="AV81" s="83">
        <f t="shared" si="9"/>
        <v>1</v>
      </c>
      <c r="AW81" s="80" t="s">
        <v>74</v>
      </c>
      <c r="AX81" s="67" t="s">
        <v>95</v>
      </c>
      <c r="AY81" s="185" t="s">
        <v>14096</v>
      </c>
      <c r="AZ81" s="68" t="s">
        <v>66</v>
      </c>
      <c r="BA81" s="68" t="s">
        <v>66</v>
      </c>
    </row>
    <row r="82" spans="2:53" x14ac:dyDescent="0.25">
      <c r="B82" s="68">
        <v>2024</v>
      </c>
      <c r="C82" s="68">
        <v>891780111</v>
      </c>
      <c r="D82" s="69" t="s">
        <v>64</v>
      </c>
      <c r="E82" s="70" t="s">
        <v>14095</v>
      </c>
      <c r="F82" s="70" t="s">
        <v>14094</v>
      </c>
      <c r="G82" s="251">
        <v>0</v>
      </c>
      <c r="H82" s="67" t="s">
        <v>72</v>
      </c>
      <c r="I82" s="69" t="s">
        <v>65</v>
      </c>
      <c r="J82" s="70" t="s">
        <v>14093</v>
      </c>
      <c r="K82" s="70">
        <v>13200000</v>
      </c>
      <c r="L82" s="68" t="s">
        <v>67</v>
      </c>
      <c r="M82" s="71" t="s">
        <v>12914</v>
      </c>
      <c r="N82" s="71">
        <v>45750730</v>
      </c>
      <c r="O82" s="75">
        <v>244</v>
      </c>
      <c r="P82" s="334">
        <v>45323</v>
      </c>
      <c r="Q82" s="70">
        <v>572500000</v>
      </c>
      <c r="R82" s="334">
        <v>45364</v>
      </c>
      <c r="S82" s="70">
        <v>13200000</v>
      </c>
      <c r="T82" s="67" t="s">
        <v>66</v>
      </c>
      <c r="U82" s="71">
        <v>1082939683</v>
      </c>
      <c r="V82" s="71" t="s">
        <v>12134</v>
      </c>
      <c r="W82" s="78">
        <v>45363</v>
      </c>
      <c r="X82" s="78">
        <v>45364</v>
      </c>
      <c r="Y82" s="251" t="s">
        <v>74</v>
      </c>
      <c r="Z82" s="78">
        <v>45458</v>
      </c>
      <c r="AA82" s="71">
        <f t="shared" si="5"/>
        <v>94</v>
      </c>
      <c r="AB82" s="70">
        <v>0</v>
      </c>
      <c r="AC82" s="70">
        <v>0</v>
      </c>
      <c r="AD82" s="70">
        <v>0</v>
      </c>
      <c r="AE82" s="76" t="s">
        <v>74</v>
      </c>
      <c r="AF82" s="71">
        <f t="shared" si="6"/>
        <v>0</v>
      </c>
      <c r="AG82" s="70">
        <v>0</v>
      </c>
      <c r="AH82" s="70">
        <v>0</v>
      </c>
      <c r="AI82" s="76" t="s">
        <v>74</v>
      </c>
      <c r="AJ82" s="67">
        <v>0</v>
      </c>
      <c r="AK82" s="76" t="s">
        <v>74</v>
      </c>
      <c r="AL82" s="76" t="s">
        <v>74</v>
      </c>
      <c r="AM82" s="71">
        <f t="shared" si="7"/>
        <v>0</v>
      </c>
      <c r="AN82" s="71">
        <f>+K82+AC82-AH82</f>
        <v>13200000</v>
      </c>
      <c r="AO82" s="67" t="s">
        <v>66</v>
      </c>
      <c r="AP82" s="70">
        <v>13200000</v>
      </c>
      <c r="AQ82" s="67" t="s">
        <v>94</v>
      </c>
      <c r="AR82" s="70">
        <v>0</v>
      </c>
      <c r="AS82" s="80" t="s">
        <v>74</v>
      </c>
      <c r="AT82" s="135">
        <v>13200000</v>
      </c>
      <c r="AU82" s="82">
        <f t="shared" si="8"/>
        <v>0</v>
      </c>
      <c r="AV82" s="83">
        <f t="shared" si="9"/>
        <v>1</v>
      </c>
      <c r="AW82" s="80" t="s">
        <v>74</v>
      </c>
      <c r="AX82" s="67" t="s">
        <v>95</v>
      </c>
      <c r="AY82" s="185" t="s">
        <v>14092</v>
      </c>
      <c r="AZ82" s="68" t="s">
        <v>66</v>
      </c>
      <c r="BA82" s="68" t="s">
        <v>66</v>
      </c>
    </row>
    <row r="83" spans="2:53" x14ac:dyDescent="0.25">
      <c r="B83" s="68">
        <v>2024</v>
      </c>
      <c r="C83" s="68">
        <v>891780111</v>
      </c>
      <c r="D83" s="69" t="s">
        <v>64</v>
      </c>
      <c r="E83" s="70" t="s">
        <v>14091</v>
      </c>
      <c r="F83" s="70" t="s">
        <v>14090</v>
      </c>
      <c r="G83" s="251">
        <v>0</v>
      </c>
      <c r="H83" s="67" t="s">
        <v>72</v>
      </c>
      <c r="I83" s="69" t="s">
        <v>723</v>
      </c>
      <c r="J83" s="70" t="s">
        <v>14089</v>
      </c>
      <c r="K83" s="70">
        <v>11400000</v>
      </c>
      <c r="L83" s="68" t="s">
        <v>67</v>
      </c>
      <c r="M83" s="71" t="s">
        <v>14088</v>
      </c>
      <c r="N83" s="71">
        <v>8742360</v>
      </c>
      <c r="O83" s="75">
        <v>223</v>
      </c>
      <c r="P83" s="334">
        <v>45323</v>
      </c>
      <c r="Q83" s="70">
        <v>108400000</v>
      </c>
      <c r="R83" s="334">
        <v>45364</v>
      </c>
      <c r="S83" s="70">
        <v>11400000</v>
      </c>
      <c r="T83" s="67" t="s">
        <v>66</v>
      </c>
      <c r="U83" s="71">
        <v>16078654</v>
      </c>
      <c r="V83" s="71" t="s">
        <v>1524</v>
      </c>
      <c r="W83" s="78">
        <v>45363</v>
      </c>
      <c r="X83" s="78">
        <v>45364</v>
      </c>
      <c r="Y83" s="251" t="s">
        <v>74</v>
      </c>
      <c r="Z83" s="78">
        <v>45412</v>
      </c>
      <c r="AA83" s="71">
        <f t="shared" si="5"/>
        <v>48</v>
      </c>
      <c r="AB83" s="70">
        <v>0</v>
      </c>
      <c r="AC83" s="70">
        <v>0</v>
      </c>
      <c r="AD83" s="70">
        <v>0</v>
      </c>
      <c r="AE83" s="76" t="s">
        <v>74</v>
      </c>
      <c r="AF83" s="71">
        <f t="shared" si="6"/>
        <v>0</v>
      </c>
      <c r="AG83" s="70">
        <v>0</v>
      </c>
      <c r="AH83" s="70">
        <v>0</v>
      </c>
      <c r="AI83" s="76" t="s">
        <v>74</v>
      </c>
      <c r="AJ83" s="67">
        <v>0</v>
      </c>
      <c r="AK83" s="76" t="s">
        <v>74</v>
      </c>
      <c r="AL83" s="76" t="s">
        <v>74</v>
      </c>
      <c r="AM83" s="71">
        <f t="shared" si="7"/>
        <v>0</v>
      </c>
      <c r="AN83" s="71">
        <f>+K83+AC83-AH83</f>
        <v>11400000</v>
      </c>
      <c r="AO83" s="67" t="s">
        <v>94</v>
      </c>
      <c r="AP83" s="70">
        <v>0</v>
      </c>
      <c r="AQ83" s="67" t="s">
        <v>94</v>
      </c>
      <c r="AR83" s="70">
        <v>0</v>
      </c>
      <c r="AS83" s="80" t="s">
        <v>74</v>
      </c>
      <c r="AT83" s="135">
        <v>3800000</v>
      </c>
      <c r="AU83" s="82">
        <f t="shared" si="8"/>
        <v>7600000</v>
      </c>
      <c r="AV83" s="83">
        <f t="shared" si="9"/>
        <v>0.33333333333333331</v>
      </c>
      <c r="AW83" s="80" t="s">
        <v>74</v>
      </c>
      <c r="AX83" s="67" t="s">
        <v>14087</v>
      </c>
      <c r="AY83" s="185" t="s">
        <v>14086</v>
      </c>
      <c r="AZ83" s="68" t="s">
        <v>66</v>
      </c>
      <c r="BA83" s="68" t="s">
        <v>66</v>
      </c>
    </row>
    <row r="84" spans="2:53" x14ac:dyDescent="0.25">
      <c r="B84" s="68">
        <v>2024</v>
      </c>
      <c r="C84" s="68">
        <v>891780111</v>
      </c>
      <c r="D84" s="69" t="s">
        <v>64</v>
      </c>
      <c r="E84" s="70" t="s">
        <v>14085</v>
      </c>
      <c r="F84" s="70" t="s">
        <v>14084</v>
      </c>
      <c r="G84" s="251">
        <v>0</v>
      </c>
      <c r="H84" s="67" t="s">
        <v>72</v>
      </c>
      <c r="I84" s="69" t="s">
        <v>65</v>
      </c>
      <c r="J84" s="70" t="s">
        <v>14083</v>
      </c>
      <c r="K84" s="70">
        <v>13600000</v>
      </c>
      <c r="L84" s="68" t="s">
        <v>67</v>
      </c>
      <c r="M84" s="71" t="s">
        <v>14082</v>
      </c>
      <c r="N84" s="71">
        <v>1082972449</v>
      </c>
      <c r="O84" s="75">
        <v>571</v>
      </c>
      <c r="P84" s="334">
        <v>45356</v>
      </c>
      <c r="Q84" s="70">
        <v>13600000</v>
      </c>
      <c r="R84" s="334">
        <v>45364</v>
      </c>
      <c r="S84" s="70">
        <v>13600000</v>
      </c>
      <c r="T84" s="67" t="s">
        <v>66</v>
      </c>
      <c r="U84" s="71">
        <v>85155333</v>
      </c>
      <c r="V84" s="71" t="s">
        <v>12146</v>
      </c>
      <c r="W84" s="78">
        <v>45363</v>
      </c>
      <c r="X84" s="78">
        <v>45364</v>
      </c>
      <c r="Y84" s="251" t="s">
        <v>74</v>
      </c>
      <c r="Z84" s="78">
        <v>45473</v>
      </c>
      <c r="AA84" s="71">
        <f t="shared" si="5"/>
        <v>109</v>
      </c>
      <c r="AB84" s="70">
        <v>0</v>
      </c>
      <c r="AC84" s="70">
        <v>0</v>
      </c>
      <c r="AD84" s="70">
        <v>0</v>
      </c>
      <c r="AE84" s="76" t="s">
        <v>74</v>
      </c>
      <c r="AF84" s="71">
        <f t="shared" si="6"/>
        <v>0</v>
      </c>
      <c r="AG84" s="70">
        <v>0</v>
      </c>
      <c r="AH84" s="70">
        <v>0</v>
      </c>
      <c r="AI84" s="76" t="s">
        <v>74</v>
      </c>
      <c r="AJ84" s="67">
        <v>0</v>
      </c>
      <c r="AK84" s="76" t="s">
        <v>74</v>
      </c>
      <c r="AL84" s="76" t="s">
        <v>74</v>
      </c>
      <c r="AM84" s="71">
        <f t="shared" si="7"/>
        <v>0</v>
      </c>
      <c r="AN84" s="71">
        <f>+K84+AC84-AH84</f>
        <v>13600000</v>
      </c>
      <c r="AO84" s="67" t="s">
        <v>94</v>
      </c>
      <c r="AP84" s="70">
        <v>0</v>
      </c>
      <c r="AQ84" s="67" t="s">
        <v>94</v>
      </c>
      <c r="AR84" s="70">
        <v>0</v>
      </c>
      <c r="AS84" s="80" t="s">
        <v>74</v>
      </c>
      <c r="AT84" s="135">
        <v>13600000</v>
      </c>
      <c r="AU84" s="82">
        <f t="shared" si="8"/>
        <v>0</v>
      </c>
      <c r="AV84" s="83">
        <f t="shared" si="9"/>
        <v>1</v>
      </c>
      <c r="AW84" s="80" t="s">
        <v>74</v>
      </c>
      <c r="AX84" s="67" t="s">
        <v>95</v>
      </c>
      <c r="AY84" s="185" t="s">
        <v>14081</v>
      </c>
      <c r="AZ84" s="68" t="s">
        <v>66</v>
      </c>
      <c r="BA84" s="68" t="s">
        <v>66</v>
      </c>
    </row>
    <row r="85" spans="2:53" x14ac:dyDescent="0.25">
      <c r="B85" s="68">
        <v>2024</v>
      </c>
      <c r="C85" s="68">
        <v>891780111</v>
      </c>
      <c r="D85" s="69" t="s">
        <v>64</v>
      </c>
      <c r="E85" s="70" t="s">
        <v>14080</v>
      </c>
      <c r="F85" s="70" t="s">
        <v>14079</v>
      </c>
      <c r="G85" s="251">
        <v>0</v>
      </c>
      <c r="H85" s="67" t="s">
        <v>72</v>
      </c>
      <c r="I85" s="69" t="s">
        <v>723</v>
      </c>
      <c r="J85" s="70" t="s">
        <v>14078</v>
      </c>
      <c r="K85" s="70">
        <v>7600000</v>
      </c>
      <c r="L85" s="68" t="s">
        <v>67</v>
      </c>
      <c r="M85" s="71" t="s">
        <v>14077</v>
      </c>
      <c r="N85" s="71">
        <v>1102794903</v>
      </c>
      <c r="O85" s="75">
        <v>223</v>
      </c>
      <c r="P85" s="334">
        <v>45323</v>
      </c>
      <c r="Q85" s="70">
        <v>108400000</v>
      </c>
      <c r="R85" s="334">
        <v>45366</v>
      </c>
      <c r="S85" s="70">
        <v>7600000</v>
      </c>
      <c r="T85" s="67" t="s">
        <v>66</v>
      </c>
      <c r="U85" s="71">
        <v>16078654</v>
      </c>
      <c r="V85" s="71" t="s">
        <v>1524</v>
      </c>
      <c r="W85" s="78">
        <v>45364</v>
      </c>
      <c r="X85" s="78">
        <v>45366</v>
      </c>
      <c r="Y85" s="251" t="s">
        <v>74</v>
      </c>
      <c r="Z85" s="78">
        <v>45412</v>
      </c>
      <c r="AA85" s="71">
        <f t="shared" si="5"/>
        <v>46</v>
      </c>
      <c r="AB85" s="70">
        <v>0</v>
      </c>
      <c r="AC85" s="70">
        <v>0</v>
      </c>
      <c r="AD85" s="70">
        <v>0</v>
      </c>
      <c r="AE85" s="76" t="s">
        <v>74</v>
      </c>
      <c r="AF85" s="71">
        <f t="shared" si="6"/>
        <v>0</v>
      </c>
      <c r="AG85" s="70">
        <v>0</v>
      </c>
      <c r="AH85" s="70">
        <v>0</v>
      </c>
      <c r="AI85" s="76" t="s">
        <v>74</v>
      </c>
      <c r="AJ85" s="67">
        <v>0</v>
      </c>
      <c r="AK85" s="76" t="s">
        <v>74</v>
      </c>
      <c r="AL85" s="76" t="s">
        <v>74</v>
      </c>
      <c r="AM85" s="71">
        <f t="shared" si="7"/>
        <v>0</v>
      </c>
      <c r="AN85" s="71">
        <f>+K85+AC85-AH85</f>
        <v>7600000</v>
      </c>
      <c r="AO85" s="67" t="s">
        <v>94</v>
      </c>
      <c r="AP85" s="70">
        <v>0</v>
      </c>
      <c r="AQ85" s="67" t="s">
        <v>94</v>
      </c>
      <c r="AR85" s="70">
        <v>0</v>
      </c>
      <c r="AS85" s="80" t="s">
        <v>74</v>
      </c>
      <c r="AT85" s="135">
        <v>7600000</v>
      </c>
      <c r="AU85" s="82">
        <f t="shared" si="8"/>
        <v>0</v>
      </c>
      <c r="AV85" s="83">
        <f t="shared" si="9"/>
        <v>1</v>
      </c>
      <c r="AW85" s="80" t="s">
        <v>74</v>
      </c>
      <c r="AX85" s="67" t="s">
        <v>95</v>
      </c>
      <c r="AY85" s="185" t="s">
        <v>14076</v>
      </c>
      <c r="AZ85" s="68" t="s">
        <v>66</v>
      </c>
      <c r="BA85" s="68" t="s">
        <v>66</v>
      </c>
    </row>
    <row r="86" spans="2:53" x14ac:dyDescent="0.25">
      <c r="B86" s="68">
        <v>2024</v>
      </c>
      <c r="C86" s="68">
        <v>891780111</v>
      </c>
      <c r="D86" s="69" t="s">
        <v>64</v>
      </c>
      <c r="E86" s="70" t="s">
        <v>14075</v>
      </c>
      <c r="F86" s="70" t="s">
        <v>14074</v>
      </c>
      <c r="G86" s="251">
        <v>0</v>
      </c>
      <c r="H86" s="67" t="s">
        <v>72</v>
      </c>
      <c r="I86" s="69" t="s">
        <v>723</v>
      </c>
      <c r="J86" s="70" t="s">
        <v>14073</v>
      </c>
      <c r="K86" s="70">
        <v>6200000</v>
      </c>
      <c r="L86" s="68" t="s">
        <v>67</v>
      </c>
      <c r="M86" s="71" t="s">
        <v>7239</v>
      </c>
      <c r="N86" s="71">
        <v>1082900540</v>
      </c>
      <c r="O86" s="75">
        <v>223</v>
      </c>
      <c r="P86" s="334">
        <v>45323</v>
      </c>
      <c r="Q86" s="70">
        <v>108400000</v>
      </c>
      <c r="R86" s="334">
        <v>45366</v>
      </c>
      <c r="S86" s="70">
        <v>6200000</v>
      </c>
      <c r="T86" s="67" t="s">
        <v>66</v>
      </c>
      <c r="U86" s="71">
        <v>16078654</v>
      </c>
      <c r="V86" s="71" t="s">
        <v>1524</v>
      </c>
      <c r="W86" s="78">
        <v>45364</v>
      </c>
      <c r="X86" s="78">
        <v>45366</v>
      </c>
      <c r="Y86" s="251" t="s">
        <v>74</v>
      </c>
      <c r="Z86" s="78">
        <v>45412</v>
      </c>
      <c r="AA86" s="71">
        <f t="shared" si="5"/>
        <v>46</v>
      </c>
      <c r="AB86" s="70">
        <v>0</v>
      </c>
      <c r="AC86" s="70">
        <v>0</v>
      </c>
      <c r="AD86" s="70">
        <v>0</v>
      </c>
      <c r="AE86" s="76" t="s">
        <v>74</v>
      </c>
      <c r="AF86" s="71">
        <f t="shared" si="6"/>
        <v>0</v>
      </c>
      <c r="AG86" s="70">
        <v>0</v>
      </c>
      <c r="AH86" s="70">
        <v>0</v>
      </c>
      <c r="AI86" s="76" t="s">
        <v>74</v>
      </c>
      <c r="AJ86" s="67">
        <v>0</v>
      </c>
      <c r="AK86" s="76" t="s">
        <v>74</v>
      </c>
      <c r="AL86" s="76" t="s">
        <v>74</v>
      </c>
      <c r="AM86" s="71">
        <f t="shared" si="7"/>
        <v>0</v>
      </c>
      <c r="AN86" s="71">
        <f>+K86+AC86-AH86</f>
        <v>6200000</v>
      </c>
      <c r="AO86" s="67" t="s">
        <v>94</v>
      </c>
      <c r="AP86" s="70">
        <v>0</v>
      </c>
      <c r="AQ86" s="67" t="s">
        <v>94</v>
      </c>
      <c r="AR86" s="70">
        <v>0</v>
      </c>
      <c r="AS86" s="80" t="s">
        <v>74</v>
      </c>
      <c r="AT86" s="135">
        <v>6200000</v>
      </c>
      <c r="AU86" s="82">
        <f t="shared" si="8"/>
        <v>0</v>
      </c>
      <c r="AV86" s="83">
        <f t="shared" si="9"/>
        <v>1</v>
      </c>
      <c r="AW86" s="80" t="s">
        <v>74</v>
      </c>
      <c r="AX86" s="67" t="s">
        <v>95</v>
      </c>
      <c r="AY86" s="185" t="s">
        <v>14072</v>
      </c>
      <c r="AZ86" s="68" t="s">
        <v>66</v>
      </c>
      <c r="BA86" s="68" t="s">
        <v>66</v>
      </c>
    </row>
    <row r="87" spans="2:53" x14ac:dyDescent="0.25">
      <c r="B87" s="68">
        <v>2024</v>
      </c>
      <c r="C87" s="68">
        <v>891780111</v>
      </c>
      <c r="D87" s="69" t="s">
        <v>64</v>
      </c>
      <c r="E87" s="70" t="s">
        <v>14071</v>
      </c>
      <c r="F87" s="70" t="s">
        <v>14070</v>
      </c>
      <c r="G87" s="251">
        <v>0</v>
      </c>
      <c r="H87" s="67" t="s">
        <v>72</v>
      </c>
      <c r="I87" s="69" t="s">
        <v>723</v>
      </c>
      <c r="J87" s="70" t="s">
        <v>14069</v>
      </c>
      <c r="K87" s="70">
        <v>6900000</v>
      </c>
      <c r="L87" s="68" t="s">
        <v>67</v>
      </c>
      <c r="M87" s="71" t="s">
        <v>14068</v>
      </c>
      <c r="N87" s="71">
        <v>84456169</v>
      </c>
      <c r="O87" s="75">
        <v>223</v>
      </c>
      <c r="P87" s="334">
        <v>45323</v>
      </c>
      <c r="Q87" s="70">
        <v>108400000</v>
      </c>
      <c r="R87" s="334">
        <v>45369</v>
      </c>
      <c r="S87" s="70">
        <v>6900000</v>
      </c>
      <c r="T87" s="67" t="s">
        <v>66</v>
      </c>
      <c r="U87" s="71">
        <v>16078654</v>
      </c>
      <c r="V87" s="71" t="s">
        <v>1524</v>
      </c>
      <c r="W87" s="78">
        <v>45366</v>
      </c>
      <c r="X87" s="78">
        <v>45369</v>
      </c>
      <c r="Y87" s="251" t="s">
        <v>74</v>
      </c>
      <c r="Z87" s="78">
        <v>45443</v>
      </c>
      <c r="AA87" s="71">
        <f t="shared" si="5"/>
        <v>74</v>
      </c>
      <c r="AB87" s="70">
        <v>0</v>
      </c>
      <c r="AC87" s="70">
        <v>0</v>
      </c>
      <c r="AD87" s="70">
        <v>0</v>
      </c>
      <c r="AE87" s="76" t="s">
        <v>74</v>
      </c>
      <c r="AF87" s="71">
        <f t="shared" si="6"/>
        <v>0</v>
      </c>
      <c r="AG87" s="70">
        <v>0</v>
      </c>
      <c r="AH87" s="70">
        <v>0</v>
      </c>
      <c r="AI87" s="76" t="s">
        <v>74</v>
      </c>
      <c r="AJ87" s="67">
        <v>0</v>
      </c>
      <c r="AK87" s="76" t="s">
        <v>74</v>
      </c>
      <c r="AL87" s="76" t="s">
        <v>74</v>
      </c>
      <c r="AM87" s="71">
        <f t="shared" si="7"/>
        <v>0</v>
      </c>
      <c r="AN87" s="71">
        <f>+K87+AC87-AH87</f>
        <v>6900000</v>
      </c>
      <c r="AO87" s="67" t="s">
        <v>94</v>
      </c>
      <c r="AP87" s="70">
        <v>0</v>
      </c>
      <c r="AQ87" s="67" t="s">
        <v>94</v>
      </c>
      <c r="AR87" s="70">
        <v>0</v>
      </c>
      <c r="AS87" s="80" t="s">
        <v>74</v>
      </c>
      <c r="AT87" s="135">
        <v>6900000</v>
      </c>
      <c r="AU87" s="82">
        <f t="shared" si="8"/>
        <v>0</v>
      </c>
      <c r="AV87" s="83">
        <f t="shared" si="9"/>
        <v>1</v>
      </c>
      <c r="AW87" s="80" t="s">
        <v>74</v>
      </c>
      <c r="AX87" s="67" t="s">
        <v>95</v>
      </c>
      <c r="AY87" s="185" t="s">
        <v>14067</v>
      </c>
      <c r="AZ87" s="68" t="s">
        <v>66</v>
      </c>
      <c r="BA87" s="68" t="s">
        <v>66</v>
      </c>
    </row>
    <row r="88" spans="2:53" x14ac:dyDescent="0.25">
      <c r="B88" s="68">
        <v>2024</v>
      </c>
      <c r="C88" s="68">
        <v>891780111</v>
      </c>
      <c r="D88" s="69" t="s">
        <v>64</v>
      </c>
      <c r="E88" s="70" t="s">
        <v>14066</v>
      </c>
      <c r="F88" s="70" t="s">
        <v>14065</v>
      </c>
      <c r="G88" s="251">
        <v>0</v>
      </c>
      <c r="H88" s="67" t="s">
        <v>72</v>
      </c>
      <c r="I88" s="69" t="s">
        <v>723</v>
      </c>
      <c r="J88" s="70" t="s">
        <v>14064</v>
      </c>
      <c r="K88" s="70">
        <v>11400000</v>
      </c>
      <c r="L88" s="68" t="s">
        <v>67</v>
      </c>
      <c r="M88" s="71" t="s">
        <v>14063</v>
      </c>
      <c r="N88" s="71">
        <v>39049103</v>
      </c>
      <c r="O88" s="75">
        <v>223</v>
      </c>
      <c r="P88" s="334">
        <v>45323</v>
      </c>
      <c r="Q88" s="70">
        <v>108400000</v>
      </c>
      <c r="R88" s="334">
        <v>45369</v>
      </c>
      <c r="S88" s="70">
        <v>11400000</v>
      </c>
      <c r="T88" s="67" t="s">
        <v>66</v>
      </c>
      <c r="U88" s="71">
        <v>16078654</v>
      </c>
      <c r="V88" s="71" t="s">
        <v>1524</v>
      </c>
      <c r="W88" s="78">
        <v>45366</v>
      </c>
      <c r="X88" s="78">
        <v>45369</v>
      </c>
      <c r="Y88" s="251" t="s">
        <v>74</v>
      </c>
      <c r="Z88" s="78">
        <v>45443</v>
      </c>
      <c r="AA88" s="71">
        <f t="shared" si="5"/>
        <v>74</v>
      </c>
      <c r="AB88" s="70">
        <v>0</v>
      </c>
      <c r="AC88" s="70">
        <v>0</v>
      </c>
      <c r="AD88" s="70">
        <v>0</v>
      </c>
      <c r="AE88" s="76" t="s">
        <v>74</v>
      </c>
      <c r="AF88" s="71">
        <f t="shared" si="6"/>
        <v>0</v>
      </c>
      <c r="AG88" s="70">
        <v>0</v>
      </c>
      <c r="AH88" s="70">
        <v>0</v>
      </c>
      <c r="AI88" s="76" t="s">
        <v>74</v>
      </c>
      <c r="AJ88" s="67">
        <v>0</v>
      </c>
      <c r="AK88" s="76" t="s">
        <v>74</v>
      </c>
      <c r="AL88" s="76" t="s">
        <v>74</v>
      </c>
      <c r="AM88" s="71">
        <f t="shared" si="7"/>
        <v>0</v>
      </c>
      <c r="AN88" s="71">
        <f>+K88+AC88-AH88</f>
        <v>11400000</v>
      </c>
      <c r="AO88" s="67" t="s">
        <v>94</v>
      </c>
      <c r="AP88" s="70">
        <v>0</v>
      </c>
      <c r="AQ88" s="67" t="s">
        <v>94</v>
      </c>
      <c r="AR88" s="70">
        <v>0</v>
      </c>
      <c r="AS88" s="80" t="s">
        <v>74</v>
      </c>
      <c r="AT88" s="135">
        <v>11400000</v>
      </c>
      <c r="AU88" s="82">
        <f t="shared" si="8"/>
        <v>0</v>
      </c>
      <c r="AV88" s="83">
        <f t="shared" si="9"/>
        <v>1</v>
      </c>
      <c r="AW88" s="80" t="s">
        <v>74</v>
      </c>
      <c r="AX88" s="67" t="s">
        <v>95</v>
      </c>
      <c r="AY88" s="185" t="s">
        <v>14062</v>
      </c>
      <c r="AZ88" s="68" t="s">
        <v>66</v>
      </c>
      <c r="BA88" s="68" t="s">
        <v>66</v>
      </c>
    </row>
    <row r="89" spans="2:53" x14ac:dyDescent="0.25">
      <c r="B89" s="68">
        <v>2024</v>
      </c>
      <c r="C89" s="68">
        <v>891780111</v>
      </c>
      <c r="D89" s="69" t="s">
        <v>64</v>
      </c>
      <c r="E89" s="70" t="s">
        <v>14061</v>
      </c>
      <c r="F89" s="70" t="s">
        <v>14060</v>
      </c>
      <c r="G89" s="251">
        <v>0</v>
      </c>
      <c r="H89" s="67" t="s">
        <v>72</v>
      </c>
      <c r="I89" s="69" t="s">
        <v>723</v>
      </c>
      <c r="J89" s="70" t="s">
        <v>14059</v>
      </c>
      <c r="K89" s="70">
        <v>10000000</v>
      </c>
      <c r="L89" s="68" t="s">
        <v>67</v>
      </c>
      <c r="M89" s="71" t="s">
        <v>14058</v>
      </c>
      <c r="N89" s="71">
        <v>77012200</v>
      </c>
      <c r="O89" s="75">
        <v>416</v>
      </c>
      <c r="P89" s="334">
        <v>45341</v>
      </c>
      <c r="Q89" s="70">
        <v>93000000</v>
      </c>
      <c r="R89" s="334">
        <v>45369</v>
      </c>
      <c r="S89" s="70">
        <v>10000000</v>
      </c>
      <c r="T89" s="67" t="s">
        <v>66</v>
      </c>
      <c r="U89" s="71">
        <v>72005158</v>
      </c>
      <c r="V89" s="71" t="s">
        <v>13609</v>
      </c>
      <c r="W89" s="78">
        <v>45366</v>
      </c>
      <c r="X89" s="78">
        <v>45369</v>
      </c>
      <c r="Y89" s="251" t="s">
        <v>74</v>
      </c>
      <c r="Z89" s="78">
        <v>45411</v>
      </c>
      <c r="AA89" s="71">
        <f t="shared" si="5"/>
        <v>42</v>
      </c>
      <c r="AB89" s="70">
        <v>1</v>
      </c>
      <c r="AC89" s="70">
        <v>5000000</v>
      </c>
      <c r="AD89" s="70">
        <v>1</v>
      </c>
      <c r="AE89" s="76">
        <v>45435</v>
      </c>
      <c r="AF89" s="71">
        <f t="shared" si="6"/>
        <v>24</v>
      </c>
      <c r="AG89" s="70">
        <v>0</v>
      </c>
      <c r="AH89" s="70">
        <v>0</v>
      </c>
      <c r="AI89" s="76" t="s">
        <v>74</v>
      </c>
      <c r="AJ89" s="67">
        <v>0</v>
      </c>
      <c r="AK89" s="76" t="s">
        <v>74</v>
      </c>
      <c r="AL89" s="76" t="s">
        <v>74</v>
      </c>
      <c r="AM89" s="71">
        <f t="shared" si="7"/>
        <v>0</v>
      </c>
      <c r="AN89" s="71">
        <f>+K89+AC89-AH89</f>
        <v>15000000</v>
      </c>
      <c r="AO89" s="67" t="s">
        <v>94</v>
      </c>
      <c r="AP89" s="70">
        <v>0</v>
      </c>
      <c r="AQ89" s="67" t="s">
        <v>94</v>
      </c>
      <c r="AR89" s="70">
        <v>0</v>
      </c>
      <c r="AS89" s="80" t="s">
        <v>74</v>
      </c>
      <c r="AT89" s="135">
        <v>15000000</v>
      </c>
      <c r="AU89" s="82">
        <f t="shared" si="8"/>
        <v>0</v>
      </c>
      <c r="AV89" s="83">
        <f t="shared" si="9"/>
        <v>1</v>
      </c>
      <c r="AW89" s="80" t="s">
        <v>74</v>
      </c>
      <c r="AX89" s="67" t="s">
        <v>95</v>
      </c>
      <c r="AY89" s="185" t="s">
        <v>14057</v>
      </c>
      <c r="AZ89" s="68" t="s">
        <v>66</v>
      </c>
      <c r="BA89" s="68" t="s">
        <v>66</v>
      </c>
    </row>
    <row r="90" spans="2:53" x14ac:dyDescent="0.25">
      <c r="B90" s="68">
        <v>2024</v>
      </c>
      <c r="C90" s="68">
        <v>891780111</v>
      </c>
      <c r="D90" s="69" t="s">
        <v>64</v>
      </c>
      <c r="E90" s="70" t="s">
        <v>14056</v>
      </c>
      <c r="F90" s="70" t="s">
        <v>14055</v>
      </c>
      <c r="G90" s="251">
        <v>0</v>
      </c>
      <c r="H90" s="67" t="s">
        <v>72</v>
      </c>
      <c r="I90" s="69" t="s">
        <v>65</v>
      </c>
      <c r="J90" s="70" t="s">
        <v>14054</v>
      </c>
      <c r="K90" s="70">
        <v>10000000</v>
      </c>
      <c r="L90" s="68" t="s">
        <v>67</v>
      </c>
      <c r="M90" s="71" t="s">
        <v>14053</v>
      </c>
      <c r="N90" s="71">
        <v>1082952509</v>
      </c>
      <c r="O90" s="75">
        <v>244</v>
      </c>
      <c r="P90" s="334">
        <v>45323</v>
      </c>
      <c r="Q90" s="70">
        <v>572500000</v>
      </c>
      <c r="R90" s="334">
        <v>45369</v>
      </c>
      <c r="S90" s="70">
        <v>10000000</v>
      </c>
      <c r="T90" s="67" t="s">
        <v>66</v>
      </c>
      <c r="U90" s="70">
        <v>1082939683</v>
      </c>
      <c r="V90" s="70" t="s">
        <v>12134</v>
      </c>
      <c r="W90" s="78">
        <v>45369</v>
      </c>
      <c r="X90" s="78">
        <v>45369</v>
      </c>
      <c r="Y90" s="251" t="s">
        <v>74</v>
      </c>
      <c r="Z90" s="78">
        <v>45458</v>
      </c>
      <c r="AA90" s="71">
        <f t="shared" si="5"/>
        <v>89</v>
      </c>
      <c r="AB90" s="70">
        <v>0</v>
      </c>
      <c r="AC90" s="70">
        <v>0</v>
      </c>
      <c r="AD90" s="70">
        <v>0</v>
      </c>
      <c r="AE90" s="76" t="s">
        <v>74</v>
      </c>
      <c r="AF90" s="71">
        <f t="shared" si="6"/>
        <v>0</v>
      </c>
      <c r="AG90" s="70">
        <v>0</v>
      </c>
      <c r="AH90" s="70">
        <v>0</v>
      </c>
      <c r="AI90" s="76" t="s">
        <v>74</v>
      </c>
      <c r="AJ90" s="67">
        <v>0</v>
      </c>
      <c r="AK90" s="76" t="s">
        <v>74</v>
      </c>
      <c r="AL90" s="76" t="s">
        <v>74</v>
      </c>
      <c r="AM90" s="71">
        <f t="shared" si="7"/>
        <v>0</v>
      </c>
      <c r="AN90" s="71">
        <f>+K90+AC90-AH90</f>
        <v>10000000</v>
      </c>
      <c r="AO90" s="67" t="s">
        <v>66</v>
      </c>
      <c r="AP90" s="70">
        <v>10000000</v>
      </c>
      <c r="AQ90" s="67" t="s">
        <v>94</v>
      </c>
      <c r="AR90" s="70">
        <v>0</v>
      </c>
      <c r="AS90" s="80" t="s">
        <v>74</v>
      </c>
      <c r="AT90" s="135">
        <v>10000000</v>
      </c>
      <c r="AU90" s="82">
        <f t="shared" si="8"/>
        <v>0</v>
      </c>
      <c r="AV90" s="83">
        <f t="shared" si="9"/>
        <v>1</v>
      </c>
      <c r="AW90" s="80" t="s">
        <v>74</v>
      </c>
      <c r="AX90" s="67" t="s">
        <v>95</v>
      </c>
      <c r="AY90" s="185" t="s">
        <v>14052</v>
      </c>
      <c r="AZ90" s="68" t="s">
        <v>66</v>
      </c>
      <c r="BA90" s="68" t="s">
        <v>66</v>
      </c>
    </row>
    <row r="91" spans="2:53" x14ac:dyDescent="0.25">
      <c r="B91" s="68">
        <v>2024</v>
      </c>
      <c r="C91" s="68">
        <v>891780111</v>
      </c>
      <c r="D91" s="69" t="s">
        <v>64</v>
      </c>
      <c r="E91" s="70" t="s">
        <v>14051</v>
      </c>
      <c r="F91" s="70" t="s">
        <v>14050</v>
      </c>
      <c r="G91" s="251">
        <v>0</v>
      </c>
      <c r="H91" s="67" t="s">
        <v>72</v>
      </c>
      <c r="I91" s="69" t="s">
        <v>723</v>
      </c>
      <c r="J91" s="70" t="s">
        <v>14049</v>
      </c>
      <c r="K91" s="70">
        <v>4000000</v>
      </c>
      <c r="L91" s="68" t="s">
        <v>67</v>
      </c>
      <c r="M91" s="71" t="s">
        <v>14048</v>
      </c>
      <c r="N91" s="71">
        <v>1082937312</v>
      </c>
      <c r="O91" s="75">
        <v>223</v>
      </c>
      <c r="P91" s="334">
        <v>45323</v>
      </c>
      <c r="Q91" s="70">
        <v>108400000</v>
      </c>
      <c r="R91" s="334">
        <v>45369</v>
      </c>
      <c r="S91" s="70">
        <v>4000000</v>
      </c>
      <c r="T91" s="67" t="s">
        <v>66</v>
      </c>
      <c r="U91" s="71">
        <v>16078654</v>
      </c>
      <c r="V91" s="71" t="s">
        <v>1524</v>
      </c>
      <c r="W91" s="78">
        <v>45369</v>
      </c>
      <c r="X91" s="78">
        <v>45369</v>
      </c>
      <c r="Y91" s="251" t="s">
        <v>74</v>
      </c>
      <c r="Z91" s="78">
        <v>45412</v>
      </c>
      <c r="AA91" s="71">
        <f t="shared" si="5"/>
        <v>43</v>
      </c>
      <c r="AB91" s="70">
        <v>0</v>
      </c>
      <c r="AC91" s="70">
        <v>0</v>
      </c>
      <c r="AD91" s="70">
        <v>0</v>
      </c>
      <c r="AE91" s="76" t="s">
        <v>74</v>
      </c>
      <c r="AF91" s="71">
        <f t="shared" si="6"/>
        <v>0</v>
      </c>
      <c r="AG91" s="70">
        <v>0</v>
      </c>
      <c r="AH91" s="70">
        <v>0</v>
      </c>
      <c r="AI91" s="76" t="s">
        <v>74</v>
      </c>
      <c r="AJ91" s="67">
        <v>0</v>
      </c>
      <c r="AK91" s="76" t="s">
        <v>74</v>
      </c>
      <c r="AL91" s="76" t="s">
        <v>74</v>
      </c>
      <c r="AM91" s="71">
        <f t="shared" si="7"/>
        <v>0</v>
      </c>
      <c r="AN91" s="71">
        <f>+K91+AC91-AH91</f>
        <v>4000000</v>
      </c>
      <c r="AO91" s="67" t="s">
        <v>94</v>
      </c>
      <c r="AP91" s="70">
        <v>0</v>
      </c>
      <c r="AQ91" s="67" t="s">
        <v>94</v>
      </c>
      <c r="AR91" s="70">
        <v>0</v>
      </c>
      <c r="AS91" s="80" t="s">
        <v>74</v>
      </c>
      <c r="AT91" s="135">
        <v>4000000</v>
      </c>
      <c r="AU91" s="82">
        <f t="shared" si="8"/>
        <v>0</v>
      </c>
      <c r="AV91" s="83">
        <f t="shared" si="9"/>
        <v>1</v>
      </c>
      <c r="AW91" s="80" t="s">
        <v>74</v>
      </c>
      <c r="AX91" s="67" t="s">
        <v>95</v>
      </c>
      <c r="AY91" s="185" t="s">
        <v>14047</v>
      </c>
      <c r="AZ91" s="68" t="s">
        <v>66</v>
      </c>
      <c r="BA91" s="68" t="s">
        <v>66</v>
      </c>
    </row>
    <row r="92" spans="2:53" x14ac:dyDescent="0.25">
      <c r="B92" s="68">
        <v>2024</v>
      </c>
      <c r="C92" s="68">
        <v>891780111</v>
      </c>
      <c r="D92" s="69" t="s">
        <v>64</v>
      </c>
      <c r="E92" s="70" t="s">
        <v>14046</v>
      </c>
      <c r="F92" s="70" t="s">
        <v>14045</v>
      </c>
      <c r="G92" s="251">
        <v>0</v>
      </c>
      <c r="H92" s="67" t="s">
        <v>72</v>
      </c>
      <c r="I92" s="69" t="s">
        <v>65</v>
      </c>
      <c r="J92" s="70" t="s">
        <v>14044</v>
      </c>
      <c r="K92" s="70">
        <v>10800000</v>
      </c>
      <c r="L92" s="68" t="s">
        <v>67</v>
      </c>
      <c r="M92" s="71" t="s">
        <v>14043</v>
      </c>
      <c r="N92" s="71">
        <v>36667206</v>
      </c>
      <c r="O92" s="75">
        <v>244</v>
      </c>
      <c r="P92" s="334">
        <v>45323</v>
      </c>
      <c r="Q92" s="70">
        <v>572500000</v>
      </c>
      <c r="R92" s="334">
        <v>45371</v>
      </c>
      <c r="S92" s="70">
        <v>10800000</v>
      </c>
      <c r="T92" s="67" t="s">
        <v>66</v>
      </c>
      <c r="U92" s="71">
        <v>1082939683</v>
      </c>
      <c r="V92" s="71" t="s">
        <v>12134</v>
      </c>
      <c r="W92" s="78">
        <v>45370</v>
      </c>
      <c r="X92" s="78">
        <v>45371</v>
      </c>
      <c r="Y92" s="251" t="s">
        <v>74</v>
      </c>
      <c r="Z92" s="78">
        <v>45458</v>
      </c>
      <c r="AA92" s="71">
        <f t="shared" si="5"/>
        <v>87</v>
      </c>
      <c r="AB92" s="70">
        <v>0</v>
      </c>
      <c r="AC92" s="70">
        <v>0</v>
      </c>
      <c r="AD92" s="70">
        <v>0</v>
      </c>
      <c r="AE92" s="76" t="s">
        <v>74</v>
      </c>
      <c r="AF92" s="71">
        <f t="shared" si="6"/>
        <v>0</v>
      </c>
      <c r="AG92" s="70">
        <v>0</v>
      </c>
      <c r="AH92" s="70">
        <v>0</v>
      </c>
      <c r="AI92" s="76" t="s">
        <v>74</v>
      </c>
      <c r="AJ92" s="67">
        <v>0</v>
      </c>
      <c r="AK92" s="76" t="s">
        <v>74</v>
      </c>
      <c r="AL92" s="76" t="s">
        <v>74</v>
      </c>
      <c r="AM92" s="71">
        <f t="shared" si="7"/>
        <v>0</v>
      </c>
      <c r="AN92" s="71">
        <f>+K92+AC92-AH92</f>
        <v>10800000</v>
      </c>
      <c r="AO92" s="67" t="s">
        <v>66</v>
      </c>
      <c r="AP92" s="70">
        <v>10800000</v>
      </c>
      <c r="AQ92" s="67" t="s">
        <v>94</v>
      </c>
      <c r="AR92" s="70">
        <v>0</v>
      </c>
      <c r="AS92" s="80" t="s">
        <v>74</v>
      </c>
      <c r="AT92" s="135">
        <v>10800000</v>
      </c>
      <c r="AU92" s="82">
        <f t="shared" si="8"/>
        <v>0</v>
      </c>
      <c r="AV92" s="83">
        <f t="shared" si="9"/>
        <v>1</v>
      </c>
      <c r="AW92" s="80" t="s">
        <v>74</v>
      </c>
      <c r="AX92" s="67" t="s">
        <v>95</v>
      </c>
      <c r="AY92" s="185" t="s">
        <v>14042</v>
      </c>
      <c r="AZ92" s="68" t="s">
        <v>66</v>
      </c>
      <c r="BA92" s="68" t="s">
        <v>66</v>
      </c>
    </row>
    <row r="93" spans="2:53" x14ac:dyDescent="0.25">
      <c r="B93" s="68">
        <v>2024</v>
      </c>
      <c r="C93" s="68">
        <v>891780111</v>
      </c>
      <c r="D93" s="69" t="s">
        <v>64</v>
      </c>
      <c r="E93" s="70" t="s">
        <v>14041</v>
      </c>
      <c r="F93" s="70" t="s">
        <v>14040</v>
      </c>
      <c r="G93" s="251">
        <v>0</v>
      </c>
      <c r="H93" s="67" t="s">
        <v>72</v>
      </c>
      <c r="I93" s="69" t="s">
        <v>65</v>
      </c>
      <c r="J93" s="70" t="s">
        <v>14039</v>
      </c>
      <c r="K93" s="70">
        <v>12000000</v>
      </c>
      <c r="L93" s="68" t="s">
        <v>67</v>
      </c>
      <c r="M93" s="71" t="s">
        <v>13367</v>
      </c>
      <c r="N93" s="71">
        <v>1082890215</v>
      </c>
      <c r="O93" s="75">
        <v>244</v>
      </c>
      <c r="P93" s="334">
        <v>45323</v>
      </c>
      <c r="Q93" s="70">
        <v>572500000</v>
      </c>
      <c r="R93" s="334">
        <v>45372</v>
      </c>
      <c r="S93" s="70">
        <v>12000000</v>
      </c>
      <c r="T93" s="67" t="s">
        <v>66</v>
      </c>
      <c r="U93" s="71">
        <v>1082939683</v>
      </c>
      <c r="V93" s="71" t="s">
        <v>12134</v>
      </c>
      <c r="W93" s="78">
        <v>45370</v>
      </c>
      <c r="X93" s="78">
        <v>45372</v>
      </c>
      <c r="Y93" s="251" t="s">
        <v>74</v>
      </c>
      <c r="Z93" s="78">
        <v>45458</v>
      </c>
      <c r="AA93" s="71">
        <f t="shared" si="5"/>
        <v>86</v>
      </c>
      <c r="AB93" s="70">
        <v>0</v>
      </c>
      <c r="AC93" s="70">
        <v>0</v>
      </c>
      <c r="AD93" s="70">
        <v>0</v>
      </c>
      <c r="AE93" s="76" t="s">
        <v>74</v>
      </c>
      <c r="AF93" s="71">
        <f t="shared" si="6"/>
        <v>0</v>
      </c>
      <c r="AG93" s="70">
        <v>0</v>
      </c>
      <c r="AH93" s="70">
        <v>0</v>
      </c>
      <c r="AI93" s="76" t="s">
        <v>74</v>
      </c>
      <c r="AJ93" s="67">
        <v>0</v>
      </c>
      <c r="AK93" s="76" t="s">
        <v>74</v>
      </c>
      <c r="AL93" s="76" t="s">
        <v>74</v>
      </c>
      <c r="AM93" s="71">
        <f t="shared" si="7"/>
        <v>0</v>
      </c>
      <c r="AN93" s="71">
        <f>+K93+AC93-AH93</f>
        <v>12000000</v>
      </c>
      <c r="AO93" s="67" t="s">
        <v>66</v>
      </c>
      <c r="AP93" s="70">
        <v>12000000</v>
      </c>
      <c r="AQ93" s="67" t="s">
        <v>94</v>
      </c>
      <c r="AR93" s="70">
        <v>0</v>
      </c>
      <c r="AS93" s="80" t="s">
        <v>74</v>
      </c>
      <c r="AT93" s="135">
        <v>12000000</v>
      </c>
      <c r="AU93" s="82">
        <f t="shared" si="8"/>
        <v>0</v>
      </c>
      <c r="AV93" s="83">
        <f t="shared" si="9"/>
        <v>1</v>
      </c>
      <c r="AW93" s="80" t="s">
        <v>74</v>
      </c>
      <c r="AX93" s="67" t="s">
        <v>95</v>
      </c>
      <c r="AY93" s="185" t="s">
        <v>14038</v>
      </c>
      <c r="AZ93" s="68" t="s">
        <v>66</v>
      </c>
      <c r="BA93" s="68" t="s">
        <v>66</v>
      </c>
    </row>
    <row r="94" spans="2:53" x14ac:dyDescent="0.25">
      <c r="B94" s="68">
        <v>2024</v>
      </c>
      <c r="C94" s="68">
        <v>891780111</v>
      </c>
      <c r="D94" s="69" t="s">
        <v>64</v>
      </c>
      <c r="E94" s="70" t="s">
        <v>14037</v>
      </c>
      <c r="F94" s="70" t="s">
        <v>14036</v>
      </c>
      <c r="G94" s="251">
        <v>0</v>
      </c>
      <c r="H94" s="67" t="s">
        <v>72</v>
      </c>
      <c r="I94" s="69" t="s">
        <v>723</v>
      </c>
      <c r="J94" s="70" t="s">
        <v>14035</v>
      </c>
      <c r="K94" s="70">
        <v>11400000</v>
      </c>
      <c r="L94" s="68" t="s">
        <v>67</v>
      </c>
      <c r="M94" s="71" t="s">
        <v>14034</v>
      </c>
      <c r="N94" s="71">
        <v>1065616741</v>
      </c>
      <c r="O94" s="75">
        <v>223</v>
      </c>
      <c r="P94" s="334">
        <v>45323</v>
      </c>
      <c r="Q94" s="70">
        <v>108400000</v>
      </c>
      <c r="R94" s="334">
        <v>45372</v>
      </c>
      <c r="S94" s="70">
        <v>11400000</v>
      </c>
      <c r="T94" s="67" t="s">
        <v>66</v>
      </c>
      <c r="U94" s="71">
        <v>16078654</v>
      </c>
      <c r="V94" s="71" t="s">
        <v>1524</v>
      </c>
      <c r="W94" s="78">
        <v>45370</v>
      </c>
      <c r="X94" s="78">
        <v>45372</v>
      </c>
      <c r="Y94" s="251" t="s">
        <v>74</v>
      </c>
      <c r="Z94" s="78">
        <v>45443</v>
      </c>
      <c r="AA94" s="71">
        <f t="shared" si="5"/>
        <v>71</v>
      </c>
      <c r="AB94" s="70">
        <v>0</v>
      </c>
      <c r="AC94" s="70">
        <v>0</v>
      </c>
      <c r="AD94" s="70">
        <v>0</v>
      </c>
      <c r="AE94" s="76" t="s">
        <v>74</v>
      </c>
      <c r="AF94" s="71">
        <f t="shared" si="6"/>
        <v>0</v>
      </c>
      <c r="AG94" s="70">
        <v>0</v>
      </c>
      <c r="AH94" s="70">
        <v>0</v>
      </c>
      <c r="AI94" s="76" t="s">
        <v>74</v>
      </c>
      <c r="AJ94" s="67">
        <v>0</v>
      </c>
      <c r="AK94" s="76" t="s">
        <v>74</v>
      </c>
      <c r="AL94" s="76" t="s">
        <v>74</v>
      </c>
      <c r="AM94" s="71">
        <f t="shared" si="7"/>
        <v>0</v>
      </c>
      <c r="AN94" s="71">
        <f>+K94+AC94-AH94</f>
        <v>11400000</v>
      </c>
      <c r="AO94" s="67" t="s">
        <v>94</v>
      </c>
      <c r="AP94" s="70">
        <v>0</v>
      </c>
      <c r="AQ94" s="67" t="s">
        <v>94</v>
      </c>
      <c r="AR94" s="70">
        <v>0</v>
      </c>
      <c r="AS94" s="80" t="s">
        <v>74</v>
      </c>
      <c r="AT94" s="135">
        <v>11400000</v>
      </c>
      <c r="AU94" s="82">
        <f t="shared" si="8"/>
        <v>0</v>
      </c>
      <c r="AV94" s="83">
        <f t="shared" si="9"/>
        <v>1</v>
      </c>
      <c r="AW94" s="80" t="s">
        <v>74</v>
      </c>
      <c r="AX94" s="67" t="s">
        <v>95</v>
      </c>
      <c r="AY94" s="185" t="s">
        <v>14033</v>
      </c>
      <c r="AZ94" s="68" t="s">
        <v>66</v>
      </c>
      <c r="BA94" s="68" t="s">
        <v>66</v>
      </c>
    </row>
    <row r="95" spans="2:53" x14ac:dyDescent="0.25">
      <c r="B95" s="68">
        <v>2024</v>
      </c>
      <c r="C95" s="68">
        <v>891780111</v>
      </c>
      <c r="D95" s="69" t="s">
        <v>64</v>
      </c>
      <c r="E95" s="70" t="s">
        <v>14032</v>
      </c>
      <c r="F95" s="70" t="s">
        <v>14031</v>
      </c>
      <c r="G95" s="325">
        <v>2020000100417</v>
      </c>
      <c r="H95" s="67" t="s">
        <v>72</v>
      </c>
      <c r="I95" s="69" t="s">
        <v>723</v>
      </c>
      <c r="J95" s="70" t="s">
        <v>14030</v>
      </c>
      <c r="K95" s="70">
        <v>8800000</v>
      </c>
      <c r="L95" s="68" t="s">
        <v>67</v>
      </c>
      <c r="M95" s="71" t="s">
        <v>14029</v>
      </c>
      <c r="N95" s="71">
        <v>1124020385</v>
      </c>
      <c r="O95" s="75" t="s">
        <v>14028</v>
      </c>
      <c r="P95" s="334">
        <v>44979</v>
      </c>
      <c r="Q95" s="70">
        <v>552368000</v>
      </c>
      <c r="R95" s="334">
        <v>45371</v>
      </c>
      <c r="S95" s="70">
        <v>8800000</v>
      </c>
      <c r="T95" s="67" t="s">
        <v>66</v>
      </c>
      <c r="U95" s="71">
        <v>91156594</v>
      </c>
      <c r="V95" s="71" t="s">
        <v>12276</v>
      </c>
      <c r="W95" s="78">
        <v>45371</v>
      </c>
      <c r="X95" s="78">
        <v>45372</v>
      </c>
      <c r="Y95" s="251" t="s">
        <v>74</v>
      </c>
      <c r="Z95" s="78">
        <v>45473</v>
      </c>
      <c r="AA95" s="71">
        <f t="shared" si="5"/>
        <v>101</v>
      </c>
      <c r="AB95" s="70">
        <v>0</v>
      </c>
      <c r="AC95" s="70">
        <v>0</v>
      </c>
      <c r="AD95" s="70">
        <v>0</v>
      </c>
      <c r="AE95" s="76" t="s">
        <v>74</v>
      </c>
      <c r="AF95" s="71">
        <f t="shared" si="6"/>
        <v>0</v>
      </c>
      <c r="AG95" s="70">
        <v>0</v>
      </c>
      <c r="AH95" s="70">
        <v>0</v>
      </c>
      <c r="AI95" s="76" t="s">
        <v>74</v>
      </c>
      <c r="AJ95" s="67">
        <v>0</v>
      </c>
      <c r="AK95" s="76" t="s">
        <v>74</v>
      </c>
      <c r="AL95" s="76" t="s">
        <v>74</v>
      </c>
      <c r="AM95" s="71">
        <f t="shared" si="7"/>
        <v>0</v>
      </c>
      <c r="AN95" s="71">
        <f>+K95+AC95-AH95</f>
        <v>8800000</v>
      </c>
      <c r="AO95" s="67" t="s">
        <v>94</v>
      </c>
      <c r="AP95" s="70">
        <v>0</v>
      </c>
      <c r="AQ95" s="67" t="s">
        <v>94</v>
      </c>
      <c r="AR95" s="70">
        <v>0</v>
      </c>
      <c r="AS95" s="80" t="s">
        <v>74</v>
      </c>
      <c r="AT95" s="135">
        <v>2200000</v>
      </c>
      <c r="AU95" s="82">
        <f t="shared" si="8"/>
        <v>6600000</v>
      </c>
      <c r="AV95" s="83">
        <f t="shared" si="9"/>
        <v>0.25</v>
      </c>
      <c r="AW95" s="80" t="s">
        <v>74</v>
      </c>
      <c r="AX95" s="67" t="s">
        <v>95</v>
      </c>
      <c r="AY95" s="185" t="s">
        <v>14027</v>
      </c>
      <c r="AZ95" s="68" t="s">
        <v>66</v>
      </c>
      <c r="BA95" s="68" t="s">
        <v>66</v>
      </c>
    </row>
    <row r="96" spans="2:53" x14ac:dyDescent="0.25">
      <c r="B96" s="68">
        <v>2024</v>
      </c>
      <c r="C96" s="68">
        <v>891780111</v>
      </c>
      <c r="D96" s="69" t="s">
        <v>64</v>
      </c>
      <c r="E96" s="70" t="s">
        <v>14026</v>
      </c>
      <c r="F96" s="70" t="s">
        <v>14025</v>
      </c>
      <c r="G96" s="251">
        <v>0</v>
      </c>
      <c r="H96" s="67" t="s">
        <v>72</v>
      </c>
      <c r="I96" s="69" t="s">
        <v>723</v>
      </c>
      <c r="J96" s="70" t="s">
        <v>14024</v>
      </c>
      <c r="K96" s="70">
        <v>1920000</v>
      </c>
      <c r="L96" s="68" t="s">
        <v>67</v>
      </c>
      <c r="M96" s="71" t="s">
        <v>14023</v>
      </c>
      <c r="N96" s="71">
        <v>1082889419</v>
      </c>
      <c r="O96" s="75">
        <v>216</v>
      </c>
      <c r="P96" s="334">
        <v>45322</v>
      </c>
      <c r="Q96" s="70">
        <v>67200000</v>
      </c>
      <c r="R96" s="334">
        <v>45372</v>
      </c>
      <c r="S96" s="70">
        <v>1920000</v>
      </c>
      <c r="T96" s="67" t="s">
        <v>66</v>
      </c>
      <c r="U96" s="71">
        <v>16078654</v>
      </c>
      <c r="V96" s="71" t="s">
        <v>1524</v>
      </c>
      <c r="W96" s="78">
        <v>45371</v>
      </c>
      <c r="X96" s="78">
        <v>45387</v>
      </c>
      <c r="Y96" s="251" t="s">
        <v>74</v>
      </c>
      <c r="Z96" s="78">
        <v>45402</v>
      </c>
      <c r="AA96" s="71">
        <f t="shared" si="5"/>
        <v>15</v>
      </c>
      <c r="AB96" s="70">
        <v>0</v>
      </c>
      <c r="AC96" s="70">
        <v>0</v>
      </c>
      <c r="AD96" s="70">
        <v>0</v>
      </c>
      <c r="AE96" s="76" t="s">
        <v>74</v>
      </c>
      <c r="AF96" s="71">
        <f t="shared" si="6"/>
        <v>0</v>
      </c>
      <c r="AG96" s="70">
        <v>0</v>
      </c>
      <c r="AH96" s="70">
        <v>0</v>
      </c>
      <c r="AI96" s="76" t="s">
        <v>74</v>
      </c>
      <c r="AJ96" s="67">
        <v>0</v>
      </c>
      <c r="AK96" s="76" t="s">
        <v>74</v>
      </c>
      <c r="AL96" s="76" t="s">
        <v>74</v>
      </c>
      <c r="AM96" s="71">
        <f t="shared" si="7"/>
        <v>0</v>
      </c>
      <c r="AN96" s="71">
        <f>+K96+AC96-AH96</f>
        <v>1920000</v>
      </c>
      <c r="AO96" s="67" t="s">
        <v>94</v>
      </c>
      <c r="AP96" s="70">
        <v>0</v>
      </c>
      <c r="AQ96" s="67" t="s">
        <v>94</v>
      </c>
      <c r="AR96" s="70">
        <v>0</v>
      </c>
      <c r="AS96" s="80" t="s">
        <v>74</v>
      </c>
      <c r="AT96" s="135">
        <v>1920000</v>
      </c>
      <c r="AU96" s="82">
        <f t="shared" si="8"/>
        <v>0</v>
      </c>
      <c r="AV96" s="83">
        <f t="shared" si="9"/>
        <v>1</v>
      </c>
      <c r="AW96" s="80" t="s">
        <v>74</v>
      </c>
      <c r="AX96" s="67" t="s">
        <v>95</v>
      </c>
      <c r="AY96" s="185" t="s">
        <v>14022</v>
      </c>
      <c r="AZ96" s="68" t="s">
        <v>66</v>
      </c>
      <c r="BA96" s="68" t="s">
        <v>66</v>
      </c>
    </row>
    <row r="97" spans="2:53" x14ac:dyDescent="0.25">
      <c r="B97" s="68">
        <v>2024</v>
      </c>
      <c r="C97" s="68">
        <v>891780111</v>
      </c>
      <c r="D97" s="69" t="s">
        <v>64</v>
      </c>
      <c r="E97" s="70" t="s">
        <v>14021</v>
      </c>
      <c r="F97" s="70" t="s">
        <v>14020</v>
      </c>
      <c r="G97" s="251">
        <v>0</v>
      </c>
      <c r="H97" s="67" t="s">
        <v>72</v>
      </c>
      <c r="I97" s="69" t="s">
        <v>723</v>
      </c>
      <c r="J97" s="70" t="s">
        <v>14019</v>
      </c>
      <c r="K97" s="70">
        <v>4320000</v>
      </c>
      <c r="L97" s="68" t="s">
        <v>67</v>
      </c>
      <c r="M97" s="71" t="s">
        <v>14018</v>
      </c>
      <c r="N97" s="71">
        <v>79558146</v>
      </c>
      <c r="O97" s="75">
        <v>216</v>
      </c>
      <c r="P97" s="334">
        <v>45322</v>
      </c>
      <c r="Q97" s="70">
        <v>67200000</v>
      </c>
      <c r="R97" s="334">
        <v>45372</v>
      </c>
      <c r="S97" s="70">
        <v>4320000</v>
      </c>
      <c r="T97" s="67" t="s">
        <v>66</v>
      </c>
      <c r="U97" s="71">
        <v>16078654</v>
      </c>
      <c r="V97" s="71" t="s">
        <v>1524</v>
      </c>
      <c r="W97" s="78">
        <v>45371</v>
      </c>
      <c r="X97" s="78">
        <v>45383</v>
      </c>
      <c r="Y97" s="251" t="s">
        <v>74</v>
      </c>
      <c r="Z97" s="78">
        <v>45444</v>
      </c>
      <c r="AA97" s="71">
        <f t="shared" si="5"/>
        <v>61</v>
      </c>
      <c r="AB97" s="70">
        <v>1</v>
      </c>
      <c r="AC97" s="70">
        <v>1440000</v>
      </c>
      <c r="AD97" s="70">
        <v>1</v>
      </c>
      <c r="AE97" s="76">
        <v>45484</v>
      </c>
      <c r="AF97" s="71">
        <f t="shared" si="6"/>
        <v>40</v>
      </c>
      <c r="AG97" s="70">
        <v>0</v>
      </c>
      <c r="AH97" s="70">
        <v>0</v>
      </c>
      <c r="AI97" s="76" t="s">
        <v>74</v>
      </c>
      <c r="AJ97" s="67">
        <v>0</v>
      </c>
      <c r="AK97" s="76" t="s">
        <v>74</v>
      </c>
      <c r="AL97" s="76" t="s">
        <v>74</v>
      </c>
      <c r="AM97" s="71">
        <f t="shared" si="7"/>
        <v>0</v>
      </c>
      <c r="AN97" s="71">
        <f>+K97+AC97-AH97</f>
        <v>5760000</v>
      </c>
      <c r="AO97" s="67" t="s">
        <v>94</v>
      </c>
      <c r="AP97" s="70">
        <v>0</v>
      </c>
      <c r="AQ97" s="67" t="s">
        <v>94</v>
      </c>
      <c r="AR97" s="70">
        <v>0</v>
      </c>
      <c r="AS97" s="80" t="s">
        <v>74</v>
      </c>
      <c r="AT97" s="135">
        <v>5760000</v>
      </c>
      <c r="AU97" s="82">
        <f t="shared" si="8"/>
        <v>0</v>
      </c>
      <c r="AV97" s="83">
        <f t="shared" si="9"/>
        <v>1</v>
      </c>
      <c r="AW97" s="80" t="s">
        <v>74</v>
      </c>
      <c r="AX97" s="67" t="s">
        <v>95</v>
      </c>
      <c r="AY97" s="185" t="s">
        <v>14017</v>
      </c>
      <c r="AZ97" s="68" t="s">
        <v>66</v>
      </c>
      <c r="BA97" s="68" t="s">
        <v>66</v>
      </c>
    </row>
    <row r="98" spans="2:53" ht="14.45" customHeight="1" x14ac:dyDescent="0.25">
      <c r="B98" s="68">
        <v>2024</v>
      </c>
      <c r="C98" s="68">
        <v>891780111</v>
      </c>
      <c r="D98" s="69" t="s">
        <v>64</v>
      </c>
      <c r="E98" s="70" t="s">
        <v>14016</v>
      </c>
      <c r="F98" s="70" t="s">
        <v>14015</v>
      </c>
      <c r="G98" s="251">
        <v>0</v>
      </c>
      <c r="H98" s="67" t="s">
        <v>72</v>
      </c>
      <c r="I98" s="69" t="s">
        <v>65</v>
      </c>
      <c r="J98" s="70" t="s">
        <v>14014</v>
      </c>
      <c r="K98" s="70">
        <v>10000000</v>
      </c>
      <c r="L98" s="68" t="s">
        <v>67</v>
      </c>
      <c r="M98" s="71" t="s">
        <v>13385</v>
      </c>
      <c r="N98" s="71">
        <v>1082961990</v>
      </c>
      <c r="O98" s="75">
        <v>244</v>
      </c>
      <c r="P98" s="334">
        <v>45323</v>
      </c>
      <c r="Q98" s="70">
        <v>572500000</v>
      </c>
      <c r="R98" s="334">
        <v>45372</v>
      </c>
      <c r="S98" s="70">
        <v>10000000</v>
      </c>
      <c r="T98" s="67" t="s">
        <v>66</v>
      </c>
      <c r="U98" s="71">
        <v>1082939683</v>
      </c>
      <c r="V98" s="71" t="s">
        <v>12134</v>
      </c>
      <c r="W98" s="78">
        <v>45371</v>
      </c>
      <c r="X98" s="78">
        <v>45372</v>
      </c>
      <c r="Y98" s="251" t="s">
        <v>74</v>
      </c>
      <c r="Z98" s="78">
        <v>45458</v>
      </c>
      <c r="AA98" s="71">
        <f t="shared" si="5"/>
        <v>86</v>
      </c>
      <c r="AB98" s="70">
        <v>0</v>
      </c>
      <c r="AC98" s="70">
        <v>0</v>
      </c>
      <c r="AD98" s="70">
        <v>0</v>
      </c>
      <c r="AE98" s="76" t="s">
        <v>74</v>
      </c>
      <c r="AF98" s="71">
        <f t="shared" si="6"/>
        <v>0</v>
      </c>
      <c r="AG98" s="70">
        <v>0</v>
      </c>
      <c r="AH98" s="70">
        <v>0</v>
      </c>
      <c r="AI98" s="76" t="s">
        <v>74</v>
      </c>
      <c r="AJ98" s="67">
        <v>0</v>
      </c>
      <c r="AK98" s="76" t="s">
        <v>74</v>
      </c>
      <c r="AL98" s="76" t="s">
        <v>74</v>
      </c>
      <c r="AM98" s="71">
        <f t="shared" si="7"/>
        <v>0</v>
      </c>
      <c r="AN98" s="71">
        <f>+K98+AC98-AH98</f>
        <v>10000000</v>
      </c>
      <c r="AO98" s="67" t="s">
        <v>66</v>
      </c>
      <c r="AP98" s="70">
        <v>10000000</v>
      </c>
      <c r="AQ98" s="67" t="s">
        <v>94</v>
      </c>
      <c r="AR98" s="70">
        <v>0</v>
      </c>
      <c r="AS98" s="80" t="s">
        <v>74</v>
      </c>
      <c r="AT98" s="135">
        <v>10000000</v>
      </c>
      <c r="AU98" s="82">
        <f t="shared" si="8"/>
        <v>0</v>
      </c>
      <c r="AV98" s="83">
        <f t="shared" si="9"/>
        <v>1</v>
      </c>
      <c r="AW98" s="80" t="s">
        <v>74</v>
      </c>
      <c r="AX98" s="67" t="s">
        <v>95</v>
      </c>
      <c r="AY98" s="185" t="s">
        <v>14013</v>
      </c>
      <c r="AZ98" s="68" t="s">
        <v>66</v>
      </c>
      <c r="BA98" s="68" t="s">
        <v>66</v>
      </c>
    </row>
    <row r="99" spans="2:53" ht="14.45" customHeight="1" x14ac:dyDescent="0.25">
      <c r="B99" s="68">
        <v>2024</v>
      </c>
      <c r="C99" s="68">
        <v>891780111</v>
      </c>
      <c r="D99" s="69" t="s">
        <v>64</v>
      </c>
      <c r="E99" s="70" t="s">
        <v>14012</v>
      </c>
      <c r="F99" s="70" t="s">
        <v>14011</v>
      </c>
      <c r="G99" s="251">
        <v>0</v>
      </c>
      <c r="H99" s="67" t="s">
        <v>72</v>
      </c>
      <c r="I99" s="69" t="s">
        <v>723</v>
      </c>
      <c r="J99" s="70" t="s">
        <v>14010</v>
      </c>
      <c r="K99" s="70">
        <v>6000000</v>
      </c>
      <c r="L99" s="68" t="s">
        <v>67</v>
      </c>
      <c r="M99" s="71" t="s">
        <v>6965</v>
      </c>
      <c r="N99" s="71">
        <v>36697703</v>
      </c>
      <c r="O99" s="75">
        <v>223</v>
      </c>
      <c r="P99" s="334">
        <v>45323</v>
      </c>
      <c r="Q99" s="70">
        <v>108400000</v>
      </c>
      <c r="R99" s="334">
        <v>45373</v>
      </c>
      <c r="S99" s="70">
        <v>6000000</v>
      </c>
      <c r="T99" s="67" t="s">
        <v>66</v>
      </c>
      <c r="U99" s="71">
        <v>16078654</v>
      </c>
      <c r="V99" s="71" t="s">
        <v>1524</v>
      </c>
      <c r="W99" s="78">
        <v>45372</v>
      </c>
      <c r="X99" s="78">
        <v>45373</v>
      </c>
      <c r="Y99" s="251" t="s">
        <v>74</v>
      </c>
      <c r="Z99" s="78">
        <v>45443</v>
      </c>
      <c r="AA99" s="71">
        <f t="shared" si="5"/>
        <v>70</v>
      </c>
      <c r="AB99" s="70">
        <v>0</v>
      </c>
      <c r="AC99" s="70">
        <v>0</v>
      </c>
      <c r="AD99" s="70">
        <v>0</v>
      </c>
      <c r="AE99" s="76" t="s">
        <v>74</v>
      </c>
      <c r="AF99" s="71">
        <f t="shared" si="6"/>
        <v>0</v>
      </c>
      <c r="AG99" s="70">
        <v>0</v>
      </c>
      <c r="AH99" s="70">
        <v>0</v>
      </c>
      <c r="AI99" s="76" t="s">
        <v>74</v>
      </c>
      <c r="AJ99" s="67">
        <v>0</v>
      </c>
      <c r="AK99" s="76" t="s">
        <v>74</v>
      </c>
      <c r="AL99" s="76" t="s">
        <v>74</v>
      </c>
      <c r="AM99" s="71">
        <f t="shared" si="7"/>
        <v>0</v>
      </c>
      <c r="AN99" s="71">
        <f>+K99+AC99-AH99</f>
        <v>6000000</v>
      </c>
      <c r="AO99" s="67" t="s">
        <v>94</v>
      </c>
      <c r="AP99" s="70">
        <v>0</v>
      </c>
      <c r="AQ99" s="67" t="s">
        <v>94</v>
      </c>
      <c r="AR99" s="70">
        <v>0</v>
      </c>
      <c r="AS99" s="80" t="s">
        <v>74</v>
      </c>
      <c r="AT99" s="135">
        <v>6000000</v>
      </c>
      <c r="AU99" s="82">
        <f t="shared" si="8"/>
        <v>0</v>
      </c>
      <c r="AV99" s="83">
        <f t="shared" si="9"/>
        <v>1</v>
      </c>
      <c r="AW99" s="80" t="s">
        <v>74</v>
      </c>
      <c r="AX99" s="67" t="s">
        <v>95</v>
      </c>
      <c r="AY99" s="185" t="s">
        <v>14009</v>
      </c>
      <c r="AZ99" s="68" t="s">
        <v>66</v>
      </c>
      <c r="BA99" s="68" t="s">
        <v>66</v>
      </c>
    </row>
    <row r="100" spans="2:53" ht="14.45" customHeight="1" x14ac:dyDescent="0.25">
      <c r="B100" s="68">
        <v>2024</v>
      </c>
      <c r="C100" s="68">
        <v>891780111</v>
      </c>
      <c r="D100" s="69" t="s">
        <v>64</v>
      </c>
      <c r="E100" s="70" t="s">
        <v>14008</v>
      </c>
      <c r="F100" s="70" t="s">
        <v>14007</v>
      </c>
      <c r="G100" s="251">
        <v>0</v>
      </c>
      <c r="H100" s="67" t="s">
        <v>72</v>
      </c>
      <c r="I100" s="69" t="s">
        <v>65</v>
      </c>
      <c r="J100" s="70" t="s">
        <v>14006</v>
      </c>
      <c r="K100" s="70">
        <v>14000000</v>
      </c>
      <c r="L100" s="68" t="s">
        <v>67</v>
      </c>
      <c r="M100" s="71" t="s">
        <v>13283</v>
      </c>
      <c r="N100" s="71">
        <v>1098748884</v>
      </c>
      <c r="O100" s="75">
        <v>763</v>
      </c>
      <c r="P100" s="334">
        <v>45371</v>
      </c>
      <c r="Q100" s="70">
        <v>74000000</v>
      </c>
      <c r="R100" s="334">
        <v>45373</v>
      </c>
      <c r="S100" s="70">
        <v>14000000</v>
      </c>
      <c r="T100" s="67" t="s">
        <v>66</v>
      </c>
      <c r="U100" s="71">
        <v>1082939683</v>
      </c>
      <c r="V100" s="71" t="s">
        <v>12134</v>
      </c>
      <c r="W100" s="78">
        <v>45372</v>
      </c>
      <c r="X100" s="78">
        <v>45373</v>
      </c>
      <c r="Y100" s="251" t="s">
        <v>74</v>
      </c>
      <c r="Z100" s="78">
        <v>45458</v>
      </c>
      <c r="AA100" s="71">
        <f t="shared" si="5"/>
        <v>85</v>
      </c>
      <c r="AB100" s="70">
        <v>0</v>
      </c>
      <c r="AC100" s="70">
        <v>0</v>
      </c>
      <c r="AD100" s="70">
        <v>0</v>
      </c>
      <c r="AE100" s="76" t="s">
        <v>74</v>
      </c>
      <c r="AF100" s="71">
        <f t="shared" si="6"/>
        <v>0</v>
      </c>
      <c r="AG100" s="70">
        <v>0</v>
      </c>
      <c r="AH100" s="70">
        <v>0</v>
      </c>
      <c r="AI100" s="76" t="s">
        <v>74</v>
      </c>
      <c r="AJ100" s="67">
        <v>0</v>
      </c>
      <c r="AK100" s="76" t="s">
        <v>74</v>
      </c>
      <c r="AL100" s="76" t="s">
        <v>74</v>
      </c>
      <c r="AM100" s="71">
        <f t="shared" si="7"/>
        <v>0</v>
      </c>
      <c r="AN100" s="71">
        <f>+K100+AC100-AH100</f>
        <v>14000000</v>
      </c>
      <c r="AO100" s="67" t="s">
        <v>66</v>
      </c>
      <c r="AP100" s="70">
        <v>14000000</v>
      </c>
      <c r="AQ100" s="67" t="s">
        <v>94</v>
      </c>
      <c r="AR100" s="70">
        <v>0</v>
      </c>
      <c r="AS100" s="80" t="s">
        <v>74</v>
      </c>
      <c r="AT100" s="135">
        <v>14000000</v>
      </c>
      <c r="AU100" s="82">
        <f t="shared" si="8"/>
        <v>0</v>
      </c>
      <c r="AV100" s="83">
        <f t="shared" si="9"/>
        <v>1</v>
      </c>
      <c r="AW100" s="80" t="s">
        <v>74</v>
      </c>
      <c r="AX100" s="67" t="s">
        <v>95</v>
      </c>
      <c r="AY100" s="185" t="s">
        <v>14005</v>
      </c>
      <c r="AZ100" s="68" t="s">
        <v>66</v>
      </c>
      <c r="BA100" s="68" t="s">
        <v>66</v>
      </c>
    </row>
    <row r="101" spans="2:53" ht="14.45" customHeight="1" x14ac:dyDescent="0.25">
      <c r="B101" s="68">
        <v>2024</v>
      </c>
      <c r="C101" s="68">
        <v>891780111</v>
      </c>
      <c r="D101" s="69" t="s">
        <v>64</v>
      </c>
      <c r="E101" s="70" t="s">
        <v>14004</v>
      </c>
      <c r="F101" s="70" t="s">
        <v>14003</v>
      </c>
      <c r="G101" s="251">
        <v>0</v>
      </c>
      <c r="H101" s="67" t="s">
        <v>72</v>
      </c>
      <c r="I101" s="69" t="s">
        <v>65</v>
      </c>
      <c r="J101" s="70" t="s">
        <v>14002</v>
      </c>
      <c r="K101" s="70">
        <v>9000000</v>
      </c>
      <c r="L101" s="68" t="s">
        <v>67</v>
      </c>
      <c r="M101" s="71" t="s">
        <v>14001</v>
      </c>
      <c r="N101" s="71">
        <v>1082864608</v>
      </c>
      <c r="O101" s="75">
        <v>763</v>
      </c>
      <c r="P101" s="334">
        <v>45371</v>
      </c>
      <c r="Q101" s="70">
        <v>74000000</v>
      </c>
      <c r="R101" s="334">
        <v>45373</v>
      </c>
      <c r="S101" s="70">
        <v>9000000</v>
      </c>
      <c r="T101" s="67" t="s">
        <v>66</v>
      </c>
      <c r="U101" s="71">
        <v>1082939683</v>
      </c>
      <c r="V101" s="71" t="s">
        <v>12134</v>
      </c>
      <c r="W101" s="78">
        <v>45372</v>
      </c>
      <c r="X101" s="78">
        <v>45373</v>
      </c>
      <c r="Y101" s="251" t="s">
        <v>74</v>
      </c>
      <c r="Z101" s="78">
        <v>45458</v>
      </c>
      <c r="AA101" s="71">
        <f t="shared" si="5"/>
        <v>85</v>
      </c>
      <c r="AB101" s="70">
        <v>0</v>
      </c>
      <c r="AC101" s="70">
        <v>0</v>
      </c>
      <c r="AD101" s="70">
        <v>0</v>
      </c>
      <c r="AE101" s="76" t="s">
        <v>74</v>
      </c>
      <c r="AF101" s="71">
        <f t="shared" si="6"/>
        <v>0</v>
      </c>
      <c r="AG101" s="70">
        <v>0</v>
      </c>
      <c r="AH101" s="70">
        <v>0</v>
      </c>
      <c r="AI101" s="76" t="s">
        <v>74</v>
      </c>
      <c r="AJ101" s="67">
        <v>0</v>
      </c>
      <c r="AK101" s="76" t="s">
        <v>74</v>
      </c>
      <c r="AL101" s="76" t="s">
        <v>74</v>
      </c>
      <c r="AM101" s="71">
        <f t="shared" si="7"/>
        <v>0</v>
      </c>
      <c r="AN101" s="71">
        <f>+K101+AC101-AH101</f>
        <v>9000000</v>
      </c>
      <c r="AO101" s="67" t="s">
        <v>66</v>
      </c>
      <c r="AP101" s="70">
        <v>9000000</v>
      </c>
      <c r="AQ101" s="67" t="s">
        <v>94</v>
      </c>
      <c r="AR101" s="70">
        <v>0</v>
      </c>
      <c r="AS101" s="80" t="s">
        <v>74</v>
      </c>
      <c r="AT101" s="135">
        <v>9000000</v>
      </c>
      <c r="AU101" s="82">
        <f t="shared" si="8"/>
        <v>0</v>
      </c>
      <c r="AV101" s="83">
        <f t="shared" si="9"/>
        <v>1</v>
      </c>
      <c r="AW101" s="80" t="s">
        <v>74</v>
      </c>
      <c r="AX101" s="67" t="s">
        <v>95</v>
      </c>
      <c r="AY101" s="185" t="s">
        <v>14000</v>
      </c>
      <c r="AZ101" s="68" t="s">
        <v>66</v>
      </c>
      <c r="BA101" s="68" t="s">
        <v>66</v>
      </c>
    </row>
    <row r="102" spans="2:53" ht="14.45" customHeight="1" x14ac:dyDescent="0.25">
      <c r="B102" s="68">
        <v>2024</v>
      </c>
      <c r="C102" s="68">
        <v>891780111</v>
      </c>
      <c r="D102" s="69" t="s">
        <v>64</v>
      </c>
      <c r="E102" s="70" t="s">
        <v>13999</v>
      </c>
      <c r="F102" s="70" t="s">
        <v>13998</v>
      </c>
      <c r="G102" s="251">
        <v>0</v>
      </c>
      <c r="H102" s="67" t="s">
        <v>72</v>
      </c>
      <c r="I102" s="69" t="s">
        <v>65</v>
      </c>
      <c r="J102" s="70" t="s">
        <v>13997</v>
      </c>
      <c r="K102" s="70">
        <v>9000000</v>
      </c>
      <c r="L102" s="68" t="s">
        <v>67</v>
      </c>
      <c r="M102" s="71" t="s">
        <v>13996</v>
      </c>
      <c r="N102" s="71">
        <v>1083553561</v>
      </c>
      <c r="O102" s="75">
        <v>763</v>
      </c>
      <c r="P102" s="334">
        <v>45371</v>
      </c>
      <c r="Q102" s="70">
        <v>74000000</v>
      </c>
      <c r="R102" s="334">
        <v>45373</v>
      </c>
      <c r="S102" s="70">
        <v>9000000</v>
      </c>
      <c r="T102" s="67" t="s">
        <v>66</v>
      </c>
      <c r="U102" s="71">
        <v>1082939683</v>
      </c>
      <c r="V102" s="71" t="s">
        <v>12134</v>
      </c>
      <c r="W102" s="78">
        <v>45372</v>
      </c>
      <c r="X102" s="78">
        <v>45373</v>
      </c>
      <c r="Y102" s="251" t="s">
        <v>74</v>
      </c>
      <c r="Z102" s="78">
        <v>45458</v>
      </c>
      <c r="AA102" s="71">
        <f t="shared" si="5"/>
        <v>85</v>
      </c>
      <c r="AB102" s="70">
        <v>0</v>
      </c>
      <c r="AC102" s="70">
        <v>0</v>
      </c>
      <c r="AD102" s="70">
        <v>0</v>
      </c>
      <c r="AE102" s="76" t="s">
        <v>74</v>
      </c>
      <c r="AF102" s="71">
        <f t="shared" si="6"/>
        <v>0</v>
      </c>
      <c r="AG102" s="70">
        <v>0</v>
      </c>
      <c r="AH102" s="70">
        <v>0</v>
      </c>
      <c r="AI102" s="76" t="s">
        <v>74</v>
      </c>
      <c r="AJ102" s="67">
        <v>0</v>
      </c>
      <c r="AK102" s="76" t="s">
        <v>74</v>
      </c>
      <c r="AL102" s="76" t="s">
        <v>74</v>
      </c>
      <c r="AM102" s="71">
        <f t="shared" si="7"/>
        <v>0</v>
      </c>
      <c r="AN102" s="71">
        <f>+K102+AC102-AH102</f>
        <v>9000000</v>
      </c>
      <c r="AO102" s="67" t="s">
        <v>66</v>
      </c>
      <c r="AP102" s="70">
        <v>9000000</v>
      </c>
      <c r="AQ102" s="67" t="s">
        <v>94</v>
      </c>
      <c r="AR102" s="70">
        <v>0</v>
      </c>
      <c r="AS102" s="80" t="s">
        <v>74</v>
      </c>
      <c r="AT102" s="135">
        <v>9000000</v>
      </c>
      <c r="AU102" s="82">
        <f t="shared" si="8"/>
        <v>0</v>
      </c>
      <c r="AV102" s="83">
        <f t="shared" si="9"/>
        <v>1</v>
      </c>
      <c r="AW102" s="80" t="s">
        <v>74</v>
      </c>
      <c r="AX102" s="67" t="s">
        <v>95</v>
      </c>
      <c r="AY102" s="185" t="s">
        <v>13995</v>
      </c>
      <c r="AZ102" s="68" t="s">
        <v>66</v>
      </c>
      <c r="BA102" s="68" t="s">
        <v>66</v>
      </c>
    </row>
    <row r="103" spans="2:53" ht="14.45" customHeight="1" x14ac:dyDescent="0.25">
      <c r="B103" s="68">
        <v>2024</v>
      </c>
      <c r="C103" s="68">
        <v>891780111</v>
      </c>
      <c r="D103" s="69" t="s">
        <v>64</v>
      </c>
      <c r="E103" s="70" t="s">
        <v>13994</v>
      </c>
      <c r="F103" s="70" t="s">
        <v>13993</v>
      </c>
      <c r="G103" s="251">
        <v>0</v>
      </c>
      <c r="H103" s="67" t="s">
        <v>72</v>
      </c>
      <c r="I103" s="69" t="s">
        <v>65</v>
      </c>
      <c r="J103" s="70" t="s">
        <v>13992</v>
      </c>
      <c r="K103" s="70">
        <v>10500000</v>
      </c>
      <c r="L103" s="68" t="s">
        <v>67</v>
      </c>
      <c r="M103" s="71" t="s">
        <v>13991</v>
      </c>
      <c r="N103" s="71">
        <v>1081919493</v>
      </c>
      <c r="O103" s="75">
        <v>763</v>
      </c>
      <c r="P103" s="334">
        <v>45371</v>
      </c>
      <c r="Q103" s="70">
        <v>74000000</v>
      </c>
      <c r="R103" s="334">
        <v>45373</v>
      </c>
      <c r="S103" s="70">
        <v>10500000</v>
      </c>
      <c r="T103" s="67" t="s">
        <v>66</v>
      </c>
      <c r="U103" s="71">
        <v>1082939683</v>
      </c>
      <c r="V103" s="71" t="s">
        <v>12134</v>
      </c>
      <c r="W103" s="78">
        <v>45372</v>
      </c>
      <c r="X103" s="78">
        <v>45373</v>
      </c>
      <c r="Y103" s="251" t="s">
        <v>74</v>
      </c>
      <c r="Z103" s="78">
        <v>45458</v>
      </c>
      <c r="AA103" s="71">
        <f t="shared" si="5"/>
        <v>85</v>
      </c>
      <c r="AB103" s="70">
        <v>0</v>
      </c>
      <c r="AC103" s="70">
        <v>0</v>
      </c>
      <c r="AD103" s="70">
        <v>0</v>
      </c>
      <c r="AE103" s="76" t="s">
        <v>74</v>
      </c>
      <c r="AF103" s="71">
        <f t="shared" si="6"/>
        <v>0</v>
      </c>
      <c r="AG103" s="70">
        <v>0</v>
      </c>
      <c r="AH103" s="70">
        <v>0</v>
      </c>
      <c r="AI103" s="76" t="s">
        <v>74</v>
      </c>
      <c r="AJ103" s="67">
        <v>0</v>
      </c>
      <c r="AK103" s="76" t="s">
        <v>74</v>
      </c>
      <c r="AL103" s="76" t="s">
        <v>74</v>
      </c>
      <c r="AM103" s="71">
        <f t="shared" si="7"/>
        <v>0</v>
      </c>
      <c r="AN103" s="71">
        <f>+K103+AC103-AH103</f>
        <v>10500000</v>
      </c>
      <c r="AO103" s="67" t="s">
        <v>66</v>
      </c>
      <c r="AP103" s="70">
        <v>10500000</v>
      </c>
      <c r="AQ103" s="67" t="s">
        <v>94</v>
      </c>
      <c r="AR103" s="70">
        <v>0</v>
      </c>
      <c r="AS103" s="80" t="s">
        <v>74</v>
      </c>
      <c r="AT103" s="135">
        <v>10500000</v>
      </c>
      <c r="AU103" s="82">
        <f t="shared" si="8"/>
        <v>0</v>
      </c>
      <c r="AV103" s="83">
        <f t="shared" si="9"/>
        <v>1</v>
      </c>
      <c r="AW103" s="80" t="s">
        <v>74</v>
      </c>
      <c r="AX103" s="67" t="s">
        <v>95</v>
      </c>
      <c r="AY103" s="185" t="s">
        <v>13990</v>
      </c>
      <c r="AZ103" s="68" t="s">
        <v>66</v>
      </c>
      <c r="BA103" s="68" t="s">
        <v>66</v>
      </c>
    </row>
    <row r="104" spans="2:53" x14ac:dyDescent="0.25">
      <c r="B104" s="68">
        <v>2024</v>
      </c>
      <c r="C104" s="68">
        <v>891780111</v>
      </c>
      <c r="D104" s="69" t="s">
        <v>64</v>
      </c>
      <c r="E104" s="70" t="s">
        <v>13989</v>
      </c>
      <c r="F104" s="70" t="s">
        <v>13988</v>
      </c>
      <c r="G104" s="251">
        <v>0</v>
      </c>
      <c r="H104" s="67" t="s">
        <v>72</v>
      </c>
      <c r="I104" s="69" t="s">
        <v>65</v>
      </c>
      <c r="J104" s="70" t="s">
        <v>13987</v>
      </c>
      <c r="K104" s="70">
        <v>10500000</v>
      </c>
      <c r="L104" s="68" t="s">
        <v>67</v>
      </c>
      <c r="M104" s="71" t="s">
        <v>6084</v>
      </c>
      <c r="N104" s="71">
        <v>1082045208</v>
      </c>
      <c r="O104" s="75">
        <v>763</v>
      </c>
      <c r="P104" s="334">
        <v>45371</v>
      </c>
      <c r="Q104" s="70">
        <v>74000000</v>
      </c>
      <c r="R104" s="334">
        <v>45373</v>
      </c>
      <c r="S104" s="70">
        <v>10500000</v>
      </c>
      <c r="T104" s="67" t="s">
        <v>66</v>
      </c>
      <c r="U104" s="71">
        <v>1082939683</v>
      </c>
      <c r="V104" s="71" t="s">
        <v>12134</v>
      </c>
      <c r="W104" s="78">
        <v>45372</v>
      </c>
      <c r="X104" s="78">
        <v>45373</v>
      </c>
      <c r="Y104" s="251" t="s">
        <v>74</v>
      </c>
      <c r="Z104" s="78">
        <v>45458</v>
      </c>
      <c r="AA104" s="71">
        <f t="shared" si="5"/>
        <v>85</v>
      </c>
      <c r="AB104" s="70">
        <v>0</v>
      </c>
      <c r="AC104" s="70">
        <v>0</v>
      </c>
      <c r="AD104" s="70">
        <v>0</v>
      </c>
      <c r="AE104" s="76" t="s">
        <v>74</v>
      </c>
      <c r="AF104" s="71">
        <f t="shared" si="6"/>
        <v>0</v>
      </c>
      <c r="AG104" s="70">
        <v>0</v>
      </c>
      <c r="AH104" s="70">
        <v>0</v>
      </c>
      <c r="AI104" s="76" t="s">
        <v>74</v>
      </c>
      <c r="AJ104" s="67">
        <v>0</v>
      </c>
      <c r="AK104" s="76" t="s">
        <v>74</v>
      </c>
      <c r="AL104" s="76" t="s">
        <v>74</v>
      </c>
      <c r="AM104" s="71">
        <f t="shared" si="7"/>
        <v>0</v>
      </c>
      <c r="AN104" s="71">
        <f>+K104+AC104-AH104</f>
        <v>10500000</v>
      </c>
      <c r="AO104" s="67" t="s">
        <v>66</v>
      </c>
      <c r="AP104" s="70">
        <v>10500000</v>
      </c>
      <c r="AQ104" s="67" t="s">
        <v>94</v>
      </c>
      <c r="AR104" s="70">
        <v>0</v>
      </c>
      <c r="AS104" s="80" t="s">
        <v>74</v>
      </c>
      <c r="AT104" s="135">
        <v>10500000</v>
      </c>
      <c r="AU104" s="82">
        <f t="shared" si="8"/>
        <v>0</v>
      </c>
      <c r="AV104" s="83">
        <f t="shared" si="9"/>
        <v>1</v>
      </c>
      <c r="AW104" s="80" t="s">
        <v>74</v>
      </c>
      <c r="AX104" s="67" t="s">
        <v>95</v>
      </c>
      <c r="AY104" s="185" t="s">
        <v>13986</v>
      </c>
      <c r="AZ104" s="68" t="s">
        <v>66</v>
      </c>
      <c r="BA104" s="68" t="s">
        <v>66</v>
      </c>
    </row>
    <row r="105" spans="2:53" x14ac:dyDescent="0.25">
      <c r="B105" s="68">
        <v>2024</v>
      </c>
      <c r="C105" s="68">
        <v>891780111</v>
      </c>
      <c r="D105" s="69" t="s">
        <v>64</v>
      </c>
      <c r="E105" s="70" t="s">
        <v>13985</v>
      </c>
      <c r="F105" s="70" t="s">
        <v>13984</v>
      </c>
      <c r="G105" s="251">
        <v>0</v>
      </c>
      <c r="H105" s="67" t="s">
        <v>72</v>
      </c>
      <c r="I105" s="69" t="s">
        <v>65</v>
      </c>
      <c r="J105" s="70" t="s">
        <v>13983</v>
      </c>
      <c r="K105" s="70">
        <v>10500000</v>
      </c>
      <c r="L105" s="68" t="s">
        <v>67</v>
      </c>
      <c r="M105" s="70" t="s">
        <v>13982</v>
      </c>
      <c r="N105" s="71">
        <v>1082929855</v>
      </c>
      <c r="O105" s="75">
        <v>763</v>
      </c>
      <c r="P105" s="334">
        <v>45371</v>
      </c>
      <c r="Q105" s="70">
        <v>74000000</v>
      </c>
      <c r="R105" s="334">
        <v>45373</v>
      </c>
      <c r="S105" s="70">
        <v>10500000</v>
      </c>
      <c r="T105" s="67" t="s">
        <v>66</v>
      </c>
      <c r="U105" s="71">
        <v>1082939683</v>
      </c>
      <c r="V105" s="71" t="s">
        <v>12134</v>
      </c>
      <c r="W105" s="78">
        <v>45372</v>
      </c>
      <c r="X105" s="78">
        <v>45373</v>
      </c>
      <c r="Y105" s="251" t="s">
        <v>74</v>
      </c>
      <c r="Z105" s="78">
        <v>45458</v>
      </c>
      <c r="AA105" s="71">
        <f t="shared" si="5"/>
        <v>85</v>
      </c>
      <c r="AB105" s="70">
        <v>0</v>
      </c>
      <c r="AC105" s="70">
        <v>0</v>
      </c>
      <c r="AD105" s="70">
        <v>0</v>
      </c>
      <c r="AE105" s="76" t="s">
        <v>74</v>
      </c>
      <c r="AF105" s="71">
        <f t="shared" si="6"/>
        <v>0</v>
      </c>
      <c r="AG105" s="70">
        <v>0</v>
      </c>
      <c r="AH105" s="70">
        <v>0</v>
      </c>
      <c r="AI105" s="76" t="s">
        <v>74</v>
      </c>
      <c r="AJ105" s="67">
        <v>0</v>
      </c>
      <c r="AK105" s="76" t="s">
        <v>74</v>
      </c>
      <c r="AL105" s="76" t="s">
        <v>74</v>
      </c>
      <c r="AM105" s="71">
        <f t="shared" si="7"/>
        <v>0</v>
      </c>
      <c r="AN105" s="71">
        <f>+K105+AC105-AH105</f>
        <v>10500000</v>
      </c>
      <c r="AO105" s="67" t="s">
        <v>66</v>
      </c>
      <c r="AP105" s="70">
        <v>10500000</v>
      </c>
      <c r="AQ105" s="67" t="s">
        <v>94</v>
      </c>
      <c r="AR105" s="70">
        <v>0</v>
      </c>
      <c r="AS105" s="80" t="s">
        <v>74</v>
      </c>
      <c r="AT105" s="135">
        <v>10500000</v>
      </c>
      <c r="AU105" s="82">
        <f t="shared" si="8"/>
        <v>0</v>
      </c>
      <c r="AV105" s="83">
        <f t="shared" si="9"/>
        <v>1</v>
      </c>
      <c r="AW105" s="80" t="s">
        <v>74</v>
      </c>
      <c r="AX105" s="67" t="s">
        <v>95</v>
      </c>
      <c r="AY105" s="185" t="s">
        <v>13981</v>
      </c>
      <c r="AZ105" s="68" t="s">
        <v>66</v>
      </c>
      <c r="BA105" s="68" t="s">
        <v>66</v>
      </c>
    </row>
    <row r="106" spans="2:53" x14ac:dyDescent="0.25">
      <c r="B106" s="68">
        <v>2024</v>
      </c>
      <c r="C106" s="68">
        <v>891780111</v>
      </c>
      <c r="D106" s="69" t="s">
        <v>64</v>
      </c>
      <c r="E106" s="70" t="s">
        <v>13980</v>
      </c>
      <c r="F106" s="70" t="s">
        <v>13979</v>
      </c>
      <c r="G106" s="251">
        <v>0</v>
      </c>
      <c r="H106" s="67" t="s">
        <v>72</v>
      </c>
      <c r="I106" s="69" t="s">
        <v>65</v>
      </c>
      <c r="J106" s="70" t="s">
        <v>13978</v>
      </c>
      <c r="K106" s="70">
        <v>10500000</v>
      </c>
      <c r="L106" s="68" t="s">
        <v>67</v>
      </c>
      <c r="M106" s="70" t="s">
        <v>13977</v>
      </c>
      <c r="N106" s="71">
        <v>1082924498</v>
      </c>
      <c r="O106" s="75">
        <v>763</v>
      </c>
      <c r="P106" s="334">
        <v>45371</v>
      </c>
      <c r="Q106" s="70">
        <v>74000000</v>
      </c>
      <c r="R106" s="334">
        <v>45373</v>
      </c>
      <c r="S106" s="70">
        <v>10500000</v>
      </c>
      <c r="T106" s="67" t="s">
        <v>66</v>
      </c>
      <c r="U106" s="71">
        <v>1082939683</v>
      </c>
      <c r="V106" s="71" t="s">
        <v>12134</v>
      </c>
      <c r="W106" s="78">
        <v>45372</v>
      </c>
      <c r="X106" s="78">
        <v>45373</v>
      </c>
      <c r="Y106" s="251" t="s">
        <v>74</v>
      </c>
      <c r="Z106" s="78">
        <v>45458</v>
      </c>
      <c r="AA106" s="71">
        <f t="shared" si="5"/>
        <v>85</v>
      </c>
      <c r="AB106" s="70">
        <v>0</v>
      </c>
      <c r="AC106" s="70">
        <v>0</v>
      </c>
      <c r="AD106" s="70">
        <v>0</v>
      </c>
      <c r="AE106" s="76" t="s">
        <v>74</v>
      </c>
      <c r="AF106" s="71">
        <f t="shared" si="6"/>
        <v>0</v>
      </c>
      <c r="AG106" s="70">
        <v>0</v>
      </c>
      <c r="AH106" s="70">
        <v>0</v>
      </c>
      <c r="AI106" s="76" t="s">
        <v>74</v>
      </c>
      <c r="AJ106" s="67">
        <v>0</v>
      </c>
      <c r="AK106" s="76" t="s">
        <v>74</v>
      </c>
      <c r="AL106" s="76" t="s">
        <v>74</v>
      </c>
      <c r="AM106" s="71">
        <f t="shared" si="7"/>
        <v>0</v>
      </c>
      <c r="AN106" s="71">
        <f>+K106+AC106-AH106</f>
        <v>10500000</v>
      </c>
      <c r="AO106" s="67" t="s">
        <v>66</v>
      </c>
      <c r="AP106" s="70">
        <v>10500000</v>
      </c>
      <c r="AQ106" s="67" t="s">
        <v>94</v>
      </c>
      <c r="AR106" s="70">
        <v>0</v>
      </c>
      <c r="AS106" s="80" t="s">
        <v>74</v>
      </c>
      <c r="AT106" s="135">
        <v>10500000</v>
      </c>
      <c r="AU106" s="82">
        <f t="shared" si="8"/>
        <v>0</v>
      </c>
      <c r="AV106" s="83">
        <f t="shared" si="9"/>
        <v>1</v>
      </c>
      <c r="AW106" s="80" t="s">
        <v>74</v>
      </c>
      <c r="AX106" s="67" t="s">
        <v>95</v>
      </c>
      <c r="AY106" s="185" t="s">
        <v>13976</v>
      </c>
      <c r="AZ106" s="68" t="s">
        <v>66</v>
      </c>
      <c r="BA106" s="68" t="s">
        <v>66</v>
      </c>
    </row>
    <row r="107" spans="2:53" x14ac:dyDescent="0.25">
      <c r="B107" s="68">
        <v>2024</v>
      </c>
      <c r="C107" s="68">
        <v>891780111</v>
      </c>
      <c r="D107" s="69" t="s">
        <v>64</v>
      </c>
      <c r="E107" s="70" t="s">
        <v>13975</v>
      </c>
      <c r="F107" s="70" t="s">
        <v>13974</v>
      </c>
      <c r="G107" s="251">
        <v>0</v>
      </c>
      <c r="H107" s="67" t="s">
        <v>72</v>
      </c>
      <c r="I107" s="69" t="s">
        <v>65</v>
      </c>
      <c r="J107" s="70" t="s">
        <v>13973</v>
      </c>
      <c r="K107" s="70">
        <v>200000000</v>
      </c>
      <c r="L107" s="68" t="s">
        <v>67</v>
      </c>
      <c r="M107" s="70" t="s">
        <v>13972</v>
      </c>
      <c r="N107" s="71">
        <v>900370260</v>
      </c>
      <c r="O107" s="75">
        <v>687</v>
      </c>
      <c r="P107" s="334">
        <v>45365</v>
      </c>
      <c r="Q107" s="70">
        <v>200000000</v>
      </c>
      <c r="R107" s="334">
        <v>45383</v>
      </c>
      <c r="S107" s="70">
        <v>200000000</v>
      </c>
      <c r="T107" s="67" t="s">
        <v>66</v>
      </c>
      <c r="U107" s="71">
        <v>1082939683</v>
      </c>
      <c r="V107" s="71" t="s">
        <v>12134</v>
      </c>
      <c r="W107" s="78">
        <v>45383</v>
      </c>
      <c r="X107" s="78">
        <v>45385</v>
      </c>
      <c r="Y107" s="251" t="s">
        <v>74</v>
      </c>
      <c r="Z107" s="78">
        <v>45507</v>
      </c>
      <c r="AA107" s="71">
        <f t="shared" si="5"/>
        <v>122</v>
      </c>
      <c r="AB107" s="70">
        <v>0</v>
      </c>
      <c r="AC107" s="70">
        <v>0</v>
      </c>
      <c r="AD107" s="70">
        <v>0</v>
      </c>
      <c r="AE107" s="76" t="s">
        <v>74</v>
      </c>
      <c r="AF107" s="71">
        <f t="shared" si="6"/>
        <v>0</v>
      </c>
      <c r="AG107" s="70">
        <v>0</v>
      </c>
      <c r="AH107" s="70">
        <v>0</v>
      </c>
      <c r="AI107" s="76" t="s">
        <v>74</v>
      </c>
      <c r="AJ107" s="67">
        <v>0</v>
      </c>
      <c r="AK107" s="76" t="s">
        <v>74</v>
      </c>
      <c r="AL107" s="76" t="s">
        <v>74</v>
      </c>
      <c r="AM107" s="71">
        <f t="shared" si="7"/>
        <v>0</v>
      </c>
      <c r="AN107" s="71">
        <f>+K107+AC107-AH107</f>
        <v>200000000</v>
      </c>
      <c r="AO107" s="67" t="s">
        <v>66</v>
      </c>
      <c r="AP107" s="70">
        <v>200000000</v>
      </c>
      <c r="AQ107" s="67" t="s">
        <v>94</v>
      </c>
      <c r="AR107" s="70">
        <v>0</v>
      </c>
      <c r="AS107" s="80" t="s">
        <v>74</v>
      </c>
      <c r="AT107" s="135">
        <v>150565036</v>
      </c>
      <c r="AU107" s="82">
        <f t="shared" si="8"/>
        <v>49434964</v>
      </c>
      <c r="AV107" s="83">
        <f t="shared" si="9"/>
        <v>0.75282517999999998</v>
      </c>
      <c r="AW107" s="80" t="s">
        <v>74</v>
      </c>
      <c r="AX107" s="67" t="s">
        <v>95</v>
      </c>
      <c r="AY107" s="185" t="s">
        <v>13971</v>
      </c>
      <c r="AZ107" s="68" t="s">
        <v>66</v>
      </c>
      <c r="BA107" s="68" t="s">
        <v>66</v>
      </c>
    </row>
    <row r="108" spans="2:53" x14ac:dyDescent="0.25">
      <c r="B108" s="68">
        <v>2024</v>
      </c>
      <c r="C108" s="68">
        <v>891780111</v>
      </c>
      <c r="D108" s="69" t="s">
        <v>64</v>
      </c>
      <c r="E108" s="70" t="s">
        <v>13970</v>
      </c>
      <c r="F108" s="70" t="s">
        <v>13969</v>
      </c>
      <c r="G108" s="251">
        <v>0</v>
      </c>
      <c r="H108" s="67" t="s">
        <v>72</v>
      </c>
      <c r="I108" s="69" t="s">
        <v>723</v>
      </c>
      <c r="J108" s="70" t="s">
        <v>13968</v>
      </c>
      <c r="K108" s="70">
        <v>14600000</v>
      </c>
      <c r="L108" s="68" t="s">
        <v>67</v>
      </c>
      <c r="M108" s="70" t="s">
        <v>13825</v>
      </c>
      <c r="N108" s="71">
        <v>1081905679</v>
      </c>
      <c r="O108" s="75">
        <v>640</v>
      </c>
      <c r="P108" s="334">
        <v>45362</v>
      </c>
      <c r="Q108" s="70">
        <v>77600000</v>
      </c>
      <c r="R108" s="334">
        <v>45384</v>
      </c>
      <c r="S108" s="70">
        <v>14600000</v>
      </c>
      <c r="T108" s="67" t="s">
        <v>66</v>
      </c>
      <c r="U108" s="71">
        <v>1082939683</v>
      </c>
      <c r="V108" s="71" t="s">
        <v>12134</v>
      </c>
      <c r="W108" s="78">
        <v>45383</v>
      </c>
      <c r="X108" s="78">
        <v>45384</v>
      </c>
      <c r="Y108" s="251" t="s">
        <v>74</v>
      </c>
      <c r="Z108" s="78">
        <v>45463</v>
      </c>
      <c r="AA108" s="71">
        <f t="shared" si="5"/>
        <v>79</v>
      </c>
      <c r="AB108" s="70">
        <v>0</v>
      </c>
      <c r="AC108" s="70">
        <v>0</v>
      </c>
      <c r="AD108" s="70">
        <v>0</v>
      </c>
      <c r="AE108" s="76" t="s">
        <v>74</v>
      </c>
      <c r="AF108" s="71">
        <f t="shared" si="6"/>
        <v>0</v>
      </c>
      <c r="AG108" s="70">
        <v>0</v>
      </c>
      <c r="AH108" s="70">
        <v>0</v>
      </c>
      <c r="AI108" s="76" t="s">
        <v>74</v>
      </c>
      <c r="AJ108" s="67">
        <v>0</v>
      </c>
      <c r="AK108" s="76" t="s">
        <v>74</v>
      </c>
      <c r="AL108" s="76" t="s">
        <v>74</v>
      </c>
      <c r="AM108" s="71">
        <f t="shared" si="7"/>
        <v>0</v>
      </c>
      <c r="AN108" s="71">
        <f>+K108+AC108-AH108</f>
        <v>14600000</v>
      </c>
      <c r="AO108" s="67" t="s">
        <v>94</v>
      </c>
      <c r="AP108" s="70">
        <v>0</v>
      </c>
      <c r="AQ108" s="67" t="s">
        <v>94</v>
      </c>
      <c r="AR108" s="70">
        <v>0</v>
      </c>
      <c r="AS108" s="80" t="s">
        <v>74</v>
      </c>
      <c r="AT108" s="135">
        <v>14600000</v>
      </c>
      <c r="AU108" s="82">
        <f t="shared" si="8"/>
        <v>0</v>
      </c>
      <c r="AV108" s="83">
        <f t="shared" si="9"/>
        <v>1</v>
      </c>
      <c r="AW108" s="80" t="s">
        <v>74</v>
      </c>
      <c r="AX108" s="67" t="s">
        <v>95</v>
      </c>
      <c r="AY108" s="185" t="s">
        <v>13967</v>
      </c>
      <c r="AZ108" s="68" t="s">
        <v>66</v>
      </c>
      <c r="BA108" s="68" t="s">
        <v>66</v>
      </c>
    </row>
    <row r="109" spans="2:53" x14ac:dyDescent="0.25">
      <c r="B109" s="68">
        <v>2024</v>
      </c>
      <c r="C109" s="68">
        <v>891780111</v>
      </c>
      <c r="D109" s="69" t="s">
        <v>64</v>
      </c>
      <c r="E109" s="70" t="s">
        <v>13966</v>
      </c>
      <c r="F109" s="70" t="s">
        <v>13965</v>
      </c>
      <c r="G109" s="325">
        <v>2020000100116</v>
      </c>
      <c r="H109" s="67" t="s">
        <v>72</v>
      </c>
      <c r="I109" s="69" t="s">
        <v>723</v>
      </c>
      <c r="J109" s="70" t="s">
        <v>13964</v>
      </c>
      <c r="K109" s="70">
        <v>2500000</v>
      </c>
      <c r="L109" s="68" t="s">
        <v>67</v>
      </c>
      <c r="M109" s="70" t="s">
        <v>13963</v>
      </c>
      <c r="N109" s="71">
        <v>7633438</v>
      </c>
      <c r="O109" s="75" t="s">
        <v>13847</v>
      </c>
      <c r="P109" s="334">
        <v>44978</v>
      </c>
      <c r="Q109" s="70">
        <v>252457983</v>
      </c>
      <c r="R109" s="334">
        <v>45384</v>
      </c>
      <c r="S109" s="70">
        <v>2500000</v>
      </c>
      <c r="T109" s="67" t="s">
        <v>66</v>
      </c>
      <c r="U109" s="71">
        <v>85461685</v>
      </c>
      <c r="V109" s="71" t="s">
        <v>12364</v>
      </c>
      <c r="W109" s="78">
        <v>45384</v>
      </c>
      <c r="X109" s="78">
        <v>45384</v>
      </c>
      <c r="Y109" s="251" t="s">
        <v>74</v>
      </c>
      <c r="Z109" s="78">
        <v>45412</v>
      </c>
      <c r="AA109" s="71">
        <f t="shared" si="5"/>
        <v>28</v>
      </c>
      <c r="AB109" s="70">
        <v>0</v>
      </c>
      <c r="AC109" s="70">
        <v>0</v>
      </c>
      <c r="AD109" s="70">
        <v>0</v>
      </c>
      <c r="AE109" s="76" t="s">
        <v>74</v>
      </c>
      <c r="AF109" s="71">
        <f t="shared" si="6"/>
        <v>0</v>
      </c>
      <c r="AG109" s="70">
        <v>0</v>
      </c>
      <c r="AH109" s="70">
        <v>0</v>
      </c>
      <c r="AI109" s="76" t="s">
        <v>74</v>
      </c>
      <c r="AJ109" s="67">
        <v>0</v>
      </c>
      <c r="AK109" s="76" t="s">
        <v>74</v>
      </c>
      <c r="AL109" s="76" t="s">
        <v>74</v>
      </c>
      <c r="AM109" s="71">
        <f t="shared" si="7"/>
        <v>0</v>
      </c>
      <c r="AN109" s="71">
        <f>+K109+AC109-AH109</f>
        <v>2500000</v>
      </c>
      <c r="AO109" s="67" t="s">
        <v>94</v>
      </c>
      <c r="AP109" s="70">
        <v>0</v>
      </c>
      <c r="AQ109" s="67" t="s">
        <v>94</v>
      </c>
      <c r="AR109" s="70">
        <v>0</v>
      </c>
      <c r="AS109" s="80" t="s">
        <v>74</v>
      </c>
      <c r="AT109" s="135">
        <v>0</v>
      </c>
      <c r="AU109" s="82">
        <f t="shared" si="8"/>
        <v>2500000</v>
      </c>
      <c r="AV109" s="83">
        <f t="shared" si="9"/>
        <v>0</v>
      </c>
      <c r="AW109" s="80" t="s">
        <v>74</v>
      </c>
      <c r="AX109" s="67" t="s">
        <v>95</v>
      </c>
      <c r="AY109" s="186" t="s">
        <v>13962</v>
      </c>
      <c r="AZ109" s="68" t="s">
        <v>66</v>
      </c>
      <c r="BA109" s="68" t="s">
        <v>66</v>
      </c>
    </row>
    <row r="110" spans="2:53" x14ac:dyDescent="0.25">
      <c r="B110" s="68">
        <v>2024</v>
      </c>
      <c r="C110" s="68">
        <v>891780111</v>
      </c>
      <c r="D110" s="69" t="s">
        <v>64</v>
      </c>
      <c r="E110" s="70" t="s">
        <v>13961</v>
      </c>
      <c r="F110" s="70" t="s">
        <v>13960</v>
      </c>
      <c r="G110" s="251">
        <v>0</v>
      </c>
      <c r="H110" s="67" t="s">
        <v>72</v>
      </c>
      <c r="I110" s="69" t="s">
        <v>723</v>
      </c>
      <c r="J110" s="70" t="s">
        <v>13959</v>
      </c>
      <c r="K110" s="70">
        <v>12000000</v>
      </c>
      <c r="L110" s="68" t="s">
        <v>67</v>
      </c>
      <c r="M110" s="70" t="s">
        <v>13958</v>
      </c>
      <c r="N110" s="71">
        <v>1082861951</v>
      </c>
      <c r="O110" s="75">
        <v>640</v>
      </c>
      <c r="P110" s="334">
        <v>45362</v>
      </c>
      <c r="Q110" s="70">
        <v>77600000</v>
      </c>
      <c r="R110" s="334">
        <v>45385</v>
      </c>
      <c r="S110" s="70">
        <v>12000000</v>
      </c>
      <c r="T110" s="67" t="s">
        <v>66</v>
      </c>
      <c r="U110" s="71">
        <v>84458088</v>
      </c>
      <c r="V110" s="71" t="s">
        <v>13204</v>
      </c>
      <c r="W110" s="78">
        <v>45384</v>
      </c>
      <c r="X110" s="78">
        <v>45385</v>
      </c>
      <c r="Y110" s="251" t="s">
        <v>74</v>
      </c>
      <c r="Z110" s="78">
        <v>45458</v>
      </c>
      <c r="AA110" s="71">
        <f t="shared" si="5"/>
        <v>73</v>
      </c>
      <c r="AB110" s="70">
        <v>0</v>
      </c>
      <c r="AC110" s="70">
        <v>0</v>
      </c>
      <c r="AD110" s="70">
        <v>0</v>
      </c>
      <c r="AE110" s="76" t="s">
        <v>74</v>
      </c>
      <c r="AF110" s="71">
        <f t="shared" si="6"/>
        <v>0</v>
      </c>
      <c r="AG110" s="70">
        <v>0</v>
      </c>
      <c r="AH110" s="70">
        <v>0</v>
      </c>
      <c r="AI110" s="76" t="s">
        <v>74</v>
      </c>
      <c r="AJ110" s="67">
        <v>0</v>
      </c>
      <c r="AK110" s="76" t="s">
        <v>74</v>
      </c>
      <c r="AL110" s="76" t="s">
        <v>74</v>
      </c>
      <c r="AM110" s="71">
        <f t="shared" si="7"/>
        <v>0</v>
      </c>
      <c r="AN110" s="71">
        <f>+K110+AC110-AH110</f>
        <v>12000000</v>
      </c>
      <c r="AO110" s="67" t="s">
        <v>94</v>
      </c>
      <c r="AP110" s="70">
        <v>0</v>
      </c>
      <c r="AQ110" s="67" t="s">
        <v>94</v>
      </c>
      <c r="AR110" s="70">
        <v>0</v>
      </c>
      <c r="AS110" s="80" t="s">
        <v>74</v>
      </c>
      <c r="AT110" s="135">
        <v>4000000</v>
      </c>
      <c r="AU110" s="82">
        <f t="shared" si="8"/>
        <v>8000000</v>
      </c>
      <c r="AV110" s="83">
        <f t="shared" si="9"/>
        <v>0.33333333333333331</v>
      </c>
      <c r="AW110" s="80" t="s">
        <v>74</v>
      </c>
      <c r="AX110" s="67" t="s">
        <v>95</v>
      </c>
      <c r="AY110" s="185" t="s">
        <v>13957</v>
      </c>
      <c r="AZ110" s="68" t="s">
        <v>66</v>
      </c>
      <c r="BA110" s="68" t="s">
        <v>66</v>
      </c>
    </row>
    <row r="111" spans="2:53" x14ac:dyDescent="0.25">
      <c r="B111" s="68">
        <v>2024</v>
      </c>
      <c r="C111" s="68">
        <v>891780111</v>
      </c>
      <c r="D111" s="69" t="s">
        <v>64</v>
      </c>
      <c r="E111" s="70" t="s">
        <v>13956</v>
      </c>
      <c r="F111" s="70" t="s">
        <v>13955</v>
      </c>
      <c r="G111" s="251">
        <v>0</v>
      </c>
      <c r="H111" s="67" t="s">
        <v>72</v>
      </c>
      <c r="I111" s="69" t="s">
        <v>65</v>
      </c>
      <c r="J111" s="70" t="s">
        <v>13954</v>
      </c>
      <c r="K111" s="70">
        <v>6000000</v>
      </c>
      <c r="L111" s="68" t="s">
        <v>67</v>
      </c>
      <c r="M111" s="70" t="s">
        <v>13953</v>
      </c>
      <c r="N111" s="71">
        <v>1083022534</v>
      </c>
      <c r="O111" s="75">
        <v>729</v>
      </c>
      <c r="P111" s="334">
        <v>45369</v>
      </c>
      <c r="Q111" s="70">
        <v>6000000</v>
      </c>
      <c r="R111" s="334">
        <v>45387</v>
      </c>
      <c r="S111" s="70">
        <v>6000000</v>
      </c>
      <c r="T111" s="67" t="s">
        <v>66</v>
      </c>
      <c r="U111" s="71">
        <v>57294316</v>
      </c>
      <c r="V111" s="71" t="s">
        <v>13064</v>
      </c>
      <c r="W111" s="78">
        <v>45386</v>
      </c>
      <c r="X111" s="78">
        <v>45387</v>
      </c>
      <c r="Y111" s="251" t="s">
        <v>74</v>
      </c>
      <c r="Z111" s="78">
        <v>45439</v>
      </c>
      <c r="AA111" s="71">
        <f t="shared" si="5"/>
        <v>52</v>
      </c>
      <c r="AB111" s="70">
        <v>0</v>
      </c>
      <c r="AC111" s="70">
        <v>0</v>
      </c>
      <c r="AD111" s="70">
        <v>0</v>
      </c>
      <c r="AE111" s="76" t="s">
        <v>74</v>
      </c>
      <c r="AF111" s="71">
        <f t="shared" si="6"/>
        <v>0</v>
      </c>
      <c r="AG111" s="70">
        <v>0</v>
      </c>
      <c r="AH111" s="70">
        <v>0</v>
      </c>
      <c r="AI111" s="76" t="s">
        <v>74</v>
      </c>
      <c r="AJ111" s="67">
        <v>0</v>
      </c>
      <c r="AK111" s="76" t="s">
        <v>74</v>
      </c>
      <c r="AL111" s="76" t="s">
        <v>74</v>
      </c>
      <c r="AM111" s="71">
        <f t="shared" si="7"/>
        <v>0</v>
      </c>
      <c r="AN111" s="71">
        <f>+K111+AC111-AH111</f>
        <v>6000000</v>
      </c>
      <c r="AO111" s="67" t="s">
        <v>66</v>
      </c>
      <c r="AP111" s="70">
        <v>6000000</v>
      </c>
      <c r="AQ111" s="67" t="s">
        <v>94</v>
      </c>
      <c r="AR111" s="70">
        <v>0</v>
      </c>
      <c r="AS111" s="80" t="s">
        <v>74</v>
      </c>
      <c r="AT111" s="135">
        <v>6000000</v>
      </c>
      <c r="AU111" s="82">
        <f t="shared" si="8"/>
        <v>0</v>
      </c>
      <c r="AV111" s="83">
        <f t="shared" si="9"/>
        <v>1</v>
      </c>
      <c r="AW111" s="80" t="s">
        <v>74</v>
      </c>
      <c r="AX111" s="67" t="s">
        <v>95</v>
      </c>
      <c r="AY111" s="185" t="s">
        <v>13952</v>
      </c>
      <c r="AZ111" s="68" t="s">
        <v>66</v>
      </c>
      <c r="BA111" s="68" t="s">
        <v>66</v>
      </c>
    </row>
    <row r="112" spans="2:53" x14ac:dyDescent="0.25">
      <c r="B112" s="68">
        <v>2024</v>
      </c>
      <c r="C112" s="68">
        <v>891780111</v>
      </c>
      <c r="D112" s="69" t="s">
        <v>64</v>
      </c>
      <c r="E112" s="70" t="s">
        <v>13951</v>
      </c>
      <c r="F112" s="70" t="s">
        <v>13950</v>
      </c>
      <c r="G112" s="251">
        <v>0</v>
      </c>
      <c r="H112" s="67" t="s">
        <v>72</v>
      </c>
      <c r="I112" s="69" t="s">
        <v>723</v>
      </c>
      <c r="J112" s="70" t="s">
        <v>13949</v>
      </c>
      <c r="K112" s="70">
        <v>3000000</v>
      </c>
      <c r="L112" s="68" t="s">
        <v>67</v>
      </c>
      <c r="M112" s="71" t="s">
        <v>13948</v>
      </c>
      <c r="N112" s="71">
        <v>1118863030</v>
      </c>
      <c r="O112" s="75">
        <v>640</v>
      </c>
      <c r="P112" s="334">
        <v>45362</v>
      </c>
      <c r="Q112" s="70">
        <v>77600000</v>
      </c>
      <c r="R112" s="334">
        <v>45391</v>
      </c>
      <c r="S112" s="70">
        <v>3000000</v>
      </c>
      <c r="T112" s="67" t="s">
        <v>66</v>
      </c>
      <c r="U112" s="71">
        <v>85155333</v>
      </c>
      <c r="V112" s="71" t="s">
        <v>12146</v>
      </c>
      <c r="W112" s="78">
        <v>45390</v>
      </c>
      <c r="X112" s="78">
        <v>45391</v>
      </c>
      <c r="Y112" s="251" t="s">
        <v>74</v>
      </c>
      <c r="Z112" s="78">
        <v>45417</v>
      </c>
      <c r="AA112" s="71">
        <f t="shared" si="5"/>
        <v>26</v>
      </c>
      <c r="AB112" s="70">
        <v>0</v>
      </c>
      <c r="AC112" s="70">
        <v>0</v>
      </c>
      <c r="AD112" s="70">
        <v>0</v>
      </c>
      <c r="AE112" s="76" t="s">
        <v>74</v>
      </c>
      <c r="AF112" s="71">
        <f t="shared" si="6"/>
        <v>0</v>
      </c>
      <c r="AG112" s="70">
        <v>0</v>
      </c>
      <c r="AH112" s="70">
        <v>0</v>
      </c>
      <c r="AI112" s="76" t="s">
        <v>74</v>
      </c>
      <c r="AJ112" s="67">
        <v>0</v>
      </c>
      <c r="AK112" s="76" t="s">
        <v>74</v>
      </c>
      <c r="AL112" s="76" t="s">
        <v>74</v>
      </c>
      <c r="AM112" s="71">
        <f t="shared" si="7"/>
        <v>0</v>
      </c>
      <c r="AN112" s="71">
        <f>+K112+AC112-AH112</f>
        <v>3000000</v>
      </c>
      <c r="AO112" s="67" t="s">
        <v>94</v>
      </c>
      <c r="AP112" s="70">
        <v>0</v>
      </c>
      <c r="AQ112" s="67" t="s">
        <v>94</v>
      </c>
      <c r="AR112" s="70">
        <v>0</v>
      </c>
      <c r="AS112" s="80" t="s">
        <v>74</v>
      </c>
      <c r="AT112" s="135">
        <v>3000000</v>
      </c>
      <c r="AU112" s="82">
        <f t="shared" si="8"/>
        <v>0</v>
      </c>
      <c r="AV112" s="83">
        <f t="shared" si="9"/>
        <v>1</v>
      </c>
      <c r="AW112" s="80" t="s">
        <v>74</v>
      </c>
      <c r="AX112" s="67" t="s">
        <v>95</v>
      </c>
      <c r="AY112" s="185" t="s">
        <v>13947</v>
      </c>
      <c r="AZ112" s="68" t="s">
        <v>66</v>
      </c>
      <c r="BA112" s="68" t="s">
        <v>66</v>
      </c>
    </row>
    <row r="113" spans="2:53" x14ac:dyDescent="0.25">
      <c r="B113" s="68">
        <v>2024</v>
      </c>
      <c r="C113" s="68">
        <v>891780111</v>
      </c>
      <c r="D113" s="69" t="s">
        <v>64</v>
      </c>
      <c r="E113" s="70" t="s">
        <v>13946</v>
      </c>
      <c r="F113" s="70" t="s">
        <v>13945</v>
      </c>
      <c r="G113" s="325">
        <v>2019000100064</v>
      </c>
      <c r="H113" s="67" t="s">
        <v>72</v>
      </c>
      <c r="I113" s="69" t="s">
        <v>723</v>
      </c>
      <c r="J113" s="70" t="s">
        <v>13944</v>
      </c>
      <c r="K113" s="70">
        <v>4800000</v>
      </c>
      <c r="L113" s="68" t="s">
        <v>67</v>
      </c>
      <c r="M113" s="70" t="s">
        <v>13943</v>
      </c>
      <c r="N113" s="71">
        <v>57461016</v>
      </c>
      <c r="O113" s="75" t="s">
        <v>13853</v>
      </c>
      <c r="P113" s="334">
        <v>45363</v>
      </c>
      <c r="Q113" s="70">
        <v>24613832</v>
      </c>
      <c r="R113" s="334">
        <v>45391</v>
      </c>
      <c r="S113" s="70">
        <v>4800000</v>
      </c>
      <c r="T113" s="67" t="s">
        <v>66</v>
      </c>
      <c r="U113" s="75">
        <v>7629414</v>
      </c>
      <c r="V113" s="71" t="s">
        <v>13730</v>
      </c>
      <c r="W113" s="78">
        <v>45391</v>
      </c>
      <c r="X113" s="78">
        <v>45391</v>
      </c>
      <c r="Y113" s="251" t="s">
        <v>74</v>
      </c>
      <c r="Z113" s="78">
        <v>45443</v>
      </c>
      <c r="AA113" s="71">
        <f t="shared" si="5"/>
        <v>52</v>
      </c>
      <c r="AB113" s="70">
        <v>0</v>
      </c>
      <c r="AC113" s="70">
        <v>0</v>
      </c>
      <c r="AD113" s="70">
        <v>0</v>
      </c>
      <c r="AE113" s="76" t="s">
        <v>74</v>
      </c>
      <c r="AF113" s="71">
        <f t="shared" si="6"/>
        <v>0</v>
      </c>
      <c r="AG113" s="70">
        <v>0</v>
      </c>
      <c r="AH113" s="70">
        <v>0</v>
      </c>
      <c r="AI113" s="76" t="s">
        <v>74</v>
      </c>
      <c r="AJ113" s="67">
        <v>0</v>
      </c>
      <c r="AK113" s="76" t="s">
        <v>74</v>
      </c>
      <c r="AL113" s="76" t="s">
        <v>74</v>
      </c>
      <c r="AM113" s="71">
        <f t="shared" si="7"/>
        <v>0</v>
      </c>
      <c r="AN113" s="71">
        <f>+K113+AC113-AH113</f>
        <v>4800000</v>
      </c>
      <c r="AO113" s="67" t="s">
        <v>94</v>
      </c>
      <c r="AP113" s="70">
        <v>0</v>
      </c>
      <c r="AQ113" s="67" t="s">
        <v>94</v>
      </c>
      <c r="AR113" s="70">
        <v>0</v>
      </c>
      <c r="AS113" s="80" t="s">
        <v>74</v>
      </c>
      <c r="AT113" s="135">
        <v>0</v>
      </c>
      <c r="AU113" s="82">
        <f t="shared" si="8"/>
        <v>4800000</v>
      </c>
      <c r="AV113" s="83">
        <f t="shared" si="9"/>
        <v>0</v>
      </c>
      <c r="AW113" s="80" t="s">
        <v>74</v>
      </c>
      <c r="AX113" s="67" t="s">
        <v>95</v>
      </c>
      <c r="AY113" s="185" t="s">
        <v>13942</v>
      </c>
      <c r="AZ113" s="68" t="s">
        <v>66</v>
      </c>
      <c r="BA113" s="68" t="s">
        <v>66</v>
      </c>
    </row>
    <row r="114" spans="2:53" x14ac:dyDescent="0.25">
      <c r="B114" s="68">
        <v>2024</v>
      </c>
      <c r="C114" s="68">
        <v>891780111</v>
      </c>
      <c r="D114" s="69" t="s">
        <v>64</v>
      </c>
      <c r="E114" s="70" t="s">
        <v>13941</v>
      </c>
      <c r="F114" s="70" t="s">
        <v>13940</v>
      </c>
      <c r="G114" s="325">
        <v>2019000100064</v>
      </c>
      <c r="H114" s="67" t="s">
        <v>72</v>
      </c>
      <c r="I114" s="69" t="s">
        <v>723</v>
      </c>
      <c r="J114" s="70" t="s">
        <v>13939</v>
      </c>
      <c r="K114" s="70">
        <v>7800000</v>
      </c>
      <c r="L114" s="68" t="s">
        <v>67</v>
      </c>
      <c r="M114" s="70" t="s">
        <v>13938</v>
      </c>
      <c r="N114" s="71">
        <v>18008594</v>
      </c>
      <c r="O114" s="75" t="s">
        <v>13853</v>
      </c>
      <c r="P114" s="334">
        <v>45363</v>
      </c>
      <c r="Q114" s="70">
        <v>24613832</v>
      </c>
      <c r="R114" s="334">
        <v>45391</v>
      </c>
      <c r="S114" s="70">
        <v>7800000</v>
      </c>
      <c r="T114" s="67" t="s">
        <v>66</v>
      </c>
      <c r="U114" s="75">
        <v>7629414</v>
      </c>
      <c r="V114" s="71" t="s">
        <v>13730</v>
      </c>
      <c r="W114" s="78">
        <v>45391</v>
      </c>
      <c r="X114" s="78">
        <v>45391</v>
      </c>
      <c r="Y114" s="251" t="s">
        <v>74</v>
      </c>
      <c r="Z114" s="78">
        <v>45443</v>
      </c>
      <c r="AA114" s="71">
        <f t="shared" si="5"/>
        <v>52</v>
      </c>
      <c r="AB114" s="70">
        <v>1</v>
      </c>
      <c r="AC114" s="70">
        <v>3900000</v>
      </c>
      <c r="AD114" s="70">
        <v>1</v>
      </c>
      <c r="AE114" s="76">
        <v>45473</v>
      </c>
      <c r="AF114" s="71">
        <f t="shared" si="6"/>
        <v>30</v>
      </c>
      <c r="AG114" s="70">
        <v>0</v>
      </c>
      <c r="AH114" s="70">
        <v>0</v>
      </c>
      <c r="AI114" s="76" t="s">
        <v>74</v>
      </c>
      <c r="AJ114" s="67">
        <v>0</v>
      </c>
      <c r="AK114" s="76" t="s">
        <v>74</v>
      </c>
      <c r="AL114" s="76" t="s">
        <v>74</v>
      </c>
      <c r="AM114" s="71">
        <f t="shared" si="7"/>
        <v>0</v>
      </c>
      <c r="AN114" s="71">
        <f>+K114+AC114-AH114</f>
        <v>11700000</v>
      </c>
      <c r="AO114" s="67" t="s">
        <v>94</v>
      </c>
      <c r="AP114" s="70">
        <v>0</v>
      </c>
      <c r="AQ114" s="67" t="s">
        <v>94</v>
      </c>
      <c r="AR114" s="70">
        <v>0</v>
      </c>
      <c r="AS114" s="80" t="s">
        <v>74</v>
      </c>
      <c r="AT114" s="135">
        <v>0</v>
      </c>
      <c r="AU114" s="82">
        <f t="shared" si="8"/>
        <v>11700000</v>
      </c>
      <c r="AV114" s="83">
        <f t="shared" si="9"/>
        <v>0</v>
      </c>
      <c r="AW114" s="80" t="s">
        <v>74</v>
      </c>
      <c r="AX114" s="67" t="s">
        <v>95</v>
      </c>
      <c r="AY114" s="185" t="s">
        <v>13937</v>
      </c>
      <c r="AZ114" s="68" t="s">
        <v>66</v>
      </c>
      <c r="BA114" s="68" t="s">
        <v>66</v>
      </c>
    </row>
    <row r="115" spans="2:53" x14ac:dyDescent="0.25">
      <c r="B115" s="68">
        <v>2024</v>
      </c>
      <c r="C115" s="68">
        <v>891780111</v>
      </c>
      <c r="D115" s="69" t="s">
        <v>64</v>
      </c>
      <c r="E115" s="70" t="s">
        <v>13936</v>
      </c>
      <c r="F115" s="70" t="s">
        <v>13935</v>
      </c>
      <c r="G115" s="325">
        <v>2019000100064</v>
      </c>
      <c r="H115" s="67" t="s">
        <v>72</v>
      </c>
      <c r="I115" s="69" t="s">
        <v>723</v>
      </c>
      <c r="J115" s="70" t="s">
        <v>13934</v>
      </c>
      <c r="K115" s="70">
        <v>4997000</v>
      </c>
      <c r="L115" s="68" t="s">
        <v>67</v>
      </c>
      <c r="M115" s="70" t="s">
        <v>13933</v>
      </c>
      <c r="N115" s="71">
        <v>1082886506</v>
      </c>
      <c r="O115" s="75" t="s">
        <v>13853</v>
      </c>
      <c r="P115" s="334">
        <v>45363</v>
      </c>
      <c r="Q115" s="70">
        <v>24613832</v>
      </c>
      <c r="R115" s="334">
        <v>45391</v>
      </c>
      <c r="S115" s="70">
        <v>4997000</v>
      </c>
      <c r="T115" s="67" t="s">
        <v>66</v>
      </c>
      <c r="U115" s="75">
        <v>7629414</v>
      </c>
      <c r="V115" s="71" t="s">
        <v>13730</v>
      </c>
      <c r="W115" s="78">
        <v>45390</v>
      </c>
      <c r="X115" s="78">
        <v>45391</v>
      </c>
      <c r="Y115" s="251" t="s">
        <v>74</v>
      </c>
      <c r="Z115" s="78">
        <v>45443</v>
      </c>
      <c r="AA115" s="71">
        <f t="shared" si="5"/>
        <v>52</v>
      </c>
      <c r="AB115" s="70">
        <v>0</v>
      </c>
      <c r="AC115" s="70">
        <v>0</v>
      </c>
      <c r="AD115" s="70">
        <v>0</v>
      </c>
      <c r="AE115" s="76" t="s">
        <v>74</v>
      </c>
      <c r="AF115" s="71">
        <f t="shared" si="6"/>
        <v>0</v>
      </c>
      <c r="AG115" s="70">
        <v>0</v>
      </c>
      <c r="AH115" s="70">
        <v>0</v>
      </c>
      <c r="AI115" s="76" t="s">
        <v>74</v>
      </c>
      <c r="AJ115" s="67">
        <v>0</v>
      </c>
      <c r="AK115" s="76" t="s">
        <v>74</v>
      </c>
      <c r="AL115" s="76" t="s">
        <v>74</v>
      </c>
      <c r="AM115" s="71">
        <f t="shared" si="7"/>
        <v>0</v>
      </c>
      <c r="AN115" s="71">
        <f>+K115+AC115-AH115</f>
        <v>4997000</v>
      </c>
      <c r="AO115" s="67" t="s">
        <v>94</v>
      </c>
      <c r="AP115" s="70">
        <v>0</v>
      </c>
      <c r="AQ115" s="67" t="s">
        <v>94</v>
      </c>
      <c r="AR115" s="70">
        <v>0</v>
      </c>
      <c r="AS115" s="80" t="s">
        <v>74</v>
      </c>
      <c r="AT115" s="135">
        <v>0</v>
      </c>
      <c r="AU115" s="82">
        <f t="shared" si="8"/>
        <v>4997000</v>
      </c>
      <c r="AV115" s="83">
        <f t="shared" si="9"/>
        <v>0</v>
      </c>
      <c r="AW115" s="80" t="s">
        <v>74</v>
      </c>
      <c r="AX115" s="67" t="s">
        <v>95</v>
      </c>
      <c r="AY115" s="185" t="s">
        <v>13932</v>
      </c>
      <c r="AZ115" s="68" t="s">
        <v>66</v>
      </c>
      <c r="BA115" s="68" t="s">
        <v>66</v>
      </c>
    </row>
    <row r="116" spans="2:53" x14ac:dyDescent="0.25">
      <c r="B116" s="68">
        <v>2024</v>
      </c>
      <c r="C116" s="68">
        <v>891780111</v>
      </c>
      <c r="D116" s="69" t="s">
        <v>64</v>
      </c>
      <c r="E116" s="70" t="s">
        <v>13931</v>
      </c>
      <c r="F116" s="70" t="s">
        <v>13930</v>
      </c>
      <c r="G116" s="251">
        <v>0</v>
      </c>
      <c r="H116" s="67" t="s">
        <v>72</v>
      </c>
      <c r="I116" s="69" t="s">
        <v>65</v>
      </c>
      <c r="J116" s="70" t="s">
        <v>13929</v>
      </c>
      <c r="K116" s="70">
        <v>2000000</v>
      </c>
      <c r="L116" s="68" t="s">
        <v>67</v>
      </c>
      <c r="M116" s="71" t="s">
        <v>13928</v>
      </c>
      <c r="N116" s="71">
        <v>1083030479</v>
      </c>
      <c r="O116" s="75">
        <v>764</v>
      </c>
      <c r="P116" s="334">
        <v>45371</v>
      </c>
      <c r="Q116" s="70">
        <v>2000000</v>
      </c>
      <c r="R116" s="334">
        <v>45392</v>
      </c>
      <c r="S116" s="70">
        <v>2000000</v>
      </c>
      <c r="T116" s="67" t="s">
        <v>66</v>
      </c>
      <c r="U116" s="71">
        <v>1082939683</v>
      </c>
      <c r="V116" s="71" t="s">
        <v>12134</v>
      </c>
      <c r="W116" s="78">
        <v>45391</v>
      </c>
      <c r="X116" s="78">
        <v>45392</v>
      </c>
      <c r="Y116" s="251" t="s">
        <v>74</v>
      </c>
      <c r="Z116" s="78">
        <v>45422</v>
      </c>
      <c r="AA116" s="71">
        <f t="shared" si="5"/>
        <v>30</v>
      </c>
      <c r="AB116" s="70">
        <v>0</v>
      </c>
      <c r="AC116" s="70">
        <v>0</v>
      </c>
      <c r="AD116" s="70">
        <v>0</v>
      </c>
      <c r="AE116" s="76" t="s">
        <v>74</v>
      </c>
      <c r="AF116" s="71">
        <f t="shared" si="6"/>
        <v>0</v>
      </c>
      <c r="AG116" s="70">
        <v>0</v>
      </c>
      <c r="AH116" s="70">
        <v>0</v>
      </c>
      <c r="AI116" s="76" t="s">
        <v>74</v>
      </c>
      <c r="AJ116" s="67">
        <v>0</v>
      </c>
      <c r="AK116" s="76" t="s">
        <v>74</v>
      </c>
      <c r="AL116" s="76" t="s">
        <v>74</v>
      </c>
      <c r="AM116" s="71">
        <f t="shared" si="7"/>
        <v>0</v>
      </c>
      <c r="AN116" s="71">
        <f>+K116+AC116-AH116</f>
        <v>2000000</v>
      </c>
      <c r="AO116" s="67" t="s">
        <v>66</v>
      </c>
      <c r="AP116" s="70">
        <v>2000000</v>
      </c>
      <c r="AQ116" s="67" t="s">
        <v>94</v>
      </c>
      <c r="AR116" s="70">
        <v>0</v>
      </c>
      <c r="AS116" s="80" t="s">
        <v>74</v>
      </c>
      <c r="AT116" s="135">
        <v>2000000</v>
      </c>
      <c r="AU116" s="82">
        <f t="shared" si="8"/>
        <v>0</v>
      </c>
      <c r="AV116" s="83">
        <f t="shared" si="9"/>
        <v>1</v>
      </c>
      <c r="AW116" s="80" t="s">
        <v>74</v>
      </c>
      <c r="AX116" s="67" t="s">
        <v>95</v>
      </c>
      <c r="AY116" s="185" t="s">
        <v>13927</v>
      </c>
      <c r="AZ116" s="68" t="s">
        <v>66</v>
      </c>
      <c r="BA116" s="68" t="s">
        <v>66</v>
      </c>
    </row>
    <row r="117" spans="2:53" x14ac:dyDescent="0.25">
      <c r="B117" s="68">
        <v>2024</v>
      </c>
      <c r="C117" s="68">
        <v>891780111</v>
      </c>
      <c r="D117" s="69" t="s">
        <v>64</v>
      </c>
      <c r="E117" s="70" t="s">
        <v>13926</v>
      </c>
      <c r="F117" s="70" t="s">
        <v>13925</v>
      </c>
      <c r="G117" s="251">
        <v>0</v>
      </c>
      <c r="H117" s="67" t="s">
        <v>72</v>
      </c>
      <c r="I117" s="69" t="s">
        <v>723</v>
      </c>
      <c r="J117" s="70" t="s">
        <v>13924</v>
      </c>
      <c r="K117" s="70">
        <v>26500000</v>
      </c>
      <c r="L117" s="68" t="s">
        <v>67</v>
      </c>
      <c r="M117" s="71" t="s">
        <v>13923</v>
      </c>
      <c r="N117" s="71">
        <v>900199666</v>
      </c>
      <c r="O117" s="75">
        <v>694</v>
      </c>
      <c r="P117" s="334">
        <v>45365</v>
      </c>
      <c r="Q117" s="70">
        <v>26500000</v>
      </c>
      <c r="R117" s="334">
        <v>45391</v>
      </c>
      <c r="S117" s="70">
        <v>26500000</v>
      </c>
      <c r="T117" s="67" t="s">
        <v>66</v>
      </c>
      <c r="U117" s="71">
        <v>1082939683</v>
      </c>
      <c r="V117" s="71" t="s">
        <v>12134</v>
      </c>
      <c r="W117" s="78">
        <v>45391</v>
      </c>
      <c r="X117" s="78">
        <v>45391</v>
      </c>
      <c r="Y117" s="251" t="s">
        <v>74</v>
      </c>
      <c r="Z117" s="78">
        <v>45462</v>
      </c>
      <c r="AA117" s="71">
        <f t="shared" si="5"/>
        <v>71</v>
      </c>
      <c r="AB117" s="70">
        <v>0</v>
      </c>
      <c r="AC117" s="70">
        <v>0</v>
      </c>
      <c r="AD117" s="70">
        <v>0</v>
      </c>
      <c r="AE117" s="76" t="s">
        <v>74</v>
      </c>
      <c r="AF117" s="71">
        <f t="shared" si="6"/>
        <v>0</v>
      </c>
      <c r="AG117" s="70">
        <v>0</v>
      </c>
      <c r="AH117" s="70">
        <v>0</v>
      </c>
      <c r="AI117" s="76" t="s">
        <v>74</v>
      </c>
      <c r="AJ117" s="67">
        <v>0</v>
      </c>
      <c r="AK117" s="76" t="s">
        <v>74</v>
      </c>
      <c r="AL117" s="76" t="s">
        <v>74</v>
      </c>
      <c r="AM117" s="71">
        <f t="shared" si="7"/>
        <v>0</v>
      </c>
      <c r="AN117" s="71">
        <f>+K117+AC117-AH117</f>
        <v>26500000</v>
      </c>
      <c r="AO117" s="67" t="s">
        <v>94</v>
      </c>
      <c r="AP117" s="70">
        <v>0</v>
      </c>
      <c r="AQ117" s="67" t="s">
        <v>94</v>
      </c>
      <c r="AR117" s="70">
        <v>0</v>
      </c>
      <c r="AS117" s="80" t="s">
        <v>74</v>
      </c>
      <c r="AT117" s="135">
        <v>26500000</v>
      </c>
      <c r="AU117" s="82">
        <f t="shared" si="8"/>
        <v>0</v>
      </c>
      <c r="AV117" s="83">
        <f t="shared" si="9"/>
        <v>1</v>
      </c>
      <c r="AW117" s="80" t="s">
        <v>74</v>
      </c>
      <c r="AX117" s="67" t="s">
        <v>95</v>
      </c>
      <c r="AY117" s="185" t="s">
        <v>13922</v>
      </c>
      <c r="AZ117" s="68" t="s">
        <v>66</v>
      </c>
      <c r="BA117" s="68" t="s">
        <v>66</v>
      </c>
    </row>
    <row r="118" spans="2:53" x14ac:dyDescent="0.25">
      <c r="B118" s="68">
        <v>2024</v>
      </c>
      <c r="C118" s="68">
        <v>891780111</v>
      </c>
      <c r="D118" s="69" t="s">
        <v>64</v>
      </c>
      <c r="E118" s="70" t="s">
        <v>13921</v>
      </c>
      <c r="F118" s="70" t="s">
        <v>13920</v>
      </c>
      <c r="G118" s="251">
        <v>0</v>
      </c>
      <c r="H118" s="67" t="s">
        <v>72</v>
      </c>
      <c r="I118" s="69" t="s">
        <v>723</v>
      </c>
      <c r="J118" s="70" t="s">
        <v>13919</v>
      </c>
      <c r="K118" s="70">
        <v>8000000</v>
      </c>
      <c r="L118" s="68" t="s">
        <v>67</v>
      </c>
      <c r="M118" s="70" t="s">
        <v>13918</v>
      </c>
      <c r="N118" s="71">
        <v>1004504338</v>
      </c>
      <c r="O118" s="75">
        <v>640</v>
      </c>
      <c r="P118" s="334">
        <v>45362</v>
      </c>
      <c r="Q118" s="70">
        <v>77600000</v>
      </c>
      <c r="R118" s="334">
        <v>45392</v>
      </c>
      <c r="S118" s="70">
        <v>8000000</v>
      </c>
      <c r="T118" s="67" t="s">
        <v>66</v>
      </c>
      <c r="U118" s="71">
        <v>85155333</v>
      </c>
      <c r="V118" s="71" t="s">
        <v>12146</v>
      </c>
      <c r="W118" s="78">
        <v>45391</v>
      </c>
      <c r="X118" s="78">
        <v>45392</v>
      </c>
      <c r="Y118" s="251" t="s">
        <v>74</v>
      </c>
      <c r="Z118" s="78">
        <v>45458</v>
      </c>
      <c r="AA118" s="71">
        <f t="shared" si="5"/>
        <v>66</v>
      </c>
      <c r="AB118" s="70">
        <v>0</v>
      </c>
      <c r="AC118" s="70">
        <v>0</v>
      </c>
      <c r="AD118" s="70">
        <v>0</v>
      </c>
      <c r="AE118" s="76" t="s">
        <v>74</v>
      </c>
      <c r="AF118" s="71">
        <f t="shared" si="6"/>
        <v>0</v>
      </c>
      <c r="AG118" s="70">
        <v>0</v>
      </c>
      <c r="AH118" s="70">
        <v>0</v>
      </c>
      <c r="AI118" s="76" t="s">
        <v>74</v>
      </c>
      <c r="AJ118" s="67">
        <v>0</v>
      </c>
      <c r="AK118" s="76" t="s">
        <v>74</v>
      </c>
      <c r="AL118" s="76" t="s">
        <v>74</v>
      </c>
      <c r="AM118" s="71">
        <f t="shared" si="7"/>
        <v>0</v>
      </c>
      <c r="AN118" s="71">
        <f>+K118+AC118-AH118</f>
        <v>8000000</v>
      </c>
      <c r="AO118" s="67" t="s">
        <v>94</v>
      </c>
      <c r="AP118" s="70">
        <v>0</v>
      </c>
      <c r="AQ118" s="67" t="s">
        <v>94</v>
      </c>
      <c r="AR118" s="70">
        <v>0</v>
      </c>
      <c r="AS118" s="80" t="s">
        <v>74</v>
      </c>
      <c r="AT118" s="135">
        <v>8000000</v>
      </c>
      <c r="AU118" s="82">
        <f t="shared" si="8"/>
        <v>0</v>
      </c>
      <c r="AV118" s="83">
        <f t="shared" si="9"/>
        <v>1</v>
      </c>
      <c r="AW118" s="80" t="s">
        <v>74</v>
      </c>
      <c r="AX118" s="67" t="s">
        <v>95</v>
      </c>
      <c r="AY118" s="185" t="s">
        <v>13917</v>
      </c>
      <c r="AZ118" s="68" t="s">
        <v>66</v>
      </c>
      <c r="BA118" s="68" t="s">
        <v>66</v>
      </c>
    </row>
    <row r="119" spans="2:53" x14ac:dyDescent="0.25">
      <c r="B119" s="68">
        <v>2024</v>
      </c>
      <c r="C119" s="68">
        <v>891780111</v>
      </c>
      <c r="D119" s="69" t="s">
        <v>64</v>
      </c>
      <c r="E119" s="70" t="s">
        <v>13916</v>
      </c>
      <c r="F119" s="70" t="s">
        <v>13915</v>
      </c>
      <c r="G119" s="251">
        <v>0</v>
      </c>
      <c r="H119" s="67" t="s">
        <v>72</v>
      </c>
      <c r="I119" s="69" t="s">
        <v>723</v>
      </c>
      <c r="J119" s="70" t="s">
        <v>13914</v>
      </c>
      <c r="K119" s="70">
        <v>4000000</v>
      </c>
      <c r="L119" s="68" t="s">
        <v>67</v>
      </c>
      <c r="M119" s="70" t="s">
        <v>13913</v>
      </c>
      <c r="N119" s="71">
        <v>1123631254</v>
      </c>
      <c r="O119" s="75">
        <v>640</v>
      </c>
      <c r="P119" s="334">
        <v>45362</v>
      </c>
      <c r="Q119" s="70">
        <v>77600000</v>
      </c>
      <c r="R119" s="334">
        <v>45392</v>
      </c>
      <c r="S119" s="70">
        <v>4000000</v>
      </c>
      <c r="T119" s="67" t="s">
        <v>66</v>
      </c>
      <c r="U119" s="71">
        <v>85155333</v>
      </c>
      <c r="V119" s="71" t="s">
        <v>12146</v>
      </c>
      <c r="W119" s="78">
        <v>45391</v>
      </c>
      <c r="X119" s="78">
        <v>45392</v>
      </c>
      <c r="Y119" s="251" t="s">
        <v>74</v>
      </c>
      <c r="Z119" s="78">
        <v>45417</v>
      </c>
      <c r="AA119" s="71">
        <f t="shared" si="5"/>
        <v>25</v>
      </c>
      <c r="AB119" s="70">
        <v>0</v>
      </c>
      <c r="AC119" s="70">
        <v>0</v>
      </c>
      <c r="AD119" s="70">
        <v>0</v>
      </c>
      <c r="AE119" s="76" t="s">
        <v>74</v>
      </c>
      <c r="AF119" s="71">
        <f t="shared" si="6"/>
        <v>0</v>
      </c>
      <c r="AG119" s="70">
        <v>0</v>
      </c>
      <c r="AH119" s="70">
        <v>0</v>
      </c>
      <c r="AI119" s="76" t="s">
        <v>74</v>
      </c>
      <c r="AJ119" s="67">
        <v>0</v>
      </c>
      <c r="AK119" s="76" t="s">
        <v>74</v>
      </c>
      <c r="AL119" s="76" t="s">
        <v>74</v>
      </c>
      <c r="AM119" s="71">
        <f t="shared" si="7"/>
        <v>0</v>
      </c>
      <c r="AN119" s="71">
        <f>+K119+AC119-AH119</f>
        <v>4000000</v>
      </c>
      <c r="AO119" s="67" t="s">
        <v>94</v>
      </c>
      <c r="AP119" s="70">
        <v>0</v>
      </c>
      <c r="AQ119" s="67" t="s">
        <v>94</v>
      </c>
      <c r="AR119" s="70">
        <v>0</v>
      </c>
      <c r="AS119" s="80" t="s">
        <v>74</v>
      </c>
      <c r="AT119" s="135">
        <v>0</v>
      </c>
      <c r="AU119" s="82">
        <f t="shared" si="8"/>
        <v>4000000</v>
      </c>
      <c r="AV119" s="83">
        <f t="shared" si="9"/>
        <v>0</v>
      </c>
      <c r="AW119" s="80" t="s">
        <v>74</v>
      </c>
      <c r="AX119" s="67" t="s">
        <v>95</v>
      </c>
      <c r="AY119" s="185" t="s">
        <v>13912</v>
      </c>
      <c r="AZ119" s="68" t="s">
        <v>66</v>
      </c>
      <c r="BA119" s="68" t="s">
        <v>66</v>
      </c>
    </row>
    <row r="120" spans="2:53" x14ac:dyDescent="0.25">
      <c r="B120" s="68">
        <v>2024</v>
      </c>
      <c r="C120" s="68">
        <v>891780111</v>
      </c>
      <c r="D120" s="69" t="s">
        <v>64</v>
      </c>
      <c r="E120" s="70" t="s">
        <v>13911</v>
      </c>
      <c r="F120" s="70" t="s">
        <v>13910</v>
      </c>
      <c r="G120" s="251">
        <v>0</v>
      </c>
      <c r="H120" s="67" t="s">
        <v>72</v>
      </c>
      <c r="I120" s="69" t="s">
        <v>723</v>
      </c>
      <c r="J120" s="70" t="s">
        <v>13909</v>
      </c>
      <c r="K120" s="70">
        <v>6000000</v>
      </c>
      <c r="L120" s="68" t="s">
        <v>67</v>
      </c>
      <c r="M120" s="70" t="s">
        <v>13908</v>
      </c>
      <c r="N120" s="71">
        <v>1083031411</v>
      </c>
      <c r="O120" s="75">
        <v>640</v>
      </c>
      <c r="P120" s="334">
        <v>45362</v>
      </c>
      <c r="Q120" s="70">
        <v>77600000</v>
      </c>
      <c r="R120" s="334">
        <v>45392</v>
      </c>
      <c r="S120" s="70">
        <v>6000000</v>
      </c>
      <c r="T120" s="67" t="s">
        <v>66</v>
      </c>
      <c r="U120" s="71">
        <v>85155333</v>
      </c>
      <c r="V120" s="71" t="s">
        <v>12146</v>
      </c>
      <c r="W120" s="78">
        <v>45391</v>
      </c>
      <c r="X120" s="78">
        <v>45392</v>
      </c>
      <c r="Y120" s="251" t="s">
        <v>74</v>
      </c>
      <c r="Z120" s="78">
        <v>45448</v>
      </c>
      <c r="AA120" s="71">
        <f t="shared" si="5"/>
        <v>56</v>
      </c>
      <c r="AB120" s="70">
        <v>0</v>
      </c>
      <c r="AC120" s="70">
        <v>0</v>
      </c>
      <c r="AD120" s="70">
        <v>0</v>
      </c>
      <c r="AE120" s="76" t="s">
        <v>74</v>
      </c>
      <c r="AF120" s="71">
        <f t="shared" si="6"/>
        <v>0</v>
      </c>
      <c r="AG120" s="70">
        <v>0</v>
      </c>
      <c r="AH120" s="70">
        <v>0</v>
      </c>
      <c r="AI120" s="76" t="s">
        <v>74</v>
      </c>
      <c r="AJ120" s="67">
        <v>0</v>
      </c>
      <c r="AK120" s="76" t="s">
        <v>74</v>
      </c>
      <c r="AL120" s="76" t="s">
        <v>74</v>
      </c>
      <c r="AM120" s="71">
        <f t="shared" si="7"/>
        <v>0</v>
      </c>
      <c r="AN120" s="71">
        <f>+K120+AC120-AH120</f>
        <v>6000000</v>
      </c>
      <c r="AO120" s="67" t="s">
        <v>94</v>
      </c>
      <c r="AP120" s="70">
        <v>0</v>
      </c>
      <c r="AQ120" s="67" t="s">
        <v>94</v>
      </c>
      <c r="AR120" s="70">
        <v>0</v>
      </c>
      <c r="AS120" s="80" t="s">
        <v>74</v>
      </c>
      <c r="AT120" s="135">
        <v>6000000</v>
      </c>
      <c r="AU120" s="82">
        <f t="shared" si="8"/>
        <v>0</v>
      </c>
      <c r="AV120" s="83">
        <f t="shared" si="9"/>
        <v>1</v>
      </c>
      <c r="AW120" s="80" t="s">
        <v>74</v>
      </c>
      <c r="AX120" s="67" t="s">
        <v>95</v>
      </c>
      <c r="AY120" s="185" t="s">
        <v>13907</v>
      </c>
      <c r="AZ120" s="68" t="s">
        <v>66</v>
      </c>
      <c r="BA120" s="68" t="s">
        <v>66</v>
      </c>
    </row>
    <row r="121" spans="2:53" x14ac:dyDescent="0.25">
      <c r="B121" s="68">
        <v>2024</v>
      </c>
      <c r="C121" s="68">
        <v>891780111</v>
      </c>
      <c r="D121" s="69" t="s">
        <v>64</v>
      </c>
      <c r="E121" s="70" t="s">
        <v>13906</v>
      </c>
      <c r="F121" s="70" t="s">
        <v>13905</v>
      </c>
      <c r="G121" s="251">
        <v>0</v>
      </c>
      <c r="H121" s="67" t="s">
        <v>72</v>
      </c>
      <c r="I121" s="69" t="s">
        <v>723</v>
      </c>
      <c r="J121" s="70" t="s">
        <v>13904</v>
      </c>
      <c r="K121" s="70">
        <v>18000000</v>
      </c>
      <c r="L121" s="68" t="s">
        <v>67</v>
      </c>
      <c r="M121" s="70" t="s">
        <v>13903</v>
      </c>
      <c r="N121" s="71">
        <v>36539626</v>
      </c>
      <c r="O121" s="75">
        <v>640</v>
      </c>
      <c r="P121" s="334">
        <v>45362</v>
      </c>
      <c r="Q121" s="70">
        <v>77600000</v>
      </c>
      <c r="R121" s="334">
        <v>45393</v>
      </c>
      <c r="S121" s="70">
        <v>18000000</v>
      </c>
      <c r="T121" s="67" t="s">
        <v>66</v>
      </c>
      <c r="U121" s="71">
        <v>85155333</v>
      </c>
      <c r="V121" s="71" t="s">
        <v>12146</v>
      </c>
      <c r="W121" s="78">
        <v>45391</v>
      </c>
      <c r="X121" s="78">
        <v>45393</v>
      </c>
      <c r="Y121" s="251" t="s">
        <v>74</v>
      </c>
      <c r="Z121" s="78">
        <v>45484</v>
      </c>
      <c r="AA121" s="71">
        <f t="shared" si="5"/>
        <v>91</v>
      </c>
      <c r="AB121" s="70">
        <v>0</v>
      </c>
      <c r="AC121" s="70">
        <v>0</v>
      </c>
      <c r="AD121" s="70">
        <v>0</v>
      </c>
      <c r="AE121" s="76" t="s">
        <v>74</v>
      </c>
      <c r="AF121" s="71">
        <f t="shared" si="6"/>
        <v>0</v>
      </c>
      <c r="AG121" s="70">
        <v>0</v>
      </c>
      <c r="AH121" s="70">
        <v>0</v>
      </c>
      <c r="AI121" s="76" t="s">
        <v>74</v>
      </c>
      <c r="AJ121" s="67">
        <v>0</v>
      </c>
      <c r="AK121" s="76" t="s">
        <v>74</v>
      </c>
      <c r="AL121" s="76" t="s">
        <v>74</v>
      </c>
      <c r="AM121" s="71">
        <f t="shared" si="7"/>
        <v>0</v>
      </c>
      <c r="AN121" s="71">
        <f>+K121+AC121-AH121</f>
        <v>18000000</v>
      </c>
      <c r="AO121" s="67" t="s">
        <v>94</v>
      </c>
      <c r="AP121" s="70">
        <v>0</v>
      </c>
      <c r="AQ121" s="67" t="s">
        <v>94</v>
      </c>
      <c r="AR121" s="70">
        <v>0</v>
      </c>
      <c r="AS121" s="80" t="s">
        <v>74</v>
      </c>
      <c r="AT121" s="135">
        <v>12000000</v>
      </c>
      <c r="AU121" s="82">
        <f t="shared" si="8"/>
        <v>6000000</v>
      </c>
      <c r="AV121" s="83">
        <f t="shared" si="9"/>
        <v>0.66666666666666663</v>
      </c>
      <c r="AW121" s="80" t="s">
        <v>74</v>
      </c>
      <c r="AX121" s="67" t="s">
        <v>95</v>
      </c>
      <c r="AY121" s="186" t="s">
        <v>13902</v>
      </c>
      <c r="AZ121" s="68" t="s">
        <v>66</v>
      </c>
      <c r="BA121" s="68" t="s">
        <v>66</v>
      </c>
    </row>
    <row r="122" spans="2:53" x14ac:dyDescent="0.25">
      <c r="B122" s="68">
        <v>2024</v>
      </c>
      <c r="C122" s="68">
        <v>891780111</v>
      </c>
      <c r="D122" s="69" t="s">
        <v>64</v>
      </c>
      <c r="E122" s="70" t="s">
        <v>13901</v>
      </c>
      <c r="F122" s="70" t="s">
        <v>13900</v>
      </c>
      <c r="G122" s="251">
        <v>0</v>
      </c>
      <c r="H122" s="67" t="s">
        <v>72</v>
      </c>
      <c r="I122" s="69" t="s">
        <v>723</v>
      </c>
      <c r="J122" s="70" t="s">
        <v>13899</v>
      </c>
      <c r="K122" s="70">
        <v>10500000</v>
      </c>
      <c r="L122" s="68" t="s">
        <v>67</v>
      </c>
      <c r="M122" s="70" t="s">
        <v>12172</v>
      </c>
      <c r="N122" s="71">
        <v>1082902907</v>
      </c>
      <c r="O122" s="75">
        <v>824</v>
      </c>
      <c r="P122" s="334">
        <v>45385</v>
      </c>
      <c r="Q122" s="70">
        <v>46000000</v>
      </c>
      <c r="R122" s="334">
        <v>45392</v>
      </c>
      <c r="S122" s="70">
        <v>10500000</v>
      </c>
      <c r="T122" s="67" t="s">
        <v>66</v>
      </c>
      <c r="U122" s="71">
        <v>12564670</v>
      </c>
      <c r="V122" s="71" t="s">
        <v>13642</v>
      </c>
      <c r="W122" s="78">
        <v>45391</v>
      </c>
      <c r="X122" s="78">
        <v>45392</v>
      </c>
      <c r="Y122" s="251" t="s">
        <v>74</v>
      </c>
      <c r="Z122" s="78">
        <v>45462</v>
      </c>
      <c r="AA122" s="71">
        <f t="shared" si="5"/>
        <v>70</v>
      </c>
      <c r="AB122" s="70">
        <v>0</v>
      </c>
      <c r="AC122" s="70">
        <v>0</v>
      </c>
      <c r="AD122" s="70">
        <v>0</v>
      </c>
      <c r="AE122" s="76" t="s">
        <v>74</v>
      </c>
      <c r="AF122" s="71">
        <f t="shared" si="6"/>
        <v>0</v>
      </c>
      <c r="AG122" s="70">
        <v>0</v>
      </c>
      <c r="AH122" s="70">
        <v>0</v>
      </c>
      <c r="AI122" s="76" t="s">
        <v>74</v>
      </c>
      <c r="AJ122" s="67">
        <v>0</v>
      </c>
      <c r="AK122" s="76" t="s">
        <v>74</v>
      </c>
      <c r="AL122" s="76" t="s">
        <v>74</v>
      </c>
      <c r="AM122" s="71">
        <f t="shared" si="7"/>
        <v>0</v>
      </c>
      <c r="AN122" s="71">
        <f>+K122+AC122-AH122</f>
        <v>10500000</v>
      </c>
      <c r="AO122" s="67" t="s">
        <v>94</v>
      </c>
      <c r="AP122" s="70">
        <v>0</v>
      </c>
      <c r="AQ122" s="67" t="s">
        <v>94</v>
      </c>
      <c r="AR122" s="70">
        <v>0</v>
      </c>
      <c r="AS122" s="80" t="s">
        <v>74</v>
      </c>
      <c r="AT122" s="135">
        <v>3500000</v>
      </c>
      <c r="AU122" s="82">
        <f t="shared" si="8"/>
        <v>7000000</v>
      </c>
      <c r="AV122" s="83">
        <f t="shared" si="9"/>
        <v>0.33333333333333331</v>
      </c>
      <c r="AW122" s="80" t="s">
        <v>74</v>
      </c>
      <c r="AX122" s="67" t="s">
        <v>95</v>
      </c>
      <c r="AY122" s="185" t="s">
        <v>13898</v>
      </c>
      <c r="AZ122" s="68" t="s">
        <v>66</v>
      </c>
      <c r="BA122" s="68" t="s">
        <v>66</v>
      </c>
    </row>
    <row r="123" spans="2:53" x14ac:dyDescent="0.25">
      <c r="B123" s="68">
        <v>2024</v>
      </c>
      <c r="C123" s="68">
        <v>891780111</v>
      </c>
      <c r="D123" s="69" t="s">
        <v>64</v>
      </c>
      <c r="E123" s="70" t="s">
        <v>13897</v>
      </c>
      <c r="F123" s="70" t="s">
        <v>13896</v>
      </c>
      <c r="G123" s="251">
        <v>0</v>
      </c>
      <c r="H123" s="67" t="s">
        <v>72</v>
      </c>
      <c r="I123" s="69" t="s">
        <v>723</v>
      </c>
      <c r="J123" s="70" t="s">
        <v>13895</v>
      </c>
      <c r="K123" s="70">
        <v>10000000</v>
      </c>
      <c r="L123" s="68" t="s">
        <v>67</v>
      </c>
      <c r="M123" s="70" t="s">
        <v>13894</v>
      </c>
      <c r="N123" s="71">
        <v>85470058</v>
      </c>
      <c r="O123" s="75">
        <v>824</v>
      </c>
      <c r="P123" s="334">
        <v>45385</v>
      </c>
      <c r="Q123" s="70">
        <v>46000000</v>
      </c>
      <c r="R123" s="334">
        <v>45392</v>
      </c>
      <c r="S123" s="70">
        <v>10000000</v>
      </c>
      <c r="T123" s="67" t="s">
        <v>66</v>
      </c>
      <c r="U123" s="71">
        <v>12564670</v>
      </c>
      <c r="V123" s="71" t="s">
        <v>13642</v>
      </c>
      <c r="W123" s="78">
        <v>45391</v>
      </c>
      <c r="X123" s="78">
        <v>45392</v>
      </c>
      <c r="Y123" s="251" t="s">
        <v>74</v>
      </c>
      <c r="Z123" s="78">
        <v>45462</v>
      </c>
      <c r="AA123" s="71">
        <f t="shared" si="5"/>
        <v>70</v>
      </c>
      <c r="AB123" s="70">
        <v>1</v>
      </c>
      <c r="AC123" s="70">
        <v>500000</v>
      </c>
      <c r="AD123" s="70">
        <v>0</v>
      </c>
      <c r="AE123" s="76" t="s">
        <v>74</v>
      </c>
      <c r="AF123" s="71">
        <f t="shared" si="6"/>
        <v>0</v>
      </c>
      <c r="AG123" s="70">
        <v>0</v>
      </c>
      <c r="AH123" s="70">
        <v>0</v>
      </c>
      <c r="AI123" s="76" t="s">
        <v>74</v>
      </c>
      <c r="AJ123" s="67">
        <v>0</v>
      </c>
      <c r="AK123" s="76" t="s">
        <v>74</v>
      </c>
      <c r="AL123" s="76" t="s">
        <v>74</v>
      </c>
      <c r="AM123" s="71">
        <f t="shared" si="7"/>
        <v>0</v>
      </c>
      <c r="AN123" s="71">
        <f>+K123+AC123-AH123</f>
        <v>10500000</v>
      </c>
      <c r="AO123" s="67" t="s">
        <v>94</v>
      </c>
      <c r="AP123" s="70">
        <v>0</v>
      </c>
      <c r="AQ123" s="67" t="s">
        <v>94</v>
      </c>
      <c r="AR123" s="70">
        <v>0</v>
      </c>
      <c r="AS123" s="80" t="s">
        <v>74</v>
      </c>
      <c r="AT123" s="135">
        <v>3800000</v>
      </c>
      <c r="AU123" s="82">
        <f t="shared" si="8"/>
        <v>6700000</v>
      </c>
      <c r="AV123" s="83">
        <f t="shared" si="9"/>
        <v>0.3619047619047619</v>
      </c>
      <c r="AW123" s="80" t="s">
        <v>74</v>
      </c>
      <c r="AX123" s="67" t="s">
        <v>95</v>
      </c>
      <c r="AY123" s="185" t="s">
        <v>13893</v>
      </c>
      <c r="AZ123" s="68" t="s">
        <v>66</v>
      </c>
      <c r="BA123" s="68" t="s">
        <v>66</v>
      </c>
    </row>
    <row r="124" spans="2:53" x14ac:dyDescent="0.25">
      <c r="B124" s="68">
        <v>2024</v>
      </c>
      <c r="C124" s="68">
        <v>891780111</v>
      </c>
      <c r="D124" s="69" t="s">
        <v>64</v>
      </c>
      <c r="E124" s="70" t="s">
        <v>13892</v>
      </c>
      <c r="F124" s="70" t="s">
        <v>13891</v>
      </c>
      <c r="G124" s="251">
        <v>0</v>
      </c>
      <c r="H124" s="67" t="s">
        <v>72</v>
      </c>
      <c r="I124" s="69" t="s">
        <v>65</v>
      </c>
      <c r="J124" s="70" t="s">
        <v>13890</v>
      </c>
      <c r="K124" s="70">
        <v>7500000</v>
      </c>
      <c r="L124" s="68" t="s">
        <v>67</v>
      </c>
      <c r="M124" s="70" t="s">
        <v>7114</v>
      </c>
      <c r="N124" s="71">
        <v>1007834086</v>
      </c>
      <c r="O124" s="75">
        <v>760</v>
      </c>
      <c r="P124" s="334">
        <v>45371</v>
      </c>
      <c r="Q124" s="70">
        <v>20000000</v>
      </c>
      <c r="R124" s="334">
        <v>45392</v>
      </c>
      <c r="S124" s="70">
        <v>7500000</v>
      </c>
      <c r="T124" s="67" t="s">
        <v>66</v>
      </c>
      <c r="U124" s="71">
        <v>85155333</v>
      </c>
      <c r="V124" s="71" t="s">
        <v>12146</v>
      </c>
      <c r="W124" s="78">
        <v>45391</v>
      </c>
      <c r="X124" s="78">
        <v>45392</v>
      </c>
      <c r="Y124" s="251" t="s">
        <v>74</v>
      </c>
      <c r="Z124" s="78">
        <v>45473</v>
      </c>
      <c r="AA124" s="71">
        <f t="shared" si="5"/>
        <v>81</v>
      </c>
      <c r="AB124" s="70">
        <v>0</v>
      </c>
      <c r="AC124" s="70">
        <v>0</v>
      </c>
      <c r="AD124" s="70">
        <v>0</v>
      </c>
      <c r="AE124" s="76" t="s">
        <v>74</v>
      </c>
      <c r="AF124" s="71">
        <f t="shared" si="6"/>
        <v>0</v>
      </c>
      <c r="AG124" s="70">
        <v>0</v>
      </c>
      <c r="AH124" s="70">
        <v>0</v>
      </c>
      <c r="AI124" s="76" t="s">
        <v>74</v>
      </c>
      <c r="AJ124" s="67">
        <v>0</v>
      </c>
      <c r="AK124" s="76" t="s">
        <v>74</v>
      </c>
      <c r="AL124" s="76" t="s">
        <v>74</v>
      </c>
      <c r="AM124" s="71">
        <f t="shared" si="7"/>
        <v>0</v>
      </c>
      <c r="AN124" s="71">
        <f>+K124+AC124-AH124</f>
        <v>7500000</v>
      </c>
      <c r="AO124" s="67" t="s">
        <v>66</v>
      </c>
      <c r="AP124" s="70">
        <v>7500000</v>
      </c>
      <c r="AQ124" s="67" t="s">
        <v>94</v>
      </c>
      <c r="AR124" s="70">
        <v>0</v>
      </c>
      <c r="AS124" s="80" t="s">
        <v>74</v>
      </c>
      <c r="AT124" s="135">
        <v>7500000</v>
      </c>
      <c r="AU124" s="82">
        <f t="shared" si="8"/>
        <v>0</v>
      </c>
      <c r="AV124" s="83">
        <f t="shared" si="9"/>
        <v>1</v>
      </c>
      <c r="AW124" s="80" t="s">
        <v>74</v>
      </c>
      <c r="AX124" s="67" t="s">
        <v>95</v>
      </c>
      <c r="AY124" s="185" t="s">
        <v>13889</v>
      </c>
      <c r="AZ124" s="68" t="s">
        <v>66</v>
      </c>
      <c r="BA124" s="68" t="s">
        <v>66</v>
      </c>
    </row>
    <row r="125" spans="2:53" x14ac:dyDescent="0.25">
      <c r="B125" s="68">
        <v>2024</v>
      </c>
      <c r="C125" s="68">
        <v>891780111</v>
      </c>
      <c r="D125" s="69" t="s">
        <v>64</v>
      </c>
      <c r="E125" s="70" t="s">
        <v>13888</v>
      </c>
      <c r="F125" s="70" t="s">
        <v>13887</v>
      </c>
      <c r="G125" s="251">
        <v>0</v>
      </c>
      <c r="H125" s="67" t="s">
        <v>72</v>
      </c>
      <c r="I125" s="69" t="s">
        <v>65</v>
      </c>
      <c r="J125" s="70" t="s">
        <v>13886</v>
      </c>
      <c r="K125" s="70">
        <v>11100000</v>
      </c>
      <c r="L125" s="68" t="s">
        <v>67</v>
      </c>
      <c r="M125" s="70" t="s">
        <v>6188</v>
      </c>
      <c r="N125" s="71">
        <v>1083016785</v>
      </c>
      <c r="O125" s="75">
        <v>760</v>
      </c>
      <c r="P125" s="334">
        <v>45371</v>
      </c>
      <c r="Q125" s="70">
        <v>20000000</v>
      </c>
      <c r="R125" s="334">
        <v>45392</v>
      </c>
      <c r="S125" s="70">
        <v>11100000</v>
      </c>
      <c r="T125" s="67" t="s">
        <v>66</v>
      </c>
      <c r="U125" s="71">
        <v>85155333</v>
      </c>
      <c r="V125" s="71" t="s">
        <v>12146</v>
      </c>
      <c r="W125" s="78">
        <v>45391</v>
      </c>
      <c r="X125" s="78">
        <v>45392</v>
      </c>
      <c r="Y125" s="251" t="s">
        <v>74</v>
      </c>
      <c r="Z125" s="78">
        <v>45473</v>
      </c>
      <c r="AA125" s="71">
        <f t="shared" si="5"/>
        <v>81</v>
      </c>
      <c r="AB125" s="70">
        <v>0</v>
      </c>
      <c r="AC125" s="70">
        <v>0</v>
      </c>
      <c r="AD125" s="70">
        <v>0</v>
      </c>
      <c r="AE125" s="76" t="s">
        <v>74</v>
      </c>
      <c r="AF125" s="71">
        <f t="shared" si="6"/>
        <v>0</v>
      </c>
      <c r="AG125" s="70">
        <v>0</v>
      </c>
      <c r="AH125" s="70">
        <v>0</v>
      </c>
      <c r="AI125" s="76" t="s">
        <v>74</v>
      </c>
      <c r="AJ125" s="67">
        <v>0</v>
      </c>
      <c r="AK125" s="76" t="s">
        <v>74</v>
      </c>
      <c r="AL125" s="76" t="s">
        <v>74</v>
      </c>
      <c r="AM125" s="71">
        <f t="shared" si="7"/>
        <v>0</v>
      </c>
      <c r="AN125" s="71">
        <f>+K125+AC125-AH125</f>
        <v>11100000</v>
      </c>
      <c r="AO125" s="67" t="s">
        <v>66</v>
      </c>
      <c r="AP125" s="70">
        <v>11100000</v>
      </c>
      <c r="AQ125" s="67" t="s">
        <v>94</v>
      </c>
      <c r="AR125" s="70">
        <v>0</v>
      </c>
      <c r="AS125" s="80" t="s">
        <v>74</v>
      </c>
      <c r="AT125" s="135">
        <v>11100000</v>
      </c>
      <c r="AU125" s="82">
        <f t="shared" si="8"/>
        <v>0</v>
      </c>
      <c r="AV125" s="83">
        <f t="shared" si="9"/>
        <v>1</v>
      </c>
      <c r="AW125" s="80" t="s">
        <v>74</v>
      </c>
      <c r="AX125" s="67" t="s">
        <v>95</v>
      </c>
      <c r="AY125" s="185" t="s">
        <v>13885</v>
      </c>
      <c r="AZ125" s="68" t="s">
        <v>66</v>
      </c>
      <c r="BA125" s="68" t="s">
        <v>66</v>
      </c>
    </row>
    <row r="126" spans="2:53" x14ac:dyDescent="0.25">
      <c r="B126" s="68">
        <v>2024</v>
      </c>
      <c r="C126" s="68">
        <v>891780111</v>
      </c>
      <c r="D126" s="69" t="s">
        <v>64</v>
      </c>
      <c r="E126" s="70" t="s">
        <v>13884</v>
      </c>
      <c r="F126" s="70" t="s">
        <v>13883</v>
      </c>
      <c r="G126" s="251">
        <v>0</v>
      </c>
      <c r="H126" s="67" t="s">
        <v>72</v>
      </c>
      <c r="I126" s="69" t="s">
        <v>723</v>
      </c>
      <c r="J126" s="70" t="s">
        <v>13882</v>
      </c>
      <c r="K126" s="70">
        <v>4320000</v>
      </c>
      <c r="L126" s="68" t="s">
        <v>67</v>
      </c>
      <c r="M126" s="70" t="s">
        <v>13881</v>
      </c>
      <c r="N126" s="71">
        <v>57461699</v>
      </c>
      <c r="O126" s="75">
        <v>216</v>
      </c>
      <c r="P126" s="334">
        <v>45322</v>
      </c>
      <c r="Q126" s="70">
        <v>67200000</v>
      </c>
      <c r="R126" s="334">
        <v>45392</v>
      </c>
      <c r="S126" s="70">
        <v>4320000</v>
      </c>
      <c r="T126" s="67" t="s">
        <v>66</v>
      </c>
      <c r="U126" s="71">
        <v>16078654</v>
      </c>
      <c r="V126" s="71" t="s">
        <v>1524</v>
      </c>
      <c r="W126" s="78">
        <v>45391</v>
      </c>
      <c r="X126" s="78">
        <v>45399</v>
      </c>
      <c r="Y126" s="251" t="s">
        <v>74</v>
      </c>
      <c r="Z126" s="78">
        <v>45448</v>
      </c>
      <c r="AA126" s="71">
        <f t="shared" si="5"/>
        <v>49</v>
      </c>
      <c r="AB126" s="70">
        <v>1</v>
      </c>
      <c r="AC126" s="70">
        <v>1440000</v>
      </c>
      <c r="AD126" s="70">
        <v>1</v>
      </c>
      <c r="AE126" s="76">
        <v>45473</v>
      </c>
      <c r="AF126" s="71">
        <f t="shared" si="6"/>
        <v>25</v>
      </c>
      <c r="AG126" s="70">
        <v>0</v>
      </c>
      <c r="AH126" s="70">
        <v>0</v>
      </c>
      <c r="AI126" s="76" t="s">
        <v>74</v>
      </c>
      <c r="AJ126" s="67">
        <v>0</v>
      </c>
      <c r="AK126" s="76" t="s">
        <v>74</v>
      </c>
      <c r="AL126" s="76" t="s">
        <v>74</v>
      </c>
      <c r="AM126" s="71">
        <f t="shared" si="7"/>
        <v>0</v>
      </c>
      <c r="AN126" s="71">
        <f>+K126+AC126-AH126</f>
        <v>5760000</v>
      </c>
      <c r="AO126" s="67" t="s">
        <v>94</v>
      </c>
      <c r="AP126" s="70">
        <v>0</v>
      </c>
      <c r="AQ126" s="67" t="s">
        <v>94</v>
      </c>
      <c r="AR126" s="70">
        <v>0</v>
      </c>
      <c r="AS126" s="80" t="s">
        <v>74</v>
      </c>
      <c r="AT126" s="135">
        <v>5760000</v>
      </c>
      <c r="AU126" s="82">
        <f t="shared" si="8"/>
        <v>0</v>
      </c>
      <c r="AV126" s="83">
        <f t="shared" si="9"/>
        <v>1</v>
      </c>
      <c r="AW126" s="80" t="s">
        <v>74</v>
      </c>
      <c r="AX126" s="67" t="s">
        <v>95</v>
      </c>
      <c r="AY126" s="185" t="s">
        <v>13880</v>
      </c>
      <c r="AZ126" s="68" t="s">
        <v>66</v>
      </c>
      <c r="BA126" s="68" t="s">
        <v>66</v>
      </c>
    </row>
    <row r="127" spans="2:53" x14ac:dyDescent="0.25">
      <c r="B127" s="68">
        <v>2024</v>
      </c>
      <c r="C127" s="68">
        <v>891780111</v>
      </c>
      <c r="D127" s="69" t="s">
        <v>64</v>
      </c>
      <c r="E127" s="70" t="s">
        <v>13879</v>
      </c>
      <c r="F127" s="70" t="s">
        <v>13878</v>
      </c>
      <c r="G127" s="251">
        <v>0</v>
      </c>
      <c r="H127" s="67" t="s">
        <v>72</v>
      </c>
      <c r="I127" s="69" t="s">
        <v>723</v>
      </c>
      <c r="J127" s="70" t="s">
        <v>13877</v>
      </c>
      <c r="K127" s="70">
        <v>78000000</v>
      </c>
      <c r="L127" s="68" t="s">
        <v>67</v>
      </c>
      <c r="M127" s="70" t="s">
        <v>13876</v>
      </c>
      <c r="N127" s="71">
        <v>7143229</v>
      </c>
      <c r="O127" s="75">
        <v>696</v>
      </c>
      <c r="P127" s="334">
        <v>45365</v>
      </c>
      <c r="Q127" s="70">
        <v>78000000</v>
      </c>
      <c r="R127" s="334">
        <v>45392</v>
      </c>
      <c r="S127" s="70">
        <v>78000000</v>
      </c>
      <c r="T127" s="67" t="s">
        <v>66</v>
      </c>
      <c r="U127" s="71">
        <v>72005158</v>
      </c>
      <c r="V127" s="71" t="s">
        <v>13609</v>
      </c>
      <c r="W127" s="78">
        <v>45392</v>
      </c>
      <c r="X127" s="78">
        <v>45392</v>
      </c>
      <c r="Y127" s="251" t="s">
        <v>74</v>
      </c>
      <c r="Z127" s="78">
        <v>45435</v>
      </c>
      <c r="AA127" s="71">
        <f t="shared" si="5"/>
        <v>43</v>
      </c>
      <c r="AB127" s="70">
        <v>0</v>
      </c>
      <c r="AC127" s="70">
        <v>0</v>
      </c>
      <c r="AD127" s="70">
        <v>0</v>
      </c>
      <c r="AE127" s="76" t="s">
        <v>74</v>
      </c>
      <c r="AF127" s="71">
        <f t="shared" si="6"/>
        <v>0</v>
      </c>
      <c r="AG127" s="70">
        <v>0</v>
      </c>
      <c r="AH127" s="70">
        <v>0</v>
      </c>
      <c r="AI127" s="76" t="s">
        <v>74</v>
      </c>
      <c r="AJ127" s="67">
        <v>0</v>
      </c>
      <c r="AK127" s="76" t="s">
        <v>74</v>
      </c>
      <c r="AL127" s="76" t="s">
        <v>74</v>
      </c>
      <c r="AM127" s="71">
        <f t="shared" si="7"/>
        <v>0</v>
      </c>
      <c r="AN127" s="71">
        <f>+K127+AC127-AH127</f>
        <v>78000000</v>
      </c>
      <c r="AO127" s="67" t="s">
        <v>94</v>
      </c>
      <c r="AP127" s="70">
        <v>0</v>
      </c>
      <c r="AQ127" s="67" t="s">
        <v>94</v>
      </c>
      <c r="AR127" s="70">
        <v>0</v>
      </c>
      <c r="AS127" s="80" t="s">
        <v>74</v>
      </c>
      <c r="AT127" s="135">
        <v>0</v>
      </c>
      <c r="AU127" s="82">
        <f t="shared" si="8"/>
        <v>78000000</v>
      </c>
      <c r="AV127" s="83">
        <f t="shared" si="9"/>
        <v>0</v>
      </c>
      <c r="AW127" s="80" t="s">
        <v>74</v>
      </c>
      <c r="AX127" s="67" t="s">
        <v>95</v>
      </c>
      <c r="AY127" s="185" t="s">
        <v>13875</v>
      </c>
      <c r="AZ127" s="68" t="s">
        <v>66</v>
      </c>
      <c r="BA127" s="68" t="s">
        <v>66</v>
      </c>
    </row>
    <row r="128" spans="2:53" x14ac:dyDescent="0.25">
      <c r="B128" s="68">
        <v>2024</v>
      </c>
      <c r="C128" s="68">
        <v>891780111</v>
      </c>
      <c r="D128" s="69" t="s">
        <v>64</v>
      </c>
      <c r="E128" s="70" t="s">
        <v>13874</v>
      </c>
      <c r="F128" s="70" t="s">
        <v>13856</v>
      </c>
      <c r="G128" s="251">
        <v>0</v>
      </c>
      <c r="H128" s="67" t="s">
        <v>72</v>
      </c>
      <c r="I128" s="69" t="s">
        <v>723</v>
      </c>
      <c r="J128" s="70" t="s">
        <v>13873</v>
      </c>
      <c r="K128" s="70">
        <v>4000000</v>
      </c>
      <c r="L128" s="68" t="s">
        <v>67</v>
      </c>
      <c r="M128" s="71" t="s">
        <v>13872</v>
      </c>
      <c r="N128" s="71">
        <v>1010067947</v>
      </c>
      <c r="O128" s="75">
        <v>693</v>
      </c>
      <c r="P128" s="334">
        <v>45365</v>
      </c>
      <c r="Q128" s="70">
        <v>4000000</v>
      </c>
      <c r="R128" s="334">
        <v>45393</v>
      </c>
      <c r="S128" s="70">
        <v>4000000</v>
      </c>
      <c r="T128" s="67" t="s">
        <v>66</v>
      </c>
      <c r="U128" s="71">
        <v>1082939683</v>
      </c>
      <c r="V128" s="71" t="s">
        <v>12134</v>
      </c>
      <c r="W128" s="78">
        <v>45393</v>
      </c>
      <c r="X128" s="78">
        <v>45393</v>
      </c>
      <c r="Y128" s="251" t="s">
        <v>74</v>
      </c>
      <c r="Z128" s="78">
        <v>45398</v>
      </c>
      <c r="AA128" s="71">
        <f t="shared" si="5"/>
        <v>5</v>
      </c>
      <c r="AB128" s="70">
        <v>0</v>
      </c>
      <c r="AC128" s="70">
        <v>0</v>
      </c>
      <c r="AD128" s="70">
        <v>0</v>
      </c>
      <c r="AE128" s="76" t="s">
        <v>74</v>
      </c>
      <c r="AF128" s="71">
        <f t="shared" si="6"/>
        <v>0</v>
      </c>
      <c r="AG128" s="70">
        <v>0</v>
      </c>
      <c r="AH128" s="70">
        <v>0</v>
      </c>
      <c r="AI128" s="76" t="s">
        <v>74</v>
      </c>
      <c r="AJ128" s="67">
        <v>0</v>
      </c>
      <c r="AK128" s="76" t="s">
        <v>74</v>
      </c>
      <c r="AL128" s="76" t="s">
        <v>74</v>
      </c>
      <c r="AM128" s="71">
        <f t="shared" si="7"/>
        <v>0</v>
      </c>
      <c r="AN128" s="71">
        <f>+K128+AC128-AH128</f>
        <v>4000000</v>
      </c>
      <c r="AO128" s="67" t="s">
        <v>94</v>
      </c>
      <c r="AP128" s="70">
        <v>0</v>
      </c>
      <c r="AQ128" s="67" t="s">
        <v>94</v>
      </c>
      <c r="AR128" s="70">
        <v>0</v>
      </c>
      <c r="AS128" s="80" t="s">
        <v>74</v>
      </c>
      <c r="AT128" s="135">
        <v>0</v>
      </c>
      <c r="AU128" s="82">
        <f t="shared" si="8"/>
        <v>4000000</v>
      </c>
      <c r="AV128" s="83">
        <f t="shared" si="9"/>
        <v>0</v>
      </c>
      <c r="AW128" s="80" t="s">
        <v>74</v>
      </c>
      <c r="AX128" s="67" t="s">
        <v>95</v>
      </c>
      <c r="AY128" s="185" t="s">
        <v>13871</v>
      </c>
      <c r="AZ128" s="68" t="s">
        <v>66</v>
      </c>
      <c r="BA128" s="68" t="s">
        <v>66</v>
      </c>
    </row>
    <row r="129" spans="2:53" x14ac:dyDescent="0.25">
      <c r="B129" s="68">
        <v>2024</v>
      </c>
      <c r="C129" s="68">
        <v>891780111</v>
      </c>
      <c r="D129" s="69" t="s">
        <v>64</v>
      </c>
      <c r="E129" s="70" t="s">
        <v>13870</v>
      </c>
      <c r="F129" s="70" t="s">
        <v>13869</v>
      </c>
      <c r="G129" s="251">
        <v>0</v>
      </c>
      <c r="H129" s="67" t="s">
        <v>72</v>
      </c>
      <c r="I129" s="69" t="s">
        <v>723</v>
      </c>
      <c r="J129" s="70" t="s">
        <v>13868</v>
      </c>
      <c r="K129" s="70">
        <v>12000000</v>
      </c>
      <c r="L129" s="68" t="s">
        <v>67</v>
      </c>
      <c r="M129" s="70" t="s">
        <v>13867</v>
      </c>
      <c r="N129" s="71">
        <v>1123407292</v>
      </c>
      <c r="O129" s="75">
        <v>640</v>
      </c>
      <c r="P129" s="334">
        <v>45362</v>
      </c>
      <c r="Q129" s="70">
        <v>77600000</v>
      </c>
      <c r="R129" s="334">
        <v>45398</v>
      </c>
      <c r="S129" s="70">
        <v>12000000</v>
      </c>
      <c r="T129" s="67" t="s">
        <v>66</v>
      </c>
      <c r="U129" s="71">
        <v>85155333</v>
      </c>
      <c r="V129" s="71" t="s">
        <v>12146</v>
      </c>
      <c r="W129" s="78">
        <v>45394</v>
      </c>
      <c r="X129" s="78">
        <v>45398</v>
      </c>
      <c r="Y129" s="251" t="s">
        <v>74</v>
      </c>
      <c r="Z129" s="78">
        <v>45489</v>
      </c>
      <c r="AA129" s="71">
        <f t="shared" si="5"/>
        <v>91</v>
      </c>
      <c r="AB129" s="70">
        <v>0</v>
      </c>
      <c r="AC129" s="70">
        <v>0</v>
      </c>
      <c r="AD129" s="70">
        <v>0</v>
      </c>
      <c r="AE129" s="76" t="s">
        <v>74</v>
      </c>
      <c r="AF129" s="71">
        <f t="shared" si="6"/>
        <v>0</v>
      </c>
      <c r="AG129" s="70">
        <v>0</v>
      </c>
      <c r="AH129" s="70">
        <v>0</v>
      </c>
      <c r="AI129" s="76" t="s">
        <v>74</v>
      </c>
      <c r="AJ129" s="67">
        <v>0</v>
      </c>
      <c r="AK129" s="76" t="s">
        <v>74</v>
      </c>
      <c r="AL129" s="76" t="s">
        <v>74</v>
      </c>
      <c r="AM129" s="71">
        <f t="shared" si="7"/>
        <v>0</v>
      </c>
      <c r="AN129" s="71">
        <f>+K129+AC129-AH129</f>
        <v>12000000</v>
      </c>
      <c r="AO129" s="67" t="s">
        <v>94</v>
      </c>
      <c r="AP129" s="70">
        <v>0</v>
      </c>
      <c r="AQ129" s="67" t="s">
        <v>94</v>
      </c>
      <c r="AR129" s="70">
        <v>0</v>
      </c>
      <c r="AS129" s="80" t="s">
        <v>74</v>
      </c>
      <c r="AT129" s="135">
        <v>4000000</v>
      </c>
      <c r="AU129" s="82">
        <f t="shared" si="8"/>
        <v>8000000</v>
      </c>
      <c r="AV129" s="83">
        <f t="shared" si="9"/>
        <v>0.33333333333333331</v>
      </c>
      <c r="AW129" s="80" t="s">
        <v>74</v>
      </c>
      <c r="AX129" s="67" t="s">
        <v>95</v>
      </c>
      <c r="AY129" s="185" t="s">
        <v>13866</v>
      </c>
      <c r="AZ129" s="68" t="s">
        <v>66</v>
      </c>
      <c r="BA129" s="68" t="s">
        <v>66</v>
      </c>
    </row>
    <row r="130" spans="2:53" x14ac:dyDescent="0.25">
      <c r="B130" s="68">
        <v>2024</v>
      </c>
      <c r="C130" s="68">
        <v>891780111</v>
      </c>
      <c r="D130" s="69" t="s">
        <v>64</v>
      </c>
      <c r="E130" s="70" t="s">
        <v>13865</v>
      </c>
      <c r="F130" s="70" t="s">
        <v>13864</v>
      </c>
      <c r="G130" s="251">
        <v>0</v>
      </c>
      <c r="H130" s="67" t="s">
        <v>72</v>
      </c>
      <c r="I130" s="69" t="s">
        <v>723</v>
      </c>
      <c r="J130" s="70" t="s">
        <v>13863</v>
      </c>
      <c r="K130" s="70">
        <v>10500000</v>
      </c>
      <c r="L130" s="68" t="s">
        <v>67</v>
      </c>
      <c r="M130" s="70" t="s">
        <v>13506</v>
      </c>
      <c r="N130" s="71">
        <v>1001911525</v>
      </c>
      <c r="O130" s="75">
        <v>824</v>
      </c>
      <c r="P130" s="334">
        <v>45385</v>
      </c>
      <c r="Q130" s="70">
        <v>46000000</v>
      </c>
      <c r="R130" s="334">
        <v>45398</v>
      </c>
      <c r="S130" s="70">
        <v>10500000</v>
      </c>
      <c r="T130" s="67" t="s">
        <v>66</v>
      </c>
      <c r="U130" s="71">
        <v>12564670</v>
      </c>
      <c r="V130" s="71" t="s">
        <v>13642</v>
      </c>
      <c r="W130" s="78">
        <v>45394</v>
      </c>
      <c r="X130" s="78">
        <v>45398</v>
      </c>
      <c r="Y130" s="251" t="s">
        <v>74</v>
      </c>
      <c r="Z130" s="78">
        <v>45462</v>
      </c>
      <c r="AA130" s="71">
        <f t="shared" si="5"/>
        <v>64</v>
      </c>
      <c r="AB130" s="70">
        <v>0</v>
      </c>
      <c r="AC130" s="70">
        <v>0</v>
      </c>
      <c r="AD130" s="70">
        <v>0</v>
      </c>
      <c r="AE130" s="76" t="s">
        <v>74</v>
      </c>
      <c r="AF130" s="71">
        <f t="shared" si="6"/>
        <v>0</v>
      </c>
      <c r="AG130" s="70">
        <v>0</v>
      </c>
      <c r="AH130" s="70">
        <v>0</v>
      </c>
      <c r="AI130" s="76" t="s">
        <v>74</v>
      </c>
      <c r="AJ130" s="67">
        <v>0</v>
      </c>
      <c r="AK130" s="76" t="s">
        <v>74</v>
      </c>
      <c r="AL130" s="76" t="s">
        <v>74</v>
      </c>
      <c r="AM130" s="71">
        <f t="shared" si="7"/>
        <v>0</v>
      </c>
      <c r="AN130" s="71">
        <f>+K130+AC130-AH130</f>
        <v>10500000</v>
      </c>
      <c r="AO130" s="67" t="s">
        <v>94</v>
      </c>
      <c r="AP130" s="70">
        <v>0</v>
      </c>
      <c r="AQ130" s="67" t="s">
        <v>94</v>
      </c>
      <c r="AR130" s="70">
        <v>0</v>
      </c>
      <c r="AS130" s="80" t="s">
        <v>74</v>
      </c>
      <c r="AT130" s="135">
        <v>3500000</v>
      </c>
      <c r="AU130" s="82">
        <f t="shared" si="8"/>
        <v>7000000</v>
      </c>
      <c r="AV130" s="83">
        <f t="shared" si="9"/>
        <v>0.33333333333333331</v>
      </c>
      <c r="AW130" s="80" t="s">
        <v>74</v>
      </c>
      <c r="AX130" s="67" t="s">
        <v>95</v>
      </c>
      <c r="AY130" s="185" t="s">
        <v>13862</v>
      </c>
      <c r="AZ130" s="68" t="s">
        <v>66</v>
      </c>
      <c r="BA130" s="68" t="s">
        <v>66</v>
      </c>
    </row>
    <row r="131" spans="2:53" x14ac:dyDescent="0.25">
      <c r="B131" s="68">
        <v>2024</v>
      </c>
      <c r="C131" s="68">
        <v>891780111</v>
      </c>
      <c r="D131" s="69" t="s">
        <v>64</v>
      </c>
      <c r="E131" s="70" t="s">
        <v>13861</v>
      </c>
      <c r="F131" s="70" t="s">
        <v>13860</v>
      </c>
      <c r="G131" s="251">
        <v>0</v>
      </c>
      <c r="H131" s="67" t="s">
        <v>72</v>
      </c>
      <c r="I131" s="69" t="s">
        <v>723</v>
      </c>
      <c r="J131" s="70" t="s">
        <v>13859</v>
      </c>
      <c r="K131" s="70">
        <v>1440000</v>
      </c>
      <c r="L131" s="68" t="s">
        <v>67</v>
      </c>
      <c r="M131" s="70" t="s">
        <v>12951</v>
      </c>
      <c r="N131" s="71">
        <v>40941511</v>
      </c>
      <c r="O131" s="75">
        <v>216</v>
      </c>
      <c r="P131" s="334">
        <v>45322</v>
      </c>
      <c r="Q131" s="70">
        <v>67200000</v>
      </c>
      <c r="R131" s="334">
        <v>45398</v>
      </c>
      <c r="S131" s="70">
        <v>1440000</v>
      </c>
      <c r="T131" s="67" t="s">
        <v>66</v>
      </c>
      <c r="U131" s="71">
        <v>16078654</v>
      </c>
      <c r="V131" s="71" t="s">
        <v>1524</v>
      </c>
      <c r="W131" s="78">
        <v>45394</v>
      </c>
      <c r="X131" s="78">
        <v>45398</v>
      </c>
      <c r="Y131" s="251" t="s">
        <v>74</v>
      </c>
      <c r="Z131" s="78">
        <v>45406</v>
      </c>
      <c r="AA131" s="71">
        <f t="shared" si="5"/>
        <v>8</v>
      </c>
      <c r="AB131" s="70">
        <v>0</v>
      </c>
      <c r="AC131" s="70">
        <v>0</v>
      </c>
      <c r="AD131" s="70">
        <v>0</v>
      </c>
      <c r="AE131" s="76" t="s">
        <v>74</v>
      </c>
      <c r="AF131" s="71">
        <f t="shared" si="6"/>
        <v>0</v>
      </c>
      <c r="AG131" s="70">
        <v>0</v>
      </c>
      <c r="AH131" s="70">
        <v>0</v>
      </c>
      <c r="AI131" s="76" t="s">
        <v>74</v>
      </c>
      <c r="AJ131" s="67">
        <v>0</v>
      </c>
      <c r="AK131" s="76" t="s">
        <v>74</v>
      </c>
      <c r="AL131" s="76" t="s">
        <v>74</v>
      </c>
      <c r="AM131" s="71">
        <f t="shared" si="7"/>
        <v>0</v>
      </c>
      <c r="AN131" s="71">
        <f>+K131+AC131-AH131</f>
        <v>1440000</v>
      </c>
      <c r="AO131" s="67" t="s">
        <v>94</v>
      </c>
      <c r="AP131" s="70">
        <v>0</v>
      </c>
      <c r="AQ131" s="67" t="s">
        <v>94</v>
      </c>
      <c r="AR131" s="70">
        <v>0</v>
      </c>
      <c r="AS131" s="80" t="s">
        <v>74</v>
      </c>
      <c r="AT131" s="135">
        <v>1440000</v>
      </c>
      <c r="AU131" s="82">
        <f t="shared" si="8"/>
        <v>0</v>
      </c>
      <c r="AV131" s="83">
        <f t="shared" si="9"/>
        <v>1</v>
      </c>
      <c r="AW131" s="80" t="s">
        <v>74</v>
      </c>
      <c r="AX131" s="67" t="s">
        <v>95</v>
      </c>
      <c r="AY131" s="185" t="s">
        <v>13858</v>
      </c>
      <c r="AZ131" s="68" t="s">
        <v>66</v>
      </c>
      <c r="BA131" s="68" t="s">
        <v>66</v>
      </c>
    </row>
    <row r="132" spans="2:53" x14ac:dyDescent="0.25">
      <c r="B132" s="68">
        <v>2024</v>
      </c>
      <c r="C132" s="68">
        <v>891780111</v>
      </c>
      <c r="D132" s="69" t="s">
        <v>64</v>
      </c>
      <c r="E132" s="70" t="s">
        <v>13857</v>
      </c>
      <c r="F132" s="70" t="s">
        <v>13856</v>
      </c>
      <c r="G132" s="325">
        <v>2019000100064</v>
      </c>
      <c r="H132" s="67" t="s">
        <v>72</v>
      </c>
      <c r="I132" s="69" t="s">
        <v>723</v>
      </c>
      <c r="J132" s="70" t="s">
        <v>13855</v>
      </c>
      <c r="K132" s="70">
        <v>7000000</v>
      </c>
      <c r="L132" s="68" t="s">
        <v>67</v>
      </c>
      <c r="M132" s="70" t="s">
        <v>13854</v>
      </c>
      <c r="N132" s="71">
        <v>10144321</v>
      </c>
      <c r="O132" s="75" t="s">
        <v>13853</v>
      </c>
      <c r="P132" s="334">
        <v>45363</v>
      </c>
      <c r="Q132" s="70">
        <v>24613832</v>
      </c>
      <c r="R132" s="334">
        <v>45394</v>
      </c>
      <c r="S132" s="70">
        <v>7000000</v>
      </c>
      <c r="T132" s="67" t="s">
        <v>66</v>
      </c>
      <c r="U132" s="75">
        <v>7629414</v>
      </c>
      <c r="V132" s="71" t="s">
        <v>13730</v>
      </c>
      <c r="W132" s="78">
        <v>45394</v>
      </c>
      <c r="X132" s="78">
        <v>45394</v>
      </c>
      <c r="Y132" s="251" t="s">
        <v>74</v>
      </c>
      <c r="Z132" s="78">
        <v>45443</v>
      </c>
      <c r="AA132" s="71">
        <f t="shared" si="5"/>
        <v>49</v>
      </c>
      <c r="AB132" s="70">
        <v>0</v>
      </c>
      <c r="AC132" s="70">
        <v>0</v>
      </c>
      <c r="AD132" s="70">
        <v>0</v>
      </c>
      <c r="AE132" s="76" t="s">
        <v>74</v>
      </c>
      <c r="AF132" s="71">
        <f t="shared" si="6"/>
        <v>0</v>
      </c>
      <c r="AG132" s="70">
        <v>0</v>
      </c>
      <c r="AH132" s="70">
        <v>0</v>
      </c>
      <c r="AI132" s="76" t="s">
        <v>74</v>
      </c>
      <c r="AJ132" s="67">
        <v>0</v>
      </c>
      <c r="AK132" s="76" t="s">
        <v>74</v>
      </c>
      <c r="AL132" s="76" t="s">
        <v>74</v>
      </c>
      <c r="AM132" s="71">
        <f t="shared" si="7"/>
        <v>0</v>
      </c>
      <c r="AN132" s="71">
        <f>+K132+AC132-AH132</f>
        <v>7000000</v>
      </c>
      <c r="AO132" s="67" t="s">
        <v>94</v>
      </c>
      <c r="AP132" s="70">
        <v>0</v>
      </c>
      <c r="AQ132" s="67" t="s">
        <v>94</v>
      </c>
      <c r="AR132" s="70">
        <v>0</v>
      </c>
      <c r="AS132" s="80" t="s">
        <v>74</v>
      </c>
      <c r="AT132" s="135">
        <v>0</v>
      </c>
      <c r="AU132" s="82">
        <f t="shared" si="8"/>
        <v>7000000</v>
      </c>
      <c r="AV132" s="83">
        <f t="shared" si="9"/>
        <v>0</v>
      </c>
      <c r="AW132" s="80" t="s">
        <v>74</v>
      </c>
      <c r="AX132" s="67" t="s">
        <v>95</v>
      </c>
      <c r="AY132" s="186" t="s">
        <v>13852</v>
      </c>
      <c r="AZ132" s="68" t="s">
        <v>66</v>
      </c>
      <c r="BA132" s="68" t="s">
        <v>66</v>
      </c>
    </row>
    <row r="133" spans="2:53" x14ac:dyDescent="0.25">
      <c r="B133" s="68">
        <v>2024</v>
      </c>
      <c r="C133" s="68">
        <v>891780111</v>
      </c>
      <c r="D133" s="69" t="s">
        <v>64</v>
      </c>
      <c r="E133" s="70" t="s">
        <v>13851</v>
      </c>
      <c r="F133" s="70" t="s">
        <v>13850</v>
      </c>
      <c r="G133" s="325">
        <v>2020000100116</v>
      </c>
      <c r="H133" s="67" t="s">
        <v>72</v>
      </c>
      <c r="I133" s="69" t="s">
        <v>723</v>
      </c>
      <c r="J133" s="70" t="s">
        <v>13849</v>
      </c>
      <c r="K133" s="70">
        <v>10000000</v>
      </c>
      <c r="L133" s="68" t="s">
        <v>67</v>
      </c>
      <c r="M133" s="70" t="s">
        <v>13848</v>
      </c>
      <c r="N133" s="71">
        <v>1082903171</v>
      </c>
      <c r="O133" s="75" t="s">
        <v>13847</v>
      </c>
      <c r="P133" s="334">
        <v>44978</v>
      </c>
      <c r="Q133" s="70">
        <v>252457983</v>
      </c>
      <c r="R133" s="334">
        <v>45397</v>
      </c>
      <c r="S133" s="70">
        <v>10000000</v>
      </c>
      <c r="T133" s="67" t="s">
        <v>66</v>
      </c>
      <c r="U133" s="71">
        <v>85461685</v>
      </c>
      <c r="V133" s="71" t="s">
        <v>12364</v>
      </c>
      <c r="W133" s="78">
        <v>45397</v>
      </c>
      <c r="X133" s="78">
        <v>45397</v>
      </c>
      <c r="Y133" s="251" t="s">
        <v>74</v>
      </c>
      <c r="Z133" s="78">
        <v>45516</v>
      </c>
      <c r="AA133" s="71">
        <f t="shared" si="5"/>
        <v>119</v>
      </c>
      <c r="AB133" s="70">
        <v>0</v>
      </c>
      <c r="AC133" s="70">
        <v>0</v>
      </c>
      <c r="AD133" s="70">
        <v>0</v>
      </c>
      <c r="AE133" s="76" t="s">
        <v>74</v>
      </c>
      <c r="AF133" s="71">
        <f t="shared" si="6"/>
        <v>0</v>
      </c>
      <c r="AG133" s="70">
        <v>0</v>
      </c>
      <c r="AH133" s="70">
        <v>0</v>
      </c>
      <c r="AI133" s="76" t="s">
        <v>74</v>
      </c>
      <c r="AJ133" s="67">
        <v>0</v>
      </c>
      <c r="AK133" s="76" t="s">
        <v>74</v>
      </c>
      <c r="AL133" s="76" t="s">
        <v>74</v>
      </c>
      <c r="AM133" s="71">
        <f t="shared" si="7"/>
        <v>0</v>
      </c>
      <c r="AN133" s="71">
        <f>+K133+AC133-AH133</f>
        <v>10000000</v>
      </c>
      <c r="AO133" s="67" t="s">
        <v>94</v>
      </c>
      <c r="AP133" s="70">
        <v>0</v>
      </c>
      <c r="AQ133" s="67" t="s">
        <v>94</v>
      </c>
      <c r="AR133" s="70">
        <v>0</v>
      </c>
      <c r="AS133" s="80" t="s">
        <v>74</v>
      </c>
      <c r="AT133" s="135">
        <v>0</v>
      </c>
      <c r="AU133" s="82">
        <f t="shared" si="8"/>
        <v>10000000</v>
      </c>
      <c r="AV133" s="83">
        <f t="shared" si="9"/>
        <v>0</v>
      </c>
      <c r="AW133" s="80" t="s">
        <v>74</v>
      </c>
      <c r="AX133" s="67" t="s">
        <v>95</v>
      </c>
      <c r="AY133" s="185" t="s">
        <v>13846</v>
      </c>
      <c r="AZ133" s="68" t="s">
        <v>66</v>
      </c>
      <c r="BA133" s="68" t="s">
        <v>66</v>
      </c>
    </row>
    <row r="134" spans="2:53" x14ac:dyDescent="0.25">
      <c r="B134" s="68">
        <v>2024</v>
      </c>
      <c r="C134" s="68">
        <v>891780111</v>
      </c>
      <c r="D134" s="69" t="s">
        <v>64</v>
      </c>
      <c r="E134" s="70" t="s">
        <v>13845</v>
      </c>
      <c r="F134" s="70" t="s">
        <v>13844</v>
      </c>
      <c r="G134" s="251">
        <v>0</v>
      </c>
      <c r="H134" s="67" t="s">
        <v>72</v>
      </c>
      <c r="I134" s="69" t="s">
        <v>65</v>
      </c>
      <c r="J134" s="70" t="s">
        <v>13843</v>
      </c>
      <c r="K134" s="70">
        <v>13000000</v>
      </c>
      <c r="L134" s="68" t="s">
        <v>67</v>
      </c>
      <c r="M134" s="70" t="s">
        <v>13049</v>
      </c>
      <c r="N134" s="71">
        <v>1082845298</v>
      </c>
      <c r="O134" s="75">
        <v>786</v>
      </c>
      <c r="P134" s="334">
        <v>45372</v>
      </c>
      <c r="Q134" s="70">
        <v>13000000</v>
      </c>
      <c r="R134" s="334">
        <v>45399</v>
      </c>
      <c r="S134" s="70">
        <v>13000000</v>
      </c>
      <c r="T134" s="67" t="s">
        <v>66</v>
      </c>
      <c r="U134" s="71">
        <v>85155333</v>
      </c>
      <c r="V134" s="71" t="s">
        <v>12146</v>
      </c>
      <c r="W134" s="78">
        <v>45399</v>
      </c>
      <c r="X134" s="78">
        <v>45399</v>
      </c>
      <c r="Y134" s="251" t="s">
        <v>74</v>
      </c>
      <c r="Z134" s="78">
        <v>45419</v>
      </c>
      <c r="AA134" s="71">
        <f t="shared" si="5"/>
        <v>20</v>
      </c>
      <c r="AB134" s="70">
        <v>0</v>
      </c>
      <c r="AC134" s="70">
        <v>0</v>
      </c>
      <c r="AD134" s="70">
        <v>0</v>
      </c>
      <c r="AE134" s="76" t="s">
        <v>74</v>
      </c>
      <c r="AF134" s="71">
        <f t="shared" si="6"/>
        <v>0</v>
      </c>
      <c r="AG134" s="70">
        <v>0</v>
      </c>
      <c r="AH134" s="70">
        <v>0</v>
      </c>
      <c r="AI134" s="76" t="s">
        <v>74</v>
      </c>
      <c r="AJ134" s="67">
        <v>0</v>
      </c>
      <c r="AK134" s="76" t="s">
        <v>74</v>
      </c>
      <c r="AL134" s="76" t="s">
        <v>74</v>
      </c>
      <c r="AM134" s="71">
        <f t="shared" si="7"/>
        <v>0</v>
      </c>
      <c r="AN134" s="71">
        <f>+K134+AC134-AH134</f>
        <v>13000000</v>
      </c>
      <c r="AO134" s="67" t="s">
        <v>66</v>
      </c>
      <c r="AP134" s="70">
        <v>13000000</v>
      </c>
      <c r="AQ134" s="67" t="s">
        <v>94</v>
      </c>
      <c r="AR134" s="70">
        <v>0</v>
      </c>
      <c r="AS134" s="80" t="s">
        <v>74</v>
      </c>
      <c r="AT134" s="135">
        <v>13000000</v>
      </c>
      <c r="AU134" s="82">
        <f t="shared" si="8"/>
        <v>0</v>
      </c>
      <c r="AV134" s="83">
        <f t="shared" si="9"/>
        <v>1</v>
      </c>
      <c r="AW134" s="80" t="s">
        <v>74</v>
      </c>
      <c r="AX134" s="67" t="s">
        <v>95</v>
      </c>
      <c r="AY134" s="185" t="s">
        <v>13842</v>
      </c>
      <c r="AZ134" s="68" t="s">
        <v>66</v>
      </c>
      <c r="BA134" s="68" t="s">
        <v>66</v>
      </c>
    </row>
    <row r="135" spans="2:53" x14ac:dyDescent="0.25">
      <c r="B135" s="68">
        <v>2024</v>
      </c>
      <c r="C135" s="68">
        <v>891780111</v>
      </c>
      <c r="D135" s="69" t="s">
        <v>64</v>
      </c>
      <c r="E135" s="70" t="s">
        <v>13841</v>
      </c>
      <c r="F135" s="70" t="s">
        <v>13840</v>
      </c>
      <c r="G135" s="251">
        <v>0</v>
      </c>
      <c r="H135" s="67" t="s">
        <v>72</v>
      </c>
      <c r="I135" s="69" t="s">
        <v>723</v>
      </c>
      <c r="J135" s="70" t="s">
        <v>13839</v>
      </c>
      <c r="K135" s="70">
        <v>4000000</v>
      </c>
      <c r="L135" s="68" t="s">
        <v>67</v>
      </c>
      <c r="M135" s="70" t="s">
        <v>13838</v>
      </c>
      <c r="N135" s="71">
        <v>1083033691</v>
      </c>
      <c r="O135" s="75">
        <v>824</v>
      </c>
      <c r="P135" s="334">
        <v>45385</v>
      </c>
      <c r="Q135" s="70">
        <v>46000000</v>
      </c>
      <c r="R135" s="334">
        <v>45399</v>
      </c>
      <c r="S135" s="70">
        <v>4000000</v>
      </c>
      <c r="T135" s="67" t="s">
        <v>66</v>
      </c>
      <c r="U135" s="71">
        <v>12564670</v>
      </c>
      <c r="V135" s="71" t="s">
        <v>13642</v>
      </c>
      <c r="W135" s="78">
        <v>45399</v>
      </c>
      <c r="X135" s="78">
        <v>45399</v>
      </c>
      <c r="Y135" s="251" t="s">
        <v>74</v>
      </c>
      <c r="Z135" s="78">
        <v>45462</v>
      </c>
      <c r="AA135" s="71">
        <f t="shared" si="5"/>
        <v>63</v>
      </c>
      <c r="AB135" s="70">
        <v>0</v>
      </c>
      <c r="AC135" s="70">
        <v>0</v>
      </c>
      <c r="AD135" s="70">
        <v>0</v>
      </c>
      <c r="AE135" s="76" t="s">
        <v>74</v>
      </c>
      <c r="AF135" s="71">
        <f t="shared" si="6"/>
        <v>0</v>
      </c>
      <c r="AG135" s="70">
        <v>0</v>
      </c>
      <c r="AH135" s="70">
        <v>0</v>
      </c>
      <c r="AI135" s="76" t="s">
        <v>74</v>
      </c>
      <c r="AJ135" s="67">
        <v>0</v>
      </c>
      <c r="AK135" s="76" t="s">
        <v>74</v>
      </c>
      <c r="AL135" s="76" t="s">
        <v>74</v>
      </c>
      <c r="AM135" s="71">
        <f t="shared" si="7"/>
        <v>0</v>
      </c>
      <c r="AN135" s="71">
        <f>+K135+AC135-AH135</f>
        <v>4000000</v>
      </c>
      <c r="AO135" s="67" t="s">
        <v>94</v>
      </c>
      <c r="AP135" s="70">
        <v>0</v>
      </c>
      <c r="AQ135" s="67" t="s">
        <v>94</v>
      </c>
      <c r="AR135" s="70">
        <v>0</v>
      </c>
      <c r="AS135" s="80" t="s">
        <v>74</v>
      </c>
      <c r="AT135" s="135">
        <v>1500000</v>
      </c>
      <c r="AU135" s="82">
        <f t="shared" si="8"/>
        <v>2500000</v>
      </c>
      <c r="AV135" s="83">
        <f t="shared" si="9"/>
        <v>0.375</v>
      </c>
      <c r="AW135" s="80" t="s">
        <v>74</v>
      </c>
      <c r="AX135" s="67" t="s">
        <v>95</v>
      </c>
      <c r="AY135" s="185" t="s">
        <v>13837</v>
      </c>
      <c r="AZ135" s="68" t="s">
        <v>66</v>
      </c>
      <c r="BA135" s="68" t="s">
        <v>66</v>
      </c>
    </row>
    <row r="136" spans="2:53" x14ac:dyDescent="0.25">
      <c r="B136" s="68">
        <v>2024</v>
      </c>
      <c r="C136" s="68">
        <v>891780111</v>
      </c>
      <c r="D136" s="69" t="s">
        <v>64</v>
      </c>
      <c r="E136" s="70" t="s">
        <v>13836</v>
      </c>
      <c r="F136" s="70" t="s">
        <v>13835</v>
      </c>
      <c r="G136" s="325">
        <v>2019000100064</v>
      </c>
      <c r="H136" s="67" t="s">
        <v>72</v>
      </c>
      <c r="I136" s="69" t="s">
        <v>723</v>
      </c>
      <c r="J136" s="70" t="s">
        <v>13834</v>
      </c>
      <c r="K136" s="70">
        <v>15232608</v>
      </c>
      <c r="L136" s="68" t="s">
        <v>67</v>
      </c>
      <c r="M136" s="70" t="s">
        <v>13833</v>
      </c>
      <c r="N136" s="71">
        <v>1082889287</v>
      </c>
      <c r="O136" s="75" t="s">
        <v>13832</v>
      </c>
      <c r="P136" s="334" t="s">
        <v>13831</v>
      </c>
      <c r="Q136" s="70" t="s">
        <v>13830</v>
      </c>
      <c r="R136" s="334">
        <v>45400</v>
      </c>
      <c r="S136" s="70">
        <v>15232608</v>
      </c>
      <c r="T136" s="67" t="s">
        <v>66</v>
      </c>
      <c r="U136" s="75">
        <v>7629414</v>
      </c>
      <c r="V136" s="71" t="s">
        <v>13730</v>
      </c>
      <c r="W136" s="78">
        <v>45400</v>
      </c>
      <c r="X136" s="78">
        <v>45401</v>
      </c>
      <c r="Y136" s="251" t="s">
        <v>74</v>
      </c>
      <c r="Z136" s="78">
        <v>45511</v>
      </c>
      <c r="AA136" s="71">
        <f t="shared" ref="AA136:AA199" si="10">+IF(Y136="1800-01-01",Z136-X136,Z136-Y136)</f>
        <v>110</v>
      </c>
      <c r="AB136" s="70">
        <v>0</v>
      </c>
      <c r="AC136" s="70">
        <v>0</v>
      </c>
      <c r="AD136" s="70">
        <v>0</v>
      </c>
      <c r="AE136" s="76" t="s">
        <v>74</v>
      </c>
      <c r="AF136" s="71">
        <f t="shared" ref="AF136:AF199" si="11">+IF(AE136="1800-01-01",0,AE136-Z136)</f>
        <v>0</v>
      </c>
      <c r="AG136" s="70">
        <v>0</v>
      </c>
      <c r="AH136" s="70">
        <v>0</v>
      </c>
      <c r="AI136" s="76" t="s">
        <v>74</v>
      </c>
      <c r="AJ136" s="67">
        <v>0</v>
      </c>
      <c r="AK136" s="76" t="s">
        <v>74</v>
      </c>
      <c r="AL136" s="76" t="s">
        <v>74</v>
      </c>
      <c r="AM136" s="71">
        <f t="shared" ref="AM136:AM199" si="12">+IF(AK136="1800-01-01",0,AL136-AK136)</f>
        <v>0</v>
      </c>
      <c r="AN136" s="71">
        <f>+K136+AC136-AH136</f>
        <v>15232608</v>
      </c>
      <c r="AO136" s="67" t="s">
        <v>94</v>
      </c>
      <c r="AP136" s="70">
        <v>0</v>
      </c>
      <c r="AQ136" s="67" t="s">
        <v>94</v>
      </c>
      <c r="AR136" s="70">
        <v>0</v>
      </c>
      <c r="AS136" s="80" t="s">
        <v>74</v>
      </c>
      <c r="AT136" s="135">
        <v>0</v>
      </c>
      <c r="AU136" s="82">
        <f t="shared" ref="AU136:AU199" si="13">AN136-AT136</f>
        <v>15232608</v>
      </c>
      <c r="AV136" s="83">
        <f t="shared" ref="AV136:AV199" si="14">+IFERROR(AT136/AN136,"_")</f>
        <v>0</v>
      </c>
      <c r="AW136" s="80" t="s">
        <v>74</v>
      </c>
      <c r="AX136" s="67" t="s">
        <v>95</v>
      </c>
      <c r="AY136" s="185" t="s">
        <v>13829</v>
      </c>
      <c r="AZ136" s="68" t="s">
        <v>66</v>
      </c>
      <c r="BA136" s="68" t="s">
        <v>66</v>
      </c>
    </row>
    <row r="137" spans="2:53" x14ac:dyDescent="0.25">
      <c r="B137" s="68">
        <v>2024</v>
      </c>
      <c r="C137" s="68">
        <v>891780111</v>
      </c>
      <c r="D137" s="69" t="s">
        <v>64</v>
      </c>
      <c r="E137" s="70" t="s">
        <v>13828</v>
      </c>
      <c r="F137" s="70" t="s">
        <v>13827</v>
      </c>
      <c r="G137" s="251">
        <v>0</v>
      </c>
      <c r="H137" s="67" t="s">
        <v>72</v>
      </c>
      <c r="I137" s="69" t="s">
        <v>723</v>
      </c>
      <c r="J137" s="70" t="s">
        <v>13826</v>
      </c>
      <c r="K137" s="70">
        <v>12000000</v>
      </c>
      <c r="L137" s="68" t="s">
        <v>67</v>
      </c>
      <c r="M137" s="70" t="s">
        <v>13825</v>
      </c>
      <c r="N137" s="71">
        <v>1081905679</v>
      </c>
      <c r="O137" s="75">
        <v>841</v>
      </c>
      <c r="P137" s="334">
        <v>45386</v>
      </c>
      <c r="Q137" s="70">
        <v>66600000</v>
      </c>
      <c r="R137" s="334">
        <v>45400</v>
      </c>
      <c r="S137" s="70">
        <v>12000000</v>
      </c>
      <c r="T137" s="67" t="s">
        <v>66</v>
      </c>
      <c r="U137" s="71">
        <v>1082939683</v>
      </c>
      <c r="V137" s="71" t="s">
        <v>12134</v>
      </c>
      <c r="W137" s="78">
        <v>45400</v>
      </c>
      <c r="X137" s="78">
        <v>45400</v>
      </c>
      <c r="Y137" s="251" t="s">
        <v>74</v>
      </c>
      <c r="Z137" s="78">
        <v>45491</v>
      </c>
      <c r="AA137" s="71">
        <f t="shared" si="10"/>
        <v>91</v>
      </c>
      <c r="AB137" s="70">
        <v>0</v>
      </c>
      <c r="AC137" s="70">
        <v>0</v>
      </c>
      <c r="AD137" s="70">
        <v>0</v>
      </c>
      <c r="AE137" s="76" t="s">
        <v>74</v>
      </c>
      <c r="AF137" s="71">
        <f t="shared" si="11"/>
        <v>0</v>
      </c>
      <c r="AG137" s="70">
        <v>0</v>
      </c>
      <c r="AH137" s="70">
        <v>0</v>
      </c>
      <c r="AI137" s="76" t="s">
        <v>74</v>
      </c>
      <c r="AJ137" s="67">
        <v>0</v>
      </c>
      <c r="AK137" s="76" t="s">
        <v>74</v>
      </c>
      <c r="AL137" s="76" t="s">
        <v>74</v>
      </c>
      <c r="AM137" s="71">
        <f t="shared" si="12"/>
        <v>0</v>
      </c>
      <c r="AN137" s="71">
        <f>+K137+AC137-AH137</f>
        <v>12000000</v>
      </c>
      <c r="AO137" s="67" t="s">
        <v>94</v>
      </c>
      <c r="AP137" s="70">
        <v>0</v>
      </c>
      <c r="AQ137" s="67" t="s">
        <v>94</v>
      </c>
      <c r="AR137" s="70">
        <v>0</v>
      </c>
      <c r="AS137" s="80" t="s">
        <v>74</v>
      </c>
      <c r="AT137" s="135">
        <v>8000000</v>
      </c>
      <c r="AU137" s="82">
        <f t="shared" si="13"/>
        <v>4000000</v>
      </c>
      <c r="AV137" s="83">
        <f t="shared" si="14"/>
        <v>0.66666666666666663</v>
      </c>
      <c r="AW137" s="80" t="s">
        <v>74</v>
      </c>
      <c r="AX137" s="67" t="s">
        <v>95</v>
      </c>
      <c r="AY137" s="185" t="s">
        <v>13824</v>
      </c>
      <c r="AZ137" s="68" t="s">
        <v>66</v>
      </c>
      <c r="BA137" s="68" t="s">
        <v>66</v>
      </c>
    </row>
    <row r="138" spans="2:53" x14ac:dyDescent="0.25">
      <c r="B138" s="68">
        <v>2024</v>
      </c>
      <c r="C138" s="68">
        <v>891780111</v>
      </c>
      <c r="D138" s="69" t="s">
        <v>64</v>
      </c>
      <c r="E138" s="70" t="s">
        <v>13823</v>
      </c>
      <c r="F138" s="70" t="s">
        <v>13822</v>
      </c>
      <c r="G138" s="251">
        <v>0</v>
      </c>
      <c r="H138" s="67" t="s">
        <v>72</v>
      </c>
      <c r="I138" s="69" t="s">
        <v>723</v>
      </c>
      <c r="J138" s="70" t="s">
        <v>13821</v>
      </c>
      <c r="K138" s="70">
        <v>8000000</v>
      </c>
      <c r="L138" s="68" t="s">
        <v>67</v>
      </c>
      <c r="M138" s="70" t="s">
        <v>13820</v>
      </c>
      <c r="N138" s="71">
        <v>1082992843</v>
      </c>
      <c r="O138" s="75">
        <v>841</v>
      </c>
      <c r="P138" s="334">
        <v>45386</v>
      </c>
      <c r="Q138" s="70">
        <v>66600000</v>
      </c>
      <c r="R138" s="334">
        <v>45405</v>
      </c>
      <c r="S138" s="70">
        <v>8000000</v>
      </c>
      <c r="T138" s="67" t="s">
        <v>66</v>
      </c>
      <c r="U138" s="71">
        <v>1082939683</v>
      </c>
      <c r="V138" s="71" t="s">
        <v>12134</v>
      </c>
      <c r="W138" s="78">
        <v>45405</v>
      </c>
      <c r="X138" s="78">
        <v>45405</v>
      </c>
      <c r="Y138" s="251" t="s">
        <v>74</v>
      </c>
      <c r="Z138" s="78">
        <v>45473</v>
      </c>
      <c r="AA138" s="71">
        <f t="shared" si="10"/>
        <v>68</v>
      </c>
      <c r="AB138" s="70">
        <v>1</v>
      </c>
      <c r="AC138" s="70">
        <v>2000000</v>
      </c>
      <c r="AD138" s="70">
        <v>0</v>
      </c>
      <c r="AE138" s="76" t="s">
        <v>74</v>
      </c>
      <c r="AF138" s="71">
        <f t="shared" si="11"/>
        <v>0</v>
      </c>
      <c r="AG138" s="70">
        <v>0</v>
      </c>
      <c r="AH138" s="70">
        <v>0</v>
      </c>
      <c r="AI138" s="76" t="s">
        <v>74</v>
      </c>
      <c r="AJ138" s="67">
        <v>0</v>
      </c>
      <c r="AK138" s="76" t="s">
        <v>74</v>
      </c>
      <c r="AL138" s="76" t="s">
        <v>74</v>
      </c>
      <c r="AM138" s="71">
        <f t="shared" si="12"/>
        <v>0</v>
      </c>
      <c r="AN138" s="71">
        <f>+K138+AC138-AH138</f>
        <v>10000000</v>
      </c>
      <c r="AO138" s="67" t="s">
        <v>94</v>
      </c>
      <c r="AP138" s="70">
        <v>0</v>
      </c>
      <c r="AQ138" s="67" t="s">
        <v>94</v>
      </c>
      <c r="AR138" s="70">
        <v>0</v>
      </c>
      <c r="AS138" s="80" t="s">
        <v>74</v>
      </c>
      <c r="AT138" s="135">
        <v>10000000</v>
      </c>
      <c r="AU138" s="82">
        <f t="shared" si="13"/>
        <v>0</v>
      </c>
      <c r="AV138" s="83">
        <f t="shared" si="14"/>
        <v>1</v>
      </c>
      <c r="AW138" s="80" t="s">
        <v>74</v>
      </c>
      <c r="AX138" s="67" t="s">
        <v>95</v>
      </c>
      <c r="AY138" s="185" t="s">
        <v>13819</v>
      </c>
      <c r="AZ138" s="68" t="s">
        <v>66</v>
      </c>
      <c r="BA138" s="68" t="s">
        <v>66</v>
      </c>
    </row>
    <row r="139" spans="2:53" x14ac:dyDescent="0.25">
      <c r="B139" s="68">
        <v>2024</v>
      </c>
      <c r="C139" s="68">
        <v>891780111</v>
      </c>
      <c r="D139" s="69" t="s">
        <v>64</v>
      </c>
      <c r="E139" s="70" t="s">
        <v>13818</v>
      </c>
      <c r="F139" s="70" t="s">
        <v>13817</v>
      </c>
      <c r="G139" s="251">
        <v>0</v>
      </c>
      <c r="H139" s="67" t="s">
        <v>72</v>
      </c>
      <c r="I139" s="69" t="s">
        <v>723</v>
      </c>
      <c r="J139" s="70" t="s">
        <v>13816</v>
      </c>
      <c r="K139" s="70">
        <v>3000000</v>
      </c>
      <c r="L139" s="68" t="s">
        <v>67</v>
      </c>
      <c r="M139" s="70" t="s">
        <v>13815</v>
      </c>
      <c r="N139" s="71">
        <v>800151953</v>
      </c>
      <c r="O139" s="75">
        <v>799</v>
      </c>
      <c r="P139" s="334">
        <v>45373</v>
      </c>
      <c r="Q139" s="70">
        <v>3000000</v>
      </c>
      <c r="R139" s="334">
        <v>45406</v>
      </c>
      <c r="S139" s="70">
        <v>3000000</v>
      </c>
      <c r="T139" s="67" t="s">
        <v>66</v>
      </c>
      <c r="U139" s="71">
        <v>1082939683</v>
      </c>
      <c r="V139" s="71" t="s">
        <v>12134</v>
      </c>
      <c r="W139" s="78">
        <v>45405</v>
      </c>
      <c r="X139" s="78">
        <v>45406</v>
      </c>
      <c r="Y139" s="251" t="s">
        <v>74</v>
      </c>
      <c r="Z139" s="78">
        <v>45416</v>
      </c>
      <c r="AA139" s="71">
        <f t="shared" si="10"/>
        <v>10</v>
      </c>
      <c r="AB139" s="70">
        <v>0</v>
      </c>
      <c r="AC139" s="70">
        <v>0</v>
      </c>
      <c r="AD139" s="70">
        <v>0</v>
      </c>
      <c r="AE139" s="76" t="s">
        <v>74</v>
      </c>
      <c r="AF139" s="71">
        <f t="shared" si="11"/>
        <v>0</v>
      </c>
      <c r="AG139" s="70">
        <v>0</v>
      </c>
      <c r="AH139" s="70">
        <v>0</v>
      </c>
      <c r="AI139" s="76" t="s">
        <v>74</v>
      </c>
      <c r="AJ139" s="67">
        <v>0</v>
      </c>
      <c r="AK139" s="76" t="s">
        <v>74</v>
      </c>
      <c r="AL139" s="76" t="s">
        <v>74</v>
      </c>
      <c r="AM139" s="71">
        <f t="shared" si="12"/>
        <v>0</v>
      </c>
      <c r="AN139" s="71">
        <f>+K139+AC139-AH139</f>
        <v>3000000</v>
      </c>
      <c r="AO139" s="67" t="s">
        <v>94</v>
      </c>
      <c r="AP139" s="70">
        <v>0</v>
      </c>
      <c r="AQ139" s="67" t="s">
        <v>94</v>
      </c>
      <c r="AR139" s="70">
        <v>0</v>
      </c>
      <c r="AS139" s="80" t="s">
        <v>74</v>
      </c>
      <c r="AT139" s="135">
        <v>3000000</v>
      </c>
      <c r="AU139" s="82">
        <f t="shared" si="13"/>
        <v>0</v>
      </c>
      <c r="AV139" s="83">
        <f t="shared" si="14"/>
        <v>1</v>
      </c>
      <c r="AW139" s="80" t="s">
        <v>74</v>
      </c>
      <c r="AX139" s="67" t="s">
        <v>95</v>
      </c>
      <c r="AY139" s="185" t="s">
        <v>13814</v>
      </c>
      <c r="AZ139" s="68" t="s">
        <v>66</v>
      </c>
      <c r="BA139" s="68" t="s">
        <v>66</v>
      </c>
    </row>
    <row r="140" spans="2:53" x14ac:dyDescent="0.25">
      <c r="B140" s="68">
        <v>2024</v>
      </c>
      <c r="C140" s="68">
        <v>891780111</v>
      </c>
      <c r="D140" s="69" t="s">
        <v>64</v>
      </c>
      <c r="E140" s="70" t="s">
        <v>13813</v>
      </c>
      <c r="F140" s="70" t="s">
        <v>13812</v>
      </c>
      <c r="G140" s="251">
        <v>0</v>
      </c>
      <c r="H140" s="67" t="s">
        <v>72</v>
      </c>
      <c r="I140" s="69" t="s">
        <v>65</v>
      </c>
      <c r="J140" s="70" t="s">
        <v>13811</v>
      </c>
      <c r="K140" s="70">
        <v>4200000</v>
      </c>
      <c r="L140" s="68" t="s">
        <v>67</v>
      </c>
      <c r="M140" s="70" t="s">
        <v>13258</v>
      </c>
      <c r="N140" s="71">
        <v>1082962952</v>
      </c>
      <c r="O140" s="75">
        <v>244</v>
      </c>
      <c r="P140" s="334">
        <v>45323</v>
      </c>
      <c r="Q140" s="70">
        <v>572500000</v>
      </c>
      <c r="R140" s="334">
        <v>45408</v>
      </c>
      <c r="S140" s="70">
        <v>4200000</v>
      </c>
      <c r="T140" s="67" t="s">
        <v>66</v>
      </c>
      <c r="U140" s="71">
        <v>1082939683</v>
      </c>
      <c r="V140" s="71" t="s">
        <v>12134</v>
      </c>
      <c r="W140" s="78">
        <v>45407</v>
      </c>
      <c r="X140" s="78">
        <v>45408</v>
      </c>
      <c r="Y140" s="251" t="s">
        <v>74</v>
      </c>
      <c r="Z140" s="78">
        <v>45459</v>
      </c>
      <c r="AA140" s="71">
        <f t="shared" si="10"/>
        <v>51</v>
      </c>
      <c r="AB140" s="70">
        <v>0</v>
      </c>
      <c r="AC140" s="70">
        <v>0</v>
      </c>
      <c r="AD140" s="70">
        <v>0</v>
      </c>
      <c r="AE140" s="76" t="s">
        <v>74</v>
      </c>
      <c r="AF140" s="71">
        <f t="shared" si="11"/>
        <v>0</v>
      </c>
      <c r="AG140" s="70">
        <v>0</v>
      </c>
      <c r="AH140" s="70">
        <v>0</v>
      </c>
      <c r="AI140" s="76" t="s">
        <v>74</v>
      </c>
      <c r="AJ140" s="67">
        <v>0</v>
      </c>
      <c r="AK140" s="76" t="s">
        <v>74</v>
      </c>
      <c r="AL140" s="76" t="s">
        <v>74</v>
      </c>
      <c r="AM140" s="71">
        <f t="shared" si="12"/>
        <v>0</v>
      </c>
      <c r="AN140" s="71">
        <f>+K140+AC140-AH140</f>
        <v>4200000</v>
      </c>
      <c r="AO140" s="67" t="s">
        <v>66</v>
      </c>
      <c r="AP140" s="70">
        <v>4200000</v>
      </c>
      <c r="AQ140" s="67" t="s">
        <v>94</v>
      </c>
      <c r="AR140" s="70">
        <v>0</v>
      </c>
      <c r="AS140" s="80" t="s">
        <v>74</v>
      </c>
      <c r="AT140" s="135">
        <v>4200000</v>
      </c>
      <c r="AU140" s="82">
        <f t="shared" si="13"/>
        <v>0</v>
      </c>
      <c r="AV140" s="83">
        <f t="shared" si="14"/>
        <v>1</v>
      </c>
      <c r="AW140" s="80" t="s">
        <v>74</v>
      </c>
      <c r="AX140" s="67" t="s">
        <v>95</v>
      </c>
      <c r="AY140" s="185" t="s">
        <v>13810</v>
      </c>
      <c r="AZ140" s="68" t="s">
        <v>66</v>
      </c>
      <c r="BA140" s="68" t="s">
        <v>66</v>
      </c>
    </row>
    <row r="141" spans="2:53" x14ac:dyDescent="0.25">
      <c r="B141" s="68">
        <v>2024</v>
      </c>
      <c r="C141" s="68">
        <v>891780111</v>
      </c>
      <c r="D141" s="69" t="s">
        <v>64</v>
      </c>
      <c r="E141" s="70" t="s">
        <v>13809</v>
      </c>
      <c r="F141" s="70" t="s">
        <v>13808</v>
      </c>
      <c r="G141" s="251">
        <v>0</v>
      </c>
      <c r="H141" s="67" t="s">
        <v>72</v>
      </c>
      <c r="I141" s="69" t="s">
        <v>723</v>
      </c>
      <c r="J141" s="70" t="s">
        <v>13807</v>
      </c>
      <c r="K141" s="70">
        <v>8100000</v>
      </c>
      <c r="L141" s="68" t="s">
        <v>67</v>
      </c>
      <c r="M141" s="70" t="s">
        <v>13806</v>
      </c>
      <c r="N141" s="71">
        <v>1081908023</v>
      </c>
      <c r="O141" s="75">
        <v>841</v>
      </c>
      <c r="P141" s="334">
        <v>45386</v>
      </c>
      <c r="Q141" s="70">
        <v>66600000</v>
      </c>
      <c r="R141" s="334">
        <v>45411</v>
      </c>
      <c r="S141" s="70">
        <v>8100000</v>
      </c>
      <c r="T141" s="67" t="s">
        <v>66</v>
      </c>
      <c r="U141" s="71">
        <v>1082939683</v>
      </c>
      <c r="V141" s="71" t="s">
        <v>12134</v>
      </c>
      <c r="W141" s="78">
        <v>45407</v>
      </c>
      <c r="X141" s="78">
        <v>45411</v>
      </c>
      <c r="Y141" s="251" t="s">
        <v>74</v>
      </c>
      <c r="Z141" s="78">
        <v>45485</v>
      </c>
      <c r="AA141" s="71">
        <f t="shared" si="10"/>
        <v>74</v>
      </c>
      <c r="AB141" s="70">
        <v>0</v>
      </c>
      <c r="AC141" s="70">
        <v>0</v>
      </c>
      <c r="AD141" s="70">
        <v>0</v>
      </c>
      <c r="AE141" s="76" t="s">
        <v>74</v>
      </c>
      <c r="AF141" s="71">
        <f t="shared" si="11"/>
        <v>0</v>
      </c>
      <c r="AG141" s="70">
        <v>0</v>
      </c>
      <c r="AH141" s="70">
        <v>0</v>
      </c>
      <c r="AI141" s="76" t="s">
        <v>74</v>
      </c>
      <c r="AJ141" s="67">
        <v>0</v>
      </c>
      <c r="AK141" s="76" t="s">
        <v>74</v>
      </c>
      <c r="AL141" s="76" t="s">
        <v>74</v>
      </c>
      <c r="AM141" s="71">
        <f t="shared" si="12"/>
        <v>0</v>
      </c>
      <c r="AN141" s="71">
        <f>+K141+AC141-AH141</f>
        <v>8100000</v>
      </c>
      <c r="AO141" s="67" t="s">
        <v>94</v>
      </c>
      <c r="AP141" s="70">
        <v>0</v>
      </c>
      <c r="AQ141" s="67" t="s">
        <v>94</v>
      </c>
      <c r="AR141" s="70">
        <v>0</v>
      </c>
      <c r="AS141" s="80" t="s">
        <v>74</v>
      </c>
      <c r="AT141" s="135">
        <v>5400000</v>
      </c>
      <c r="AU141" s="82">
        <f t="shared" si="13"/>
        <v>2700000</v>
      </c>
      <c r="AV141" s="83">
        <f t="shared" si="14"/>
        <v>0.66666666666666663</v>
      </c>
      <c r="AW141" s="80" t="s">
        <v>74</v>
      </c>
      <c r="AX141" s="67" t="s">
        <v>95</v>
      </c>
      <c r="AY141" s="185" t="s">
        <v>13805</v>
      </c>
      <c r="AZ141" s="68" t="s">
        <v>66</v>
      </c>
      <c r="BA141" s="68" t="s">
        <v>66</v>
      </c>
    </row>
    <row r="142" spans="2:53" x14ac:dyDescent="0.25">
      <c r="B142" s="68">
        <v>2024</v>
      </c>
      <c r="C142" s="68">
        <v>891780111</v>
      </c>
      <c r="D142" s="69" t="s">
        <v>64</v>
      </c>
      <c r="E142" s="70" t="s">
        <v>13804</v>
      </c>
      <c r="F142" s="70" t="s">
        <v>13803</v>
      </c>
      <c r="G142" s="251">
        <v>0</v>
      </c>
      <c r="H142" s="67" t="s">
        <v>72</v>
      </c>
      <c r="I142" s="69" t="s">
        <v>723</v>
      </c>
      <c r="J142" s="70" t="s">
        <v>13802</v>
      </c>
      <c r="K142" s="70">
        <v>3840000</v>
      </c>
      <c r="L142" s="68" t="s">
        <v>67</v>
      </c>
      <c r="M142" s="70" t="s">
        <v>13801</v>
      </c>
      <c r="N142" s="71">
        <v>1007860948</v>
      </c>
      <c r="O142" s="75">
        <v>216</v>
      </c>
      <c r="P142" s="334">
        <v>45322</v>
      </c>
      <c r="Q142" s="70">
        <v>67200000</v>
      </c>
      <c r="R142" s="334">
        <v>45411</v>
      </c>
      <c r="S142" s="70">
        <v>3840000</v>
      </c>
      <c r="T142" s="67" t="s">
        <v>66</v>
      </c>
      <c r="U142" s="71">
        <v>16078654</v>
      </c>
      <c r="V142" s="71" t="s">
        <v>1524</v>
      </c>
      <c r="W142" s="78">
        <v>45407</v>
      </c>
      <c r="X142" s="78">
        <v>45411</v>
      </c>
      <c r="Y142" s="251" t="s">
        <v>74</v>
      </c>
      <c r="Z142" s="78">
        <v>45436</v>
      </c>
      <c r="AA142" s="71">
        <f t="shared" si="10"/>
        <v>25</v>
      </c>
      <c r="AB142" s="70">
        <v>0</v>
      </c>
      <c r="AC142" s="70">
        <v>0</v>
      </c>
      <c r="AD142" s="70">
        <v>0</v>
      </c>
      <c r="AE142" s="76" t="s">
        <v>74</v>
      </c>
      <c r="AF142" s="71">
        <f t="shared" si="11"/>
        <v>0</v>
      </c>
      <c r="AG142" s="70">
        <v>0</v>
      </c>
      <c r="AH142" s="70">
        <v>0</v>
      </c>
      <c r="AI142" s="76" t="s">
        <v>74</v>
      </c>
      <c r="AJ142" s="67">
        <v>0</v>
      </c>
      <c r="AK142" s="76" t="s">
        <v>74</v>
      </c>
      <c r="AL142" s="76" t="s">
        <v>74</v>
      </c>
      <c r="AM142" s="71">
        <f t="shared" si="12"/>
        <v>0</v>
      </c>
      <c r="AN142" s="71">
        <f>+K142+AC142-AH142</f>
        <v>3840000</v>
      </c>
      <c r="AO142" s="67" t="s">
        <v>94</v>
      </c>
      <c r="AP142" s="70">
        <v>0</v>
      </c>
      <c r="AQ142" s="67" t="s">
        <v>94</v>
      </c>
      <c r="AR142" s="70">
        <v>0</v>
      </c>
      <c r="AS142" s="80" t="s">
        <v>74</v>
      </c>
      <c r="AT142" s="135">
        <v>3840000</v>
      </c>
      <c r="AU142" s="82">
        <f t="shared" si="13"/>
        <v>0</v>
      </c>
      <c r="AV142" s="83">
        <f t="shared" si="14"/>
        <v>1</v>
      </c>
      <c r="AW142" s="80" t="s">
        <v>74</v>
      </c>
      <c r="AX142" s="67" t="s">
        <v>95</v>
      </c>
      <c r="AY142" s="185" t="s">
        <v>13800</v>
      </c>
      <c r="AZ142" s="68" t="s">
        <v>66</v>
      </c>
      <c r="BA142" s="68" t="s">
        <v>66</v>
      </c>
    </row>
    <row r="143" spans="2:53" x14ac:dyDescent="0.25">
      <c r="B143" s="68">
        <v>2024</v>
      </c>
      <c r="C143" s="68">
        <v>891780111</v>
      </c>
      <c r="D143" s="69" t="s">
        <v>64</v>
      </c>
      <c r="E143" s="70" t="s">
        <v>13799</v>
      </c>
      <c r="F143" s="70" t="s">
        <v>13798</v>
      </c>
      <c r="G143" s="251">
        <v>0</v>
      </c>
      <c r="H143" s="67" t="s">
        <v>72</v>
      </c>
      <c r="I143" s="69" t="s">
        <v>65</v>
      </c>
      <c r="J143" s="70" t="s">
        <v>13797</v>
      </c>
      <c r="K143" s="70">
        <v>5000000</v>
      </c>
      <c r="L143" s="68" t="s">
        <v>67</v>
      </c>
      <c r="M143" s="70" t="s">
        <v>2632</v>
      </c>
      <c r="N143" s="71">
        <v>1140849992</v>
      </c>
      <c r="O143" s="75">
        <v>1008</v>
      </c>
      <c r="P143" s="334">
        <v>45404</v>
      </c>
      <c r="Q143" s="70">
        <v>5000000</v>
      </c>
      <c r="R143" s="334">
        <v>45411</v>
      </c>
      <c r="S143" s="70">
        <v>5000000</v>
      </c>
      <c r="T143" s="67" t="s">
        <v>66</v>
      </c>
      <c r="U143" s="71">
        <v>1082939683</v>
      </c>
      <c r="V143" s="71" t="s">
        <v>12134</v>
      </c>
      <c r="W143" s="78">
        <v>45408</v>
      </c>
      <c r="X143" s="78">
        <v>45411</v>
      </c>
      <c r="Y143" s="251" t="s">
        <v>74</v>
      </c>
      <c r="Z143" s="78">
        <v>45458</v>
      </c>
      <c r="AA143" s="71">
        <f t="shared" si="10"/>
        <v>47</v>
      </c>
      <c r="AB143" s="70">
        <v>0</v>
      </c>
      <c r="AC143" s="70">
        <v>0</v>
      </c>
      <c r="AD143" s="70">
        <v>0</v>
      </c>
      <c r="AE143" s="76" t="s">
        <v>74</v>
      </c>
      <c r="AF143" s="71">
        <f t="shared" si="11"/>
        <v>0</v>
      </c>
      <c r="AG143" s="70">
        <v>0</v>
      </c>
      <c r="AH143" s="70">
        <v>0</v>
      </c>
      <c r="AI143" s="76" t="s">
        <v>74</v>
      </c>
      <c r="AJ143" s="67">
        <v>0</v>
      </c>
      <c r="AK143" s="76" t="s">
        <v>74</v>
      </c>
      <c r="AL143" s="76" t="s">
        <v>74</v>
      </c>
      <c r="AM143" s="71">
        <f t="shared" si="12"/>
        <v>0</v>
      </c>
      <c r="AN143" s="71">
        <f>+K143+AC143-AH143</f>
        <v>5000000</v>
      </c>
      <c r="AO143" s="67" t="s">
        <v>66</v>
      </c>
      <c r="AP143" s="70">
        <v>5000000</v>
      </c>
      <c r="AQ143" s="67" t="s">
        <v>94</v>
      </c>
      <c r="AR143" s="70">
        <v>0</v>
      </c>
      <c r="AS143" s="80" t="s">
        <v>74</v>
      </c>
      <c r="AT143" s="135">
        <v>5000000</v>
      </c>
      <c r="AU143" s="82">
        <f t="shared" si="13"/>
        <v>0</v>
      </c>
      <c r="AV143" s="83">
        <f t="shared" si="14"/>
        <v>1</v>
      </c>
      <c r="AW143" s="80" t="s">
        <v>74</v>
      </c>
      <c r="AX143" s="67" t="s">
        <v>95</v>
      </c>
      <c r="AY143" s="185" t="s">
        <v>13796</v>
      </c>
      <c r="AZ143" s="68" t="s">
        <v>66</v>
      </c>
      <c r="BA143" s="68" t="s">
        <v>66</v>
      </c>
    </row>
    <row r="144" spans="2:53" x14ac:dyDescent="0.25">
      <c r="B144" s="68">
        <v>2024</v>
      </c>
      <c r="C144" s="68">
        <v>891780111</v>
      </c>
      <c r="D144" s="69" t="s">
        <v>64</v>
      </c>
      <c r="E144" s="70" t="s">
        <v>13795</v>
      </c>
      <c r="F144" s="70" t="s">
        <v>13794</v>
      </c>
      <c r="G144" s="251">
        <v>0</v>
      </c>
      <c r="H144" s="67" t="s">
        <v>72</v>
      </c>
      <c r="I144" s="69" t="s">
        <v>723</v>
      </c>
      <c r="J144" s="70" t="s">
        <v>13793</v>
      </c>
      <c r="K144" s="70">
        <v>8000000</v>
      </c>
      <c r="L144" s="68" t="s">
        <v>67</v>
      </c>
      <c r="M144" s="70" t="s">
        <v>13792</v>
      </c>
      <c r="N144" s="71">
        <v>1216973828</v>
      </c>
      <c r="O144" s="75">
        <v>841</v>
      </c>
      <c r="P144" s="334">
        <v>45386</v>
      </c>
      <c r="Q144" s="70">
        <v>66600000</v>
      </c>
      <c r="R144" s="334">
        <v>45411</v>
      </c>
      <c r="S144" s="70">
        <v>8000000</v>
      </c>
      <c r="T144" s="67" t="s">
        <v>66</v>
      </c>
      <c r="U144" s="71">
        <v>1082939683</v>
      </c>
      <c r="V144" s="71" t="s">
        <v>12134</v>
      </c>
      <c r="W144" s="78">
        <v>45408</v>
      </c>
      <c r="X144" s="78">
        <v>45411</v>
      </c>
      <c r="Y144" s="251" t="s">
        <v>74</v>
      </c>
      <c r="Z144" s="78">
        <v>45485</v>
      </c>
      <c r="AA144" s="71">
        <f t="shared" si="10"/>
        <v>74</v>
      </c>
      <c r="AB144" s="70">
        <v>0</v>
      </c>
      <c r="AC144" s="70">
        <v>0</v>
      </c>
      <c r="AD144" s="70">
        <v>0</v>
      </c>
      <c r="AE144" s="76" t="s">
        <v>74</v>
      </c>
      <c r="AF144" s="71">
        <f t="shared" si="11"/>
        <v>0</v>
      </c>
      <c r="AG144" s="70">
        <v>0</v>
      </c>
      <c r="AH144" s="70">
        <v>0</v>
      </c>
      <c r="AI144" s="76" t="s">
        <v>74</v>
      </c>
      <c r="AJ144" s="67">
        <v>0</v>
      </c>
      <c r="AK144" s="76" t="s">
        <v>74</v>
      </c>
      <c r="AL144" s="76" t="s">
        <v>74</v>
      </c>
      <c r="AM144" s="71">
        <f t="shared" si="12"/>
        <v>0</v>
      </c>
      <c r="AN144" s="71">
        <f>+K144+AC144-AH144</f>
        <v>8000000</v>
      </c>
      <c r="AO144" s="67" t="s">
        <v>94</v>
      </c>
      <c r="AP144" s="70">
        <v>0</v>
      </c>
      <c r="AQ144" s="67" t="s">
        <v>94</v>
      </c>
      <c r="AR144" s="70">
        <v>0</v>
      </c>
      <c r="AS144" s="80" t="s">
        <v>74</v>
      </c>
      <c r="AT144" s="135">
        <v>4000000</v>
      </c>
      <c r="AU144" s="82">
        <f t="shared" si="13"/>
        <v>4000000</v>
      </c>
      <c r="AV144" s="83">
        <f t="shared" si="14"/>
        <v>0.5</v>
      </c>
      <c r="AW144" s="80" t="s">
        <v>74</v>
      </c>
      <c r="AX144" s="67" t="s">
        <v>95</v>
      </c>
      <c r="AY144" s="185" t="s">
        <v>13791</v>
      </c>
      <c r="AZ144" s="68" t="s">
        <v>66</v>
      </c>
      <c r="BA144" s="68" t="s">
        <v>66</v>
      </c>
    </row>
    <row r="145" spans="2:53" x14ac:dyDescent="0.25">
      <c r="B145" s="68">
        <v>2024</v>
      </c>
      <c r="C145" s="68">
        <v>891780111</v>
      </c>
      <c r="D145" s="69" t="s">
        <v>64</v>
      </c>
      <c r="E145" s="71" t="s">
        <v>13790</v>
      </c>
      <c r="F145" s="70" t="s">
        <v>13789</v>
      </c>
      <c r="G145" s="251">
        <v>0</v>
      </c>
      <c r="H145" s="67" t="s">
        <v>72</v>
      </c>
      <c r="I145" s="71" t="s">
        <v>723</v>
      </c>
      <c r="J145" s="71" t="s">
        <v>13788</v>
      </c>
      <c r="K145" s="71">
        <v>10000000</v>
      </c>
      <c r="L145" s="68" t="s">
        <v>67</v>
      </c>
      <c r="M145" s="71" t="s">
        <v>13787</v>
      </c>
      <c r="N145" s="71">
        <v>1102840462</v>
      </c>
      <c r="O145" s="75">
        <v>841</v>
      </c>
      <c r="P145" s="334">
        <v>45386</v>
      </c>
      <c r="Q145" s="70">
        <v>66600000</v>
      </c>
      <c r="R145" s="334">
        <v>45412</v>
      </c>
      <c r="S145" s="71">
        <v>10000000</v>
      </c>
      <c r="T145" s="67" t="s">
        <v>66</v>
      </c>
      <c r="U145" s="71">
        <v>1082939683</v>
      </c>
      <c r="V145" s="71" t="s">
        <v>12134</v>
      </c>
      <c r="W145" s="78">
        <v>45411</v>
      </c>
      <c r="X145" s="78">
        <v>45412</v>
      </c>
      <c r="Y145" s="251" t="s">
        <v>74</v>
      </c>
      <c r="Z145" s="78">
        <v>45473</v>
      </c>
      <c r="AA145" s="71">
        <f t="shared" si="10"/>
        <v>61</v>
      </c>
      <c r="AB145" s="70">
        <v>1</v>
      </c>
      <c r="AC145" s="70">
        <v>4500000</v>
      </c>
      <c r="AD145" s="70">
        <v>0</v>
      </c>
      <c r="AE145" s="76" t="s">
        <v>74</v>
      </c>
      <c r="AF145" s="71">
        <f t="shared" si="11"/>
        <v>0</v>
      </c>
      <c r="AG145" s="70">
        <v>0</v>
      </c>
      <c r="AH145" s="70">
        <v>0</v>
      </c>
      <c r="AI145" s="76" t="s">
        <v>74</v>
      </c>
      <c r="AJ145" s="67">
        <v>0</v>
      </c>
      <c r="AK145" s="76" t="s">
        <v>74</v>
      </c>
      <c r="AL145" s="76" t="s">
        <v>74</v>
      </c>
      <c r="AM145" s="71">
        <f t="shared" si="12"/>
        <v>0</v>
      </c>
      <c r="AN145" s="71">
        <f>+K145+AC145-AH145</f>
        <v>14500000</v>
      </c>
      <c r="AO145" s="67" t="s">
        <v>94</v>
      </c>
      <c r="AP145" s="70">
        <v>0</v>
      </c>
      <c r="AQ145" s="67" t="s">
        <v>94</v>
      </c>
      <c r="AR145" s="70">
        <v>0</v>
      </c>
      <c r="AS145" s="80" t="s">
        <v>74</v>
      </c>
      <c r="AT145" s="135">
        <v>5000000</v>
      </c>
      <c r="AU145" s="82">
        <f t="shared" si="13"/>
        <v>9500000</v>
      </c>
      <c r="AV145" s="83">
        <f t="shared" si="14"/>
        <v>0.34482758620689657</v>
      </c>
      <c r="AW145" s="80" t="s">
        <v>74</v>
      </c>
      <c r="AX145" s="67" t="s">
        <v>95</v>
      </c>
      <c r="AY145" s="185" t="s">
        <v>13786</v>
      </c>
      <c r="AZ145" s="68" t="s">
        <v>66</v>
      </c>
      <c r="BA145" s="68" t="s">
        <v>66</v>
      </c>
    </row>
    <row r="146" spans="2:53" x14ac:dyDescent="0.25">
      <c r="B146" s="68">
        <v>2024</v>
      </c>
      <c r="C146" s="68">
        <v>891780111</v>
      </c>
      <c r="D146" s="69" t="s">
        <v>64</v>
      </c>
      <c r="E146" s="70" t="s">
        <v>13785</v>
      </c>
      <c r="F146" s="70" t="s">
        <v>13784</v>
      </c>
      <c r="G146" s="325">
        <v>2019000100064</v>
      </c>
      <c r="H146" s="67" t="s">
        <v>72</v>
      </c>
      <c r="I146" s="69" t="s">
        <v>723</v>
      </c>
      <c r="J146" s="70" t="s">
        <v>13783</v>
      </c>
      <c r="K146" s="70">
        <v>4997000</v>
      </c>
      <c r="L146" s="68" t="s">
        <v>67</v>
      </c>
      <c r="M146" s="70" t="s">
        <v>13782</v>
      </c>
      <c r="N146" s="71">
        <v>1083015782</v>
      </c>
      <c r="O146" s="75" t="s">
        <v>13731</v>
      </c>
      <c r="P146" s="334">
        <v>45394</v>
      </c>
      <c r="Q146" s="70">
        <v>15434632</v>
      </c>
      <c r="R146" s="334">
        <v>45411</v>
      </c>
      <c r="S146" s="70">
        <v>4997000</v>
      </c>
      <c r="T146" s="67" t="s">
        <v>66</v>
      </c>
      <c r="U146" s="75">
        <v>7629414</v>
      </c>
      <c r="V146" s="71" t="s">
        <v>13730</v>
      </c>
      <c r="W146" s="78">
        <v>45411</v>
      </c>
      <c r="X146" s="78">
        <v>45411</v>
      </c>
      <c r="Y146" s="251" t="s">
        <v>74</v>
      </c>
      <c r="Z146" s="78">
        <v>45462</v>
      </c>
      <c r="AA146" s="71">
        <f t="shared" si="10"/>
        <v>51</v>
      </c>
      <c r="AB146" s="70">
        <v>0</v>
      </c>
      <c r="AC146" s="70">
        <v>0</v>
      </c>
      <c r="AD146" s="70">
        <v>0</v>
      </c>
      <c r="AE146" s="76" t="s">
        <v>74</v>
      </c>
      <c r="AF146" s="71">
        <f t="shared" si="11"/>
        <v>0</v>
      </c>
      <c r="AG146" s="70">
        <v>0</v>
      </c>
      <c r="AH146" s="70">
        <v>0</v>
      </c>
      <c r="AI146" s="76" t="s">
        <v>74</v>
      </c>
      <c r="AJ146" s="67">
        <v>0</v>
      </c>
      <c r="AK146" s="76" t="s">
        <v>74</v>
      </c>
      <c r="AL146" s="76" t="s">
        <v>74</v>
      </c>
      <c r="AM146" s="71">
        <f t="shared" si="12"/>
        <v>0</v>
      </c>
      <c r="AN146" s="71">
        <f>+K146+AC146-AH146</f>
        <v>4997000</v>
      </c>
      <c r="AO146" s="67" t="s">
        <v>94</v>
      </c>
      <c r="AP146" s="70">
        <v>0</v>
      </c>
      <c r="AQ146" s="67" t="s">
        <v>94</v>
      </c>
      <c r="AR146" s="70">
        <v>0</v>
      </c>
      <c r="AS146" s="80" t="s">
        <v>74</v>
      </c>
      <c r="AT146" s="135">
        <v>0</v>
      </c>
      <c r="AU146" s="82">
        <f t="shared" si="13"/>
        <v>4997000</v>
      </c>
      <c r="AV146" s="83">
        <f t="shared" si="14"/>
        <v>0</v>
      </c>
      <c r="AW146" s="80" t="s">
        <v>74</v>
      </c>
      <c r="AX146" s="67" t="s">
        <v>95</v>
      </c>
      <c r="AY146" s="185" t="s">
        <v>13781</v>
      </c>
      <c r="AZ146" s="68" t="s">
        <v>66</v>
      </c>
      <c r="BA146" s="68" t="s">
        <v>66</v>
      </c>
    </row>
    <row r="147" spans="2:53" x14ac:dyDescent="0.25">
      <c r="B147" s="68">
        <v>2024</v>
      </c>
      <c r="C147" s="68">
        <v>891780111</v>
      </c>
      <c r="D147" s="69" t="s">
        <v>64</v>
      </c>
      <c r="E147" s="70" t="s">
        <v>13780</v>
      </c>
      <c r="F147" s="70" t="s">
        <v>13779</v>
      </c>
      <c r="G147" s="251">
        <v>0</v>
      </c>
      <c r="H147" s="67" t="s">
        <v>72</v>
      </c>
      <c r="I147" s="69" t="s">
        <v>65</v>
      </c>
      <c r="J147" s="70" t="s">
        <v>13778</v>
      </c>
      <c r="K147" s="70">
        <v>11245500</v>
      </c>
      <c r="L147" s="68" t="s">
        <v>67</v>
      </c>
      <c r="M147" s="70" t="s">
        <v>13777</v>
      </c>
      <c r="N147" s="71">
        <v>890300625</v>
      </c>
      <c r="O147" s="75">
        <v>785</v>
      </c>
      <c r="P147" s="334">
        <v>45372</v>
      </c>
      <c r="Q147" s="70">
        <v>11245500</v>
      </c>
      <c r="R147" s="334">
        <v>45411</v>
      </c>
      <c r="S147" s="70">
        <v>11245500</v>
      </c>
      <c r="T147" s="67" t="s">
        <v>66</v>
      </c>
      <c r="U147" s="71">
        <v>57428039</v>
      </c>
      <c r="V147" s="71" t="s">
        <v>12402</v>
      </c>
      <c r="W147" s="78">
        <v>45411</v>
      </c>
      <c r="X147" s="78">
        <v>45411</v>
      </c>
      <c r="Y147" s="251" t="s">
        <v>74</v>
      </c>
      <c r="Z147" s="78">
        <v>45503</v>
      </c>
      <c r="AA147" s="71">
        <f t="shared" si="10"/>
        <v>92</v>
      </c>
      <c r="AB147" s="70">
        <v>0</v>
      </c>
      <c r="AC147" s="70">
        <v>0</v>
      </c>
      <c r="AD147" s="70">
        <v>0</v>
      </c>
      <c r="AE147" s="76" t="s">
        <v>74</v>
      </c>
      <c r="AF147" s="71">
        <f t="shared" si="11"/>
        <v>0</v>
      </c>
      <c r="AG147" s="70">
        <v>0</v>
      </c>
      <c r="AH147" s="70">
        <v>0</v>
      </c>
      <c r="AI147" s="76" t="s">
        <v>74</v>
      </c>
      <c r="AJ147" s="67">
        <v>0</v>
      </c>
      <c r="AK147" s="76" t="s">
        <v>74</v>
      </c>
      <c r="AL147" s="76" t="s">
        <v>74</v>
      </c>
      <c r="AM147" s="71">
        <f t="shared" si="12"/>
        <v>0</v>
      </c>
      <c r="AN147" s="71">
        <f>+K147+AC147-AH147</f>
        <v>11245500</v>
      </c>
      <c r="AO147" s="67" t="s">
        <v>66</v>
      </c>
      <c r="AP147" s="70">
        <v>11245500</v>
      </c>
      <c r="AQ147" s="67" t="s">
        <v>94</v>
      </c>
      <c r="AR147" s="70">
        <v>0</v>
      </c>
      <c r="AS147" s="80" t="s">
        <v>74</v>
      </c>
      <c r="AT147" s="135">
        <v>0</v>
      </c>
      <c r="AU147" s="82">
        <f t="shared" si="13"/>
        <v>11245500</v>
      </c>
      <c r="AV147" s="83">
        <f t="shared" si="14"/>
        <v>0</v>
      </c>
      <c r="AW147" s="80" t="s">
        <v>74</v>
      </c>
      <c r="AX147" s="67" t="s">
        <v>95</v>
      </c>
      <c r="AY147" s="185" t="s">
        <v>13776</v>
      </c>
      <c r="AZ147" s="68" t="s">
        <v>66</v>
      </c>
      <c r="BA147" s="68" t="s">
        <v>66</v>
      </c>
    </row>
    <row r="148" spans="2:53" x14ac:dyDescent="0.25">
      <c r="B148" s="68">
        <v>2024</v>
      </c>
      <c r="C148" s="68">
        <v>891780111</v>
      </c>
      <c r="D148" s="69" t="s">
        <v>64</v>
      </c>
      <c r="E148" s="70" t="s">
        <v>13775</v>
      </c>
      <c r="F148" s="70" t="s">
        <v>13774</v>
      </c>
      <c r="G148" s="251">
        <v>0</v>
      </c>
      <c r="H148" s="67" t="s">
        <v>72</v>
      </c>
      <c r="I148" s="69" t="s">
        <v>723</v>
      </c>
      <c r="J148" s="70" t="s">
        <v>13773</v>
      </c>
      <c r="K148" s="70">
        <v>8000000</v>
      </c>
      <c r="L148" s="68" t="s">
        <v>67</v>
      </c>
      <c r="M148" s="71" t="s">
        <v>13772</v>
      </c>
      <c r="N148" s="71">
        <v>1083021982</v>
      </c>
      <c r="O148" s="75">
        <v>841</v>
      </c>
      <c r="P148" s="334">
        <v>45386</v>
      </c>
      <c r="Q148" s="70">
        <v>66600000</v>
      </c>
      <c r="R148" s="334">
        <v>45412</v>
      </c>
      <c r="S148" s="70">
        <v>8000000</v>
      </c>
      <c r="T148" s="67" t="s">
        <v>66</v>
      </c>
      <c r="U148" s="71">
        <v>1082939683</v>
      </c>
      <c r="V148" s="71" t="s">
        <v>12134</v>
      </c>
      <c r="W148" s="78">
        <v>45411</v>
      </c>
      <c r="X148" s="78">
        <v>45412</v>
      </c>
      <c r="Y148" s="251" t="s">
        <v>74</v>
      </c>
      <c r="Z148" s="78">
        <v>45457</v>
      </c>
      <c r="AA148" s="71">
        <f t="shared" si="10"/>
        <v>45</v>
      </c>
      <c r="AB148" s="70">
        <v>0</v>
      </c>
      <c r="AC148" s="70">
        <v>0</v>
      </c>
      <c r="AD148" s="70">
        <v>0</v>
      </c>
      <c r="AE148" s="76" t="s">
        <v>74</v>
      </c>
      <c r="AF148" s="71">
        <f t="shared" si="11"/>
        <v>0</v>
      </c>
      <c r="AG148" s="70">
        <v>0</v>
      </c>
      <c r="AH148" s="70">
        <v>0</v>
      </c>
      <c r="AI148" s="76" t="s">
        <v>74</v>
      </c>
      <c r="AJ148" s="67">
        <v>0</v>
      </c>
      <c r="AK148" s="76" t="s">
        <v>74</v>
      </c>
      <c r="AL148" s="76" t="s">
        <v>74</v>
      </c>
      <c r="AM148" s="71">
        <f t="shared" si="12"/>
        <v>0</v>
      </c>
      <c r="AN148" s="71">
        <f>+K148+AC148-AH148</f>
        <v>8000000</v>
      </c>
      <c r="AO148" s="67" t="s">
        <v>94</v>
      </c>
      <c r="AP148" s="70">
        <v>0</v>
      </c>
      <c r="AQ148" s="67" t="s">
        <v>94</v>
      </c>
      <c r="AR148" s="70">
        <v>0</v>
      </c>
      <c r="AS148" s="80" t="s">
        <v>74</v>
      </c>
      <c r="AT148" s="135">
        <v>8000000</v>
      </c>
      <c r="AU148" s="82">
        <f t="shared" si="13"/>
        <v>0</v>
      </c>
      <c r="AV148" s="83">
        <f t="shared" si="14"/>
        <v>1</v>
      </c>
      <c r="AW148" s="80" t="s">
        <v>74</v>
      </c>
      <c r="AX148" s="67" t="s">
        <v>95</v>
      </c>
      <c r="AY148" s="185" t="s">
        <v>13771</v>
      </c>
      <c r="AZ148" s="68" t="s">
        <v>66</v>
      </c>
      <c r="BA148" s="68" t="s">
        <v>66</v>
      </c>
    </row>
    <row r="149" spans="2:53" x14ac:dyDescent="0.25">
      <c r="B149" s="68">
        <v>2024</v>
      </c>
      <c r="C149" s="68">
        <v>891780111</v>
      </c>
      <c r="D149" s="69" t="s">
        <v>64</v>
      </c>
      <c r="E149" s="70" t="s">
        <v>13770</v>
      </c>
      <c r="F149" s="70" t="s">
        <v>13769</v>
      </c>
      <c r="G149" s="251">
        <v>0</v>
      </c>
      <c r="H149" s="67" t="s">
        <v>72</v>
      </c>
      <c r="I149" s="69" t="s">
        <v>723</v>
      </c>
      <c r="J149" s="70" t="s">
        <v>13768</v>
      </c>
      <c r="K149" s="70">
        <v>11400000</v>
      </c>
      <c r="L149" s="68" t="s">
        <v>67</v>
      </c>
      <c r="M149" s="71" t="s">
        <v>13767</v>
      </c>
      <c r="N149" s="71">
        <v>1083037089</v>
      </c>
      <c r="O149" s="75">
        <v>1073</v>
      </c>
      <c r="P149" s="334">
        <v>45408</v>
      </c>
      <c r="Q149" s="70">
        <v>11400000</v>
      </c>
      <c r="R149" s="334">
        <v>45415</v>
      </c>
      <c r="S149" s="70">
        <v>11400000</v>
      </c>
      <c r="T149" s="67" t="s">
        <v>66</v>
      </c>
      <c r="U149" s="71">
        <v>16078654</v>
      </c>
      <c r="V149" s="71" t="s">
        <v>1524</v>
      </c>
      <c r="W149" s="78">
        <v>45415</v>
      </c>
      <c r="X149" s="78">
        <v>45415</v>
      </c>
      <c r="Y149" s="251" t="s">
        <v>74</v>
      </c>
      <c r="Z149" s="78">
        <v>45488</v>
      </c>
      <c r="AA149" s="71">
        <f t="shared" si="10"/>
        <v>73</v>
      </c>
      <c r="AB149" s="70">
        <v>0</v>
      </c>
      <c r="AC149" s="70">
        <v>0</v>
      </c>
      <c r="AD149" s="70">
        <v>0</v>
      </c>
      <c r="AE149" s="76" t="s">
        <v>74</v>
      </c>
      <c r="AF149" s="71">
        <f t="shared" si="11"/>
        <v>0</v>
      </c>
      <c r="AG149" s="70">
        <v>0</v>
      </c>
      <c r="AH149" s="70">
        <v>0</v>
      </c>
      <c r="AI149" s="76" t="s">
        <v>74</v>
      </c>
      <c r="AJ149" s="67">
        <v>0</v>
      </c>
      <c r="AK149" s="76" t="s">
        <v>74</v>
      </c>
      <c r="AL149" s="76" t="s">
        <v>74</v>
      </c>
      <c r="AM149" s="71">
        <f t="shared" si="12"/>
        <v>0</v>
      </c>
      <c r="AN149" s="71">
        <f>+K149+AC149-AH149</f>
        <v>11400000</v>
      </c>
      <c r="AO149" s="67" t="s">
        <v>94</v>
      </c>
      <c r="AP149" s="70">
        <v>0</v>
      </c>
      <c r="AQ149" s="67" t="s">
        <v>94</v>
      </c>
      <c r="AR149" s="70">
        <v>0</v>
      </c>
      <c r="AS149" s="80" t="s">
        <v>74</v>
      </c>
      <c r="AT149" s="135">
        <v>11400000</v>
      </c>
      <c r="AU149" s="82">
        <f t="shared" si="13"/>
        <v>0</v>
      </c>
      <c r="AV149" s="83">
        <f t="shared" si="14"/>
        <v>1</v>
      </c>
      <c r="AW149" s="80" t="s">
        <v>74</v>
      </c>
      <c r="AX149" s="67" t="s">
        <v>95</v>
      </c>
      <c r="AY149" s="185" t="s">
        <v>13766</v>
      </c>
      <c r="AZ149" s="68" t="s">
        <v>66</v>
      </c>
      <c r="BA149" s="68" t="s">
        <v>66</v>
      </c>
    </row>
    <row r="150" spans="2:53" x14ac:dyDescent="0.25">
      <c r="B150" s="68">
        <v>2024</v>
      </c>
      <c r="C150" s="68">
        <v>891780111</v>
      </c>
      <c r="D150" s="69" t="s">
        <v>64</v>
      </c>
      <c r="E150" s="70" t="s">
        <v>13765</v>
      </c>
      <c r="F150" s="70" t="s">
        <v>13764</v>
      </c>
      <c r="G150" s="251">
        <v>0</v>
      </c>
      <c r="H150" s="67" t="s">
        <v>72</v>
      </c>
      <c r="I150" s="69" t="s">
        <v>65</v>
      </c>
      <c r="J150" s="70" t="s">
        <v>13763</v>
      </c>
      <c r="K150" s="70">
        <v>7500000</v>
      </c>
      <c r="L150" s="68" t="s">
        <v>67</v>
      </c>
      <c r="M150" s="71" t="s">
        <v>13762</v>
      </c>
      <c r="N150" s="71">
        <v>7143355</v>
      </c>
      <c r="O150" s="75">
        <v>1006</v>
      </c>
      <c r="P150" s="334">
        <v>45404</v>
      </c>
      <c r="Q150" s="70">
        <v>7500000</v>
      </c>
      <c r="R150" s="334">
        <v>45415</v>
      </c>
      <c r="S150" s="70">
        <v>7500000</v>
      </c>
      <c r="T150" s="67" t="s">
        <v>66</v>
      </c>
      <c r="U150" s="71">
        <v>1082939683</v>
      </c>
      <c r="V150" s="71" t="s">
        <v>12134</v>
      </c>
      <c r="W150" s="78">
        <v>45415</v>
      </c>
      <c r="X150" s="78">
        <v>45415</v>
      </c>
      <c r="Y150" s="251" t="s">
        <v>74</v>
      </c>
      <c r="Z150" s="78">
        <v>45458</v>
      </c>
      <c r="AA150" s="71">
        <f t="shared" si="10"/>
        <v>43</v>
      </c>
      <c r="AB150" s="70">
        <v>0</v>
      </c>
      <c r="AC150" s="70">
        <v>0</v>
      </c>
      <c r="AD150" s="70">
        <v>0</v>
      </c>
      <c r="AE150" s="76" t="s">
        <v>74</v>
      </c>
      <c r="AF150" s="71">
        <f t="shared" si="11"/>
        <v>0</v>
      </c>
      <c r="AG150" s="70">
        <v>0</v>
      </c>
      <c r="AH150" s="70">
        <v>0</v>
      </c>
      <c r="AI150" s="76" t="s">
        <v>74</v>
      </c>
      <c r="AJ150" s="67">
        <v>0</v>
      </c>
      <c r="AK150" s="76" t="s">
        <v>74</v>
      </c>
      <c r="AL150" s="76" t="s">
        <v>74</v>
      </c>
      <c r="AM150" s="71">
        <f t="shared" si="12"/>
        <v>0</v>
      </c>
      <c r="AN150" s="71">
        <f>+K150+AC150-AH150</f>
        <v>7500000</v>
      </c>
      <c r="AO150" s="67" t="s">
        <v>66</v>
      </c>
      <c r="AP150" s="70">
        <v>7500000</v>
      </c>
      <c r="AQ150" s="67" t="s">
        <v>94</v>
      </c>
      <c r="AR150" s="70">
        <v>0</v>
      </c>
      <c r="AS150" s="80" t="s">
        <v>74</v>
      </c>
      <c r="AT150" s="135">
        <v>7500000</v>
      </c>
      <c r="AU150" s="82">
        <f t="shared" si="13"/>
        <v>0</v>
      </c>
      <c r="AV150" s="83">
        <f t="shared" si="14"/>
        <v>1</v>
      </c>
      <c r="AW150" s="80" t="s">
        <v>74</v>
      </c>
      <c r="AX150" s="67" t="s">
        <v>95</v>
      </c>
      <c r="AY150" s="185" t="s">
        <v>13761</v>
      </c>
      <c r="AZ150" s="68" t="s">
        <v>66</v>
      </c>
      <c r="BA150" s="68" t="s">
        <v>66</v>
      </c>
    </row>
    <row r="151" spans="2:53" x14ac:dyDescent="0.25">
      <c r="B151" s="68">
        <v>2024</v>
      </c>
      <c r="C151" s="68">
        <v>891780111</v>
      </c>
      <c r="D151" s="69" t="s">
        <v>64</v>
      </c>
      <c r="E151" s="70" t="s">
        <v>13760</v>
      </c>
      <c r="F151" s="70" t="s">
        <v>13759</v>
      </c>
      <c r="G151" s="251">
        <v>0</v>
      </c>
      <c r="H151" s="67" t="s">
        <v>72</v>
      </c>
      <c r="I151" s="69" t="s">
        <v>723</v>
      </c>
      <c r="J151" s="70" t="s">
        <v>13758</v>
      </c>
      <c r="K151" s="70">
        <v>5760000</v>
      </c>
      <c r="L151" s="68" t="s">
        <v>67</v>
      </c>
      <c r="M151" s="71" t="s">
        <v>13757</v>
      </c>
      <c r="N151" s="71">
        <v>32882509</v>
      </c>
      <c r="O151" s="75">
        <v>216</v>
      </c>
      <c r="P151" s="334">
        <v>45322</v>
      </c>
      <c r="Q151" s="70">
        <v>67200000</v>
      </c>
      <c r="R151" s="334">
        <v>45415</v>
      </c>
      <c r="S151" s="70">
        <v>5760000</v>
      </c>
      <c r="T151" s="67" t="s">
        <v>66</v>
      </c>
      <c r="U151" s="71">
        <v>16078654</v>
      </c>
      <c r="V151" s="71" t="s">
        <v>1524</v>
      </c>
      <c r="W151" s="78">
        <v>45415</v>
      </c>
      <c r="X151" s="78">
        <v>45422</v>
      </c>
      <c r="Y151" s="251" t="s">
        <v>74</v>
      </c>
      <c r="Z151" s="78">
        <v>45491</v>
      </c>
      <c r="AA151" s="71">
        <f t="shared" si="10"/>
        <v>69</v>
      </c>
      <c r="AB151" s="70">
        <v>1</v>
      </c>
      <c r="AC151" s="70">
        <v>1440000</v>
      </c>
      <c r="AD151" s="70">
        <v>1</v>
      </c>
      <c r="AE151" s="76">
        <v>45498</v>
      </c>
      <c r="AF151" s="71">
        <f t="shared" si="11"/>
        <v>7</v>
      </c>
      <c r="AG151" s="70">
        <v>0</v>
      </c>
      <c r="AH151" s="70">
        <v>0</v>
      </c>
      <c r="AI151" s="76" t="s">
        <v>74</v>
      </c>
      <c r="AJ151" s="67">
        <v>0</v>
      </c>
      <c r="AK151" s="76" t="s">
        <v>74</v>
      </c>
      <c r="AL151" s="76" t="s">
        <v>74</v>
      </c>
      <c r="AM151" s="71">
        <f t="shared" si="12"/>
        <v>0</v>
      </c>
      <c r="AN151" s="71">
        <f>+K151+AC151-AH151</f>
        <v>7200000</v>
      </c>
      <c r="AO151" s="67" t="s">
        <v>94</v>
      </c>
      <c r="AP151" s="70">
        <v>0</v>
      </c>
      <c r="AQ151" s="67" t="s">
        <v>94</v>
      </c>
      <c r="AR151" s="70">
        <v>0</v>
      </c>
      <c r="AS151" s="80" t="s">
        <v>74</v>
      </c>
      <c r="AT151" s="135">
        <v>7200000</v>
      </c>
      <c r="AU151" s="82">
        <f t="shared" si="13"/>
        <v>0</v>
      </c>
      <c r="AV151" s="83">
        <f t="shared" si="14"/>
        <v>1</v>
      </c>
      <c r="AW151" s="80" t="s">
        <v>74</v>
      </c>
      <c r="AX151" s="67" t="s">
        <v>95</v>
      </c>
      <c r="AY151" s="185" t="s">
        <v>13756</v>
      </c>
      <c r="AZ151" s="68" t="s">
        <v>66</v>
      </c>
      <c r="BA151" s="68" t="s">
        <v>66</v>
      </c>
    </row>
    <row r="152" spans="2:53" x14ac:dyDescent="0.25">
      <c r="B152" s="68">
        <v>2024</v>
      </c>
      <c r="C152" s="68">
        <v>891780111</v>
      </c>
      <c r="D152" s="69" t="s">
        <v>64</v>
      </c>
      <c r="E152" s="70" t="s">
        <v>13755</v>
      </c>
      <c r="F152" s="70" t="s">
        <v>13754</v>
      </c>
      <c r="G152" s="251">
        <v>0</v>
      </c>
      <c r="H152" s="67" t="s">
        <v>72</v>
      </c>
      <c r="I152" s="69" t="s">
        <v>723</v>
      </c>
      <c r="J152" s="70" t="s">
        <v>13753</v>
      </c>
      <c r="K152" s="70">
        <v>2500000</v>
      </c>
      <c r="L152" s="68" t="s">
        <v>67</v>
      </c>
      <c r="M152" s="71" t="s">
        <v>13752</v>
      </c>
      <c r="N152" s="71">
        <v>1082925230</v>
      </c>
      <c r="O152" s="75">
        <v>435</v>
      </c>
      <c r="P152" s="334">
        <v>45343</v>
      </c>
      <c r="Q152" s="70">
        <v>163000000</v>
      </c>
      <c r="R152" s="334">
        <v>45415</v>
      </c>
      <c r="S152" s="70">
        <v>2500000</v>
      </c>
      <c r="T152" s="67" t="s">
        <v>66</v>
      </c>
      <c r="U152" s="71">
        <v>72220242</v>
      </c>
      <c r="V152" s="71" t="s">
        <v>6134</v>
      </c>
      <c r="W152" s="78">
        <v>45415</v>
      </c>
      <c r="X152" s="78">
        <v>45415</v>
      </c>
      <c r="Y152" s="251" t="s">
        <v>74</v>
      </c>
      <c r="Z152" s="78">
        <v>45443</v>
      </c>
      <c r="AA152" s="71">
        <f t="shared" si="10"/>
        <v>28</v>
      </c>
      <c r="AB152" s="70">
        <v>0</v>
      </c>
      <c r="AC152" s="70">
        <v>0</v>
      </c>
      <c r="AD152" s="70">
        <v>0</v>
      </c>
      <c r="AE152" s="76" t="s">
        <v>74</v>
      </c>
      <c r="AF152" s="71">
        <f t="shared" si="11"/>
        <v>0</v>
      </c>
      <c r="AG152" s="70">
        <v>0</v>
      </c>
      <c r="AH152" s="70">
        <v>0</v>
      </c>
      <c r="AI152" s="76" t="s">
        <v>74</v>
      </c>
      <c r="AJ152" s="67">
        <v>0</v>
      </c>
      <c r="AK152" s="76" t="s">
        <v>74</v>
      </c>
      <c r="AL152" s="76" t="s">
        <v>74</v>
      </c>
      <c r="AM152" s="71">
        <f t="shared" si="12"/>
        <v>0</v>
      </c>
      <c r="AN152" s="71">
        <f>+K152+AC152-AH152</f>
        <v>2500000</v>
      </c>
      <c r="AO152" s="67" t="s">
        <v>94</v>
      </c>
      <c r="AP152" s="70">
        <v>0</v>
      </c>
      <c r="AQ152" s="67" t="s">
        <v>94</v>
      </c>
      <c r="AR152" s="70">
        <v>0</v>
      </c>
      <c r="AS152" s="80" t="s">
        <v>74</v>
      </c>
      <c r="AT152" s="135">
        <v>2500000</v>
      </c>
      <c r="AU152" s="82">
        <f t="shared" si="13"/>
        <v>0</v>
      </c>
      <c r="AV152" s="83">
        <f t="shared" si="14"/>
        <v>1</v>
      </c>
      <c r="AW152" s="80" t="s">
        <v>74</v>
      </c>
      <c r="AX152" s="67" t="s">
        <v>95</v>
      </c>
      <c r="AY152" s="185" t="s">
        <v>13751</v>
      </c>
      <c r="AZ152" s="68" t="s">
        <v>66</v>
      </c>
      <c r="BA152" s="68" t="s">
        <v>66</v>
      </c>
    </row>
    <row r="153" spans="2:53" x14ac:dyDescent="0.25">
      <c r="B153" s="68">
        <v>2024</v>
      </c>
      <c r="C153" s="68">
        <v>891780111</v>
      </c>
      <c r="D153" s="69" t="s">
        <v>64</v>
      </c>
      <c r="E153" s="70" t="s">
        <v>13750</v>
      </c>
      <c r="F153" s="70" t="s">
        <v>13749</v>
      </c>
      <c r="G153" s="251">
        <v>0</v>
      </c>
      <c r="H153" s="67" t="s">
        <v>72</v>
      </c>
      <c r="I153" s="69" t="s">
        <v>65</v>
      </c>
      <c r="J153" s="70" t="s">
        <v>13748</v>
      </c>
      <c r="K153" s="70">
        <v>21600000</v>
      </c>
      <c r="L153" s="68" t="s">
        <v>67</v>
      </c>
      <c r="M153" s="71" t="s">
        <v>13747</v>
      </c>
      <c r="N153" s="71">
        <v>1084738919</v>
      </c>
      <c r="O153" s="75">
        <v>1013</v>
      </c>
      <c r="P153" s="334">
        <v>45405</v>
      </c>
      <c r="Q153" s="70">
        <v>25000000</v>
      </c>
      <c r="R153" s="334">
        <v>45421</v>
      </c>
      <c r="S153" s="70">
        <v>21600000</v>
      </c>
      <c r="T153" s="67" t="s">
        <v>66</v>
      </c>
      <c r="U153" s="71">
        <v>1082939683</v>
      </c>
      <c r="V153" s="71" t="s">
        <v>12134</v>
      </c>
      <c r="W153" s="78">
        <v>45419</v>
      </c>
      <c r="X153" s="78">
        <v>45421</v>
      </c>
      <c r="Y153" s="251" t="s">
        <v>74</v>
      </c>
      <c r="Z153" s="78">
        <v>45657</v>
      </c>
      <c r="AA153" s="71">
        <f t="shared" si="10"/>
        <v>236</v>
      </c>
      <c r="AB153" s="70">
        <v>0</v>
      </c>
      <c r="AC153" s="70">
        <v>0</v>
      </c>
      <c r="AD153" s="70">
        <v>0</v>
      </c>
      <c r="AE153" s="76" t="s">
        <v>74</v>
      </c>
      <c r="AF153" s="71">
        <f t="shared" si="11"/>
        <v>0</v>
      </c>
      <c r="AG153" s="70">
        <v>0</v>
      </c>
      <c r="AH153" s="70">
        <v>0</v>
      </c>
      <c r="AI153" s="76" t="s">
        <v>74</v>
      </c>
      <c r="AJ153" s="67">
        <v>0</v>
      </c>
      <c r="AK153" s="76" t="s">
        <v>74</v>
      </c>
      <c r="AL153" s="76" t="s">
        <v>74</v>
      </c>
      <c r="AM153" s="71">
        <f t="shared" si="12"/>
        <v>0</v>
      </c>
      <c r="AN153" s="71">
        <f>+K153+AC153-AH153</f>
        <v>21600000</v>
      </c>
      <c r="AO153" s="67" t="s">
        <v>66</v>
      </c>
      <c r="AP153" s="70">
        <v>21600000</v>
      </c>
      <c r="AQ153" s="67" t="s">
        <v>94</v>
      </c>
      <c r="AR153" s="70">
        <v>0</v>
      </c>
      <c r="AS153" s="80" t="s">
        <v>74</v>
      </c>
      <c r="AT153" s="135">
        <v>13500000</v>
      </c>
      <c r="AU153" s="82">
        <f t="shared" si="13"/>
        <v>8100000</v>
      </c>
      <c r="AV153" s="83">
        <f t="shared" si="14"/>
        <v>0.625</v>
      </c>
      <c r="AW153" s="80" t="s">
        <v>74</v>
      </c>
      <c r="AX153" s="67" t="s">
        <v>95</v>
      </c>
      <c r="AY153" s="185" t="s">
        <v>13746</v>
      </c>
      <c r="AZ153" s="68" t="s">
        <v>66</v>
      </c>
      <c r="BA153" s="68" t="s">
        <v>66</v>
      </c>
    </row>
    <row r="154" spans="2:53" x14ac:dyDescent="0.25">
      <c r="B154" s="68">
        <v>2024</v>
      </c>
      <c r="C154" s="68">
        <v>891780111</v>
      </c>
      <c r="D154" s="69" t="s">
        <v>64</v>
      </c>
      <c r="E154" s="70" t="s">
        <v>13745</v>
      </c>
      <c r="F154" s="70" t="s">
        <v>13744</v>
      </c>
      <c r="G154" s="325">
        <v>2019000100064</v>
      </c>
      <c r="H154" s="67" t="s">
        <v>72</v>
      </c>
      <c r="I154" s="69" t="s">
        <v>723</v>
      </c>
      <c r="J154" s="70" t="s">
        <v>13743</v>
      </c>
      <c r="K154" s="70">
        <v>11038619</v>
      </c>
      <c r="L154" s="68" t="s">
        <v>67</v>
      </c>
      <c r="M154" s="71" t="s">
        <v>5481</v>
      </c>
      <c r="N154" s="71">
        <v>901549048</v>
      </c>
      <c r="O154" s="75" t="s">
        <v>13742</v>
      </c>
      <c r="P154" s="334">
        <v>45408</v>
      </c>
      <c r="Q154" s="70">
        <v>11038619</v>
      </c>
      <c r="R154" s="334">
        <v>45420</v>
      </c>
      <c r="S154" s="70">
        <v>11038619</v>
      </c>
      <c r="T154" s="67" t="s">
        <v>66</v>
      </c>
      <c r="U154" s="75">
        <v>7629414</v>
      </c>
      <c r="V154" s="71" t="s">
        <v>13730</v>
      </c>
      <c r="W154" s="78">
        <v>45420</v>
      </c>
      <c r="X154" s="78">
        <v>45426</v>
      </c>
      <c r="Y154" s="251" t="s">
        <v>74</v>
      </c>
      <c r="Z154" s="78">
        <v>45456</v>
      </c>
      <c r="AA154" s="71">
        <f t="shared" si="10"/>
        <v>30</v>
      </c>
      <c r="AB154" s="70">
        <v>0</v>
      </c>
      <c r="AC154" s="70">
        <v>0</v>
      </c>
      <c r="AD154" s="70">
        <v>0</v>
      </c>
      <c r="AE154" s="76" t="s">
        <v>74</v>
      </c>
      <c r="AF154" s="71">
        <f t="shared" si="11"/>
        <v>0</v>
      </c>
      <c r="AG154" s="70">
        <v>0</v>
      </c>
      <c r="AH154" s="70">
        <v>0</v>
      </c>
      <c r="AI154" s="76" t="s">
        <v>74</v>
      </c>
      <c r="AJ154" s="67">
        <v>0</v>
      </c>
      <c r="AK154" s="76" t="s">
        <v>74</v>
      </c>
      <c r="AL154" s="76" t="s">
        <v>74</v>
      </c>
      <c r="AM154" s="71">
        <f t="shared" si="12"/>
        <v>0</v>
      </c>
      <c r="AN154" s="71">
        <f>+K154+AC154-AH154</f>
        <v>11038619</v>
      </c>
      <c r="AO154" s="67" t="s">
        <v>94</v>
      </c>
      <c r="AP154" s="70">
        <v>0</v>
      </c>
      <c r="AQ154" s="67" t="s">
        <v>94</v>
      </c>
      <c r="AR154" s="70">
        <v>0</v>
      </c>
      <c r="AS154" s="80" t="s">
        <v>74</v>
      </c>
      <c r="AT154" s="135">
        <v>0</v>
      </c>
      <c r="AU154" s="82">
        <f t="shared" si="13"/>
        <v>11038619</v>
      </c>
      <c r="AV154" s="83">
        <f t="shared" si="14"/>
        <v>0</v>
      </c>
      <c r="AW154" s="80" t="s">
        <v>74</v>
      </c>
      <c r="AX154" s="67" t="s">
        <v>95</v>
      </c>
      <c r="AY154" s="185" t="s">
        <v>13741</v>
      </c>
      <c r="AZ154" s="68" t="s">
        <v>66</v>
      </c>
      <c r="BA154" s="68" t="s">
        <v>66</v>
      </c>
    </row>
    <row r="155" spans="2:53" x14ac:dyDescent="0.25">
      <c r="B155" s="68">
        <v>2024</v>
      </c>
      <c r="C155" s="68">
        <v>891780111</v>
      </c>
      <c r="D155" s="69" t="s">
        <v>64</v>
      </c>
      <c r="E155" s="70" t="s">
        <v>13740</v>
      </c>
      <c r="F155" s="70" t="s">
        <v>13739</v>
      </c>
      <c r="G155" s="251">
        <v>0</v>
      </c>
      <c r="H155" s="67" t="s">
        <v>72</v>
      </c>
      <c r="I155" s="69" t="s">
        <v>65</v>
      </c>
      <c r="J155" s="70" t="s">
        <v>13738</v>
      </c>
      <c r="K155" s="70">
        <v>147700000</v>
      </c>
      <c r="L155" s="68" t="s">
        <v>67</v>
      </c>
      <c r="M155" s="71" t="s">
        <v>13737</v>
      </c>
      <c r="N155" s="71">
        <v>901468650</v>
      </c>
      <c r="O155" s="75">
        <v>641</v>
      </c>
      <c r="P155" s="334">
        <v>45362</v>
      </c>
      <c r="Q155" s="70">
        <v>170900000</v>
      </c>
      <c r="R155" s="334">
        <v>45421</v>
      </c>
      <c r="S155" s="70">
        <v>147700000</v>
      </c>
      <c r="T155" s="67" t="s">
        <v>66</v>
      </c>
      <c r="U155" s="71">
        <v>85155333</v>
      </c>
      <c r="V155" s="71" t="s">
        <v>12146</v>
      </c>
      <c r="W155" s="78">
        <v>45420</v>
      </c>
      <c r="X155" s="78">
        <v>45429</v>
      </c>
      <c r="Y155" s="202">
        <v>45429</v>
      </c>
      <c r="Z155" s="78">
        <v>45459</v>
      </c>
      <c r="AA155" s="71">
        <f t="shared" si="10"/>
        <v>30</v>
      </c>
      <c r="AB155" s="70">
        <v>0</v>
      </c>
      <c r="AC155" s="70">
        <v>0</v>
      </c>
      <c r="AD155" s="70">
        <v>0</v>
      </c>
      <c r="AE155" s="76" t="s">
        <v>74</v>
      </c>
      <c r="AF155" s="71">
        <f t="shared" si="11"/>
        <v>0</v>
      </c>
      <c r="AG155" s="70">
        <v>0</v>
      </c>
      <c r="AH155" s="70">
        <v>0</v>
      </c>
      <c r="AI155" s="76" t="s">
        <v>74</v>
      </c>
      <c r="AJ155" s="67">
        <v>0</v>
      </c>
      <c r="AK155" s="76" t="s">
        <v>74</v>
      </c>
      <c r="AL155" s="76" t="s">
        <v>74</v>
      </c>
      <c r="AM155" s="71">
        <f t="shared" si="12"/>
        <v>0</v>
      </c>
      <c r="AN155" s="71">
        <f>+K155+AC155-AH155</f>
        <v>147700000</v>
      </c>
      <c r="AO155" s="67" t="s">
        <v>66</v>
      </c>
      <c r="AP155" s="70">
        <v>147700000</v>
      </c>
      <c r="AQ155" s="67" t="s">
        <v>94</v>
      </c>
      <c r="AR155" s="70">
        <v>0</v>
      </c>
      <c r="AS155" s="80" t="s">
        <v>74</v>
      </c>
      <c r="AT155" s="135">
        <v>73840000</v>
      </c>
      <c r="AU155" s="82">
        <f t="shared" si="13"/>
        <v>73860000</v>
      </c>
      <c r="AV155" s="83">
        <f t="shared" si="14"/>
        <v>0.49993229519295868</v>
      </c>
      <c r="AW155" s="80" t="s">
        <v>74</v>
      </c>
      <c r="AX155" s="67" t="s">
        <v>95</v>
      </c>
      <c r="AY155" s="185" t="s">
        <v>13736</v>
      </c>
      <c r="AZ155" s="68" t="s">
        <v>66</v>
      </c>
      <c r="BA155" s="68" t="s">
        <v>66</v>
      </c>
    </row>
    <row r="156" spans="2:53" x14ac:dyDescent="0.25">
      <c r="B156" s="68">
        <v>2024</v>
      </c>
      <c r="C156" s="68">
        <v>891780111</v>
      </c>
      <c r="D156" s="69" t="s">
        <v>64</v>
      </c>
      <c r="E156" s="70" t="s">
        <v>13735</v>
      </c>
      <c r="F156" s="70" t="s">
        <v>13734</v>
      </c>
      <c r="G156" s="325">
        <v>2019000100064</v>
      </c>
      <c r="H156" s="67" t="s">
        <v>72</v>
      </c>
      <c r="I156" s="69" t="s">
        <v>723</v>
      </c>
      <c r="J156" s="70" t="s">
        <v>13733</v>
      </c>
      <c r="K156" s="70">
        <v>2800000</v>
      </c>
      <c r="L156" s="68" t="s">
        <v>67</v>
      </c>
      <c r="M156" s="71" t="s">
        <v>13732</v>
      </c>
      <c r="N156" s="71">
        <v>1112967100</v>
      </c>
      <c r="O156" s="75" t="s">
        <v>13731</v>
      </c>
      <c r="P156" s="334">
        <v>45394</v>
      </c>
      <c r="Q156" s="70">
        <v>15434632</v>
      </c>
      <c r="R156" s="334">
        <v>45421</v>
      </c>
      <c r="S156" s="70">
        <v>2800000</v>
      </c>
      <c r="T156" s="67" t="s">
        <v>66</v>
      </c>
      <c r="U156" s="75">
        <v>7629414</v>
      </c>
      <c r="V156" s="71" t="s">
        <v>13730</v>
      </c>
      <c r="W156" s="78">
        <v>45421</v>
      </c>
      <c r="X156" s="78">
        <v>45421</v>
      </c>
      <c r="Y156" s="251" t="s">
        <v>74</v>
      </c>
      <c r="Z156" s="78">
        <v>45462</v>
      </c>
      <c r="AA156" s="71">
        <f t="shared" si="10"/>
        <v>41</v>
      </c>
      <c r="AB156" s="70">
        <v>0</v>
      </c>
      <c r="AC156" s="70">
        <v>0</v>
      </c>
      <c r="AD156" s="70">
        <v>0</v>
      </c>
      <c r="AE156" s="76" t="s">
        <v>74</v>
      </c>
      <c r="AF156" s="71">
        <f t="shared" si="11"/>
        <v>0</v>
      </c>
      <c r="AG156" s="70">
        <v>0</v>
      </c>
      <c r="AH156" s="70">
        <v>0</v>
      </c>
      <c r="AI156" s="76" t="s">
        <v>74</v>
      </c>
      <c r="AJ156" s="67">
        <v>0</v>
      </c>
      <c r="AK156" s="76" t="s">
        <v>74</v>
      </c>
      <c r="AL156" s="76" t="s">
        <v>74</v>
      </c>
      <c r="AM156" s="71">
        <f t="shared" si="12"/>
        <v>0</v>
      </c>
      <c r="AN156" s="71">
        <f>+K156+AC156-AH156</f>
        <v>2800000</v>
      </c>
      <c r="AO156" s="67" t="s">
        <v>94</v>
      </c>
      <c r="AP156" s="70">
        <v>0</v>
      </c>
      <c r="AQ156" s="67" t="s">
        <v>94</v>
      </c>
      <c r="AR156" s="70">
        <v>0</v>
      </c>
      <c r="AS156" s="80" t="s">
        <v>74</v>
      </c>
      <c r="AT156" s="135">
        <v>0</v>
      </c>
      <c r="AU156" s="82">
        <f t="shared" si="13"/>
        <v>2800000</v>
      </c>
      <c r="AV156" s="83">
        <f t="shared" si="14"/>
        <v>0</v>
      </c>
      <c r="AW156" s="80" t="s">
        <v>74</v>
      </c>
      <c r="AX156" s="67" t="s">
        <v>95</v>
      </c>
      <c r="AY156" s="185" t="s">
        <v>13729</v>
      </c>
      <c r="AZ156" s="68" t="s">
        <v>66</v>
      </c>
      <c r="BA156" s="68" t="s">
        <v>66</v>
      </c>
    </row>
    <row r="157" spans="2:53" x14ac:dyDescent="0.25">
      <c r="B157" s="68">
        <v>2024</v>
      </c>
      <c r="C157" s="68">
        <v>891780111</v>
      </c>
      <c r="D157" s="69" t="s">
        <v>64</v>
      </c>
      <c r="E157" s="70" t="s">
        <v>13728</v>
      </c>
      <c r="F157" s="70" t="s">
        <v>13727</v>
      </c>
      <c r="G157" s="251">
        <v>0</v>
      </c>
      <c r="H157" s="67" t="s">
        <v>72</v>
      </c>
      <c r="I157" s="69" t="s">
        <v>723</v>
      </c>
      <c r="J157" s="70" t="s">
        <v>13726</v>
      </c>
      <c r="K157" s="70">
        <v>7500000</v>
      </c>
      <c r="L157" s="68" t="s">
        <v>67</v>
      </c>
      <c r="M157" s="71" t="s">
        <v>13725</v>
      </c>
      <c r="N157" s="71">
        <v>7601791</v>
      </c>
      <c r="O157" s="75">
        <v>286</v>
      </c>
      <c r="P157" s="334">
        <v>45328</v>
      </c>
      <c r="Q157" s="70">
        <v>47000000</v>
      </c>
      <c r="R157" s="334">
        <v>45427</v>
      </c>
      <c r="S157" s="70">
        <v>7500000</v>
      </c>
      <c r="T157" s="67" t="s">
        <v>66</v>
      </c>
      <c r="U157" s="71">
        <v>85155333</v>
      </c>
      <c r="V157" s="71" t="s">
        <v>12146</v>
      </c>
      <c r="W157" s="78">
        <v>45427</v>
      </c>
      <c r="X157" s="78">
        <v>45427</v>
      </c>
      <c r="Y157" s="251" t="s">
        <v>74</v>
      </c>
      <c r="Z157" s="78">
        <v>45442</v>
      </c>
      <c r="AA157" s="71">
        <f t="shared" si="10"/>
        <v>15</v>
      </c>
      <c r="AB157" s="70">
        <v>0</v>
      </c>
      <c r="AC157" s="70">
        <v>0</v>
      </c>
      <c r="AD157" s="70">
        <v>0</v>
      </c>
      <c r="AE157" s="76" t="s">
        <v>74</v>
      </c>
      <c r="AF157" s="71">
        <f t="shared" si="11"/>
        <v>0</v>
      </c>
      <c r="AG157" s="70">
        <v>0</v>
      </c>
      <c r="AH157" s="70">
        <v>0</v>
      </c>
      <c r="AI157" s="76" t="s">
        <v>74</v>
      </c>
      <c r="AJ157" s="67">
        <v>0</v>
      </c>
      <c r="AK157" s="76" t="s">
        <v>74</v>
      </c>
      <c r="AL157" s="76" t="s">
        <v>74</v>
      </c>
      <c r="AM157" s="71">
        <f t="shared" si="12"/>
        <v>0</v>
      </c>
      <c r="AN157" s="71">
        <f>+K157+AC157-AH157</f>
        <v>7500000</v>
      </c>
      <c r="AO157" s="67" t="s">
        <v>94</v>
      </c>
      <c r="AP157" s="70">
        <v>0</v>
      </c>
      <c r="AQ157" s="67" t="s">
        <v>94</v>
      </c>
      <c r="AR157" s="70">
        <v>0</v>
      </c>
      <c r="AS157" s="80" t="s">
        <v>74</v>
      </c>
      <c r="AT157" s="135">
        <v>7500000</v>
      </c>
      <c r="AU157" s="82">
        <f t="shared" si="13"/>
        <v>0</v>
      </c>
      <c r="AV157" s="83">
        <f t="shared" si="14"/>
        <v>1</v>
      </c>
      <c r="AW157" s="80" t="s">
        <v>74</v>
      </c>
      <c r="AX157" s="67" t="s">
        <v>95</v>
      </c>
      <c r="AY157" s="185" t="s">
        <v>13724</v>
      </c>
      <c r="AZ157" s="68" t="s">
        <v>66</v>
      </c>
      <c r="BA157" s="68" t="s">
        <v>66</v>
      </c>
    </row>
    <row r="158" spans="2:53" x14ac:dyDescent="0.25">
      <c r="B158" s="68">
        <v>2024</v>
      </c>
      <c r="C158" s="68">
        <v>891780111</v>
      </c>
      <c r="D158" s="69" t="s">
        <v>64</v>
      </c>
      <c r="E158" s="70" t="s">
        <v>13723</v>
      </c>
      <c r="F158" s="70" t="s">
        <v>13722</v>
      </c>
      <c r="G158" s="251">
        <v>0</v>
      </c>
      <c r="H158" s="67" t="s">
        <v>72</v>
      </c>
      <c r="I158" s="69" t="s">
        <v>65</v>
      </c>
      <c r="J158" s="70" t="s">
        <v>13721</v>
      </c>
      <c r="K158" s="70">
        <v>21669996</v>
      </c>
      <c r="L158" s="68" t="s">
        <v>67</v>
      </c>
      <c r="M158" s="71" t="s">
        <v>1574</v>
      </c>
      <c r="N158" s="71">
        <v>36719980</v>
      </c>
      <c r="O158" s="75">
        <v>1007</v>
      </c>
      <c r="P158" s="334">
        <v>45404</v>
      </c>
      <c r="Q158" s="70">
        <v>21700000</v>
      </c>
      <c r="R158" s="334">
        <v>45427</v>
      </c>
      <c r="S158" s="70">
        <v>21669996</v>
      </c>
      <c r="T158" s="67" t="s">
        <v>66</v>
      </c>
      <c r="U158" s="71">
        <v>85155333</v>
      </c>
      <c r="V158" s="71" t="s">
        <v>12146</v>
      </c>
      <c r="W158" s="78">
        <v>45427</v>
      </c>
      <c r="X158" s="78">
        <v>45427</v>
      </c>
      <c r="Y158" s="251" t="s">
        <v>74</v>
      </c>
      <c r="Z158" s="78">
        <v>45460</v>
      </c>
      <c r="AA158" s="71">
        <f t="shared" si="10"/>
        <v>33</v>
      </c>
      <c r="AB158" s="70">
        <v>0</v>
      </c>
      <c r="AC158" s="70">
        <v>0</v>
      </c>
      <c r="AD158" s="70">
        <v>0</v>
      </c>
      <c r="AE158" s="76" t="s">
        <v>74</v>
      </c>
      <c r="AF158" s="71">
        <f t="shared" si="11"/>
        <v>0</v>
      </c>
      <c r="AG158" s="70">
        <v>0</v>
      </c>
      <c r="AH158" s="70">
        <v>0</v>
      </c>
      <c r="AI158" s="76" t="s">
        <v>74</v>
      </c>
      <c r="AJ158" s="67">
        <v>0</v>
      </c>
      <c r="AK158" s="76" t="s">
        <v>74</v>
      </c>
      <c r="AL158" s="76" t="s">
        <v>74</v>
      </c>
      <c r="AM158" s="71">
        <f t="shared" si="12"/>
        <v>0</v>
      </c>
      <c r="AN158" s="71">
        <f>+K158+AC158-AH158</f>
        <v>21669996</v>
      </c>
      <c r="AO158" s="67" t="s">
        <v>66</v>
      </c>
      <c r="AP158" s="70">
        <v>21669996</v>
      </c>
      <c r="AQ158" s="67" t="s">
        <v>94</v>
      </c>
      <c r="AR158" s="70">
        <v>0</v>
      </c>
      <c r="AS158" s="80" t="s">
        <v>74</v>
      </c>
      <c r="AT158" s="135">
        <f>7223333+7223333</f>
        <v>14446666</v>
      </c>
      <c r="AU158" s="82">
        <f t="shared" si="13"/>
        <v>7223330</v>
      </c>
      <c r="AV158" s="83">
        <f t="shared" si="14"/>
        <v>0.66666675896017702</v>
      </c>
      <c r="AW158" s="80" t="s">
        <v>74</v>
      </c>
      <c r="AX158" s="67" t="s">
        <v>95</v>
      </c>
      <c r="AY158" s="185" t="s">
        <v>13720</v>
      </c>
      <c r="AZ158" s="68" t="s">
        <v>66</v>
      </c>
      <c r="BA158" s="68" t="s">
        <v>66</v>
      </c>
    </row>
    <row r="159" spans="2:53" x14ac:dyDescent="0.25">
      <c r="B159" s="68">
        <v>2024</v>
      </c>
      <c r="C159" s="68">
        <v>891780111</v>
      </c>
      <c r="D159" s="69" t="s">
        <v>64</v>
      </c>
      <c r="E159" s="70" t="s">
        <v>13719</v>
      </c>
      <c r="F159" s="70" t="s">
        <v>13718</v>
      </c>
      <c r="G159" s="251">
        <v>0</v>
      </c>
      <c r="H159" s="67" t="s">
        <v>72</v>
      </c>
      <c r="I159" s="69" t="s">
        <v>723</v>
      </c>
      <c r="J159" s="70" t="s">
        <v>13717</v>
      </c>
      <c r="K159" s="70">
        <v>91240000</v>
      </c>
      <c r="L159" s="68" t="s">
        <v>67</v>
      </c>
      <c r="M159" s="71" t="s">
        <v>12182</v>
      </c>
      <c r="N159" s="71">
        <v>900587026</v>
      </c>
      <c r="O159" s="75">
        <v>843</v>
      </c>
      <c r="P159" s="334">
        <v>45386</v>
      </c>
      <c r="Q159" s="70">
        <v>91240000</v>
      </c>
      <c r="R159" s="334">
        <v>45427</v>
      </c>
      <c r="S159" s="70">
        <v>91240000</v>
      </c>
      <c r="T159" s="67" t="s">
        <v>66</v>
      </c>
      <c r="U159" s="71">
        <v>85155333</v>
      </c>
      <c r="V159" s="71" t="s">
        <v>12146</v>
      </c>
      <c r="W159" s="78">
        <v>45427</v>
      </c>
      <c r="X159" s="78">
        <v>45435</v>
      </c>
      <c r="Y159" s="202">
        <v>45435</v>
      </c>
      <c r="Z159" s="78">
        <v>45466</v>
      </c>
      <c r="AA159" s="71">
        <f t="shared" si="10"/>
        <v>31</v>
      </c>
      <c r="AB159" s="70">
        <v>0</v>
      </c>
      <c r="AC159" s="70">
        <v>0</v>
      </c>
      <c r="AD159" s="70">
        <v>1</v>
      </c>
      <c r="AE159" s="76">
        <v>45484</v>
      </c>
      <c r="AF159" s="71">
        <f t="shared" si="11"/>
        <v>18</v>
      </c>
      <c r="AG159" s="70">
        <v>0</v>
      </c>
      <c r="AH159" s="70">
        <v>0</v>
      </c>
      <c r="AI159" s="76" t="s">
        <v>74</v>
      </c>
      <c r="AJ159" s="67">
        <v>0</v>
      </c>
      <c r="AK159" s="76" t="s">
        <v>74</v>
      </c>
      <c r="AL159" s="76" t="s">
        <v>74</v>
      </c>
      <c r="AM159" s="71">
        <f t="shared" si="12"/>
        <v>0</v>
      </c>
      <c r="AN159" s="71">
        <f>+K159+AC159-AH159</f>
        <v>91240000</v>
      </c>
      <c r="AO159" s="67" t="s">
        <v>94</v>
      </c>
      <c r="AP159" s="70">
        <v>0</v>
      </c>
      <c r="AQ159" s="67" t="s">
        <v>94</v>
      </c>
      <c r="AR159" s="70">
        <v>0</v>
      </c>
      <c r="AS159" s="80" t="s">
        <v>74</v>
      </c>
      <c r="AT159" s="135">
        <v>0</v>
      </c>
      <c r="AU159" s="82">
        <f t="shared" si="13"/>
        <v>91240000</v>
      </c>
      <c r="AV159" s="83">
        <f t="shared" si="14"/>
        <v>0</v>
      </c>
      <c r="AW159" s="80" t="s">
        <v>74</v>
      </c>
      <c r="AX159" s="67" t="s">
        <v>95</v>
      </c>
      <c r="AY159" s="185" t="s">
        <v>13716</v>
      </c>
      <c r="AZ159" s="68" t="s">
        <v>66</v>
      </c>
      <c r="BA159" s="68" t="s">
        <v>66</v>
      </c>
    </row>
    <row r="160" spans="2:53" x14ac:dyDescent="0.25">
      <c r="B160" s="68">
        <v>2024</v>
      </c>
      <c r="C160" s="68">
        <v>891780111</v>
      </c>
      <c r="D160" s="69" t="s">
        <v>64</v>
      </c>
      <c r="E160" s="70" t="s">
        <v>13715</v>
      </c>
      <c r="F160" s="70" t="s">
        <v>13714</v>
      </c>
      <c r="G160" s="325">
        <v>2020000100116</v>
      </c>
      <c r="H160" s="67" t="s">
        <v>72</v>
      </c>
      <c r="I160" s="69" t="s">
        <v>723</v>
      </c>
      <c r="J160" s="70" t="s">
        <v>13713</v>
      </c>
      <c r="K160" s="70">
        <v>9433200</v>
      </c>
      <c r="L160" s="68" t="s">
        <v>67</v>
      </c>
      <c r="M160" s="71" t="s">
        <v>13712</v>
      </c>
      <c r="N160" s="71">
        <v>901728831</v>
      </c>
      <c r="O160" s="75" t="s">
        <v>13711</v>
      </c>
      <c r="P160" s="334">
        <v>44979</v>
      </c>
      <c r="Q160" s="70">
        <v>96790436</v>
      </c>
      <c r="R160" s="334">
        <v>45427</v>
      </c>
      <c r="S160" s="70">
        <v>9433200</v>
      </c>
      <c r="T160" s="67" t="s">
        <v>66</v>
      </c>
      <c r="U160" s="71">
        <v>85461685</v>
      </c>
      <c r="V160" s="71" t="s">
        <v>12364</v>
      </c>
      <c r="W160" s="78">
        <v>45427</v>
      </c>
      <c r="X160" s="78">
        <v>45428</v>
      </c>
      <c r="Y160" s="251" t="s">
        <v>74</v>
      </c>
      <c r="Z160" s="78">
        <v>45798</v>
      </c>
      <c r="AA160" s="71">
        <f t="shared" si="10"/>
        <v>370</v>
      </c>
      <c r="AB160" s="70">
        <v>0</v>
      </c>
      <c r="AC160" s="70">
        <v>0</v>
      </c>
      <c r="AD160" s="70">
        <v>0</v>
      </c>
      <c r="AE160" s="76" t="s">
        <v>74</v>
      </c>
      <c r="AF160" s="71">
        <f t="shared" si="11"/>
        <v>0</v>
      </c>
      <c r="AG160" s="70">
        <v>0</v>
      </c>
      <c r="AH160" s="70">
        <v>0</v>
      </c>
      <c r="AI160" s="76" t="s">
        <v>74</v>
      </c>
      <c r="AJ160" s="67">
        <v>0</v>
      </c>
      <c r="AK160" s="76" t="s">
        <v>74</v>
      </c>
      <c r="AL160" s="76" t="s">
        <v>74</v>
      </c>
      <c r="AM160" s="71">
        <f t="shared" si="12"/>
        <v>0</v>
      </c>
      <c r="AN160" s="71">
        <f>+K160+AC160-AH160</f>
        <v>9433200</v>
      </c>
      <c r="AO160" s="67" t="s">
        <v>94</v>
      </c>
      <c r="AP160" s="70">
        <v>0</v>
      </c>
      <c r="AQ160" s="67" t="s">
        <v>94</v>
      </c>
      <c r="AR160" s="70">
        <v>0</v>
      </c>
      <c r="AS160" s="80" t="s">
        <v>74</v>
      </c>
      <c r="AT160" s="135">
        <v>0</v>
      </c>
      <c r="AU160" s="82">
        <f t="shared" si="13"/>
        <v>9433200</v>
      </c>
      <c r="AV160" s="83">
        <f t="shared" si="14"/>
        <v>0</v>
      </c>
      <c r="AW160" s="80" t="s">
        <v>74</v>
      </c>
      <c r="AX160" s="67" t="s">
        <v>95</v>
      </c>
      <c r="AY160" s="185" t="s">
        <v>13710</v>
      </c>
      <c r="AZ160" s="68" t="s">
        <v>66</v>
      </c>
      <c r="BA160" s="68" t="s">
        <v>66</v>
      </c>
    </row>
    <row r="161" spans="2:53" x14ac:dyDescent="0.25">
      <c r="B161" s="68">
        <v>2024</v>
      </c>
      <c r="C161" s="68">
        <v>891780111</v>
      </c>
      <c r="D161" s="69" t="s">
        <v>64</v>
      </c>
      <c r="E161" s="70" t="s">
        <v>13709</v>
      </c>
      <c r="F161" s="70" t="s">
        <v>13708</v>
      </c>
      <c r="G161" s="251">
        <v>0</v>
      </c>
      <c r="H161" s="67" t="s">
        <v>72</v>
      </c>
      <c r="I161" s="69" t="s">
        <v>723</v>
      </c>
      <c r="J161" s="70" t="s">
        <v>13707</v>
      </c>
      <c r="K161" s="70">
        <v>6000000</v>
      </c>
      <c r="L161" s="68" t="s">
        <v>67</v>
      </c>
      <c r="M161" s="71" t="s">
        <v>13706</v>
      </c>
      <c r="N161" s="71">
        <v>57465849</v>
      </c>
      <c r="O161" s="75">
        <v>286</v>
      </c>
      <c r="P161" s="334">
        <v>45328</v>
      </c>
      <c r="Q161" s="70">
        <v>47000000</v>
      </c>
      <c r="R161" s="334">
        <v>45428</v>
      </c>
      <c r="S161" s="70">
        <v>6000000</v>
      </c>
      <c r="T161" s="67" t="s">
        <v>66</v>
      </c>
      <c r="U161" s="71">
        <v>85155333</v>
      </c>
      <c r="V161" s="71" t="s">
        <v>12146</v>
      </c>
      <c r="W161" s="78">
        <v>45427</v>
      </c>
      <c r="X161" s="78">
        <v>45428</v>
      </c>
      <c r="Y161" s="251" t="s">
        <v>74</v>
      </c>
      <c r="Z161" s="78">
        <v>45442</v>
      </c>
      <c r="AA161" s="71">
        <f t="shared" si="10"/>
        <v>14</v>
      </c>
      <c r="AB161" s="70">
        <v>0</v>
      </c>
      <c r="AC161" s="70">
        <v>0</v>
      </c>
      <c r="AD161" s="70">
        <v>0</v>
      </c>
      <c r="AE161" s="76" t="s">
        <v>74</v>
      </c>
      <c r="AF161" s="71">
        <f t="shared" si="11"/>
        <v>0</v>
      </c>
      <c r="AG161" s="70">
        <v>0</v>
      </c>
      <c r="AH161" s="70">
        <v>0</v>
      </c>
      <c r="AI161" s="76" t="s">
        <v>74</v>
      </c>
      <c r="AJ161" s="67">
        <v>0</v>
      </c>
      <c r="AK161" s="76" t="s">
        <v>74</v>
      </c>
      <c r="AL161" s="76" t="s">
        <v>74</v>
      </c>
      <c r="AM161" s="71">
        <f t="shared" si="12"/>
        <v>0</v>
      </c>
      <c r="AN161" s="71">
        <f>+K161+AC161-AH161</f>
        <v>6000000</v>
      </c>
      <c r="AO161" s="67" t="s">
        <v>94</v>
      </c>
      <c r="AP161" s="70">
        <v>0</v>
      </c>
      <c r="AQ161" s="67" t="s">
        <v>94</v>
      </c>
      <c r="AR161" s="70">
        <v>0</v>
      </c>
      <c r="AS161" s="80" t="s">
        <v>74</v>
      </c>
      <c r="AT161" s="135">
        <v>6000000</v>
      </c>
      <c r="AU161" s="82">
        <f t="shared" si="13"/>
        <v>0</v>
      </c>
      <c r="AV161" s="83">
        <f t="shared" si="14"/>
        <v>1</v>
      </c>
      <c r="AW161" s="80" t="s">
        <v>74</v>
      </c>
      <c r="AX161" s="67" t="s">
        <v>95</v>
      </c>
      <c r="AY161" s="185" t="s">
        <v>13705</v>
      </c>
      <c r="AZ161" s="68" t="s">
        <v>66</v>
      </c>
      <c r="BA161" s="68" t="s">
        <v>66</v>
      </c>
    </row>
    <row r="162" spans="2:53" x14ac:dyDescent="0.25">
      <c r="B162" s="68">
        <v>2024</v>
      </c>
      <c r="C162" s="68">
        <v>891780111</v>
      </c>
      <c r="D162" s="69" t="s">
        <v>64</v>
      </c>
      <c r="E162" s="70" t="s">
        <v>13704</v>
      </c>
      <c r="F162" s="70" t="s">
        <v>13703</v>
      </c>
      <c r="G162" s="251">
        <v>0</v>
      </c>
      <c r="H162" s="67" t="s">
        <v>72</v>
      </c>
      <c r="I162" s="69" t="s">
        <v>723</v>
      </c>
      <c r="J162" s="70" t="s">
        <v>13702</v>
      </c>
      <c r="K162" s="70">
        <v>5000000</v>
      </c>
      <c r="L162" s="68" t="s">
        <v>67</v>
      </c>
      <c r="M162" s="71" t="s">
        <v>13535</v>
      </c>
      <c r="N162" s="71">
        <v>1081028294</v>
      </c>
      <c r="O162" s="75">
        <v>286</v>
      </c>
      <c r="P162" s="334">
        <v>45328</v>
      </c>
      <c r="Q162" s="70">
        <v>47000000</v>
      </c>
      <c r="R162" s="334">
        <v>45429</v>
      </c>
      <c r="S162" s="70">
        <v>5000000</v>
      </c>
      <c r="T162" s="67" t="s">
        <v>66</v>
      </c>
      <c r="U162" s="71">
        <v>85155333</v>
      </c>
      <c r="V162" s="71" t="s">
        <v>12146</v>
      </c>
      <c r="W162" s="78">
        <v>45428</v>
      </c>
      <c r="X162" s="78">
        <v>45429</v>
      </c>
      <c r="Y162" s="251" t="s">
        <v>74</v>
      </c>
      <c r="Z162" s="78">
        <v>45442</v>
      </c>
      <c r="AA162" s="71">
        <f t="shared" si="10"/>
        <v>13</v>
      </c>
      <c r="AB162" s="70">
        <v>0</v>
      </c>
      <c r="AC162" s="70">
        <v>0</v>
      </c>
      <c r="AD162" s="70">
        <v>0</v>
      </c>
      <c r="AE162" s="76" t="s">
        <v>74</v>
      </c>
      <c r="AF162" s="71">
        <f t="shared" si="11"/>
        <v>0</v>
      </c>
      <c r="AG162" s="70">
        <v>0</v>
      </c>
      <c r="AH162" s="70">
        <v>0</v>
      </c>
      <c r="AI162" s="76" t="s">
        <v>74</v>
      </c>
      <c r="AJ162" s="67">
        <v>0</v>
      </c>
      <c r="AK162" s="76" t="s">
        <v>74</v>
      </c>
      <c r="AL162" s="76" t="s">
        <v>74</v>
      </c>
      <c r="AM162" s="71">
        <f t="shared" si="12"/>
        <v>0</v>
      </c>
      <c r="AN162" s="71">
        <f>+K162+AC162-AH162</f>
        <v>5000000</v>
      </c>
      <c r="AO162" s="67" t="s">
        <v>94</v>
      </c>
      <c r="AP162" s="70">
        <v>0</v>
      </c>
      <c r="AQ162" s="67" t="s">
        <v>94</v>
      </c>
      <c r="AR162" s="70">
        <v>0</v>
      </c>
      <c r="AS162" s="80" t="s">
        <v>74</v>
      </c>
      <c r="AT162" s="135">
        <v>5000000</v>
      </c>
      <c r="AU162" s="82">
        <f t="shared" si="13"/>
        <v>0</v>
      </c>
      <c r="AV162" s="83">
        <f t="shared" si="14"/>
        <v>1</v>
      </c>
      <c r="AW162" s="80" t="s">
        <v>74</v>
      </c>
      <c r="AX162" s="67" t="s">
        <v>95</v>
      </c>
      <c r="AY162" s="185" t="s">
        <v>13701</v>
      </c>
      <c r="AZ162" s="68" t="s">
        <v>66</v>
      </c>
      <c r="BA162" s="68" t="s">
        <v>66</v>
      </c>
    </row>
    <row r="163" spans="2:53" x14ac:dyDescent="0.25">
      <c r="B163" s="68">
        <v>2024</v>
      </c>
      <c r="C163" s="68">
        <v>891780111</v>
      </c>
      <c r="D163" s="69" t="s">
        <v>64</v>
      </c>
      <c r="E163" s="70" t="s">
        <v>13700</v>
      </c>
      <c r="F163" s="70" t="s">
        <v>13699</v>
      </c>
      <c r="G163" s="251">
        <v>0</v>
      </c>
      <c r="H163" s="67" t="s">
        <v>72</v>
      </c>
      <c r="I163" s="69" t="s">
        <v>723</v>
      </c>
      <c r="J163" s="70" t="s">
        <v>13698</v>
      </c>
      <c r="K163" s="70">
        <v>5000000</v>
      </c>
      <c r="L163" s="68" t="s">
        <v>67</v>
      </c>
      <c r="M163" s="71" t="s">
        <v>13530</v>
      </c>
      <c r="N163" s="71">
        <v>1082862374</v>
      </c>
      <c r="O163" s="75">
        <v>286</v>
      </c>
      <c r="P163" s="334">
        <v>45328</v>
      </c>
      <c r="Q163" s="70">
        <v>47000000</v>
      </c>
      <c r="R163" s="334">
        <v>45429</v>
      </c>
      <c r="S163" s="70">
        <v>5000000</v>
      </c>
      <c r="T163" s="67" t="s">
        <v>66</v>
      </c>
      <c r="U163" s="71">
        <v>85155333</v>
      </c>
      <c r="V163" s="71" t="s">
        <v>12146</v>
      </c>
      <c r="W163" s="78">
        <v>45428</v>
      </c>
      <c r="X163" s="78">
        <v>45429</v>
      </c>
      <c r="Y163" s="251" t="s">
        <v>74</v>
      </c>
      <c r="Z163" s="78">
        <v>45442</v>
      </c>
      <c r="AA163" s="71">
        <f t="shared" si="10"/>
        <v>13</v>
      </c>
      <c r="AB163" s="70">
        <v>0</v>
      </c>
      <c r="AC163" s="70">
        <v>0</v>
      </c>
      <c r="AD163" s="70">
        <v>0</v>
      </c>
      <c r="AE163" s="76" t="s">
        <v>74</v>
      </c>
      <c r="AF163" s="71">
        <f t="shared" si="11"/>
        <v>0</v>
      </c>
      <c r="AG163" s="70">
        <v>0</v>
      </c>
      <c r="AH163" s="70">
        <v>0</v>
      </c>
      <c r="AI163" s="76" t="s">
        <v>74</v>
      </c>
      <c r="AJ163" s="67">
        <v>0</v>
      </c>
      <c r="AK163" s="76" t="s">
        <v>74</v>
      </c>
      <c r="AL163" s="76" t="s">
        <v>74</v>
      </c>
      <c r="AM163" s="71">
        <f t="shared" si="12"/>
        <v>0</v>
      </c>
      <c r="AN163" s="71">
        <f>+K163+AC163-AH163</f>
        <v>5000000</v>
      </c>
      <c r="AO163" s="67" t="s">
        <v>94</v>
      </c>
      <c r="AP163" s="70">
        <v>0</v>
      </c>
      <c r="AQ163" s="67" t="s">
        <v>94</v>
      </c>
      <c r="AR163" s="70">
        <v>0</v>
      </c>
      <c r="AS163" s="80" t="s">
        <v>74</v>
      </c>
      <c r="AT163" s="135">
        <v>0</v>
      </c>
      <c r="AU163" s="82">
        <f t="shared" si="13"/>
        <v>5000000</v>
      </c>
      <c r="AV163" s="83">
        <f t="shared" si="14"/>
        <v>0</v>
      </c>
      <c r="AW163" s="80" t="s">
        <v>74</v>
      </c>
      <c r="AX163" s="67" t="s">
        <v>95</v>
      </c>
      <c r="AY163" s="185" t="s">
        <v>13697</v>
      </c>
      <c r="AZ163" s="68" t="s">
        <v>66</v>
      </c>
      <c r="BA163" s="68" t="s">
        <v>66</v>
      </c>
    </row>
    <row r="164" spans="2:53" x14ac:dyDescent="0.25">
      <c r="B164" s="68">
        <v>2024</v>
      </c>
      <c r="C164" s="68">
        <v>891780111</v>
      </c>
      <c r="D164" s="69" t="s">
        <v>64</v>
      </c>
      <c r="E164" s="70" t="s">
        <v>13696</v>
      </c>
      <c r="F164" s="70" t="s">
        <v>13695</v>
      </c>
      <c r="G164" s="251">
        <v>0</v>
      </c>
      <c r="H164" s="67" t="s">
        <v>72</v>
      </c>
      <c r="I164" s="69" t="s">
        <v>65</v>
      </c>
      <c r="J164" s="70" t="s">
        <v>13694</v>
      </c>
      <c r="K164" s="70">
        <v>5000000</v>
      </c>
      <c r="L164" s="68" t="s">
        <v>67</v>
      </c>
      <c r="M164" s="71" t="s">
        <v>4430</v>
      </c>
      <c r="N164" s="71">
        <v>901283655</v>
      </c>
      <c r="O164" s="75">
        <v>684</v>
      </c>
      <c r="P164" s="334">
        <v>45365</v>
      </c>
      <c r="Q164" s="70">
        <v>50000000</v>
      </c>
      <c r="R164" s="334">
        <v>45429</v>
      </c>
      <c r="S164" s="70">
        <v>5000000</v>
      </c>
      <c r="T164" s="67" t="s">
        <v>66</v>
      </c>
      <c r="U164" s="71">
        <v>85155333</v>
      </c>
      <c r="V164" s="71" t="s">
        <v>12146</v>
      </c>
      <c r="W164" s="78">
        <v>45428</v>
      </c>
      <c r="X164" s="78">
        <v>45429</v>
      </c>
      <c r="Y164" s="251" t="s">
        <v>74</v>
      </c>
      <c r="Z164" s="78">
        <v>45473</v>
      </c>
      <c r="AA164" s="71">
        <f t="shared" si="10"/>
        <v>44</v>
      </c>
      <c r="AB164" s="70">
        <v>0</v>
      </c>
      <c r="AC164" s="70">
        <v>0</v>
      </c>
      <c r="AD164" s="70">
        <v>0</v>
      </c>
      <c r="AE164" s="76" t="s">
        <v>74</v>
      </c>
      <c r="AF164" s="71">
        <f t="shared" si="11"/>
        <v>0</v>
      </c>
      <c r="AG164" s="70">
        <v>0</v>
      </c>
      <c r="AH164" s="70">
        <v>0</v>
      </c>
      <c r="AI164" s="76" t="s">
        <v>74</v>
      </c>
      <c r="AJ164" s="67">
        <v>0</v>
      </c>
      <c r="AK164" s="76" t="s">
        <v>74</v>
      </c>
      <c r="AL164" s="76" t="s">
        <v>74</v>
      </c>
      <c r="AM164" s="71">
        <f t="shared" si="12"/>
        <v>0</v>
      </c>
      <c r="AN164" s="71">
        <f>+K164+AC164-AH164</f>
        <v>5000000</v>
      </c>
      <c r="AO164" s="67" t="s">
        <v>66</v>
      </c>
      <c r="AP164" s="70">
        <v>5000000</v>
      </c>
      <c r="AQ164" s="67" t="s">
        <v>94</v>
      </c>
      <c r="AR164" s="70">
        <v>0</v>
      </c>
      <c r="AS164" s="80" t="s">
        <v>74</v>
      </c>
      <c r="AT164" s="135">
        <v>4999988</v>
      </c>
      <c r="AU164" s="82">
        <f t="shared" si="13"/>
        <v>12</v>
      </c>
      <c r="AV164" s="83">
        <f t="shared" si="14"/>
        <v>0.99999760000000004</v>
      </c>
      <c r="AW164" s="80" t="s">
        <v>74</v>
      </c>
      <c r="AX164" s="67" t="s">
        <v>95</v>
      </c>
      <c r="AY164" s="185" t="s">
        <v>13693</v>
      </c>
      <c r="AZ164" s="68" t="s">
        <v>66</v>
      </c>
      <c r="BA164" s="68" t="s">
        <v>66</v>
      </c>
    </row>
    <row r="165" spans="2:53" x14ac:dyDescent="0.25">
      <c r="B165" s="68">
        <v>2024</v>
      </c>
      <c r="C165" s="68">
        <v>891780111</v>
      </c>
      <c r="D165" s="69" t="s">
        <v>64</v>
      </c>
      <c r="E165" s="70" t="s">
        <v>13692</v>
      </c>
      <c r="F165" s="70" t="s">
        <v>13691</v>
      </c>
      <c r="G165" s="251">
        <v>0</v>
      </c>
      <c r="H165" s="67" t="s">
        <v>72</v>
      </c>
      <c r="I165" s="69" t="s">
        <v>65</v>
      </c>
      <c r="J165" s="70" t="s">
        <v>13690</v>
      </c>
      <c r="K165" s="70">
        <v>28526240</v>
      </c>
      <c r="L165" s="68" t="s">
        <v>67</v>
      </c>
      <c r="M165" s="71" t="s">
        <v>4074</v>
      </c>
      <c r="N165" s="71">
        <v>900845290</v>
      </c>
      <c r="O165" s="75">
        <v>1180</v>
      </c>
      <c r="P165" s="334">
        <v>45427</v>
      </c>
      <c r="Q165" s="70">
        <v>28526240</v>
      </c>
      <c r="R165" s="334">
        <v>45429</v>
      </c>
      <c r="S165" s="70">
        <v>28526240</v>
      </c>
      <c r="T165" s="67" t="s">
        <v>66</v>
      </c>
      <c r="U165" s="71">
        <v>85155333</v>
      </c>
      <c r="V165" s="71" t="s">
        <v>12146</v>
      </c>
      <c r="W165" s="78">
        <v>45429</v>
      </c>
      <c r="X165" s="78">
        <v>45429</v>
      </c>
      <c r="Y165" s="251" t="s">
        <v>74</v>
      </c>
      <c r="Z165" s="78">
        <v>45460</v>
      </c>
      <c r="AA165" s="71">
        <f t="shared" si="10"/>
        <v>31</v>
      </c>
      <c r="AB165" s="70">
        <v>0</v>
      </c>
      <c r="AC165" s="70">
        <v>0</v>
      </c>
      <c r="AD165" s="70">
        <v>0</v>
      </c>
      <c r="AE165" s="76" t="s">
        <v>74</v>
      </c>
      <c r="AF165" s="71">
        <f t="shared" si="11"/>
        <v>0</v>
      </c>
      <c r="AG165" s="70">
        <v>0</v>
      </c>
      <c r="AH165" s="70">
        <v>0</v>
      </c>
      <c r="AI165" s="76" t="s">
        <v>74</v>
      </c>
      <c r="AJ165" s="67">
        <v>0</v>
      </c>
      <c r="AK165" s="76" t="s">
        <v>74</v>
      </c>
      <c r="AL165" s="76" t="s">
        <v>74</v>
      </c>
      <c r="AM165" s="71">
        <f t="shared" si="12"/>
        <v>0</v>
      </c>
      <c r="AN165" s="71">
        <f>+K165+AC165-AH165</f>
        <v>28526240</v>
      </c>
      <c r="AO165" s="67" t="s">
        <v>66</v>
      </c>
      <c r="AP165" s="70">
        <v>28526240</v>
      </c>
      <c r="AQ165" s="67" t="s">
        <v>94</v>
      </c>
      <c r="AR165" s="70">
        <v>0</v>
      </c>
      <c r="AS165" s="80" t="s">
        <v>74</v>
      </c>
      <c r="AT165" s="135">
        <v>15468440</v>
      </c>
      <c r="AU165" s="82">
        <f t="shared" si="13"/>
        <v>13057800</v>
      </c>
      <c r="AV165" s="83">
        <f t="shared" si="14"/>
        <v>0.54225302738811709</v>
      </c>
      <c r="AW165" s="80" t="s">
        <v>74</v>
      </c>
      <c r="AX165" s="67" t="s">
        <v>95</v>
      </c>
      <c r="AY165" s="186" t="s">
        <v>13689</v>
      </c>
      <c r="AZ165" s="68" t="s">
        <v>66</v>
      </c>
      <c r="BA165" s="68" t="s">
        <v>66</v>
      </c>
    </row>
    <row r="166" spans="2:53" x14ac:dyDescent="0.25">
      <c r="B166" s="68">
        <v>2024</v>
      </c>
      <c r="C166" s="68">
        <v>891780111</v>
      </c>
      <c r="D166" s="69" t="s">
        <v>64</v>
      </c>
      <c r="E166" s="70" t="s">
        <v>13688</v>
      </c>
      <c r="F166" s="70" t="s">
        <v>13687</v>
      </c>
      <c r="G166" s="251">
        <v>0</v>
      </c>
      <c r="H166" s="67" t="s">
        <v>72</v>
      </c>
      <c r="I166" s="69" t="s">
        <v>723</v>
      </c>
      <c r="J166" s="70" t="s">
        <v>13686</v>
      </c>
      <c r="K166" s="70">
        <v>11400000</v>
      </c>
      <c r="L166" s="68" t="s">
        <v>67</v>
      </c>
      <c r="M166" s="71" t="s">
        <v>13685</v>
      </c>
      <c r="N166" s="71">
        <v>7144192</v>
      </c>
      <c r="O166" s="75">
        <v>1072</v>
      </c>
      <c r="P166" s="334">
        <v>45408</v>
      </c>
      <c r="Q166" s="70">
        <v>11400000</v>
      </c>
      <c r="R166" s="334">
        <v>45432</v>
      </c>
      <c r="S166" s="70">
        <v>11400000</v>
      </c>
      <c r="T166" s="67" t="s">
        <v>66</v>
      </c>
      <c r="U166" s="71">
        <v>16078654</v>
      </c>
      <c r="V166" s="71" t="s">
        <v>1524</v>
      </c>
      <c r="W166" s="78">
        <v>45429</v>
      </c>
      <c r="X166" s="78">
        <v>45432</v>
      </c>
      <c r="Y166" s="251" t="s">
        <v>74</v>
      </c>
      <c r="Z166" s="78">
        <v>45503</v>
      </c>
      <c r="AA166" s="71">
        <f t="shared" si="10"/>
        <v>71</v>
      </c>
      <c r="AB166" s="70">
        <v>0</v>
      </c>
      <c r="AC166" s="70">
        <v>0</v>
      </c>
      <c r="AD166" s="70">
        <v>0</v>
      </c>
      <c r="AE166" s="76" t="s">
        <v>74</v>
      </c>
      <c r="AF166" s="71">
        <f t="shared" si="11"/>
        <v>0</v>
      </c>
      <c r="AG166" s="70">
        <v>0</v>
      </c>
      <c r="AH166" s="70">
        <v>0</v>
      </c>
      <c r="AI166" s="76" t="s">
        <v>74</v>
      </c>
      <c r="AJ166" s="67">
        <v>0</v>
      </c>
      <c r="AK166" s="76" t="s">
        <v>74</v>
      </c>
      <c r="AL166" s="76" t="s">
        <v>74</v>
      </c>
      <c r="AM166" s="71">
        <f t="shared" si="12"/>
        <v>0</v>
      </c>
      <c r="AN166" s="71">
        <f>+K166+AC166-AH166</f>
        <v>11400000</v>
      </c>
      <c r="AO166" s="67" t="s">
        <v>94</v>
      </c>
      <c r="AP166" s="70">
        <v>0</v>
      </c>
      <c r="AQ166" s="67" t="s">
        <v>94</v>
      </c>
      <c r="AR166" s="70">
        <v>0</v>
      </c>
      <c r="AS166" s="80" t="s">
        <v>74</v>
      </c>
      <c r="AT166" s="135">
        <v>0</v>
      </c>
      <c r="AU166" s="82">
        <f t="shared" si="13"/>
        <v>11400000</v>
      </c>
      <c r="AV166" s="83">
        <f t="shared" si="14"/>
        <v>0</v>
      </c>
      <c r="AW166" s="80" t="s">
        <v>74</v>
      </c>
      <c r="AX166" s="67" t="s">
        <v>95</v>
      </c>
      <c r="AY166" s="185" t="s">
        <v>13684</v>
      </c>
      <c r="AZ166" s="68" t="s">
        <v>66</v>
      </c>
      <c r="BA166" s="68" t="s">
        <v>66</v>
      </c>
    </row>
    <row r="167" spans="2:53" x14ac:dyDescent="0.25">
      <c r="B167" s="68">
        <v>2024</v>
      </c>
      <c r="C167" s="68">
        <v>891780111</v>
      </c>
      <c r="D167" s="69" t="s">
        <v>64</v>
      </c>
      <c r="E167" s="70" t="s">
        <v>13683</v>
      </c>
      <c r="F167" s="70" t="s">
        <v>13682</v>
      </c>
      <c r="G167" s="251">
        <v>0</v>
      </c>
      <c r="H167" s="67" t="s">
        <v>72</v>
      </c>
      <c r="I167" s="69" t="s">
        <v>723</v>
      </c>
      <c r="J167" s="70" t="s">
        <v>13672</v>
      </c>
      <c r="K167" s="70">
        <v>3400000</v>
      </c>
      <c r="L167" s="68" t="s">
        <v>67</v>
      </c>
      <c r="M167" s="71" t="s">
        <v>9550</v>
      </c>
      <c r="N167" s="71">
        <v>1083029427</v>
      </c>
      <c r="O167" s="75">
        <v>1182</v>
      </c>
      <c r="P167" s="334">
        <v>45427</v>
      </c>
      <c r="Q167" s="70">
        <v>13800000</v>
      </c>
      <c r="R167" s="334">
        <v>45432</v>
      </c>
      <c r="S167" s="70">
        <v>3400000</v>
      </c>
      <c r="T167" s="67" t="s">
        <v>66</v>
      </c>
      <c r="U167" s="71">
        <v>85155333</v>
      </c>
      <c r="V167" s="71" t="s">
        <v>12146</v>
      </c>
      <c r="W167" s="78">
        <v>45432</v>
      </c>
      <c r="X167" s="78">
        <v>45432</v>
      </c>
      <c r="Y167" s="251" t="s">
        <v>74</v>
      </c>
      <c r="Z167" s="78">
        <v>45442</v>
      </c>
      <c r="AA167" s="71">
        <f t="shared" si="10"/>
        <v>10</v>
      </c>
      <c r="AB167" s="70">
        <v>0</v>
      </c>
      <c r="AC167" s="70">
        <v>0</v>
      </c>
      <c r="AD167" s="70">
        <v>0</v>
      </c>
      <c r="AE167" s="76" t="s">
        <v>74</v>
      </c>
      <c r="AF167" s="71">
        <f t="shared" si="11"/>
        <v>0</v>
      </c>
      <c r="AG167" s="70">
        <v>0</v>
      </c>
      <c r="AH167" s="70">
        <v>0</v>
      </c>
      <c r="AI167" s="76" t="s">
        <v>74</v>
      </c>
      <c r="AJ167" s="67">
        <v>0</v>
      </c>
      <c r="AK167" s="76" t="s">
        <v>74</v>
      </c>
      <c r="AL167" s="76" t="s">
        <v>74</v>
      </c>
      <c r="AM167" s="71">
        <f t="shared" si="12"/>
        <v>0</v>
      </c>
      <c r="AN167" s="71">
        <f>+K167+AC167-AH167</f>
        <v>3400000</v>
      </c>
      <c r="AO167" s="67" t="s">
        <v>94</v>
      </c>
      <c r="AP167" s="70">
        <v>0</v>
      </c>
      <c r="AQ167" s="67" t="s">
        <v>94</v>
      </c>
      <c r="AR167" s="70">
        <v>0</v>
      </c>
      <c r="AS167" s="80" t="s">
        <v>74</v>
      </c>
      <c r="AT167" s="135">
        <v>3400000</v>
      </c>
      <c r="AU167" s="82">
        <f t="shared" si="13"/>
        <v>0</v>
      </c>
      <c r="AV167" s="83">
        <f t="shared" si="14"/>
        <v>1</v>
      </c>
      <c r="AW167" s="80" t="s">
        <v>74</v>
      </c>
      <c r="AX167" s="67" t="s">
        <v>95</v>
      </c>
      <c r="AY167" s="185" t="s">
        <v>13681</v>
      </c>
      <c r="AZ167" s="68" t="s">
        <v>66</v>
      </c>
      <c r="BA167" s="68" t="s">
        <v>66</v>
      </c>
    </row>
    <row r="168" spans="2:53" ht="13.5" customHeight="1" x14ac:dyDescent="0.25">
      <c r="B168" s="68">
        <v>2024</v>
      </c>
      <c r="C168" s="68">
        <v>891780111</v>
      </c>
      <c r="D168" s="69" t="s">
        <v>64</v>
      </c>
      <c r="E168" s="70" t="s">
        <v>13680</v>
      </c>
      <c r="F168" s="70" t="s">
        <v>13679</v>
      </c>
      <c r="G168" s="251">
        <v>0</v>
      </c>
      <c r="H168" s="67" t="s">
        <v>72</v>
      </c>
      <c r="I168" s="69" t="s">
        <v>723</v>
      </c>
      <c r="J168" s="70" t="s">
        <v>13672</v>
      </c>
      <c r="K168" s="70">
        <v>3400000</v>
      </c>
      <c r="L168" s="68" t="s">
        <v>67</v>
      </c>
      <c r="M168" s="71" t="s">
        <v>9490</v>
      </c>
      <c r="N168" s="71">
        <v>1082984815</v>
      </c>
      <c r="O168" s="75">
        <v>1182</v>
      </c>
      <c r="P168" s="334">
        <v>45427</v>
      </c>
      <c r="Q168" s="70">
        <v>13800000</v>
      </c>
      <c r="R168" s="334">
        <v>45432</v>
      </c>
      <c r="S168" s="70">
        <v>3400000</v>
      </c>
      <c r="T168" s="67" t="s">
        <v>66</v>
      </c>
      <c r="U168" s="71">
        <v>85155333</v>
      </c>
      <c r="V168" s="71" t="s">
        <v>12146</v>
      </c>
      <c r="W168" s="78">
        <v>45432</v>
      </c>
      <c r="X168" s="78">
        <v>45432</v>
      </c>
      <c r="Y168" s="251" t="s">
        <v>74</v>
      </c>
      <c r="Z168" s="78">
        <v>45442</v>
      </c>
      <c r="AA168" s="71">
        <f t="shared" si="10"/>
        <v>10</v>
      </c>
      <c r="AB168" s="70">
        <v>0</v>
      </c>
      <c r="AC168" s="70">
        <v>0</v>
      </c>
      <c r="AD168" s="70">
        <v>0</v>
      </c>
      <c r="AE168" s="76" t="s">
        <v>74</v>
      </c>
      <c r="AF168" s="71">
        <f t="shared" si="11"/>
        <v>0</v>
      </c>
      <c r="AG168" s="70">
        <v>0</v>
      </c>
      <c r="AH168" s="70">
        <v>0</v>
      </c>
      <c r="AI168" s="76" t="s">
        <v>74</v>
      </c>
      <c r="AJ168" s="67">
        <v>0</v>
      </c>
      <c r="AK168" s="76" t="s">
        <v>74</v>
      </c>
      <c r="AL168" s="76" t="s">
        <v>74</v>
      </c>
      <c r="AM168" s="71">
        <f t="shared" si="12"/>
        <v>0</v>
      </c>
      <c r="AN168" s="71">
        <f>+K168+AC168-AH168</f>
        <v>3400000</v>
      </c>
      <c r="AO168" s="67" t="s">
        <v>94</v>
      </c>
      <c r="AP168" s="70">
        <v>0</v>
      </c>
      <c r="AQ168" s="67" t="s">
        <v>94</v>
      </c>
      <c r="AR168" s="70">
        <v>0</v>
      </c>
      <c r="AS168" s="80" t="s">
        <v>74</v>
      </c>
      <c r="AT168" s="135">
        <v>3400000</v>
      </c>
      <c r="AU168" s="82">
        <f t="shared" si="13"/>
        <v>0</v>
      </c>
      <c r="AV168" s="83">
        <f t="shared" si="14"/>
        <v>1</v>
      </c>
      <c r="AW168" s="80" t="s">
        <v>74</v>
      </c>
      <c r="AX168" s="67" t="s">
        <v>95</v>
      </c>
      <c r="AY168" s="185" t="s">
        <v>13678</v>
      </c>
      <c r="AZ168" s="68" t="s">
        <v>66</v>
      </c>
      <c r="BA168" s="68" t="s">
        <v>66</v>
      </c>
    </row>
    <row r="169" spans="2:53" x14ac:dyDescent="0.25">
      <c r="B169" s="68">
        <v>2024</v>
      </c>
      <c r="C169" s="68">
        <v>891780111</v>
      </c>
      <c r="D169" s="69" t="s">
        <v>64</v>
      </c>
      <c r="E169" s="70" t="s">
        <v>13677</v>
      </c>
      <c r="F169" s="70" t="s">
        <v>13676</v>
      </c>
      <c r="G169" s="251">
        <v>0</v>
      </c>
      <c r="H169" s="67" t="s">
        <v>72</v>
      </c>
      <c r="I169" s="69" t="s">
        <v>723</v>
      </c>
      <c r="J169" s="70" t="s">
        <v>13672</v>
      </c>
      <c r="K169" s="70">
        <v>3400000</v>
      </c>
      <c r="L169" s="68" t="s">
        <v>67</v>
      </c>
      <c r="M169" s="71" t="s">
        <v>9540</v>
      </c>
      <c r="N169" s="71">
        <v>1042457246</v>
      </c>
      <c r="O169" s="75">
        <v>1182</v>
      </c>
      <c r="P169" s="334">
        <v>45427</v>
      </c>
      <c r="Q169" s="70">
        <v>13800000</v>
      </c>
      <c r="R169" s="334">
        <v>45432</v>
      </c>
      <c r="S169" s="70">
        <v>3400000</v>
      </c>
      <c r="T169" s="67" t="s">
        <v>66</v>
      </c>
      <c r="U169" s="71">
        <v>85155333</v>
      </c>
      <c r="V169" s="71" t="s">
        <v>12146</v>
      </c>
      <c r="W169" s="78">
        <v>45432</v>
      </c>
      <c r="X169" s="78">
        <v>45432</v>
      </c>
      <c r="Y169" s="251" t="s">
        <v>74</v>
      </c>
      <c r="Z169" s="78">
        <v>45442</v>
      </c>
      <c r="AA169" s="71">
        <f t="shared" si="10"/>
        <v>10</v>
      </c>
      <c r="AB169" s="70">
        <v>0</v>
      </c>
      <c r="AC169" s="70">
        <v>0</v>
      </c>
      <c r="AD169" s="70">
        <v>0</v>
      </c>
      <c r="AE169" s="76" t="s">
        <v>74</v>
      </c>
      <c r="AF169" s="71">
        <f t="shared" si="11"/>
        <v>0</v>
      </c>
      <c r="AG169" s="70">
        <v>0</v>
      </c>
      <c r="AH169" s="70">
        <v>0</v>
      </c>
      <c r="AI169" s="76" t="s">
        <v>74</v>
      </c>
      <c r="AJ169" s="67">
        <v>0</v>
      </c>
      <c r="AK169" s="76" t="s">
        <v>74</v>
      </c>
      <c r="AL169" s="76" t="s">
        <v>74</v>
      </c>
      <c r="AM169" s="71">
        <f t="shared" si="12"/>
        <v>0</v>
      </c>
      <c r="AN169" s="71">
        <f>+K169+AC169-AH169</f>
        <v>3400000</v>
      </c>
      <c r="AO169" s="67" t="s">
        <v>94</v>
      </c>
      <c r="AP169" s="70">
        <v>0</v>
      </c>
      <c r="AQ169" s="67" t="s">
        <v>94</v>
      </c>
      <c r="AR169" s="70">
        <v>0</v>
      </c>
      <c r="AS169" s="80" t="s">
        <v>74</v>
      </c>
      <c r="AT169" s="135">
        <v>3400000</v>
      </c>
      <c r="AU169" s="82">
        <f t="shared" si="13"/>
        <v>0</v>
      </c>
      <c r="AV169" s="83">
        <f t="shared" si="14"/>
        <v>1</v>
      </c>
      <c r="AW169" s="80" t="s">
        <v>74</v>
      </c>
      <c r="AX169" s="67" t="s">
        <v>95</v>
      </c>
      <c r="AY169" s="185" t="s">
        <v>13675</v>
      </c>
      <c r="AZ169" s="68" t="s">
        <v>66</v>
      </c>
      <c r="BA169" s="68" t="s">
        <v>66</v>
      </c>
    </row>
    <row r="170" spans="2:53" x14ac:dyDescent="0.25">
      <c r="B170" s="68">
        <v>2024</v>
      </c>
      <c r="C170" s="68">
        <v>891780111</v>
      </c>
      <c r="D170" s="69" t="s">
        <v>64</v>
      </c>
      <c r="E170" s="70" t="s">
        <v>13674</v>
      </c>
      <c r="F170" s="70" t="s">
        <v>13673</v>
      </c>
      <c r="G170" s="251">
        <v>0</v>
      </c>
      <c r="H170" s="67" t="s">
        <v>72</v>
      </c>
      <c r="I170" s="69" t="s">
        <v>723</v>
      </c>
      <c r="J170" s="70" t="s">
        <v>13672</v>
      </c>
      <c r="K170" s="70">
        <v>2700000</v>
      </c>
      <c r="L170" s="68" t="s">
        <v>67</v>
      </c>
      <c r="M170" s="71" t="s">
        <v>9373</v>
      </c>
      <c r="N170" s="71">
        <v>1083007524</v>
      </c>
      <c r="O170" s="75">
        <v>1182</v>
      </c>
      <c r="P170" s="334">
        <v>45427</v>
      </c>
      <c r="Q170" s="70">
        <v>13800000</v>
      </c>
      <c r="R170" s="334">
        <v>45432</v>
      </c>
      <c r="S170" s="70">
        <v>3400000</v>
      </c>
      <c r="T170" s="67" t="s">
        <v>66</v>
      </c>
      <c r="U170" s="71">
        <v>85155333</v>
      </c>
      <c r="V170" s="71" t="s">
        <v>12146</v>
      </c>
      <c r="W170" s="78">
        <v>45432</v>
      </c>
      <c r="X170" s="78">
        <v>45432</v>
      </c>
      <c r="Y170" s="251" t="s">
        <v>74</v>
      </c>
      <c r="Z170" s="78">
        <v>45442</v>
      </c>
      <c r="AA170" s="71">
        <f t="shared" si="10"/>
        <v>10</v>
      </c>
      <c r="AB170" s="70">
        <v>0</v>
      </c>
      <c r="AC170" s="70">
        <v>0</v>
      </c>
      <c r="AD170" s="70">
        <v>0</v>
      </c>
      <c r="AE170" s="76" t="s">
        <v>74</v>
      </c>
      <c r="AF170" s="71">
        <f t="shared" si="11"/>
        <v>0</v>
      </c>
      <c r="AG170" s="70">
        <v>0</v>
      </c>
      <c r="AH170" s="70">
        <v>0</v>
      </c>
      <c r="AI170" s="76" t="s">
        <v>74</v>
      </c>
      <c r="AJ170" s="67">
        <v>0</v>
      </c>
      <c r="AK170" s="76" t="s">
        <v>74</v>
      </c>
      <c r="AL170" s="76" t="s">
        <v>74</v>
      </c>
      <c r="AM170" s="71">
        <f t="shared" si="12"/>
        <v>0</v>
      </c>
      <c r="AN170" s="71">
        <f>+K170+AC170-AH170</f>
        <v>2700000</v>
      </c>
      <c r="AO170" s="67" t="s">
        <v>94</v>
      </c>
      <c r="AP170" s="70">
        <v>0</v>
      </c>
      <c r="AQ170" s="67" t="s">
        <v>94</v>
      </c>
      <c r="AR170" s="70">
        <v>0</v>
      </c>
      <c r="AS170" s="80" t="s">
        <v>74</v>
      </c>
      <c r="AT170" s="135">
        <v>2700000</v>
      </c>
      <c r="AU170" s="82">
        <f t="shared" si="13"/>
        <v>0</v>
      </c>
      <c r="AV170" s="83">
        <f t="shared" si="14"/>
        <v>1</v>
      </c>
      <c r="AW170" s="80" t="s">
        <v>74</v>
      </c>
      <c r="AX170" s="67" t="s">
        <v>95</v>
      </c>
      <c r="AY170" s="185" t="s">
        <v>13671</v>
      </c>
      <c r="AZ170" s="68" t="s">
        <v>66</v>
      </c>
      <c r="BA170" s="68" t="s">
        <v>66</v>
      </c>
    </row>
    <row r="171" spans="2:53" x14ac:dyDescent="0.25">
      <c r="B171" s="68">
        <v>2024</v>
      </c>
      <c r="C171" s="68">
        <v>891780111</v>
      </c>
      <c r="D171" s="69" t="s">
        <v>64</v>
      </c>
      <c r="E171" s="70" t="s">
        <v>13670</v>
      </c>
      <c r="F171" s="70" t="s">
        <v>13669</v>
      </c>
      <c r="G171" s="251">
        <v>0</v>
      </c>
      <c r="H171" s="67" t="s">
        <v>72</v>
      </c>
      <c r="I171" s="69" t="s">
        <v>723</v>
      </c>
      <c r="J171" s="70" t="s">
        <v>13668</v>
      </c>
      <c r="K171" s="70">
        <v>5760000</v>
      </c>
      <c r="L171" s="68" t="s">
        <v>67</v>
      </c>
      <c r="M171" s="71" t="s">
        <v>13667</v>
      </c>
      <c r="N171" s="71">
        <v>1082996860</v>
      </c>
      <c r="O171" s="75">
        <v>216</v>
      </c>
      <c r="P171" s="334">
        <v>45322</v>
      </c>
      <c r="Q171" s="70">
        <v>67200000</v>
      </c>
      <c r="R171" s="334">
        <v>45434</v>
      </c>
      <c r="S171" s="70">
        <v>5760000</v>
      </c>
      <c r="T171" s="67" t="s">
        <v>66</v>
      </c>
      <c r="U171" s="71">
        <v>16078654</v>
      </c>
      <c r="V171" s="71" t="s">
        <v>1524</v>
      </c>
      <c r="W171" s="78">
        <v>45433</v>
      </c>
      <c r="X171" s="78">
        <v>45434</v>
      </c>
      <c r="Y171" s="251" t="s">
        <v>74</v>
      </c>
      <c r="Z171" s="78">
        <v>45498</v>
      </c>
      <c r="AA171" s="71">
        <f t="shared" si="10"/>
        <v>64</v>
      </c>
      <c r="AB171" s="70">
        <v>0</v>
      </c>
      <c r="AC171" s="70">
        <v>0</v>
      </c>
      <c r="AD171" s="70">
        <v>0</v>
      </c>
      <c r="AE171" s="76" t="s">
        <v>74</v>
      </c>
      <c r="AF171" s="71">
        <f t="shared" si="11"/>
        <v>0</v>
      </c>
      <c r="AG171" s="70">
        <v>0</v>
      </c>
      <c r="AH171" s="70">
        <v>0</v>
      </c>
      <c r="AI171" s="76" t="s">
        <v>74</v>
      </c>
      <c r="AJ171" s="67">
        <v>0</v>
      </c>
      <c r="AK171" s="76" t="s">
        <v>74</v>
      </c>
      <c r="AL171" s="76" t="s">
        <v>74</v>
      </c>
      <c r="AM171" s="71">
        <f t="shared" si="12"/>
        <v>0</v>
      </c>
      <c r="AN171" s="71">
        <f>+K171+AC171-AH171</f>
        <v>5760000</v>
      </c>
      <c r="AO171" s="67" t="s">
        <v>94</v>
      </c>
      <c r="AP171" s="70">
        <v>0</v>
      </c>
      <c r="AQ171" s="67" t="s">
        <v>94</v>
      </c>
      <c r="AR171" s="70">
        <v>0</v>
      </c>
      <c r="AS171" s="80" t="s">
        <v>74</v>
      </c>
      <c r="AT171" s="135">
        <v>5760000</v>
      </c>
      <c r="AU171" s="82">
        <f t="shared" si="13"/>
        <v>0</v>
      </c>
      <c r="AV171" s="83">
        <f t="shared" si="14"/>
        <v>1</v>
      </c>
      <c r="AW171" s="80" t="s">
        <v>74</v>
      </c>
      <c r="AX171" s="67" t="s">
        <v>95</v>
      </c>
      <c r="AY171" s="185" t="s">
        <v>13666</v>
      </c>
      <c r="AZ171" s="68" t="s">
        <v>66</v>
      </c>
      <c r="BA171" s="68" t="s">
        <v>66</v>
      </c>
    </row>
    <row r="172" spans="2:53" x14ac:dyDescent="0.25">
      <c r="B172" s="68">
        <v>2024</v>
      </c>
      <c r="C172" s="68">
        <v>891780111</v>
      </c>
      <c r="D172" s="69" t="s">
        <v>64</v>
      </c>
      <c r="E172" s="70" t="s">
        <v>13665</v>
      </c>
      <c r="F172" s="70" t="s">
        <v>13664</v>
      </c>
      <c r="G172" s="251">
        <v>0</v>
      </c>
      <c r="H172" s="67" t="s">
        <v>72</v>
      </c>
      <c r="I172" s="69" t="s">
        <v>723</v>
      </c>
      <c r="J172" s="70" t="s">
        <v>13663</v>
      </c>
      <c r="K172" s="70">
        <v>6500000</v>
      </c>
      <c r="L172" s="68" t="s">
        <v>67</v>
      </c>
      <c r="M172" s="71" t="s">
        <v>13662</v>
      </c>
      <c r="N172" s="71">
        <v>1083022598</v>
      </c>
      <c r="O172" s="75">
        <v>841</v>
      </c>
      <c r="P172" s="334">
        <v>45386</v>
      </c>
      <c r="Q172" s="70">
        <v>66600000</v>
      </c>
      <c r="R172" s="334">
        <v>45441</v>
      </c>
      <c r="S172" s="70">
        <v>6500000</v>
      </c>
      <c r="T172" s="67" t="s">
        <v>66</v>
      </c>
      <c r="U172" s="71">
        <v>1082939683</v>
      </c>
      <c r="V172" s="71" t="s">
        <v>12134</v>
      </c>
      <c r="W172" s="78">
        <v>45436</v>
      </c>
      <c r="X172" s="78">
        <v>45441</v>
      </c>
      <c r="Y172" s="251" t="s">
        <v>74</v>
      </c>
      <c r="Z172" s="78">
        <v>45472</v>
      </c>
      <c r="AA172" s="71">
        <f t="shared" si="10"/>
        <v>31</v>
      </c>
      <c r="AB172" s="70">
        <v>0</v>
      </c>
      <c r="AC172" s="70">
        <v>0</v>
      </c>
      <c r="AD172" s="70">
        <v>0</v>
      </c>
      <c r="AE172" s="76" t="s">
        <v>74</v>
      </c>
      <c r="AF172" s="71">
        <f t="shared" si="11"/>
        <v>0</v>
      </c>
      <c r="AG172" s="70">
        <v>1</v>
      </c>
      <c r="AH172" s="70">
        <v>6500000</v>
      </c>
      <c r="AI172" s="76">
        <v>45463</v>
      </c>
      <c r="AJ172" s="67">
        <v>0</v>
      </c>
      <c r="AK172" s="76" t="s">
        <v>74</v>
      </c>
      <c r="AL172" s="76" t="s">
        <v>74</v>
      </c>
      <c r="AM172" s="71">
        <f t="shared" si="12"/>
        <v>0</v>
      </c>
      <c r="AN172" s="71">
        <f>+K172+AC172-AH172</f>
        <v>0</v>
      </c>
      <c r="AO172" s="67" t="s">
        <v>94</v>
      </c>
      <c r="AP172" s="70">
        <v>0</v>
      </c>
      <c r="AQ172" s="67" t="s">
        <v>94</v>
      </c>
      <c r="AR172" s="70">
        <v>0</v>
      </c>
      <c r="AS172" s="80" t="s">
        <v>74</v>
      </c>
      <c r="AT172" s="135">
        <v>0</v>
      </c>
      <c r="AU172" s="82">
        <f t="shared" si="13"/>
        <v>0</v>
      </c>
      <c r="AV172" s="83" t="str">
        <f t="shared" si="14"/>
        <v>_</v>
      </c>
      <c r="AW172" s="80" t="s">
        <v>74</v>
      </c>
      <c r="AX172" s="67" t="s">
        <v>80</v>
      </c>
      <c r="AY172" s="185" t="s">
        <v>13661</v>
      </c>
      <c r="AZ172" s="68" t="s">
        <v>66</v>
      </c>
      <c r="BA172" s="68" t="s">
        <v>66</v>
      </c>
    </row>
    <row r="173" spans="2:53" x14ac:dyDescent="0.25">
      <c r="B173" s="68">
        <v>2024</v>
      </c>
      <c r="C173" s="68">
        <v>891780111</v>
      </c>
      <c r="D173" s="69" t="s">
        <v>64</v>
      </c>
      <c r="E173" s="70" t="s">
        <v>13660</v>
      </c>
      <c r="F173" s="70" t="s">
        <v>13659</v>
      </c>
      <c r="G173" s="251">
        <v>0</v>
      </c>
      <c r="H173" s="67" t="s">
        <v>72</v>
      </c>
      <c r="I173" s="69" t="s">
        <v>723</v>
      </c>
      <c r="J173" s="70" t="s">
        <v>13658</v>
      </c>
      <c r="K173" s="70">
        <v>6000000</v>
      </c>
      <c r="L173" s="68" t="s">
        <v>67</v>
      </c>
      <c r="M173" s="71" t="s">
        <v>13657</v>
      </c>
      <c r="N173" s="71">
        <v>1121299574</v>
      </c>
      <c r="O173" s="75">
        <v>841</v>
      </c>
      <c r="P173" s="334">
        <v>45386</v>
      </c>
      <c r="Q173" s="70">
        <v>66600000</v>
      </c>
      <c r="R173" s="334">
        <v>45440</v>
      </c>
      <c r="S173" s="70">
        <v>6000000</v>
      </c>
      <c r="T173" s="67" t="s">
        <v>66</v>
      </c>
      <c r="U173" s="71">
        <v>1082939683</v>
      </c>
      <c r="V173" s="71" t="s">
        <v>12134</v>
      </c>
      <c r="W173" s="78">
        <v>45436</v>
      </c>
      <c r="X173" s="78">
        <v>45440</v>
      </c>
      <c r="Y173" s="251" t="s">
        <v>74</v>
      </c>
      <c r="Z173" s="78">
        <v>45471</v>
      </c>
      <c r="AA173" s="71">
        <f t="shared" si="10"/>
        <v>31</v>
      </c>
      <c r="AB173" s="70">
        <v>0</v>
      </c>
      <c r="AC173" s="70">
        <v>0</v>
      </c>
      <c r="AD173" s="70">
        <v>0</v>
      </c>
      <c r="AE173" s="76" t="s">
        <v>74</v>
      </c>
      <c r="AF173" s="71">
        <f t="shared" si="11"/>
        <v>0</v>
      </c>
      <c r="AG173" s="70">
        <v>0</v>
      </c>
      <c r="AH173" s="70">
        <v>0</v>
      </c>
      <c r="AI173" s="76" t="s">
        <v>74</v>
      </c>
      <c r="AJ173" s="67">
        <v>0</v>
      </c>
      <c r="AK173" s="76" t="s">
        <v>74</v>
      </c>
      <c r="AL173" s="76" t="s">
        <v>74</v>
      </c>
      <c r="AM173" s="71">
        <f t="shared" si="12"/>
        <v>0</v>
      </c>
      <c r="AN173" s="71">
        <f>+K173+AC173-AH173</f>
        <v>6000000</v>
      </c>
      <c r="AO173" s="67" t="s">
        <v>94</v>
      </c>
      <c r="AP173" s="70">
        <v>0</v>
      </c>
      <c r="AQ173" s="67" t="s">
        <v>94</v>
      </c>
      <c r="AR173" s="70">
        <v>0</v>
      </c>
      <c r="AS173" s="80" t="s">
        <v>74</v>
      </c>
      <c r="AT173" s="135">
        <v>0</v>
      </c>
      <c r="AU173" s="82">
        <f t="shared" si="13"/>
        <v>6000000</v>
      </c>
      <c r="AV173" s="83">
        <f t="shared" si="14"/>
        <v>0</v>
      </c>
      <c r="AW173" s="80" t="s">
        <v>74</v>
      </c>
      <c r="AX173" s="67" t="s">
        <v>95</v>
      </c>
      <c r="AY173" s="185" t="s">
        <v>13656</v>
      </c>
      <c r="AZ173" s="68" t="s">
        <v>66</v>
      </c>
      <c r="BA173" s="68" t="s">
        <v>66</v>
      </c>
    </row>
    <row r="174" spans="2:53" x14ac:dyDescent="0.25">
      <c r="B174" s="68">
        <v>2024</v>
      </c>
      <c r="C174" s="68">
        <v>891780111</v>
      </c>
      <c r="D174" s="69" t="s">
        <v>64</v>
      </c>
      <c r="E174" s="70" t="s">
        <v>13655</v>
      </c>
      <c r="F174" s="70" t="s">
        <v>13654</v>
      </c>
      <c r="G174" s="251">
        <v>0</v>
      </c>
      <c r="H174" s="67" t="s">
        <v>72</v>
      </c>
      <c r="I174" s="69" t="s">
        <v>65</v>
      </c>
      <c r="J174" s="70" t="s">
        <v>13653</v>
      </c>
      <c r="K174" s="70">
        <v>1500000</v>
      </c>
      <c r="L174" s="68" t="s">
        <v>67</v>
      </c>
      <c r="M174" s="71" t="s">
        <v>13652</v>
      </c>
      <c r="N174" s="71">
        <v>860512330</v>
      </c>
      <c r="O174" s="75">
        <v>826</v>
      </c>
      <c r="P174" s="334">
        <v>45385</v>
      </c>
      <c r="Q174" s="70">
        <v>1500000</v>
      </c>
      <c r="R174" s="334">
        <v>45440</v>
      </c>
      <c r="S174" s="70">
        <v>1500000</v>
      </c>
      <c r="T174" s="67" t="s">
        <v>66</v>
      </c>
      <c r="U174" s="71">
        <v>85155333</v>
      </c>
      <c r="V174" s="71" t="s">
        <v>12146</v>
      </c>
      <c r="W174" s="78">
        <v>45440</v>
      </c>
      <c r="X174" s="78">
        <v>45440</v>
      </c>
      <c r="Y174" s="251" t="s">
        <v>74</v>
      </c>
      <c r="Z174" s="78">
        <v>45458</v>
      </c>
      <c r="AA174" s="71">
        <f t="shared" si="10"/>
        <v>18</v>
      </c>
      <c r="AB174" s="70">
        <v>0</v>
      </c>
      <c r="AC174" s="70">
        <v>0</v>
      </c>
      <c r="AD174" s="70">
        <v>0</v>
      </c>
      <c r="AE174" s="76" t="s">
        <v>74</v>
      </c>
      <c r="AF174" s="71">
        <f t="shared" si="11"/>
        <v>0</v>
      </c>
      <c r="AG174" s="70">
        <v>0</v>
      </c>
      <c r="AH174" s="70">
        <v>0</v>
      </c>
      <c r="AI174" s="76" t="s">
        <v>74</v>
      </c>
      <c r="AJ174" s="67">
        <v>0</v>
      </c>
      <c r="AK174" s="76" t="s">
        <v>74</v>
      </c>
      <c r="AL174" s="76" t="s">
        <v>74</v>
      </c>
      <c r="AM174" s="71">
        <f t="shared" si="12"/>
        <v>0</v>
      </c>
      <c r="AN174" s="71">
        <f>+K174+AC174-AH174</f>
        <v>1500000</v>
      </c>
      <c r="AO174" s="67" t="s">
        <v>66</v>
      </c>
      <c r="AP174" s="70">
        <v>1500000</v>
      </c>
      <c r="AQ174" s="67" t="s">
        <v>94</v>
      </c>
      <c r="AR174" s="70">
        <v>0</v>
      </c>
      <c r="AS174" s="80" t="s">
        <v>74</v>
      </c>
      <c r="AT174" s="135">
        <v>805450</v>
      </c>
      <c r="AU174" s="82">
        <f t="shared" si="13"/>
        <v>694550</v>
      </c>
      <c r="AV174" s="83">
        <f t="shared" si="14"/>
        <v>0.5369666666666667</v>
      </c>
      <c r="AW174" s="80" t="s">
        <v>74</v>
      </c>
      <c r="AX174" s="67" t="s">
        <v>95</v>
      </c>
      <c r="AY174" s="185" t="s">
        <v>13651</v>
      </c>
      <c r="AZ174" s="68" t="s">
        <v>66</v>
      </c>
      <c r="BA174" s="68" t="s">
        <v>66</v>
      </c>
    </row>
    <row r="175" spans="2:53" x14ac:dyDescent="0.25">
      <c r="B175" s="68">
        <v>2024</v>
      </c>
      <c r="C175" s="68">
        <v>891780111</v>
      </c>
      <c r="D175" s="69" t="s">
        <v>64</v>
      </c>
      <c r="E175" s="70" t="s">
        <v>13650</v>
      </c>
      <c r="F175" s="70" t="s">
        <v>13649</v>
      </c>
      <c r="G175" s="251">
        <v>0</v>
      </c>
      <c r="H175" s="67" t="s">
        <v>72</v>
      </c>
      <c r="I175" s="69" t="s">
        <v>723</v>
      </c>
      <c r="J175" s="70" t="s">
        <v>13648</v>
      </c>
      <c r="K175" s="70">
        <v>1440000</v>
      </c>
      <c r="L175" s="68" t="s">
        <v>67</v>
      </c>
      <c r="M175" s="71" t="s">
        <v>12951</v>
      </c>
      <c r="N175" s="71">
        <v>40941511</v>
      </c>
      <c r="O175" s="75">
        <v>216</v>
      </c>
      <c r="P175" s="334">
        <v>45322</v>
      </c>
      <c r="Q175" s="70">
        <v>67200000</v>
      </c>
      <c r="R175" s="334">
        <v>45447</v>
      </c>
      <c r="S175" s="70">
        <v>1440000</v>
      </c>
      <c r="T175" s="67" t="s">
        <v>66</v>
      </c>
      <c r="U175" s="71">
        <v>16078654</v>
      </c>
      <c r="V175" s="71" t="s">
        <v>1524</v>
      </c>
      <c r="W175" s="78">
        <v>45447</v>
      </c>
      <c r="X175" s="78">
        <v>45447</v>
      </c>
      <c r="Y175" s="251" t="s">
        <v>74</v>
      </c>
      <c r="Z175" s="78">
        <v>45453</v>
      </c>
      <c r="AA175" s="71">
        <f t="shared" si="10"/>
        <v>6</v>
      </c>
      <c r="AB175" s="70">
        <v>0</v>
      </c>
      <c r="AC175" s="70">
        <v>0</v>
      </c>
      <c r="AD175" s="70">
        <v>0</v>
      </c>
      <c r="AE175" s="76" t="s">
        <v>74</v>
      </c>
      <c r="AF175" s="71">
        <f t="shared" si="11"/>
        <v>0</v>
      </c>
      <c r="AG175" s="70">
        <v>0</v>
      </c>
      <c r="AH175" s="70">
        <v>0</v>
      </c>
      <c r="AI175" s="76" t="s">
        <v>74</v>
      </c>
      <c r="AJ175" s="67">
        <v>0</v>
      </c>
      <c r="AK175" s="76" t="s">
        <v>74</v>
      </c>
      <c r="AL175" s="76" t="s">
        <v>74</v>
      </c>
      <c r="AM175" s="71">
        <f t="shared" si="12"/>
        <v>0</v>
      </c>
      <c r="AN175" s="71">
        <f>+K175+AC175-AH175</f>
        <v>1440000</v>
      </c>
      <c r="AO175" s="67" t="s">
        <v>94</v>
      </c>
      <c r="AP175" s="70">
        <v>0</v>
      </c>
      <c r="AQ175" s="67" t="s">
        <v>94</v>
      </c>
      <c r="AR175" s="70">
        <v>0</v>
      </c>
      <c r="AS175" s="80" t="s">
        <v>74</v>
      </c>
      <c r="AT175" s="135">
        <v>1440000</v>
      </c>
      <c r="AU175" s="82">
        <f t="shared" si="13"/>
        <v>0</v>
      </c>
      <c r="AV175" s="83">
        <f t="shared" si="14"/>
        <v>1</v>
      </c>
      <c r="AW175" s="80" t="s">
        <v>74</v>
      </c>
      <c r="AX175" s="67" t="s">
        <v>95</v>
      </c>
      <c r="AY175" s="185" t="s">
        <v>13647</v>
      </c>
      <c r="AZ175" s="68" t="s">
        <v>66</v>
      </c>
      <c r="BA175" s="68" t="s">
        <v>66</v>
      </c>
    </row>
    <row r="176" spans="2:53" x14ac:dyDescent="0.25">
      <c r="B176" s="68">
        <v>2024</v>
      </c>
      <c r="C176" s="68">
        <v>891780111</v>
      </c>
      <c r="D176" s="69" t="s">
        <v>64</v>
      </c>
      <c r="E176" s="71" t="s">
        <v>13646</v>
      </c>
      <c r="F176" s="71" t="s">
        <v>13645</v>
      </c>
      <c r="G176" s="251">
        <v>0</v>
      </c>
      <c r="H176" s="67" t="s">
        <v>72</v>
      </c>
      <c r="I176" s="69" t="s">
        <v>723</v>
      </c>
      <c r="J176" s="71" t="s">
        <v>13644</v>
      </c>
      <c r="K176" s="71">
        <v>2000000</v>
      </c>
      <c r="L176" s="68" t="s">
        <v>67</v>
      </c>
      <c r="M176" s="71" t="s">
        <v>13643</v>
      </c>
      <c r="N176" s="71">
        <v>1192896103</v>
      </c>
      <c r="O176" s="71">
        <v>824</v>
      </c>
      <c r="P176" s="332">
        <v>45385</v>
      </c>
      <c r="Q176" s="71">
        <v>46000000</v>
      </c>
      <c r="R176" s="332">
        <v>45450</v>
      </c>
      <c r="S176" s="71">
        <v>2000000</v>
      </c>
      <c r="T176" s="67" t="s">
        <v>66</v>
      </c>
      <c r="U176" s="71">
        <v>12564670</v>
      </c>
      <c r="V176" s="71" t="s">
        <v>13642</v>
      </c>
      <c r="W176" s="202">
        <v>45449</v>
      </c>
      <c r="X176" s="202">
        <v>45450</v>
      </c>
      <c r="Y176" s="251" t="s">
        <v>74</v>
      </c>
      <c r="Z176" s="202">
        <v>45462</v>
      </c>
      <c r="AA176" s="71">
        <f t="shared" si="10"/>
        <v>12</v>
      </c>
      <c r="AB176" s="70">
        <v>0</v>
      </c>
      <c r="AC176" s="70">
        <v>0</v>
      </c>
      <c r="AD176" s="70">
        <v>0</v>
      </c>
      <c r="AE176" s="76" t="s">
        <v>74</v>
      </c>
      <c r="AF176" s="71">
        <f t="shared" si="11"/>
        <v>0</v>
      </c>
      <c r="AG176" s="70">
        <v>0</v>
      </c>
      <c r="AH176" s="70">
        <v>0</v>
      </c>
      <c r="AI176" s="76" t="s">
        <v>74</v>
      </c>
      <c r="AJ176" s="67">
        <v>0</v>
      </c>
      <c r="AK176" s="76" t="s">
        <v>74</v>
      </c>
      <c r="AL176" s="76" t="s">
        <v>74</v>
      </c>
      <c r="AM176" s="71">
        <f t="shared" si="12"/>
        <v>0</v>
      </c>
      <c r="AN176" s="71">
        <f>+K176+AC176-AH176</f>
        <v>2000000</v>
      </c>
      <c r="AO176" s="251" t="s">
        <v>94</v>
      </c>
      <c r="AP176" s="70">
        <v>0</v>
      </c>
      <c r="AQ176" s="67" t="s">
        <v>94</v>
      </c>
      <c r="AR176" s="70">
        <v>0</v>
      </c>
      <c r="AS176" s="80" t="s">
        <v>74</v>
      </c>
      <c r="AT176" s="135">
        <v>0</v>
      </c>
      <c r="AU176" s="82">
        <f t="shared" si="13"/>
        <v>2000000</v>
      </c>
      <c r="AV176" s="83">
        <f t="shared" si="14"/>
        <v>0</v>
      </c>
      <c r="AW176" s="80" t="s">
        <v>74</v>
      </c>
      <c r="AX176" s="67" t="s">
        <v>95</v>
      </c>
      <c r="AY176" s="186" t="s">
        <v>13641</v>
      </c>
      <c r="AZ176" s="68" t="s">
        <v>66</v>
      </c>
      <c r="BA176" s="68" t="s">
        <v>66</v>
      </c>
    </row>
    <row r="177" spans="2:53" x14ac:dyDescent="0.25">
      <c r="B177" s="68">
        <v>2024</v>
      </c>
      <c r="C177" s="68">
        <v>891780111</v>
      </c>
      <c r="D177" s="69" t="s">
        <v>64</v>
      </c>
      <c r="E177" s="70" t="s">
        <v>13640</v>
      </c>
      <c r="F177" s="70" t="s">
        <v>13639</v>
      </c>
      <c r="G177" s="251">
        <v>0</v>
      </c>
      <c r="H177" s="67" t="s">
        <v>72</v>
      </c>
      <c r="I177" s="69" t="s">
        <v>723</v>
      </c>
      <c r="J177" s="70" t="s">
        <v>13638</v>
      </c>
      <c r="K177" s="70">
        <v>1440000</v>
      </c>
      <c r="L177" s="68" t="s">
        <v>67</v>
      </c>
      <c r="M177" s="71" t="s">
        <v>13637</v>
      </c>
      <c r="N177" s="71">
        <v>1082909660</v>
      </c>
      <c r="O177" s="75">
        <v>216</v>
      </c>
      <c r="P177" s="334">
        <v>45322</v>
      </c>
      <c r="Q177" s="70">
        <v>67200000</v>
      </c>
      <c r="R177" s="334">
        <v>45450</v>
      </c>
      <c r="S177" s="70">
        <v>1440000</v>
      </c>
      <c r="T177" s="67" t="s">
        <v>66</v>
      </c>
      <c r="U177" s="71">
        <v>16078654</v>
      </c>
      <c r="V177" s="71" t="s">
        <v>12187</v>
      </c>
      <c r="W177" s="78">
        <v>45449</v>
      </c>
      <c r="X177" s="78">
        <v>45451</v>
      </c>
      <c r="Y177" s="251" t="s">
        <v>74</v>
      </c>
      <c r="Z177" s="78">
        <v>45464</v>
      </c>
      <c r="AA177" s="71">
        <f t="shared" si="10"/>
        <v>13</v>
      </c>
      <c r="AB177" s="70">
        <v>0</v>
      </c>
      <c r="AC177" s="70">
        <v>0</v>
      </c>
      <c r="AD177" s="70">
        <v>0</v>
      </c>
      <c r="AE177" s="76" t="s">
        <v>74</v>
      </c>
      <c r="AF177" s="71">
        <f t="shared" si="11"/>
        <v>0</v>
      </c>
      <c r="AG177" s="70">
        <v>0</v>
      </c>
      <c r="AH177" s="70">
        <v>0</v>
      </c>
      <c r="AI177" s="76" t="s">
        <v>74</v>
      </c>
      <c r="AJ177" s="67">
        <v>0</v>
      </c>
      <c r="AK177" s="76" t="s">
        <v>74</v>
      </c>
      <c r="AL177" s="76" t="s">
        <v>74</v>
      </c>
      <c r="AM177" s="71">
        <f t="shared" si="12"/>
        <v>0</v>
      </c>
      <c r="AN177" s="71">
        <f>+K177+AC177-AH177</f>
        <v>1440000</v>
      </c>
      <c r="AO177" s="67" t="s">
        <v>94</v>
      </c>
      <c r="AP177" s="70">
        <v>0</v>
      </c>
      <c r="AQ177" s="67" t="s">
        <v>94</v>
      </c>
      <c r="AR177" s="70">
        <v>0</v>
      </c>
      <c r="AS177" s="80" t="s">
        <v>74</v>
      </c>
      <c r="AT177" s="135">
        <v>1440000</v>
      </c>
      <c r="AU177" s="82">
        <f t="shared" si="13"/>
        <v>0</v>
      </c>
      <c r="AV177" s="83">
        <f t="shared" si="14"/>
        <v>1</v>
      </c>
      <c r="AW177" s="80" t="s">
        <v>74</v>
      </c>
      <c r="AX177" s="67" t="s">
        <v>95</v>
      </c>
      <c r="AY177" s="185" t="s">
        <v>13636</v>
      </c>
      <c r="AZ177" s="68" t="s">
        <v>66</v>
      </c>
      <c r="BA177" s="68" t="s">
        <v>66</v>
      </c>
    </row>
    <row r="178" spans="2:53" x14ac:dyDescent="0.25">
      <c r="B178" s="68">
        <v>2024</v>
      </c>
      <c r="C178" s="68">
        <v>891780111</v>
      </c>
      <c r="D178" s="69" t="s">
        <v>64</v>
      </c>
      <c r="E178" s="70" t="s">
        <v>13635</v>
      </c>
      <c r="F178" s="70" t="s">
        <v>13634</v>
      </c>
      <c r="G178" s="251">
        <v>0</v>
      </c>
      <c r="H178" s="67" t="s">
        <v>72</v>
      </c>
      <c r="I178" s="69" t="s">
        <v>723</v>
      </c>
      <c r="J178" s="71" t="s">
        <v>13633</v>
      </c>
      <c r="K178" s="70">
        <v>7600000</v>
      </c>
      <c r="L178" s="68" t="s">
        <v>67</v>
      </c>
      <c r="M178" s="71" t="s">
        <v>3591</v>
      </c>
      <c r="N178" s="71">
        <v>1004369361</v>
      </c>
      <c r="O178" s="71">
        <v>435</v>
      </c>
      <c r="P178" s="334">
        <v>45343</v>
      </c>
      <c r="Q178" s="71">
        <v>163000000</v>
      </c>
      <c r="R178" s="334">
        <v>45450</v>
      </c>
      <c r="S178" s="70">
        <v>7600000</v>
      </c>
      <c r="T178" s="67" t="s">
        <v>66</v>
      </c>
      <c r="U178" s="86">
        <v>72220242</v>
      </c>
      <c r="V178" s="71" t="s">
        <v>13617</v>
      </c>
      <c r="W178" s="78">
        <v>45449</v>
      </c>
      <c r="X178" s="78">
        <v>45450</v>
      </c>
      <c r="Y178" s="251" t="s">
        <v>74</v>
      </c>
      <c r="Z178" s="78">
        <v>45561</v>
      </c>
      <c r="AA178" s="71">
        <f t="shared" si="10"/>
        <v>111</v>
      </c>
      <c r="AB178" s="70">
        <v>0</v>
      </c>
      <c r="AC178" s="70">
        <v>0</v>
      </c>
      <c r="AD178" s="70">
        <v>0</v>
      </c>
      <c r="AE178" s="76" t="s">
        <v>74</v>
      </c>
      <c r="AF178" s="71">
        <f t="shared" si="11"/>
        <v>0</v>
      </c>
      <c r="AG178" s="70">
        <v>0</v>
      </c>
      <c r="AH178" s="70">
        <v>0</v>
      </c>
      <c r="AI178" s="76" t="s">
        <v>74</v>
      </c>
      <c r="AJ178" s="67">
        <v>1</v>
      </c>
      <c r="AK178" s="76">
        <v>45544</v>
      </c>
      <c r="AL178" s="76">
        <v>45606</v>
      </c>
      <c r="AM178" s="71">
        <f t="shared" si="12"/>
        <v>62</v>
      </c>
      <c r="AN178" s="71">
        <f>+K178+AC178-AH178</f>
        <v>7600000</v>
      </c>
      <c r="AO178" s="67" t="s">
        <v>94</v>
      </c>
      <c r="AP178" s="70">
        <v>0</v>
      </c>
      <c r="AQ178" s="67" t="s">
        <v>94</v>
      </c>
      <c r="AR178" s="70">
        <v>0</v>
      </c>
      <c r="AS178" s="80" t="s">
        <v>74</v>
      </c>
      <c r="AT178" s="135">
        <v>5700000</v>
      </c>
      <c r="AU178" s="82">
        <f t="shared" si="13"/>
        <v>1900000</v>
      </c>
      <c r="AV178" s="83">
        <f t="shared" si="14"/>
        <v>0.75</v>
      </c>
      <c r="AW178" s="80" t="s">
        <v>74</v>
      </c>
      <c r="AX178" s="67" t="s">
        <v>95</v>
      </c>
      <c r="AY178" s="185" t="s">
        <v>13632</v>
      </c>
      <c r="AZ178" s="68" t="s">
        <v>66</v>
      </c>
      <c r="BA178" s="68" t="s">
        <v>66</v>
      </c>
    </row>
    <row r="179" spans="2:53" x14ac:dyDescent="0.25">
      <c r="B179" s="68">
        <v>2024</v>
      </c>
      <c r="C179" s="68">
        <v>891780111</v>
      </c>
      <c r="D179" s="69" t="s">
        <v>64</v>
      </c>
      <c r="E179" s="70" t="s">
        <v>13631</v>
      </c>
      <c r="F179" s="70" t="s">
        <v>13630</v>
      </c>
      <c r="G179" s="251">
        <v>0</v>
      </c>
      <c r="H179" s="67" t="s">
        <v>72</v>
      </c>
      <c r="I179" s="69" t="s">
        <v>723</v>
      </c>
      <c r="J179" s="70" t="s">
        <v>13629</v>
      </c>
      <c r="K179" s="70">
        <v>7600000</v>
      </c>
      <c r="L179" s="68" t="s">
        <v>67</v>
      </c>
      <c r="M179" s="71" t="s">
        <v>13628</v>
      </c>
      <c r="N179" s="71">
        <v>1082998041</v>
      </c>
      <c r="O179" s="71">
        <v>435</v>
      </c>
      <c r="P179" s="334">
        <v>45343</v>
      </c>
      <c r="Q179" s="71">
        <v>163000000</v>
      </c>
      <c r="R179" s="334">
        <v>45450</v>
      </c>
      <c r="S179" s="70">
        <v>7600000</v>
      </c>
      <c r="T179" s="67" t="s">
        <v>66</v>
      </c>
      <c r="U179" s="86">
        <v>72220242</v>
      </c>
      <c r="V179" s="71" t="s">
        <v>13617</v>
      </c>
      <c r="W179" s="78">
        <v>45449</v>
      </c>
      <c r="X179" s="78">
        <v>45450</v>
      </c>
      <c r="Y179" s="251" t="s">
        <v>74</v>
      </c>
      <c r="Z179" s="78">
        <v>45561</v>
      </c>
      <c r="AA179" s="71">
        <f t="shared" si="10"/>
        <v>111</v>
      </c>
      <c r="AB179" s="70">
        <v>0</v>
      </c>
      <c r="AC179" s="70">
        <v>0</v>
      </c>
      <c r="AD179" s="70">
        <v>0</v>
      </c>
      <c r="AE179" s="76" t="s">
        <v>74</v>
      </c>
      <c r="AF179" s="71">
        <f t="shared" si="11"/>
        <v>0</v>
      </c>
      <c r="AG179" s="70">
        <v>0</v>
      </c>
      <c r="AH179" s="70">
        <v>0</v>
      </c>
      <c r="AI179" s="76" t="s">
        <v>74</v>
      </c>
      <c r="AJ179" s="67">
        <v>1</v>
      </c>
      <c r="AK179" s="76">
        <v>45544</v>
      </c>
      <c r="AL179" s="76">
        <v>45606</v>
      </c>
      <c r="AM179" s="71">
        <f t="shared" si="12"/>
        <v>62</v>
      </c>
      <c r="AN179" s="71">
        <f>+K179+AC179-AH179</f>
        <v>7600000</v>
      </c>
      <c r="AO179" s="67" t="s">
        <v>94</v>
      </c>
      <c r="AP179" s="70">
        <v>0</v>
      </c>
      <c r="AQ179" s="67" t="s">
        <v>94</v>
      </c>
      <c r="AR179" s="70">
        <v>0</v>
      </c>
      <c r="AS179" s="80" t="s">
        <v>74</v>
      </c>
      <c r="AT179" s="135">
        <v>5700000</v>
      </c>
      <c r="AU179" s="82">
        <f t="shared" si="13"/>
        <v>1900000</v>
      </c>
      <c r="AV179" s="83">
        <f t="shared" si="14"/>
        <v>0.75</v>
      </c>
      <c r="AW179" s="80" t="s">
        <v>74</v>
      </c>
      <c r="AX179" s="67" t="s">
        <v>95</v>
      </c>
      <c r="AY179" s="185" t="s">
        <v>13627</v>
      </c>
      <c r="AZ179" s="68" t="s">
        <v>66</v>
      </c>
      <c r="BA179" s="68" t="s">
        <v>66</v>
      </c>
    </row>
    <row r="180" spans="2:53" x14ac:dyDescent="0.25">
      <c r="B180" s="68">
        <v>2024</v>
      </c>
      <c r="C180" s="68">
        <v>891780111</v>
      </c>
      <c r="D180" s="69" t="s">
        <v>64</v>
      </c>
      <c r="E180" s="70" t="s">
        <v>13626</v>
      </c>
      <c r="F180" s="70" t="s">
        <v>13625</v>
      </c>
      <c r="G180" s="251">
        <v>0</v>
      </c>
      <c r="H180" s="67" t="s">
        <v>72</v>
      </c>
      <c r="I180" s="69" t="s">
        <v>723</v>
      </c>
      <c r="J180" s="70" t="s">
        <v>13624</v>
      </c>
      <c r="K180" s="70">
        <v>15200000</v>
      </c>
      <c r="L180" s="68" t="s">
        <v>67</v>
      </c>
      <c r="M180" s="71" t="s">
        <v>13623</v>
      </c>
      <c r="N180" s="71">
        <v>1083024056</v>
      </c>
      <c r="O180" s="71">
        <v>435</v>
      </c>
      <c r="P180" s="334">
        <v>45343</v>
      </c>
      <c r="Q180" s="71">
        <v>163000000</v>
      </c>
      <c r="R180" s="334">
        <v>45450</v>
      </c>
      <c r="S180" s="70">
        <v>15200000</v>
      </c>
      <c r="T180" s="67" t="s">
        <v>66</v>
      </c>
      <c r="U180" s="86">
        <v>72220242</v>
      </c>
      <c r="V180" s="71" t="s">
        <v>13617</v>
      </c>
      <c r="W180" s="78">
        <v>45449</v>
      </c>
      <c r="X180" s="78">
        <v>45450</v>
      </c>
      <c r="Y180" s="251" t="s">
        <v>74</v>
      </c>
      <c r="Z180" s="78">
        <v>45561</v>
      </c>
      <c r="AA180" s="71">
        <f t="shared" si="10"/>
        <v>111</v>
      </c>
      <c r="AB180" s="70">
        <v>0</v>
      </c>
      <c r="AC180" s="70">
        <v>0</v>
      </c>
      <c r="AD180" s="70">
        <v>0</v>
      </c>
      <c r="AE180" s="76" t="s">
        <v>74</v>
      </c>
      <c r="AF180" s="71">
        <f t="shared" si="11"/>
        <v>0</v>
      </c>
      <c r="AG180" s="70">
        <v>0</v>
      </c>
      <c r="AH180" s="70">
        <v>0</v>
      </c>
      <c r="AI180" s="76" t="s">
        <v>74</v>
      </c>
      <c r="AJ180" s="67">
        <v>1</v>
      </c>
      <c r="AK180" s="76">
        <v>45544</v>
      </c>
      <c r="AL180" s="76">
        <v>45606</v>
      </c>
      <c r="AM180" s="71">
        <f t="shared" si="12"/>
        <v>62</v>
      </c>
      <c r="AN180" s="71">
        <f>+K180+AC180-AH180</f>
        <v>15200000</v>
      </c>
      <c r="AO180" s="67" t="s">
        <v>94</v>
      </c>
      <c r="AP180" s="70">
        <v>0</v>
      </c>
      <c r="AQ180" s="67" t="s">
        <v>94</v>
      </c>
      <c r="AR180" s="70">
        <v>0</v>
      </c>
      <c r="AS180" s="80" t="s">
        <v>74</v>
      </c>
      <c r="AT180" s="135">
        <v>11400000</v>
      </c>
      <c r="AU180" s="82">
        <f t="shared" si="13"/>
        <v>3800000</v>
      </c>
      <c r="AV180" s="83">
        <f t="shared" si="14"/>
        <v>0.75</v>
      </c>
      <c r="AW180" s="80" t="s">
        <v>74</v>
      </c>
      <c r="AX180" s="67" t="s">
        <v>95</v>
      </c>
      <c r="AY180" s="185" t="s">
        <v>13622</v>
      </c>
      <c r="AZ180" s="68" t="s">
        <v>66</v>
      </c>
      <c r="BA180" s="68" t="s">
        <v>66</v>
      </c>
    </row>
    <row r="181" spans="2:53" x14ac:dyDescent="0.25">
      <c r="B181" s="68">
        <v>2024</v>
      </c>
      <c r="C181" s="68">
        <v>891780111</v>
      </c>
      <c r="D181" s="69" t="s">
        <v>64</v>
      </c>
      <c r="E181" s="70" t="s">
        <v>13621</v>
      </c>
      <c r="F181" s="70" t="s">
        <v>13620</v>
      </c>
      <c r="G181" s="251">
        <v>0</v>
      </c>
      <c r="H181" s="67" t="s">
        <v>72</v>
      </c>
      <c r="I181" s="69" t="s">
        <v>723</v>
      </c>
      <c r="J181" s="70" t="s">
        <v>13619</v>
      </c>
      <c r="K181" s="70">
        <v>2300000</v>
      </c>
      <c r="L181" s="68" t="s">
        <v>67</v>
      </c>
      <c r="M181" s="71" t="s">
        <v>13618</v>
      </c>
      <c r="N181" s="71">
        <v>1123631254</v>
      </c>
      <c r="O181" s="71">
        <v>435</v>
      </c>
      <c r="P181" s="334">
        <v>45343</v>
      </c>
      <c r="Q181" s="71">
        <v>163000000</v>
      </c>
      <c r="R181" s="334">
        <v>45450</v>
      </c>
      <c r="S181" s="70">
        <v>2300000</v>
      </c>
      <c r="T181" s="67" t="s">
        <v>66</v>
      </c>
      <c r="U181" s="86">
        <v>72220242</v>
      </c>
      <c r="V181" s="71" t="s">
        <v>13617</v>
      </c>
      <c r="W181" s="78">
        <v>45449</v>
      </c>
      <c r="X181" s="78">
        <v>45450</v>
      </c>
      <c r="Y181" s="251" t="s">
        <v>74</v>
      </c>
      <c r="Z181" s="78">
        <v>45473</v>
      </c>
      <c r="AA181" s="71">
        <f t="shared" si="10"/>
        <v>23</v>
      </c>
      <c r="AB181" s="70">
        <v>0</v>
      </c>
      <c r="AC181" s="70">
        <v>0</v>
      </c>
      <c r="AD181" s="70">
        <v>0</v>
      </c>
      <c r="AE181" s="76" t="s">
        <v>74</v>
      </c>
      <c r="AF181" s="71">
        <f t="shared" si="11"/>
        <v>0</v>
      </c>
      <c r="AG181" s="70">
        <v>0</v>
      </c>
      <c r="AH181" s="70">
        <v>0</v>
      </c>
      <c r="AI181" s="76" t="s">
        <v>74</v>
      </c>
      <c r="AJ181" s="67">
        <v>0</v>
      </c>
      <c r="AK181" s="76" t="s">
        <v>74</v>
      </c>
      <c r="AL181" s="76" t="s">
        <v>74</v>
      </c>
      <c r="AM181" s="71">
        <f t="shared" si="12"/>
        <v>0</v>
      </c>
      <c r="AN181" s="71">
        <f>+K181+AC181-AH181</f>
        <v>2300000</v>
      </c>
      <c r="AO181" s="67" t="s">
        <v>94</v>
      </c>
      <c r="AP181" s="70">
        <v>0</v>
      </c>
      <c r="AQ181" s="67" t="s">
        <v>94</v>
      </c>
      <c r="AR181" s="70">
        <v>0</v>
      </c>
      <c r="AS181" s="80" t="s">
        <v>74</v>
      </c>
      <c r="AT181" s="135">
        <v>2300000</v>
      </c>
      <c r="AU181" s="82">
        <f t="shared" si="13"/>
        <v>0</v>
      </c>
      <c r="AV181" s="83">
        <f t="shared" si="14"/>
        <v>1</v>
      </c>
      <c r="AW181" s="80" t="s">
        <v>74</v>
      </c>
      <c r="AX181" s="67" t="s">
        <v>95</v>
      </c>
      <c r="AY181" s="185" t="s">
        <v>13616</v>
      </c>
      <c r="AZ181" s="68" t="s">
        <v>66</v>
      </c>
      <c r="BA181" s="68" t="s">
        <v>66</v>
      </c>
    </row>
    <row r="182" spans="2:53" x14ac:dyDescent="0.25">
      <c r="B182" s="68">
        <v>2024</v>
      </c>
      <c r="C182" s="68">
        <v>891780111</v>
      </c>
      <c r="D182" s="69" t="s">
        <v>64</v>
      </c>
      <c r="E182" s="71" t="s">
        <v>13615</v>
      </c>
      <c r="F182" s="71" t="s">
        <v>13614</v>
      </c>
      <c r="G182" s="251">
        <v>0</v>
      </c>
      <c r="H182" s="67" t="s">
        <v>72</v>
      </c>
      <c r="I182" s="71" t="s">
        <v>723</v>
      </c>
      <c r="J182" s="71" t="s">
        <v>13613</v>
      </c>
      <c r="K182" s="71">
        <v>17500000</v>
      </c>
      <c r="L182" s="68" t="s">
        <v>67</v>
      </c>
      <c r="M182" s="71" t="s">
        <v>13612</v>
      </c>
      <c r="N182" s="71">
        <v>64703092</v>
      </c>
      <c r="O182" s="316" t="s">
        <v>13611</v>
      </c>
      <c r="P182" s="71" t="s">
        <v>13610</v>
      </c>
      <c r="Q182" s="71">
        <v>107000000</v>
      </c>
      <c r="R182" s="332">
        <v>45456</v>
      </c>
      <c r="S182" s="71">
        <v>17500000</v>
      </c>
      <c r="T182" s="67" t="s">
        <v>66</v>
      </c>
      <c r="U182" s="71">
        <v>72005158</v>
      </c>
      <c r="V182" s="71" t="s">
        <v>13609</v>
      </c>
      <c r="W182" s="202">
        <v>45454</v>
      </c>
      <c r="X182" s="202">
        <v>45456</v>
      </c>
      <c r="Y182" s="251" t="s">
        <v>74</v>
      </c>
      <c r="Z182" s="202">
        <v>45555</v>
      </c>
      <c r="AA182" s="71">
        <f t="shared" si="10"/>
        <v>99</v>
      </c>
      <c r="AB182" s="70">
        <v>0</v>
      </c>
      <c r="AC182" s="70">
        <v>0</v>
      </c>
      <c r="AD182" s="70">
        <v>0</v>
      </c>
      <c r="AE182" s="76" t="s">
        <v>74</v>
      </c>
      <c r="AF182" s="71">
        <f t="shared" si="11"/>
        <v>0</v>
      </c>
      <c r="AG182" s="70">
        <v>0</v>
      </c>
      <c r="AH182" s="70">
        <v>0</v>
      </c>
      <c r="AI182" s="76" t="s">
        <v>74</v>
      </c>
      <c r="AJ182" s="67">
        <v>0</v>
      </c>
      <c r="AK182" s="76" t="s">
        <v>74</v>
      </c>
      <c r="AL182" s="76" t="s">
        <v>74</v>
      </c>
      <c r="AM182" s="71">
        <f t="shared" si="12"/>
        <v>0</v>
      </c>
      <c r="AN182" s="71">
        <f>+K182+AC182-AH182</f>
        <v>17500000</v>
      </c>
      <c r="AO182" s="251" t="s">
        <v>94</v>
      </c>
      <c r="AP182" s="70">
        <v>0</v>
      </c>
      <c r="AQ182" s="67" t="s">
        <v>94</v>
      </c>
      <c r="AR182" s="70">
        <v>0</v>
      </c>
      <c r="AS182" s="80" t="s">
        <v>74</v>
      </c>
      <c r="AT182" s="135">
        <v>15000000</v>
      </c>
      <c r="AU182" s="82">
        <f t="shared" si="13"/>
        <v>2500000</v>
      </c>
      <c r="AV182" s="83">
        <f t="shared" si="14"/>
        <v>0.8571428571428571</v>
      </c>
      <c r="AW182" s="80" t="s">
        <v>74</v>
      </c>
      <c r="AX182" s="67" t="s">
        <v>95</v>
      </c>
      <c r="AY182" s="186" t="s">
        <v>13608</v>
      </c>
      <c r="AZ182" s="68" t="s">
        <v>66</v>
      </c>
      <c r="BA182" s="68" t="s">
        <v>66</v>
      </c>
    </row>
    <row r="183" spans="2:53" x14ac:dyDescent="0.25">
      <c r="B183" s="68">
        <v>2024</v>
      </c>
      <c r="C183" s="68">
        <v>891780111</v>
      </c>
      <c r="D183" s="69" t="s">
        <v>64</v>
      </c>
      <c r="E183" s="70" t="s">
        <v>13607</v>
      </c>
      <c r="F183" s="70" t="s">
        <v>13606</v>
      </c>
      <c r="G183" s="251">
        <v>0</v>
      </c>
      <c r="H183" s="67" t="s">
        <v>72</v>
      </c>
      <c r="I183" s="69" t="s">
        <v>723</v>
      </c>
      <c r="J183" s="70" t="s">
        <v>13605</v>
      </c>
      <c r="K183" s="70">
        <v>10000000</v>
      </c>
      <c r="L183" s="68" t="s">
        <v>67</v>
      </c>
      <c r="M183" s="71" t="s">
        <v>13604</v>
      </c>
      <c r="N183" s="71">
        <v>36694623</v>
      </c>
      <c r="O183" s="71">
        <v>244</v>
      </c>
      <c r="P183" s="334">
        <v>45323</v>
      </c>
      <c r="Q183" s="70">
        <v>572500000</v>
      </c>
      <c r="R183" s="334">
        <v>45456</v>
      </c>
      <c r="S183" s="70">
        <v>10000000</v>
      </c>
      <c r="T183" s="67" t="s">
        <v>66</v>
      </c>
      <c r="U183" s="71">
        <v>85155333</v>
      </c>
      <c r="V183" s="71" t="s">
        <v>12146</v>
      </c>
      <c r="W183" s="78">
        <v>45455</v>
      </c>
      <c r="X183" s="78">
        <v>45456</v>
      </c>
      <c r="Y183" s="251" t="s">
        <v>74</v>
      </c>
      <c r="Z183" s="78">
        <v>45503</v>
      </c>
      <c r="AA183" s="71">
        <f t="shared" si="10"/>
        <v>47</v>
      </c>
      <c r="AB183" s="70">
        <v>0</v>
      </c>
      <c r="AC183" s="70">
        <v>0</v>
      </c>
      <c r="AD183" s="70">
        <v>0</v>
      </c>
      <c r="AE183" s="76" t="s">
        <v>74</v>
      </c>
      <c r="AF183" s="71">
        <f t="shared" si="11"/>
        <v>0</v>
      </c>
      <c r="AG183" s="70">
        <v>1</v>
      </c>
      <c r="AH183" s="70">
        <v>10000000</v>
      </c>
      <c r="AI183" s="76">
        <v>45503</v>
      </c>
      <c r="AJ183" s="67">
        <v>0</v>
      </c>
      <c r="AK183" s="76" t="s">
        <v>74</v>
      </c>
      <c r="AL183" s="76" t="s">
        <v>74</v>
      </c>
      <c r="AM183" s="71">
        <f t="shared" si="12"/>
        <v>0</v>
      </c>
      <c r="AN183" s="71">
        <f>+K183+AC183-AH183</f>
        <v>0</v>
      </c>
      <c r="AO183" s="67" t="s">
        <v>66</v>
      </c>
      <c r="AP183" s="70">
        <v>10000000</v>
      </c>
      <c r="AQ183" s="67" t="s">
        <v>94</v>
      </c>
      <c r="AR183" s="70">
        <v>0</v>
      </c>
      <c r="AS183" s="80" t="s">
        <v>74</v>
      </c>
      <c r="AT183" s="135">
        <v>0</v>
      </c>
      <c r="AU183" s="82">
        <f t="shared" si="13"/>
        <v>0</v>
      </c>
      <c r="AV183" s="83" t="str">
        <f t="shared" si="14"/>
        <v>_</v>
      </c>
      <c r="AW183" s="80" t="s">
        <v>74</v>
      </c>
      <c r="AX183" s="67" t="s">
        <v>95</v>
      </c>
      <c r="AY183" s="185" t="s">
        <v>13603</v>
      </c>
      <c r="AZ183" s="68" t="s">
        <v>66</v>
      </c>
      <c r="BA183" s="68" t="s">
        <v>66</v>
      </c>
    </row>
    <row r="184" spans="2:53" x14ac:dyDescent="0.25">
      <c r="B184" s="68">
        <v>2024</v>
      </c>
      <c r="C184" s="68">
        <v>891780111</v>
      </c>
      <c r="D184" s="69" t="s">
        <v>64</v>
      </c>
      <c r="E184" s="70" t="s">
        <v>13602</v>
      </c>
      <c r="F184" s="70" t="s">
        <v>13601</v>
      </c>
      <c r="G184" s="251">
        <v>0</v>
      </c>
      <c r="H184" s="67" t="s">
        <v>72</v>
      </c>
      <c r="I184" s="69" t="s">
        <v>723</v>
      </c>
      <c r="J184" s="70" t="s">
        <v>13600</v>
      </c>
      <c r="K184" s="70">
        <v>327921995</v>
      </c>
      <c r="L184" s="68" t="s">
        <v>67</v>
      </c>
      <c r="M184" s="71" t="s">
        <v>13599</v>
      </c>
      <c r="N184" s="71">
        <v>900061576</v>
      </c>
      <c r="O184" s="71">
        <v>1307</v>
      </c>
      <c r="P184" s="334">
        <v>45448</v>
      </c>
      <c r="Q184" s="70">
        <v>327921995</v>
      </c>
      <c r="R184" s="332">
        <v>45456</v>
      </c>
      <c r="S184" s="70">
        <v>327921995</v>
      </c>
      <c r="T184" s="67" t="s">
        <v>66</v>
      </c>
      <c r="U184" s="71">
        <v>1082939683</v>
      </c>
      <c r="V184" s="71" t="s">
        <v>12134</v>
      </c>
      <c r="W184" s="78">
        <v>45456</v>
      </c>
      <c r="X184" s="78">
        <v>45461</v>
      </c>
      <c r="Y184" s="202">
        <v>45461</v>
      </c>
      <c r="Z184" s="78">
        <v>45522</v>
      </c>
      <c r="AA184" s="71">
        <f t="shared" si="10"/>
        <v>61</v>
      </c>
      <c r="AB184" s="70">
        <v>0</v>
      </c>
      <c r="AC184" s="70">
        <v>0</v>
      </c>
      <c r="AD184" s="70">
        <v>1</v>
      </c>
      <c r="AE184" s="76">
        <v>45552</v>
      </c>
      <c r="AF184" s="71">
        <f t="shared" si="11"/>
        <v>30</v>
      </c>
      <c r="AG184" s="70">
        <v>0</v>
      </c>
      <c r="AH184" s="70">
        <v>0</v>
      </c>
      <c r="AI184" s="76" t="s">
        <v>74</v>
      </c>
      <c r="AJ184" s="67">
        <v>1</v>
      </c>
      <c r="AK184" s="76">
        <v>45551</v>
      </c>
      <c r="AL184" s="76">
        <v>45576</v>
      </c>
      <c r="AM184" s="71">
        <f t="shared" si="12"/>
        <v>25</v>
      </c>
      <c r="AN184" s="71">
        <f>+K184+AC184-AH184</f>
        <v>327921995</v>
      </c>
      <c r="AO184" s="67" t="s">
        <v>94</v>
      </c>
      <c r="AP184" s="70">
        <v>0</v>
      </c>
      <c r="AQ184" s="67" t="s">
        <v>66</v>
      </c>
      <c r="AR184" s="70">
        <v>163960998</v>
      </c>
      <c r="AS184" s="326">
        <v>45469</v>
      </c>
      <c r="AT184" s="135">
        <v>163960998</v>
      </c>
      <c r="AU184" s="82">
        <f t="shared" si="13"/>
        <v>163960997</v>
      </c>
      <c r="AV184" s="83">
        <f t="shared" si="14"/>
        <v>0.50000000152475288</v>
      </c>
      <c r="AW184" s="80" t="s">
        <v>74</v>
      </c>
      <c r="AX184" s="67" t="s">
        <v>95</v>
      </c>
      <c r="AY184" s="185" t="s">
        <v>13598</v>
      </c>
      <c r="AZ184" s="68" t="s">
        <v>66</v>
      </c>
      <c r="BA184" s="68" t="s">
        <v>66</v>
      </c>
    </row>
    <row r="185" spans="2:53" x14ac:dyDescent="0.25">
      <c r="B185" s="68">
        <v>2024</v>
      </c>
      <c r="C185" s="68">
        <v>891780111</v>
      </c>
      <c r="D185" s="69" t="s">
        <v>64</v>
      </c>
      <c r="E185" s="70" t="s">
        <v>13597</v>
      </c>
      <c r="F185" s="70" t="s">
        <v>13596</v>
      </c>
      <c r="G185" s="251">
        <v>0</v>
      </c>
      <c r="H185" s="67" t="s">
        <v>72</v>
      </c>
      <c r="I185" s="69" t="s">
        <v>65</v>
      </c>
      <c r="J185" s="70" t="s">
        <v>13595</v>
      </c>
      <c r="K185" s="70">
        <v>10800000</v>
      </c>
      <c r="L185" s="68" t="s">
        <v>67</v>
      </c>
      <c r="M185" s="71" t="s">
        <v>13594</v>
      </c>
      <c r="N185" s="71">
        <v>36562025</v>
      </c>
      <c r="O185" s="71">
        <v>1181</v>
      </c>
      <c r="P185" s="334">
        <v>45427</v>
      </c>
      <c r="Q185" s="70">
        <v>10800000</v>
      </c>
      <c r="R185" s="332">
        <v>45462</v>
      </c>
      <c r="S185" s="70">
        <v>10800000</v>
      </c>
      <c r="T185" s="67" t="s">
        <v>66</v>
      </c>
      <c r="U185" s="71">
        <v>36669284</v>
      </c>
      <c r="V185" s="71" t="s">
        <v>12203</v>
      </c>
      <c r="W185" s="78">
        <v>45460</v>
      </c>
      <c r="X185" s="78">
        <v>45462</v>
      </c>
      <c r="Y185" s="251" t="s">
        <v>74</v>
      </c>
      <c r="Z185" s="78">
        <v>45562</v>
      </c>
      <c r="AA185" s="71">
        <f t="shared" si="10"/>
        <v>100</v>
      </c>
      <c r="AB185" s="70">
        <v>0</v>
      </c>
      <c r="AC185" s="70">
        <v>0</v>
      </c>
      <c r="AD185" s="70">
        <v>0</v>
      </c>
      <c r="AE185" s="76" t="s">
        <v>74</v>
      </c>
      <c r="AF185" s="71">
        <f t="shared" si="11"/>
        <v>0</v>
      </c>
      <c r="AG185" s="70">
        <v>0</v>
      </c>
      <c r="AH185" s="70">
        <v>0</v>
      </c>
      <c r="AI185" s="76" t="s">
        <v>74</v>
      </c>
      <c r="AJ185" s="67">
        <v>0</v>
      </c>
      <c r="AK185" s="76" t="s">
        <v>74</v>
      </c>
      <c r="AL185" s="76" t="s">
        <v>74</v>
      </c>
      <c r="AM185" s="71">
        <f t="shared" si="12"/>
        <v>0</v>
      </c>
      <c r="AN185" s="71">
        <f>+K185+AC185-AH185</f>
        <v>10800000</v>
      </c>
      <c r="AO185" s="67" t="s">
        <v>66</v>
      </c>
      <c r="AP185" s="70">
        <v>10800000</v>
      </c>
      <c r="AQ185" s="67" t="s">
        <v>94</v>
      </c>
      <c r="AR185" s="70">
        <v>0</v>
      </c>
      <c r="AS185" s="80" t="s">
        <v>74</v>
      </c>
      <c r="AT185" s="135">
        <v>10800000</v>
      </c>
      <c r="AU185" s="82">
        <f t="shared" si="13"/>
        <v>0</v>
      </c>
      <c r="AV185" s="83">
        <f t="shared" si="14"/>
        <v>1</v>
      </c>
      <c r="AW185" s="80" t="s">
        <v>74</v>
      </c>
      <c r="AX185" s="67" t="s">
        <v>95</v>
      </c>
      <c r="AY185" s="185" t="s">
        <v>13593</v>
      </c>
      <c r="AZ185" s="68" t="s">
        <v>66</v>
      </c>
      <c r="BA185" s="68" t="s">
        <v>66</v>
      </c>
    </row>
    <row r="186" spans="2:53" x14ac:dyDescent="0.25">
      <c r="B186" s="68">
        <v>2024</v>
      </c>
      <c r="C186" s="68">
        <v>891780111</v>
      </c>
      <c r="D186" s="69" t="s">
        <v>64</v>
      </c>
      <c r="E186" s="70" t="s">
        <v>13592</v>
      </c>
      <c r="F186" s="70" t="s">
        <v>13591</v>
      </c>
      <c r="G186" s="251">
        <v>0</v>
      </c>
      <c r="H186" s="67" t="s">
        <v>72</v>
      </c>
      <c r="I186" s="69" t="s">
        <v>65</v>
      </c>
      <c r="J186" s="70" t="s">
        <v>13590</v>
      </c>
      <c r="K186" s="70">
        <v>5000000</v>
      </c>
      <c r="L186" s="68" t="s">
        <v>67</v>
      </c>
      <c r="M186" s="71" t="s">
        <v>13589</v>
      </c>
      <c r="N186" s="71">
        <v>1106396078</v>
      </c>
      <c r="O186" s="71">
        <v>1252</v>
      </c>
      <c r="P186" s="334">
        <v>45436</v>
      </c>
      <c r="Q186" s="70">
        <v>18000000</v>
      </c>
      <c r="R186" s="334">
        <v>45461</v>
      </c>
      <c r="S186" s="70">
        <v>5000000</v>
      </c>
      <c r="T186" s="67" t="s">
        <v>66</v>
      </c>
      <c r="U186" s="71">
        <v>79738530</v>
      </c>
      <c r="V186" s="71" t="s">
        <v>131</v>
      </c>
      <c r="W186" s="78">
        <v>45460</v>
      </c>
      <c r="X186" s="78">
        <v>45461</v>
      </c>
      <c r="Y186" s="251" t="s">
        <v>74</v>
      </c>
      <c r="Z186" s="78">
        <v>45473</v>
      </c>
      <c r="AA186" s="71">
        <f t="shared" si="10"/>
        <v>12</v>
      </c>
      <c r="AB186" s="70">
        <v>0</v>
      </c>
      <c r="AC186" s="70">
        <v>0</v>
      </c>
      <c r="AD186" s="70">
        <v>0</v>
      </c>
      <c r="AE186" s="76" t="s">
        <v>74</v>
      </c>
      <c r="AF186" s="71">
        <f t="shared" si="11"/>
        <v>0</v>
      </c>
      <c r="AG186" s="70">
        <v>0</v>
      </c>
      <c r="AH186" s="70">
        <v>0</v>
      </c>
      <c r="AI186" s="76" t="s">
        <v>74</v>
      </c>
      <c r="AJ186" s="67">
        <v>0</v>
      </c>
      <c r="AK186" s="76" t="s">
        <v>74</v>
      </c>
      <c r="AL186" s="76" t="s">
        <v>74</v>
      </c>
      <c r="AM186" s="71">
        <f t="shared" si="12"/>
        <v>0</v>
      </c>
      <c r="AN186" s="71">
        <f>+K186+AC186-AH186</f>
        <v>5000000</v>
      </c>
      <c r="AO186" s="67" t="s">
        <v>66</v>
      </c>
      <c r="AP186" s="70">
        <v>5000000</v>
      </c>
      <c r="AQ186" s="67" t="s">
        <v>94</v>
      </c>
      <c r="AR186" s="70">
        <v>0</v>
      </c>
      <c r="AS186" s="80" t="s">
        <v>74</v>
      </c>
      <c r="AT186" s="135">
        <v>5000000</v>
      </c>
      <c r="AU186" s="82">
        <f t="shared" si="13"/>
        <v>0</v>
      </c>
      <c r="AV186" s="83">
        <f t="shared" si="14"/>
        <v>1</v>
      </c>
      <c r="AW186" s="80" t="s">
        <v>74</v>
      </c>
      <c r="AX186" s="67" t="s">
        <v>95</v>
      </c>
      <c r="AY186" s="185" t="s">
        <v>13588</v>
      </c>
      <c r="AZ186" s="68" t="s">
        <v>66</v>
      </c>
      <c r="BA186" s="68" t="s">
        <v>66</v>
      </c>
    </row>
    <row r="187" spans="2:53" x14ac:dyDescent="0.25">
      <c r="B187" s="68">
        <v>2024</v>
      </c>
      <c r="C187" s="68">
        <v>891780111</v>
      </c>
      <c r="D187" s="69" t="s">
        <v>64</v>
      </c>
      <c r="E187" s="70" t="s">
        <v>13587</v>
      </c>
      <c r="F187" s="70" t="s">
        <v>13586</v>
      </c>
      <c r="G187" s="251">
        <v>0</v>
      </c>
      <c r="H187" s="67" t="s">
        <v>72</v>
      </c>
      <c r="I187" s="69" t="s">
        <v>723</v>
      </c>
      <c r="J187" s="70" t="s">
        <v>13585</v>
      </c>
      <c r="K187" s="70">
        <v>7500000</v>
      </c>
      <c r="L187" s="68" t="s">
        <v>67</v>
      </c>
      <c r="M187" s="71" t="s">
        <v>13584</v>
      </c>
      <c r="N187" s="71">
        <v>84451834</v>
      </c>
      <c r="O187" s="71">
        <v>416</v>
      </c>
      <c r="P187" s="334">
        <v>45341</v>
      </c>
      <c r="Q187" s="70">
        <v>93000000</v>
      </c>
      <c r="R187" s="334">
        <v>45462</v>
      </c>
      <c r="S187" s="70">
        <v>7500000</v>
      </c>
      <c r="T187" s="67" t="s">
        <v>66</v>
      </c>
      <c r="U187" s="71">
        <v>72005158</v>
      </c>
      <c r="V187" s="71" t="s">
        <v>12220</v>
      </c>
      <c r="W187" s="78">
        <v>45460</v>
      </c>
      <c r="X187" s="78">
        <v>45462</v>
      </c>
      <c r="Y187" s="251" t="s">
        <v>74</v>
      </c>
      <c r="Z187" s="78">
        <v>45480</v>
      </c>
      <c r="AA187" s="71">
        <f t="shared" si="10"/>
        <v>18</v>
      </c>
      <c r="AB187" s="70">
        <v>0</v>
      </c>
      <c r="AC187" s="70">
        <v>0</v>
      </c>
      <c r="AD187" s="70">
        <v>0</v>
      </c>
      <c r="AE187" s="76" t="s">
        <v>74</v>
      </c>
      <c r="AF187" s="71">
        <f t="shared" si="11"/>
        <v>0</v>
      </c>
      <c r="AG187" s="70">
        <v>0</v>
      </c>
      <c r="AH187" s="70">
        <v>0</v>
      </c>
      <c r="AI187" s="76" t="s">
        <v>74</v>
      </c>
      <c r="AJ187" s="67">
        <v>0</v>
      </c>
      <c r="AK187" s="76" t="s">
        <v>74</v>
      </c>
      <c r="AL187" s="76" t="s">
        <v>74</v>
      </c>
      <c r="AM187" s="71">
        <f t="shared" si="12"/>
        <v>0</v>
      </c>
      <c r="AN187" s="71">
        <f>+K187+AC187-AH187</f>
        <v>7500000</v>
      </c>
      <c r="AO187" s="67" t="s">
        <v>94</v>
      </c>
      <c r="AP187" s="70">
        <v>0</v>
      </c>
      <c r="AQ187" s="67" t="s">
        <v>94</v>
      </c>
      <c r="AR187" s="70">
        <v>0</v>
      </c>
      <c r="AS187" s="80" t="s">
        <v>74</v>
      </c>
      <c r="AT187" s="135">
        <v>0</v>
      </c>
      <c r="AU187" s="82">
        <f t="shared" si="13"/>
        <v>7500000</v>
      </c>
      <c r="AV187" s="83">
        <f t="shared" si="14"/>
        <v>0</v>
      </c>
      <c r="AW187" s="80" t="s">
        <v>74</v>
      </c>
      <c r="AX187" s="67" t="s">
        <v>95</v>
      </c>
      <c r="AY187" s="186" t="s">
        <v>13583</v>
      </c>
      <c r="AZ187" s="68" t="s">
        <v>66</v>
      </c>
      <c r="BA187" s="68" t="s">
        <v>66</v>
      </c>
    </row>
    <row r="188" spans="2:53" x14ac:dyDescent="0.25">
      <c r="B188" s="68">
        <v>2024</v>
      </c>
      <c r="C188" s="68">
        <v>891780111</v>
      </c>
      <c r="D188" s="69" t="s">
        <v>64</v>
      </c>
      <c r="E188" s="70" t="s">
        <v>13582</v>
      </c>
      <c r="F188" s="70" t="s">
        <v>13581</v>
      </c>
      <c r="G188" s="251">
        <v>0</v>
      </c>
      <c r="H188" s="67" t="s">
        <v>72</v>
      </c>
      <c r="I188" s="69" t="s">
        <v>65</v>
      </c>
      <c r="J188" s="70" t="s">
        <v>13580</v>
      </c>
      <c r="K188" s="70">
        <v>10200000</v>
      </c>
      <c r="L188" s="68" t="s">
        <v>67</v>
      </c>
      <c r="M188" s="71" t="s">
        <v>9550</v>
      </c>
      <c r="N188" s="71">
        <v>1083029427</v>
      </c>
      <c r="O188" s="71">
        <v>244</v>
      </c>
      <c r="P188" s="334">
        <v>45323</v>
      </c>
      <c r="Q188" s="70">
        <v>572500000</v>
      </c>
      <c r="R188" s="334">
        <v>45461</v>
      </c>
      <c r="S188" s="70">
        <v>10200000</v>
      </c>
      <c r="T188" s="67" t="s">
        <v>66</v>
      </c>
      <c r="U188" s="71">
        <v>85155333</v>
      </c>
      <c r="V188" s="71" t="s">
        <v>12146</v>
      </c>
      <c r="W188" s="78">
        <v>45460</v>
      </c>
      <c r="X188" s="78">
        <v>45461</v>
      </c>
      <c r="Y188" s="251" t="s">
        <v>74</v>
      </c>
      <c r="Z188" s="78">
        <v>45535</v>
      </c>
      <c r="AA188" s="71">
        <f t="shared" si="10"/>
        <v>74</v>
      </c>
      <c r="AB188" s="70">
        <v>0</v>
      </c>
      <c r="AC188" s="70">
        <v>0</v>
      </c>
      <c r="AD188" s="70">
        <v>0</v>
      </c>
      <c r="AE188" s="76" t="s">
        <v>74</v>
      </c>
      <c r="AF188" s="71">
        <f t="shared" si="11"/>
        <v>0</v>
      </c>
      <c r="AG188" s="70">
        <v>0</v>
      </c>
      <c r="AH188" s="70">
        <v>0</v>
      </c>
      <c r="AI188" s="76" t="s">
        <v>74</v>
      </c>
      <c r="AJ188" s="67">
        <v>0</v>
      </c>
      <c r="AK188" s="76" t="s">
        <v>74</v>
      </c>
      <c r="AL188" s="76" t="s">
        <v>74</v>
      </c>
      <c r="AM188" s="71">
        <f t="shared" si="12"/>
        <v>0</v>
      </c>
      <c r="AN188" s="71">
        <f>+K188+AC188-AH188</f>
        <v>10200000</v>
      </c>
      <c r="AO188" s="67" t="s">
        <v>66</v>
      </c>
      <c r="AP188" s="70">
        <v>10200000</v>
      </c>
      <c r="AQ188" s="67" t="s">
        <v>94</v>
      </c>
      <c r="AR188" s="70">
        <v>0</v>
      </c>
      <c r="AS188" s="80" t="s">
        <v>74</v>
      </c>
      <c r="AT188" s="135">
        <v>10200000</v>
      </c>
      <c r="AU188" s="82">
        <f t="shared" si="13"/>
        <v>0</v>
      </c>
      <c r="AV188" s="83">
        <f t="shared" si="14"/>
        <v>1</v>
      </c>
      <c r="AW188" s="80" t="s">
        <v>74</v>
      </c>
      <c r="AX188" s="67" t="s">
        <v>95</v>
      </c>
      <c r="AY188" s="185" t="s">
        <v>13579</v>
      </c>
      <c r="AZ188" s="68" t="s">
        <v>66</v>
      </c>
      <c r="BA188" s="68" t="s">
        <v>66</v>
      </c>
    </row>
    <row r="189" spans="2:53" ht="15" customHeight="1" x14ac:dyDescent="0.25">
      <c r="B189" s="68">
        <v>2024</v>
      </c>
      <c r="C189" s="68">
        <v>891780111</v>
      </c>
      <c r="D189" s="69" t="s">
        <v>64</v>
      </c>
      <c r="E189" s="70" t="s">
        <v>13578</v>
      </c>
      <c r="F189" s="70" t="s">
        <v>13577</v>
      </c>
      <c r="G189" s="251">
        <v>0</v>
      </c>
      <c r="H189" s="67" t="s">
        <v>72</v>
      </c>
      <c r="I189" s="69" t="s">
        <v>65</v>
      </c>
      <c r="J189" s="70" t="s">
        <v>13576</v>
      </c>
      <c r="K189" s="70">
        <v>10200000</v>
      </c>
      <c r="L189" s="68" t="s">
        <v>67</v>
      </c>
      <c r="M189" s="71" t="s">
        <v>9540</v>
      </c>
      <c r="N189" s="71">
        <v>1042457246</v>
      </c>
      <c r="O189" s="71">
        <v>244</v>
      </c>
      <c r="P189" s="334">
        <v>45323</v>
      </c>
      <c r="Q189" s="70">
        <v>572500000</v>
      </c>
      <c r="R189" s="334">
        <v>45461</v>
      </c>
      <c r="S189" s="70">
        <v>10200000</v>
      </c>
      <c r="T189" s="67" t="s">
        <v>66</v>
      </c>
      <c r="U189" s="71">
        <v>85155333</v>
      </c>
      <c r="V189" s="71" t="s">
        <v>12146</v>
      </c>
      <c r="W189" s="78">
        <v>45460</v>
      </c>
      <c r="X189" s="78">
        <v>45461</v>
      </c>
      <c r="Y189" s="251" t="s">
        <v>74</v>
      </c>
      <c r="Z189" s="78">
        <v>45535</v>
      </c>
      <c r="AA189" s="71">
        <f t="shared" si="10"/>
        <v>74</v>
      </c>
      <c r="AB189" s="70">
        <v>0</v>
      </c>
      <c r="AC189" s="70">
        <v>0</v>
      </c>
      <c r="AD189" s="70">
        <v>0</v>
      </c>
      <c r="AE189" s="76" t="s">
        <v>74</v>
      </c>
      <c r="AF189" s="71">
        <f t="shared" si="11"/>
        <v>0</v>
      </c>
      <c r="AG189" s="70">
        <v>0</v>
      </c>
      <c r="AH189" s="70">
        <v>0</v>
      </c>
      <c r="AI189" s="76" t="s">
        <v>74</v>
      </c>
      <c r="AJ189" s="67">
        <v>0</v>
      </c>
      <c r="AK189" s="76" t="s">
        <v>74</v>
      </c>
      <c r="AL189" s="76" t="s">
        <v>74</v>
      </c>
      <c r="AM189" s="71">
        <f t="shared" si="12"/>
        <v>0</v>
      </c>
      <c r="AN189" s="71">
        <f>+K189+AC189-AH189</f>
        <v>10200000</v>
      </c>
      <c r="AO189" s="67" t="s">
        <v>66</v>
      </c>
      <c r="AP189" s="70">
        <v>10200000</v>
      </c>
      <c r="AQ189" s="67" t="s">
        <v>94</v>
      </c>
      <c r="AR189" s="70">
        <v>0</v>
      </c>
      <c r="AS189" s="80" t="s">
        <v>74</v>
      </c>
      <c r="AT189" s="135">
        <v>10200000</v>
      </c>
      <c r="AU189" s="82">
        <f t="shared" si="13"/>
        <v>0</v>
      </c>
      <c r="AV189" s="83">
        <f t="shared" si="14"/>
        <v>1</v>
      </c>
      <c r="AW189" s="80" t="s">
        <v>74</v>
      </c>
      <c r="AX189" s="67" t="s">
        <v>95</v>
      </c>
      <c r="AY189" s="185" t="s">
        <v>13575</v>
      </c>
      <c r="AZ189" s="68" t="s">
        <v>66</v>
      </c>
      <c r="BA189" s="68" t="s">
        <v>66</v>
      </c>
    </row>
    <row r="190" spans="2:53" x14ac:dyDescent="0.25">
      <c r="B190" s="68">
        <v>2024</v>
      </c>
      <c r="C190" s="68">
        <v>891780111</v>
      </c>
      <c r="D190" s="69" t="s">
        <v>64</v>
      </c>
      <c r="E190" s="70" t="s">
        <v>13574</v>
      </c>
      <c r="F190" s="70" t="s">
        <v>13573</v>
      </c>
      <c r="G190" s="251">
        <v>0</v>
      </c>
      <c r="H190" s="67" t="s">
        <v>72</v>
      </c>
      <c r="I190" s="69" t="s">
        <v>65</v>
      </c>
      <c r="J190" s="70" t="s">
        <v>13572</v>
      </c>
      <c r="K190" s="70">
        <v>10200000</v>
      </c>
      <c r="L190" s="68" t="s">
        <v>67</v>
      </c>
      <c r="M190" s="71" t="s">
        <v>9490</v>
      </c>
      <c r="N190" s="71">
        <v>1082984815</v>
      </c>
      <c r="O190" s="71">
        <v>244</v>
      </c>
      <c r="P190" s="334">
        <v>45323</v>
      </c>
      <c r="Q190" s="70">
        <v>572500000</v>
      </c>
      <c r="R190" s="334">
        <v>45461</v>
      </c>
      <c r="S190" s="70">
        <v>10200000</v>
      </c>
      <c r="T190" s="67" t="s">
        <v>66</v>
      </c>
      <c r="U190" s="71">
        <v>85155333</v>
      </c>
      <c r="V190" s="71" t="s">
        <v>12146</v>
      </c>
      <c r="W190" s="78">
        <v>45460</v>
      </c>
      <c r="X190" s="78">
        <v>45461</v>
      </c>
      <c r="Y190" s="251" t="s">
        <v>74</v>
      </c>
      <c r="Z190" s="78">
        <v>45535</v>
      </c>
      <c r="AA190" s="71">
        <f t="shared" si="10"/>
        <v>74</v>
      </c>
      <c r="AB190" s="70">
        <v>0</v>
      </c>
      <c r="AC190" s="70">
        <v>0</v>
      </c>
      <c r="AD190" s="70">
        <v>0</v>
      </c>
      <c r="AE190" s="76" t="s">
        <v>74</v>
      </c>
      <c r="AF190" s="71">
        <f t="shared" si="11"/>
        <v>0</v>
      </c>
      <c r="AG190" s="70">
        <v>0</v>
      </c>
      <c r="AH190" s="70">
        <v>0</v>
      </c>
      <c r="AI190" s="76" t="s">
        <v>74</v>
      </c>
      <c r="AJ190" s="67">
        <v>0</v>
      </c>
      <c r="AK190" s="76" t="s">
        <v>74</v>
      </c>
      <c r="AL190" s="76" t="s">
        <v>74</v>
      </c>
      <c r="AM190" s="71">
        <f t="shared" si="12"/>
        <v>0</v>
      </c>
      <c r="AN190" s="71">
        <f>+K190+AC190-AH190</f>
        <v>10200000</v>
      </c>
      <c r="AO190" s="67" t="s">
        <v>66</v>
      </c>
      <c r="AP190" s="70">
        <v>10200000</v>
      </c>
      <c r="AQ190" s="67" t="s">
        <v>94</v>
      </c>
      <c r="AR190" s="70">
        <v>0</v>
      </c>
      <c r="AS190" s="80" t="s">
        <v>74</v>
      </c>
      <c r="AT190" s="135">
        <v>10200000</v>
      </c>
      <c r="AU190" s="82">
        <f t="shared" si="13"/>
        <v>0</v>
      </c>
      <c r="AV190" s="83">
        <f t="shared" si="14"/>
        <v>1</v>
      </c>
      <c r="AW190" s="80" t="s">
        <v>74</v>
      </c>
      <c r="AX190" s="67" t="s">
        <v>95</v>
      </c>
      <c r="AY190" s="185" t="s">
        <v>13571</v>
      </c>
      <c r="AZ190" s="68" t="s">
        <v>66</v>
      </c>
      <c r="BA190" s="68" t="s">
        <v>66</v>
      </c>
    </row>
    <row r="191" spans="2:53" x14ac:dyDescent="0.25">
      <c r="B191" s="68">
        <v>2024</v>
      </c>
      <c r="C191" s="68">
        <v>891780111</v>
      </c>
      <c r="D191" s="69" t="s">
        <v>64</v>
      </c>
      <c r="E191" s="70" t="s">
        <v>13570</v>
      </c>
      <c r="F191" s="70" t="s">
        <v>13569</v>
      </c>
      <c r="G191" s="251">
        <v>0</v>
      </c>
      <c r="H191" s="67" t="s">
        <v>72</v>
      </c>
      <c r="I191" s="69" t="s">
        <v>65</v>
      </c>
      <c r="J191" s="70" t="s">
        <v>13568</v>
      </c>
      <c r="K191" s="70">
        <v>4000000</v>
      </c>
      <c r="L191" s="68" t="s">
        <v>67</v>
      </c>
      <c r="M191" s="71" t="s">
        <v>13567</v>
      </c>
      <c r="N191" s="71">
        <v>1083034166</v>
      </c>
      <c r="O191" s="71">
        <v>1252</v>
      </c>
      <c r="P191" s="334">
        <v>45436</v>
      </c>
      <c r="Q191" s="70">
        <v>18000000</v>
      </c>
      <c r="R191" s="334">
        <v>45461</v>
      </c>
      <c r="S191" s="70">
        <v>4000000</v>
      </c>
      <c r="T191" s="67" t="s">
        <v>66</v>
      </c>
      <c r="U191" s="71">
        <v>79738530</v>
      </c>
      <c r="V191" s="71" t="s">
        <v>131</v>
      </c>
      <c r="W191" s="78">
        <v>45460</v>
      </c>
      <c r="X191" s="78">
        <v>45461</v>
      </c>
      <c r="Y191" s="251" t="s">
        <v>74</v>
      </c>
      <c r="Z191" s="78">
        <v>45473</v>
      </c>
      <c r="AA191" s="71">
        <f t="shared" si="10"/>
        <v>12</v>
      </c>
      <c r="AB191" s="70">
        <v>0</v>
      </c>
      <c r="AC191" s="70">
        <v>0</v>
      </c>
      <c r="AD191" s="70">
        <v>0</v>
      </c>
      <c r="AE191" s="76" t="s">
        <v>74</v>
      </c>
      <c r="AF191" s="71">
        <f t="shared" si="11"/>
        <v>0</v>
      </c>
      <c r="AG191" s="70">
        <v>0</v>
      </c>
      <c r="AH191" s="70">
        <v>0</v>
      </c>
      <c r="AI191" s="76" t="s">
        <v>74</v>
      </c>
      <c r="AJ191" s="67">
        <v>0</v>
      </c>
      <c r="AK191" s="76" t="s">
        <v>74</v>
      </c>
      <c r="AL191" s="76" t="s">
        <v>74</v>
      </c>
      <c r="AM191" s="71">
        <f t="shared" si="12"/>
        <v>0</v>
      </c>
      <c r="AN191" s="71">
        <f>+K191+AC191-AH191</f>
        <v>4000000</v>
      </c>
      <c r="AO191" s="67" t="s">
        <v>66</v>
      </c>
      <c r="AP191" s="70">
        <v>4000000</v>
      </c>
      <c r="AQ191" s="67" t="s">
        <v>94</v>
      </c>
      <c r="AR191" s="70">
        <v>0</v>
      </c>
      <c r="AS191" s="80" t="s">
        <v>74</v>
      </c>
      <c r="AT191" s="135">
        <v>4000000</v>
      </c>
      <c r="AU191" s="82">
        <f t="shared" si="13"/>
        <v>0</v>
      </c>
      <c r="AV191" s="83">
        <f t="shared" si="14"/>
        <v>1</v>
      </c>
      <c r="AW191" s="80" t="s">
        <v>74</v>
      </c>
      <c r="AX191" s="67" t="s">
        <v>95</v>
      </c>
      <c r="AY191" s="185" t="s">
        <v>13566</v>
      </c>
      <c r="AZ191" s="68" t="s">
        <v>66</v>
      </c>
      <c r="BA191" s="68" t="s">
        <v>66</v>
      </c>
    </row>
    <row r="192" spans="2:53" x14ac:dyDescent="0.25">
      <c r="B192" s="68">
        <v>2024</v>
      </c>
      <c r="C192" s="68">
        <v>891780111</v>
      </c>
      <c r="D192" s="69" t="s">
        <v>64</v>
      </c>
      <c r="E192" s="70" t="s">
        <v>13565</v>
      </c>
      <c r="F192" s="70" t="s">
        <v>13564</v>
      </c>
      <c r="G192" s="251">
        <v>0</v>
      </c>
      <c r="H192" s="67" t="s">
        <v>72</v>
      </c>
      <c r="I192" s="69" t="s">
        <v>65</v>
      </c>
      <c r="J192" s="70" t="s">
        <v>13563</v>
      </c>
      <c r="K192" s="70">
        <v>5000000</v>
      </c>
      <c r="L192" s="68" t="s">
        <v>67</v>
      </c>
      <c r="M192" s="71" t="s">
        <v>2653</v>
      </c>
      <c r="N192" s="71">
        <v>71676049</v>
      </c>
      <c r="O192" s="71">
        <v>1252</v>
      </c>
      <c r="P192" s="334">
        <v>45436</v>
      </c>
      <c r="Q192" s="70">
        <v>18000000</v>
      </c>
      <c r="R192" s="334">
        <v>45463</v>
      </c>
      <c r="S192" s="70">
        <v>5000000</v>
      </c>
      <c r="T192" s="67" t="s">
        <v>66</v>
      </c>
      <c r="U192" s="71">
        <v>79738530</v>
      </c>
      <c r="V192" s="71" t="s">
        <v>131</v>
      </c>
      <c r="W192" s="78">
        <v>45461</v>
      </c>
      <c r="X192" s="78">
        <v>45463</v>
      </c>
      <c r="Y192" s="251" t="s">
        <v>74</v>
      </c>
      <c r="Z192" s="78">
        <v>45473</v>
      </c>
      <c r="AA192" s="71">
        <f t="shared" si="10"/>
        <v>10</v>
      </c>
      <c r="AB192" s="70">
        <v>0</v>
      </c>
      <c r="AC192" s="70">
        <v>0</v>
      </c>
      <c r="AD192" s="70">
        <v>0</v>
      </c>
      <c r="AE192" s="76" t="s">
        <v>74</v>
      </c>
      <c r="AF192" s="71">
        <f t="shared" si="11"/>
        <v>0</v>
      </c>
      <c r="AG192" s="70">
        <v>0</v>
      </c>
      <c r="AH192" s="70">
        <v>0</v>
      </c>
      <c r="AI192" s="76" t="s">
        <v>74</v>
      </c>
      <c r="AJ192" s="67">
        <v>0</v>
      </c>
      <c r="AK192" s="76" t="s">
        <v>74</v>
      </c>
      <c r="AL192" s="76" t="s">
        <v>74</v>
      </c>
      <c r="AM192" s="71">
        <f t="shared" si="12"/>
        <v>0</v>
      </c>
      <c r="AN192" s="71">
        <f>+K192+AC192-AH192</f>
        <v>5000000</v>
      </c>
      <c r="AO192" s="67" t="s">
        <v>66</v>
      </c>
      <c r="AP192" s="70">
        <v>5000000</v>
      </c>
      <c r="AQ192" s="67" t="s">
        <v>94</v>
      </c>
      <c r="AR192" s="70">
        <v>0</v>
      </c>
      <c r="AS192" s="80" t="s">
        <v>74</v>
      </c>
      <c r="AT192" s="135">
        <v>5000000</v>
      </c>
      <c r="AU192" s="82">
        <f t="shared" si="13"/>
        <v>0</v>
      </c>
      <c r="AV192" s="83">
        <f t="shared" si="14"/>
        <v>1</v>
      </c>
      <c r="AW192" s="80" t="s">
        <v>74</v>
      </c>
      <c r="AX192" s="67" t="s">
        <v>95</v>
      </c>
      <c r="AY192" s="185" t="s">
        <v>13562</v>
      </c>
      <c r="AZ192" s="68" t="s">
        <v>66</v>
      </c>
      <c r="BA192" s="68" t="s">
        <v>66</v>
      </c>
    </row>
    <row r="193" spans="2:53" x14ac:dyDescent="0.25">
      <c r="B193" s="68">
        <v>2024</v>
      </c>
      <c r="C193" s="68">
        <v>891780111</v>
      </c>
      <c r="D193" s="69" t="s">
        <v>64</v>
      </c>
      <c r="E193" s="70" t="s">
        <v>13561</v>
      </c>
      <c r="F193" s="70" t="s">
        <v>13560</v>
      </c>
      <c r="G193" s="251">
        <v>0</v>
      </c>
      <c r="H193" s="67" t="s">
        <v>72</v>
      </c>
      <c r="I193" s="69" t="s">
        <v>65</v>
      </c>
      <c r="J193" s="70" t="s">
        <v>13559</v>
      </c>
      <c r="K193" s="70">
        <v>10000000</v>
      </c>
      <c r="L193" s="68" t="s">
        <v>67</v>
      </c>
      <c r="M193" s="71" t="s">
        <v>88</v>
      </c>
      <c r="N193" s="71">
        <v>1083022534</v>
      </c>
      <c r="O193" s="71">
        <v>1360</v>
      </c>
      <c r="P193" s="334">
        <v>45457</v>
      </c>
      <c r="Q193" s="70">
        <v>10000000</v>
      </c>
      <c r="R193" s="334">
        <v>45463</v>
      </c>
      <c r="S193" s="70">
        <v>10000000</v>
      </c>
      <c r="T193" s="67" t="s">
        <v>66</v>
      </c>
      <c r="U193" s="71">
        <v>85155333</v>
      </c>
      <c r="V193" s="71" t="s">
        <v>12146</v>
      </c>
      <c r="W193" s="78">
        <v>45461</v>
      </c>
      <c r="X193" s="78">
        <v>45463</v>
      </c>
      <c r="Y193" s="251" t="s">
        <v>74</v>
      </c>
      <c r="Z193" s="78">
        <v>45596</v>
      </c>
      <c r="AA193" s="71">
        <f t="shared" si="10"/>
        <v>133</v>
      </c>
      <c r="AB193" s="70">
        <v>0</v>
      </c>
      <c r="AC193" s="70">
        <v>0</v>
      </c>
      <c r="AD193" s="70">
        <v>0</v>
      </c>
      <c r="AE193" s="76" t="s">
        <v>74</v>
      </c>
      <c r="AF193" s="71">
        <f t="shared" si="11"/>
        <v>0</v>
      </c>
      <c r="AG193" s="70">
        <v>0</v>
      </c>
      <c r="AH193" s="70">
        <v>0</v>
      </c>
      <c r="AI193" s="76" t="s">
        <v>74</v>
      </c>
      <c r="AJ193" s="67">
        <v>0</v>
      </c>
      <c r="AK193" s="76" t="s">
        <v>74</v>
      </c>
      <c r="AL193" s="76" t="s">
        <v>74</v>
      </c>
      <c r="AM193" s="71">
        <f t="shared" si="12"/>
        <v>0</v>
      </c>
      <c r="AN193" s="71">
        <f>+K193+AC193-AH193</f>
        <v>10000000</v>
      </c>
      <c r="AO193" s="67" t="s">
        <v>66</v>
      </c>
      <c r="AP193" s="70">
        <v>10000000</v>
      </c>
      <c r="AQ193" s="67" t="s">
        <v>94</v>
      </c>
      <c r="AR193" s="70">
        <v>0</v>
      </c>
      <c r="AS193" s="80" t="s">
        <v>74</v>
      </c>
      <c r="AT193" s="135">
        <v>8000000</v>
      </c>
      <c r="AU193" s="82">
        <f t="shared" si="13"/>
        <v>2000000</v>
      </c>
      <c r="AV193" s="83">
        <f t="shared" si="14"/>
        <v>0.8</v>
      </c>
      <c r="AW193" s="80" t="s">
        <v>74</v>
      </c>
      <c r="AX193" s="67" t="s">
        <v>95</v>
      </c>
      <c r="AY193" s="185" t="s">
        <v>13558</v>
      </c>
      <c r="AZ193" s="68" t="s">
        <v>66</v>
      </c>
      <c r="BA193" s="68" t="s">
        <v>66</v>
      </c>
    </row>
    <row r="194" spans="2:53" x14ac:dyDescent="0.25">
      <c r="B194" s="68">
        <v>2024</v>
      </c>
      <c r="C194" s="68">
        <v>891780111</v>
      </c>
      <c r="D194" s="69" t="s">
        <v>64</v>
      </c>
      <c r="E194" s="70" t="s">
        <v>13557</v>
      </c>
      <c r="F194" s="70" t="s">
        <v>13556</v>
      </c>
      <c r="G194" s="251">
        <v>0</v>
      </c>
      <c r="H194" s="67" t="s">
        <v>72</v>
      </c>
      <c r="I194" s="69" t="s">
        <v>723</v>
      </c>
      <c r="J194" s="70" t="s">
        <v>13555</v>
      </c>
      <c r="K194" s="70">
        <v>49993260</v>
      </c>
      <c r="L194" s="68" t="s">
        <v>67</v>
      </c>
      <c r="M194" s="71" t="s">
        <v>4074</v>
      </c>
      <c r="N194" s="71">
        <v>900845290</v>
      </c>
      <c r="O194" s="316" t="s">
        <v>13554</v>
      </c>
      <c r="P194" s="334">
        <v>45462</v>
      </c>
      <c r="Q194" s="70">
        <v>49993260.340000004</v>
      </c>
      <c r="R194" s="334">
        <v>45463</v>
      </c>
      <c r="S194" s="70">
        <v>49993260</v>
      </c>
      <c r="T194" s="67" t="s">
        <v>66</v>
      </c>
      <c r="U194" s="71">
        <v>1082939683</v>
      </c>
      <c r="V194" s="71" t="s">
        <v>12134</v>
      </c>
      <c r="W194" s="78">
        <v>45463</v>
      </c>
      <c r="X194" s="78">
        <v>45463</v>
      </c>
      <c r="Y194" s="251" t="s">
        <v>74</v>
      </c>
      <c r="Z194" s="78">
        <v>45468</v>
      </c>
      <c r="AA194" s="71">
        <f t="shared" si="10"/>
        <v>5</v>
      </c>
      <c r="AB194" s="70">
        <v>0</v>
      </c>
      <c r="AC194" s="70">
        <v>0</v>
      </c>
      <c r="AD194" s="70">
        <v>0</v>
      </c>
      <c r="AE194" s="76" t="s">
        <v>74</v>
      </c>
      <c r="AF194" s="71">
        <f t="shared" si="11"/>
        <v>0</v>
      </c>
      <c r="AG194" s="70">
        <v>0</v>
      </c>
      <c r="AH194" s="70">
        <v>0</v>
      </c>
      <c r="AI194" s="76" t="s">
        <v>74</v>
      </c>
      <c r="AJ194" s="67">
        <v>0</v>
      </c>
      <c r="AK194" s="76" t="s">
        <v>74</v>
      </c>
      <c r="AL194" s="76" t="s">
        <v>74</v>
      </c>
      <c r="AM194" s="71">
        <f t="shared" si="12"/>
        <v>0</v>
      </c>
      <c r="AN194" s="71">
        <f>+K194+AC194-AH194</f>
        <v>49993260</v>
      </c>
      <c r="AO194" s="67" t="s">
        <v>94</v>
      </c>
      <c r="AP194" s="70">
        <v>0</v>
      </c>
      <c r="AQ194" s="67" t="s">
        <v>94</v>
      </c>
      <c r="AR194" s="70">
        <v>0</v>
      </c>
      <c r="AS194" s="80" t="s">
        <v>74</v>
      </c>
      <c r="AT194" s="135">
        <v>49993260</v>
      </c>
      <c r="AU194" s="82">
        <f t="shared" si="13"/>
        <v>0</v>
      </c>
      <c r="AV194" s="83">
        <f t="shared" si="14"/>
        <v>1</v>
      </c>
      <c r="AW194" s="80" t="s">
        <v>74</v>
      </c>
      <c r="AX194" s="67" t="s">
        <v>95</v>
      </c>
      <c r="AY194" s="185" t="s">
        <v>13553</v>
      </c>
      <c r="AZ194" s="68" t="s">
        <v>66</v>
      </c>
      <c r="BA194" s="68" t="s">
        <v>66</v>
      </c>
    </row>
    <row r="195" spans="2:53" x14ac:dyDescent="0.25">
      <c r="B195" s="68">
        <v>2024</v>
      </c>
      <c r="C195" s="68">
        <v>891780111</v>
      </c>
      <c r="D195" s="69" t="s">
        <v>64</v>
      </c>
      <c r="E195" s="70" t="s">
        <v>13552</v>
      </c>
      <c r="F195" s="70" t="s">
        <v>13551</v>
      </c>
      <c r="G195" s="251">
        <v>0</v>
      </c>
      <c r="H195" s="67" t="s">
        <v>72</v>
      </c>
      <c r="I195" s="69" t="s">
        <v>65</v>
      </c>
      <c r="J195" s="70" t="s">
        <v>13550</v>
      </c>
      <c r="K195" s="70">
        <v>4000000</v>
      </c>
      <c r="L195" s="68" t="s">
        <v>67</v>
      </c>
      <c r="M195" s="71" t="s">
        <v>13283</v>
      </c>
      <c r="N195" s="71">
        <v>1098748884</v>
      </c>
      <c r="O195" s="71">
        <v>244</v>
      </c>
      <c r="P195" s="334">
        <v>45323</v>
      </c>
      <c r="Q195" s="70">
        <v>572500000</v>
      </c>
      <c r="R195" s="334">
        <v>45469</v>
      </c>
      <c r="S195" s="70">
        <v>4000000</v>
      </c>
      <c r="T195" s="67" t="s">
        <v>66</v>
      </c>
      <c r="U195" s="71">
        <v>1082939683</v>
      </c>
      <c r="V195" s="71" t="s">
        <v>12134</v>
      </c>
      <c r="W195" s="78">
        <v>45467</v>
      </c>
      <c r="X195" s="78">
        <v>45469</v>
      </c>
      <c r="Y195" s="251" t="s">
        <v>74</v>
      </c>
      <c r="Z195" s="78">
        <v>45488</v>
      </c>
      <c r="AA195" s="71">
        <f t="shared" si="10"/>
        <v>19</v>
      </c>
      <c r="AB195" s="70">
        <v>0</v>
      </c>
      <c r="AC195" s="70">
        <v>0</v>
      </c>
      <c r="AD195" s="70">
        <v>0</v>
      </c>
      <c r="AE195" s="76" t="s">
        <v>74</v>
      </c>
      <c r="AF195" s="71">
        <f t="shared" si="11"/>
        <v>0</v>
      </c>
      <c r="AG195" s="70">
        <v>0</v>
      </c>
      <c r="AH195" s="70">
        <v>0</v>
      </c>
      <c r="AI195" s="76" t="s">
        <v>74</v>
      </c>
      <c r="AJ195" s="67">
        <v>0</v>
      </c>
      <c r="AK195" s="76" t="s">
        <v>74</v>
      </c>
      <c r="AL195" s="76" t="s">
        <v>74</v>
      </c>
      <c r="AM195" s="71">
        <f t="shared" si="12"/>
        <v>0</v>
      </c>
      <c r="AN195" s="71">
        <f>+K195+AC195-AH195</f>
        <v>4000000</v>
      </c>
      <c r="AO195" s="67" t="s">
        <v>66</v>
      </c>
      <c r="AP195" s="70">
        <v>4000000</v>
      </c>
      <c r="AQ195" s="67" t="s">
        <v>94</v>
      </c>
      <c r="AR195" s="70">
        <v>0</v>
      </c>
      <c r="AS195" s="80" t="s">
        <v>74</v>
      </c>
      <c r="AT195" s="135">
        <v>4000000</v>
      </c>
      <c r="AU195" s="82">
        <f t="shared" si="13"/>
        <v>0</v>
      </c>
      <c r="AV195" s="83">
        <f t="shared" si="14"/>
        <v>1</v>
      </c>
      <c r="AW195" s="80" t="s">
        <v>74</v>
      </c>
      <c r="AX195" s="67" t="s">
        <v>95</v>
      </c>
      <c r="AY195" s="185" t="s">
        <v>13549</v>
      </c>
      <c r="AZ195" s="68" t="s">
        <v>66</v>
      </c>
      <c r="BA195" s="68" t="s">
        <v>66</v>
      </c>
    </row>
    <row r="196" spans="2:53" x14ac:dyDescent="0.25">
      <c r="B196" s="68">
        <v>2024</v>
      </c>
      <c r="C196" s="68">
        <v>891780111</v>
      </c>
      <c r="D196" s="69" t="s">
        <v>64</v>
      </c>
      <c r="E196" s="70" t="s">
        <v>13548</v>
      </c>
      <c r="F196" s="70" t="s">
        <v>13547</v>
      </c>
      <c r="G196" s="251">
        <v>0</v>
      </c>
      <c r="H196" s="67" t="s">
        <v>72</v>
      </c>
      <c r="I196" s="69" t="s">
        <v>723</v>
      </c>
      <c r="J196" s="70" t="s">
        <v>13546</v>
      </c>
      <c r="K196" s="70">
        <v>7000000</v>
      </c>
      <c r="L196" s="68" t="s">
        <v>67</v>
      </c>
      <c r="M196" s="71" t="s">
        <v>13545</v>
      </c>
      <c r="N196" s="71">
        <v>7601791</v>
      </c>
      <c r="O196" s="71">
        <v>1375</v>
      </c>
      <c r="P196" s="334">
        <v>45460</v>
      </c>
      <c r="Q196" s="70">
        <v>50928772</v>
      </c>
      <c r="R196" s="334">
        <v>45469</v>
      </c>
      <c r="S196" s="70">
        <v>7000000</v>
      </c>
      <c r="T196" s="67" t="s">
        <v>66</v>
      </c>
      <c r="U196" s="71">
        <v>85155333</v>
      </c>
      <c r="V196" s="71" t="s">
        <v>12146</v>
      </c>
      <c r="W196" s="78">
        <v>45468</v>
      </c>
      <c r="X196" s="78">
        <v>45469</v>
      </c>
      <c r="Y196" s="251" t="s">
        <v>74</v>
      </c>
      <c r="Z196" s="78">
        <v>45478</v>
      </c>
      <c r="AA196" s="71">
        <f t="shared" si="10"/>
        <v>9</v>
      </c>
      <c r="AB196" s="70">
        <v>0</v>
      </c>
      <c r="AC196" s="70">
        <v>0</v>
      </c>
      <c r="AD196" s="70">
        <v>0</v>
      </c>
      <c r="AE196" s="76" t="s">
        <v>74</v>
      </c>
      <c r="AF196" s="71">
        <f t="shared" si="11"/>
        <v>0</v>
      </c>
      <c r="AG196" s="70">
        <v>0</v>
      </c>
      <c r="AH196" s="70">
        <v>0</v>
      </c>
      <c r="AI196" s="76" t="s">
        <v>74</v>
      </c>
      <c r="AJ196" s="67">
        <v>0</v>
      </c>
      <c r="AK196" s="76" t="s">
        <v>74</v>
      </c>
      <c r="AL196" s="76" t="s">
        <v>74</v>
      </c>
      <c r="AM196" s="71">
        <f t="shared" si="12"/>
        <v>0</v>
      </c>
      <c r="AN196" s="71">
        <f>+K196+AC196-AH196</f>
        <v>7000000</v>
      </c>
      <c r="AO196" s="67" t="s">
        <v>94</v>
      </c>
      <c r="AP196" s="70">
        <v>0</v>
      </c>
      <c r="AQ196" s="67" t="s">
        <v>94</v>
      </c>
      <c r="AR196" s="70">
        <v>0</v>
      </c>
      <c r="AS196" s="80" t="s">
        <v>74</v>
      </c>
      <c r="AT196" s="135">
        <v>7000000</v>
      </c>
      <c r="AU196" s="82">
        <f t="shared" si="13"/>
        <v>0</v>
      </c>
      <c r="AV196" s="83">
        <f t="shared" si="14"/>
        <v>1</v>
      </c>
      <c r="AW196" s="80" t="s">
        <v>74</v>
      </c>
      <c r="AX196" s="67" t="s">
        <v>95</v>
      </c>
      <c r="AY196" s="186" t="s">
        <v>13544</v>
      </c>
      <c r="AZ196" s="68" t="s">
        <v>66</v>
      </c>
      <c r="BA196" s="68" t="s">
        <v>66</v>
      </c>
    </row>
    <row r="197" spans="2:53" x14ac:dyDescent="0.25">
      <c r="B197" s="68">
        <v>2024</v>
      </c>
      <c r="C197" s="68">
        <v>891780111</v>
      </c>
      <c r="D197" s="69" t="s">
        <v>64</v>
      </c>
      <c r="E197" s="70" t="s">
        <v>13543</v>
      </c>
      <c r="F197" s="70" t="s">
        <v>13542</v>
      </c>
      <c r="G197" s="251">
        <v>0</v>
      </c>
      <c r="H197" s="67" t="s">
        <v>72</v>
      </c>
      <c r="I197" s="69" t="s">
        <v>723</v>
      </c>
      <c r="J197" s="70" t="s">
        <v>13541</v>
      </c>
      <c r="K197" s="70">
        <v>6000000</v>
      </c>
      <c r="L197" s="68" t="s">
        <v>67</v>
      </c>
      <c r="M197" s="71" t="s">
        <v>13540</v>
      </c>
      <c r="N197" s="71">
        <v>57465849</v>
      </c>
      <c r="O197" s="71">
        <v>1375</v>
      </c>
      <c r="P197" s="334">
        <v>45460</v>
      </c>
      <c r="Q197" s="70">
        <v>50928772</v>
      </c>
      <c r="R197" s="334">
        <v>45469</v>
      </c>
      <c r="S197" s="70">
        <v>6000000</v>
      </c>
      <c r="T197" s="67" t="s">
        <v>66</v>
      </c>
      <c r="U197" s="71">
        <v>85155333</v>
      </c>
      <c r="V197" s="71" t="s">
        <v>12146</v>
      </c>
      <c r="W197" s="78">
        <v>45468</v>
      </c>
      <c r="X197" s="78">
        <v>45469</v>
      </c>
      <c r="Y197" s="251" t="s">
        <v>74</v>
      </c>
      <c r="Z197" s="78">
        <v>45478</v>
      </c>
      <c r="AA197" s="71">
        <f t="shared" si="10"/>
        <v>9</v>
      </c>
      <c r="AB197" s="70">
        <v>0</v>
      </c>
      <c r="AC197" s="70">
        <v>0</v>
      </c>
      <c r="AD197" s="70">
        <v>0</v>
      </c>
      <c r="AE197" s="76" t="s">
        <v>74</v>
      </c>
      <c r="AF197" s="71">
        <f t="shared" si="11"/>
        <v>0</v>
      </c>
      <c r="AG197" s="70">
        <v>0</v>
      </c>
      <c r="AH197" s="70">
        <v>0</v>
      </c>
      <c r="AI197" s="76" t="s">
        <v>74</v>
      </c>
      <c r="AJ197" s="67">
        <v>0</v>
      </c>
      <c r="AK197" s="76" t="s">
        <v>74</v>
      </c>
      <c r="AL197" s="76" t="s">
        <v>74</v>
      </c>
      <c r="AM197" s="71">
        <f t="shared" si="12"/>
        <v>0</v>
      </c>
      <c r="AN197" s="71">
        <f>+K197+AC197-AH197</f>
        <v>6000000</v>
      </c>
      <c r="AO197" s="67" t="s">
        <v>94</v>
      </c>
      <c r="AP197" s="70">
        <v>0</v>
      </c>
      <c r="AQ197" s="67" t="s">
        <v>94</v>
      </c>
      <c r="AR197" s="70">
        <v>0</v>
      </c>
      <c r="AS197" s="80" t="s">
        <v>74</v>
      </c>
      <c r="AT197" s="135">
        <v>6000000</v>
      </c>
      <c r="AU197" s="82">
        <f t="shared" si="13"/>
        <v>0</v>
      </c>
      <c r="AV197" s="83">
        <f t="shared" si="14"/>
        <v>1</v>
      </c>
      <c r="AW197" s="80" t="s">
        <v>74</v>
      </c>
      <c r="AX197" s="67" t="s">
        <v>95</v>
      </c>
      <c r="AY197" s="185" t="s">
        <v>13539</v>
      </c>
      <c r="AZ197" s="68" t="s">
        <v>66</v>
      </c>
      <c r="BA197" s="68" t="s">
        <v>66</v>
      </c>
    </row>
    <row r="198" spans="2:53" x14ac:dyDescent="0.25">
      <c r="B198" s="68">
        <v>2024</v>
      </c>
      <c r="C198" s="68">
        <v>891780111</v>
      </c>
      <c r="D198" s="69" t="s">
        <v>64</v>
      </c>
      <c r="E198" s="70" t="s">
        <v>13538</v>
      </c>
      <c r="F198" s="70" t="s">
        <v>13537</v>
      </c>
      <c r="G198" s="251">
        <v>0</v>
      </c>
      <c r="H198" s="67" t="s">
        <v>72</v>
      </c>
      <c r="I198" s="69" t="s">
        <v>723</v>
      </c>
      <c r="J198" s="70" t="s">
        <v>13536</v>
      </c>
      <c r="K198" s="70">
        <v>5000000</v>
      </c>
      <c r="L198" s="68" t="s">
        <v>67</v>
      </c>
      <c r="M198" s="71" t="s">
        <v>13535</v>
      </c>
      <c r="N198" s="71">
        <v>1081028294</v>
      </c>
      <c r="O198" s="71">
        <v>1375</v>
      </c>
      <c r="P198" s="334">
        <v>45460</v>
      </c>
      <c r="Q198" s="70">
        <v>50928772</v>
      </c>
      <c r="R198" s="334">
        <v>45469</v>
      </c>
      <c r="S198" s="70">
        <v>5000000</v>
      </c>
      <c r="T198" s="67" t="s">
        <v>66</v>
      </c>
      <c r="U198" s="71">
        <v>85155333</v>
      </c>
      <c r="V198" s="71" t="s">
        <v>12146</v>
      </c>
      <c r="W198" s="78">
        <v>45468</v>
      </c>
      <c r="X198" s="78">
        <v>45469</v>
      </c>
      <c r="Y198" s="251" t="s">
        <v>74</v>
      </c>
      <c r="Z198" s="78">
        <v>45478</v>
      </c>
      <c r="AA198" s="71">
        <f t="shared" si="10"/>
        <v>9</v>
      </c>
      <c r="AB198" s="70">
        <v>0</v>
      </c>
      <c r="AC198" s="70">
        <v>0</v>
      </c>
      <c r="AD198" s="70">
        <v>0</v>
      </c>
      <c r="AE198" s="76" t="s">
        <v>74</v>
      </c>
      <c r="AF198" s="71">
        <f t="shared" si="11"/>
        <v>0</v>
      </c>
      <c r="AG198" s="70">
        <v>0</v>
      </c>
      <c r="AH198" s="70">
        <v>0</v>
      </c>
      <c r="AI198" s="76" t="s">
        <v>74</v>
      </c>
      <c r="AJ198" s="67">
        <v>0</v>
      </c>
      <c r="AK198" s="76" t="s">
        <v>74</v>
      </c>
      <c r="AL198" s="76" t="s">
        <v>74</v>
      </c>
      <c r="AM198" s="71">
        <f t="shared" si="12"/>
        <v>0</v>
      </c>
      <c r="AN198" s="71">
        <f>+K198+AC198-AH198</f>
        <v>5000000</v>
      </c>
      <c r="AO198" s="67" t="s">
        <v>94</v>
      </c>
      <c r="AP198" s="70">
        <v>0</v>
      </c>
      <c r="AQ198" s="67" t="s">
        <v>94</v>
      </c>
      <c r="AR198" s="70">
        <v>0</v>
      </c>
      <c r="AS198" s="80" t="s">
        <v>74</v>
      </c>
      <c r="AT198" s="135">
        <v>5000000</v>
      </c>
      <c r="AU198" s="82">
        <f t="shared" si="13"/>
        <v>0</v>
      </c>
      <c r="AV198" s="83">
        <f t="shared" si="14"/>
        <v>1</v>
      </c>
      <c r="AW198" s="80" t="s">
        <v>74</v>
      </c>
      <c r="AX198" s="67" t="s">
        <v>95</v>
      </c>
      <c r="AY198" s="185" t="s">
        <v>13534</v>
      </c>
      <c r="AZ198" s="68" t="s">
        <v>66</v>
      </c>
      <c r="BA198" s="68" t="s">
        <v>66</v>
      </c>
    </row>
    <row r="199" spans="2:53" x14ac:dyDescent="0.25">
      <c r="B199" s="68">
        <v>2024</v>
      </c>
      <c r="C199" s="68">
        <v>891780111</v>
      </c>
      <c r="D199" s="69" t="s">
        <v>64</v>
      </c>
      <c r="E199" s="70" t="s">
        <v>13533</v>
      </c>
      <c r="F199" s="70" t="s">
        <v>13532</v>
      </c>
      <c r="G199" s="251">
        <v>0</v>
      </c>
      <c r="H199" s="67" t="s">
        <v>72</v>
      </c>
      <c r="I199" s="69" t="s">
        <v>723</v>
      </c>
      <c r="J199" s="70" t="s">
        <v>13531</v>
      </c>
      <c r="K199" s="70">
        <v>5000000</v>
      </c>
      <c r="L199" s="68" t="s">
        <v>67</v>
      </c>
      <c r="M199" s="71" t="s">
        <v>13530</v>
      </c>
      <c r="N199" s="71">
        <v>1082862374</v>
      </c>
      <c r="O199" s="71">
        <v>1375</v>
      </c>
      <c r="P199" s="334">
        <v>45460</v>
      </c>
      <c r="Q199" s="70">
        <v>50928772</v>
      </c>
      <c r="R199" s="334">
        <v>45469</v>
      </c>
      <c r="S199" s="70">
        <v>5000000</v>
      </c>
      <c r="T199" s="67" t="s">
        <v>66</v>
      </c>
      <c r="U199" s="71">
        <v>85155333</v>
      </c>
      <c r="V199" s="71" t="s">
        <v>12146</v>
      </c>
      <c r="W199" s="78">
        <v>45468</v>
      </c>
      <c r="X199" s="78">
        <v>45469</v>
      </c>
      <c r="Y199" s="251" t="s">
        <v>74</v>
      </c>
      <c r="Z199" s="78">
        <v>45478</v>
      </c>
      <c r="AA199" s="71">
        <f t="shared" si="10"/>
        <v>9</v>
      </c>
      <c r="AB199" s="70">
        <v>0</v>
      </c>
      <c r="AC199" s="70">
        <v>0</v>
      </c>
      <c r="AD199" s="70">
        <v>0</v>
      </c>
      <c r="AE199" s="76" t="s">
        <v>74</v>
      </c>
      <c r="AF199" s="71">
        <f t="shared" si="11"/>
        <v>0</v>
      </c>
      <c r="AG199" s="70">
        <v>0</v>
      </c>
      <c r="AH199" s="70">
        <v>0</v>
      </c>
      <c r="AI199" s="76" t="s">
        <v>74</v>
      </c>
      <c r="AJ199" s="67">
        <v>0</v>
      </c>
      <c r="AK199" s="76" t="s">
        <v>74</v>
      </c>
      <c r="AL199" s="76" t="s">
        <v>74</v>
      </c>
      <c r="AM199" s="71">
        <f t="shared" si="12"/>
        <v>0</v>
      </c>
      <c r="AN199" s="71">
        <f>+K199+AC199-AH199</f>
        <v>5000000</v>
      </c>
      <c r="AO199" s="67" t="s">
        <v>94</v>
      </c>
      <c r="AP199" s="70">
        <v>0</v>
      </c>
      <c r="AQ199" s="67" t="s">
        <v>94</v>
      </c>
      <c r="AR199" s="70">
        <v>0</v>
      </c>
      <c r="AS199" s="80" t="s">
        <v>74</v>
      </c>
      <c r="AT199" s="135">
        <v>5000000</v>
      </c>
      <c r="AU199" s="82">
        <f t="shared" si="13"/>
        <v>0</v>
      </c>
      <c r="AV199" s="83">
        <f t="shared" si="14"/>
        <v>1</v>
      </c>
      <c r="AW199" s="80" t="s">
        <v>74</v>
      </c>
      <c r="AX199" s="67" t="s">
        <v>95</v>
      </c>
      <c r="AY199" s="185" t="s">
        <v>13529</v>
      </c>
      <c r="AZ199" s="68" t="s">
        <v>66</v>
      </c>
      <c r="BA199" s="68" t="s">
        <v>66</v>
      </c>
    </row>
    <row r="200" spans="2:53" x14ac:dyDescent="0.25">
      <c r="B200" s="68">
        <v>2024</v>
      </c>
      <c r="C200" s="68">
        <v>891780111</v>
      </c>
      <c r="D200" s="69" t="s">
        <v>64</v>
      </c>
      <c r="E200" s="70" t="s">
        <v>13528</v>
      </c>
      <c r="F200" s="70" t="s">
        <v>13527</v>
      </c>
      <c r="G200" s="251">
        <v>0</v>
      </c>
      <c r="H200" s="67" t="s">
        <v>72</v>
      </c>
      <c r="I200" s="69" t="s">
        <v>65</v>
      </c>
      <c r="J200" s="70" t="s">
        <v>13526</v>
      </c>
      <c r="K200" s="70">
        <v>6000000</v>
      </c>
      <c r="L200" s="68" t="s">
        <v>67</v>
      </c>
      <c r="M200" s="71" t="s">
        <v>8278</v>
      </c>
      <c r="N200" s="71">
        <v>1083014325</v>
      </c>
      <c r="O200" s="71">
        <v>1150</v>
      </c>
      <c r="P200" s="334">
        <v>45420</v>
      </c>
      <c r="Q200" s="70">
        <v>318000000</v>
      </c>
      <c r="R200" s="334">
        <v>45470</v>
      </c>
      <c r="S200" s="70">
        <v>6000000</v>
      </c>
      <c r="T200" s="67" t="s">
        <v>66</v>
      </c>
      <c r="U200" s="71">
        <v>57428039</v>
      </c>
      <c r="V200" s="71" t="s">
        <v>12402</v>
      </c>
      <c r="W200" s="78">
        <v>45469</v>
      </c>
      <c r="X200" s="78">
        <v>45470</v>
      </c>
      <c r="Y200" s="251" t="s">
        <v>74</v>
      </c>
      <c r="Z200" s="78">
        <v>45645</v>
      </c>
      <c r="AA200" s="71">
        <f t="shared" ref="AA200:AA263" si="15">+IF(Y200="1800-01-01",Z200-X200,Z200-Y200)</f>
        <v>175</v>
      </c>
      <c r="AB200" s="70">
        <v>0</v>
      </c>
      <c r="AC200" s="70">
        <v>0</v>
      </c>
      <c r="AD200" s="70">
        <v>0</v>
      </c>
      <c r="AE200" s="76" t="s">
        <v>74</v>
      </c>
      <c r="AF200" s="71">
        <f t="shared" ref="AF200:AF263" si="16">+IF(AE200="1800-01-01",0,AE200-Z200)</f>
        <v>0</v>
      </c>
      <c r="AG200" s="70">
        <v>0</v>
      </c>
      <c r="AH200" s="70">
        <v>0</v>
      </c>
      <c r="AI200" s="76" t="s">
        <v>74</v>
      </c>
      <c r="AJ200" s="67">
        <v>0</v>
      </c>
      <c r="AK200" s="76" t="s">
        <v>74</v>
      </c>
      <c r="AL200" s="76" t="s">
        <v>74</v>
      </c>
      <c r="AM200" s="71">
        <f t="shared" ref="AM200:AM263" si="17">+IF(AK200="1800-01-01",0,AL200-AK200)</f>
        <v>0</v>
      </c>
      <c r="AN200" s="71">
        <f>+K200+AC200-AH200</f>
        <v>6000000</v>
      </c>
      <c r="AO200" s="67" t="s">
        <v>66</v>
      </c>
      <c r="AP200" s="70">
        <v>6000000</v>
      </c>
      <c r="AQ200" s="67" t="s">
        <v>94</v>
      </c>
      <c r="AR200" s="70">
        <v>0</v>
      </c>
      <c r="AS200" s="80" t="s">
        <v>74</v>
      </c>
      <c r="AT200" s="135">
        <v>0</v>
      </c>
      <c r="AU200" s="82">
        <f t="shared" ref="AU200:AU263" si="18">AN200-AT200</f>
        <v>6000000</v>
      </c>
      <c r="AV200" s="83">
        <f t="shared" ref="AV200:AV263" si="19">+IFERROR(AT200/AN200,"_")</f>
        <v>0</v>
      </c>
      <c r="AW200" s="80" t="s">
        <v>74</v>
      </c>
      <c r="AX200" s="67" t="s">
        <v>95</v>
      </c>
      <c r="AY200" s="185" t="s">
        <v>13525</v>
      </c>
      <c r="AZ200" s="68" t="s">
        <v>66</v>
      </c>
      <c r="BA200" s="68" t="s">
        <v>66</v>
      </c>
    </row>
    <row r="201" spans="2:53" x14ac:dyDescent="0.25">
      <c r="B201" s="68">
        <v>2024</v>
      </c>
      <c r="C201" s="68">
        <v>891780111</v>
      </c>
      <c r="D201" s="69" t="s">
        <v>64</v>
      </c>
      <c r="E201" s="70" t="s">
        <v>13524</v>
      </c>
      <c r="F201" s="70" t="s">
        <v>13523</v>
      </c>
      <c r="G201" s="251">
        <v>0</v>
      </c>
      <c r="H201" s="67" t="s">
        <v>72</v>
      </c>
      <c r="I201" s="69" t="s">
        <v>65</v>
      </c>
      <c r="J201" s="70" t="s">
        <v>13522</v>
      </c>
      <c r="K201" s="70">
        <v>6000000</v>
      </c>
      <c r="L201" s="68" t="s">
        <v>67</v>
      </c>
      <c r="M201" s="71" t="s">
        <v>13521</v>
      </c>
      <c r="N201" s="71">
        <v>7604297</v>
      </c>
      <c r="O201" s="71">
        <v>1150</v>
      </c>
      <c r="P201" s="334">
        <v>45420</v>
      </c>
      <c r="Q201" s="70">
        <v>318000000</v>
      </c>
      <c r="R201" s="334">
        <v>45470</v>
      </c>
      <c r="S201" s="70">
        <v>6000000</v>
      </c>
      <c r="T201" s="67" t="s">
        <v>66</v>
      </c>
      <c r="U201" s="71">
        <v>57428039</v>
      </c>
      <c r="V201" s="71" t="s">
        <v>12402</v>
      </c>
      <c r="W201" s="78">
        <v>45469</v>
      </c>
      <c r="X201" s="78">
        <v>45470</v>
      </c>
      <c r="Y201" s="251" t="s">
        <v>74</v>
      </c>
      <c r="Z201" s="78">
        <v>45534</v>
      </c>
      <c r="AA201" s="71">
        <f t="shared" si="15"/>
        <v>64</v>
      </c>
      <c r="AB201" s="70">
        <v>0</v>
      </c>
      <c r="AC201" s="70">
        <v>0</v>
      </c>
      <c r="AD201" s="70">
        <v>0</v>
      </c>
      <c r="AE201" s="76" t="s">
        <v>74</v>
      </c>
      <c r="AF201" s="71">
        <f t="shared" si="16"/>
        <v>0</v>
      </c>
      <c r="AG201" s="70">
        <v>0</v>
      </c>
      <c r="AH201" s="70">
        <v>0</v>
      </c>
      <c r="AI201" s="76" t="s">
        <v>74</v>
      </c>
      <c r="AJ201" s="67">
        <v>0</v>
      </c>
      <c r="AK201" s="76" t="s">
        <v>74</v>
      </c>
      <c r="AL201" s="76" t="s">
        <v>74</v>
      </c>
      <c r="AM201" s="71">
        <f t="shared" si="17"/>
        <v>0</v>
      </c>
      <c r="AN201" s="71">
        <f>+K201+AC201-AH201</f>
        <v>6000000</v>
      </c>
      <c r="AO201" s="67" t="s">
        <v>66</v>
      </c>
      <c r="AP201" s="70">
        <v>6000000</v>
      </c>
      <c r="AQ201" s="67" t="s">
        <v>94</v>
      </c>
      <c r="AR201" s="70">
        <v>0</v>
      </c>
      <c r="AS201" s="80" t="s">
        <v>74</v>
      </c>
      <c r="AT201" s="135">
        <v>6000000</v>
      </c>
      <c r="AU201" s="82">
        <f t="shared" si="18"/>
        <v>0</v>
      </c>
      <c r="AV201" s="83">
        <f t="shared" si="19"/>
        <v>1</v>
      </c>
      <c r="AW201" s="80" t="s">
        <v>74</v>
      </c>
      <c r="AX201" s="67" t="s">
        <v>95</v>
      </c>
      <c r="AY201" s="185" t="s">
        <v>13520</v>
      </c>
      <c r="AZ201" s="68" t="s">
        <v>66</v>
      </c>
      <c r="BA201" s="68" t="s">
        <v>66</v>
      </c>
    </row>
    <row r="202" spans="2:53" x14ac:dyDescent="0.25">
      <c r="B202" s="68">
        <v>2024</v>
      </c>
      <c r="C202" s="68">
        <v>891780111</v>
      </c>
      <c r="D202" s="69" t="s">
        <v>64</v>
      </c>
      <c r="E202" s="70" t="s">
        <v>13519</v>
      </c>
      <c r="F202" s="70" t="s">
        <v>13518</v>
      </c>
      <c r="G202" s="251">
        <v>0</v>
      </c>
      <c r="H202" s="67" t="s">
        <v>72</v>
      </c>
      <c r="I202" s="69" t="s">
        <v>65</v>
      </c>
      <c r="J202" s="70" t="s">
        <v>13517</v>
      </c>
      <c r="K202" s="70">
        <v>12000000</v>
      </c>
      <c r="L202" s="68" t="s">
        <v>67</v>
      </c>
      <c r="M202" s="71" t="s">
        <v>13516</v>
      </c>
      <c r="N202" s="71">
        <v>1082925456</v>
      </c>
      <c r="O202" s="71">
        <v>1150</v>
      </c>
      <c r="P202" s="334">
        <v>45420</v>
      </c>
      <c r="Q202" s="70">
        <v>318000000</v>
      </c>
      <c r="R202" s="334">
        <v>45470</v>
      </c>
      <c r="S202" s="70">
        <v>12000000</v>
      </c>
      <c r="T202" s="67" t="s">
        <v>66</v>
      </c>
      <c r="U202" s="71">
        <v>57428039</v>
      </c>
      <c r="V202" s="71" t="s">
        <v>12402</v>
      </c>
      <c r="W202" s="78">
        <v>45469</v>
      </c>
      <c r="X202" s="78">
        <v>45470</v>
      </c>
      <c r="Y202" s="251" t="s">
        <v>74</v>
      </c>
      <c r="Z202" s="78">
        <v>45565</v>
      </c>
      <c r="AA202" s="71">
        <f t="shared" si="15"/>
        <v>95</v>
      </c>
      <c r="AB202" s="70">
        <v>1</v>
      </c>
      <c r="AC202" s="70">
        <v>6000000</v>
      </c>
      <c r="AD202" s="70">
        <v>1</v>
      </c>
      <c r="AE202" s="76">
        <v>45656</v>
      </c>
      <c r="AF202" s="71">
        <f t="shared" si="16"/>
        <v>91</v>
      </c>
      <c r="AG202" s="70">
        <v>0</v>
      </c>
      <c r="AH202" s="70">
        <v>0</v>
      </c>
      <c r="AI202" s="76" t="s">
        <v>74</v>
      </c>
      <c r="AJ202" s="67">
        <v>0</v>
      </c>
      <c r="AK202" s="76" t="s">
        <v>74</v>
      </c>
      <c r="AL202" s="76" t="s">
        <v>74</v>
      </c>
      <c r="AM202" s="71">
        <f t="shared" si="17"/>
        <v>0</v>
      </c>
      <c r="AN202" s="71">
        <f>+K202+AC202-AH202</f>
        <v>18000000</v>
      </c>
      <c r="AO202" s="67" t="s">
        <v>66</v>
      </c>
      <c r="AP202" s="70">
        <v>12000000</v>
      </c>
      <c r="AQ202" s="67" t="s">
        <v>94</v>
      </c>
      <c r="AR202" s="70">
        <v>0</v>
      </c>
      <c r="AS202" s="80" t="s">
        <v>74</v>
      </c>
      <c r="AT202" s="135">
        <v>0</v>
      </c>
      <c r="AU202" s="82">
        <f t="shared" si="18"/>
        <v>18000000</v>
      </c>
      <c r="AV202" s="83">
        <f t="shared" si="19"/>
        <v>0</v>
      </c>
      <c r="AW202" s="80" t="s">
        <v>74</v>
      </c>
      <c r="AX202" s="67" t="s">
        <v>95</v>
      </c>
      <c r="AY202" s="185" t="s">
        <v>13515</v>
      </c>
      <c r="AZ202" s="68" t="s">
        <v>66</v>
      </c>
      <c r="BA202" s="68" t="s">
        <v>66</v>
      </c>
    </row>
    <row r="203" spans="2:53" x14ac:dyDescent="0.25">
      <c r="B203" s="68">
        <v>2024</v>
      </c>
      <c r="C203" s="68">
        <v>891780111</v>
      </c>
      <c r="D203" s="69" t="s">
        <v>64</v>
      </c>
      <c r="E203" s="70" t="s">
        <v>13514</v>
      </c>
      <c r="F203" s="70" t="s">
        <v>13513</v>
      </c>
      <c r="G203" s="251">
        <v>0</v>
      </c>
      <c r="H203" s="67" t="s">
        <v>72</v>
      </c>
      <c r="I203" s="69" t="s">
        <v>65</v>
      </c>
      <c r="J203" s="70" t="s">
        <v>13512</v>
      </c>
      <c r="K203" s="70">
        <v>6000000</v>
      </c>
      <c r="L203" s="68" t="s">
        <v>67</v>
      </c>
      <c r="M203" s="71" t="s">
        <v>13511</v>
      </c>
      <c r="N203" s="71">
        <v>85461649</v>
      </c>
      <c r="O203" s="71">
        <v>1150</v>
      </c>
      <c r="P203" s="334">
        <v>45420</v>
      </c>
      <c r="Q203" s="70">
        <v>318000000</v>
      </c>
      <c r="R203" s="334">
        <v>45471</v>
      </c>
      <c r="S203" s="70">
        <v>6000000</v>
      </c>
      <c r="T203" s="67" t="s">
        <v>66</v>
      </c>
      <c r="U203" s="71">
        <v>57428039</v>
      </c>
      <c r="V203" s="71" t="s">
        <v>12402</v>
      </c>
      <c r="W203" s="78">
        <v>45469</v>
      </c>
      <c r="X203" s="78">
        <v>45471</v>
      </c>
      <c r="Y203" s="251" t="s">
        <v>74</v>
      </c>
      <c r="Z203" s="78">
        <v>45565</v>
      </c>
      <c r="AA203" s="71">
        <f t="shared" si="15"/>
        <v>94</v>
      </c>
      <c r="AB203" s="70">
        <v>0</v>
      </c>
      <c r="AC203" s="70">
        <v>0</v>
      </c>
      <c r="AD203" s="70">
        <v>0</v>
      </c>
      <c r="AE203" s="76" t="s">
        <v>74</v>
      </c>
      <c r="AF203" s="71">
        <f t="shared" si="16"/>
        <v>0</v>
      </c>
      <c r="AG203" s="70">
        <v>0</v>
      </c>
      <c r="AH203" s="70">
        <v>0</v>
      </c>
      <c r="AI203" s="76" t="s">
        <v>74</v>
      </c>
      <c r="AJ203" s="67">
        <v>0</v>
      </c>
      <c r="AK203" s="76" t="s">
        <v>74</v>
      </c>
      <c r="AL203" s="76" t="s">
        <v>74</v>
      </c>
      <c r="AM203" s="71">
        <f t="shared" si="17"/>
        <v>0</v>
      </c>
      <c r="AN203" s="71">
        <f>+K203+AC203-AH203</f>
        <v>6000000</v>
      </c>
      <c r="AO203" s="67" t="s">
        <v>66</v>
      </c>
      <c r="AP203" s="70">
        <v>6000000</v>
      </c>
      <c r="AQ203" s="67" t="s">
        <v>94</v>
      </c>
      <c r="AR203" s="70">
        <v>0</v>
      </c>
      <c r="AS203" s="80" t="s">
        <v>74</v>
      </c>
      <c r="AT203" s="135">
        <v>0</v>
      </c>
      <c r="AU203" s="82">
        <f t="shared" si="18"/>
        <v>6000000</v>
      </c>
      <c r="AV203" s="83">
        <f t="shared" si="19"/>
        <v>0</v>
      </c>
      <c r="AW203" s="80" t="s">
        <v>74</v>
      </c>
      <c r="AX203" s="67" t="s">
        <v>95</v>
      </c>
      <c r="AY203" s="185" t="s">
        <v>13510</v>
      </c>
      <c r="AZ203" s="68" t="s">
        <v>66</v>
      </c>
      <c r="BA203" s="68" t="s">
        <v>66</v>
      </c>
    </row>
    <row r="204" spans="2:53" x14ac:dyDescent="0.25">
      <c r="B204" s="68">
        <v>2024</v>
      </c>
      <c r="C204" s="68">
        <v>891780111</v>
      </c>
      <c r="D204" s="69" t="s">
        <v>64</v>
      </c>
      <c r="E204" s="70" t="s">
        <v>13509</v>
      </c>
      <c r="F204" s="70" t="s">
        <v>13508</v>
      </c>
      <c r="G204" s="251">
        <v>0</v>
      </c>
      <c r="H204" s="67" t="s">
        <v>72</v>
      </c>
      <c r="I204" s="69" t="s">
        <v>65</v>
      </c>
      <c r="J204" s="70" t="s">
        <v>13507</v>
      </c>
      <c r="K204" s="70">
        <v>6000000</v>
      </c>
      <c r="L204" s="68" t="s">
        <v>67</v>
      </c>
      <c r="M204" s="71" t="s">
        <v>13506</v>
      </c>
      <c r="N204" s="71">
        <v>1001911525</v>
      </c>
      <c r="O204" s="71">
        <v>1150</v>
      </c>
      <c r="P204" s="334">
        <v>45420</v>
      </c>
      <c r="Q204" s="70">
        <v>318000000</v>
      </c>
      <c r="R204" s="334">
        <v>45470</v>
      </c>
      <c r="S204" s="70">
        <v>6000000</v>
      </c>
      <c r="T204" s="67" t="s">
        <v>66</v>
      </c>
      <c r="U204" s="71">
        <v>57428039</v>
      </c>
      <c r="V204" s="71" t="s">
        <v>12402</v>
      </c>
      <c r="W204" s="78">
        <v>45469</v>
      </c>
      <c r="X204" s="78">
        <v>45470</v>
      </c>
      <c r="Y204" s="251" t="s">
        <v>74</v>
      </c>
      <c r="Z204" s="78">
        <v>45645</v>
      </c>
      <c r="AA204" s="71">
        <f t="shared" si="15"/>
        <v>175</v>
      </c>
      <c r="AB204" s="70">
        <v>0</v>
      </c>
      <c r="AC204" s="70">
        <v>0</v>
      </c>
      <c r="AD204" s="70">
        <v>0</v>
      </c>
      <c r="AE204" s="76" t="s">
        <v>74</v>
      </c>
      <c r="AF204" s="71">
        <f t="shared" si="16"/>
        <v>0</v>
      </c>
      <c r="AG204" s="70">
        <v>0</v>
      </c>
      <c r="AH204" s="70">
        <v>0</v>
      </c>
      <c r="AI204" s="76" t="s">
        <v>74</v>
      </c>
      <c r="AJ204" s="67">
        <v>0</v>
      </c>
      <c r="AK204" s="76" t="s">
        <v>74</v>
      </c>
      <c r="AL204" s="76" t="s">
        <v>74</v>
      </c>
      <c r="AM204" s="71">
        <f t="shared" si="17"/>
        <v>0</v>
      </c>
      <c r="AN204" s="71">
        <f>+K204+AC204-AH204</f>
        <v>6000000</v>
      </c>
      <c r="AO204" s="67" t="s">
        <v>66</v>
      </c>
      <c r="AP204" s="70">
        <v>6000000</v>
      </c>
      <c r="AQ204" s="67" t="s">
        <v>94</v>
      </c>
      <c r="AR204" s="70">
        <v>0</v>
      </c>
      <c r="AS204" s="80" t="s">
        <v>74</v>
      </c>
      <c r="AT204" s="135">
        <v>0</v>
      </c>
      <c r="AU204" s="82">
        <f t="shared" si="18"/>
        <v>6000000</v>
      </c>
      <c r="AV204" s="83">
        <f t="shared" si="19"/>
        <v>0</v>
      </c>
      <c r="AW204" s="80" t="s">
        <v>74</v>
      </c>
      <c r="AX204" s="67" t="s">
        <v>95</v>
      </c>
      <c r="AY204" s="185" t="s">
        <v>13505</v>
      </c>
      <c r="AZ204" s="68" t="s">
        <v>66</v>
      </c>
      <c r="BA204" s="68" t="s">
        <v>66</v>
      </c>
    </row>
    <row r="205" spans="2:53" x14ac:dyDescent="0.25">
      <c r="B205" s="68">
        <v>2024</v>
      </c>
      <c r="C205" s="68">
        <v>891780111</v>
      </c>
      <c r="D205" s="69" t="s">
        <v>64</v>
      </c>
      <c r="E205" s="70" t="s">
        <v>13504</v>
      </c>
      <c r="F205" s="70" t="s">
        <v>13503</v>
      </c>
      <c r="G205" s="251">
        <v>0</v>
      </c>
      <c r="H205" s="67" t="s">
        <v>72</v>
      </c>
      <c r="I205" s="69" t="s">
        <v>65</v>
      </c>
      <c r="J205" s="70" t="s">
        <v>13325</v>
      </c>
      <c r="K205" s="70">
        <v>6000000</v>
      </c>
      <c r="L205" s="68" t="s">
        <v>67</v>
      </c>
      <c r="M205" s="71" t="s">
        <v>6875</v>
      </c>
      <c r="N205" s="71">
        <v>1065883393</v>
      </c>
      <c r="O205" s="71">
        <v>1150</v>
      </c>
      <c r="P205" s="334">
        <v>45420</v>
      </c>
      <c r="Q205" s="70">
        <v>318000000</v>
      </c>
      <c r="R205" s="334">
        <v>45470</v>
      </c>
      <c r="S205" s="70">
        <v>6000000</v>
      </c>
      <c r="T205" s="67" t="s">
        <v>66</v>
      </c>
      <c r="U205" s="71">
        <v>57428039</v>
      </c>
      <c r="V205" s="71" t="s">
        <v>12402</v>
      </c>
      <c r="W205" s="78">
        <v>45469</v>
      </c>
      <c r="X205" s="78">
        <v>45470</v>
      </c>
      <c r="Y205" s="251" t="s">
        <v>74</v>
      </c>
      <c r="Z205" s="78">
        <v>45645</v>
      </c>
      <c r="AA205" s="71">
        <f t="shared" si="15"/>
        <v>175</v>
      </c>
      <c r="AB205" s="70">
        <v>0</v>
      </c>
      <c r="AC205" s="70">
        <v>0</v>
      </c>
      <c r="AD205" s="70">
        <v>0</v>
      </c>
      <c r="AE205" s="76" t="s">
        <v>74</v>
      </c>
      <c r="AF205" s="71">
        <f t="shared" si="16"/>
        <v>0</v>
      </c>
      <c r="AG205" s="70">
        <v>0</v>
      </c>
      <c r="AH205" s="70">
        <v>0</v>
      </c>
      <c r="AI205" s="76" t="s">
        <v>74</v>
      </c>
      <c r="AJ205" s="67">
        <v>0</v>
      </c>
      <c r="AK205" s="76" t="s">
        <v>74</v>
      </c>
      <c r="AL205" s="76" t="s">
        <v>74</v>
      </c>
      <c r="AM205" s="71">
        <f t="shared" si="17"/>
        <v>0</v>
      </c>
      <c r="AN205" s="71">
        <f>+K205+AC205-AH205</f>
        <v>6000000</v>
      </c>
      <c r="AO205" s="67" t="s">
        <v>66</v>
      </c>
      <c r="AP205" s="70">
        <v>6000000</v>
      </c>
      <c r="AQ205" s="67" t="s">
        <v>94</v>
      </c>
      <c r="AR205" s="70">
        <v>0</v>
      </c>
      <c r="AS205" s="80" t="s">
        <v>74</v>
      </c>
      <c r="AT205" s="135">
        <v>0</v>
      </c>
      <c r="AU205" s="82">
        <f t="shared" si="18"/>
        <v>6000000</v>
      </c>
      <c r="AV205" s="83">
        <f t="shared" si="19"/>
        <v>0</v>
      </c>
      <c r="AW205" s="80" t="s">
        <v>74</v>
      </c>
      <c r="AX205" s="67" t="s">
        <v>95</v>
      </c>
      <c r="AY205" s="185" t="s">
        <v>13502</v>
      </c>
      <c r="AZ205" s="68" t="s">
        <v>66</v>
      </c>
      <c r="BA205" s="68" t="s">
        <v>66</v>
      </c>
    </row>
    <row r="206" spans="2:53" x14ac:dyDescent="0.25">
      <c r="B206" s="68">
        <v>2024</v>
      </c>
      <c r="C206" s="68">
        <v>891780111</v>
      </c>
      <c r="D206" s="69" t="s">
        <v>64</v>
      </c>
      <c r="E206" s="70" t="s">
        <v>13501</v>
      </c>
      <c r="F206" s="70" t="s">
        <v>13500</v>
      </c>
      <c r="G206" s="251">
        <v>0</v>
      </c>
      <c r="H206" s="67" t="s">
        <v>72</v>
      </c>
      <c r="I206" s="69" t="s">
        <v>65</v>
      </c>
      <c r="J206" s="70" t="s">
        <v>13312</v>
      </c>
      <c r="K206" s="70">
        <v>6000000</v>
      </c>
      <c r="L206" s="68" t="s">
        <v>67</v>
      </c>
      <c r="M206" s="71" t="s">
        <v>13499</v>
      </c>
      <c r="N206" s="71">
        <v>7633741</v>
      </c>
      <c r="O206" s="71">
        <v>1150</v>
      </c>
      <c r="P206" s="334">
        <v>45420</v>
      </c>
      <c r="Q206" s="70">
        <v>318000000</v>
      </c>
      <c r="R206" s="334">
        <v>45471</v>
      </c>
      <c r="S206" s="70">
        <v>6000000</v>
      </c>
      <c r="T206" s="67" t="s">
        <v>66</v>
      </c>
      <c r="U206" s="71">
        <v>57428039</v>
      </c>
      <c r="V206" s="71" t="s">
        <v>12402</v>
      </c>
      <c r="W206" s="78">
        <v>45469</v>
      </c>
      <c r="X206" s="78">
        <v>45471</v>
      </c>
      <c r="Y206" s="251" t="s">
        <v>74</v>
      </c>
      <c r="Z206" s="78">
        <v>45645</v>
      </c>
      <c r="AA206" s="71">
        <f t="shared" si="15"/>
        <v>174</v>
      </c>
      <c r="AB206" s="70">
        <v>0</v>
      </c>
      <c r="AC206" s="70">
        <v>0</v>
      </c>
      <c r="AD206" s="70">
        <v>0</v>
      </c>
      <c r="AE206" s="76" t="s">
        <v>74</v>
      </c>
      <c r="AF206" s="71">
        <f t="shared" si="16"/>
        <v>0</v>
      </c>
      <c r="AG206" s="70">
        <v>0</v>
      </c>
      <c r="AH206" s="70">
        <v>0</v>
      </c>
      <c r="AI206" s="76" t="s">
        <v>74</v>
      </c>
      <c r="AJ206" s="67">
        <v>0</v>
      </c>
      <c r="AK206" s="76" t="s">
        <v>74</v>
      </c>
      <c r="AL206" s="76" t="s">
        <v>74</v>
      </c>
      <c r="AM206" s="71">
        <f t="shared" si="17"/>
        <v>0</v>
      </c>
      <c r="AN206" s="71">
        <f>+K206+AC206-AH206</f>
        <v>6000000</v>
      </c>
      <c r="AO206" s="67" t="s">
        <v>66</v>
      </c>
      <c r="AP206" s="70">
        <v>6000000</v>
      </c>
      <c r="AQ206" s="67" t="s">
        <v>94</v>
      </c>
      <c r="AR206" s="70">
        <v>0</v>
      </c>
      <c r="AS206" s="80" t="s">
        <v>74</v>
      </c>
      <c r="AT206" s="135">
        <v>0</v>
      </c>
      <c r="AU206" s="82">
        <f t="shared" si="18"/>
        <v>6000000</v>
      </c>
      <c r="AV206" s="83">
        <f t="shared" si="19"/>
        <v>0</v>
      </c>
      <c r="AW206" s="80" t="s">
        <v>74</v>
      </c>
      <c r="AX206" s="67" t="s">
        <v>95</v>
      </c>
      <c r="AY206" s="185" t="s">
        <v>13498</v>
      </c>
      <c r="AZ206" s="68" t="s">
        <v>66</v>
      </c>
      <c r="BA206" s="68" t="s">
        <v>66</v>
      </c>
    </row>
    <row r="207" spans="2:53" x14ac:dyDescent="0.25">
      <c r="B207" s="68">
        <v>2024</v>
      </c>
      <c r="C207" s="68">
        <v>891780111</v>
      </c>
      <c r="D207" s="69" t="s">
        <v>64</v>
      </c>
      <c r="E207" s="70" t="s">
        <v>13497</v>
      </c>
      <c r="F207" s="70" t="s">
        <v>13496</v>
      </c>
      <c r="G207" s="251">
        <v>0</v>
      </c>
      <c r="H207" s="67" t="s">
        <v>72</v>
      </c>
      <c r="I207" s="69" t="s">
        <v>65</v>
      </c>
      <c r="J207" s="70" t="s">
        <v>13495</v>
      </c>
      <c r="K207" s="70">
        <v>6000000</v>
      </c>
      <c r="L207" s="68" t="s">
        <v>67</v>
      </c>
      <c r="M207" s="71" t="s">
        <v>7298</v>
      </c>
      <c r="N207" s="71">
        <v>1143379940</v>
      </c>
      <c r="O207" s="71">
        <v>1150</v>
      </c>
      <c r="P207" s="334">
        <v>45420</v>
      </c>
      <c r="Q207" s="70">
        <v>318000000</v>
      </c>
      <c r="R207" s="334">
        <v>45471</v>
      </c>
      <c r="S207" s="70">
        <v>6000000</v>
      </c>
      <c r="T207" s="67" t="s">
        <v>66</v>
      </c>
      <c r="U207" s="71">
        <v>57428039</v>
      </c>
      <c r="V207" s="71" t="s">
        <v>12402</v>
      </c>
      <c r="W207" s="78">
        <v>45469</v>
      </c>
      <c r="X207" s="78">
        <v>45471</v>
      </c>
      <c r="Y207" s="251" t="s">
        <v>74</v>
      </c>
      <c r="Z207" s="78">
        <v>45645</v>
      </c>
      <c r="AA207" s="71">
        <f t="shared" si="15"/>
        <v>174</v>
      </c>
      <c r="AB207" s="70">
        <v>0</v>
      </c>
      <c r="AC207" s="70">
        <v>0</v>
      </c>
      <c r="AD207" s="70">
        <v>0</v>
      </c>
      <c r="AE207" s="76" t="s">
        <v>74</v>
      </c>
      <c r="AF207" s="71">
        <f t="shared" si="16"/>
        <v>0</v>
      </c>
      <c r="AG207" s="70">
        <v>0</v>
      </c>
      <c r="AH207" s="70">
        <v>0</v>
      </c>
      <c r="AI207" s="76" t="s">
        <v>74</v>
      </c>
      <c r="AJ207" s="67">
        <v>0</v>
      </c>
      <c r="AK207" s="76" t="s">
        <v>74</v>
      </c>
      <c r="AL207" s="76" t="s">
        <v>74</v>
      </c>
      <c r="AM207" s="71">
        <f t="shared" si="17"/>
        <v>0</v>
      </c>
      <c r="AN207" s="71">
        <f>+K207+AC207-AH207</f>
        <v>6000000</v>
      </c>
      <c r="AO207" s="67" t="s">
        <v>66</v>
      </c>
      <c r="AP207" s="70">
        <v>6000000</v>
      </c>
      <c r="AQ207" s="67" t="s">
        <v>94</v>
      </c>
      <c r="AR207" s="70">
        <v>0</v>
      </c>
      <c r="AS207" s="80" t="s">
        <v>74</v>
      </c>
      <c r="AT207" s="135">
        <v>0</v>
      </c>
      <c r="AU207" s="82">
        <f t="shared" si="18"/>
        <v>6000000</v>
      </c>
      <c r="AV207" s="83">
        <f t="shared" si="19"/>
        <v>0</v>
      </c>
      <c r="AW207" s="80" t="s">
        <v>74</v>
      </c>
      <c r="AX207" s="67" t="s">
        <v>95</v>
      </c>
      <c r="AY207" s="185" t="s">
        <v>13494</v>
      </c>
      <c r="AZ207" s="68" t="s">
        <v>66</v>
      </c>
      <c r="BA207" s="68" t="s">
        <v>66</v>
      </c>
    </row>
    <row r="208" spans="2:53" x14ac:dyDescent="0.25">
      <c r="B208" s="68">
        <v>2024</v>
      </c>
      <c r="C208" s="68">
        <v>891780111</v>
      </c>
      <c r="D208" s="69" t="s">
        <v>64</v>
      </c>
      <c r="E208" s="70" t="s">
        <v>13493</v>
      </c>
      <c r="F208" s="70" t="s">
        <v>13492</v>
      </c>
      <c r="G208" s="251">
        <v>0</v>
      </c>
      <c r="H208" s="67" t="s">
        <v>72</v>
      </c>
      <c r="I208" s="69" t="s">
        <v>65</v>
      </c>
      <c r="J208" s="70" t="s">
        <v>13491</v>
      </c>
      <c r="K208" s="70">
        <v>6000000</v>
      </c>
      <c r="L208" s="68" t="s">
        <v>67</v>
      </c>
      <c r="M208" s="71" t="s">
        <v>511</v>
      </c>
      <c r="N208" s="71">
        <v>1082863156</v>
      </c>
      <c r="O208" s="71">
        <v>1150</v>
      </c>
      <c r="P208" s="334">
        <v>45420</v>
      </c>
      <c r="Q208" s="70">
        <v>318000000</v>
      </c>
      <c r="R208" s="334">
        <v>45470</v>
      </c>
      <c r="S208" s="70">
        <v>6000000</v>
      </c>
      <c r="T208" s="67" t="s">
        <v>66</v>
      </c>
      <c r="U208" s="71">
        <v>57428039</v>
      </c>
      <c r="V208" s="71" t="s">
        <v>12402</v>
      </c>
      <c r="W208" s="78">
        <v>45469</v>
      </c>
      <c r="X208" s="78">
        <v>45470</v>
      </c>
      <c r="Y208" s="251" t="s">
        <v>74</v>
      </c>
      <c r="Z208" s="78">
        <v>45645</v>
      </c>
      <c r="AA208" s="71">
        <f t="shared" si="15"/>
        <v>175</v>
      </c>
      <c r="AB208" s="70">
        <v>0</v>
      </c>
      <c r="AC208" s="70">
        <v>0</v>
      </c>
      <c r="AD208" s="70">
        <v>0</v>
      </c>
      <c r="AE208" s="76" t="s">
        <v>74</v>
      </c>
      <c r="AF208" s="71">
        <f t="shared" si="16"/>
        <v>0</v>
      </c>
      <c r="AG208" s="70">
        <v>0</v>
      </c>
      <c r="AH208" s="70">
        <v>0</v>
      </c>
      <c r="AI208" s="76" t="s">
        <v>74</v>
      </c>
      <c r="AJ208" s="67">
        <v>0</v>
      </c>
      <c r="AK208" s="76" t="s">
        <v>74</v>
      </c>
      <c r="AL208" s="76" t="s">
        <v>74</v>
      </c>
      <c r="AM208" s="71">
        <f t="shared" si="17"/>
        <v>0</v>
      </c>
      <c r="AN208" s="71">
        <f>+K208+AC208-AH208</f>
        <v>6000000</v>
      </c>
      <c r="AO208" s="67" t="s">
        <v>66</v>
      </c>
      <c r="AP208" s="70">
        <v>6000000</v>
      </c>
      <c r="AQ208" s="67" t="s">
        <v>94</v>
      </c>
      <c r="AR208" s="70">
        <v>0</v>
      </c>
      <c r="AS208" s="80" t="s">
        <v>74</v>
      </c>
      <c r="AT208" s="135">
        <v>0</v>
      </c>
      <c r="AU208" s="82">
        <f t="shared" si="18"/>
        <v>6000000</v>
      </c>
      <c r="AV208" s="83">
        <f t="shared" si="19"/>
        <v>0</v>
      </c>
      <c r="AW208" s="80" t="s">
        <v>74</v>
      </c>
      <c r="AX208" s="67" t="s">
        <v>95</v>
      </c>
      <c r="AY208" s="185" t="s">
        <v>13490</v>
      </c>
      <c r="AZ208" s="68" t="s">
        <v>66</v>
      </c>
      <c r="BA208" s="68" t="s">
        <v>66</v>
      </c>
    </row>
    <row r="209" spans="2:53" x14ac:dyDescent="0.25">
      <c r="B209" s="68">
        <v>2024</v>
      </c>
      <c r="C209" s="68">
        <v>891780111</v>
      </c>
      <c r="D209" s="69" t="s">
        <v>64</v>
      </c>
      <c r="E209" s="70" t="s">
        <v>13489</v>
      </c>
      <c r="F209" s="70" t="s">
        <v>13488</v>
      </c>
      <c r="G209" s="251">
        <v>0</v>
      </c>
      <c r="H209" s="67" t="s">
        <v>72</v>
      </c>
      <c r="I209" s="69" t="s">
        <v>65</v>
      </c>
      <c r="J209" s="70" t="s">
        <v>13487</v>
      </c>
      <c r="K209" s="70">
        <v>12000000</v>
      </c>
      <c r="L209" s="68" t="s">
        <v>67</v>
      </c>
      <c r="M209" s="71" t="s">
        <v>2740</v>
      </c>
      <c r="N209" s="71">
        <v>36725695</v>
      </c>
      <c r="O209" s="71">
        <v>1150</v>
      </c>
      <c r="P209" s="334">
        <v>45420</v>
      </c>
      <c r="Q209" s="70">
        <v>318000000</v>
      </c>
      <c r="R209" s="334">
        <v>45470</v>
      </c>
      <c r="S209" s="70">
        <v>12000000</v>
      </c>
      <c r="T209" s="67" t="s">
        <v>66</v>
      </c>
      <c r="U209" s="71">
        <v>57428039</v>
      </c>
      <c r="V209" s="71" t="s">
        <v>12402</v>
      </c>
      <c r="W209" s="78">
        <v>45469</v>
      </c>
      <c r="X209" s="78">
        <v>45470</v>
      </c>
      <c r="Y209" s="251" t="s">
        <v>74</v>
      </c>
      <c r="Z209" s="78">
        <v>45645</v>
      </c>
      <c r="AA209" s="71">
        <f t="shared" si="15"/>
        <v>175</v>
      </c>
      <c r="AB209" s="70">
        <v>0</v>
      </c>
      <c r="AC209" s="70">
        <v>0</v>
      </c>
      <c r="AD209" s="70">
        <v>0</v>
      </c>
      <c r="AE209" s="76" t="s">
        <v>74</v>
      </c>
      <c r="AF209" s="71">
        <f t="shared" si="16"/>
        <v>0</v>
      </c>
      <c r="AG209" s="70">
        <v>0</v>
      </c>
      <c r="AH209" s="70">
        <v>0</v>
      </c>
      <c r="AI209" s="76" t="s">
        <v>74</v>
      </c>
      <c r="AJ209" s="67">
        <v>0</v>
      </c>
      <c r="AK209" s="76" t="s">
        <v>74</v>
      </c>
      <c r="AL209" s="76" t="s">
        <v>74</v>
      </c>
      <c r="AM209" s="71">
        <f t="shared" si="17"/>
        <v>0</v>
      </c>
      <c r="AN209" s="71">
        <f>+K209+AC209-AH209</f>
        <v>12000000</v>
      </c>
      <c r="AO209" s="67" t="s">
        <v>66</v>
      </c>
      <c r="AP209" s="70">
        <v>12000000</v>
      </c>
      <c r="AQ209" s="67" t="s">
        <v>94</v>
      </c>
      <c r="AR209" s="70">
        <v>0</v>
      </c>
      <c r="AS209" s="80" t="s">
        <v>74</v>
      </c>
      <c r="AT209" s="135">
        <v>0</v>
      </c>
      <c r="AU209" s="82">
        <f t="shared" si="18"/>
        <v>12000000</v>
      </c>
      <c r="AV209" s="83">
        <f t="shared" si="19"/>
        <v>0</v>
      </c>
      <c r="AW209" s="80" t="s">
        <v>74</v>
      </c>
      <c r="AX209" s="67" t="s">
        <v>95</v>
      </c>
      <c r="AY209" s="185" t="s">
        <v>13486</v>
      </c>
      <c r="AZ209" s="68" t="s">
        <v>66</v>
      </c>
      <c r="BA209" s="68" t="s">
        <v>66</v>
      </c>
    </row>
    <row r="210" spans="2:53" x14ac:dyDescent="0.25">
      <c r="B210" s="68">
        <v>2024</v>
      </c>
      <c r="C210" s="68">
        <v>891780111</v>
      </c>
      <c r="D210" s="69" t="s">
        <v>64</v>
      </c>
      <c r="E210" s="70" t="s">
        <v>13485</v>
      </c>
      <c r="F210" s="70" t="s">
        <v>13484</v>
      </c>
      <c r="G210" s="251">
        <v>0</v>
      </c>
      <c r="H210" s="67" t="s">
        <v>72</v>
      </c>
      <c r="I210" s="69" t="s">
        <v>65</v>
      </c>
      <c r="J210" s="70" t="s">
        <v>13483</v>
      </c>
      <c r="K210" s="70">
        <v>7200000</v>
      </c>
      <c r="L210" s="68" t="s">
        <v>67</v>
      </c>
      <c r="M210" s="71" t="s">
        <v>13482</v>
      </c>
      <c r="N210" s="71">
        <v>85151266</v>
      </c>
      <c r="O210" s="71">
        <v>1150</v>
      </c>
      <c r="P210" s="334">
        <v>45420</v>
      </c>
      <c r="Q210" s="70">
        <v>318000000</v>
      </c>
      <c r="R210" s="334">
        <v>45470</v>
      </c>
      <c r="S210" s="70">
        <v>7200000</v>
      </c>
      <c r="T210" s="67" t="s">
        <v>66</v>
      </c>
      <c r="U210" s="71">
        <v>57428039</v>
      </c>
      <c r="V210" s="71" t="s">
        <v>12402</v>
      </c>
      <c r="W210" s="78">
        <v>45469</v>
      </c>
      <c r="X210" s="78">
        <v>45470</v>
      </c>
      <c r="Y210" s="251" t="s">
        <v>74</v>
      </c>
      <c r="Z210" s="78">
        <v>45565</v>
      </c>
      <c r="AA210" s="71">
        <f t="shared" si="15"/>
        <v>95</v>
      </c>
      <c r="AB210" s="70">
        <v>0</v>
      </c>
      <c r="AC210" s="70">
        <v>0</v>
      </c>
      <c r="AD210" s="70">
        <v>0</v>
      </c>
      <c r="AE210" s="76" t="s">
        <v>74</v>
      </c>
      <c r="AF210" s="71">
        <f t="shared" si="16"/>
        <v>0</v>
      </c>
      <c r="AG210" s="70">
        <v>0</v>
      </c>
      <c r="AH210" s="70">
        <v>0</v>
      </c>
      <c r="AI210" s="76" t="s">
        <v>74</v>
      </c>
      <c r="AJ210" s="67">
        <v>0</v>
      </c>
      <c r="AK210" s="76" t="s">
        <v>74</v>
      </c>
      <c r="AL210" s="76" t="s">
        <v>74</v>
      </c>
      <c r="AM210" s="71">
        <f t="shared" si="17"/>
        <v>0</v>
      </c>
      <c r="AN210" s="71">
        <f>+K210+AC210-AH210</f>
        <v>7200000</v>
      </c>
      <c r="AO210" s="67" t="s">
        <v>66</v>
      </c>
      <c r="AP210" s="70">
        <v>7200000</v>
      </c>
      <c r="AQ210" s="67" t="s">
        <v>94</v>
      </c>
      <c r="AR210" s="70">
        <v>0</v>
      </c>
      <c r="AS210" s="80" t="s">
        <v>74</v>
      </c>
      <c r="AT210" s="135">
        <v>0</v>
      </c>
      <c r="AU210" s="82">
        <f t="shared" si="18"/>
        <v>7200000</v>
      </c>
      <c r="AV210" s="83">
        <f t="shared" si="19"/>
        <v>0</v>
      </c>
      <c r="AW210" s="80" t="s">
        <v>74</v>
      </c>
      <c r="AX210" s="67" t="s">
        <v>95</v>
      </c>
      <c r="AY210" s="185" t="s">
        <v>13481</v>
      </c>
      <c r="AZ210" s="68" t="s">
        <v>66</v>
      </c>
      <c r="BA210" s="68" t="s">
        <v>66</v>
      </c>
    </row>
    <row r="211" spans="2:53" x14ac:dyDescent="0.25">
      <c r="B211" s="68">
        <v>2024</v>
      </c>
      <c r="C211" s="68">
        <v>891780111</v>
      </c>
      <c r="D211" s="69" t="s">
        <v>64</v>
      </c>
      <c r="E211" s="70" t="s">
        <v>13480</v>
      </c>
      <c r="F211" s="70" t="s">
        <v>13479</v>
      </c>
      <c r="G211" s="251">
        <v>0</v>
      </c>
      <c r="H211" s="67" t="s">
        <v>72</v>
      </c>
      <c r="I211" s="69" t="s">
        <v>65</v>
      </c>
      <c r="J211" s="70" t="s">
        <v>13478</v>
      </c>
      <c r="K211" s="70">
        <v>6000000</v>
      </c>
      <c r="L211" s="68" t="s">
        <v>67</v>
      </c>
      <c r="M211" s="71" t="s">
        <v>7128</v>
      </c>
      <c r="N211" s="71">
        <v>1102848790</v>
      </c>
      <c r="O211" s="71">
        <v>1150</v>
      </c>
      <c r="P211" s="334">
        <v>45420</v>
      </c>
      <c r="Q211" s="70">
        <v>318000000</v>
      </c>
      <c r="R211" s="334">
        <v>45470</v>
      </c>
      <c r="S211" s="70">
        <v>6000000</v>
      </c>
      <c r="T211" s="67" t="s">
        <v>66</v>
      </c>
      <c r="U211" s="71">
        <v>57428039</v>
      </c>
      <c r="V211" s="71" t="s">
        <v>12402</v>
      </c>
      <c r="W211" s="78">
        <v>45469</v>
      </c>
      <c r="X211" s="78">
        <v>45470</v>
      </c>
      <c r="Y211" s="251" t="s">
        <v>74</v>
      </c>
      <c r="Z211" s="78">
        <v>45645</v>
      </c>
      <c r="AA211" s="71">
        <f t="shared" si="15"/>
        <v>175</v>
      </c>
      <c r="AB211" s="70">
        <v>0</v>
      </c>
      <c r="AC211" s="70">
        <v>0</v>
      </c>
      <c r="AD211" s="70">
        <v>0</v>
      </c>
      <c r="AE211" s="76" t="s">
        <v>74</v>
      </c>
      <c r="AF211" s="71">
        <f t="shared" si="16"/>
        <v>0</v>
      </c>
      <c r="AG211" s="70">
        <v>0</v>
      </c>
      <c r="AH211" s="70">
        <v>0</v>
      </c>
      <c r="AI211" s="76" t="s">
        <v>74</v>
      </c>
      <c r="AJ211" s="67">
        <v>0</v>
      </c>
      <c r="AK211" s="76" t="s">
        <v>74</v>
      </c>
      <c r="AL211" s="76" t="s">
        <v>74</v>
      </c>
      <c r="AM211" s="71">
        <f t="shared" si="17"/>
        <v>0</v>
      </c>
      <c r="AN211" s="71">
        <f>+K211+AC211-AH211</f>
        <v>6000000</v>
      </c>
      <c r="AO211" s="67" t="s">
        <v>66</v>
      </c>
      <c r="AP211" s="70">
        <v>6000000</v>
      </c>
      <c r="AQ211" s="67" t="s">
        <v>94</v>
      </c>
      <c r="AR211" s="70">
        <v>0</v>
      </c>
      <c r="AS211" s="80" t="s">
        <v>74</v>
      </c>
      <c r="AT211" s="135">
        <v>0</v>
      </c>
      <c r="AU211" s="82">
        <f t="shared" si="18"/>
        <v>6000000</v>
      </c>
      <c r="AV211" s="83">
        <f t="shared" si="19"/>
        <v>0</v>
      </c>
      <c r="AW211" s="80" t="s">
        <v>74</v>
      </c>
      <c r="AX211" s="67" t="s">
        <v>95</v>
      </c>
      <c r="AY211" s="185" t="s">
        <v>13477</v>
      </c>
      <c r="AZ211" s="68" t="s">
        <v>66</v>
      </c>
      <c r="BA211" s="68" t="s">
        <v>66</v>
      </c>
    </row>
    <row r="212" spans="2:53" x14ac:dyDescent="0.25">
      <c r="B212" s="68">
        <v>2024</v>
      </c>
      <c r="C212" s="68">
        <v>891780111</v>
      </c>
      <c r="D212" s="69" t="s">
        <v>64</v>
      </c>
      <c r="E212" s="70" t="s">
        <v>13476</v>
      </c>
      <c r="F212" s="70" t="s">
        <v>13475</v>
      </c>
      <c r="G212" s="251">
        <v>0</v>
      </c>
      <c r="H212" s="67" t="s">
        <v>72</v>
      </c>
      <c r="I212" s="69" t="s">
        <v>65</v>
      </c>
      <c r="J212" s="70" t="s">
        <v>13474</v>
      </c>
      <c r="K212" s="70">
        <v>9000000</v>
      </c>
      <c r="L212" s="68" t="s">
        <v>67</v>
      </c>
      <c r="M212" s="71" t="s">
        <v>13473</v>
      </c>
      <c r="N212" s="71">
        <v>7528454</v>
      </c>
      <c r="O212" s="71">
        <v>1150</v>
      </c>
      <c r="P212" s="334">
        <v>45420</v>
      </c>
      <c r="Q212" s="70">
        <v>318000000</v>
      </c>
      <c r="R212" s="334">
        <v>45470</v>
      </c>
      <c r="S212" s="70">
        <v>9000000</v>
      </c>
      <c r="T212" s="67" t="s">
        <v>66</v>
      </c>
      <c r="U212" s="71">
        <v>57428039</v>
      </c>
      <c r="V212" s="71" t="s">
        <v>12402</v>
      </c>
      <c r="W212" s="78">
        <v>45469</v>
      </c>
      <c r="X212" s="78">
        <v>45470</v>
      </c>
      <c r="Y212" s="251" t="s">
        <v>74</v>
      </c>
      <c r="Z212" s="78">
        <v>45645</v>
      </c>
      <c r="AA212" s="71">
        <f t="shared" si="15"/>
        <v>175</v>
      </c>
      <c r="AB212" s="70">
        <v>0</v>
      </c>
      <c r="AC212" s="70">
        <v>0</v>
      </c>
      <c r="AD212" s="70">
        <v>0</v>
      </c>
      <c r="AE212" s="76" t="s">
        <v>74</v>
      </c>
      <c r="AF212" s="71">
        <f t="shared" si="16"/>
        <v>0</v>
      </c>
      <c r="AG212" s="70">
        <v>0</v>
      </c>
      <c r="AH212" s="70">
        <v>0</v>
      </c>
      <c r="AI212" s="76" t="s">
        <v>74</v>
      </c>
      <c r="AJ212" s="67">
        <v>0</v>
      </c>
      <c r="AK212" s="76" t="s">
        <v>74</v>
      </c>
      <c r="AL212" s="76" t="s">
        <v>74</v>
      </c>
      <c r="AM212" s="71">
        <f t="shared" si="17"/>
        <v>0</v>
      </c>
      <c r="AN212" s="71">
        <f>+K212+AC212-AH212</f>
        <v>9000000</v>
      </c>
      <c r="AO212" s="67" t="s">
        <v>66</v>
      </c>
      <c r="AP212" s="70">
        <v>9000000</v>
      </c>
      <c r="AQ212" s="67" t="s">
        <v>94</v>
      </c>
      <c r="AR212" s="70">
        <v>0</v>
      </c>
      <c r="AS212" s="80" t="s">
        <v>74</v>
      </c>
      <c r="AT212" s="135">
        <v>0</v>
      </c>
      <c r="AU212" s="82">
        <f t="shared" si="18"/>
        <v>9000000</v>
      </c>
      <c r="AV212" s="83">
        <f t="shared" si="19"/>
        <v>0</v>
      </c>
      <c r="AW212" s="80" t="s">
        <v>74</v>
      </c>
      <c r="AX212" s="67" t="s">
        <v>95</v>
      </c>
      <c r="AY212" s="185" t="s">
        <v>13472</v>
      </c>
      <c r="AZ212" s="68" t="s">
        <v>66</v>
      </c>
      <c r="BA212" s="68" t="s">
        <v>66</v>
      </c>
    </row>
    <row r="213" spans="2:53" x14ac:dyDescent="0.25">
      <c r="B213" s="68">
        <v>2024</v>
      </c>
      <c r="C213" s="68">
        <v>891780111</v>
      </c>
      <c r="D213" s="69" t="s">
        <v>64</v>
      </c>
      <c r="E213" s="70" t="s">
        <v>13471</v>
      </c>
      <c r="F213" s="70" t="s">
        <v>13470</v>
      </c>
      <c r="G213" s="251">
        <v>0</v>
      </c>
      <c r="H213" s="67" t="s">
        <v>72</v>
      </c>
      <c r="I213" s="69" t="s">
        <v>65</v>
      </c>
      <c r="J213" s="70" t="s">
        <v>13442</v>
      </c>
      <c r="K213" s="70">
        <v>6000000</v>
      </c>
      <c r="L213" s="68" t="s">
        <v>67</v>
      </c>
      <c r="M213" s="71" t="s">
        <v>13469</v>
      </c>
      <c r="N213" s="71">
        <v>73152018</v>
      </c>
      <c r="O213" s="71">
        <v>1150</v>
      </c>
      <c r="P213" s="334">
        <v>45420</v>
      </c>
      <c r="Q213" s="70">
        <v>318000000</v>
      </c>
      <c r="R213" s="334">
        <v>45471</v>
      </c>
      <c r="S213" s="70">
        <v>6000000</v>
      </c>
      <c r="T213" s="67" t="s">
        <v>66</v>
      </c>
      <c r="U213" s="71">
        <v>57428039</v>
      </c>
      <c r="V213" s="71" t="s">
        <v>12402</v>
      </c>
      <c r="W213" s="78">
        <v>45469</v>
      </c>
      <c r="X213" s="78">
        <v>45471</v>
      </c>
      <c r="Y213" s="251" t="s">
        <v>74</v>
      </c>
      <c r="Z213" s="78">
        <v>45503</v>
      </c>
      <c r="AA213" s="71">
        <f t="shared" si="15"/>
        <v>32</v>
      </c>
      <c r="AB213" s="70">
        <v>0</v>
      </c>
      <c r="AC213" s="70">
        <v>0</v>
      </c>
      <c r="AD213" s="70">
        <v>0</v>
      </c>
      <c r="AE213" s="76" t="s">
        <v>74</v>
      </c>
      <c r="AF213" s="71">
        <f t="shared" si="16"/>
        <v>0</v>
      </c>
      <c r="AG213" s="70">
        <v>0</v>
      </c>
      <c r="AH213" s="70">
        <v>0</v>
      </c>
      <c r="AI213" s="76" t="s">
        <v>74</v>
      </c>
      <c r="AJ213" s="67">
        <v>0</v>
      </c>
      <c r="AK213" s="76" t="s">
        <v>74</v>
      </c>
      <c r="AL213" s="76" t="s">
        <v>74</v>
      </c>
      <c r="AM213" s="71">
        <f t="shared" si="17"/>
        <v>0</v>
      </c>
      <c r="AN213" s="71">
        <f>+K213+AC213-AH213</f>
        <v>6000000</v>
      </c>
      <c r="AO213" s="67" t="s">
        <v>66</v>
      </c>
      <c r="AP213" s="70">
        <v>6000000</v>
      </c>
      <c r="AQ213" s="67" t="s">
        <v>94</v>
      </c>
      <c r="AR213" s="70">
        <v>0</v>
      </c>
      <c r="AS213" s="80" t="s">
        <v>74</v>
      </c>
      <c r="AT213" s="135">
        <v>0</v>
      </c>
      <c r="AU213" s="82">
        <f t="shared" si="18"/>
        <v>6000000</v>
      </c>
      <c r="AV213" s="83">
        <f t="shared" si="19"/>
        <v>0</v>
      </c>
      <c r="AW213" s="80" t="s">
        <v>74</v>
      </c>
      <c r="AX213" s="67" t="s">
        <v>95</v>
      </c>
      <c r="AY213" s="185" t="s">
        <v>13468</v>
      </c>
      <c r="AZ213" s="68" t="s">
        <v>66</v>
      </c>
      <c r="BA213" s="68" t="s">
        <v>66</v>
      </c>
    </row>
    <row r="214" spans="2:53" x14ac:dyDescent="0.25">
      <c r="B214" s="68">
        <v>2024</v>
      </c>
      <c r="C214" s="68">
        <v>891780111</v>
      </c>
      <c r="D214" s="69" t="s">
        <v>64</v>
      </c>
      <c r="E214" s="70" t="s">
        <v>13467</v>
      </c>
      <c r="F214" s="70" t="s">
        <v>13466</v>
      </c>
      <c r="G214" s="251">
        <v>0</v>
      </c>
      <c r="H214" s="67" t="s">
        <v>72</v>
      </c>
      <c r="I214" s="69" t="s">
        <v>65</v>
      </c>
      <c r="J214" s="70" t="s">
        <v>13465</v>
      </c>
      <c r="K214" s="70">
        <v>6000000</v>
      </c>
      <c r="L214" s="68" t="s">
        <v>67</v>
      </c>
      <c r="M214" s="71" t="s">
        <v>13464</v>
      </c>
      <c r="N214" s="71">
        <v>57299253</v>
      </c>
      <c r="O214" s="71">
        <v>1150</v>
      </c>
      <c r="P214" s="334">
        <v>45420</v>
      </c>
      <c r="Q214" s="70">
        <v>318000000</v>
      </c>
      <c r="R214" s="334">
        <v>45470</v>
      </c>
      <c r="S214" s="70">
        <v>6000000</v>
      </c>
      <c r="T214" s="67" t="s">
        <v>66</v>
      </c>
      <c r="U214" s="71">
        <v>57428039</v>
      </c>
      <c r="V214" s="71" t="s">
        <v>12402</v>
      </c>
      <c r="W214" s="78">
        <v>45469</v>
      </c>
      <c r="X214" s="78">
        <v>45470</v>
      </c>
      <c r="Y214" s="251" t="s">
        <v>74</v>
      </c>
      <c r="Z214" s="78">
        <v>45645</v>
      </c>
      <c r="AA214" s="71">
        <f t="shared" si="15"/>
        <v>175</v>
      </c>
      <c r="AB214" s="70">
        <v>0</v>
      </c>
      <c r="AC214" s="70">
        <v>0</v>
      </c>
      <c r="AD214" s="70">
        <v>0</v>
      </c>
      <c r="AE214" s="76" t="s">
        <v>74</v>
      </c>
      <c r="AF214" s="71">
        <f t="shared" si="16"/>
        <v>0</v>
      </c>
      <c r="AG214" s="70">
        <v>0</v>
      </c>
      <c r="AH214" s="70">
        <v>0</v>
      </c>
      <c r="AI214" s="76" t="s">
        <v>74</v>
      </c>
      <c r="AJ214" s="67">
        <v>0</v>
      </c>
      <c r="AK214" s="76" t="s">
        <v>74</v>
      </c>
      <c r="AL214" s="76" t="s">
        <v>74</v>
      </c>
      <c r="AM214" s="71">
        <f t="shared" si="17"/>
        <v>0</v>
      </c>
      <c r="AN214" s="71">
        <f>+K214+AC214-AH214</f>
        <v>6000000</v>
      </c>
      <c r="AO214" s="67" t="s">
        <v>66</v>
      </c>
      <c r="AP214" s="70">
        <v>6000000</v>
      </c>
      <c r="AQ214" s="67" t="s">
        <v>94</v>
      </c>
      <c r="AR214" s="70">
        <v>0</v>
      </c>
      <c r="AS214" s="80" t="s">
        <v>74</v>
      </c>
      <c r="AT214" s="135">
        <v>0</v>
      </c>
      <c r="AU214" s="82">
        <f t="shared" si="18"/>
        <v>6000000</v>
      </c>
      <c r="AV214" s="83">
        <f t="shared" si="19"/>
        <v>0</v>
      </c>
      <c r="AW214" s="80" t="s">
        <v>74</v>
      </c>
      <c r="AX214" s="67" t="s">
        <v>95</v>
      </c>
      <c r="AY214" s="185" t="s">
        <v>13463</v>
      </c>
      <c r="AZ214" s="68" t="s">
        <v>66</v>
      </c>
      <c r="BA214" s="68" t="s">
        <v>66</v>
      </c>
    </row>
    <row r="215" spans="2:53" x14ac:dyDescent="0.25">
      <c r="B215" s="68">
        <v>2024</v>
      </c>
      <c r="C215" s="68">
        <v>891780111</v>
      </c>
      <c r="D215" s="69" t="s">
        <v>64</v>
      </c>
      <c r="E215" s="70" t="s">
        <v>13462</v>
      </c>
      <c r="F215" s="70" t="s">
        <v>13461</v>
      </c>
      <c r="G215" s="251">
        <v>0</v>
      </c>
      <c r="H215" s="67" t="s">
        <v>72</v>
      </c>
      <c r="I215" s="69" t="s">
        <v>65</v>
      </c>
      <c r="J215" s="70" t="s">
        <v>13452</v>
      </c>
      <c r="K215" s="70">
        <v>6000000</v>
      </c>
      <c r="L215" s="68" t="s">
        <v>67</v>
      </c>
      <c r="M215" s="71" t="s">
        <v>13460</v>
      </c>
      <c r="N215" s="71">
        <v>57462714</v>
      </c>
      <c r="O215" s="71">
        <v>1150</v>
      </c>
      <c r="P215" s="334">
        <v>45420</v>
      </c>
      <c r="Q215" s="70">
        <v>318000000</v>
      </c>
      <c r="R215" s="334">
        <v>45471</v>
      </c>
      <c r="S215" s="70">
        <v>6000000</v>
      </c>
      <c r="T215" s="67" t="s">
        <v>66</v>
      </c>
      <c r="U215" s="71">
        <v>57428039</v>
      </c>
      <c r="V215" s="71" t="s">
        <v>12402</v>
      </c>
      <c r="W215" s="78">
        <v>45469</v>
      </c>
      <c r="X215" s="78">
        <v>45471</v>
      </c>
      <c r="Y215" s="251" t="s">
        <v>74</v>
      </c>
      <c r="Z215" s="78">
        <v>45534</v>
      </c>
      <c r="AA215" s="71">
        <f t="shared" si="15"/>
        <v>63</v>
      </c>
      <c r="AB215" s="70">
        <v>0</v>
      </c>
      <c r="AC215" s="70">
        <v>0</v>
      </c>
      <c r="AD215" s="70">
        <v>0</v>
      </c>
      <c r="AE215" s="76" t="s">
        <v>74</v>
      </c>
      <c r="AF215" s="71">
        <f t="shared" si="16"/>
        <v>0</v>
      </c>
      <c r="AG215" s="70">
        <v>0</v>
      </c>
      <c r="AH215" s="70">
        <v>0</v>
      </c>
      <c r="AI215" s="76" t="s">
        <v>74</v>
      </c>
      <c r="AJ215" s="67">
        <v>0</v>
      </c>
      <c r="AK215" s="76" t="s">
        <v>74</v>
      </c>
      <c r="AL215" s="76" t="s">
        <v>74</v>
      </c>
      <c r="AM215" s="71">
        <f t="shared" si="17"/>
        <v>0</v>
      </c>
      <c r="AN215" s="71">
        <f>+K215+AC215-AH215</f>
        <v>6000000</v>
      </c>
      <c r="AO215" s="67" t="s">
        <v>66</v>
      </c>
      <c r="AP215" s="70">
        <v>6000000</v>
      </c>
      <c r="AQ215" s="67" t="s">
        <v>94</v>
      </c>
      <c r="AR215" s="70">
        <v>0</v>
      </c>
      <c r="AS215" s="80" t="s">
        <v>74</v>
      </c>
      <c r="AT215" s="135">
        <v>6000000</v>
      </c>
      <c r="AU215" s="82">
        <f t="shared" si="18"/>
        <v>0</v>
      </c>
      <c r="AV215" s="83">
        <f t="shared" si="19"/>
        <v>1</v>
      </c>
      <c r="AW215" s="80" t="s">
        <v>74</v>
      </c>
      <c r="AX215" s="67" t="s">
        <v>95</v>
      </c>
      <c r="AY215" s="185" t="s">
        <v>13459</v>
      </c>
      <c r="AZ215" s="68" t="s">
        <v>66</v>
      </c>
      <c r="BA215" s="68" t="s">
        <v>66</v>
      </c>
    </row>
    <row r="216" spans="2:53" x14ac:dyDescent="0.25">
      <c r="B216" s="68">
        <v>2024</v>
      </c>
      <c r="C216" s="68">
        <v>891780111</v>
      </c>
      <c r="D216" s="69" t="s">
        <v>64</v>
      </c>
      <c r="E216" s="70" t="s">
        <v>13458</v>
      </c>
      <c r="F216" s="70" t="s">
        <v>13457</v>
      </c>
      <c r="G216" s="251">
        <v>0</v>
      </c>
      <c r="H216" s="67" t="s">
        <v>72</v>
      </c>
      <c r="I216" s="69" t="s">
        <v>65</v>
      </c>
      <c r="J216" s="70" t="s">
        <v>13452</v>
      </c>
      <c r="K216" s="70">
        <v>6000000</v>
      </c>
      <c r="L216" s="68" t="s">
        <v>67</v>
      </c>
      <c r="M216" s="71" t="s">
        <v>13456</v>
      </c>
      <c r="N216" s="71">
        <v>71526727</v>
      </c>
      <c r="O216" s="71">
        <v>1150</v>
      </c>
      <c r="P216" s="334">
        <v>45420</v>
      </c>
      <c r="Q216" s="70">
        <v>318000000</v>
      </c>
      <c r="R216" s="334">
        <v>45470</v>
      </c>
      <c r="S216" s="70">
        <v>6000000</v>
      </c>
      <c r="T216" s="67" t="s">
        <v>66</v>
      </c>
      <c r="U216" s="71">
        <v>57428039</v>
      </c>
      <c r="V216" s="71" t="s">
        <v>12402</v>
      </c>
      <c r="W216" s="78">
        <v>45469</v>
      </c>
      <c r="X216" s="78">
        <v>45470</v>
      </c>
      <c r="Y216" s="251" t="s">
        <v>74</v>
      </c>
      <c r="Z216" s="78">
        <v>45645</v>
      </c>
      <c r="AA216" s="71">
        <f t="shared" si="15"/>
        <v>175</v>
      </c>
      <c r="AB216" s="70">
        <v>0</v>
      </c>
      <c r="AC216" s="70">
        <v>0</v>
      </c>
      <c r="AD216" s="70">
        <v>0</v>
      </c>
      <c r="AE216" s="76" t="s">
        <v>74</v>
      </c>
      <c r="AF216" s="71">
        <f t="shared" si="16"/>
        <v>0</v>
      </c>
      <c r="AG216" s="70">
        <v>0</v>
      </c>
      <c r="AH216" s="70">
        <v>0</v>
      </c>
      <c r="AI216" s="76" t="s">
        <v>74</v>
      </c>
      <c r="AJ216" s="67">
        <v>0</v>
      </c>
      <c r="AK216" s="76" t="s">
        <v>74</v>
      </c>
      <c r="AL216" s="76" t="s">
        <v>74</v>
      </c>
      <c r="AM216" s="71">
        <f t="shared" si="17"/>
        <v>0</v>
      </c>
      <c r="AN216" s="71">
        <f>+K216+AC216-AH216</f>
        <v>6000000</v>
      </c>
      <c r="AO216" s="67" t="s">
        <v>66</v>
      </c>
      <c r="AP216" s="70">
        <v>6000000</v>
      </c>
      <c r="AQ216" s="67" t="s">
        <v>94</v>
      </c>
      <c r="AR216" s="70">
        <v>0</v>
      </c>
      <c r="AS216" s="80" t="s">
        <v>74</v>
      </c>
      <c r="AT216" s="135">
        <v>0</v>
      </c>
      <c r="AU216" s="82">
        <f t="shared" si="18"/>
        <v>6000000</v>
      </c>
      <c r="AV216" s="83">
        <f t="shared" si="19"/>
        <v>0</v>
      </c>
      <c r="AW216" s="80" t="s">
        <v>74</v>
      </c>
      <c r="AX216" s="67" t="s">
        <v>95</v>
      </c>
      <c r="AY216" s="185" t="s">
        <v>13455</v>
      </c>
      <c r="AZ216" s="68" t="s">
        <v>66</v>
      </c>
      <c r="BA216" s="68" t="s">
        <v>66</v>
      </c>
    </row>
    <row r="217" spans="2:53" x14ac:dyDescent="0.25">
      <c r="B217" s="68">
        <v>2024</v>
      </c>
      <c r="C217" s="68">
        <v>891780111</v>
      </c>
      <c r="D217" s="69" t="s">
        <v>64</v>
      </c>
      <c r="E217" s="70" t="s">
        <v>13454</v>
      </c>
      <c r="F217" s="70" t="s">
        <v>13453</v>
      </c>
      <c r="G217" s="251">
        <v>0</v>
      </c>
      <c r="H217" s="67" t="s">
        <v>72</v>
      </c>
      <c r="I217" s="69" t="s">
        <v>65</v>
      </c>
      <c r="J217" s="70" t="s">
        <v>13452</v>
      </c>
      <c r="K217" s="70">
        <v>6000000</v>
      </c>
      <c r="L217" s="68" t="s">
        <v>67</v>
      </c>
      <c r="M217" s="71" t="s">
        <v>13451</v>
      </c>
      <c r="N217" s="71">
        <v>85155728</v>
      </c>
      <c r="O217" s="71">
        <v>1150</v>
      </c>
      <c r="P217" s="334">
        <v>45420</v>
      </c>
      <c r="Q217" s="70">
        <v>318000000</v>
      </c>
      <c r="R217" s="334">
        <v>45471</v>
      </c>
      <c r="S217" s="70">
        <v>6000000</v>
      </c>
      <c r="T217" s="67" t="s">
        <v>66</v>
      </c>
      <c r="U217" s="71">
        <v>57428039</v>
      </c>
      <c r="V217" s="71" t="s">
        <v>12402</v>
      </c>
      <c r="W217" s="78">
        <v>45469</v>
      </c>
      <c r="X217" s="78">
        <v>45471</v>
      </c>
      <c r="Y217" s="251" t="s">
        <v>74</v>
      </c>
      <c r="Z217" s="78">
        <v>45645</v>
      </c>
      <c r="AA217" s="71">
        <f t="shared" si="15"/>
        <v>174</v>
      </c>
      <c r="AB217" s="70">
        <v>0</v>
      </c>
      <c r="AC217" s="70">
        <v>0</v>
      </c>
      <c r="AD217" s="70">
        <v>0</v>
      </c>
      <c r="AE217" s="76" t="s">
        <v>74</v>
      </c>
      <c r="AF217" s="71">
        <f t="shared" si="16"/>
        <v>0</v>
      </c>
      <c r="AG217" s="70">
        <v>0</v>
      </c>
      <c r="AH217" s="70">
        <v>0</v>
      </c>
      <c r="AI217" s="76" t="s">
        <v>74</v>
      </c>
      <c r="AJ217" s="67">
        <v>0</v>
      </c>
      <c r="AK217" s="76" t="s">
        <v>74</v>
      </c>
      <c r="AL217" s="76" t="s">
        <v>74</v>
      </c>
      <c r="AM217" s="71">
        <f t="shared" si="17"/>
        <v>0</v>
      </c>
      <c r="AN217" s="71">
        <f>+K217+AC217-AH217</f>
        <v>6000000</v>
      </c>
      <c r="AO217" s="67" t="s">
        <v>66</v>
      </c>
      <c r="AP217" s="70">
        <v>6000000</v>
      </c>
      <c r="AQ217" s="67" t="s">
        <v>94</v>
      </c>
      <c r="AR217" s="70">
        <v>0</v>
      </c>
      <c r="AS217" s="80" t="s">
        <v>74</v>
      </c>
      <c r="AT217" s="135">
        <v>0</v>
      </c>
      <c r="AU217" s="82">
        <f t="shared" si="18"/>
        <v>6000000</v>
      </c>
      <c r="AV217" s="83">
        <f t="shared" si="19"/>
        <v>0</v>
      </c>
      <c r="AW217" s="80" t="s">
        <v>74</v>
      </c>
      <c r="AX217" s="67" t="s">
        <v>95</v>
      </c>
      <c r="AY217" s="185" t="s">
        <v>13450</v>
      </c>
      <c r="AZ217" s="68" t="s">
        <v>66</v>
      </c>
      <c r="BA217" s="68" t="s">
        <v>66</v>
      </c>
    </row>
    <row r="218" spans="2:53" x14ac:dyDescent="0.25">
      <c r="B218" s="68">
        <v>2024</v>
      </c>
      <c r="C218" s="68">
        <v>891780111</v>
      </c>
      <c r="D218" s="69" t="s">
        <v>64</v>
      </c>
      <c r="E218" s="70" t="s">
        <v>13449</v>
      </c>
      <c r="F218" s="70" t="s">
        <v>13448</v>
      </c>
      <c r="G218" s="251">
        <v>0</v>
      </c>
      <c r="H218" s="67" t="s">
        <v>72</v>
      </c>
      <c r="I218" s="69" t="s">
        <v>65</v>
      </c>
      <c r="J218" s="70" t="s">
        <v>13447</v>
      </c>
      <c r="K218" s="70">
        <v>6000000</v>
      </c>
      <c r="L218" s="68" t="s">
        <v>67</v>
      </c>
      <c r="M218" s="71" t="s">
        <v>13446</v>
      </c>
      <c r="N218" s="71">
        <v>4979686</v>
      </c>
      <c r="O218" s="71">
        <v>1150</v>
      </c>
      <c r="P218" s="334">
        <v>45420</v>
      </c>
      <c r="Q218" s="70">
        <v>318000000</v>
      </c>
      <c r="R218" s="334">
        <v>45470</v>
      </c>
      <c r="S218" s="70">
        <v>6000000</v>
      </c>
      <c r="T218" s="67" t="s">
        <v>66</v>
      </c>
      <c r="U218" s="71">
        <v>57428039</v>
      </c>
      <c r="V218" s="71" t="s">
        <v>12402</v>
      </c>
      <c r="W218" s="78">
        <v>45469</v>
      </c>
      <c r="X218" s="78">
        <v>45470</v>
      </c>
      <c r="Y218" s="251" t="s">
        <v>74</v>
      </c>
      <c r="Z218" s="78">
        <v>45595</v>
      </c>
      <c r="AA218" s="71">
        <f t="shared" si="15"/>
        <v>125</v>
      </c>
      <c r="AB218" s="70">
        <v>0</v>
      </c>
      <c r="AC218" s="70">
        <v>0</v>
      </c>
      <c r="AD218" s="70">
        <v>0</v>
      </c>
      <c r="AE218" s="76" t="s">
        <v>74</v>
      </c>
      <c r="AF218" s="71">
        <f t="shared" si="16"/>
        <v>0</v>
      </c>
      <c r="AG218" s="70">
        <v>0</v>
      </c>
      <c r="AH218" s="70">
        <v>0</v>
      </c>
      <c r="AI218" s="76" t="s">
        <v>74</v>
      </c>
      <c r="AJ218" s="67">
        <v>0</v>
      </c>
      <c r="AK218" s="76" t="s">
        <v>74</v>
      </c>
      <c r="AL218" s="76" t="s">
        <v>74</v>
      </c>
      <c r="AM218" s="71">
        <f t="shared" si="17"/>
        <v>0</v>
      </c>
      <c r="AN218" s="71">
        <f>+K218+AC218-AH218</f>
        <v>6000000</v>
      </c>
      <c r="AO218" s="67" t="s">
        <v>66</v>
      </c>
      <c r="AP218" s="70">
        <v>6000000</v>
      </c>
      <c r="AQ218" s="67" t="s">
        <v>94</v>
      </c>
      <c r="AR218" s="70">
        <v>0</v>
      </c>
      <c r="AS218" s="80" t="s">
        <v>74</v>
      </c>
      <c r="AT218" s="135">
        <v>0</v>
      </c>
      <c r="AU218" s="82">
        <f t="shared" si="18"/>
        <v>6000000</v>
      </c>
      <c r="AV218" s="83">
        <f t="shared" si="19"/>
        <v>0</v>
      </c>
      <c r="AW218" s="80" t="s">
        <v>74</v>
      </c>
      <c r="AX218" s="67" t="s">
        <v>95</v>
      </c>
      <c r="AY218" s="185" t="s">
        <v>13445</v>
      </c>
      <c r="AZ218" s="68" t="s">
        <v>66</v>
      </c>
      <c r="BA218" s="68" t="s">
        <v>66</v>
      </c>
    </row>
    <row r="219" spans="2:53" x14ac:dyDescent="0.25">
      <c r="B219" s="68">
        <v>2024</v>
      </c>
      <c r="C219" s="68">
        <v>891780111</v>
      </c>
      <c r="D219" s="69" t="s">
        <v>64</v>
      </c>
      <c r="E219" s="70" t="s">
        <v>13444</v>
      </c>
      <c r="F219" s="70" t="s">
        <v>13443</v>
      </c>
      <c r="G219" s="251">
        <v>0</v>
      </c>
      <c r="H219" s="67" t="s">
        <v>72</v>
      </c>
      <c r="I219" s="69" t="s">
        <v>65</v>
      </c>
      <c r="J219" s="70" t="s">
        <v>13442</v>
      </c>
      <c r="K219" s="70">
        <v>12000000</v>
      </c>
      <c r="L219" s="68" t="s">
        <v>67</v>
      </c>
      <c r="M219" s="71" t="s">
        <v>13441</v>
      </c>
      <c r="N219" s="71">
        <v>26905210</v>
      </c>
      <c r="O219" s="71">
        <v>1150</v>
      </c>
      <c r="P219" s="334">
        <v>45420</v>
      </c>
      <c r="Q219" s="70">
        <v>318000000</v>
      </c>
      <c r="R219" s="334">
        <v>45470</v>
      </c>
      <c r="S219" s="70">
        <v>12000000</v>
      </c>
      <c r="T219" s="67" t="s">
        <v>66</v>
      </c>
      <c r="U219" s="71">
        <v>57428039</v>
      </c>
      <c r="V219" s="71" t="s">
        <v>12402</v>
      </c>
      <c r="W219" s="78">
        <v>45469</v>
      </c>
      <c r="X219" s="78">
        <v>45470</v>
      </c>
      <c r="Y219" s="251" t="s">
        <v>74</v>
      </c>
      <c r="Z219" s="78">
        <v>45645</v>
      </c>
      <c r="AA219" s="71">
        <f t="shared" si="15"/>
        <v>175</v>
      </c>
      <c r="AB219" s="70">
        <v>0</v>
      </c>
      <c r="AC219" s="70">
        <v>0</v>
      </c>
      <c r="AD219" s="70">
        <v>0</v>
      </c>
      <c r="AE219" s="76" t="s">
        <v>74</v>
      </c>
      <c r="AF219" s="71">
        <f t="shared" si="16"/>
        <v>0</v>
      </c>
      <c r="AG219" s="70">
        <v>0</v>
      </c>
      <c r="AH219" s="70">
        <v>0</v>
      </c>
      <c r="AI219" s="76" t="s">
        <v>74</v>
      </c>
      <c r="AJ219" s="67">
        <v>0</v>
      </c>
      <c r="AK219" s="76" t="s">
        <v>74</v>
      </c>
      <c r="AL219" s="76" t="s">
        <v>74</v>
      </c>
      <c r="AM219" s="71">
        <f t="shared" si="17"/>
        <v>0</v>
      </c>
      <c r="AN219" s="71">
        <f>+K219+AC219-AH219</f>
        <v>12000000</v>
      </c>
      <c r="AO219" s="67" t="s">
        <v>66</v>
      </c>
      <c r="AP219" s="70">
        <v>12000000</v>
      </c>
      <c r="AQ219" s="67" t="s">
        <v>94</v>
      </c>
      <c r="AR219" s="70">
        <v>0</v>
      </c>
      <c r="AS219" s="80" t="s">
        <v>74</v>
      </c>
      <c r="AT219" s="135">
        <v>0</v>
      </c>
      <c r="AU219" s="82">
        <f t="shared" si="18"/>
        <v>12000000</v>
      </c>
      <c r="AV219" s="83">
        <f t="shared" si="19"/>
        <v>0</v>
      </c>
      <c r="AW219" s="80" t="s">
        <v>74</v>
      </c>
      <c r="AX219" s="67" t="s">
        <v>95</v>
      </c>
      <c r="AY219" s="185" t="s">
        <v>13440</v>
      </c>
      <c r="AZ219" s="68" t="s">
        <v>66</v>
      </c>
      <c r="BA219" s="68" t="s">
        <v>66</v>
      </c>
    </row>
    <row r="220" spans="2:53" x14ac:dyDescent="0.25">
      <c r="B220" s="68">
        <v>2024</v>
      </c>
      <c r="C220" s="68">
        <v>891780111</v>
      </c>
      <c r="D220" s="69" t="s">
        <v>64</v>
      </c>
      <c r="E220" s="70" t="s">
        <v>13439</v>
      </c>
      <c r="F220" s="70" t="s">
        <v>13438</v>
      </c>
      <c r="G220" s="251">
        <v>0</v>
      </c>
      <c r="H220" s="67" t="s">
        <v>72</v>
      </c>
      <c r="I220" s="69" t="s">
        <v>65</v>
      </c>
      <c r="J220" s="70" t="s">
        <v>13437</v>
      </c>
      <c r="K220" s="70">
        <v>40000000</v>
      </c>
      <c r="L220" s="68" t="s">
        <v>67</v>
      </c>
      <c r="M220" s="71" t="s">
        <v>835</v>
      </c>
      <c r="N220" s="71">
        <v>1082881269</v>
      </c>
      <c r="O220" s="71">
        <v>684</v>
      </c>
      <c r="P220" s="334">
        <v>45365</v>
      </c>
      <c r="Q220" s="70">
        <v>50000000</v>
      </c>
      <c r="R220" s="334">
        <v>45470</v>
      </c>
      <c r="S220" s="70">
        <v>40000000</v>
      </c>
      <c r="T220" s="67" t="s">
        <v>66</v>
      </c>
      <c r="U220" s="71">
        <v>1082939683</v>
      </c>
      <c r="V220" s="71" t="s">
        <v>12134</v>
      </c>
      <c r="W220" s="78">
        <v>45469</v>
      </c>
      <c r="X220" s="78">
        <v>45470</v>
      </c>
      <c r="Y220" s="251" t="s">
        <v>74</v>
      </c>
      <c r="Z220" s="78">
        <v>45592</v>
      </c>
      <c r="AA220" s="71">
        <f t="shared" si="15"/>
        <v>122</v>
      </c>
      <c r="AB220" s="70">
        <v>0</v>
      </c>
      <c r="AC220" s="70">
        <v>0</v>
      </c>
      <c r="AD220" s="70">
        <v>0</v>
      </c>
      <c r="AE220" s="76" t="s">
        <v>74</v>
      </c>
      <c r="AF220" s="71">
        <f t="shared" si="16"/>
        <v>0</v>
      </c>
      <c r="AG220" s="70">
        <v>0</v>
      </c>
      <c r="AH220" s="70">
        <v>0</v>
      </c>
      <c r="AI220" s="76" t="s">
        <v>74</v>
      </c>
      <c r="AJ220" s="67">
        <v>0</v>
      </c>
      <c r="AK220" s="76" t="s">
        <v>74</v>
      </c>
      <c r="AL220" s="76" t="s">
        <v>74</v>
      </c>
      <c r="AM220" s="71">
        <f t="shared" si="17"/>
        <v>0</v>
      </c>
      <c r="AN220" s="71">
        <f>+K220+AC220-AH220</f>
        <v>40000000</v>
      </c>
      <c r="AO220" s="67" t="s">
        <v>66</v>
      </c>
      <c r="AP220" s="70">
        <v>40000000</v>
      </c>
      <c r="AQ220" s="67" t="s">
        <v>94</v>
      </c>
      <c r="AR220" s="70">
        <v>0</v>
      </c>
      <c r="AS220" s="80" t="s">
        <v>74</v>
      </c>
      <c r="AT220" s="135">
        <v>0</v>
      </c>
      <c r="AU220" s="82">
        <f t="shared" si="18"/>
        <v>40000000</v>
      </c>
      <c r="AV220" s="83">
        <f t="shared" si="19"/>
        <v>0</v>
      </c>
      <c r="AW220" s="80" t="s">
        <v>74</v>
      </c>
      <c r="AX220" s="67" t="s">
        <v>95</v>
      </c>
      <c r="AY220" s="185" t="s">
        <v>13436</v>
      </c>
      <c r="AZ220" s="68" t="s">
        <v>66</v>
      </c>
      <c r="BA220" s="68" t="s">
        <v>66</v>
      </c>
    </row>
    <row r="221" spans="2:53" x14ac:dyDescent="0.25">
      <c r="B221" s="68">
        <v>2024</v>
      </c>
      <c r="C221" s="68">
        <v>891780111</v>
      </c>
      <c r="D221" s="69" t="s">
        <v>64</v>
      </c>
      <c r="E221" s="70" t="s">
        <v>13435</v>
      </c>
      <c r="F221" s="70" t="s">
        <v>13434</v>
      </c>
      <c r="G221" s="314">
        <v>2020000100417</v>
      </c>
      <c r="H221" s="67" t="s">
        <v>72</v>
      </c>
      <c r="I221" s="69" t="s">
        <v>723</v>
      </c>
      <c r="J221" s="70" t="s">
        <v>13433</v>
      </c>
      <c r="K221" s="70">
        <v>13583852.189999999</v>
      </c>
      <c r="L221" s="68" t="s">
        <v>67</v>
      </c>
      <c r="M221" s="71" t="s">
        <v>13432</v>
      </c>
      <c r="N221" s="71">
        <v>901380876</v>
      </c>
      <c r="O221" s="316" t="s">
        <v>13431</v>
      </c>
      <c r="P221" s="334">
        <v>45467</v>
      </c>
      <c r="Q221" s="70">
        <v>13583853</v>
      </c>
      <c r="R221" s="334">
        <v>45477</v>
      </c>
      <c r="S221" s="70">
        <v>13583852.189999999</v>
      </c>
      <c r="T221" s="67" t="s">
        <v>66</v>
      </c>
      <c r="U221" s="71">
        <v>91156594</v>
      </c>
      <c r="V221" s="71" t="s">
        <v>12276</v>
      </c>
      <c r="W221" s="78">
        <v>45477</v>
      </c>
      <c r="X221" s="78">
        <v>45477</v>
      </c>
      <c r="Y221" s="202">
        <v>45477</v>
      </c>
      <c r="Z221" s="78">
        <v>45491</v>
      </c>
      <c r="AA221" s="71">
        <f t="shared" si="15"/>
        <v>14</v>
      </c>
      <c r="AB221" s="70">
        <v>0</v>
      </c>
      <c r="AC221" s="70">
        <v>0</v>
      </c>
      <c r="AD221" s="70">
        <v>0</v>
      </c>
      <c r="AE221" s="76" t="s">
        <v>74</v>
      </c>
      <c r="AF221" s="71">
        <f t="shared" si="16"/>
        <v>0</v>
      </c>
      <c r="AG221" s="70">
        <v>0</v>
      </c>
      <c r="AH221" s="70">
        <v>0</v>
      </c>
      <c r="AI221" s="76" t="s">
        <v>74</v>
      </c>
      <c r="AJ221" s="67">
        <v>0</v>
      </c>
      <c r="AK221" s="76" t="s">
        <v>74</v>
      </c>
      <c r="AL221" s="76" t="s">
        <v>74</v>
      </c>
      <c r="AM221" s="71">
        <f t="shared" si="17"/>
        <v>0</v>
      </c>
      <c r="AN221" s="71">
        <f>+K221+AC221-AH221</f>
        <v>13583852.189999999</v>
      </c>
      <c r="AO221" s="67" t="s">
        <v>94</v>
      </c>
      <c r="AP221" s="70">
        <v>0</v>
      </c>
      <c r="AQ221" s="67" t="s">
        <v>94</v>
      </c>
      <c r="AR221" s="70">
        <v>0</v>
      </c>
      <c r="AS221" s="80" t="s">
        <v>74</v>
      </c>
      <c r="AT221" s="135">
        <v>0</v>
      </c>
      <c r="AU221" s="82">
        <f t="shared" si="18"/>
        <v>13583852.189999999</v>
      </c>
      <c r="AV221" s="83">
        <f t="shared" si="19"/>
        <v>0</v>
      </c>
      <c r="AW221" s="80" t="s">
        <v>74</v>
      </c>
      <c r="AX221" s="67" t="s">
        <v>95</v>
      </c>
      <c r="AY221" s="185" t="s">
        <v>13430</v>
      </c>
      <c r="AZ221" s="68" t="s">
        <v>66</v>
      </c>
      <c r="BA221" s="68" t="s">
        <v>66</v>
      </c>
    </row>
    <row r="222" spans="2:53" x14ac:dyDescent="0.25">
      <c r="B222" s="68">
        <v>2024</v>
      </c>
      <c r="C222" s="68">
        <v>891780111</v>
      </c>
      <c r="D222" s="69" t="s">
        <v>64</v>
      </c>
      <c r="E222" s="70" t="s">
        <v>13429</v>
      </c>
      <c r="F222" s="70" t="s">
        <v>13428</v>
      </c>
      <c r="G222" s="251">
        <v>0</v>
      </c>
      <c r="H222" s="67" t="s">
        <v>72</v>
      </c>
      <c r="I222" s="69" t="s">
        <v>65</v>
      </c>
      <c r="J222" s="70" t="s">
        <v>12910</v>
      </c>
      <c r="K222" s="70">
        <v>6000000</v>
      </c>
      <c r="L222" s="68" t="s">
        <v>67</v>
      </c>
      <c r="M222" s="71" t="s">
        <v>13427</v>
      </c>
      <c r="N222" s="71">
        <v>32766967</v>
      </c>
      <c r="O222" s="71">
        <v>1150</v>
      </c>
      <c r="P222" s="334">
        <v>45420</v>
      </c>
      <c r="Q222" s="70">
        <v>318000000</v>
      </c>
      <c r="R222" s="334">
        <v>45477</v>
      </c>
      <c r="S222" s="70">
        <v>6000000</v>
      </c>
      <c r="T222" s="67" t="s">
        <v>66</v>
      </c>
      <c r="U222" s="71">
        <v>57428039</v>
      </c>
      <c r="V222" s="71" t="s">
        <v>12402</v>
      </c>
      <c r="W222" s="78">
        <v>45475</v>
      </c>
      <c r="X222" s="78">
        <v>45477</v>
      </c>
      <c r="Y222" s="251" t="s">
        <v>74</v>
      </c>
      <c r="Z222" s="78">
        <v>45565</v>
      </c>
      <c r="AA222" s="71">
        <f t="shared" si="15"/>
        <v>88</v>
      </c>
      <c r="AB222" s="70">
        <v>0</v>
      </c>
      <c r="AC222" s="70">
        <v>0</v>
      </c>
      <c r="AD222" s="70">
        <v>0</v>
      </c>
      <c r="AE222" s="76" t="s">
        <v>74</v>
      </c>
      <c r="AF222" s="71">
        <f t="shared" si="16"/>
        <v>0</v>
      </c>
      <c r="AG222" s="70">
        <v>0</v>
      </c>
      <c r="AH222" s="70">
        <v>0</v>
      </c>
      <c r="AI222" s="76" t="s">
        <v>74</v>
      </c>
      <c r="AJ222" s="67">
        <v>0</v>
      </c>
      <c r="AK222" s="76" t="s">
        <v>74</v>
      </c>
      <c r="AL222" s="76" t="s">
        <v>74</v>
      </c>
      <c r="AM222" s="71">
        <f t="shared" si="17"/>
        <v>0</v>
      </c>
      <c r="AN222" s="71">
        <f>+K222+AC222-AH222</f>
        <v>6000000</v>
      </c>
      <c r="AO222" s="67" t="s">
        <v>66</v>
      </c>
      <c r="AP222" s="70">
        <v>6000000</v>
      </c>
      <c r="AQ222" s="67" t="s">
        <v>94</v>
      </c>
      <c r="AR222" s="70">
        <v>0</v>
      </c>
      <c r="AS222" s="80" t="s">
        <v>74</v>
      </c>
      <c r="AT222" s="135">
        <v>6000000</v>
      </c>
      <c r="AU222" s="82">
        <f t="shared" si="18"/>
        <v>0</v>
      </c>
      <c r="AV222" s="83">
        <f t="shared" si="19"/>
        <v>1</v>
      </c>
      <c r="AW222" s="80" t="s">
        <v>74</v>
      </c>
      <c r="AX222" s="67" t="s">
        <v>95</v>
      </c>
      <c r="AY222" s="185" t="s">
        <v>13426</v>
      </c>
      <c r="AZ222" s="68" t="s">
        <v>66</v>
      </c>
      <c r="BA222" s="68" t="s">
        <v>66</v>
      </c>
    </row>
    <row r="223" spans="2:53" x14ac:dyDescent="0.25">
      <c r="B223" s="68">
        <v>2024</v>
      </c>
      <c r="C223" s="68">
        <v>891780111</v>
      </c>
      <c r="D223" s="69" t="s">
        <v>64</v>
      </c>
      <c r="E223" s="70" t="s">
        <v>13425</v>
      </c>
      <c r="F223" s="70" t="s">
        <v>13424</v>
      </c>
      <c r="G223" s="251">
        <v>0</v>
      </c>
      <c r="H223" s="67" t="s">
        <v>72</v>
      </c>
      <c r="I223" s="69" t="s">
        <v>65</v>
      </c>
      <c r="J223" s="70" t="s">
        <v>13240</v>
      </c>
      <c r="K223" s="70">
        <v>6000000</v>
      </c>
      <c r="L223" s="68" t="s">
        <v>67</v>
      </c>
      <c r="M223" s="71" t="s">
        <v>1962</v>
      </c>
      <c r="N223" s="71">
        <v>7634352</v>
      </c>
      <c r="O223" s="71">
        <v>1150</v>
      </c>
      <c r="P223" s="334">
        <v>45420</v>
      </c>
      <c r="Q223" s="70">
        <v>318000000</v>
      </c>
      <c r="R223" s="334">
        <v>45477</v>
      </c>
      <c r="S223" s="70">
        <v>6000000</v>
      </c>
      <c r="T223" s="67" t="s">
        <v>66</v>
      </c>
      <c r="U223" s="71">
        <v>57428039</v>
      </c>
      <c r="V223" s="71" t="s">
        <v>12402</v>
      </c>
      <c r="W223" s="78">
        <v>45475</v>
      </c>
      <c r="X223" s="78">
        <v>45477</v>
      </c>
      <c r="Y223" s="251" t="s">
        <v>74</v>
      </c>
      <c r="Z223" s="78">
        <v>45645</v>
      </c>
      <c r="AA223" s="71">
        <f t="shared" si="15"/>
        <v>168</v>
      </c>
      <c r="AB223" s="70">
        <v>0</v>
      </c>
      <c r="AC223" s="70">
        <v>0</v>
      </c>
      <c r="AD223" s="70">
        <v>0</v>
      </c>
      <c r="AE223" s="76" t="s">
        <v>74</v>
      </c>
      <c r="AF223" s="71">
        <f t="shared" si="16"/>
        <v>0</v>
      </c>
      <c r="AG223" s="70">
        <v>0</v>
      </c>
      <c r="AH223" s="70">
        <v>0</v>
      </c>
      <c r="AI223" s="76" t="s">
        <v>74</v>
      </c>
      <c r="AJ223" s="67">
        <v>0</v>
      </c>
      <c r="AK223" s="76" t="s">
        <v>74</v>
      </c>
      <c r="AL223" s="76" t="s">
        <v>74</v>
      </c>
      <c r="AM223" s="71">
        <f t="shared" si="17"/>
        <v>0</v>
      </c>
      <c r="AN223" s="71">
        <f>+K223+AC223-AH223</f>
        <v>6000000</v>
      </c>
      <c r="AO223" s="67" t="s">
        <v>66</v>
      </c>
      <c r="AP223" s="70">
        <v>6000000</v>
      </c>
      <c r="AQ223" s="67" t="s">
        <v>94</v>
      </c>
      <c r="AR223" s="70">
        <v>0</v>
      </c>
      <c r="AS223" s="80" t="s">
        <v>74</v>
      </c>
      <c r="AT223" s="135">
        <v>0</v>
      </c>
      <c r="AU223" s="82">
        <f t="shared" si="18"/>
        <v>6000000</v>
      </c>
      <c r="AV223" s="83">
        <f t="shared" si="19"/>
        <v>0</v>
      </c>
      <c r="AW223" s="80" t="s">
        <v>74</v>
      </c>
      <c r="AX223" s="67" t="s">
        <v>95</v>
      </c>
      <c r="AY223" s="185" t="s">
        <v>13423</v>
      </c>
      <c r="AZ223" s="68" t="s">
        <v>66</v>
      </c>
      <c r="BA223" s="68" t="s">
        <v>66</v>
      </c>
    </row>
    <row r="224" spans="2:53" x14ac:dyDescent="0.25">
      <c r="B224" s="68">
        <v>2024</v>
      </c>
      <c r="C224" s="68">
        <v>891780111</v>
      </c>
      <c r="D224" s="69" t="s">
        <v>64</v>
      </c>
      <c r="E224" s="70" t="s">
        <v>13422</v>
      </c>
      <c r="F224" s="70" t="s">
        <v>13421</v>
      </c>
      <c r="G224" s="251">
        <v>0</v>
      </c>
      <c r="H224" s="67" t="s">
        <v>72</v>
      </c>
      <c r="I224" s="69" t="s">
        <v>65</v>
      </c>
      <c r="J224" s="70" t="s">
        <v>13245</v>
      </c>
      <c r="K224" s="70">
        <v>12000000</v>
      </c>
      <c r="L224" s="68" t="s">
        <v>67</v>
      </c>
      <c r="M224" s="71" t="s">
        <v>13420</v>
      </c>
      <c r="N224" s="71">
        <v>85449797</v>
      </c>
      <c r="O224" s="71">
        <v>1150</v>
      </c>
      <c r="P224" s="334">
        <v>45420</v>
      </c>
      <c r="Q224" s="70">
        <v>318000000</v>
      </c>
      <c r="R224" s="334">
        <v>45478</v>
      </c>
      <c r="S224" s="70">
        <v>12000000</v>
      </c>
      <c r="T224" s="67" t="s">
        <v>66</v>
      </c>
      <c r="U224" s="71">
        <v>57428039</v>
      </c>
      <c r="V224" s="71" t="s">
        <v>12402</v>
      </c>
      <c r="W224" s="78">
        <v>45475</v>
      </c>
      <c r="X224" s="78">
        <v>45478</v>
      </c>
      <c r="Y224" s="251" t="s">
        <v>74</v>
      </c>
      <c r="Z224" s="78">
        <v>45645</v>
      </c>
      <c r="AA224" s="71">
        <f t="shared" si="15"/>
        <v>167</v>
      </c>
      <c r="AB224" s="70">
        <v>0</v>
      </c>
      <c r="AC224" s="70">
        <v>0</v>
      </c>
      <c r="AD224" s="70">
        <v>0</v>
      </c>
      <c r="AE224" s="76" t="s">
        <v>74</v>
      </c>
      <c r="AF224" s="71">
        <f t="shared" si="16"/>
        <v>0</v>
      </c>
      <c r="AG224" s="70">
        <v>0</v>
      </c>
      <c r="AH224" s="70">
        <v>0</v>
      </c>
      <c r="AI224" s="76" t="s">
        <v>74</v>
      </c>
      <c r="AJ224" s="67">
        <v>0</v>
      </c>
      <c r="AK224" s="76" t="s">
        <v>74</v>
      </c>
      <c r="AL224" s="76" t="s">
        <v>74</v>
      </c>
      <c r="AM224" s="71">
        <f t="shared" si="17"/>
        <v>0</v>
      </c>
      <c r="AN224" s="71">
        <f>+K224+AC224-AH224</f>
        <v>12000000</v>
      </c>
      <c r="AO224" s="67" t="s">
        <v>66</v>
      </c>
      <c r="AP224" s="70">
        <v>12000000</v>
      </c>
      <c r="AQ224" s="67" t="s">
        <v>94</v>
      </c>
      <c r="AR224" s="70">
        <v>0</v>
      </c>
      <c r="AS224" s="80" t="s">
        <v>74</v>
      </c>
      <c r="AT224" s="135">
        <v>0</v>
      </c>
      <c r="AU224" s="82">
        <f t="shared" si="18"/>
        <v>12000000</v>
      </c>
      <c r="AV224" s="83">
        <f t="shared" si="19"/>
        <v>0</v>
      </c>
      <c r="AW224" s="80" t="s">
        <v>74</v>
      </c>
      <c r="AX224" s="67" t="s">
        <v>95</v>
      </c>
      <c r="AY224" s="185" t="s">
        <v>13419</v>
      </c>
      <c r="AZ224" s="68" t="s">
        <v>66</v>
      </c>
      <c r="BA224" s="68" t="s">
        <v>66</v>
      </c>
    </row>
    <row r="225" spans="2:53" x14ac:dyDescent="0.25">
      <c r="B225" s="68">
        <v>2024</v>
      </c>
      <c r="C225" s="68">
        <v>891780111</v>
      </c>
      <c r="D225" s="69" t="s">
        <v>64</v>
      </c>
      <c r="E225" s="70" t="s">
        <v>13418</v>
      </c>
      <c r="F225" s="70" t="s">
        <v>13417</v>
      </c>
      <c r="G225" s="251">
        <v>0</v>
      </c>
      <c r="H225" s="67" t="s">
        <v>72</v>
      </c>
      <c r="I225" s="69" t="s">
        <v>65</v>
      </c>
      <c r="J225" s="70" t="s">
        <v>13334</v>
      </c>
      <c r="K225" s="70">
        <v>9600000</v>
      </c>
      <c r="L225" s="68" t="s">
        <v>67</v>
      </c>
      <c r="M225" s="71" t="s">
        <v>13416</v>
      </c>
      <c r="N225" s="71">
        <v>84452704</v>
      </c>
      <c r="O225" s="71">
        <v>1150</v>
      </c>
      <c r="P225" s="334">
        <v>45420</v>
      </c>
      <c r="Q225" s="70">
        <v>318000000</v>
      </c>
      <c r="R225" s="334">
        <v>45477</v>
      </c>
      <c r="S225" s="70">
        <v>9600000</v>
      </c>
      <c r="T225" s="67" t="s">
        <v>66</v>
      </c>
      <c r="U225" s="71">
        <v>57428039</v>
      </c>
      <c r="V225" s="71" t="s">
        <v>12402</v>
      </c>
      <c r="W225" s="78">
        <v>45475</v>
      </c>
      <c r="X225" s="78">
        <v>45477</v>
      </c>
      <c r="Y225" s="251" t="s">
        <v>74</v>
      </c>
      <c r="Z225" s="78">
        <v>45565</v>
      </c>
      <c r="AA225" s="71">
        <f t="shared" si="15"/>
        <v>88</v>
      </c>
      <c r="AB225" s="70">
        <v>0</v>
      </c>
      <c r="AC225" s="70">
        <v>0</v>
      </c>
      <c r="AD225" s="70">
        <v>0</v>
      </c>
      <c r="AE225" s="76" t="s">
        <v>74</v>
      </c>
      <c r="AF225" s="71">
        <f t="shared" si="16"/>
        <v>0</v>
      </c>
      <c r="AG225" s="70">
        <v>0</v>
      </c>
      <c r="AH225" s="70">
        <v>0</v>
      </c>
      <c r="AI225" s="76" t="s">
        <v>74</v>
      </c>
      <c r="AJ225" s="67">
        <v>0</v>
      </c>
      <c r="AK225" s="76" t="s">
        <v>74</v>
      </c>
      <c r="AL225" s="76" t="s">
        <v>74</v>
      </c>
      <c r="AM225" s="71">
        <f t="shared" si="17"/>
        <v>0</v>
      </c>
      <c r="AN225" s="71">
        <f>+K225+AC225-AH225</f>
        <v>9600000</v>
      </c>
      <c r="AO225" s="67" t="s">
        <v>66</v>
      </c>
      <c r="AP225" s="70">
        <v>9600000</v>
      </c>
      <c r="AQ225" s="67" t="s">
        <v>94</v>
      </c>
      <c r="AR225" s="70">
        <v>0</v>
      </c>
      <c r="AS225" s="80" t="s">
        <v>74</v>
      </c>
      <c r="AT225" s="135">
        <v>0</v>
      </c>
      <c r="AU225" s="82">
        <f t="shared" si="18"/>
        <v>9600000</v>
      </c>
      <c r="AV225" s="83">
        <f t="shared" si="19"/>
        <v>0</v>
      </c>
      <c r="AW225" s="80" t="s">
        <v>74</v>
      </c>
      <c r="AX225" s="67" t="s">
        <v>95</v>
      </c>
      <c r="AY225" s="185" t="s">
        <v>13415</v>
      </c>
      <c r="AZ225" s="68" t="s">
        <v>66</v>
      </c>
      <c r="BA225" s="68" t="s">
        <v>66</v>
      </c>
    </row>
    <row r="226" spans="2:53" x14ac:dyDescent="0.25">
      <c r="B226" s="68">
        <v>2024</v>
      </c>
      <c r="C226" s="68">
        <v>891780111</v>
      </c>
      <c r="D226" s="69" t="s">
        <v>64</v>
      </c>
      <c r="E226" s="70" t="s">
        <v>13414</v>
      </c>
      <c r="F226" s="70" t="s">
        <v>13413</v>
      </c>
      <c r="G226" s="251">
        <v>0</v>
      </c>
      <c r="H226" s="67" t="s">
        <v>72</v>
      </c>
      <c r="I226" s="69" t="s">
        <v>65</v>
      </c>
      <c r="J226" s="70" t="s">
        <v>13412</v>
      </c>
      <c r="K226" s="70">
        <v>6000000</v>
      </c>
      <c r="L226" s="68" t="s">
        <v>67</v>
      </c>
      <c r="M226" s="71" t="s">
        <v>13411</v>
      </c>
      <c r="N226" s="71">
        <v>45487112</v>
      </c>
      <c r="O226" s="71">
        <v>1150</v>
      </c>
      <c r="P226" s="334">
        <v>45420</v>
      </c>
      <c r="Q226" s="70">
        <v>318000000</v>
      </c>
      <c r="R226" s="334">
        <v>45477</v>
      </c>
      <c r="S226" s="70">
        <v>6000000</v>
      </c>
      <c r="T226" s="67" t="s">
        <v>66</v>
      </c>
      <c r="U226" s="71">
        <v>57428039</v>
      </c>
      <c r="V226" s="71" t="s">
        <v>12402</v>
      </c>
      <c r="W226" s="78">
        <v>45475</v>
      </c>
      <c r="X226" s="78">
        <v>45477</v>
      </c>
      <c r="Y226" s="251" t="s">
        <v>74</v>
      </c>
      <c r="Z226" s="78">
        <v>45534</v>
      </c>
      <c r="AA226" s="71">
        <f t="shared" si="15"/>
        <v>57</v>
      </c>
      <c r="AB226" s="70">
        <v>0</v>
      </c>
      <c r="AC226" s="70">
        <v>0</v>
      </c>
      <c r="AD226" s="70">
        <v>0</v>
      </c>
      <c r="AE226" s="76" t="s">
        <v>74</v>
      </c>
      <c r="AF226" s="71">
        <f t="shared" si="16"/>
        <v>0</v>
      </c>
      <c r="AG226" s="70">
        <v>0</v>
      </c>
      <c r="AH226" s="70">
        <v>0</v>
      </c>
      <c r="AI226" s="76" t="s">
        <v>74</v>
      </c>
      <c r="AJ226" s="67">
        <v>0</v>
      </c>
      <c r="AK226" s="76" t="s">
        <v>74</v>
      </c>
      <c r="AL226" s="76" t="s">
        <v>74</v>
      </c>
      <c r="AM226" s="71">
        <f t="shared" si="17"/>
        <v>0</v>
      </c>
      <c r="AN226" s="71">
        <f>+K226+AC226-AH226</f>
        <v>6000000</v>
      </c>
      <c r="AO226" s="67" t="s">
        <v>66</v>
      </c>
      <c r="AP226" s="70">
        <v>6000000</v>
      </c>
      <c r="AQ226" s="67" t="s">
        <v>94</v>
      </c>
      <c r="AR226" s="70">
        <v>0</v>
      </c>
      <c r="AS226" s="80" t="s">
        <v>74</v>
      </c>
      <c r="AT226" s="135">
        <v>5400000</v>
      </c>
      <c r="AU226" s="82">
        <f t="shared" si="18"/>
        <v>600000</v>
      </c>
      <c r="AV226" s="83">
        <f t="shared" si="19"/>
        <v>0.9</v>
      </c>
      <c r="AW226" s="80" t="s">
        <v>74</v>
      </c>
      <c r="AX226" s="67" t="s">
        <v>95</v>
      </c>
      <c r="AY226" s="185" t="s">
        <v>13410</v>
      </c>
      <c r="AZ226" s="68" t="s">
        <v>66</v>
      </c>
      <c r="BA226" s="68" t="s">
        <v>66</v>
      </c>
    </row>
    <row r="227" spans="2:53" x14ac:dyDescent="0.25">
      <c r="B227" s="68">
        <v>2024</v>
      </c>
      <c r="C227" s="68">
        <v>891780111</v>
      </c>
      <c r="D227" s="69" t="s">
        <v>64</v>
      </c>
      <c r="E227" s="70" t="s">
        <v>13409</v>
      </c>
      <c r="F227" s="70" t="s">
        <v>13408</v>
      </c>
      <c r="G227" s="251">
        <v>0</v>
      </c>
      <c r="H227" s="67" t="s">
        <v>72</v>
      </c>
      <c r="I227" s="69" t="s">
        <v>65</v>
      </c>
      <c r="J227" s="70" t="s">
        <v>13250</v>
      </c>
      <c r="K227" s="70">
        <v>6000000</v>
      </c>
      <c r="L227" s="68" t="s">
        <v>67</v>
      </c>
      <c r="M227" s="71" t="s">
        <v>9108</v>
      </c>
      <c r="N227" s="71">
        <v>85154107</v>
      </c>
      <c r="O227" s="71">
        <v>1150</v>
      </c>
      <c r="P227" s="334">
        <v>45420</v>
      </c>
      <c r="Q227" s="70">
        <v>318000000</v>
      </c>
      <c r="R227" s="334">
        <v>45477</v>
      </c>
      <c r="S227" s="70">
        <v>6000000</v>
      </c>
      <c r="T227" s="67" t="s">
        <v>66</v>
      </c>
      <c r="U227" s="71">
        <v>57428039</v>
      </c>
      <c r="V227" s="71" t="s">
        <v>12402</v>
      </c>
      <c r="W227" s="78">
        <v>45475</v>
      </c>
      <c r="X227" s="78">
        <v>45477</v>
      </c>
      <c r="Y227" s="251" t="s">
        <v>74</v>
      </c>
      <c r="Z227" s="78">
        <v>45565</v>
      </c>
      <c r="AA227" s="71">
        <f t="shared" si="15"/>
        <v>88</v>
      </c>
      <c r="AB227" s="70">
        <v>0</v>
      </c>
      <c r="AC227" s="70">
        <v>0</v>
      </c>
      <c r="AD227" s="70">
        <v>0</v>
      </c>
      <c r="AE227" s="76" t="s">
        <v>74</v>
      </c>
      <c r="AF227" s="71">
        <f t="shared" si="16"/>
        <v>0</v>
      </c>
      <c r="AG227" s="70">
        <v>0</v>
      </c>
      <c r="AH227" s="70">
        <v>0</v>
      </c>
      <c r="AI227" s="76" t="s">
        <v>74</v>
      </c>
      <c r="AJ227" s="67">
        <v>0</v>
      </c>
      <c r="AK227" s="76" t="s">
        <v>74</v>
      </c>
      <c r="AL227" s="76" t="s">
        <v>74</v>
      </c>
      <c r="AM227" s="71">
        <f t="shared" si="17"/>
        <v>0</v>
      </c>
      <c r="AN227" s="71">
        <f>+K227+AC227-AH227</f>
        <v>6000000</v>
      </c>
      <c r="AO227" s="67" t="s">
        <v>66</v>
      </c>
      <c r="AP227" s="70">
        <v>6000000</v>
      </c>
      <c r="AQ227" s="67" t="s">
        <v>94</v>
      </c>
      <c r="AR227" s="70">
        <v>0</v>
      </c>
      <c r="AS227" s="80" t="s">
        <v>74</v>
      </c>
      <c r="AT227" s="135">
        <v>6000000</v>
      </c>
      <c r="AU227" s="82">
        <f t="shared" si="18"/>
        <v>0</v>
      </c>
      <c r="AV227" s="83">
        <f t="shared" si="19"/>
        <v>1</v>
      </c>
      <c r="AW227" s="80" t="s">
        <v>74</v>
      </c>
      <c r="AX227" s="67" t="s">
        <v>95</v>
      </c>
      <c r="AY227" s="185" t="s">
        <v>13407</v>
      </c>
      <c r="AZ227" s="68" t="s">
        <v>66</v>
      </c>
      <c r="BA227" s="68" t="s">
        <v>66</v>
      </c>
    </row>
    <row r="228" spans="2:53" x14ac:dyDescent="0.25">
      <c r="B228" s="68">
        <v>2024</v>
      </c>
      <c r="C228" s="68">
        <v>891780111</v>
      </c>
      <c r="D228" s="69" t="s">
        <v>64</v>
      </c>
      <c r="E228" s="70" t="s">
        <v>13406</v>
      </c>
      <c r="F228" s="70" t="s">
        <v>13405</v>
      </c>
      <c r="G228" s="251">
        <v>0</v>
      </c>
      <c r="H228" s="67" t="s">
        <v>72</v>
      </c>
      <c r="I228" s="69" t="s">
        <v>65</v>
      </c>
      <c r="J228" s="70" t="s">
        <v>13245</v>
      </c>
      <c r="K228" s="70">
        <v>12000000</v>
      </c>
      <c r="L228" s="68" t="s">
        <v>67</v>
      </c>
      <c r="M228" s="71" t="s">
        <v>13404</v>
      </c>
      <c r="N228" s="71">
        <v>12556078</v>
      </c>
      <c r="O228" s="71">
        <v>1150</v>
      </c>
      <c r="P228" s="334">
        <v>45420</v>
      </c>
      <c r="Q228" s="70">
        <v>318000000</v>
      </c>
      <c r="R228" s="334">
        <v>45477</v>
      </c>
      <c r="S228" s="70">
        <v>12000000</v>
      </c>
      <c r="T228" s="67" t="s">
        <v>66</v>
      </c>
      <c r="U228" s="71">
        <v>57428039</v>
      </c>
      <c r="V228" s="71" t="s">
        <v>12402</v>
      </c>
      <c r="W228" s="78">
        <v>45475</v>
      </c>
      <c r="X228" s="78">
        <v>45477</v>
      </c>
      <c r="Y228" s="251" t="s">
        <v>74</v>
      </c>
      <c r="Z228" s="78">
        <v>45645</v>
      </c>
      <c r="AA228" s="71">
        <f t="shared" si="15"/>
        <v>168</v>
      </c>
      <c r="AB228" s="70">
        <v>0</v>
      </c>
      <c r="AC228" s="70">
        <v>0</v>
      </c>
      <c r="AD228" s="70">
        <v>0</v>
      </c>
      <c r="AE228" s="76" t="s">
        <v>74</v>
      </c>
      <c r="AF228" s="71">
        <f t="shared" si="16"/>
        <v>0</v>
      </c>
      <c r="AG228" s="70">
        <v>0</v>
      </c>
      <c r="AH228" s="70">
        <v>0</v>
      </c>
      <c r="AI228" s="76" t="s">
        <v>74</v>
      </c>
      <c r="AJ228" s="67">
        <v>0</v>
      </c>
      <c r="AK228" s="76" t="s">
        <v>74</v>
      </c>
      <c r="AL228" s="76" t="s">
        <v>74</v>
      </c>
      <c r="AM228" s="71">
        <f t="shared" si="17"/>
        <v>0</v>
      </c>
      <c r="AN228" s="71">
        <f>+K228+AC228-AH228</f>
        <v>12000000</v>
      </c>
      <c r="AO228" s="67" t="s">
        <v>66</v>
      </c>
      <c r="AP228" s="70">
        <v>12000000</v>
      </c>
      <c r="AQ228" s="67" t="s">
        <v>94</v>
      </c>
      <c r="AR228" s="70">
        <v>0</v>
      </c>
      <c r="AS228" s="80" t="s">
        <v>74</v>
      </c>
      <c r="AT228" s="135">
        <v>0</v>
      </c>
      <c r="AU228" s="82">
        <f t="shared" si="18"/>
        <v>12000000</v>
      </c>
      <c r="AV228" s="83">
        <f t="shared" si="19"/>
        <v>0</v>
      </c>
      <c r="AW228" s="80" t="s">
        <v>74</v>
      </c>
      <c r="AX228" s="67" t="s">
        <v>95</v>
      </c>
      <c r="AY228" s="185" t="s">
        <v>13403</v>
      </c>
      <c r="AZ228" s="68" t="s">
        <v>66</v>
      </c>
      <c r="BA228" s="68" t="s">
        <v>66</v>
      </c>
    </row>
    <row r="229" spans="2:53" x14ac:dyDescent="0.25">
      <c r="B229" s="68">
        <v>2024</v>
      </c>
      <c r="C229" s="68">
        <v>891780111</v>
      </c>
      <c r="D229" s="69" t="s">
        <v>64</v>
      </c>
      <c r="E229" s="70" t="s">
        <v>13402</v>
      </c>
      <c r="F229" s="70" t="s">
        <v>13401</v>
      </c>
      <c r="G229" s="251">
        <v>0</v>
      </c>
      <c r="H229" s="67" t="s">
        <v>72</v>
      </c>
      <c r="I229" s="69" t="s">
        <v>65</v>
      </c>
      <c r="J229" s="70" t="s">
        <v>13245</v>
      </c>
      <c r="K229" s="70">
        <v>6000000</v>
      </c>
      <c r="L229" s="68" t="s">
        <v>67</v>
      </c>
      <c r="M229" s="71" t="s">
        <v>13400</v>
      </c>
      <c r="N229" s="71">
        <v>1082956840</v>
      </c>
      <c r="O229" s="71">
        <v>1150</v>
      </c>
      <c r="P229" s="334">
        <v>45420</v>
      </c>
      <c r="Q229" s="70">
        <v>318000000</v>
      </c>
      <c r="R229" s="334">
        <v>45477</v>
      </c>
      <c r="S229" s="70">
        <v>6000000</v>
      </c>
      <c r="T229" s="67" t="s">
        <v>66</v>
      </c>
      <c r="U229" s="71">
        <v>57428039</v>
      </c>
      <c r="V229" s="71" t="s">
        <v>12402</v>
      </c>
      <c r="W229" s="78">
        <v>45476</v>
      </c>
      <c r="X229" s="78">
        <v>45477</v>
      </c>
      <c r="Y229" s="251" t="s">
        <v>74</v>
      </c>
      <c r="Z229" s="78">
        <v>45565</v>
      </c>
      <c r="AA229" s="71">
        <f t="shared" si="15"/>
        <v>88</v>
      </c>
      <c r="AB229" s="70">
        <v>0</v>
      </c>
      <c r="AC229" s="70">
        <v>0</v>
      </c>
      <c r="AD229" s="70">
        <v>0</v>
      </c>
      <c r="AE229" s="76" t="s">
        <v>74</v>
      </c>
      <c r="AF229" s="71">
        <f t="shared" si="16"/>
        <v>0</v>
      </c>
      <c r="AG229" s="70">
        <v>0</v>
      </c>
      <c r="AH229" s="70">
        <v>0</v>
      </c>
      <c r="AI229" s="76" t="s">
        <v>74</v>
      </c>
      <c r="AJ229" s="67">
        <v>0</v>
      </c>
      <c r="AK229" s="76" t="s">
        <v>74</v>
      </c>
      <c r="AL229" s="76" t="s">
        <v>74</v>
      </c>
      <c r="AM229" s="71">
        <f t="shared" si="17"/>
        <v>0</v>
      </c>
      <c r="AN229" s="71">
        <f>+K229+AC229-AH229</f>
        <v>6000000</v>
      </c>
      <c r="AO229" s="67" t="s">
        <v>66</v>
      </c>
      <c r="AP229" s="70">
        <v>6000000</v>
      </c>
      <c r="AQ229" s="67" t="s">
        <v>94</v>
      </c>
      <c r="AR229" s="70">
        <v>0</v>
      </c>
      <c r="AS229" s="80" t="s">
        <v>74</v>
      </c>
      <c r="AT229" s="135">
        <v>6000000</v>
      </c>
      <c r="AU229" s="82">
        <f t="shared" si="18"/>
        <v>0</v>
      </c>
      <c r="AV229" s="83">
        <f t="shared" si="19"/>
        <v>1</v>
      </c>
      <c r="AW229" s="80" t="s">
        <v>74</v>
      </c>
      <c r="AX229" s="67" t="s">
        <v>95</v>
      </c>
      <c r="AY229" s="185" t="s">
        <v>13399</v>
      </c>
      <c r="AZ229" s="68" t="s">
        <v>66</v>
      </c>
      <c r="BA229" s="68" t="s">
        <v>66</v>
      </c>
    </row>
    <row r="230" spans="2:53" x14ac:dyDescent="0.25">
      <c r="B230" s="68">
        <v>2024</v>
      </c>
      <c r="C230" s="68">
        <v>891780111</v>
      </c>
      <c r="D230" s="69" t="s">
        <v>64</v>
      </c>
      <c r="E230" s="70" t="s">
        <v>13398</v>
      </c>
      <c r="F230" s="70" t="s">
        <v>13397</v>
      </c>
      <c r="G230" s="251">
        <v>0</v>
      </c>
      <c r="H230" s="67" t="s">
        <v>72</v>
      </c>
      <c r="I230" s="69" t="s">
        <v>65</v>
      </c>
      <c r="J230" s="70" t="s">
        <v>13396</v>
      </c>
      <c r="K230" s="70">
        <v>6000000</v>
      </c>
      <c r="L230" s="68" t="s">
        <v>67</v>
      </c>
      <c r="M230" s="71" t="s">
        <v>13395</v>
      </c>
      <c r="N230" s="71">
        <v>17111021</v>
      </c>
      <c r="O230" s="71">
        <v>1150</v>
      </c>
      <c r="P230" s="334">
        <v>45420</v>
      </c>
      <c r="Q230" s="70">
        <v>318000000</v>
      </c>
      <c r="R230" s="334">
        <v>45477</v>
      </c>
      <c r="S230" s="70">
        <v>6000000</v>
      </c>
      <c r="T230" s="67" t="s">
        <v>66</v>
      </c>
      <c r="U230" s="71">
        <v>57428039</v>
      </c>
      <c r="V230" s="71" t="s">
        <v>12402</v>
      </c>
      <c r="W230" s="78">
        <v>45476</v>
      </c>
      <c r="X230" s="78">
        <v>45477</v>
      </c>
      <c r="Y230" s="251" t="s">
        <v>74</v>
      </c>
      <c r="Z230" s="78">
        <v>45645</v>
      </c>
      <c r="AA230" s="71">
        <f t="shared" si="15"/>
        <v>168</v>
      </c>
      <c r="AB230" s="70">
        <v>0</v>
      </c>
      <c r="AC230" s="70">
        <v>0</v>
      </c>
      <c r="AD230" s="70">
        <v>0</v>
      </c>
      <c r="AE230" s="76" t="s">
        <v>74</v>
      </c>
      <c r="AF230" s="71">
        <f t="shared" si="16"/>
        <v>0</v>
      </c>
      <c r="AG230" s="70">
        <v>0</v>
      </c>
      <c r="AH230" s="70">
        <v>0</v>
      </c>
      <c r="AI230" s="76" t="s">
        <v>74</v>
      </c>
      <c r="AJ230" s="67">
        <v>0</v>
      </c>
      <c r="AK230" s="76" t="s">
        <v>74</v>
      </c>
      <c r="AL230" s="76" t="s">
        <v>74</v>
      </c>
      <c r="AM230" s="71">
        <f t="shared" si="17"/>
        <v>0</v>
      </c>
      <c r="AN230" s="71">
        <f>+K230+AC230-AH230</f>
        <v>6000000</v>
      </c>
      <c r="AO230" s="67" t="s">
        <v>66</v>
      </c>
      <c r="AP230" s="70">
        <v>6000000</v>
      </c>
      <c r="AQ230" s="67" t="s">
        <v>94</v>
      </c>
      <c r="AR230" s="70">
        <v>0</v>
      </c>
      <c r="AS230" s="80" t="s">
        <v>74</v>
      </c>
      <c r="AT230" s="135">
        <v>0</v>
      </c>
      <c r="AU230" s="82">
        <f t="shared" si="18"/>
        <v>6000000</v>
      </c>
      <c r="AV230" s="83">
        <f t="shared" si="19"/>
        <v>0</v>
      </c>
      <c r="AW230" s="80" t="s">
        <v>74</v>
      </c>
      <c r="AX230" s="67" t="s">
        <v>95</v>
      </c>
      <c r="AY230" s="185" t="s">
        <v>13394</v>
      </c>
      <c r="AZ230" s="68" t="s">
        <v>66</v>
      </c>
      <c r="BA230" s="68" t="s">
        <v>66</v>
      </c>
    </row>
    <row r="231" spans="2:53" x14ac:dyDescent="0.25">
      <c r="B231" s="68">
        <v>2024</v>
      </c>
      <c r="C231" s="68">
        <v>891780111</v>
      </c>
      <c r="D231" s="69" t="s">
        <v>64</v>
      </c>
      <c r="E231" s="70" t="s">
        <v>13393</v>
      </c>
      <c r="F231" s="70" t="s">
        <v>13392</v>
      </c>
      <c r="G231" s="251">
        <v>0</v>
      </c>
      <c r="H231" s="67" t="s">
        <v>72</v>
      </c>
      <c r="I231" s="69" t="s">
        <v>65</v>
      </c>
      <c r="J231" s="70" t="s">
        <v>13391</v>
      </c>
      <c r="K231" s="70">
        <v>2100000</v>
      </c>
      <c r="L231" s="68" t="s">
        <v>67</v>
      </c>
      <c r="M231" s="71" t="s">
        <v>13390</v>
      </c>
      <c r="N231" s="71">
        <v>1082962952</v>
      </c>
      <c r="O231" s="71">
        <v>244</v>
      </c>
      <c r="P231" s="334">
        <v>45323</v>
      </c>
      <c r="Q231" s="70">
        <v>572500000</v>
      </c>
      <c r="R231" s="334">
        <v>45478</v>
      </c>
      <c r="S231" s="70">
        <v>2100000</v>
      </c>
      <c r="T231" s="67" t="s">
        <v>66</v>
      </c>
      <c r="U231" s="71">
        <v>1082939683</v>
      </c>
      <c r="V231" s="71" t="s">
        <v>12134</v>
      </c>
      <c r="W231" s="78">
        <v>45477</v>
      </c>
      <c r="X231" s="78">
        <v>45478</v>
      </c>
      <c r="Y231" s="251" t="s">
        <v>74</v>
      </c>
      <c r="Z231" s="78">
        <v>45488</v>
      </c>
      <c r="AA231" s="71">
        <f t="shared" si="15"/>
        <v>10</v>
      </c>
      <c r="AB231" s="70">
        <v>0</v>
      </c>
      <c r="AC231" s="70">
        <v>0</v>
      </c>
      <c r="AD231" s="70">
        <v>0</v>
      </c>
      <c r="AE231" s="76" t="s">
        <v>74</v>
      </c>
      <c r="AF231" s="71">
        <f t="shared" si="16"/>
        <v>0</v>
      </c>
      <c r="AG231" s="70">
        <v>0</v>
      </c>
      <c r="AH231" s="70">
        <v>0</v>
      </c>
      <c r="AI231" s="76" t="s">
        <v>74</v>
      </c>
      <c r="AJ231" s="67">
        <v>0</v>
      </c>
      <c r="AK231" s="76" t="s">
        <v>74</v>
      </c>
      <c r="AL231" s="76" t="s">
        <v>74</v>
      </c>
      <c r="AM231" s="71">
        <f t="shared" si="17"/>
        <v>0</v>
      </c>
      <c r="AN231" s="71">
        <f>+K231+AC231-AH231</f>
        <v>2100000</v>
      </c>
      <c r="AO231" s="67" t="s">
        <v>66</v>
      </c>
      <c r="AP231" s="70">
        <v>2100000</v>
      </c>
      <c r="AQ231" s="67" t="s">
        <v>94</v>
      </c>
      <c r="AR231" s="70">
        <v>0</v>
      </c>
      <c r="AS231" s="80" t="s">
        <v>74</v>
      </c>
      <c r="AT231" s="135">
        <v>2100000</v>
      </c>
      <c r="AU231" s="82">
        <f t="shared" si="18"/>
        <v>0</v>
      </c>
      <c r="AV231" s="83">
        <f t="shared" si="19"/>
        <v>1</v>
      </c>
      <c r="AW231" s="80" t="s">
        <v>74</v>
      </c>
      <c r="AX231" s="67" t="s">
        <v>95</v>
      </c>
      <c r="AY231" s="185" t="s">
        <v>13389</v>
      </c>
      <c r="AZ231" s="68" t="s">
        <v>66</v>
      </c>
      <c r="BA231" s="68" t="s">
        <v>66</v>
      </c>
    </row>
    <row r="232" spans="2:53" x14ac:dyDescent="0.25">
      <c r="B232" s="68">
        <v>2024</v>
      </c>
      <c r="C232" s="68">
        <v>891780111</v>
      </c>
      <c r="D232" s="69" t="s">
        <v>64</v>
      </c>
      <c r="E232" s="70" t="s">
        <v>13388</v>
      </c>
      <c r="F232" s="70" t="s">
        <v>13387</v>
      </c>
      <c r="G232" s="251">
        <v>0</v>
      </c>
      <c r="H232" s="67" t="s">
        <v>72</v>
      </c>
      <c r="I232" s="69" t="s">
        <v>723</v>
      </c>
      <c r="J232" s="70" t="s">
        <v>13386</v>
      </c>
      <c r="K232" s="70">
        <v>10000000</v>
      </c>
      <c r="L232" s="68" t="s">
        <v>67</v>
      </c>
      <c r="M232" s="71" t="s">
        <v>13385</v>
      </c>
      <c r="N232" s="71">
        <v>1082961990</v>
      </c>
      <c r="O232" s="71">
        <v>1330</v>
      </c>
      <c r="P232" s="334">
        <v>45450</v>
      </c>
      <c r="Q232" s="70">
        <v>78525000</v>
      </c>
      <c r="R232" s="334">
        <v>45478</v>
      </c>
      <c r="S232" s="70">
        <v>10000000</v>
      </c>
      <c r="T232" s="67" t="s">
        <v>66</v>
      </c>
      <c r="U232" s="71">
        <v>72005158</v>
      </c>
      <c r="V232" s="71" t="s">
        <v>12220</v>
      </c>
      <c r="W232" s="78">
        <v>45477</v>
      </c>
      <c r="X232" s="78">
        <v>45478</v>
      </c>
      <c r="Y232" s="251" t="s">
        <v>74</v>
      </c>
      <c r="Z232" s="78">
        <v>45566</v>
      </c>
      <c r="AA232" s="71">
        <f t="shared" si="15"/>
        <v>88</v>
      </c>
      <c r="AB232" s="70">
        <v>0</v>
      </c>
      <c r="AC232" s="70">
        <v>0</v>
      </c>
      <c r="AD232" s="70">
        <v>0</v>
      </c>
      <c r="AE232" s="76" t="s">
        <v>74</v>
      </c>
      <c r="AF232" s="71">
        <f t="shared" si="16"/>
        <v>0</v>
      </c>
      <c r="AG232" s="70">
        <v>0</v>
      </c>
      <c r="AH232" s="70">
        <v>0</v>
      </c>
      <c r="AI232" s="76" t="s">
        <v>74</v>
      </c>
      <c r="AJ232" s="67">
        <v>0</v>
      </c>
      <c r="AK232" s="76" t="s">
        <v>74</v>
      </c>
      <c r="AL232" s="76" t="s">
        <v>74</v>
      </c>
      <c r="AM232" s="71">
        <f t="shared" si="17"/>
        <v>0</v>
      </c>
      <c r="AN232" s="71">
        <f>+K232+AC232-AH232</f>
        <v>10000000</v>
      </c>
      <c r="AO232" s="67" t="s">
        <v>94</v>
      </c>
      <c r="AP232" s="70">
        <v>0</v>
      </c>
      <c r="AQ232" s="67" t="s">
        <v>94</v>
      </c>
      <c r="AR232" s="70">
        <v>0</v>
      </c>
      <c r="AS232" s="80" t="s">
        <v>74</v>
      </c>
      <c r="AT232" s="135">
        <v>6666666</v>
      </c>
      <c r="AU232" s="82">
        <f t="shared" si="18"/>
        <v>3333334</v>
      </c>
      <c r="AV232" s="83">
        <f t="shared" si="19"/>
        <v>0.6666666</v>
      </c>
      <c r="AW232" s="80" t="s">
        <v>74</v>
      </c>
      <c r="AX232" s="67" t="s">
        <v>95</v>
      </c>
      <c r="AY232" s="185" t="s">
        <v>13384</v>
      </c>
      <c r="AZ232" s="68" t="s">
        <v>66</v>
      </c>
      <c r="BA232" s="68" t="s">
        <v>66</v>
      </c>
    </row>
    <row r="233" spans="2:53" x14ac:dyDescent="0.25">
      <c r="B233" s="68">
        <v>2024</v>
      </c>
      <c r="C233" s="68">
        <v>891780111</v>
      </c>
      <c r="D233" s="69" t="s">
        <v>64</v>
      </c>
      <c r="E233" s="70" t="s">
        <v>13383</v>
      </c>
      <c r="F233" s="70" t="s">
        <v>13382</v>
      </c>
      <c r="G233" s="251">
        <v>0</v>
      </c>
      <c r="H233" s="67" t="s">
        <v>72</v>
      </c>
      <c r="I233" s="69" t="s">
        <v>723</v>
      </c>
      <c r="J233" s="70" t="s">
        <v>13381</v>
      </c>
      <c r="K233" s="70">
        <v>2500000</v>
      </c>
      <c r="L233" s="68" t="s">
        <v>67</v>
      </c>
      <c r="M233" s="71" t="s">
        <v>13380</v>
      </c>
      <c r="N233" s="71">
        <v>1079938053</v>
      </c>
      <c r="O233" s="71">
        <v>244</v>
      </c>
      <c r="P233" s="334">
        <v>45323</v>
      </c>
      <c r="Q233" s="70">
        <v>572500000</v>
      </c>
      <c r="R233" s="334">
        <v>45478</v>
      </c>
      <c r="S233" s="70">
        <v>2500000</v>
      </c>
      <c r="T233" s="67" t="s">
        <v>66</v>
      </c>
      <c r="U233" s="71">
        <v>1082939683</v>
      </c>
      <c r="V233" s="71" t="s">
        <v>12134</v>
      </c>
      <c r="W233" s="78">
        <v>45477</v>
      </c>
      <c r="X233" s="78">
        <v>45478</v>
      </c>
      <c r="Y233" s="251" t="s">
        <v>74</v>
      </c>
      <c r="Z233" s="78">
        <v>45488</v>
      </c>
      <c r="AA233" s="71">
        <f t="shared" si="15"/>
        <v>10</v>
      </c>
      <c r="AB233" s="70">
        <v>0</v>
      </c>
      <c r="AC233" s="70">
        <v>0</v>
      </c>
      <c r="AD233" s="70">
        <v>0</v>
      </c>
      <c r="AE233" s="76" t="s">
        <v>74</v>
      </c>
      <c r="AF233" s="71">
        <f t="shared" si="16"/>
        <v>0</v>
      </c>
      <c r="AG233" s="70">
        <v>0</v>
      </c>
      <c r="AH233" s="70">
        <v>0</v>
      </c>
      <c r="AI233" s="76" t="s">
        <v>74</v>
      </c>
      <c r="AJ233" s="67">
        <v>0</v>
      </c>
      <c r="AK233" s="76" t="s">
        <v>74</v>
      </c>
      <c r="AL233" s="76" t="s">
        <v>74</v>
      </c>
      <c r="AM233" s="71">
        <f t="shared" si="17"/>
        <v>0</v>
      </c>
      <c r="AN233" s="71">
        <f>+K233+AC233-AH233</f>
        <v>2500000</v>
      </c>
      <c r="AO233" s="67" t="s">
        <v>66</v>
      </c>
      <c r="AP233" s="70">
        <v>2500000</v>
      </c>
      <c r="AQ233" s="67" t="s">
        <v>94</v>
      </c>
      <c r="AR233" s="70">
        <v>0</v>
      </c>
      <c r="AS233" s="80" t="s">
        <v>74</v>
      </c>
      <c r="AT233" s="135">
        <v>2500000</v>
      </c>
      <c r="AU233" s="82">
        <f t="shared" si="18"/>
        <v>0</v>
      </c>
      <c r="AV233" s="83">
        <f t="shared" si="19"/>
        <v>1</v>
      </c>
      <c r="AW233" s="80" t="s">
        <v>74</v>
      </c>
      <c r="AX233" s="67" t="s">
        <v>95</v>
      </c>
      <c r="AY233" s="185" t="s">
        <v>13379</v>
      </c>
      <c r="AZ233" s="68" t="s">
        <v>66</v>
      </c>
      <c r="BA233" s="68" t="s">
        <v>66</v>
      </c>
    </row>
    <row r="234" spans="2:53" x14ac:dyDescent="0.25">
      <c r="B234" s="68">
        <v>2024</v>
      </c>
      <c r="C234" s="68">
        <v>891780111</v>
      </c>
      <c r="D234" s="69" t="s">
        <v>64</v>
      </c>
      <c r="E234" s="70" t="s">
        <v>13378</v>
      </c>
      <c r="F234" s="70" t="s">
        <v>13377</v>
      </c>
      <c r="G234" s="251">
        <v>0</v>
      </c>
      <c r="H234" s="67" t="s">
        <v>72</v>
      </c>
      <c r="I234" s="69" t="s">
        <v>723</v>
      </c>
      <c r="J234" s="70" t="s">
        <v>12943</v>
      </c>
      <c r="K234" s="70">
        <v>14000000</v>
      </c>
      <c r="L234" s="68" t="s">
        <v>67</v>
      </c>
      <c r="M234" s="71" t="s">
        <v>12879</v>
      </c>
      <c r="N234" s="71">
        <v>1082862195</v>
      </c>
      <c r="O234" s="71">
        <v>1330</v>
      </c>
      <c r="P234" s="334">
        <v>45450</v>
      </c>
      <c r="Q234" s="70">
        <v>78525000</v>
      </c>
      <c r="R234" s="334">
        <v>45481</v>
      </c>
      <c r="S234" s="70">
        <v>14000000</v>
      </c>
      <c r="T234" s="67" t="s">
        <v>66</v>
      </c>
      <c r="U234" s="71">
        <v>72005158</v>
      </c>
      <c r="V234" s="71" t="s">
        <v>12220</v>
      </c>
      <c r="W234" s="78">
        <v>45477</v>
      </c>
      <c r="X234" s="78">
        <v>45481</v>
      </c>
      <c r="Y234" s="251" t="s">
        <v>74</v>
      </c>
      <c r="Z234" s="78">
        <v>45586</v>
      </c>
      <c r="AA234" s="71">
        <f t="shared" si="15"/>
        <v>105</v>
      </c>
      <c r="AB234" s="70">
        <v>0</v>
      </c>
      <c r="AC234" s="70">
        <v>0</v>
      </c>
      <c r="AD234" s="70">
        <v>0</v>
      </c>
      <c r="AE234" s="76" t="s">
        <v>74</v>
      </c>
      <c r="AF234" s="71">
        <f t="shared" si="16"/>
        <v>0</v>
      </c>
      <c r="AG234" s="70">
        <v>0</v>
      </c>
      <c r="AH234" s="70">
        <v>0</v>
      </c>
      <c r="AI234" s="76" t="s">
        <v>74</v>
      </c>
      <c r="AJ234" s="67">
        <v>0</v>
      </c>
      <c r="AK234" s="76" t="s">
        <v>74</v>
      </c>
      <c r="AL234" s="76" t="s">
        <v>74</v>
      </c>
      <c r="AM234" s="71">
        <f t="shared" si="17"/>
        <v>0</v>
      </c>
      <c r="AN234" s="71">
        <f>+K234+AC234-AH234</f>
        <v>14000000</v>
      </c>
      <c r="AO234" s="67" t="s">
        <v>94</v>
      </c>
      <c r="AP234" s="70">
        <v>0</v>
      </c>
      <c r="AQ234" s="67" t="s">
        <v>94</v>
      </c>
      <c r="AR234" s="70">
        <v>0</v>
      </c>
      <c r="AS234" s="80" t="s">
        <v>74</v>
      </c>
      <c r="AT234" s="135">
        <v>8000000</v>
      </c>
      <c r="AU234" s="82">
        <f t="shared" si="18"/>
        <v>6000000</v>
      </c>
      <c r="AV234" s="83">
        <f t="shared" si="19"/>
        <v>0.5714285714285714</v>
      </c>
      <c r="AW234" s="80" t="s">
        <v>74</v>
      </c>
      <c r="AX234" s="67" t="s">
        <v>95</v>
      </c>
      <c r="AY234" s="185" t="s">
        <v>13376</v>
      </c>
      <c r="AZ234" s="68" t="s">
        <v>66</v>
      </c>
      <c r="BA234" s="68" t="s">
        <v>66</v>
      </c>
    </row>
    <row r="235" spans="2:53" x14ac:dyDescent="0.25">
      <c r="B235" s="68">
        <v>2024</v>
      </c>
      <c r="C235" s="68">
        <v>891780111</v>
      </c>
      <c r="D235" s="69" t="s">
        <v>64</v>
      </c>
      <c r="E235" s="70" t="s">
        <v>13375</v>
      </c>
      <c r="F235" s="70" t="s">
        <v>13374</v>
      </c>
      <c r="G235" s="251">
        <v>0</v>
      </c>
      <c r="H235" s="67" t="s">
        <v>72</v>
      </c>
      <c r="I235" s="69" t="s">
        <v>723</v>
      </c>
      <c r="J235" s="70" t="s">
        <v>13373</v>
      </c>
      <c r="K235" s="70">
        <v>14000000</v>
      </c>
      <c r="L235" s="68" t="s">
        <v>67</v>
      </c>
      <c r="M235" s="71" t="s">
        <v>13372</v>
      </c>
      <c r="N235" s="71">
        <v>1082933687</v>
      </c>
      <c r="O235" s="71">
        <v>1330</v>
      </c>
      <c r="P235" s="334">
        <v>45450</v>
      </c>
      <c r="Q235" s="70">
        <v>78525000</v>
      </c>
      <c r="R235" s="334">
        <v>45478</v>
      </c>
      <c r="S235" s="70">
        <v>14000000</v>
      </c>
      <c r="T235" s="67" t="s">
        <v>66</v>
      </c>
      <c r="U235" s="71">
        <v>72005158</v>
      </c>
      <c r="V235" s="71" t="s">
        <v>12220</v>
      </c>
      <c r="W235" s="78">
        <v>45477</v>
      </c>
      <c r="X235" s="78">
        <v>45478</v>
      </c>
      <c r="Y235" s="251" t="s">
        <v>74</v>
      </c>
      <c r="Z235" s="78">
        <v>45585</v>
      </c>
      <c r="AA235" s="71">
        <f t="shared" si="15"/>
        <v>107</v>
      </c>
      <c r="AB235" s="70">
        <v>0</v>
      </c>
      <c r="AC235" s="70">
        <v>0</v>
      </c>
      <c r="AD235" s="70">
        <v>0</v>
      </c>
      <c r="AE235" s="76" t="s">
        <v>74</v>
      </c>
      <c r="AF235" s="71">
        <f t="shared" si="16"/>
        <v>0</v>
      </c>
      <c r="AG235" s="70">
        <v>0</v>
      </c>
      <c r="AH235" s="70">
        <v>0</v>
      </c>
      <c r="AI235" s="76" t="s">
        <v>74</v>
      </c>
      <c r="AJ235" s="67">
        <v>0</v>
      </c>
      <c r="AK235" s="76" t="s">
        <v>74</v>
      </c>
      <c r="AL235" s="76" t="s">
        <v>74</v>
      </c>
      <c r="AM235" s="71">
        <f t="shared" si="17"/>
        <v>0</v>
      </c>
      <c r="AN235" s="71">
        <f>+K235+AC235-AH235</f>
        <v>14000000</v>
      </c>
      <c r="AO235" s="67" t="s">
        <v>94</v>
      </c>
      <c r="AP235" s="70">
        <v>0</v>
      </c>
      <c r="AQ235" s="67" t="s">
        <v>94</v>
      </c>
      <c r="AR235" s="70">
        <v>0</v>
      </c>
      <c r="AS235" s="80" t="s">
        <v>74</v>
      </c>
      <c r="AT235" s="135">
        <v>4000000</v>
      </c>
      <c r="AU235" s="82">
        <f t="shared" si="18"/>
        <v>10000000</v>
      </c>
      <c r="AV235" s="83">
        <f t="shared" si="19"/>
        <v>0.2857142857142857</v>
      </c>
      <c r="AW235" s="80" t="s">
        <v>74</v>
      </c>
      <c r="AX235" s="67" t="s">
        <v>95</v>
      </c>
      <c r="AY235" s="186" t="s">
        <v>13371</v>
      </c>
      <c r="AZ235" s="68" t="s">
        <v>66</v>
      </c>
      <c r="BA235" s="68" t="s">
        <v>66</v>
      </c>
    </row>
    <row r="236" spans="2:53" x14ac:dyDescent="0.25">
      <c r="B236" s="68">
        <v>2024</v>
      </c>
      <c r="C236" s="68">
        <v>891780111</v>
      </c>
      <c r="D236" s="69" t="s">
        <v>64</v>
      </c>
      <c r="E236" s="70" t="s">
        <v>13370</v>
      </c>
      <c r="F236" s="70" t="s">
        <v>13369</v>
      </c>
      <c r="G236" s="251">
        <v>0</v>
      </c>
      <c r="H236" s="67" t="s">
        <v>72</v>
      </c>
      <c r="I236" s="69" t="s">
        <v>65</v>
      </c>
      <c r="J236" s="70" t="s">
        <v>13368</v>
      </c>
      <c r="K236" s="70">
        <v>9000000</v>
      </c>
      <c r="L236" s="68" t="s">
        <v>67</v>
      </c>
      <c r="M236" s="71" t="s">
        <v>13367</v>
      </c>
      <c r="N236" s="71">
        <v>1082890215</v>
      </c>
      <c r="O236" s="71">
        <v>244</v>
      </c>
      <c r="P236" s="334">
        <v>45323</v>
      </c>
      <c r="Q236" s="70">
        <v>572500000</v>
      </c>
      <c r="R236" s="334">
        <v>45478</v>
      </c>
      <c r="S236" s="70">
        <v>9000000</v>
      </c>
      <c r="T236" s="67" t="s">
        <v>66</v>
      </c>
      <c r="U236" s="71">
        <v>79738530</v>
      </c>
      <c r="V236" s="71" t="s">
        <v>131</v>
      </c>
      <c r="W236" s="78">
        <v>45477</v>
      </c>
      <c r="X236" s="78">
        <v>45478</v>
      </c>
      <c r="Y236" s="251" t="s">
        <v>74</v>
      </c>
      <c r="Z236" s="78">
        <v>45552</v>
      </c>
      <c r="AA236" s="71">
        <f t="shared" si="15"/>
        <v>74</v>
      </c>
      <c r="AB236" s="70">
        <v>0</v>
      </c>
      <c r="AC236" s="70">
        <v>0</v>
      </c>
      <c r="AD236" s="70">
        <v>0</v>
      </c>
      <c r="AE236" s="76" t="s">
        <v>74</v>
      </c>
      <c r="AF236" s="71">
        <f t="shared" si="16"/>
        <v>0</v>
      </c>
      <c r="AG236" s="70">
        <v>0</v>
      </c>
      <c r="AH236" s="70">
        <v>0</v>
      </c>
      <c r="AI236" s="76" t="s">
        <v>74</v>
      </c>
      <c r="AJ236" s="67">
        <v>0</v>
      </c>
      <c r="AK236" s="76" t="s">
        <v>74</v>
      </c>
      <c r="AL236" s="76" t="s">
        <v>74</v>
      </c>
      <c r="AM236" s="71">
        <f t="shared" si="17"/>
        <v>0</v>
      </c>
      <c r="AN236" s="71">
        <f>+K236+AC236-AH236</f>
        <v>9000000</v>
      </c>
      <c r="AO236" s="67" t="s">
        <v>66</v>
      </c>
      <c r="AP236" s="70">
        <v>9000000</v>
      </c>
      <c r="AQ236" s="67" t="s">
        <v>94</v>
      </c>
      <c r="AR236" s="70">
        <v>0</v>
      </c>
      <c r="AS236" s="80" t="s">
        <v>74</v>
      </c>
      <c r="AT236" s="135">
        <v>9000000</v>
      </c>
      <c r="AU236" s="82">
        <f t="shared" si="18"/>
        <v>0</v>
      </c>
      <c r="AV236" s="83">
        <f t="shared" si="19"/>
        <v>1</v>
      </c>
      <c r="AW236" s="80" t="s">
        <v>74</v>
      </c>
      <c r="AX236" s="67" t="s">
        <v>95</v>
      </c>
      <c r="AY236" s="185" t="s">
        <v>13366</v>
      </c>
      <c r="AZ236" s="68" t="s">
        <v>66</v>
      </c>
      <c r="BA236" s="68" t="s">
        <v>66</v>
      </c>
    </row>
    <row r="237" spans="2:53" x14ac:dyDescent="0.25">
      <c r="B237" s="68">
        <v>2024</v>
      </c>
      <c r="C237" s="68">
        <v>891780111</v>
      </c>
      <c r="D237" s="69" t="s">
        <v>64</v>
      </c>
      <c r="E237" s="70" t="s">
        <v>13365</v>
      </c>
      <c r="F237" s="70" t="s">
        <v>13364</v>
      </c>
      <c r="G237" s="251">
        <v>0</v>
      </c>
      <c r="H237" s="67" t="s">
        <v>72</v>
      </c>
      <c r="I237" s="69" t="s">
        <v>65</v>
      </c>
      <c r="J237" s="70" t="s">
        <v>13363</v>
      </c>
      <c r="K237" s="70">
        <v>18000000</v>
      </c>
      <c r="L237" s="68" t="s">
        <v>67</v>
      </c>
      <c r="M237" s="71" t="s">
        <v>13362</v>
      </c>
      <c r="N237" s="71">
        <v>1082886770</v>
      </c>
      <c r="O237" s="71">
        <v>244</v>
      </c>
      <c r="P237" s="334">
        <v>45323</v>
      </c>
      <c r="Q237" s="70">
        <v>572500000</v>
      </c>
      <c r="R237" s="334">
        <v>45482</v>
      </c>
      <c r="S237" s="70">
        <v>18000000</v>
      </c>
      <c r="T237" s="67" t="s">
        <v>66</v>
      </c>
      <c r="U237" s="71">
        <v>85155333</v>
      </c>
      <c r="V237" s="71" t="s">
        <v>12146</v>
      </c>
      <c r="W237" s="78">
        <v>45481</v>
      </c>
      <c r="X237" s="78">
        <v>45482</v>
      </c>
      <c r="Y237" s="251" t="s">
        <v>74</v>
      </c>
      <c r="Z237" s="78">
        <v>45596</v>
      </c>
      <c r="AA237" s="71">
        <f t="shared" si="15"/>
        <v>114</v>
      </c>
      <c r="AB237" s="70">
        <v>0</v>
      </c>
      <c r="AC237" s="70">
        <v>0</v>
      </c>
      <c r="AD237" s="70">
        <v>0</v>
      </c>
      <c r="AE237" s="76" t="s">
        <v>74</v>
      </c>
      <c r="AF237" s="71">
        <f t="shared" si="16"/>
        <v>0</v>
      </c>
      <c r="AG237" s="70">
        <v>0</v>
      </c>
      <c r="AH237" s="70">
        <v>0</v>
      </c>
      <c r="AI237" s="76" t="s">
        <v>74</v>
      </c>
      <c r="AJ237" s="67">
        <v>0</v>
      </c>
      <c r="AK237" s="76" t="s">
        <v>74</v>
      </c>
      <c r="AL237" s="76" t="s">
        <v>74</v>
      </c>
      <c r="AM237" s="71">
        <f t="shared" si="17"/>
        <v>0</v>
      </c>
      <c r="AN237" s="71">
        <f>+K237+AC237-AH237</f>
        <v>18000000</v>
      </c>
      <c r="AO237" s="67" t="s">
        <v>66</v>
      </c>
      <c r="AP237" s="70">
        <v>18000000</v>
      </c>
      <c r="AQ237" s="67" t="s">
        <v>94</v>
      </c>
      <c r="AR237" s="70">
        <v>0</v>
      </c>
      <c r="AS237" s="80" t="s">
        <v>74</v>
      </c>
      <c r="AT237" s="135">
        <v>13500000</v>
      </c>
      <c r="AU237" s="82">
        <f t="shared" si="18"/>
        <v>4500000</v>
      </c>
      <c r="AV237" s="83">
        <f t="shared" si="19"/>
        <v>0.75</v>
      </c>
      <c r="AW237" s="80" t="s">
        <v>74</v>
      </c>
      <c r="AX237" s="67" t="s">
        <v>95</v>
      </c>
      <c r="AY237" s="185" t="s">
        <v>13361</v>
      </c>
      <c r="AZ237" s="68" t="s">
        <v>66</v>
      </c>
      <c r="BA237" s="68" t="s">
        <v>66</v>
      </c>
    </row>
    <row r="238" spans="2:53" x14ac:dyDescent="0.25">
      <c r="B238" s="68">
        <v>2024</v>
      </c>
      <c r="C238" s="68">
        <v>891780111</v>
      </c>
      <c r="D238" s="69" t="s">
        <v>64</v>
      </c>
      <c r="E238" s="70" t="s">
        <v>13360</v>
      </c>
      <c r="F238" s="70" t="s">
        <v>13359</v>
      </c>
      <c r="G238" s="251">
        <v>0</v>
      </c>
      <c r="H238" s="67" t="s">
        <v>72</v>
      </c>
      <c r="I238" s="69" t="s">
        <v>65</v>
      </c>
      <c r="J238" s="70" t="s">
        <v>13358</v>
      </c>
      <c r="K238" s="70">
        <v>16000000</v>
      </c>
      <c r="L238" s="68" t="s">
        <v>67</v>
      </c>
      <c r="M238" s="71" t="s">
        <v>12789</v>
      </c>
      <c r="N238" s="71">
        <v>1082999611</v>
      </c>
      <c r="O238" s="71">
        <v>244</v>
      </c>
      <c r="P238" s="334">
        <v>45323</v>
      </c>
      <c r="Q238" s="70">
        <v>572500000</v>
      </c>
      <c r="R238" s="334">
        <v>45482</v>
      </c>
      <c r="S238" s="70">
        <v>16000000</v>
      </c>
      <c r="T238" s="67" t="s">
        <v>66</v>
      </c>
      <c r="U238" s="71">
        <v>85155333</v>
      </c>
      <c r="V238" s="71" t="s">
        <v>12146</v>
      </c>
      <c r="W238" s="78">
        <v>45481</v>
      </c>
      <c r="X238" s="78">
        <v>45482</v>
      </c>
      <c r="Y238" s="251" t="s">
        <v>74</v>
      </c>
      <c r="Z238" s="78">
        <v>45596</v>
      </c>
      <c r="AA238" s="71">
        <f t="shared" si="15"/>
        <v>114</v>
      </c>
      <c r="AB238" s="70">
        <v>0</v>
      </c>
      <c r="AC238" s="70">
        <v>0</v>
      </c>
      <c r="AD238" s="70">
        <v>0</v>
      </c>
      <c r="AE238" s="76" t="s">
        <v>74</v>
      </c>
      <c r="AF238" s="71">
        <f t="shared" si="16"/>
        <v>0</v>
      </c>
      <c r="AG238" s="70">
        <v>0</v>
      </c>
      <c r="AH238" s="70">
        <v>0</v>
      </c>
      <c r="AI238" s="76" t="s">
        <v>74</v>
      </c>
      <c r="AJ238" s="67">
        <v>0</v>
      </c>
      <c r="AK238" s="76" t="s">
        <v>74</v>
      </c>
      <c r="AL238" s="76" t="s">
        <v>74</v>
      </c>
      <c r="AM238" s="71">
        <f t="shared" si="17"/>
        <v>0</v>
      </c>
      <c r="AN238" s="71">
        <f>+K238+AC238-AH238</f>
        <v>16000000</v>
      </c>
      <c r="AO238" s="67" t="s">
        <v>66</v>
      </c>
      <c r="AP238" s="70">
        <v>16000000</v>
      </c>
      <c r="AQ238" s="67" t="s">
        <v>94</v>
      </c>
      <c r="AR238" s="70">
        <v>0</v>
      </c>
      <c r="AS238" s="80" t="s">
        <v>74</v>
      </c>
      <c r="AT238" s="135">
        <v>12000000</v>
      </c>
      <c r="AU238" s="82">
        <f t="shared" si="18"/>
        <v>4000000</v>
      </c>
      <c r="AV238" s="83">
        <f t="shared" si="19"/>
        <v>0.75</v>
      </c>
      <c r="AW238" s="80" t="s">
        <v>74</v>
      </c>
      <c r="AX238" s="67" t="s">
        <v>95</v>
      </c>
      <c r="AY238" s="185" t="s">
        <v>13357</v>
      </c>
      <c r="AZ238" s="68" t="s">
        <v>66</v>
      </c>
      <c r="BA238" s="68" t="s">
        <v>66</v>
      </c>
    </row>
    <row r="239" spans="2:53" x14ac:dyDescent="0.25">
      <c r="B239" s="68">
        <v>2024</v>
      </c>
      <c r="C239" s="68">
        <v>891780111</v>
      </c>
      <c r="D239" s="69" t="s">
        <v>64</v>
      </c>
      <c r="E239" s="70" t="s">
        <v>13356</v>
      </c>
      <c r="F239" s="70" t="s">
        <v>13355</v>
      </c>
      <c r="G239" s="251">
        <v>0</v>
      </c>
      <c r="H239" s="67" t="s">
        <v>72</v>
      </c>
      <c r="I239" s="69" t="s">
        <v>723</v>
      </c>
      <c r="J239" s="70" t="s">
        <v>13354</v>
      </c>
      <c r="K239" s="70">
        <v>10940000</v>
      </c>
      <c r="L239" s="68" t="s">
        <v>67</v>
      </c>
      <c r="M239" s="71" t="s">
        <v>13353</v>
      </c>
      <c r="N239" s="71">
        <v>1082949375</v>
      </c>
      <c r="O239" s="71">
        <v>224</v>
      </c>
      <c r="P239" s="334">
        <v>45323</v>
      </c>
      <c r="Q239" s="70">
        <v>10950000</v>
      </c>
      <c r="R239" s="334">
        <v>45483</v>
      </c>
      <c r="S239" s="70">
        <v>10940000</v>
      </c>
      <c r="T239" s="67" t="s">
        <v>66</v>
      </c>
      <c r="U239" s="71">
        <v>45507423</v>
      </c>
      <c r="V239" s="71" t="s">
        <v>4874</v>
      </c>
      <c r="W239" s="78">
        <v>45483</v>
      </c>
      <c r="X239" s="78">
        <v>45484</v>
      </c>
      <c r="Y239" s="251" t="s">
        <v>74</v>
      </c>
      <c r="Z239" s="78">
        <v>45503</v>
      </c>
      <c r="AA239" s="71">
        <f t="shared" si="15"/>
        <v>19</v>
      </c>
      <c r="AB239" s="70">
        <v>0</v>
      </c>
      <c r="AC239" s="70">
        <v>0</v>
      </c>
      <c r="AD239" s="70">
        <v>0</v>
      </c>
      <c r="AE239" s="76" t="s">
        <v>74</v>
      </c>
      <c r="AF239" s="71">
        <f t="shared" si="16"/>
        <v>0</v>
      </c>
      <c r="AG239" s="70">
        <v>0</v>
      </c>
      <c r="AH239" s="70">
        <v>0</v>
      </c>
      <c r="AI239" s="76" t="s">
        <v>74</v>
      </c>
      <c r="AJ239" s="67">
        <v>0</v>
      </c>
      <c r="AK239" s="76" t="s">
        <v>74</v>
      </c>
      <c r="AL239" s="76" t="s">
        <v>74</v>
      </c>
      <c r="AM239" s="71">
        <f t="shared" si="17"/>
        <v>0</v>
      </c>
      <c r="AN239" s="71">
        <f>+K239+AC239-AH239</f>
        <v>10940000</v>
      </c>
      <c r="AO239" s="67" t="s">
        <v>94</v>
      </c>
      <c r="AP239" s="70">
        <v>0</v>
      </c>
      <c r="AQ239" s="67" t="s">
        <v>94</v>
      </c>
      <c r="AR239" s="70">
        <v>0</v>
      </c>
      <c r="AS239" s="80" t="s">
        <v>74</v>
      </c>
      <c r="AT239" s="135">
        <v>0</v>
      </c>
      <c r="AU239" s="82">
        <f t="shared" si="18"/>
        <v>10940000</v>
      </c>
      <c r="AV239" s="83">
        <f t="shared" si="19"/>
        <v>0</v>
      </c>
      <c r="AW239" s="80" t="s">
        <v>74</v>
      </c>
      <c r="AX239" s="67" t="s">
        <v>95</v>
      </c>
      <c r="AY239" s="185" t="s">
        <v>13352</v>
      </c>
      <c r="AZ239" s="68" t="s">
        <v>66</v>
      </c>
      <c r="BA239" s="68" t="s">
        <v>66</v>
      </c>
    </row>
    <row r="240" spans="2:53" x14ac:dyDescent="0.25">
      <c r="B240" s="68">
        <v>2024</v>
      </c>
      <c r="C240" s="68">
        <v>891780111</v>
      </c>
      <c r="D240" s="69" t="s">
        <v>64</v>
      </c>
      <c r="E240" s="70" t="s">
        <v>13351</v>
      </c>
      <c r="F240" s="70" t="s">
        <v>13350</v>
      </c>
      <c r="G240" s="251">
        <v>0</v>
      </c>
      <c r="H240" s="67" t="s">
        <v>72</v>
      </c>
      <c r="I240" s="69" t="s">
        <v>65</v>
      </c>
      <c r="J240" s="70" t="s">
        <v>13349</v>
      </c>
      <c r="K240" s="70">
        <v>22000000</v>
      </c>
      <c r="L240" s="68" t="s">
        <v>67</v>
      </c>
      <c r="M240" s="71" t="s">
        <v>13348</v>
      </c>
      <c r="N240" s="71">
        <v>84459339</v>
      </c>
      <c r="O240" s="71">
        <v>244</v>
      </c>
      <c r="P240" s="334">
        <v>45323</v>
      </c>
      <c r="Q240" s="70">
        <v>572500000</v>
      </c>
      <c r="R240" s="334">
        <v>45484</v>
      </c>
      <c r="S240" s="70">
        <v>22000000</v>
      </c>
      <c r="T240" s="67" t="s">
        <v>66</v>
      </c>
      <c r="U240" s="71">
        <v>22793763</v>
      </c>
      <c r="V240" s="71" t="s">
        <v>12209</v>
      </c>
      <c r="W240" s="78">
        <v>45484</v>
      </c>
      <c r="X240" s="78">
        <v>45484</v>
      </c>
      <c r="Y240" s="251" t="s">
        <v>74</v>
      </c>
      <c r="Z240" s="78">
        <v>45596</v>
      </c>
      <c r="AA240" s="71">
        <f t="shared" si="15"/>
        <v>112</v>
      </c>
      <c r="AB240" s="70">
        <v>1</v>
      </c>
      <c r="AC240" s="70">
        <v>11000000</v>
      </c>
      <c r="AD240" s="70">
        <v>1</v>
      </c>
      <c r="AE240" s="76">
        <v>45657</v>
      </c>
      <c r="AF240" s="71">
        <f t="shared" si="16"/>
        <v>61</v>
      </c>
      <c r="AG240" s="70">
        <v>0</v>
      </c>
      <c r="AH240" s="70">
        <v>0</v>
      </c>
      <c r="AI240" s="76" t="s">
        <v>74</v>
      </c>
      <c r="AJ240" s="67">
        <v>0</v>
      </c>
      <c r="AK240" s="76" t="s">
        <v>74</v>
      </c>
      <c r="AL240" s="76" t="s">
        <v>74</v>
      </c>
      <c r="AM240" s="71">
        <f t="shared" si="17"/>
        <v>0</v>
      </c>
      <c r="AN240" s="71">
        <f>+K240+AC240-AH240</f>
        <v>33000000</v>
      </c>
      <c r="AO240" s="67" t="s">
        <v>66</v>
      </c>
      <c r="AP240" s="70">
        <v>22000000</v>
      </c>
      <c r="AQ240" s="67" t="s">
        <v>94</v>
      </c>
      <c r="AR240" s="70">
        <v>0</v>
      </c>
      <c r="AS240" s="80" t="s">
        <v>74</v>
      </c>
      <c r="AT240" s="135">
        <v>16500000</v>
      </c>
      <c r="AU240" s="82">
        <f t="shared" si="18"/>
        <v>16500000</v>
      </c>
      <c r="AV240" s="83">
        <f t="shared" si="19"/>
        <v>0.5</v>
      </c>
      <c r="AW240" s="80" t="s">
        <v>74</v>
      </c>
      <c r="AX240" s="67" t="s">
        <v>95</v>
      </c>
      <c r="AY240" s="185" t="s">
        <v>13347</v>
      </c>
      <c r="AZ240" s="68" t="s">
        <v>66</v>
      </c>
      <c r="BA240" s="68" t="s">
        <v>66</v>
      </c>
    </row>
    <row r="241" spans="2:53" x14ac:dyDescent="0.25">
      <c r="B241" s="68">
        <v>2024</v>
      </c>
      <c r="C241" s="68">
        <v>891780111</v>
      </c>
      <c r="D241" s="69" t="s">
        <v>64</v>
      </c>
      <c r="E241" s="70" t="s">
        <v>13346</v>
      </c>
      <c r="F241" s="70" t="s">
        <v>13345</v>
      </c>
      <c r="G241" s="251">
        <v>0</v>
      </c>
      <c r="H241" s="67" t="s">
        <v>72</v>
      </c>
      <c r="I241" s="69" t="s">
        <v>65</v>
      </c>
      <c r="J241" s="70" t="s">
        <v>13344</v>
      </c>
      <c r="K241" s="70">
        <v>22000000</v>
      </c>
      <c r="L241" s="68" t="s">
        <v>67</v>
      </c>
      <c r="M241" s="71" t="s">
        <v>13343</v>
      </c>
      <c r="N241" s="71">
        <v>7634777</v>
      </c>
      <c r="O241" s="71">
        <v>244</v>
      </c>
      <c r="P241" s="334">
        <v>45323</v>
      </c>
      <c r="Q241" s="70">
        <v>572500000</v>
      </c>
      <c r="R241" s="334">
        <v>45484</v>
      </c>
      <c r="S241" s="70">
        <v>22000000</v>
      </c>
      <c r="T241" s="67" t="s">
        <v>66</v>
      </c>
      <c r="U241" s="71">
        <v>22793763</v>
      </c>
      <c r="V241" s="71" t="s">
        <v>12209</v>
      </c>
      <c r="W241" s="78">
        <v>45484</v>
      </c>
      <c r="X241" s="78">
        <v>45484</v>
      </c>
      <c r="Y241" s="251" t="s">
        <v>74</v>
      </c>
      <c r="Z241" s="78">
        <v>45596</v>
      </c>
      <c r="AA241" s="71">
        <f t="shared" si="15"/>
        <v>112</v>
      </c>
      <c r="AB241" s="70">
        <v>1</v>
      </c>
      <c r="AC241" s="70">
        <v>11000000</v>
      </c>
      <c r="AD241" s="70">
        <v>1</v>
      </c>
      <c r="AE241" s="76">
        <v>45657</v>
      </c>
      <c r="AF241" s="71">
        <f t="shared" si="16"/>
        <v>61</v>
      </c>
      <c r="AG241" s="70">
        <v>0</v>
      </c>
      <c r="AH241" s="70">
        <v>0</v>
      </c>
      <c r="AI241" s="76" t="s">
        <v>74</v>
      </c>
      <c r="AJ241" s="67">
        <v>0</v>
      </c>
      <c r="AK241" s="76" t="s">
        <v>74</v>
      </c>
      <c r="AL241" s="76" t="s">
        <v>74</v>
      </c>
      <c r="AM241" s="71">
        <f t="shared" si="17"/>
        <v>0</v>
      </c>
      <c r="AN241" s="71">
        <f>+K241+AC241-AH241</f>
        <v>33000000</v>
      </c>
      <c r="AO241" s="67" t="s">
        <v>66</v>
      </c>
      <c r="AP241" s="70">
        <v>22000000</v>
      </c>
      <c r="AQ241" s="67" t="s">
        <v>94</v>
      </c>
      <c r="AR241" s="70">
        <v>0</v>
      </c>
      <c r="AS241" s="80" t="s">
        <v>74</v>
      </c>
      <c r="AT241" s="135">
        <v>16500000</v>
      </c>
      <c r="AU241" s="82">
        <f t="shared" si="18"/>
        <v>16500000</v>
      </c>
      <c r="AV241" s="83">
        <f t="shared" si="19"/>
        <v>0.5</v>
      </c>
      <c r="AW241" s="80" t="s">
        <v>74</v>
      </c>
      <c r="AX241" s="67" t="s">
        <v>95</v>
      </c>
      <c r="AY241" s="185" t="s">
        <v>13342</v>
      </c>
      <c r="AZ241" s="68" t="s">
        <v>66</v>
      </c>
      <c r="BA241" s="68" t="s">
        <v>66</v>
      </c>
    </row>
    <row r="242" spans="2:53" x14ac:dyDescent="0.25">
      <c r="B242" s="68">
        <v>2024</v>
      </c>
      <c r="C242" s="68">
        <v>891780111</v>
      </c>
      <c r="D242" s="69" t="s">
        <v>64</v>
      </c>
      <c r="E242" s="70" t="s">
        <v>13341</v>
      </c>
      <c r="F242" s="70" t="s">
        <v>13340</v>
      </c>
      <c r="G242" s="251">
        <v>0</v>
      </c>
      <c r="H242" s="67" t="s">
        <v>72</v>
      </c>
      <c r="I242" s="69" t="s">
        <v>65</v>
      </c>
      <c r="J242" s="70" t="s">
        <v>13339</v>
      </c>
      <c r="K242" s="70">
        <v>10800000</v>
      </c>
      <c r="L242" s="68" t="s">
        <v>67</v>
      </c>
      <c r="M242" s="71" t="s">
        <v>13338</v>
      </c>
      <c r="N242" s="71">
        <v>84455915</v>
      </c>
      <c r="O242" s="71">
        <v>1516</v>
      </c>
      <c r="P242" s="334">
        <v>45477</v>
      </c>
      <c r="Q242" s="70">
        <v>10800000</v>
      </c>
      <c r="R242" s="334">
        <v>45485</v>
      </c>
      <c r="S242" s="70">
        <v>10800000</v>
      </c>
      <c r="T242" s="67" t="s">
        <v>66</v>
      </c>
      <c r="U242" s="71">
        <v>1082939683</v>
      </c>
      <c r="V242" s="71" t="s">
        <v>12134</v>
      </c>
      <c r="W242" s="78">
        <v>45485</v>
      </c>
      <c r="X242" s="78">
        <v>45485</v>
      </c>
      <c r="Y242" s="251" t="s">
        <v>74</v>
      </c>
      <c r="Z242" s="78">
        <v>45596</v>
      </c>
      <c r="AA242" s="71">
        <f t="shared" si="15"/>
        <v>111</v>
      </c>
      <c r="AB242" s="70">
        <v>0</v>
      </c>
      <c r="AC242" s="70">
        <v>0</v>
      </c>
      <c r="AD242" s="70">
        <v>0</v>
      </c>
      <c r="AE242" s="76" t="s">
        <v>74</v>
      </c>
      <c r="AF242" s="71">
        <f t="shared" si="16"/>
        <v>0</v>
      </c>
      <c r="AG242" s="70">
        <v>0</v>
      </c>
      <c r="AH242" s="70">
        <v>0</v>
      </c>
      <c r="AI242" s="76" t="s">
        <v>74</v>
      </c>
      <c r="AJ242" s="67">
        <v>0</v>
      </c>
      <c r="AK242" s="76" t="s">
        <v>74</v>
      </c>
      <c r="AL242" s="76" t="s">
        <v>74</v>
      </c>
      <c r="AM242" s="71">
        <f t="shared" si="17"/>
        <v>0</v>
      </c>
      <c r="AN242" s="71">
        <f>+K242+AC242-AH242</f>
        <v>10800000</v>
      </c>
      <c r="AO242" s="67" t="s">
        <v>66</v>
      </c>
      <c r="AP242" s="70">
        <v>10800000</v>
      </c>
      <c r="AQ242" s="67" t="s">
        <v>94</v>
      </c>
      <c r="AR242" s="70">
        <v>0</v>
      </c>
      <c r="AS242" s="80" t="s">
        <v>74</v>
      </c>
      <c r="AT242" s="135">
        <v>8100000</v>
      </c>
      <c r="AU242" s="82">
        <f t="shared" si="18"/>
        <v>2700000</v>
      </c>
      <c r="AV242" s="83">
        <f t="shared" si="19"/>
        <v>0.75</v>
      </c>
      <c r="AW242" s="80" t="s">
        <v>74</v>
      </c>
      <c r="AX242" s="67" t="s">
        <v>95</v>
      </c>
      <c r="AY242" s="185" t="s">
        <v>13337</v>
      </c>
      <c r="AZ242" s="68" t="s">
        <v>66</v>
      </c>
      <c r="BA242" s="68" t="s">
        <v>66</v>
      </c>
    </row>
    <row r="243" spans="2:53" x14ac:dyDescent="0.25">
      <c r="B243" s="68">
        <v>2024</v>
      </c>
      <c r="C243" s="68">
        <v>891780111</v>
      </c>
      <c r="D243" s="69" t="s">
        <v>64</v>
      </c>
      <c r="E243" s="70" t="s">
        <v>13336</v>
      </c>
      <c r="F243" s="70" t="s">
        <v>13335</v>
      </c>
      <c r="G243" s="251">
        <v>0</v>
      </c>
      <c r="H243" s="67" t="s">
        <v>72</v>
      </c>
      <c r="I243" s="69" t="s">
        <v>65</v>
      </c>
      <c r="J243" s="70" t="s">
        <v>13334</v>
      </c>
      <c r="K243" s="70">
        <v>6000000</v>
      </c>
      <c r="L243" s="68" t="s">
        <v>67</v>
      </c>
      <c r="M243" s="71" t="s">
        <v>13333</v>
      </c>
      <c r="N243" s="71">
        <v>57299168</v>
      </c>
      <c r="O243" s="71">
        <v>1150</v>
      </c>
      <c r="P243" s="334">
        <v>45420</v>
      </c>
      <c r="Q243" s="70">
        <v>318000000</v>
      </c>
      <c r="R243" s="334">
        <v>45490</v>
      </c>
      <c r="S243" s="70">
        <v>6000000</v>
      </c>
      <c r="T243" s="67" t="s">
        <v>66</v>
      </c>
      <c r="U243" s="71">
        <v>57428039</v>
      </c>
      <c r="V243" s="71" t="s">
        <v>12402</v>
      </c>
      <c r="W243" s="78">
        <v>45489</v>
      </c>
      <c r="X243" s="78">
        <v>45490</v>
      </c>
      <c r="Y243" s="251" t="s">
        <v>74</v>
      </c>
      <c r="Z243" s="78">
        <v>45645</v>
      </c>
      <c r="AA243" s="71">
        <f t="shared" si="15"/>
        <v>155</v>
      </c>
      <c r="AB243" s="70">
        <v>0</v>
      </c>
      <c r="AC243" s="70">
        <v>0</v>
      </c>
      <c r="AD243" s="70">
        <v>0</v>
      </c>
      <c r="AE243" s="76" t="s">
        <v>74</v>
      </c>
      <c r="AF243" s="71">
        <f t="shared" si="16"/>
        <v>0</v>
      </c>
      <c r="AG243" s="70">
        <v>0</v>
      </c>
      <c r="AH243" s="70">
        <v>0</v>
      </c>
      <c r="AI243" s="76" t="s">
        <v>74</v>
      </c>
      <c r="AJ243" s="67">
        <v>0</v>
      </c>
      <c r="AK243" s="76" t="s">
        <v>74</v>
      </c>
      <c r="AL243" s="76" t="s">
        <v>74</v>
      </c>
      <c r="AM243" s="71">
        <f t="shared" si="17"/>
        <v>0</v>
      </c>
      <c r="AN243" s="71">
        <f>+K243+AC243-AH243</f>
        <v>6000000</v>
      </c>
      <c r="AO243" s="67" t="s">
        <v>66</v>
      </c>
      <c r="AP243" s="70">
        <v>6000000</v>
      </c>
      <c r="AQ243" s="67" t="s">
        <v>94</v>
      </c>
      <c r="AR243" s="70">
        <v>0</v>
      </c>
      <c r="AS243" s="80" t="s">
        <v>74</v>
      </c>
      <c r="AT243" s="135">
        <v>0</v>
      </c>
      <c r="AU243" s="82">
        <f t="shared" si="18"/>
        <v>6000000</v>
      </c>
      <c r="AV243" s="83">
        <f t="shared" si="19"/>
        <v>0</v>
      </c>
      <c r="AW243" s="80" t="s">
        <v>74</v>
      </c>
      <c r="AX243" s="67" t="s">
        <v>95</v>
      </c>
      <c r="AY243" s="185" t="s">
        <v>13332</v>
      </c>
      <c r="AZ243" s="68" t="s">
        <v>66</v>
      </c>
      <c r="BA243" s="68" t="s">
        <v>66</v>
      </c>
    </row>
    <row r="244" spans="2:53" x14ac:dyDescent="0.25">
      <c r="B244" s="68">
        <v>2024</v>
      </c>
      <c r="C244" s="68">
        <v>891780111</v>
      </c>
      <c r="D244" s="69" t="s">
        <v>64</v>
      </c>
      <c r="E244" s="70" t="s">
        <v>13331</v>
      </c>
      <c r="F244" s="70" t="s">
        <v>13330</v>
      </c>
      <c r="G244" s="251">
        <v>0</v>
      </c>
      <c r="H244" s="67" t="s">
        <v>72</v>
      </c>
      <c r="I244" s="69" t="s">
        <v>65</v>
      </c>
      <c r="J244" s="70" t="s">
        <v>12910</v>
      </c>
      <c r="K244" s="70">
        <v>6000000</v>
      </c>
      <c r="L244" s="68" t="s">
        <v>67</v>
      </c>
      <c r="M244" s="71" t="s">
        <v>13329</v>
      </c>
      <c r="N244" s="71">
        <v>1083040266</v>
      </c>
      <c r="O244" s="71">
        <v>1150</v>
      </c>
      <c r="P244" s="334">
        <v>45420</v>
      </c>
      <c r="Q244" s="70">
        <v>318000000</v>
      </c>
      <c r="R244" s="334">
        <v>45490</v>
      </c>
      <c r="S244" s="70">
        <v>6000000</v>
      </c>
      <c r="T244" s="67" t="s">
        <v>66</v>
      </c>
      <c r="U244" s="71">
        <v>57428039</v>
      </c>
      <c r="V244" s="71" t="s">
        <v>12402</v>
      </c>
      <c r="W244" s="78">
        <v>45489</v>
      </c>
      <c r="X244" s="78">
        <v>45490</v>
      </c>
      <c r="Y244" s="251" t="s">
        <v>74</v>
      </c>
      <c r="Z244" s="78">
        <v>45645</v>
      </c>
      <c r="AA244" s="71">
        <f t="shared" si="15"/>
        <v>155</v>
      </c>
      <c r="AB244" s="70">
        <v>0</v>
      </c>
      <c r="AC244" s="70">
        <v>0</v>
      </c>
      <c r="AD244" s="70">
        <v>0</v>
      </c>
      <c r="AE244" s="76" t="s">
        <v>74</v>
      </c>
      <c r="AF244" s="71">
        <f t="shared" si="16"/>
        <v>0</v>
      </c>
      <c r="AG244" s="70">
        <v>0</v>
      </c>
      <c r="AH244" s="70">
        <v>0</v>
      </c>
      <c r="AI244" s="76" t="s">
        <v>74</v>
      </c>
      <c r="AJ244" s="67">
        <v>0</v>
      </c>
      <c r="AK244" s="76" t="s">
        <v>74</v>
      </c>
      <c r="AL244" s="76" t="s">
        <v>74</v>
      </c>
      <c r="AM244" s="71">
        <f t="shared" si="17"/>
        <v>0</v>
      </c>
      <c r="AN244" s="71">
        <f>+K244+AC244-AH244</f>
        <v>6000000</v>
      </c>
      <c r="AO244" s="67" t="s">
        <v>66</v>
      </c>
      <c r="AP244" s="70">
        <v>6000000</v>
      </c>
      <c r="AQ244" s="67" t="s">
        <v>94</v>
      </c>
      <c r="AR244" s="70">
        <v>0</v>
      </c>
      <c r="AS244" s="80" t="s">
        <v>74</v>
      </c>
      <c r="AT244" s="135">
        <v>0</v>
      </c>
      <c r="AU244" s="82">
        <f t="shared" si="18"/>
        <v>6000000</v>
      </c>
      <c r="AV244" s="83">
        <f t="shared" si="19"/>
        <v>0</v>
      </c>
      <c r="AW244" s="80" t="s">
        <v>74</v>
      </c>
      <c r="AX244" s="67" t="s">
        <v>95</v>
      </c>
      <c r="AY244" s="185" t="s">
        <v>13328</v>
      </c>
      <c r="AZ244" s="68" t="s">
        <v>66</v>
      </c>
      <c r="BA244" s="68" t="s">
        <v>66</v>
      </c>
    </row>
    <row r="245" spans="2:53" x14ac:dyDescent="0.25">
      <c r="B245" s="68">
        <v>2024</v>
      </c>
      <c r="C245" s="68">
        <v>891780111</v>
      </c>
      <c r="D245" s="69" t="s">
        <v>64</v>
      </c>
      <c r="E245" s="70" t="s">
        <v>13327</v>
      </c>
      <c r="F245" s="70" t="s">
        <v>13326</v>
      </c>
      <c r="G245" s="251">
        <v>0</v>
      </c>
      <c r="H245" s="67" t="s">
        <v>72</v>
      </c>
      <c r="I245" s="69" t="s">
        <v>65</v>
      </c>
      <c r="J245" s="70" t="s">
        <v>13325</v>
      </c>
      <c r="K245" s="70">
        <v>6000000</v>
      </c>
      <c r="L245" s="68" t="s">
        <v>67</v>
      </c>
      <c r="M245" s="71" t="s">
        <v>13324</v>
      </c>
      <c r="N245" s="71">
        <v>1082892367</v>
      </c>
      <c r="O245" s="71">
        <v>1150</v>
      </c>
      <c r="P245" s="334">
        <v>45420</v>
      </c>
      <c r="Q245" s="70">
        <v>318000000</v>
      </c>
      <c r="R245" s="334">
        <v>45490</v>
      </c>
      <c r="S245" s="70">
        <v>6000000</v>
      </c>
      <c r="T245" s="67" t="s">
        <v>66</v>
      </c>
      <c r="U245" s="71">
        <v>57428039</v>
      </c>
      <c r="V245" s="71" t="s">
        <v>12402</v>
      </c>
      <c r="W245" s="78">
        <v>45489</v>
      </c>
      <c r="X245" s="78">
        <v>45490</v>
      </c>
      <c r="Y245" s="251" t="s">
        <v>74</v>
      </c>
      <c r="Z245" s="78">
        <v>45503</v>
      </c>
      <c r="AA245" s="71">
        <f t="shared" si="15"/>
        <v>13</v>
      </c>
      <c r="AB245" s="70">
        <v>0</v>
      </c>
      <c r="AC245" s="70">
        <v>0</v>
      </c>
      <c r="AD245" s="70">
        <v>0</v>
      </c>
      <c r="AE245" s="76" t="s">
        <v>74</v>
      </c>
      <c r="AF245" s="71">
        <f t="shared" si="16"/>
        <v>0</v>
      </c>
      <c r="AG245" s="70">
        <v>0</v>
      </c>
      <c r="AH245" s="70">
        <v>0</v>
      </c>
      <c r="AI245" s="76" t="s">
        <v>74</v>
      </c>
      <c r="AJ245" s="67">
        <v>0</v>
      </c>
      <c r="AK245" s="76" t="s">
        <v>74</v>
      </c>
      <c r="AL245" s="76" t="s">
        <v>74</v>
      </c>
      <c r="AM245" s="71">
        <f t="shared" si="17"/>
        <v>0</v>
      </c>
      <c r="AN245" s="71">
        <f>+K245+AC245-AH245</f>
        <v>6000000</v>
      </c>
      <c r="AO245" s="67" t="s">
        <v>66</v>
      </c>
      <c r="AP245" s="70">
        <v>6000000</v>
      </c>
      <c r="AQ245" s="67" t="s">
        <v>94</v>
      </c>
      <c r="AR245" s="70">
        <v>0</v>
      </c>
      <c r="AS245" s="80" t="s">
        <v>74</v>
      </c>
      <c r="AT245" s="135">
        <v>6000000</v>
      </c>
      <c r="AU245" s="82">
        <f t="shared" si="18"/>
        <v>0</v>
      </c>
      <c r="AV245" s="83">
        <f t="shared" si="19"/>
        <v>1</v>
      </c>
      <c r="AW245" s="80" t="s">
        <v>74</v>
      </c>
      <c r="AX245" s="67" t="s">
        <v>95</v>
      </c>
      <c r="AY245" s="185" t="s">
        <v>13323</v>
      </c>
      <c r="AZ245" s="68" t="s">
        <v>66</v>
      </c>
      <c r="BA245" s="68" t="s">
        <v>66</v>
      </c>
    </row>
    <row r="246" spans="2:53" x14ac:dyDescent="0.25">
      <c r="B246" s="68">
        <v>2024</v>
      </c>
      <c r="C246" s="68">
        <v>891780111</v>
      </c>
      <c r="D246" s="69" t="s">
        <v>64</v>
      </c>
      <c r="E246" s="70" t="s">
        <v>13322</v>
      </c>
      <c r="F246" s="70" t="s">
        <v>13321</v>
      </c>
      <c r="G246" s="251">
        <v>0</v>
      </c>
      <c r="H246" s="67" t="s">
        <v>72</v>
      </c>
      <c r="I246" s="69" t="s">
        <v>65</v>
      </c>
      <c r="J246" s="70" t="s">
        <v>13312</v>
      </c>
      <c r="K246" s="70">
        <v>6000000</v>
      </c>
      <c r="L246" s="68" t="s">
        <v>67</v>
      </c>
      <c r="M246" s="71" t="s">
        <v>13320</v>
      </c>
      <c r="N246" s="71">
        <v>1082957148</v>
      </c>
      <c r="O246" s="71">
        <v>1150</v>
      </c>
      <c r="P246" s="334">
        <v>45420</v>
      </c>
      <c r="Q246" s="70">
        <v>318000000</v>
      </c>
      <c r="R246" s="334">
        <v>45490</v>
      </c>
      <c r="S246" s="70">
        <v>6000000</v>
      </c>
      <c r="T246" s="67" t="s">
        <v>66</v>
      </c>
      <c r="U246" s="71">
        <v>57428039</v>
      </c>
      <c r="V246" s="71" t="s">
        <v>12402</v>
      </c>
      <c r="W246" s="78">
        <v>45489</v>
      </c>
      <c r="X246" s="78">
        <v>45490</v>
      </c>
      <c r="Y246" s="251" t="s">
        <v>74</v>
      </c>
      <c r="Z246" s="78">
        <v>45565</v>
      </c>
      <c r="AA246" s="71">
        <f t="shared" si="15"/>
        <v>75</v>
      </c>
      <c r="AB246" s="70">
        <v>0</v>
      </c>
      <c r="AC246" s="70">
        <v>0</v>
      </c>
      <c r="AD246" s="70">
        <v>0</v>
      </c>
      <c r="AE246" s="76" t="s">
        <v>74</v>
      </c>
      <c r="AF246" s="71">
        <f t="shared" si="16"/>
        <v>0</v>
      </c>
      <c r="AG246" s="70">
        <v>0</v>
      </c>
      <c r="AH246" s="70">
        <v>0</v>
      </c>
      <c r="AI246" s="76" t="s">
        <v>74</v>
      </c>
      <c r="AJ246" s="67">
        <v>0</v>
      </c>
      <c r="AK246" s="76" t="s">
        <v>74</v>
      </c>
      <c r="AL246" s="76" t="s">
        <v>74</v>
      </c>
      <c r="AM246" s="71">
        <f t="shared" si="17"/>
        <v>0</v>
      </c>
      <c r="AN246" s="71">
        <f>+K246+AC246-AH246</f>
        <v>6000000</v>
      </c>
      <c r="AO246" s="67" t="s">
        <v>66</v>
      </c>
      <c r="AP246" s="70">
        <v>6000000</v>
      </c>
      <c r="AQ246" s="67" t="s">
        <v>94</v>
      </c>
      <c r="AR246" s="70">
        <v>0</v>
      </c>
      <c r="AS246" s="80" t="s">
        <v>74</v>
      </c>
      <c r="AT246" s="135">
        <v>0</v>
      </c>
      <c r="AU246" s="82">
        <f t="shared" si="18"/>
        <v>6000000</v>
      </c>
      <c r="AV246" s="83">
        <f t="shared" si="19"/>
        <v>0</v>
      </c>
      <c r="AW246" s="80" t="s">
        <v>74</v>
      </c>
      <c r="AX246" s="67" t="s">
        <v>95</v>
      </c>
      <c r="AY246" s="185" t="s">
        <v>13319</v>
      </c>
      <c r="AZ246" s="68" t="s">
        <v>66</v>
      </c>
      <c r="BA246" s="68" t="s">
        <v>66</v>
      </c>
    </row>
    <row r="247" spans="2:53" x14ac:dyDescent="0.25">
      <c r="B247" s="68">
        <v>2024</v>
      </c>
      <c r="C247" s="68">
        <v>891780111</v>
      </c>
      <c r="D247" s="69" t="s">
        <v>64</v>
      </c>
      <c r="E247" s="70" t="s">
        <v>13318</v>
      </c>
      <c r="F247" s="70" t="s">
        <v>13317</v>
      </c>
      <c r="G247" s="251">
        <v>0</v>
      </c>
      <c r="H247" s="67" t="s">
        <v>72</v>
      </c>
      <c r="I247" s="69" t="s">
        <v>65</v>
      </c>
      <c r="J247" s="71" t="s">
        <v>13312</v>
      </c>
      <c r="K247" s="70">
        <v>6000000</v>
      </c>
      <c r="L247" s="68" t="s">
        <v>67</v>
      </c>
      <c r="M247" s="71" t="s">
        <v>13316</v>
      </c>
      <c r="N247" s="71">
        <v>85151969</v>
      </c>
      <c r="O247" s="71">
        <v>1150</v>
      </c>
      <c r="P247" s="334">
        <v>45420</v>
      </c>
      <c r="Q247" s="70">
        <v>318000000</v>
      </c>
      <c r="R247" s="334">
        <v>45490</v>
      </c>
      <c r="S247" s="70">
        <v>6000000</v>
      </c>
      <c r="T247" s="67" t="s">
        <v>66</v>
      </c>
      <c r="U247" s="71">
        <v>57428039</v>
      </c>
      <c r="V247" s="71" t="s">
        <v>12402</v>
      </c>
      <c r="W247" s="78">
        <v>45489</v>
      </c>
      <c r="X247" s="78">
        <v>45490</v>
      </c>
      <c r="Y247" s="251" t="s">
        <v>74</v>
      </c>
      <c r="Z247" s="78">
        <v>45595</v>
      </c>
      <c r="AA247" s="71">
        <f t="shared" si="15"/>
        <v>105</v>
      </c>
      <c r="AB247" s="70">
        <v>0</v>
      </c>
      <c r="AC247" s="70">
        <v>0</v>
      </c>
      <c r="AD247" s="70">
        <v>0</v>
      </c>
      <c r="AE247" s="76" t="s">
        <v>74</v>
      </c>
      <c r="AF247" s="71">
        <f t="shared" si="16"/>
        <v>0</v>
      </c>
      <c r="AG247" s="70">
        <v>0</v>
      </c>
      <c r="AH247" s="70">
        <v>0</v>
      </c>
      <c r="AI247" s="76" t="s">
        <v>74</v>
      </c>
      <c r="AJ247" s="67">
        <v>0</v>
      </c>
      <c r="AK247" s="76" t="s">
        <v>74</v>
      </c>
      <c r="AL247" s="76" t="s">
        <v>74</v>
      </c>
      <c r="AM247" s="71">
        <f t="shared" si="17"/>
        <v>0</v>
      </c>
      <c r="AN247" s="71">
        <f>+K247+AC247-AH247</f>
        <v>6000000</v>
      </c>
      <c r="AO247" s="67" t="s">
        <v>66</v>
      </c>
      <c r="AP247" s="70">
        <v>6000000</v>
      </c>
      <c r="AQ247" s="67" t="s">
        <v>94</v>
      </c>
      <c r="AR247" s="70">
        <v>0</v>
      </c>
      <c r="AS247" s="80" t="s">
        <v>74</v>
      </c>
      <c r="AT247" s="135">
        <v>0</v>
      </c>
      <c r="AU247" s="82">
        <f t="shared" si="18"/>
        <v>6000000</v>
      </c>
      <c r="AV247" s="83">
        <f t="shared" si="19"/>
        <v>0</v>
      </c>
      <c r="AW247" s="80" t="s">
        <v>74</v>
      </c>
      <c r="AX247" s="67" t="s">
        <v>95</v>
      </c>
      <c r="AY247" s="185" t="s">
        <v>13315</v>
      </c>
      <c r="AZ247" s="68" t="s">
        <v>66</v>
      </c>
      <c r="BA247" s="68" t="s">
        <v>66</v>
      </c>
    </row>
    <row r="248" spans="2:53" x14ac:dyDescent="0.25">
      <c r="B248" s="68">
        <v>2024</v>
      </c>
      <c r="C248" s="68">
        <v>891780111</v>
      </c>
      <c r="D248" s="69" t="s">
        <v>64</v>
      </c>
      <c r="E248" s="70" t="s">
        <v>13314</v>
      </c>
      <c r="F248" s="70" t="s">
        <v>13313</v>
      </c>
      <c r="G248" s="251">
        <v>0</v>
      </c>
      <c r="H248" s="67" t="s">
        <v>72</v>
      </c>
      <c r="I248" s="69" t="s">
        <v>65</v>
      </c>
      <c r="J248" s="71" t="s">
        <v>13312</v>
      </c>
      <c r="K248" s="70">
        <v>10200000</v>
      </c>
      <c r="L248" s="68" t="s">
        <v>67</v>
      </c>
      <c r="M248" s="71" t="s">
        <v>13311</v>
      </c>
      <c r="N248" s="71">
        <v>36548441</v>
      </c>
      <c r="O248" s="71">
        <v>1150</v>
      </c>
      <c r="P248" s="334">
        <v>45420</v>
      </c>
      <c r="Q248" s="70">
        <v>318000000</v>
      </c>
      <c r="R248" s="334">
        <v>45490</v>
      </c>
      <c r="S248" s="70">
        <v>10200000</v>
      </c>
      <c r="T248" s="67" t="s">
        <v>66</v>
      </c>
      <c r="U248" s="71">
        <v>57428039</v>
      </c>
      <c r="V248" s="71" t="s">
        <v>12402</v>
      </c>
      <c r="W248" s="78">
        <v>45490</v>
      </c>
      <c r="X248" s="78">
        <v>45490</v>
      </c>
      <c r="Y248" s="251" t="s">
        <v>74</v>
      </c>
      <c r="Z248" s="78">
        <v>45645</v>
      </c>
      <c r="AA248" s="71">
        <f t="shared" si="15"/>
        <v>155</v>
      </c>
      <c r="AB248" s="70">
        <v>0</v>
      </c>
      <c r="AC248" s="70">
        <v>0</v>
      </c>
      <c r="AD248" s="70">
        <v>0</v>
      </c>
      <c r="AE248" s="76" t="s">
        <v>74</v>
      </c>
      <c r="AF248" s="71">
        <f t="shared" si="16"/>
        <v>0</v>
      </c>
      <c r="AG248" s="70">
        <v>0</v>
      </c>
      <c r="AH248" s="70">
        <v>0</v>
      </c>
      <c r="AI248" s="76" t="s">
        <v>74</v>
      </c>
      <c r="AJ248" s="67">
        <v>0</v>
      </c>
      <c r="AK248" s="76" t="s">
        <v>74</v>
      </c>
      <c r="AL248" s="76" t="s">
        <v>74</v>
      </c>
      <c r="AM248" s="71">
        <f t="shared" si="17"/>
        <v>0</v>
      </c>
      <c r="AN248" s="71">
        <f>+K248+AC248-AH248</f>
        <v>10200000</v>
      </c>
      <c r="AO248" s="67" t="s">
        <v>66</v>
      </c>
      <c r="AP248" s="70">
        <v>10200000</v>
      </c>
      <c r="AQ248" s="67" t="s">
        <v>94</v>
      </c>
      <c r="AR248" s="70">
        <v>0</v>
      </c>
      <c r="AS248" s="80" t="s">
        <v>74</v>
      </c>
      <c r="AT248" s="135">
        <v>0</v>
      </c>
      <c r="AU248" s="82">
        <f t="shared" si="18"/>
        <v>10200000</v>
      </c>
      <c r="AV248" s="83">
        <f t="shared" si="19"/>
        <v>0</v>
      </c>
      <c r="AW248" s="80" t="s">
        <v>74</v>
      </c>
      <c r="AX248" s="67" t="s">
        <v>95</v>
      </c>
      <c r="AY248" s="186" t="s">
        <v>13310</v>
      </c>
      <c r="AZ248" s="68" t="s">
        <v>66</v>
      </c>
      <c r="BA248" s="68" t="s">
        <v>66</v>
      </c>
    </row>
    <row r="249" spans="2:53" x14ac:dyDescent="0.25">
      <c r="B249" s="68">
        <v>2024</v>
      </c>
      <c r="C249" s="68">
        <v>891780111</v>
      </c>
      <c r="D249" s="69" t="s">
        <v>64</v>
      </c>
      <c r="E249" s="70" t="s">
        <v>13309</v>
      </c>
      <c r="F249" s="70" t="s">
        <v>13308</v>
      </c>
      <c r="G249" s="251">
        <v>0</v>
      </c>
      <c r="H249" s="67" t="s">
        <v>72</v>
      </c>
      <c r="I249" s="69" t="s">
        <v>65</v>
      </c>
      <c r="J249" s="70" t="s">
        <v>13307</v>
      </c>
      <c r="K249" s="70">
        <v>12000000</v>
      </c>
      <c r="L249" s="68" t="s">
        <v>67</v>
      </c>
      <c r="M249" s="71" t="s">
        <v>13306</v>
      </c>
      <c r="N249" s="71">
        <v>4978646</v>
      </c>
      <c r="O249" s="71">
        <v>1150</v>
      </c>
      <c r="P249" s="334">
        <v>45420</v>
      </c>
      <c r="Q249" s="70">
        <v>318000000</v>
      </c>
      <c r="R249" s="334">
        <v>45491</v>
      </c>
      <c r="S249" s="70">
        <v>12000000</v>
      </c>
      <c r="T249" s="67" t="s">
        <v>66</v>
      </c>
      <c r="U249" s="71">
        <v>57428039</v>
      </c>
      <c r="V249" s="71" t="s">
        <v>12402</v>
      </c>
      <c r="W249" s="78">
        <v>45490</v>
      </c>
      <c r="X249" s="78">
        <v>45491</v>
      </c>
      <c r="Y249" s="251" t="s">
        <v>74</v>
      </c>
      <c r="Z249" s="78">
        <v>45645</v>
      </c>
      <c r="AA249" s="71">
        <f t="shared" si="15"/>
        <v>154</v>
      </c>
      <c r="AB249" s="70">
        <v>0</v>
      </c>
      <c r="AC249" s="70">
        <v>0</v>
      </c>
      <c r="AD249" s="70">
        <v>0</v>
      </c>
      <c r="AE249" s="76" t="s">
        <v>74</v>
      </c>
      <c r="AF249" s="71">
        <f t="shared" si="16"/>
        <v>0</v>
      </c>
      <c r="AG249" s="70">
        <v>0</v>
      </c>
      <c r="AH249" s="70">
        <v>0</v>
      </c>
      <c r="AI249" s="76" t="s">
        <v>74</v>
      </c>
      <c r="AJ249" s="67">
        <v>0</v>
      </c>
      <c r="AK249" s="76" t="s">
        <v>74</v>
      </c>
      <c r="AL249" s="76" t="s">
        <v>74</v>
      </c>
      <c r="AM249" s="71">
        <f t="shared" si="17"/>
        <v>0</v>
      </c>
      <c r="AN249" s="71">
        <f>+K249+AC249-AH249</f>
        <v>12000000</v>
      </c>
      <c r="AO249" s="67" t="s">
        <v>66</v>
      </c>
      <c r="AP249" s="70">
        <v>12000000</v>
      </c>
      <c r="AQ249" s="67" t="s">
        <v>94</v>
      </c>
      <c r="AR249" s="70">
        <v>0</v>
      </c>
      <c r="AS249" s="80" t="s">
        <v>74</v>
      </c>
      <c r="AT249" s="135">
        <v>6000000</v>
      </c>
      <c r="AU249" s="82">
        <f t="shared" si="18"/>
        <v>6000000</v>
      </c>
      <c r="AV249" s="83">
        <f t="shared" si="19"/>
        <v>0.5</v>
      </c>
      <c r="AW249" s="80" t="s">
        <v>74</v>
      </c>
      <c r="AX249" s="67" t="s">
        <v>95</v>
      </c>
      <c r="AY249" s="185" t="s">
        <v>13305</v>
      </c>
      <c r="AZ249" s="68" t="s">
        <v>66</v>
      </c>
      <c r="BA249" s="68" t="s">
        <v>66</v>
      </c>
    </row>
    <row r="250" spans="2:53" x14ac:dyDescent="0.25">
      <c r="B250" s="68">
        <v>2024</v>
      </c>
      <c r="C250" s="68">
        <v>891780111</v>
      </c>
      <c r="D250" s="69" t="s">
        <v>64</v>
      </c>
      <c r="E250" s="70" t="s">
        <v>13304</v>
      </c>
      <c r="F250" s="70" t="s">
        <v>13303</v>
      </c>
      <c r="G250" s="251">
        <v>0</v>
      </c>
      <c r="H250" s="67" t="s">
        <v>72</v>
      </c>
      <c r="I250" s="69" t="s">
        <v>65</v>
      </c>
      <c r="J250" s="70" t="s">
        <v>13302</v>
      </c>
      <c r="K250" s="70">
        <v>13200000</v>
      </c>
      <c r="L250" s="68" t="s">
        <v>67</v>
      </c>
      <c r="M250" s="71" t="s">
        <v>13301</v>
      </c>
      <c r="N250" s="71">
        <v>1065817521</v>
      </c>
      <c r="O250" s="71">
        <v>244</v>
      </c>
      <c r="P250" s="334">
        <v>45323</v>
      </c>
      <c r="Q250" s="70">
        <v>572500000</v>
      </c>
      <c r="R250" s="334">
        <v>45491</v>
      </c>
      <c r="S250" s="70">
        <v>13200000</v>
      </c>
      <c r="T250" s="67" t="s">
        <v>66</v>
      </c>
      <c r="U250" s="71">
        <v>1082939683</v>
      </c>
      <c r="V250" s="71" t="s">
        <v>12134</v>
      </c>
      <c r="W250" s="78">
        <v>45490</v>
      </c>
      <c r="X250" s="78">
        <v>45491</v>
      </c>
      <c r="Y250" s="251" t="s">
        <v>74</v>
      </c>
      <c r="Z250" s="78">
        <v>45596</v>
      </c>
      <c r="AA250" s="71">
        <f t="shared" si="15"/>
        <v>105</v>
      </c>
      <c r="AB250" s="70">
        <v>0</v>
      </c>
      <c r="AC250" s="70">
        <v>0</v>
      </c>
      <c r="AD250" s="70">
        <v>0</v>
      </c>
      <c r="AE250" s="76" t="s">
        <v>74</v>
      </c>
      <c r="AF250" s="71">
        <f t="shared" si="16"/>
        <v>0</v>
      </c>
      <c r="AG250" s="70">
        <v>0</v>
      </c>
      <c r="AH250" s="70">
        <v>0</v>
      </c>
      <c r="AI250" s="76" t="s">
        <v>74</v>
      </c>
      <c r="AJ250" s="67">
        <v>0</v>
      </c>
      <c r="AK250" s="76" t="s">
        <v>74</v>
      </c>
      <c r="AL250" s="76" t="s">
        <v>74</v>
      </c>
      <c r="AM250" s="71">
        <f t="shared" si="17"/>
        <v>0</v>
      </c>
      <c r="AN250" s="71">
        <f>+K250+AC250-AH250</f>
        <v>13200000</v>
      </c>
      <c r="AO250" s="67" t="s">
        <v>66</v>
      </c>
      <c r="AP250" s="70">
        <v>13200000</v>
      </c>
      <c r="AQ250" s="67" t="s">
        <v>94</v>
      </c>
      <c r="AR250" s="70">
        <v>0</v>
      </c>
      <c r="AS250" s="80" t="s">
        <v>74</v>
      </c>
      <c r="AT250" s="135">
        <v>9900000</v>
      </c>
      <c r="AU250" s="82">
        <f t="shared" si="18"/>
        <v>3300000</v>
      </c>
      <c r="AV250" s="83">
        <f t="shared" si="19"/>
        <v>0.75</v>
      </c>
      <c r="AW250" s="80" t="s">
        <v>74</v>
      </c>
      <c r="AX250" s="67" t="s">
        <v>95</v>
      </c>
      <c r="AY250" s="185" t="s">
        <v>13300</v>
      </c>
      <c r="AZ250" s="68" t="s">
        <v>66</v>
      </c>
      <c r="BA250" s="68" t="s">
        <v>66</v>
      </c>
    </row>
    <row r="251" spans="2:53" x14ac:dyDescent="0.25">
      <c r="B251" s="68">
        <v>2024</v>
      </c>
      <c r="C251" s="68">
        <v>891780111</v>
      </c>
      <c r="D251" s="69" t="s">
        <v>64</v>
      </c>
      <c r="E251" s="70" t="s">
        <v>13299</v>
      </c>
      <c r="F251" s="70" t="s">
        <v>13298</v>
      </c>
      <c r="G251" s="251">
        <v>0</v>
      </c>
      <c r="H251" s="67" t="s">
        <v>72</v>
      </c>
      <c r="I251" s="69" t="s">
        <v>65</v>
      </c>
      <c r="J251" s="70" t="s">
        <v>13297</v>
      </c>
      <c r="K251" s="70">
        <v>9000000</v>
      </c>
      <c r="L251" s="68" t="s">
        <v>67</v>
      </c>
      <c r="M251" s="71" t="s">
        <v>13296</v>
      </c>
      <c r="N251" s="71">
        <v>1193546593</v>
      </c>
      <c r="O251" s="71">
        <v>1525</v>
      </c>
      <c r="P251" s="334">
        <v>45481</v>
      </c>
      <c r="Q251" s="70">
        <v>21450000</v>
      </c>
      <c r="R251" s="334">
        <v>45490</v>
      </c>
      <c r="S251" s="70">
        <v>9000000</v>
      </c>
      <c r="T251" s="67" t="s">
        <v>66</v>
      </c>
      <c r="U251" s="71">
        <v>85155333</v>
      </c>
      <c r="V251" s="71" t="s">
        <v>12146</v>
      </c>
      <c r="W251" s="78">
        <v>45490</v>
      </c>
      <c r="X251" s="78">
        <v>45490</v>
      </c>
      <c r="Y251" s="251" t="s">
        <v>74</v>
      </c>
      <c r="Z251" s="78">
        <v>45657</v>
      </c>
      <c r="AA251" s="71">
        <f t="shared" si="15"/>
        <v>167</v>
      </c>
      <c r="AB251" s="70">
        <v>0</v>
      </c>
      <c r="AC251" s="70">
        <v>0</v>
      </c>
      <c r="AD251" s="70">
        <v>0</v>
      </c>
      <c r="AE251" s="76" t="s">
        <v>74</v>
      </c>
      <c r="AF251" s="71">
        <f t="shared" si="16"/>
        <v>0</v>
      </c>
      <c r="AG251" s="70">
        <v>0</v>
      </c>
      <c r="AH251" s="70">
        <v>0</v>
      </c>
      <c r="AI251" s="76" t="s">
        <v>74</v>
      </c>
      <c r="AJ251" s="67">
        <v>0</v>
      </c>
      <c r="AK251" s="76" t="s">
        <v>74</v>
      </c>
      <c r="AL251" s="76" t="s">
        <v>74</v>
      </c>
      <c r="AM251" s="71">
        <f t="shared" si="17"/>
        <v>0</v>
      </c>
      <c r="AN251" s="71">
        <f>+K251+AC251-AH251</f>
        <v>9000000</v>
      </c>
      <c r="AO251" s="67" t="s">
        <v>66</v>
      </c>
      <c r="AP251" s="70">
        <v>9000000</v>
      </c>
      <c r="AQ251" s="67" t="s">
        <v>94</v>
      </c>
      <c r="AR251" s="70">
        <v>0</v>
      </c>
      <c r="AS251" s="80" t="s">
        <v>74</v>
      </c>
      <c r="AT251" s="135">
        <v>4500000</v>
      </c>
      <c r="AU251" s="82">
        <f t="shared" si="18"/>
        <v>4500000</v>
      </c>
      <c r="AV251" s="83">
        <f t="shared" si="19"/>
        <v>0.5</v>
      </c>
      <c r="AW251" s="80" t="s">
        <v>74</v>
      </c>
      <c r="AX251" s="67" t="s">
        <v>95</v>
      </c>
      <c r="AY251" s="185" t="s">
        <v>13295</v>
      </c>
      <c r="AZ251" s="68" t="s">
        <v>66</v>
      </c>
      <c r="BA251" s="68" t="s">
        <v>66</v>
      </c>
    </row>
    <row r="252" spans="2:53" x14ac:dyDescent="0.25">
      <c r="B252" s="68">
        <v>2024</v>
      </c>
      <c r="C252" s="68">
        <v>891780111</v>
      </c>
      <c r="D252" s="69" t="s">
        <v>64</v>
      </c>
      <c r="E252" s="70" t="s">
        <v>13294</v>
      </c>
      <c r="F252" s="70" t="s">
        <v>13293</v>
      </c>
      <c r="G252" s="251">
        <v>0</v>
      </c>
      <c r="H252" s="67" t="s">
        <v>72</v>
      </c>
      <c r="I252" s="69" t="s">
        <v>723</v>
      </c>
      <c r="J252" s="70" t="s">
        <v>13292</v>
      </c>
      <c r="K252" s="70">
        <v>209998880</v>
      </c>
      <c r="L252" s="68" t="s">
        <v>67</v>
      </c>
      <c r="M252" s="71" t="s">
        <v>4074</v>
      </c>
      <c r="N252" s="71">
        <v>900845290</v>
      </c>
      <c r="O252" s="71">
        <v>1258</v>
      </c>
      <c r="P252" s="334">
        <v>45439</v>
      </c>
      <c r="Q252" s="70">
        <v>210000000</v>
      </c>
      <c r="R252" s="334">
        <v>45491</v>
      </c>
      <c r="S252" s="70">
        <v>209998880</v>
      </c>
      <c r="T252" s="67" t="s">
        <v>66</v>
      </c>
      <c r="U252" s="71">
        <v>1082939683</v>
      </c>
      <c r="V252" s="71" t="s">
        <v>12134</v>
      </c>
      <c r="W252" s="78">
        <v>45491</v>
      </c>
      <c r="X252" s="78">
        <v>45496</v>
      </c>
      <c r="Y252" s="202">
        <v>45492</v>
      </c>
      <c r="Z252" s="78">
        <v>45626</v>
      </c>
      <c r="AA252" s="71">
        <f t="shared" si="15"/>
        <v>134</v>
      </c>
      <c r="AB252" s="70">
        <v>0</v>
      </c>
      <c r="AC252" s="70">
        <v>0</v>
      </c>
      <c r="AD252" s="70">
        <v>0</v>
      </c>
      <c r="AE252" s="76" t="s">
        <v>74</v>
      </c>
      <c r="AF252" s="71">
        <f t="shared" si="16"/>
        <v>0</v>
      </c>
      <c r="AG252" s="70">
        <v>0</v>
      </c>
      <c r="AH252" s="70">
        <v>0</v>
      </c>
      <c r="AI252" s="76" t="s">
        <v>74</v>
      </c>
      <c r="AJ252" s="67">
        <v>0</v>
      </c>
      <c r="AK252" s="76" t="s">
        <v>74</v>
      </c>
      <c r="AL252" s="76" t="s">
        <v>74</v>
      </c>
      <c r="AM252" s="71">
        <f t="shared" si="17"/>
        <v>0</v>
      </c>
      <c r="AN252" s="71">
        <f>+K252+AC252-AH252</f>
        <v>209998880</v>
      </c>
      <c r="AO252" s="67" t="s">
        <v>94</v>
      </c>
      <c r="AP252" s="70">
        <v>0</v>
      </c>
      <c r="AQ252" s="67" t="s">
        <v>94</v>
      </c>
      <c r="AR252" s="70">
        <v>0</v>
      </c>
      <c r="AS252" s="80" t="s">
        <v>74</v>
      </c>
      <c r="AT252" s="135">
        <v>0</v>
      </c>
      <c r="AU252" s="82">
        <f t="shared" si="18"/>
        <v>209998880</v>
      </c>
      <c r="AV252" s="83">
        <f t="shared" si="19"/>
        <v>0</v>
      </c>
      <c r="AW252" s="80" t="s">
        <v>74</v>
      </c>
      <c r="AX252" s="67" t="s">
        <v>95</v>
      </c>
      <c r="AY252" s="185" t="s">
        <v>13291</v>
      </c>
      <c r="AZ252" s="68" t="s">
        <v>66</v>
      </c>
      <c r="BA252" s="68" t="s">
        <v>66</v>
      </c>
    </row>
    <row r="253" spans="2:53" x14ac:dyDescent="0.25">
      <c r="B253" s="68">
        <v>2024</v>
      </c>
      <c r="C253" s="68">
        <v>891780111</v>
      </c>
      <c r="D253" s="69" t="s">
        <v>64</v>
      </c>
      <c r="E253" s="70" t="s">
        <v>13290</v>
      </c>
      <c r="F253" s="70" t="s">
        <v>13289</v>
      </c>
      <c r="G253" s="251">
        <v>0</v>
      </c>
      <c r="H253" s="67" t="s">
        <v>72</v>
      </c>
      <c r="I253" s="69" t="s">
        <v>65</v>
      </c>
      <c r="J253" s="70" t="s">
        <v>13288</v>
      </c>
      <c r="K253" s="70">
        <v>4200000</v>
      </c>
      <c r="L253" s="68" t="s">
        <v>67</v>
      </c>
      <c r="M253" s="71" t="s">
        <v>8063</v>
      </c>
      <c r="N253" s="71">
        <v>1082927824</v>
      </c>
      <c r="O253" s="71">
        <v>1405</v>
      </c>
      <c r="P253" s="334">
        <v>45463</v>
      </c>
      <c r="Q253" s="70">
        <v>4200000</v>
      </c>
      <c r="R253" s="334">
        <v>45492</v>
      </c>
      <c r="S253" s="70">
        <v>4200000</v>
      </c>
      <c r="T253" s="67" t="s">
        <v>66</v>
      </c>
      <c r="U253" s="71">
        <v>85155333</v>
      </c>
      <c r="V253" s="71" t="s">
        <v>12146</v>
      </c>
      <c r="W253" s="78">
        <v>45492</v>
      </c>
      <c r="X253" s="78">
        <v>45492</v>
      </c>
      <c r="Y253" s="251" t="s">
        <v>74</v>
      </c>
      <c r="Z253" s="78">
        <v>45504</v>
      </c>
      <c r="AA253" s="71">
        <f t="shared" si="15"/>
        <v>12</v>
      </c>
      <c r="AB253" s="70">
        <v>0</v>
      </c>
      <c r="AC253" s="70">
        <v>0</v>
      </c>
      <c r="AD253" s="70">
        <v>0</v>
      </c>
      <c r="AE253" s="76" t="s">
        <v>74</v>
      </c>
      <c r="AF253" s="71">
        <f t="shared" si="16"/>
        <v>0</v>
      </c>
      <c r="AG253" s="70">
        <v>0</v>
      </c>
      <c r="AH253" s="70">
        <v>0</v>
      </c>
      <c r="AI253" s="76" t="s">
        <v>74</v>
      </c>
      <c r="AJ253" s="67">
        <v>0</v>
      </c>
      <c r="AK253" s="76" t="s">
        <v>74</v>
      </c>
      <c r="AL253" s="76" t="s">
        <v>74</v>
      </c>
      <c r="AM253" s="71">
        <f t="shared" si="17"/>
        <v>0</v>
      </c>
      <c r="AN253" s="71">
        <f>+K253+AC253-AH253</f>
        <v>4200000</v>
      </c>
      <c r="AO253" s="67" t="s">
        <v>66</v>
      </c>
      <c r="AP253" s="70">
        <v>4200000</v>
      </c>
      <c r="AQ253" s="67" t="s">
        <v>94</v>
      </c>
      <c r="AR253" s="70">
        <v>0</v>
      </c>
      <c r="AS253" s="80" t="s">
        <v>74</v>
      </c>
      <c r="AT253" s="135">
        <v>4200000</v>
      </c>
      <c r="AU253" s="82">
        <f t="shared" si="18"/>
        <v>0</v>
      </c>
      <c r="AV253" s="83">
        <f t="shared" si="19"/>
        <v>1</v>
      </c>
      <c r="AW253" s="80" t="s">
        <v>74</v>
      </c>
      <c r="AX253" s="67" t="s">
        <v>95</v>
      </c>
      <c r="AY253" s="185" t="s">
        <v>13287</v>
      </c>
      <c r="AZ253" s="68" t="s">
        <v>66</v>
      </c>
      <c r="BA253" s="68" t="s">
        <v>66</v>
      </c>
    </row>
    <row r="254" spans="2:53" x14ac:dyDescent="0.25">
      <c r="B254" s="68">
        <v>2024</v>
      </c>
      <c r="C254" s="68">
        <v>891780111</v>
      </c>
      <c r="D254" s="69" t="s">
        <v>64</v>
      </c>
      <c r="E254" s="70" t="s">
        <v>13286</v>
      </c>
      <c r="F254" s="70" t="s">
        <v>13285</v>
      </c>
      <c r="G254" s="251">
        <v>0</v>
      </c>
      <c r="H254" s="67" t="s">
        <v>72</v>
      </c>
      <c r="I254" s="69" t="s">
        <v>65</v>
      </c>
      <c r="J254" s="70" t="s">
        <v>13284</v>
      </c>
      <c r="K254" s="70">
        <v>18000000</v>
      </c>
      <c r="L254" s="68" t="s">
        <v>67</v>
      </c>
      <c r="M254" s="71" t="s">
        <v>13283</v>
      </c>
      <c r="N254" s="71">
        <v>1098748884</v>
      </c>
      <c r="O254" s="71">
        <v>1585</v>
      </c>
      <c r="P254" s="334">
        <v>45489</v>
      </c>
      <c r="Q254" s="70">
        <v>420000000</v>
      </c>
      <c r="R254" s="334">
        <v>45492</v>
      </c>
      <c r="S254" s="70">
        <v>18000000</v>
      </c>
      <c r="T254" s="67" t="s">
        <v>66</v>
      </c>
      <c r="U254" s="71">
        <v>1082939683</v>
      </c>
      <c r="V254" s="71" t="s">
        <v>12134</v>
      </c>
      <c r="W254" s="78">
        <v>45492</v>
      </c>
      <c r="X254" s="78">
        <v>45492</v>
      </c>
      <c r="Y254" s="251" t="s">
        <v>74</v>
      </c>
      <c r="Z254" s="78">
        <v>45626</v>
      </c>
      <c r="AA254" s="71">
        <f t="shared" si="15"/>
        <v>134</v>
      </c>
      <c r="AB254" s="70">
        <v>0</v>
      </c>
      <c r="AC254" s="70">
        <v>0</v>
      </c>
      <c r="AD254" s="70">
        <v>0</v>
      </c>
      <c r="AE254" s="76" t="s">
        <v>74</v>
      </c>
      <c r="AF254" s="71">
        <f t="shared" si="16"/>
        <v>0</v>
      </c>
      <c r="AG254" s="70">
        <v>0</v>
      </c>
      <c r="AH254" s="70">
        <v>0</v>
      </c>
      <c r="AI254" s="76" t="s">
        <v>74</v>
      </c>
      <c r="AJ254" s="67">
        <v>0</v>
      </c>
      <c r="AK254" s="76" t="s">
        <v>74</v>
      </c>
      <c r="AL254" s="76" t="s">
        <v>74</v>
      </c>
      <c r="AM254" s="71">
        <f t="shared" si="17"/>
        <v>0</v>
      </c>
      <c r="AN254" s="71">
        <f>+K254+AC254-AH254</f>
        <v>18000000</v>
      </c>
      <c r="AO254" s="67" t="s">
        <v>66</v>
      </c>
      <c r="AP254" s="70">
        <v>18000000</v>
      </c>
      <c r="AQ254" s="67" t="s">
        <v>94</v>
      </c>
      <c r="AR254" s="70">
        <v>0</v>
      </c>
      <c r="AS254" s="80" t="s">
        <v>74</v>
      </c>
      <c r="AT254" s="135">
        <v>10000000</v>
      </c>
      <c r="AU254" s="82">
        <f t="shared" si="18"/>
        <v>8000000</v>
      </c>
      <c r="AV254" s="83">
        <f t="shared" si="19"/>
        <v>0.55555555555555558</v>
      </c>
      <c r="AW254" s="80" t="s">
        <v>74</v>
      </c>
      <c r="AX254" s="67" t="s">
        <v>95</v>
      </c>
      <c r="AY254" s="185" t="s">
        <v>13282</v>
      </c>
      <c r="AZ254" s="68" t="s">
        <v>66</v>
      </c>
      <c r="BA254" s="68" t="s">
        <v>66</v>
      </c>
    </row>
    <row r="255" spans="2:53" x14ac:dyDescent="0.25">
      <c r="B255" s="68">
        <v>2024</v>
      </c>
      <c r="C255" s="68">
        <v>891780111</v>
      </c>
      <c r="D255" s="69" t="s">
        <v>64</v>
      </c>
      <c r="E255" s="70" t="s">
        <v>13281</v>
      </c>
      <c r="F255" s="70" t="s">
        <v>13280</v>
      </c>
      <c r="G255" s="251">
        <v>0</v>
      </c>
      <c r="H255" s="67" t="s">
        <v>72</v>
      </c>
      <c r="I255" s="69" t="s">
        <v>65</v>
      </c>
      <c r="J255" s="70" t="s">
        <v>13279</v>
      </c>
      <c r="K255" s="70">
        <v>13500000</v>
      </c>
      <c r="L255" s="68" t="s">
        <v>67</v>
      </c>
      <c r="M255" s="71" t="s">
        <v>13278</v>
      </c>
      <c r="N255" s="71">
        <v>1082372495</v>
      </c>
      <c r="O255" s="71">
        <v>1585</v>
      </c>
      <c r="P255" s="334">
        <v>45489</v>
      </c>
      <c r="Q255" s="70">
        <v>420000000</v>
      </c>
      <c r="R255" s="334">
        <v>45492</v>
      </c>
      <c r="S255" s="70">
        <v>13500000</v>
      </c>
      <c r="T255" s="67" t="s">
        <v>66</v>
      </c>
      <c r="U255" s="71">
        <v>1082939683</v>
      </c>
      <c r="V255" s="71" t="s">
        <v>12134</v>
      </c>
      <c r="W255" s="78">
        <v>45492</v>
      </c>
      <c r="X255" s="78">
        <v>45492</v>
      </c>
      <c r="Y255" s="251" t="s">
        <v>74</v>
      </c>
      <c r="Z255" s="78">
        <v>45626</v>
      </c>
      <c r="AA255" s="71">
        <f t="shared" si="15"/>
        <v>134</v>
      </c>
      <c r="AB255" s="70">
        <v>0</v>
      </c>
      <c r="AC255" s="70">
        <v>0</v>
      </c>
      <c r="AD255" s="70">
        <v>0</v>
      </c>
      <c r="AE255" s="76" t="s">
        <v>74</v>
      </c>
      <c r="AF255" s="71">
        <f t="shared" si="16"/>
        <v>0</v>
      </c>
      <c r="AG255" s="70">
        <v>0</v>
      </c>
      <c r="AH255" s="70">
        <v>0</v>
      </c>
      <c r="AI255" s="76" t="s">
        <v>74</v>
      </c>
      <c r="AJ255" s="67">
        <v>0</v>
      </c>
      <c r="AK255" s="76" t="s">
        <v>74</v>
      </c>
      <c r="AL255" s="76" t="s">
        <v>74</v>
      </c>
      <c r="AM255" s="71">
        <f t="shared" si="17"/>
        <v>0</v>
      </c>
      <c r="AN255" s="71">
        <f>+K255+AC255-AH255</f>
        <v>13500000</v>
      </c>
      <c r="AO255" s="67" t="s">
        <v>66</v>
      </c>
      <c r="AP255" s="70">
        <v>13500000</v>
      </c>
      <c r="AQ255" s="67" t="s">
        <v>94</v>
      </c>
      <c r="AR255" s="70">
        <v>0</v>
      </c>
      <c r="AS255" s="80" t="s">
        <v>74</v>
      </c>
      <c r="AT255" s="135">
        <v>7500000</v>
      </c>
      <c r="AU255" s="82">
        <f t="shared" si="18"/>
        <v>6000000</v>
      </c>
      <c r="AV255" s="83">
        <f t="shared" si="19"/>
        <v>0.55555555555555558</v>
      </c>
      <c r="AW255" s="80" t="s">
        <v>74</v>
      </c>
      <c r="AX255" s="67" t="s">
        <v>95</v>
      </c>
      <c r="AY255" s="185" t="s">
        <v>13277</v>
      </c>
      <c r="AZ255" s="68" t="s">
        <v>66</v>
      </c>
      <c r="BA255" s="68" t="s">
        <v>66</v>
      </c>
    </row>
    <row r="256" spans="2:53" x14ac:dyDescent="0.25">
      <c r="B256" s="68">
        <v>2024</v>
      </c>
      <c r="C256" s="68">
        <v>891780111</v>
      </c>
      <c r="D256" s="69" t="s">
        <v>64</v>
      </c>
      <c r="E256" s="70" t="s">
        <v>13276</v>
      </c>
      <c r="F256" s="70" t="s">
        <v>13275</v>
      </c>
      <c r="G256" s="251">
        <v>0</v>
      </c>
      <c r="H256" s="67" t="s">
        <v>72</v>
      </c>
      <c r="I256" s="69" t="s">
        <v>65</v>
      </c>
      <c r="J256" s="70" t="s">
        <v>13274</v>
      </c>
      <c r="K256" s="70">
        <v>18800001</v>
      </c>
      <c r="L256" s="68" t="s">
        <v>67</v>
      </c>
      <c r="M256" s="71" t="s">
        <v>13273</v>
      </c>
      <c r="N256" s="71">
        <v>1140877757</v>
      </c>
      <c r="O256" s="71">
        <v>1585</v>
      </c>
      <c r="P256" s="334">
        <v>45489</v>
      </c>
      <c r="Q256" s="70">
        <v>420000000</v>
      </c>
      <c r="R256" s="334">
        <v>45495</v>
      </c>
      <c r="S256" s="70">
        <v>18800001</v>
      </c>
      <c r="T256" s="67" t="s">
        <v>66</v>
      </c>
      <c r="U256" s="71">
        <v>84458088</v>
      </c>
      <c r="V256" s="71" t="s">
        <v>13204</v>
      </c>
      <c r="W256" s="78">
        <v>45495</v>
      </c>
      <c r="X256" s="78">
        <v>45495</v>
      </c>
      <c r="Y256" s="251" t="s">
        <v>74</v>
      </c>
      <c r="Z256" s="78">
        <v>45626</v>
      </c>
      <c r="AA256" s="71">
        <f t="shared" si="15"/>
        <v>131</v>
      </c>
      <c r="AB256" s="70">
        <v>0</v>
      </c>
      <c r="AC256" s="70">
        <v>0</v>
      </c>
      <c r="AD256" s="70">
        <v>0</v>
      </c>
      <c r="AE256" s="76" t="s">
        <v>74</v>
      </c>
      <c r="AF256" s="71">
        <f t="shared" si="16"/>
        <v>0</v>
      </c>
      <c r="AG256" s="70">
        <v>0</v>
      </c>
      <c r="AH256" s="70">
        <v>0</v>
      </c>
      <c r="AI256" s="76" t="s">
        <v>74</v>
      </c>
      <c r="AJ256" s="67">
        <v>0</v>
      </c>
      <c r="AK256" s="76" t="s">
        <v>74</v>
      </c>
      <c r="AL256" s="76" t="s">
        <v>74</v>
      </c>
      <c r="AM256" s="71">
        <f t="shared" si="17"/>
        <v>0</v>
      </c>
      <c r="AN256" s="71">
        <f>+K256+AC256-AH256</f>
        <v>18800001</v>
      </c>
      <c r="AO256" s="67" t="s">
        <v>66</v>
      </c>
      <c r="AP256" s="70">
        <v>18800001</v>
      </c>
      <c r="AQ256" s="67" t="s">
        <v>94</v>
      </c>
      <c r="AR256" s="70">
        <v>0</v>
      </c>
      <c r="AS256" s="80" t="s">
        <v>74</v>
      </c>
      <c r="AT256" s="135">
        <v>10800001</v>
      </c>
      <c r="AU256" s="82">
        <f t="shared" si="18"/>
        <v>8000000</v>
      </c>
      <c r="AV256" s="83">
        <f t="shared" si="19"/>
        <v>0.57446810774105805</v>
      </c>
      <c r="AW256" s="80" t="s">
        <v>74</v>
      </c>
      <c r="AX256" s="67" t="s">
        <v>95</v>
      </c>
      <c r="AY256" s="185" t="s">
        <v>13272</v>
      </c>
      <c r="AZ256" s="68" t="s">
        <v>66</v>
      </c>
      <c r="BA256" s="68" t="s">
        <v>66</v>
      </c>
    </row>
    <row r="257" spans="2:53" x14ac:dyDescent="0.25">
      <c r="B257" s="68">
        <v>2024</v>
      </c>
      <c r="C257" s="68">
        <v>891780111</v>
      </c>
      <c r="D257" s="69" t="s">
        <v>64</v>
      </c>
      <c r="E257" s="70" t="s">
        <v>13271</v>
      </c>
      <c r="F257" s="70" t="s">
        <v>13270</v>
      </c>
      <c r="G257" s="251">
        <v>0</v>
      </c>
      <c r="H257" s="67" t="s">
        <v>72</v>
      </c>
      <c r="I257" s="69" t="s">
        <v>723</v>
      </c>
      <c r="J257" s="70" t="s">
        <v>13269</v>
      </c>
      <c r="K257" s="70">
        <v>29900000</v>
      </c>
      <c r="L257" s="68" t="s">
        <v>67</v>
      </c>
      <c r="M257" s="71" t="s">
        <v>13268</v>
      </c>
      <c r="N257" s="71">
        <v>1018467742</v>
      </c>
      <c r="O257" s="71">
        <v>1526</v>
      </c>
      <c r="P257" s="334">
        <v>45481</v>
      </c>
      <c r="Q257" s="70">
        <v>3015085910</v>
      </c>
      <c r="R257" s="334">
        <v>45497</v>
      </c>
      <c r="S257" s="70">
        <v>29900000</v>
      </c>
      <c r="T257" s="67" t="s">
        <v>66</v>
      </c>
      <c r="U257" s="71">
        <v>85472020</v>
      </c>
      <c r="V257" s="71" t="s">
        <v>937</v>
      </c>
      <c r="W257" s="78">
        <v>45495</v>
      </c>
      <c r="X257" s="78">
        <v>45497</v>
      </c>
      <c r="Y257" s="251" t="s">
        <v>74</v>
      </c>
      <c r="Z257" s="78">
        <v>45646</v>
      </c>
      <c r="AA257" s="71">
        <f t="shared" si="15"/>
        <v>149</v>
      </c>
      <c r="AB257" s="70">
        <v>0</v>
      </c>
      <c r="AC257" s="70">
        <v>0</v>
      </c>
      <c r="AD257" s="70">
        <v>0</v>
      </c>
      <c r="AE257" s="76" t="s">
        <v>74</v>
      </c>
      <c r="AF257" s="71">
        <f t="shared" si="16"/>
        <v>0</v>
      </c>
      <c r="AG257" s="70">
        <v>0</v>
      </c>
      <c r="AH257" s="70">
        <v>0</v>
      </c>
      <c r="AI257" s="76" t="s">
        <v>74</v>
      </c>
      <c r="AJ257" s="67">
        <v>0</v>
      </c>
      <c r="AK257" s="76" t="s">
        <v>74</v>
      </c>
      <c r="AL257" s="76" t="s">
        <v>74</v>
      </c>
      <c r="AM257" s="71">
        <f t="shared" si="17"/>
        <v>0</v>
      </c>
      <c r="AN257" s="71">
        <f>+K257+AC257-AH257</f>
        <v>29900000</v>
      </c>
      <c r="AO257" s="67" t="s">
        <v>94</v>
      </c>
      <c r="AP257" s="70">
        <v>0</v>
      </c>
      <c r="AQ257" s="67" t="s">
        <v>94</v>
      </c>
      <c r="AR257" s="70">
        <v>0</v>
      </c>
      <c r="AS257" s="80" t="s">
        <v>74</v>
      </c>
      <c r="AT257" s="135">
        <v>0</v>
      </c>
      <c r="AU257" s="82">
        <f t="shared" si="18"/>
        <v>29900000</v>
      </c>
      <c r="AV257" s="83">
        <f t="shared" si="19"/>
        <v>0</v>
      </c>
      <c r="AW257" s="80" t="s">
        <v>74</v>
      </c>
      <c r="AX257" s="67" t="s">
        <v>95</v>
      </c>
      <c r="AY257" s="185" t="s">
        <v>13267</v>
      </c>
      <c r="AZ257" s="68" t="s">
        <v>66</v>
      </c>
      <c r="BA257" s="68" t="s">
        <v>66</v>
      </c>
    </row>
    <row r="258" spans="2:53" x14ac:dyDescent="0.25">
      <c r="B258" s="68">
        <v>2024</v>
      </c>
      <c r="C258" s="68">
        <v>891780111</v>
      </c>
      <c r="D258" s="69" t="s">
        <v>64</v>
      </c>
      <c r="E258" s="70" t="s">
        <v>13266</v>
      </c>
      <c r="F258" s="70" t="s">
        <v>13265</v>
      </c>
      <c r="G258" s="251">
        <v>0</v>
      </c>
      <c r="H258" s="67" t="s">
        <v>72</v>
      </c>
      <c r="I258" s="69" t="s">
        <v>65</v>
      </c>
      <c r="J258" s="70" t="s">
        <v>13264</v>
      </c>
      <c r="K258" s="70">
        <v>11250000</v>
      </c>
      <c r="L258" s="68" t="s">
        <v>67</v>
      </c>
      <c r="M258" s="71" t="s">
        <v>13263</v>
      </c>
      <c r="N258" s="71">
        <v>1128126827</v>
      </c>
      <c r="O258" s="71">
        <v>1525</v>
      </c>
      <c r="P258" s="334">
        <v>45481</v>
      </c>
      <c r="Q258" s="70">
        <v>21450000</v>
      </c>
      <c r="R258" s="334">
        <v>45498</v>
      </c>
      <c r="S258" s="70">
        <v>11250000</v>
      </c>
      <c r="T258" s="67" t="s">
        <v>66</v>
      </c>
      <c r="U258" s="71">
        <v>1082939683</v>
      </c>
      <c r="V258" s="71" t="s">
        <v>12134</v>
      </c>
      <c r="W258" s="78">
        <v>45496</v>
      </c>
      <c r="X258" s="78">
        <v>45498</v>
      </c>
      <c r="Y258" s="251" t="s">
        <v>74</v>
      </c>
      <c r="Z258" s="78">
        <v>45626</v>
      </c>
      <c r="AA258" s="71">
        <f t="shared" si="15"/>
        <v>128</v>
      </c>
      <c r="AB258" s="70">
        <v>0</v>
      </c>
      <c r="AC258" s="70">
        <v>0</v>
      </c>
      <c r="AD258" s="70">
        <v>0</v>
      </c>
      <c r="AE258" s="76" t="s">
        <v>74</v>
      </c>
      <c r="AF258" s="71">
        <f t="shared" si="16"/>
        <v>0</v>
      </c>
      <c r="AG258" s="70">
        <v>0</v>
      </c>
      <c r="AH258" s="70">
        <v>0</v>
      </c>
      <c r="AI258" s="76" t="s">
        <v>74</v>
      </c>
      <c r="AJ258" s="67">
        <v>0</v>
      </c>
      <c r="AK258" s="76" t="s">
        <v>74</v>
      </c>
      <c r="AL258" s="76" t="s">
        <v>74</v>
      </c>
      <c r="AM258" s="71">
        <f t="shared" si="17"/>
        <v>0</v>
      </c>
      <c r="AN258" s="71">
        <f>+K258+AC258-AH258</f>
        <v>11250000</v>
      </c>
      <c r="AO258" s="67" t="s">
        <v>66</v>
      </c>
      <c r="AP258" s="70">
        <v>11250000</v>
      </c>
      <c r="AQ258" s="67" t="s">
        <v>94</v>
      </c>
      <c r="AR258" s="70">
        <v>0</v>
      </c>
      <c r="AS258" s="80" t="s">
        <v>74</v>
      </c>
      <c r="AT258" s="135">
        <v>6250000</v>
      </c>
      <c r="AU258" s="82">
        <f t="shared" si="18"/>
        <v>5000000</v>
      </c>
      <c r="AV258" s="83">
        <f t="shared" si="19"/>
        <v>0.55555555555555558</v>
      </c>
      <c r="AW258" s="80" t="s">
        <v>74</v>
      </c>
      <c r="AX258" s="67" t="s">
        <v>95</v>
      </c>
      <c r="AY258" s="185" t="s">
        <v>13262</v>
      </c>
      <c r="AZ258" s="68" t="s">
        <v>66</v>
      </c>
      <c r="BA258" s="68" t="s">
        <v>66</v>
      </c>
    </row>
    <row r="259" spans="2:53" x14ac:dyDescent="0.25">
      <c r="B259" s="68">
        <v>2024</v>
      </c>
      <c r="C259" s="68">
        <v>891780111</v>
      </c>
      <c r="D259" s="69" t="s">
        <v>64</v>
      </c>
      <c r="E259" s="70" t="s">
        <v>13261</v>
      </c>
      <c r="F259" s="70" t="s">
        <v>13260</v>
      </c>
      <c r="G259" s="251">
        <v>0</v>
      </c>
      <c r="H259" s="67" t="s">
        <v>72</v>
      </c>
      <c r="I259" s="69" t="s">
        <v>65</v>
      </c>
      <c r="J259" s="70" t="s">
        <v>13259</v>
      </c>
      <c r="K259" s="70">
        <v>9450000</v>
      </c>
      <c r="L259" s="68" t="s">
        <v>67</v>
      </c>
      <c r="M259" s="71" t="s">
        <v>13258</v>
      </c>
      <c r="N259" s="71">
        <v>1082962952</v>
      </c>
      <c r="O259" s="71">
        <v>1585</v>
      </c>
      <c r="P259" s="334">
        <v>45489</v>
      </c>
      <c r="Q259" s="70">
        <v>420000000</v>
      </c>
      <c r="R259" s="334">
        <v>45498</v>
      </c>
      <c r="S259" s="70">
        <v>9450000</v>
      </c>
      <c r="T259" s="67" t="s">
        <v>66</v>
      </c>
      <c r="U259" s="71">
        <v>1082939683</v>
      </c>
      <c r="V259" s="71" t="s">
        <v>12134</v>
      </c>
      <c r="W259" s="78">
        <v>45496</v>
      </c>
      <c r="X259" s="78">
        <v>45498</v>
      </c>
      <c r="Y259" s="251" t="s">
        <v>74</v>
      </c>
      <c r="Z259" s="78">
        <v>45626</v>
      </c>
      <c r="AA259" s="71">
        <f t="shared" si="15"/>
        <v>128</v>
      </c>
      <c r="AB259" s="70">
        <v>0</v>
      </c>
      <c r="AC259" s="70">
        <v>0</v>
      </c>
      <c r="AD259" s="70">
        <v>0</v>
      </c>
      <c r="AE259" s="76" t="s">
        <v>74</v>
      </c>
      <c r="AF259" s="71">
        <f t="shared" si="16"/>
        <v>0</v>
      </c>
      <c r="AG259" s="70">
        <v>0</v>
      </c>
      <c r="AH259" s="70">
        <v>0</v>
      </c>
      <c r="AI259" s="76" t="s">
        <v>74</v>
      </c>
      <c r="AJ259" s="67">
        <v>0</v>
      </c>
      <c r="AK259" s="76" t="s">
        <v>74</v>
      </c>
      <c r="AL259" s="76" t="s">
        <v>74</v>
      </c>
      <c r="AM259" s="71">
        <f t="shared" si="17"/>
        <v>0</v>
      </c>
      <c r="AN259" s="71">
        <f>+K259+AC259-AH259</f>
        <v>9450000</v>
      </c>
      <c r="AO259" s="67" t="s">
        <v>66</v>
      </c>
      <c r="AP259" s="70">
        <v>9450000</v>
      </c>
      <c r="AQ259" s="67" t="s">
        <v>94</v>
      </c>
      <c r="AR259" s="70">
        <v>0</v>
      </c>
      <c r="AS259" s="80" t="s">
        <v>74</v>
      </c>
      <c r="AT259" s="135">
        <v>4462500</v>
      </c>
      <c r="AU259" s="82">
        <f t="shared" si="18"/>
        <v>4987500</v>
      </c>
      <c r="AV259" s="83">
        <f t="shared" si="19"/>
        <v>0.47222222222222221</v>
      </c>
      <c r="AW259" s="80" t="s">
        <v>74</v>
      </c>
      <c r="AX259" s="67" t="s">
        <v>95</v>
      </c>
      <c r="AY259" s="185" t="s">
        <v>13257</v>
      </c>
      <c r="AZ259" s="68" t="s">
        <v>66</v>
      </c>
      <c r="BA259" s="68" t="s">
        <v>66</v>
      </c>
    </row>
    <row r="260" spans="2:53" x14ac:dyDescent="0.25">
      <c r="B260" s="68">
        <v>2024</v>
      </c>
      <c r="C260" s="68">
        <v>891780111</v>
      </c>
      <c r="D260" s="69" t="s">
        <v>64</v>
      </c>
      <c r="E260" s="70" t="s">
        <v>13256</v>
      </c>
      <c r="F260" s="70" t="s">
        <v>13255</v>
      </c>
      <c r="G260" s="251">
        <v>0</v>
      </c>
      <c r="H260" s="67" t="s">
        <v>72</v>
      </c>
      <c r="I260" s="69" t="s">
        <v>65</v>
      </c>
      <c r="J260" s="70" t="s">
        <v>13254</v>
      </c>
      <c r="K260" s="70">
        <v>3700000</v>
      </c>
      <c r="L260" s="68" t="s">
        <v>67</v>
      </c>
      <c r="M260" s="71" t="s">
        <v>6188</v>
      </c>
      <c r="N260" s="71">
        <v>1083016785</v>
      </c>
      <c r="O260" s="71">
        <v>1504</v>
      </c>
      <c r="P260" s="334">
        <v>45476</v>
      </c>
      <c r="Q260" s="70">
        <v>3700000</v>
      </c>
      <c r="R260" s="334">
        <v>45497</v>
      </c>
      <c r="S260" s="70">
        <v>3700000</v>
      </c>
      <c r="T260" s="67" t="s">
        <v>66</v>
      </c>
      <c r="U260" s="71">
        <v>85155333</v>
      </c>
      <c r="V260" s="71" t="s">
        <v>12146</v>
      </c>
      <c r="W260" s="78">
        <v>45497</v>
      </c>
      <c r="X260" s="78">
        <v>45497</v>
      </c>
      <c r="Y260" s="251" t="s">
        <v>74</v>
      </c>
      <c r="Z260" s="78">
        <v>45503</v>
      </c>
      <c r="AA260" s="71">
        <f t="shared" si="15"/>
        <v>6</v>
      </c>
      <c r="AB260" s="70">
        <v>0</v>
      </c>
      <c r="AC260" s="70">
        <v>0</v>
      </c>
      <c r="AD260" s="70">
        <v>0</v>
      </c>
      <c r="AE260" s="76" t="s">
        <v>74</v>
      </c>
      <c r="AF260" s="71">
        <f t="shared" si="16"/>
        <v>0</v>
      </c>
      <c r="AG260" s="70">
        <v>0</v>
      </c>
      <c r="AH260" s="70">
        <v>0</v>
      </c>
      <c r="AI260" s="76" t="s">
        <v>74</v>
      </c>
      <c r="AJ260" s="67">
        <v>0</v>
      </c>
      <c r="AK260" s="76" t="s">
        <v>74</v>
      </c>
      <c r="AL260" s="76" t="s">
        <v>74</v>
      </c>
      <c r="AM260" s="71">
        <f t="shared" si="17"/>
        <v>0</v>
      </c>
      <c r="AN260" s="71">
        <f>+K260+AC260-AH260</f>
        <v>3700000</v>
      </c>
      <c r="AO260" s="67" t="s">
        <v>66</v>
      </c>
      <c r="AP260" s="70">
        <v>3700000</v>
      </c>
      <c r="AQ260" s="67" t="s">
        <v>94</v>
      </c>
      <c r="AR260" s="70">
        <v>0</v>
      </c>
      <c r="AS260" s="80" t="s">
        <v>74</v>
      </c>
      <c r="AT260" s="135">
        <v>3700000</v>
      </c>
      <c r="AU260" s="82">
        <f t="shared" si="18"/>
        <v>0</v>
      </c>
      <c r="AV260" s="83">
        <f t="shared" si="19"/>
        <v>1</v>
      </c>
      <c r="AW260" s="80" t="s">
        <v>74</v>
      </c>
      <c r="AX260" s="67" t="s">
        <v>95</v>
      </c>
      <c r="AY260" s="185" t="s">
        <v>13253</v>
      </c>
      <c r="AZ260" s="68" t="s">
        <v>66</v>
      </c>
      <c r="BA260" s="68" t="s">
        <v>66</v>
      </c>
    </row>
    <row r="261" spans="2:53" x14ac:dyDescent="0.25">
      <c r="B261" s="68">
        <v>2024</v>
      </c>
      <c r="C261" s="68">
        <v>891780111</v>
      </c>
      <c r="D261" s="69" t="s">
        <v>64</v>
      </c>
      <c r="E261" s="70" t="s">
        <v>13252</v>
      </c>
      <c r="F261" s="70" t="s">
        <v>13251</v>
      </c>
      <c r="G261" s="251">
        <v>0</v>
      </c>
      <c r="H261" s="67" t="s">
        <v>72</v>
      </c>
      <c r="I261" s="69" t="s">
        <v>65</v>
      </c>
      <c r="J261" s="70" t="s">
        <v>13250</v>
      </c>
      <c r="K261" s="70">
        <v>6600000</v>
      </c>
      <c r="L261" s="68" t="s">
        <v>67</v>
      </c>
      <c r="M261" s="71" t="s">
        <v>13249</v>
      </c>
      <c r="N261" s="71">
        <v>84453406</v>
      </c>
      <c r="O261" s="71">
        <v>1150</v>
      </c>
      <c r="P261" s="334">
        <v>45420</v>
      </c>
      <c r="Q261" s="70">
        <v>318000000</v>
      </c>
      <c r="R261" s="334">
        <v>45499</v>
      </c>
      <c r="S261" s="70">
        <v>6600000</v>
      </c>
      <c r="T261" s="67" t="s">
        <v>66</v>
      </c>
      <c r="U261" s="71">
        <v>57428039</v>
      </c>
      <c r="V261" s="71" t="s">
        <v>12402</v>
      </c>
      <c r="W261" s="78">
        <v>45498</v>
      </c>
      <c r="X261" s="78">
        <v>45499</v>
      </c>
      <c r="Y261" s="251" t="s">
        <v>74</v>
      </c>
      <c r="Z261" s="78">
        <v>45645</v>
      </c>
      <c r="AA261" s="71">
        <f t="shared" si="15"/>
        <v>146</v>
      </c>
      <c r="AB261" s="70">
        <v>0</v>
      </c>
      <c r="AC261" s="70">
        <v>0</v>
      </c>
      <c r="AD261" s="70">
        <v>0</v>
      </c>
      <c r="AE261" s="76" t="s">
        <v>74</v>
      </c>
      <c r="AF261" s="71">
        <f t="shared" si="16"/>
        <v>0</v>
      </c>
      <c r="AG261" s="70">
        <v>0</v>
      </c>
      <c r="AH261" s="70">
        <v>0</v>
      </c>
      <c r="AI261" s="76" t="s">
        <v>74</v>
      </c>
      <c r="AJ261" s="67">
        <v>0</v>
      </c>
      <c r="AK261" s="76" t="s">
        <v>74</v>
      </c>
      <c r="AL261" s="76" t="s">
        <v>74</v>
      </c>
      <c r="AM261" s="71">
        <f t="shared" si="17"/>
        <v>0</v>
      </c>
      <c r="AN261" s="71">
        <f>+K261+AC261-AH261</f>
        <v>6600000</v>
      </c>
      <c r="AO261" s="67" t="s">
        <v>66</v>
      </c>
      <c r="AP261" s="70">
        <v>6600000</v>
      </c>
      <c r="AQ261" s="67" t="s">
        <v>94</v>
      </c>
      <c r="AR261" s="70">
        <v>0</v>
      </c>
      <c r="AS261" s="80" t="s">
        <v>74</v>
      </c>
      <c r="AT261" s="135">
        <v>0</v>
      </c>
      <c r="AU261" s="82">
        <f t="shared" si="18"/>
        <v>6600000</v>
      </c>
      <c r="AV261" s="83">
        <f t="shared" si="19"/>
        <v>0</v>
      </c>
      <c r="AW261" s="80" t="s">
        <v>74</v>
      </c>
      <c r="AX261" s="67" t="s">
        <v>95</v>
      </c>
      <c r="AY261" s="185" t="s">
        <v>13248</v>
      </c>
      <c r="AZ261" s="68" t="s">
        <v>66</v>
      </c>
      <c r="BA261" s="68" t="s">
        <v>66</v>
      </c>
    </row>
    <row r="262" spans="2:53" x14ac:dyDescent="0.25">
      <c r="B262" s="68">
        <v>2024</v>
      </c>
      <c r="C262" s="68">
        <v>891780111</v>
      </c>
      <c r="D262" s="69" t="s">
        <v>64</v>
      </c>
      <c r="E262" s="70" t="s">
        <v>13247</v>
      </c>
      <c r="F262" s="70" t="s">
        <v>13246</v>
      </c>
      <c r="G262" s="251">
        <v>0</v>
      </c>
      <c r="H262" s="67" t="s">
        <v>72</v>
      </c>
      <c r="I262" s="69" t="s">
        <v>65</v>
      </c>
      <c r="J262" s="70" t="s">
        <v>13245</v>
      </c>
      <c r="K262" s="70">
        <v>6000000</v>
      </c>
      <c r="L262" s="68" t="s">
        <v>67</v>
      </c>
      <c r="M262" s="71" t="s">
        <v>13244</v>
      </c>
      <c r="N262" s="71">
        <v>45491591</v>
      </c>
      <c r="O262" s="71">
        <v>1150</v>
      </c>
      <c r="P262" s="334">
        <v>45420</v>
      </c>
      <c r="Q262" s="70">
        <v>318000000</v>
      </c>
      <c r="R262" s="334">
        <v>45499</v>
      </c>
      <c r="S262" s="70">
        <v>6000000</v>
      </c>
      <c r="T262" s="67" t="s">
        <v>66</v>
      </c>
      <c r="U262" s="71">
        <v>57428039</v>
      </c>
      <c r="V262" s="71" t="s">
        <v>12402</v>
      </c>
      <c r="W262" s="78">
        <v>45498</v>
      </c>
      <c r="X262" s="78">
        <v>45499</v>
      </c>
      <c r="Y262" s="251" t="s">
        <v>74</v>
      </c>
      <c r="Z262" s="78">
        <v>45565</v>
      </c>
      <c r="AA262" s="71">
        <f t="shared" si="15"/>
        <v>66</v>
      </c>
      <c r="AB262" s="70">
        <v>0</v>
      </c>
      <c r="AC262" s="70">
        <v>0</v>
      </c>
      <c r="AD262" s="70">
        <v>0</v>
      </c>
      <c r="AE262" s="76" t="s">
        <v>74</v>
      </c>
      <c r="AF262" s="71">
        <f t="shared" si="16"/>
        <v>0</v>
      </c>
      <c r="AG262" s="70">
        <v>0</v>
      </c>
      <c r="AH262" s="70">
        <v>0</v>
      </c>
      <c r="AI262" s="76" t="s">
        <v>74</v>
      </c>
      <c r="AJ262" s="67">
        <v>0</v>
      </c>
      <c r="AK262" s="76" t="s">
        <v>74</v>
      </c>
      <c r="AL262" s="76" t="s">
        <v>74</v>
      </c>
      <c r="AM262" s="71">
        <f t="shared" si="17"/>
        <v>0</v>
      </c>
      <c r="AN262" s="71">
        <f>+K262+AC262-AH262</f>
        <v>6000000</v>
      </c>
      <c r="AO262" s="67" t="s">
        <v>66</v>
      </c>
      <c r="AP262" s="70">
        <v>6000000</v>
      </c>
      <c r="AQ262" s="67" t="s">
        <v>94</v>
      </c>
      <c r="AR262" s="70">
        <v>0</v>
      </c>
      <c r="AS262" s="80" t="s">
        <v>74</v>
      </c>
      <c r="AT262" s="135">
        <v>0</v>
      </c>
      <c r="AU262" s="82">
        <f t="shared" si="18"/>
        <v>6000000</v>
      </c>
      <c r="AV262" s="83">
        <f t="shared" si="19"/>
        <v>0</v>
      </c>
      <c r="AW262" s="80" t="s">
        <v>74</v>
      </c>
      <c r="AX262" s="67" t="s">
        <v>95</v>
      </c>
      <c r="AY262" s="185" t="s">
        <v>13243</v>
      </c>
      <c r="AZ262" s="68" t="s">
        <v>66</v>
      </c>
      <c r="BA262" s="68" t="s">
        <v>66</v>
      </c>
    </row>
    <row r="263" spans="2:53" x14ac:dyDescent="0.25">
      <c r="B263" s="68">
        <v>2024</v>
      </c>
      <c r="C263" s="68">
        <v>891780111</v>
      </c>
      <c r="D263" s="69" t="s">
        <v>64</v>
      </c>
      <c r="E263" s="70" t="s">
        <v>13242</v>
      </c>
      <c r="F263" s="70" t="s">
        <v>13241</v>
      </c>
      <c r="G263" s="251">
        <v>0</v>
      </c>
      <c r="H263" s="67" t="s">
        <v>72</v>
      </c>
      <c r="I263" s="69" t="s">
        <v>65</v>
      </c>
      <c r="J263" s="70" t="s">
        <v>13240</v>
      </c>
      <c r="K263" s="70">
        <v>6000000</v>
      </c>
      <c r="L263" s="68" t="s">
        <v>67</v>
      </c>
      <c r="M263" s="71" t="s">
        <v>13239</v>
      </c>
      <c r="N263" s="71">
        <v>36554597</v>
      </c>
      <c r="O263" s="71">
        <v>1150</v>
      </c>
      <c r="P263" s="334">
        <v>45420</v>
      </c>
      <c r="Q263" s="70">
        <v>318000000</v>
      </c>
      <c r="R263" s="334">
        <v>45499</v>
      </c>
      <c r="S263" s="70">
        <v>6000000</v>
      </c>
      <c r="T263" s="67" t="s">
        <v>66</v>
      </c>
      <c r="U263" s="71">
        <v>57428039</v>
      </c>
      <c r="V263" s="71" t="s">
        <v>12402</v>
      </c>
      <c r="W263" s="78">
        <v>45498</v>
      </c>
      <c r="X263" s="78">
        <v>45499</v>
      </c>
      <c r="Y263" s="251" t="s">
        <v>74</v>
      </c>
      <c r="Z263" s="78">
        <v>45645</v>
      </c>
      <c r="AA263" s="71">
        <f t="shared" si="15"/>
        <v>146</v>
      </c>
      <c r="AB263" s="70">
        <v>0</v>
      </c>
      <c r="AC263" s="70">
        <v>0</v>
      </c>
      <c r="AD263" s="70">
        <v>0</v>
      </c>
      <c r="AE263" s="76" t="s">
        <v>74</v>
      </c>
      <c r="AF263" s="71">
        <f t="shared" si="16"/>
        <v>0</v>
      </c>
      <c r="AG263" s="70">
        <v>0</v>
      </c>
      <c r="AH263" s="70">
        <v>0</v>
      </c>
      <c r="AI263" s="76" t="s">
        <v>74</v>
      </c>
      <c r="AJ263" s="67">
        <v>0</v>
      </c>
      <c r="AK263" s="76" t="s">
        <v>74</v>
      </c>
      <c r="AL263" s="76" t="s">
        <v>74</v>
      </c>
      <c r="AM263" s="71">
        <f t="shared" si="17"/>
        <v>0</v>
      </c>
      <c r="AN263" s="71">
        <f>+K263+AC263-AH263</f>
        <v>6000000</v>
      </c>
      <c r="AO263" s="67" t="s">
        <v>66</v>
      </c>
      <c r="AP263" s="70">
        <v>6000000</v>
      </c>
      <c r="AQ263" s="67" t="s">
        <v>94</v>
      </c>
      <c r="AR263" s="70">
        <v>0</v>
      </c>
      <c r="AS263" s="80" t="s">
        <v>74</v>
      </c>
      <c r="AT263" s="135">
        <v>0</v>
      </c>
      <c r="AU263" s="82">
        <f t="shared" si="18"/>
        <v>6000000</v>
      </c>
      <c r="AV263" s="83">
        <f t="shared" si="19"/>
        <v>0</v>
      </c>
      <c r="AW263" s="80" t="s">
        <v>74</v>
      </c>
      <c r="AX263" s="67" t="s">
        <v>95</v>
      </c>
      <c r="AY263" s="185" t="s">
        <v>13238</v>
      </c>
      <c r="AZ263" s="68" t="s">
        <v>66</v>
      </c>
      <c r="BA263" s="68" t="s">
        <v>66</v>
      </c>
    </row>
    <row r="264" spans="2:53" x14ac:dyDescent="0.25">
      <c r="B264" s="68">
        <v>2024</v>
      </c>
      <c r="C264" s="68">
        <v>891780111</v>
      </c>
      <c r="D264" s="69" t="s">
        <v>64</v>
      </c>
      <c r="E264" s="70" t="s">
        <v>13237</v>
      </c>
      <c r="F264" s="70" t="s">
        <v>13236</v>
      </c>
      <c r="G264" s="251">
        <v>0</v>
      </c>
      <c r="H264" s="67" t="s">
        <v>72</v>
      </c>
      <c r="I264" s="69" t="s">
        <v>65</v>
      </c>
      <c r="J264" s="70" t="s">
        <v>13235</v>
      </c>
      <c r="K264" s="70">
        <v>6000000</v>
      </c>
      <c r="L264" s="68" t="s">
        <v>67</v>
      </c>
      <c r="M264" s="71" t="s">
        <v>13234</v>
      </c>
      <c r="N264" s="71">
        <v>7143554</v>
      </c>
      <c r="O264" s="71">
        <v>1150</v>
      </c>
      <c r="P264" s="334">
        <v>45420</v>
      </c>
      <c r="Q264" s="70">
        <v>318000000</v>
      </c>
      <c r="R264" s="334">
        <v>45503</v>
      </c>
      <c r="S264" s="70">
        <v>6000000</v>
      </c>
      <c r="T264" s="67" t="s">
        <v>66</v>
      </c>
      <c r="U264" s="71">
        <v>57428039</v>
      </c>
      <c r="V264" s="71" t="s">
        <v>12402</v>
      </c>
      <c r="W264" s="78">
        <v>45498</v>
      </c>
      <c r="X264" s="78">
        <v>45503</v>
      </c>
      <c r="Y264" s="251" t="s">
        <v>74</v>
      </c>
      <c r="Z264" s="78">
        <v>45645</v>
      </c>
      <c r="AA264" s="71">
        <f t="shared" ref="AA264:AA327" si="20">+IF(Y264="1800-01-01",Z264-X264,Z264-Y264)</f>
        <v>142</v>
      </c>
      <c r="AB264" s="70">
        <v>0</v>
      </c>
      <c r="AC264" s="70">
        <v>0</v>
      </c>
      <c r="AD264" s="70">
        <v>0</v>
      </c>
      <c r="AE264" s="76" t="s">
        <v>74</v>
      </c>
      <c r="AF264" s="71">
        <f t="shared" ref="AF264:AF327" si="21">+IF(AE264="1800-01-01",0,AE264-Z264)</f>
        <v>0</v>
      </c>
      <c r="AG264" s="70">
        <v>0</v>
      </c>
      <c r="AH264" s="70">
        <v>0</v>
      </c>
      <c r="AI264" s="76" t="s">
        <v>74</v>
      </c>
      <c r="AJ264" s="67">
        <v>0</v>
      </c>
      <c r="AK264" s="76" t="s">
        <v>74</v>
      </c>
      <c r="AL264" s="76" t="s">
        <v>74</v>
      </c>
      <c r="AM264" s="71">
        <f t="shared" ref="AM264:AM327" si="22">+IF(AK264="1800-01-01",0,AL264-AK264)</f>
        <v>0</v>
      </c>
      <c r="AN264" s="71">
        <f>+K264+AC264-AH264</f>
        <v>6000000</v>
      </c>
      <c r="AO264" s="67" t="s">
        <v>66</v>
      </c>
      <c r="AP264" s="70">
        <v>6000000</v>
      </c>
      <c r="AQ264" s="67" t="s">
        <v>94</v>
      </c>
      <c r="AR264" s="70">
        <v>0</v>
      </c>
      <c r="AS264" s="80" t="s">
        <v>74</v>
      </c>
      <c r="AT264" s="135">
        <v>0</v>
      </c>
      <c r="AU264" s="82">
        <f t="shared" ref="AU264:AU327" si="23">AN264-AT264</f>
        <v>6000000</v>
      </c>
      <c r="AV264" s="83">
        <f t="shared" ref="AV264:AV327" si="24">+IFERROR(AT264/AN264,"_")</f>
        <v>0</v>
      </c>
      <c r="AW264" s="80" t="s">
        <v>74</v>
      </c>
      <c r="AX264" s="67" t="s">
        <v>95</v>
      </c>
      <c r="AY264" s="185" t="s">
        <v>13233</v>
      </c>
      <c r="AZ264" s="68" t="s">
        <v>66</v>
      </c>
      <c r="BA264" s="68" t="s">
        <v>66</v>
      </c>
    </row>
    <row r="265" spans="2:53" x14ac:dyDescent="0.25">
      <c r="B265" s="68">
        <v>2024</v>
      </c>
      <c r="C265" s="68">
        <v>891780111</v>
      </c>
      <c r="D265" s="69" t="s">
        <v>64</v>
      </c>
      <c r="E265" s="70" t="s">
        <v>13232</v>
      </c>
      <c r="F265" s="70" t="s">
        <v>13231</v>
      </c>
      <c r="G265" s="251">
        <v>0</v>
      </c>
      <c r="H265" s="67" t="s">
        <v>72</v>
      </c>
      <c r="I265" s="69" t="s">
        <v>65</v>
      </c>
      <c r="J265" s="70" t="s">
        <v>13230</v>
      </c>
      <c r="K265" s="70">
        <v>6000000</v>
      </c>
      <c r="L265" s="68" t="s">
        <v>67</v>
      </c>
      <c r="M265" s="71" t="s">
        <v>13229</v>
      </c>
      <c r="N265" s="71">
        <v>1083010243</v>
      </c>
      <c r="O265" s="71">
        <v>1150</v>
      </c>
      <c r="P265" s="334">
        <v>45420</v>
      </c>
      <c r="Q265" s="70">
        <v>318000000</v>
      </c>
      <c r="R265" s="334">
        <v>45499</v>
      </c>
      <c r="S265" s="70">
        <v>6000000</v>
      </c>
      <c r="T265" s="67" t="s">
        <v>66</v>
      </c>
      <c r="U265" s="71">
        <v>57428039</v>
      </c>
      <c r="V265" s="71" t="s">
        <v>12402</v>
      </c>
      <c r="W265" s="78">
        <v>45498</v>
      </c>
      <c r="X265" s="78">
        <v>45499</v>
      </c>
      <c r="Y265" s="251" t="s">
        <v>74</v>
      </c>
      <c r="Z265" s="78">
        <v>45645</v>
      </c>
      <c r="AA265" s="71">
        <f t="shared" si="20"/>
        <v>146</v>
      </c>
      <c r="AB265" s="70">
        <v>0</v>
      </c>
      <c r="AC265" s="70">
        <v>0</v>
      </c>
      <c r="AD265" s="70">
        <v>0</v>
      </c>
      <c r="AE265" s="76" t="s">
        <v>74</v>
      </c>
      <c r="AF265" s="71">
        <f t="shared" si="21"/>
        <v>0</v>
      </c>
      <c r="AG265" s="70">
        <v>0</v>
      </c>
      <c r="AH265" s="70">
        <v>0</v>
      </c>
      <c r="AI265" s="76" t="s">
        <v>74</v>
      </c>
      <c r="AJ265" s="67">
        <v>0</v>
      </c>
      <c r="AK265" s="76" t="s">
        <v>74</v>
      </c>
      <c r="AL265" s="76" t="s">
        <v>74</v>
      </c>
      <c r="AM265" s="71">
        <f t="shared" si="22"/>
        <v>0</v>
      </c>
      <c r="AN265" s="71">
        <f>+K265+AC265-AH265</f>
        <v>6000000</v>
      </c>
      <c r="AO265" s="67" t="s">
        <v>66</v>
      </c>
      <c r="AP265" s="70">
        <v>6000000</v>
      </c>
      <c r="AQ265" s="67" t="s">
        <v>94</v>
      </c>
      <c r="AR265" s="70">
        <v>0</v>
      </c>
      <c r="AS265" s="80" t="s">
        <v>74</v>
      </c>
      <c r="AT265" s="135">
        <v>0</v>
      </c>
      <c r="AU265" s="82">
        <f t="shared" si="23"/>
        <v>6000000</v>
      </c>
      <c r="AV265" s="83">
        <f t="shared" si="24"/>
        <v>0</v>
      </c>
      <c r="AW265" s="80" t="s">
        <v>74</v>
      </c>
      <c r="AX265" s="67" t="s">
        <v>95</v>
      </c>
      <c r="AY265" s="185" t="s">
        <v>13228</v>
      </c>
      <c r="AZ265" s="68" t="s">
        <v>66</v>
      </c>
      <c r="BA265" s="68" t="s">
        <v>66</v>
      </c>
    </row>
    <row r="266" spans="2:53" x14ac:dyDescent="0.25">
      <c r="B266" s="68">
        <v>2024</v>
      </c>
      <c r="C266" s="68">
        <v>891780111</v>
      </c>
      <c r="D266" s="69" t="s">
        <v>64</v>
      </c>
      <c r="E266" s="70" t="s">
        <v>13227</v>
      </c>
      <c r="F266" s="70" t="s">
        <v>13226</v>
      </c>
      <c r="G266" s="251">
        <v>0</v>
      </c>
      <c r="H266" s="67" t="s">
        <v>72</v>
      </c>
      <c r="I266" s="69" t="s">
        <v>723</v>
      </c>
      <c r="J266" s="70" t="s">
        <v>13225</v>
      </c>
      <c r="K266" s="70">
        <v>14600000</v>
      </c>
      <c r="L266" s="68" t="s">
        <v>67</v>
      </c>
      <c r="M266" s="71" t="s">
        <v>13224</v>
      </c>
      <c r="N266" s="71">
        <v>84088532</v>
      </c>
      <c r="O266" s="71">
        <v>1623</v>
      </c>
      <c r="P266" s="334">
        <v>45490</v>
      </c>
      <c r="Q266" s="70">
        <v>157000000</v>
      </c>
      <c r="R266" s="334">
        <v>45499</v>
      </c>
      <c r="S266" s="70">
        <v>14600000</v>
      </c>
      <c r="T266" s="67" t="s">
        <v>66</v>
      </c>
      <c r="U266" s="71">
        <v>16078654</v>
      </c>
      <c r="V266" s="71" t="s">
        <v>12187</v>
      </c>
      <c r="W266" s="78">
        <v>45498</v>
      </c>
      <c r="X266" s="78">
        <v>45499</v>
      </c>
      <c r="Y266" s="251" t="s">
        <v>74</v>
      </c>
      <c r="Z266" s="78">
        <v>45609</v>
      </c>
      <c r="AA266" s="71">
        <f t="shared" si="20"/>
        <v>110</v>
      </c>
      <c r="AB266" s="70">
        <v>0</v>
      </c>
      <c r="AC266" s="70">
        <v>0</v>
      </c>
      <c r="AD266" s="70">
        <v>0</v>
      </c>
      <c r="AE266" s="76" t="s">
        <v>74</v>
      </c>
      <c r="AF266" s="71">
        <f t="shared" si="21"/>
        <v>0</v>
      </c>
      <c r="AG266" s="70">
        <v>0</v>
      </c>
      <c r="AH266" s="70">
        <v>0</v>
      </c>
      <c r="AI266" s="76" t="s">
        <v>74</v>
      </c>
      <c r="AJ266" s="67">
        <v>0</v>
      </c>
      <c r="AK266" s="76" t="s">
        <v>74</v>
      </c>
      <c r="AL266" s="76" t="s">
        <v>74</v>
      </c>
      <c r="AM266" s="71">
        <f t="shared" si="22"/>
        <v>0</v>
      </c>
      <c r="AN266" s="71">
        <f>+K266+AC266-AH266</f>
        <v>14600000</v>
      </c>
      <c r="AO266" s="67" t="s">
        <v>94</v>
      </c>
      <c r="AP266" s="70">
        <v>0</v>
      </c>
      <c r="AQ266" s="67" t="s">
        <v>94</v>
      </c>
      <c r="AR266" s="70">
        <v>0</v>
      </c>
      <c r="AS266" s="80" t="s">
        <v>74</v>
      </c>
      <c r="AT266" s="135">
        <v>5600000</v>
      </c>
      <c r="AU266" s="82">
        <f t="shared" si="23"/>
        <v>9000000</v>
      </c>
      <c r="AV266" s="83">
        <f t="shared" si="24"/>
        <v>0.38356164383561642</v>
      </c>
      <c r="AW266" s="80" t="s">
        <v>74</v>
      </c>
      <c r="AX266" s="67" t="s">
        <v>95</v>
      </c>
      <c r="AY266" s="185" t="s">
        <v>13223</v>
      </c>
      <c r="AZ266" s="68" t="s">
        <v>66</v>
      </c>
      <c r="BA266" s="68" t="s">
        <v>66</v>
      </c>
    </row>
    <row r="267" spans="2:53" x14ac:dyDescent="0.25">
      <c r="B267" s="68">
        <v>2024</v>
      </c>
      <c r="C267" s="68">
        <v>891780111</v>
      </c>
      <c r="D267" s="69" t="s">
        <v>64</v>
      </c>
      <c r="E267" s="70" t="s">
        <v>13222</v>
      </c>
      <c r="F267" s="70" t="s">
        <v>13221</v>
      </c>
      <c r="G267" s="251">
        <v>0</v>
      </c>
      <c r="H267" s="67" t="s">
        <v>72</v>
      </c>
      <c r="I267" s="69" t="s">
        <v>723</v>
      </c>
      <c r="J267" s="70" t="s">
        <v>13220</v>
      </c>
      <c r="K267" s="70">
        <v>11400000</v>
      </c>
      <c r="L267" s="68" t="s">
        <v>67</v>
      </c>
      <c r="M267" s="71" t="s">
        <v>13205</v>
      </c>
      <c r="N267" s="71">
        <v>84454708</v>
      </c>
      <c r="O267" s="71">
        <v>1623</v>
      </c>
      <c r="P267" s="334">
        <v>45490</v>
      </c>
      <c r="Q267" s="70">
        <v>157000000</v>
      </c>
      <c r="R267" s="334">
        <v>45504</v>
      </c>
      <c r="S267" s="70">
        <v>11400000</v>
      </c>
      <c r="T267" s="67" t="s">
        <v>66</v>
      </c>
      <c r="U267" s="71">
        <v>16078654</v>
      </c>
      <c r="V267" s="71" t="s">
        <v>12187</v>
      </c>
      <c r="W267" s="78">
        <v>45503</v>
      </c>
      <c r="X267" s="78">
        <v>45504</v>
      </c>
      <c r="Y267" s="251" t="s">
        <v>74</v>
      </c>
      <c r="Z267" s="78">
        <v>45578</v>
      </c>
      <c r="AA267" s="71">
        <f t="shared" si="20"/>
        <v>74</v>
      </c>
      <c r="AB267" s="70">
        <v>1</v>
      </c>
      <c r="AC267" s="70">
        <v>1900000</v>
      </c>
      <c r="AD267" s="70">
        <v>1</v>
      </c>
      <c r="AE267" s="76">
        <v>45609</v>
      </c>
      <c r="AF267" s="71">
        <f t="shared" si="21"/>
        <v>31</v>
      </c>
      <c r="AG267" s="70">
        <v>0</v>
      </c>
      <c r="AH267" s="70">
        <v>0</v>
      </c>
      <c r="AI267" s="76" t="s">
        <v>74</v>
      </c>
      <c r="AJ267" s="67">
        <v>0</v>
      </c>
      <c r="AK267" s="76" t="s">
        <v>74</v>
      </c>
      <c r="AL267" s="76" t="s">
        <v>74</v>
      </c>
      <c r="AM267" s="71">
        <f t="shared" si="22"/>
        <v>0</v>
      </c>
      <c r="AN267" s="71">
        <f>+K267+AC267-AH267</f>
        <v>13300000</v>
      </c>
      <c r="AO267" s="67" t="s">
        <v>94</v>
      </c>
      <c r="AP267" s="70">
        <v>0</v>
      </c>
      <c r="AQ267" s="67" t="s">
        <v>94</v>
      </c>
      <c r="AR267" s="70">
        <v>0</v>
      </c>
      <c r="AS267" s="80" t="s">
        <v>74</v>
      </c>
      <c r="AT267" s="135">
        <v>3800000</v>
      </c>
      <c r="AU267" s="82">
        <f t="shared" si="23"/>
        <v>9500000</v>
      </c>
      <c r="AV267" s="83">
        <f t="shared" si="24"/>
        <v>0.2857142857142857</v>
      </c>
      <c r="AW267" s="80" t="s">
        <v>74</v>
      </c>
      <c r="AX267" s="67" t="s">
        <v>95</v>
      </c>
      <c r="AY267" s="185" t="s">
        <v>13219</v>
      </c>
      <c r="AZ267" s="68" t="s">
        <v>66</v>
      </c>
      <c r="BA267" s="68" t="s">
        <v>66</v>
      </c>
    </row>
    <row r="268" spans="2:53" x14ac:dyDescent="0.25">
      <c r="B268" s="68">
        <v>2024</v>
      </c>
      <c r="C268" s="68">
        <v>891780111</v>
      </c>
      <c r="D268" s="69" t="s">
        <v>64</v>
      </c>
      <c r="E268" s="70" t="s">
        <v>13218</v>
      </c>
      <c r="F268" s="70" t="s">
        <v>13217</v>
      </c>
      <c r="G268" s="251">
        <v>0</v>
      </c>
      <c r="H268" s="67" t="s">
        <v>72</v>
      </c>
      <c r="I268" s="69" t="s">
        <v>723</v>
      </c>
      <c r="J268" s="70" t="s">
        <v>13216</v>
      </c>
      <c r="K268" s="70">
        <v>23160000</v>
      </c>
      <c r="L268" s="68" t="s">
        <v>67</v>
      </c>
      <c r="M268" s="71" t="s">
        <v>13215</v>
      </c>
      <c r="N268" s="71">
        <v>1100547297</v>
      </c>
      <c r="O268" s="71">
        <v>1526</v>
      </c>
      <c r="P268" s="334">
        <v>45481</v>
      </c>
      <c r="Q268" s="70">
        <v>3015085910</v>
      </c>
      <c r="R268" s="334">
        <v>45504</v>
      </c>
      <c r="S268" s="70">
        <v>23160000</v>
      </c>
      <c r="T268" s="67" t="s">
        <v>66</v>
      </c>
      <c r="U268" s="71">
        <v>85472020</v>
      </c>
      <c r="V268" s="71" t="s">
        <v>937</v>
      </c>
      <c r="W268" s="78">
        <v>45503</v>
      </c>
      <c r="X268" s="78">
        <v>45504</v>
      </c>
      <c r="Y268" s="251" t="s">
        <v>74</v>
      </c>
      <c r="Z268" s="78">
        <v>45646</v>
      </c>
      <c r="AA268" s="71">
        <f t="shared" si="20"/>
        <v>142</v>
      </c>
      <c r="AB268" s="70">
        <v>0</v>
      </c>
      <c r="AC268" s="70">
        <v>0</v>
      </c>
      <c r="AD268" s="70">
        <v>0</v>
      </c>
      <c r="AE268" s="76" t="s">
        <v>74</v>
      </c>
      <c r="AF268" s="71">
        <f t="shared" si="21"/>
        <v>0</v>
      </c>
      <c r="AG268" s="70">
        <v>0</v>
      </c>
      <c r="AH268" s="70">
        <v>0</v>
      </c>
      <c r="AI268" s="76" t="s">
        <v>74</v>
      </c>
      <c r="AJ268" s="67">
        <v>0</v>
      </c>
      <c r="AK268" s="76" t="s">
        <v>74</v>
      </c>
      <c r="AL268" s="76" t="s">
        <v>74</v>
      </c>
      <c r="AM268" s="71">
        <f t="shared" si="22"/>
        <v>0</v>
      </c>
      <c r="AN268" s="71">
        <f>+K268+AC268-AH268</f>
        <v>23160000</v>
      </c>
      <c r="AO268" s="67" t="s">
        <v>94</v>
      </c>
      <c r="AP268" s="70">
        <v>0</v>
      </c>
      <c r="AQ268" s="67" t="s">
        <v>94</v>
      </c>
      <c r="AR268" s="70">
        <v>0</v>
      </c>
      <c r="AS268" s="80" t="s">
        <v>74</v>
      </c>
      <c r="AT268" s="135">
        <v>0</v>
      </c>
      <c r="AU268" s="82">
        <f t="shared" si="23"/>
        <v>23160000</v>
      </c>
      <c r="AV268" s="83">
        <f t="shared" si="24"/>
        <v>0</v>
      </c>
      <c r="AW268" s="80" t="s">
        <v>74</v>
      </c>
      <c r="AX268" s="67" t="s">
        <v>95</v>
      </c>
      <c r="AY268" s="185" t="s">
        <v>13214</v>
      </c>
      <c r="AZ268" s="68" t="s">
        <v>66</v>
      </c>
      <c r="BA268" s="68" t="s">
        <v>66</v>
      </c>
    </row>
    <row r="269" spans="2:53" x14ac:dyDescent="0.25">
      <c r="B269" s="68">
        <v>2024</v>
      </c>
      <c r="C269" s="68">
        <v>891780111</v>
      </c>
      <c r="D269" s="69" t="s">
        <v>64</v>
      </c>
      <c r="E269" s="70" t="s">
        <v>13213</v>
      </c>
      <c r="F269" s="70" t="s">
        <v>13212</v>
      </c>
      <c r="G269" s="251">
        <v>0</v>
      </c>
      <c r="H269" s="67" t="s">
        <v>72</v>
      </c>
      <c r="I269" s="69" t="s">
        <v>723</v>
      </c>
      <c r="J269" s="70" t="s">
        <v>13211</v>
      </c>
      <c r="K269" s="70">
        <v>23160000</v>
      </c>
      <c r="L269" s="68" t="s">
        <v>67</v>
      </c>
      <c r="M269" s="71" t="s">
        <v>13210</v>
      </c>
      <c r="N269" s="71">
        <v>1082958308</v>
      </c>
      <c r="O269" s="71">
        <v>1526</v>
      </c>
      <c r="P269" s="334">
        <v>45481</v>
      </c>
      <c r="Q269" s="70">
        <v>3015085910</v>
      </c>
      <c r="R269" s="334">
        <v>45504</v>
      </c>
      <c r="S269" s="70">
        <v>23160000</v>
      </c>
      <c r="T269" s="67" t="s">
        <v>66</v>
      </c>
      <c r="U269" s="71">
        <v>85472020</v>
      </c>
      <c r="V269" s="71" t="s">
        <v>937</v>
      </c>
      <c r="W269" s="78">
        <v>45503</v>
      </c>
      <c r="X269" s="78">
        <v>45504</v>
      </c>
      <c r="Y269" s="251" t="s">
        <v>74</v>
      </c>
      <c r="Z269" s="78">
        <v>45646</v>
      </c>
      <c r="AA269" s="71">
        <f t="shared" si="20"/>
        <v>142</v>
      </c>
      <c r="AB269" s="70">
        <v>0</v>
      </c>
      <c r="AC269" s="70">
        <v>0</v>
      </c>
      <c r="AD269" s="70">
        <v>0</v>
      </c>
      <c r="AE269" s="76" t="s">
        <v>74</v>
      </c>
      <c r="AF269" s="71">
        <f t="shared" si="21"/>
        <v>0</v>
      </c>
      <c r="AG269" s="70">
        <v>0</v>
      </c>
      <c r="AH269" s="70">
        <v>0</v>
      </c>
      <c r="AI269" s="76" t="s">
        <v>74</v>
      </c>
      <c r="AJ269" s="67">
        <v>0</v>
      </c>
      <c r="AK269" s="76" t="s">
        <v>74</v>
      </c>
      <c r="AL269" s="76" t="s">
        <v>74</v>
      </c>
      <c r="AM269" s="71">
        <f t="shared" si="22"/>
        <v>0</v>
      </c>
      <c r="AN269" s="71">
        <f>+K269+AC269-AH269</f>
        <v>23160000</v>
      </c>
      <c r="AO269" s="67" t="s">
        <v>94</v>
      </c>
      <c r="AP269" s="70">
        <v>0</v>
      </c>
      <c r="AQ269" s="67" t="s">
        <v>94</v>
      </c>
      <c r="AR269" s="70">
        <v>0</v>
      </c>
      <c r="AS269" s="80" t="s">
        <v>74</v>
      </c>
      <c r="AT269" s="135">
        <v>0</v>
      </c>
      <c r="AU269" s="82">
        <f t="shared" si="23"/>
        <v>23160000</v>
      </c>
      <c r="AV269" s="83">
        <f t="shared" si="24"/>
        <v>0</v>
      </c>
      <c r="AW269" s="80" t="s">
        <v>74</v>
      </c>
      <c r="AX269" s="67" t="s">
        <v>95</v>
      </c>
      <c r="AY269" s="185" t="s">
        <v>13209</v>
      </c>
      <c r="AZ269" s="68" t="s">
        <v>66</v>
      </c>
      <c r="BA269" s="68" t="s">
        <v>66</v>
      </c>
    </row>
    <row r="270" spans="2:53" x14ac:dyDescent="0.25">
      <c r="B270" s="68">
        <v>2024</v>
      </c>
      <c r="C270" s="68">
        <v>891780111</v>
      </c>
      <c r="D270" s="69" t="s">
        <v>64</v>
      </c>
      <c r="E270" s="70" t="s">
        <v>13208</v>
      </c>
      <c r="F270" s="70" t="s">
        <v>13207</v>
      </c>
      <c r="G270" s="251">
        <v>0</v>
      </c>
      <c r="H270" s="67" t="s">
        <v>72</v>
      </c>
      <c r="I270" s="69" t="s">
        <v>65</v>
      </c>
      <c r="J270" s="70" t="s">
        <v>13206</v>
      </c>
      <c r="K270" s="70">
        <v>16200000</v>
      </c>
      <c r="L270" s="68" t="s">
        <v>67</v>
      </c>
      <c r="M270" s="71" t="s">
        <v>13205</v>
      </c>
      <c r="N270" s="71">
        <v>84454708</v>
      </c>
      <c r="O270" s="71">
        <v>1585</v>
      </c>
      <c r="P270" s="334">
        <v>45489</v>
      </c>
      <c r="Q270" s="70">
        <v>420000000</v>
      </c>
      <c r="R270" s="334">
        <v>45506</v>
      </c>
      <c r="S270" s="70">
        <v>16200000</v>
      </c>
      <c r="T270" s="67" t="s">
        <v>66</v>
      </c>
      <c r="U270" s="71">
        <v>84458088</v>
      </c>
      <c r="V270" s="71" t="s">
        <v>13204</v>
      </c>
      <c r="W270" s="78">
        <v>45505</v>
      </c>
      <c r="X270" s="78">
        <v>45506</v>
      </c>
      <c r="Y270" s="251" t="s">
        <v>74</v>
      </c>
      <c r="Z270" s="78">
        <v>45626</v>
      </c>
      <c r="AA270" s="71">
        <f t="shared" si="20"/>
        <v>120</v>
      </c>
      <c r="AB270" s="70">
        <v>0</v>
      </c>
      <c r="AC270" s="70">
        <v>0</v>
      </c>
      <c r="AD270" s="70">
        <v>0</v>
      </c>
      <c r="AE270" s="76" t="s">
        <v>74</v>
      </c>
      <c r="AF270" s="71">
        <f t="shared" si="21"/>
        <v>0</v>
      </c>
      <c r="AG270" s="70">
        <v>0</v>
      </c>
      <c r="AH270" s="70">
        <v>0</v>
      </c>
      <c r="AI270" s="76" t="s">
        <v>74</v>
      </c>
      <c r="AJ270" s="67">
        <v>0</v>
      </c>
      <c r="AK270" s="76" t="s">
        <v>74</v>
      </c>
      <c r="AL270" s="76" t="s">
        <v>74</v>
      </c>
      <c r="AM270" s="71">
        <f t="shared" si="22"/>
        <v>0</v>
      </c>
      <c r="AN270" s="71">
        <f>+K270+AC270-AH270</f>
        <v>16200000</v>
      </c>
      <c r="AO270" s="67" t="s">
        <v>66</v>
      </c>
      <c r="AP270" s="70">
        <v>16200000</v>
      </c>
      <c r="AQ270" s="67" t="s">
        <v>94</v>
      </c>
      <c r="AR270" s="70">
        <v>0</v>
      </c>
      <c r="AS270" s="80" t="s">
        <v>74</v>
      </c>
      <c r="AT270" s="135">
        <v>4050000</v>
      </c>
      <c r="AU270" s="82">
        <f t="shared" si="23"/>
        <v>12150000</v>
      </c>
      <c r="AV270" s="83">
        <f t="shared" si="24"/>
        <v>0.25</v>
      </c>
      <c r="AW270" s="80" t="s">
        <v>74</v>
      </c>
      <c r="AX270" s="67" t="s">
        <v>95</v>
      </c>
      <c r="AY270" s="185" t="s">
        <v>13203</v>
      </c>
      <c r="AZ270" s="68" t="s">
        <v>66</v>
      </c>
      <c r="BA270" s="68" t="s">
        <v>66</v>
      </c>
    </row>
    <row r="271" spans="2:53" x14ac:dyDescent="0.25">
      <c r="B271" s="68">
        <v>2024</v>
      </c>
      <c r="C271" s="68">
        <v>891780111</v>
      </c>
      <c r="D271" s="69" t="s">
        <v>64</v>
      </c>
      <c r="E271" s="70" t="s">
        <v>13202</v>
      </c>
      <c r="F271" s="70" t="s">
        <v>13201</v>
      </c>
      <c r="G271" s="251">
        <v>0</v>
      </c>
      <c r="H271" s="67" t="s">
        <v>72</v>
      </c>
      <c r="I271" s="69" t="s">
        <v>723</v>
      </c>
      <c r="J271" s="70" t="s">
        <v>13200</v>
      </c>
      <c r="K271" s="70">
        <v>11400000</v>
      </c>
      <c r="L271" s="68" t="s">
        <v>67</v>
      </c>
      <c r="M271" s="71" t="s">
        <v>13199</v>
      </c>
      <c r="N271" s="71">
        <v>1083034558</v>
      </c>
      <c r="O271" s="71">
        <v>1623</v>
      </c>
      <c r="P271" s="334">
        <v>45490</v>
      </c>
      <c r="Q271" s="70">
        <v>157000000</v>
      </c>
      <c r="R271" s="334">
        <v>45506</v>
      </c>
      <c r="S271" s="70">
        <v>11400000</v>
      </c>
      <c r="T271" s="67" t="s">
        <v>66</v>
      </c>
      <c r="U271" s="71">
        <v>16078654</v>
      </c>
      <c r="V271" s="71" t="s">
        <v>12187</v>
      </c>
      <c r="W271" s="78">
        <v>45505</v>
      </c>
      <c r="X271" s="78">
        <v>45506</v>
      </c>
      <c r="Y271" s="251" t="s">
        <v>74</v>
      </c>
      <c r="Z271" s="78">
        <v>45578</v>
      </c>
      <c r="AA271" s="71">
        <f t="shared" si="20"/>
        <v>72</v>
      </c>
      <c r="AB271" s="70">
        <v>1</v>
      </c>
      <c r="AC271" s="70">
        <v>1900000</v>
      </c>
      <c r="AD271" s="70">
        <v>1</v>
      </c>
      <c r="AE271" s="76">
        <v>45609</v>
      </c>
      <c r="AF271" s="71">
        <f t="shared" si="21"/>
        <v>31</v>
      </c>
      <c r="AG271" s="70">
        <v>0</v>
      </c>
      <c r="AH271" s="70">
        <v>0</v>
      </c>
      <c r="AI271" s="76" t="s">
        <v>74</v>
      </c>
      <c r="AJ271" s="67">
        <v>0</v>
      </c>
      <c r="AK271" s="76" t="s">
        <v>74</v>
      </c>
      <c r="AL271" s="76" t="s">
        <v>74</v>
      </c>
      <c r="AM271" s="71">
        <f t="shared" si="22"/>
        <v>0</v>
      </c>
      <c r="AN271" s="71">
        <f>+K271+AC271-AH271</f>
        <v>13300000</v>
      </c>
      <c r="AO271" s="67" t="s">
        <v>94</v>
      </c>
      <c r="AP271" s="70">
        <v>0</v>
      </c>
      <c r="AQ271" s="67" t="s">
        <v>94</v>
      </c>
      <c r="AR271" s="70">
        <v>0</v>
      </c>
      <c r="AS271" s="80" t="s">
        <v>74</v>
      </c>
      <c r="AT271" s="135">
        <v>7600000</v>
      </c>
      <c r="AU271" s="82">
        <f t="shared" si="23"/>
        <v>5700000</v>
      </c>
      <c r="AV271" s="83">
        <f t="shared" si="24"/>
        <v>0.5714285714285714</v>
      </c>
      <c r="AW271" s="80" t="s">
        <v>74</v>
      </c>
      <c r="AX271" s="67" t="s">
        <v>95</v>
      </c>
      <c r="AY271" s="185" t="s">
        <v>13198</v>
      </c>
      <c r="AZ271" s="68" t="s">
        <v>66</v>
      </c>
      <c r="BA271" s="68" t="s">
        <v>66</v>
      </c>
    </row>
    <row r="272" spans="2:53" x14ac:dyDescent="0.25">
      <c r="B272" s="68">
        <v>2024</v>
      </c>
      <c r="C272" s="68">
        <v>891780111</v>
      </c>
      <c r="D272" s="69" t="s">
        <v>64</v>
      </c>
      <c r="E272" s="70" t="s">
        <v>13197</v>
      </c>
      <c r="F272" s="70" t="s">
        <v>13196</v>
      </c>
      <c r="G272" s="251">
        <v>0</v>
      </c>
      <c r="H272" s="67" t="s">
        <v>72</v>
      </c>
      <c r="I272" s="69" t="s">
        <v>723</v>
      </c>
      <c r="J272" s="70" t="s">
        <v>13195</v>
      </c>
      <c r="K272" s="70">
        <v>11400000</v>
      </c>
      <c r="L272" s="68" t="s">
        <v>67</v>
      </c>
      <c r="M272" s="71" t="s">
        <v>6182</v>
      </c>
      <c r="N272" s="71">
        <v>85474916</v>
      </c>
      <c r="O272" s="71">
        <v>1644</v>
      </c>
      <c r="P272" s="334">
        <v>45491</v>
      </c>
      <c r="Q272" s="70">
        <v>178000000</v>
      </c>
      <c r="R272" s="334">
        <v>45506</v>
      </c>
      <c r="S272" s="70">
        <v>11400000</v>
      </c>
      <c r="T272" s="67" t="s">
        <v>66</v>
      </c>
      <c r="U272" s="71">
        <v>16078654</v>
      </c>
      <c r="V272" s="71" t="s">
        <v>12187</v>
      </c>
      <c r="W272" s="78">
        <v>45505</v>
      </c>
      <c r="X272" s="78">
        <v>45506</v>
      </c>
      <c r="Y272" s="251" t="s">
        <v>74</v>
      </c>
      <c r="Z272" s="78">
        <v>45578</v>
      </c>
      <c r="AA272" s="71">
        <f t="shared" si="20"/>
        <v>72</v>
      </c>
      <c r="AB272" s="70">
        <v>1</v>
      </c>
      <c r="AC272" s="70">
        <v>1900000</v>
      </c>
      <c r="AD272" s="70">
        <v>1</v>
      </c>
      <c r="AE272" s="76">
        <v>45609</v>
      </c>
      <c r="AF272" s="71">
        <f t="shared" si="21"/>
        <v>31</v>
      </c>
      <c r="AG272" s="70">
        <v>0</v>
      </c>
      <c r="AH272" s="70">
        <v>0</v>
      </c>
      <c r="AI272" s="76" t="s">
        <v>74</v>
      </c>
      <c r="AJ272" s="67">
        <v>0</v>
      </c>
      <c r="AK272" s="76" t="s">
        <v>74</v>
      </c>
      <c r="AL272" s="76" t="s">
        <v>74</v>
      </c>
      <c r="AM272" s="71">
        <f t="shared" si="22"/>
        <v>0</v>
      </c>
      <c r="AN272" s="71">
        <f>+K272+AC272-AH272</f>
        <v>13300000</v>
      </c>
      <c r="AO272" s="67" t="s">
        <v>94</v>
      </c>
      <c r="AP272" s="70">
        <v>0</v>
      </c>
      <c r="AQ272" s="67" t="s">
        <v>94</v>
      </c>
      <c r="AR272" s="70">
        <v>0</v>
      </c>
      <c r="AS272" s="80" t="s">
        <v>74</v>
      </c>
      <c r="AT272" s="135">
        <v>7600000</v>
      </c>
      <c r="AU272" s="82">
        <f t="shared" si="23"/>
        <v>5700000</v>
      </c>
      <c r="AV272" s="83">
        <f t="shared" si="24"/>
        <v>0.5714285714285714</v>
      </c>
      <c r="AW272" s="80" t="s">
        <v>74</v>
      </c>
      <c r="AX272" s="67" t="s">
        <v>95</v>
      </c>
      <c r="AY272" s="185" t="s">
        <v>13194</v>
      </c>
      <c r="AZ272" s="68" t="s">
        <v>66</v>
      </c>
      <c r="BA272" s="68" t="s">
        <v>66</v>
      </c>
    </row>
    <row r="273" spans="2:53" x14ac:dyDescent="0.25">
      <c r="B273" s="68">
        <v>2024</v>
      </c>
      <c r="C273" s="68">
        <v>891780111</v>
      </c>
      <c r="D273" s="69" t="s">
        <v>64</v>
      </c>
      <c r="E273" s="70" t="s">
        <v>13193</v>
      </c>
      <c r="F273" s="70" t="s">
        <v>13192</v>
      </c>
      <c r="G273" s="251">
        <v>0</v>
      </c>
      <c r="H273" s="67" t="s">
        <v>72</v>
      </c>
      <c r="I273" s="69" t="s">
        <v>723</v>
      </c>
      <c r="J273" s="70" t="s">
        <v>13191</v>
      </c>
      <c r="K273" s="70">
        <v>11400000</v>
      </c>
      <c r="L273" s="68" t="s">
        <v>67</v>
      </c>
      <c r="M273" s="71" t="s">
        <v>13190</v>
      </c>
      <c r="N273" s="71">
        <v>1083033805</v>
      </c>
      <c r="O273" s="71">
        <v>1644</v>
      </c>
      <c r="P273" s="334">
        <v>45491</v>
      </c>
      <c r="Q273" s="70">
        <v>178000000</v>
      </c>
      <c r="R273" s="334">
        <v>45506</v>
      </c>
      <c r="S273" s="70">
        <v>11400000</v>
      </c>
      <c r="T273" s="67" t="s">
        <v>66</v>
      </c>
      <c r="U273" s="71">
        <v>16078654</v>
      </c>
      <c r="V273" s="71" t="s">
        <v>12187</v>
      </c>
      <c r="W273" s="78">
        <v>45505</v>
      </c>
      <c r="X273" s="78">
        <v>45506</v>
      </c>
      <c r="Y273" s="251" t="s">
        <v>74</v>
      </c>
      <c r="Z273" s="78">
        <v>45578</v>
      </c>
      <c r="AA273" s="71">
        <f t="shared" si="20"/>
        <v>72</v>
      </c>
      <c r="AB273" s="70">
        <v>1</v>
      </c>
      <c r="AC273" s="70">
        <v>1900000</v>
      </c>
      <c r="AD273" s="70">
        <v>1</v>
      </c>
      <c r="AE273" s="76">
        <v>45609</v>
      </c>
      <c r="AF273" s="71">
        <f t="shared" si="21"/>
        <v>31</v>
      </c>
      <c r="AG273" s="70">
        <v>0</v>
      </c>
      <c r="AH273" s="70">
        <v>0</v>
      </c>
      <c r="AI273" s="76" t="s">
        <v>74</v>
      </c>
      <c r="AJ273" s="67">
        <v>0</v>
      </c>
      <c r="AK273" s="76" t="s">
        <v>74</v>
      </c>
      <c r="AL273" s="76" t="s">
        <v>74</v>
      </c>
      <c r="AM273" s="71">
        <f t="shared" si="22"/>
        <v>0</v>
      </c>
      <c r="AN273" s="71">
        <f>+K273+AC273-AH273</f>
        <v>13300000</v>
      </c>
      <c r="AO273" s="67" t="s">
        <v>94</v>
      </c>
      <c r="AP273" s="70">
        <v>0</v>
      </c>
      <c r="AQ273" s="67" t="s">
        <v>94</v>
      </c>
      <c r="AR273" s="70">
        <v>0</v>
      </c>
      <c r="AS273" s="80" t="s">
        <v>74</v>
      </c>
      <c r="AT273" s="135">
        <v>7600000</v>
      </c>
      <c r="AU273" s="82">
        <f t="shared" si="23"/>
        <v>5700000</v>
      </c>
      <c r="AV273" s="83">
        <f t="shared" si="24"/>
        <v>0.5714285714285714</v>
      </c>
      <c r="AW273" s="80" t="s">
        <v>74</v>
      </c>
      <c r="AX273" s="67" t="s">
        <v>95</v>
      </c>
      <c r="AY273" s="185" t="s">
        <v>13189</v>
      </c>
      <c r="AZ273" s="68" t="s">
        <v>66</v>
      </c>
      <c r="BA273" s="68" t="s">
        <v>66</v>
      </c>
    </row>
    <row r="274" spans="2:53" x14ac:dyDescent="0.25">
      <c r="B274" s="68">
        <v>2024</v>
      </c>
      <c r="C274" s="68">
        <v>891780111</v>
      </c>
      <c r="D274" s="69" t="s">
        <v>64</v>
      </c>
      <c r="E274" s="70" t="s">
        <v>13188</v>
      </c>
      <c r="F274" s="70" t="s">
        <v>13187</v>
      </c>
      <c r="G274" s="251">
        <v>0</v>
      </c>
      <c r="H274" s="67" t="s">
        <v>72</v>
      </c>
      <c r="I274" s="69" t="s">
        <v>723</v>
      </c>
      <c r="J274" s="70" t="s">
        <v>13186</v>
      </c>
      <c r="K274" s="70">
        <v>15000000</v>
      </c>
      <c r="L274" s="68" t="s">
        <v>67</v>
      </c>
      <c r="M274" s="71" t="s">
        <v>9651</v>
      </c>
      <c r="N274" s="71">
        <v>1082942381</v>
      </c>
      <c r="O274" s="316" t="s">
        <v>13149</v>
      </c>
      <c r="P274" s="334" t="s">
        <v>12601</v>
      </c>
      <c r="Q274" s="70">
        <v>335000000</v>
      </c>
      <c r="R274" s="334">
        <v>45506</v>
      </c>
      <c r="S274" s="70">
        <v>15000000</v>
      </c>
      <c r="T274" s="67" t="s">
        <v>66</v>
      </c>
      <c r="U274" s="71">
        <v>16078654</v>
      </c>
      <c r="V274" s="71" t="s">
        <v>12187</v>
      </c>
      <c r="W274" s="78">
        <v>45505</v>
      </c>
      <c r="X274" s="78">
        <v>45506</v>
      </c>
      <c r="Y274" s="251" t="s">
        <v>74</v>
      </c>
      <c r="Z274" s="78">
        <v>45609</v>
      </c>
      <c r="AA274" s="71">
        <f t="shared" si="20"/>
        <v>103</v>
      </c>
      <c r="AB274" s="70">
        <v>0</v>
      </c>
      <c r="AC274" s="70">
        <v>0</v>
      </c>
      <c r="AD274" s="70">
        <v>0</v>
      </c>
      <c r="AE274" s="76" t="s">
        <v>74</v>
      </c>
      <c r="AF274" s="71">
        <f t="shared" si="21"/>
        <v>0</v>
      </c>
      <c r="AG274" s="70">
        <v>0</v>
      </c>
      <c r="AH274" s="70">
        <v>0</v>
      </c>
      <c r="AI274" s="76" t="s">
        <v>74</v>
      </c>
      <c r="AJ274" s="67">
        <v>0</v>
      </c>
      <c r="AK274" s="76" t="s">
        <v>74</v>
      </c>
      <c r="AL274" s="76" t="s">
        <v>74</v>
      </c>
      <c r="AM274" s="71">
        <f t="shared" si="22"/>
        <v>0</v>
      </c>
      <c r="AN274" s="71">
        <f>+K274+AC274-AH274</f>
        <v>15000000</v>
      </c>
      <c r="AO274" s="67" t="s">
        <v>94</v>
      </c>
      <c r="AP274" s="70">
        <v>0</v>
      </c>
      <c r="AQ274" s="67" t="s">
        <v>94</v>
      </c>
      <c r="AR274" s="70">
        <v>0</v>
      </c>
      <c r="AS274" s="80" t="s">
        <v>74</v>
      </c>
      <c r="AT274" s="135">
        <v>6000000</v>
      </c>
      <c r="AU274" s="82">
        <f t="shared" si="23"/>
        <v>9000000</v>
      </c>
      <c r="AV274" s="83">
        <f t="shared" si="24"/>
        <v>0.4</v>
      </c>
      <c r="AW274" s="80" t="s">
        <v>74</v>
      </c>
      <c r="AX274" s="67" t="s">
        <v>95</v>
      </c>
      <c r="AY274" s="185" t="s">
        <v>13185</v>
      </c>
      <c r="AZ274" s="68" t="s">
        <v>66</v>
      </c>
      <c r="BA274" s="68" t="s">
        <v>66</v>
      </c>
    </row>
    <row r="275" spans="2:53" x14ac:dyDescent="0.25">
      <c r="B275" s="68">
        <v>2024</v>
      </c>
      <c r="C275" s="68">
        <v>891780111</v>
      </c>
      <c r="D275" s="69" t="s">
        <v>64</v>
      </c>
      <c r="E275" s="70" t="s">
        <v>13184</v>
      </c>
      <c r="F275" s="70" t="s">
        <v>13183</v>
      </c>
      <c r="G275" s="251">
        <v>0</v>
      </c>
      <c r="H275" s="67" t="s">
        <v>72</v>
      </c>
      <c r="I275" s="69" t="s">
        <v>65</v>
      </c>
      <c r="J275" s="70" t="s">
        <v>13182</v>
      </c>
      <c r="K275" s="70">
        <v>3000000</v>
      </c>
      <c r="L275" s="68" t="s">
        <v>67</v>
      </c>
      <c r="M275" s="71" t="s">
        <v>13181</v>
      </c>
      <c r="N275" s="71">
        <v>1082921309</v>
      </c>
      <c r="O275" s="71">
        <v>1560</v>
      </c>
      <c r="P275" s="334">
        <v>45483</v>
      </c>
      <c r="Q275" s="70">
        <v>79800000</v>
      </c>
      <c r="R275" s="334">
        <v>45506</v>
      </c>
      <c r="S275" s="70">
        <v>3000000</v>
      </c>
      <c r="T275" s="67" t="s">
        <v>66</v>
      </c>
      <c r="U275" s="71">
        <v>85155333</v>
      </c>
      <c r="V275" s="71" t="s">
        <v>12146</v>
      </c>
      <c r="W275" s="78">
        <v>45505</v>
      </c>
      <c r="X275" s="78">
        <v>45506</v>
      </c>
      <c r="Y275" s="251" t="s">
        <v>74</v>
      </c>
      <c r="Z275" s="78">
        <v>45537</v>
      </c>
      <c r="AA275" s="71">
        <f t="shared" si="20"/>
        <v>31</v>
      </c>
      <c r="AB275" s="70">
        <v>0</v>
      </c>
      <c r="AC275" s="70">
        <v>0</v>
      </c>
      <c r="AD275" s="70">
        <v>0</v>
      </c>
      <c r="AE275" s="76" t="s">
        <v>74</v>
      </c>
      <c r="AF275" s="71">
        <f t="shared" si="21"/>
        <v>0</v>
      </c>
      <c r="AG275" s="70">
        <v>0</v>
      </c>
      <c r="AH275" s="70">
        <v>0</v>
      </c>
      <c r="AI275" s="76" t="s">
        <v>74</v>
      </c>
      <c r="AJ275" s="67">
        <v>0</v>
      </c>
      <c r="AK275" s="76" t="s">
        <v>74</v>
      </c>
      <c r="AL275" s="76" t="s">
        <v>74</v>
      </c>
      <c r="AM275" s="71">
        <f t="shared" si="22"/>
        <v>0</v>
      </c>
      <c r="AN275" s="71">
        <f>+K275+AC275-AH275</f>
        <v>3000000</v>
      </c>
      <c r="AO275" s="67" t="s">
        <v>66</v>
      </c>
      <c r="AP275" s="70">
        <v>3000000</v>
      </c>
      <c r="AQ275" s="67" t="s">
        <v>94</v>
      </c>
      <c r="AR275" s="70">
        <v>0</v>
      </c>
      <c r="AS275" s="80" t="s">
        <v>74</v>
      </c>
      <c r="AT275" s="135">
        <v>3000000</v>
      </c>
      <c r="AU275" s="82">
        <f t="shared" si="23"/>
        <v>0</v>
      </c>
      <c r="AV275" s="83">
        <f t="shared" si="24"/>
        <v>1</v>
      </c>
      <c r="AW275" s="80" t="s">
        <v>74</v>
      </c>
      <c r="AX275" s="67" t="s">
        <v>95</v>
      </c>
      <c r="AY275" s="185" t="s">
        <v>13180</v>
      </c>
      <c r="AZ275" s="68" t="s">
        <v>66</v>
      </c>
      <c r="BA275" s="68" t="s">
        <v>66</v>
      </c>
    </row>
    <row r="276" spans="2:53" x14ac:dyDescent="0.25">
      <c r="B276" s="68">
        <v>2024</v>
      </c>
      <c r="C276" s="68">
        <v>891780111</v>
      </c>
      <c r="D276" s="69" t="s">
        <v>64</v>
      </c>
      <c r="E276" s="70" t="s">
        <v>13179</v>
      </c>
      <c r="F276" s="70" t="s">
        <v>13178</v>
      </c>
      <c r="G276" s="251">
        <v>0</v>
      </c>
      <c r="H276" s="67" t="s">
        <v>72</v>
      </c>
      <c r="I276" s="69" t="s">
        <v>723</v>
      </c>
      <c r="J276" s="70" t="s">
        <v>13177</v>
      </c>
      <c r="K276" s="70">
        <v>22706900</v>
      </c>
      <c r="L276" s="68" t="s">
        <v>67</v>
      </c>
      <c r="M276" s="71" t="s">
        <v>13176</v>
      </c>
      <c r="N276" s="71">
        <v>1082998091</v>
      </c>
      <c r="O276" s="71">
        <v>1526</v>
      </c>
      <c r="P276" s="334">
        <v>45481</v>
      </c>
      <c r="Q276" s="70">
        <v>3015085910</v>
      </c>
      <c r="R276" s="334">
        <v>45506</v>
      </c>
      <c r="S276" s="70">
        <v>22706900</v>
      </c>
      <c r="T276" s="67" t="s">
        <v>66</v>
      </c>
      <c r="U276" s="71">
        <v>85472020</v>
      </c>
      <c r="V276" s="71" t="s">
        <v>937</v>
      </c>
      <c r="W276" s="78">
        <v>45505</v>
      </c>
      <c r="X276" s="78">
        <v>45506</v>
      </c>
      <c r="Y276" s="251" t="s">
        <v>74</v>
      </c>
      <c r="Z276" s="78">
        <v>45646</v>
      </c>
      <c r="AA276" s="71">
        <f t="shared" si="20"/>
        <v>140</v>
      </c>
      <c r="AB276" s="70">
        <v>0</v>
      </c>
      <c r="AC276" s="70">
        <v>0</v>
      </c>
      <c r="AD276" s="70">
        <v>0</v>
      </c>
      <c r="AE276" s="76" t="s">
        <v>74</v>
      </c>
      <c r="AF276" s="71">
        <f t="shared" si="21"/>
        <v>0</v>
      </c>
      <c r="AG276" s="70">
        <v>0</v>
      </c>
      <c r="AH276" s="70">
        <v>0</v>
      </c>
      <c r="AI276" s="76" t="s">
        <v>74</v>
      </c>
      <c r="AJ276" s="67">
        <v>0</v>
      </c>
      <c r="AK276" s="76" t="s">
        <v>74</v>
      </c>
      <c r="AL276" s="76" t="s">
        <v>74</v>
      </c>
      <c r="AM276" s="71">
        <f t="shared" si="22"/>
        <v>0</v>
      </c>
      <c r="AN276" s="71">
        <f>+K276+AC276-AH276</f>
        <v>22706900</v>
      </c>
      <c r="AO276" s="67" t="s">
        <v>94</v>
      </c>
      <c r="AP276" s="70">
        <v>0</v>
      </c>
      <c r="AQ276" s="67" t="s">
        <v>94</v>
      </c>
      <c r="AR276" s="70">
        <v>0</v>
      </c>
      <c r="AS276" s="80" t="s">
        <v>74</v>
      </c>
      <c r="AT276" s="135">
        <v>0</v>
      </c>
      <c r="AU276" s="82">
        <f t="shared" si="23"/>
        <v>22706900</v>
      </c>
      <c r="AV276" s="83">
        <f t="shared" si="24"/>
        <v>0</v>
      </c>
      <c r="AW276" s="80" t="s">
        <v>74</v>
      </c>
      <c r="AX276" s="67" t="s">
        <v>95</v>
      </c>
      <c r="AY276" s="185" t="s">
        <v>13175</v>
      </c>
      <c r="AZ276" s="68" t="s">
        <v>66</v>
      </c>
      <c r="BA276" s="68" t="s">
        <v>66</v>
      </c>
    </row>
    <row r="277" spans="2:53" x14ac:dyDescent="0.25">
      <c r="B277" s="68">
        <v>2024</v>
      </c>
      <c r="C277" s="68">
        <v>891780111</v>
      </c>
      <c r="D277" s="69" t="s">
        <v>64</v>
      </c>
      <c r="E277" s="70" t="s">
        <v>13174</v>
      </c>
      <c r="F277" s="70" t="s">
        <v>13173</v>
      </c>
      <c r="G277" s="251">
        <v>0</v>
      </c>
      <c r="H277" s="67" t="s">
        <v>72</v>
      </c>
      <c r="I277" s="69" t="s">
        <v>723</v>
      </c>
      <c r="J277" s="70" t="s">
        <v>13172</v>
      </c>
      <c r="K277" s="70">
        <v>22706900</v>
      </c>
      <c r="L277" s="68" t="s">
        <v>67</v>
      </c>
      <c r="M277" s="71" t="s">
        <v>13085</v>
      </c>
      <c r="N277" s="71">
        <v>85474379</v>
      </c>
      <c r="O277" s="71">
        <v>1526</v>
      </c>
      <c r="P277" s="334">
        <v>45481</v>
      </c>
      <c r="Q277" s="70">
        <v>3015085910</v>
      </c>
      <c r="R277" s="334">
        <v>45506</v>
      </c>
      <c r="S277" s="70">
        <v>22706900</v>
      </c>
      <c r="T277" s="67" t="s">
        <v>66</v>
      </c>
      <c r="U277" s="71">
        <v>85472020</v>
      </c>
      <c r="V277" s="71" t="s">
        <v>937</v>
      </c>
      <c r="W277" s="78">
        <v>45505</v>
      </c>
      <c r="X277" s="78">
        <v>45506</v>
      </c>
      <c r="Y277" s="251" t="s">
        <v>74</v>
      </c>
      <c r="Z277" s="78">
        <v>45646</v>
      </c>
      <c r="AA277" s="71">
        <f t="shared" si="20"/>
        <v>140</v>
      </c>
      <c r="AB277" s="70">
        <v>0</v>
      </c>
      <c r="AC277" s="70">
        <v>0</v>
      </c>
      <c r="AD277" s="70">
        <v>0</v>
      </c>
      <c r="AE277" s="76" t="s">
        <v>74</v>
      </c>
      <c r="AF277" s="71">
        <f t="shared" si="21"/>
        <v>0</v>
      </c>
      <c r="AG277" s="70">
        <v>0</v>
      </c>
      <c r="AH277" s="70">
        <v>0</v>
      </c>
      <c r="AI277" s="76" t="s">
        <v>74</v>
      </c>
      <c r="AJ277" s="67">
        <v>0</v>
      </c>
      <c r="AK277" s="76" t="s">
        <v>74</v>
      </c>
      <c r="AL277" s="76" t="s">
        <v>74</v>
      </c>
      <c r="AM277" s="71">
        <f t="shared" si="22"/>
        <v>0</v>
      </c>
      <c r="AN277" s="71">
        <f>+K277+AC277-AH277</f>
        <v>22706900</v>
      </c>
      <c r="AO277" s="67" t="s">
        <v>94</v>
      </c>
      <c r="AP277" s="70">
        <v>0</v>
      </c>
      <c r="AQ277" s="67" t="s">
        <v>94</v>
      </c>
      <c r="AR277" s="70">
        <v>0</v>
      </c>
      <c r="AS277" s="80" t="s">
        <v>74</v>
      </c>
      <c r="AT277" s="135">
        <v>0</v>
      </c>
      <c r="AU277" s="82">
        <f t="shared" si="23"/>
        <v>22706900</v>
      </c>
      <c r="AV277" s="83">
        <f t="shared" si="24"/>
        <v>0</v>
      </c>
      <c r="AW277" s="80" t="s">
        <v>74</v>
      </c>
      <c r="AX277" s="67" t="s">
        <v>95</v>
      </c>
      <c r="AY277" s="185" t="s">
        <v>13171</v>
      </c>
      <c r="AZ277" s="68" t="s">
        <v>66</v>
      </c>
      <c r="BA277" s="68" t="s">
        <v>66</v>
      </c>
    </row>
    <row r="278" spans="2:53" x14ac:dyDescent="0.25">
      <c r="B278" s="68">
        <v>2024</v>
      </c>
      <c r="C278" s="68">
        <v>891780111</v>
      </c>
      <c r="D278" s="69" t="s">
        <v>64</v>
      </c>
      <c r="E278" s="70" t="s">
        <v>13170</v>
      </c>
      <c r="F278" s="70" t="s">
        <v>13169</v>
      </c>
      <c r="G278" s="251">
        <v>0</v>
      </c>
      <c r="H278" s="67" t="s">
        <v>72</v>
      </c>
      <c r="I278" s="69" t="s">
        <v>723</v>
      </c>
      <c r="J278" s="70" t="s">
        <v>13168</v>
      </c>
      <c r="K278" s="70">
        <v>22706900</v>
      </c>
      <c r="L278" s="68" t="s">
        <v>67</v>
      </c>
      <c r="M278" s="71" t="s">
        <v>13075</v>
      </c>
      <c r="N278" s="71">
        <v>1082961548</v>
      </c>
      <c r="O278" s="71">
        <v>1526</v>
      </c>
      <c r="P278" s="334">
        <v>45481</v>
      </c>
      <c r="Q278" s="70">
        <v>3015085910</v>
      </c>
      <c r="R278" s="334">
        <v>45506</v>
      </c>
      <c r="S278" s="70">
        <v>22706900</v>
      </c>
      <c r="T278" s="67" t="s">
        <v>66</v>
      </c>
      <c r="U278" s="71">
        <v>85472020</v>
      </c>
      <c r="V278" s="71" t="s">
        <v>937</v>
      </c>
      <c r="W278" s="78">
        <v>45505</v>
      </c>
      <c r="X278" s="78">
        <v>45506</v>
      </c>
      <c r="Y278" s="251" t="s">
        <v>74</v>
      </c>
      <c r="Z278" s="78">
        <v>45646</v>
      </c>
      <c r="AA278" s="71">
        <f t="shared" si="20"/>
        <v>140</v>
      </c>
      <c r="AB278" s="70">
        <v>0</v>
      </c>
      <c r="AC278" s="70">
        <v>0</v>
      </c>
      <c r="AD278" s="70">
        <v>0</v>
      </c>
      <c r="AE278" s="76" t="s">
        <v>74</v>
      </c>
      <c r="AF278" s="71">
        <f t="shared" si="21"/>
        <v>0</v>
      </c>
      <c r="AG278" s="70">
        <v>0</v>
      </c>
      <c r="AH278" s="70">
        <v>0</v>
      </c>
      <c r="AI278" s="76" t="s">
        <v>74</v>
      </c>
      <c r="AJ278" s="67">
        <v>0</v>
      </c>
      <c r="AK278" s="76" t="s">
        <v>74</v>
      </c>
      <c r="AL278" s="76" t="s">
        <v>74</v>
      </c>
      <c r="AM278" s="71">
        <f t="shared" si="22"/>
        <v>0</v>
      </c>
      <c r="AN278" s="71">
        <f>+K278+AC278-AH278</f>
        <v>22706900</v>
      </c>
      <c r="AO278" s="67" t="s">
        <v>94</v>
      </c>
      <c r="AP278" s="70">
        <v>0</v>
      </c>
      <c r="AQ278" s="67" t="s">
        <v>94</v>
      </c>
      <c r="AR278" s="70">
        <v>0</v>
      </c>
      <c r="AS278" s="80" t="s">
        <v>74</v>
      </c>
      <c r="AT278" s="135">
        <v>0</v>
      </c>
      <c r="AU278" s="82">
        <f t="shared" si="23"/>
        <v>22706900</v>
      </c>
      <c r="AV278" s="83">
        <f t="shared" si="24"/>
        <v>0</v>
      </c>
      <c r="AW278" s="80" t="s">
        <v>74</v>
      </c>
      <c r="AX278" s="67" t="s">
        <v>95</v>
      </c>
      <c r="AY278" s="185" t="s">
        <v>13167</v>
      </c>
      <c r="AZ278" s="68" t="s">
        <v>66</v>
      </c>
      <c r="BA278" s="68" t="s">
        <v>66</v>
      </c>
    </row>
    <row r="279" spans="2:53" x14ac:dyDescent="0.25">
      <c r="B279" s="68">
        <v>2024</v>
      </c>
      <c r="C279" s="68">
        <v>891780111</v>
      </c>
      <c r="D279" s="69" t="s">
        <v>64</v>
      </c>
      <c r="E279" s="70" t="s">
        <v>13166</v>
      </c>
      <c r="F279" s="70" t="s">
        <v>13165</v>
      </c>
      <c r="G279" s="251">
        <v>0</v>
      </c>
      <c r="H279" s="67" t="s">
        <v>72</v>
      </c>
      <c r="I279" s="69" t="s">
        <v>723</v>
      </c>
      <c r="J279" s="70" t="s">
        <v>13164</v>
      </c>
      <c r="K279" s="70">
        <v>14112000</v>
      </c>
      <c r="L279" s="68" t="s">
        <v>67</v>
      </c>
      <c r="M279" s="71" t="s">
        <v>13080</v>
      </c>
      <c r="N279" s="71">
        <v>36560284</v>
      </c>
      <c r="O279" s="71">
        <v>1526</v>
      </c>
      <c r="P279" s="334">
        <v>45481</v>
      </c>
      <c r="Q279" s="70">
        <v>3015085910</v>
      </c>
      <c r="R279" s="334">
        <v>45506</v>
      </c>
      <c r="S279" s="70">
        <v>14112000</v>
      </c>
      <c r="T279" s="67" t="s">
        <v>66</v>
      </c>
      <c r="U279" s="71">
        <v>85472020</v>
      </c>
      <c r="V279" s="71" t="s">
        <v>937</v>
      </c>
      <c r="W279" s="78">
        <v>45505</v>
      </c>
      <c r="X279" s="78">
        <v>45506</v>
      </c>
      <c r="Y279" s="251" t="s">
        <v>74</v>
      </c>
      <c r="Z279" s="78">
        <v>45646</v>
      </c>
      <c r="AA279" s="71">
        <f t="shared" si="20"/>
        <v>140</v>
      </c>
      <c r="AB279" s="70">
        <v>0</v>
      </c>
      <c r="AC279" s="70">
        <v>0</v>
      </c>
      <c r="AD279" s="70">
        <v>0</v>
      </c>
      <c r="AE279" s="76" t="s">
        <v>74</v>
      </c>
      <c r="AF279" s="71">
        <f t="shared" si="21"/>
        <v>0</v>
      </c>
      <c r="AG279" s="70">
        <v>0</v>
      </c>
      <c r="AH279" s="70">
        <v>0</v>
      </c>
      <c r="AI279" s="76" t="s">
        <v>74</v>
      </c>
      <c r="AJ279" s="67">
        <v>0</v>
      </c>
      <c r="AK279" s="76" t="s">
        <v>74</v>
      </c>
      <c r="AL279" s="76" t="s">
        <v>74</v>
      </c>
      <c r="AM279" s="71">
        <f t="shared" si="22"/>
        <v>0</v>
      </c>
      <c r="AN279" s="71">
        <f>+K279+AC279-AH279</f>
        <v>14112000</v>
      </c>
      <c r="AO279" s="67" t="s">
        <v>94</v>
      </c>
      <c r="AP279" s="70">
        <v>0</v>
      </c>
      <c r="AQ279" s="67" t="s">
        <v>94</v>
      </c>
      <c r="AR279" s="70">
        <v>0</v>
      </c>
      <c r="AS279" s="80" t="s">
        <v>74</v>
      </c>
      <c r="AT279" s="135">
        <v>0</v>
      </c>
      <c r="AU279" s="82">
        <f t="shared" si="23"/>
        <v>14112000</v>
      </c>
      <c r="AV279" s="83">
        <f t="shared" si="24"/>
        <v>0</v>
      </c>
      <c r="AW279" s="80" t="s">
        <v>74</v>
      </c>
      <c r="AX279" s="67" t="s">
        <v>95</v>
      </c>
      <c r="AY279" s="185" t="s">
        <v>13163</v>
      </c>
      <c r="AZ279" s="68" t="s">
        <v>66</v>
      </c>
      <c r="BA279" s="68" t="s">
        <v>66</v>
      </c>
    </row>
    <row r="280" spans="2:53" x14ac:dyDescent="0.25">
      <c r="B280" s="68">
        <v>2024</v>
      </c>
      <c r="C280" s="68">
        <v>891780111</v>
      </c>
      <c r="D280" s="69" t="s">
        <v>64</v>
      </c>
      <c r="E280" s="70" t="s">
        <v>13162</v>
      </c>
      <c r="F280" s="70" t="s">
        <v>13161</v>
      </c>
      <c r="G280" s="251">
        <v>0</v>
      </c>
      <c r="H280" s="67" t="s">
        <v>72</v>
      </c>
      <c r="I280" s="69" t="s">
        <v>723</v>
      </c>
      <c r="J280" s="70" t="s">
        <v>13160</v>
      </c>
      <c r="K280" s="70">
        <v>6900000</v>
      </c>
      <c r="L280" s="68" t="s">
        <v>67</v>
      </c>
      <c r="M280" s="71" t="s">
        <v>13159</v>
      </c>
      <c r="N280" s="71">
        <v>26767399</v>
      </c>
      <c r="O280" s="71">
        <v>1644</v>
      </c>
      <c r="P280" s="334">
        <v>45491</v>
      </c>
      <c r="Q280" s="70">
        <v>178000000</v>
      </c>
      <c r="R280" s="334">
        <v>45506</v>
      </c>
      <c r="S280" s="70">
        <v>6900000</v>
      </c>
      <c r="T280" s="67" t="s">
        <v>66</v>
      </c>
      <c r="U280" s="71">
        <v>16078654</v>
      </c>
      <c r="V280" s="71" t="s">
        <v>12187</v>
      </c>
      <c r="W280" s="78">
        <v>45505</v>
      </c>
      <c r="X280" s="78">
        <v>45506</v>
      </c>
      <c r="Y280" s="251" t="s">
        <v>74</v>
      </c>
      <c r="Z280" s="78">
        <v>45578</v>
      </c>
      <c r="AA280" s="71">
        <f t="shared" si="20"/>
        <v>72</v>
      </c>
      <c r="AB280" s="70">
        <v>1</v>
      </c>
      <c r="AC280" s="70">
        <v>1150000</v>
      </c>
      <c r="AD280" s="70">
        <v>1</v>
      </c>
      <c r="AE280" s="76">
        <v>45609</v>
      </c>
      <c r="AF280" s="71">
        <f t="shared" si="21"/>
        <v>31</v>
      </c>
      <c r="AG280" s="70">
        <v>0</v>
      </c>
      <c r="AH280" s="70">
        <v>0</v>
      </c>
      <c r="AI280" s="76" t="s">
        <v>74</v>
      </c>
      <c r="AJ280" s="67">
        <v>0</v>
      </c>
      <c r="AK280" s="76" t="s">
        <v>74</v>
      </c>
      <c r="AL280" s="76" t="s">
        <v>74</v>
      </c>
      <c r="AM280" s="71">
        <f t="shared" si="22"/>
        <v>0</v>
      </c>
      <c r="AN280" s="71">
        <f>+K280+AC280-AH280</f>
        <v>8050000</v>
      </c>
      <c r="AO280" s="67" t="s">
        <v>94</v>
      </c>
      <c r="AP280" s="70">
        <v>0</v>
      </c>
      <c r="AQ280" s="67" t="s">
        <v>94</v>
      </c>
      <c r="AR280" s="70">
        <v>0</v>
      </c>
      <c r="AS280" s="80" t="s">
        <v>74</v>
      </c>
      <c r="AT280" s="135">
        <v>4600000</v>
      </c>
      <c r="AU280" s="82">
        <f t="shared" si="23"/>
        <v>3450000</v>
      </c>
      <c r="AV280" s="83">
        <f t="shared" si="24"/>
        <v>0.5714285714285714</v>
      </c>
      <c r="AW280" s="80" t="s">
        <v>74</v>
      </c>
      <c r="AX280" s="67" t="s">
        <v>95</v>
      </c>
      <c r="AY280" s="185" t="s">
        <v>13158</v>
      </c>
      <c r="AZ280" s="68" t="s">
        <v>66</v>
      </c>
      <c r="BA280" s="68" t="s">
        <v>66</v>
      </c>
    </row>
    <row r="281" spans="2:53" x14ac:dyDescent="0.25">
      <c r="B281" s="68">
        <v>2024</v>
      </c>
      <c r="C281" s="68">
        <v>891780111</v>
      </c>
      <c r="D281" s="69" t="s">
        <v>64</v>
      </c>
      <c r="E281" s="70" t="s">
        <v>13157</v>
      </c>
      <c r="F281" s="70" t="s">
        <v>13156</v>
      </c>
      <c r="G281" s="251">
        <v>0</v>
      </c>
      <c r="H281" s="67" t="s">
        <v>72</v>
      </c>
      <c r="I281" s="69" t="s">
        <v>723</v>
      </c>
      <c r="J281" s="70" t="s">
        <v>13155</v>
      </c>
      <c r="K281" s="70">
        <v>22800000</v>
      </c>
      <c r="L281" s="68" t="s">
        <v>67</v>
      </c>
      <c r="M281" s="71" t="s">
        <v>13154</v>
      </c>
      <c r="N281" s="71">
        <v>1082936785</v>
      </c>
      <c r="O281" s="316" t="s">
        <v>13149</v>
      </c>
      <c r="P281" s="334" t="s">
        <v>12601</v>
      </c>
      <c r="Q281" s="70">
        <v>335000000</v>
      </c>
      <c r="R281" s="334">
        <v>45506</v>
      </c>
      <c r="S281" s="70">
        <v>22800000</v>
      </c>
      <c r="T281" s="67" t="s">
        <v>66</v>
      </c>
      <c r="U281" s="71">
        <v>16078654</v>
      </c>
      <c r="V281" s="71" t="s">
        <v>12187</v>
      </c>
      <c r="W281" s="78">
        <v>45505</v>
      </c>
      <c r="X281" s="78">
        <v>45506</v>
      </c>
      <c r="Y281" s="251" t="s">
        <v>74</v>
      </c>
      <c r="Z281" s="78">
        <v>45609</v>
      </c>
      <c r="AA281" s="71">
        <f t="shared" si="20"/>
        <v>103</v>
      </c>
      <c r="AB281" s="70">
        <v>0</v>
      </c>
      <c r="AC281" s="70">
        <v>0</v>
      </c>
      <c r="AD281" s="70">
        <v>0</v>
      </c>
      <c r="AE281" s="76" t="s">
        <v>74</v>
      </c>
      <c r="AF281" s="71">
        <f t="shared" si="21"/>
        <v>0</v>
      </c>
      <c r="AG281" s="70">
        <v>0</v>
      </c>
      <c r="AH281" s="70">
        <v>0</v>
      </c>
      <c r="AI281" s="76" t="s">
        <v>74</v>
      </c>
      <c r="AJ281" s="67">
        <v>0</v>
      </c>
      <c r="AK281" s="76" t="s">
        <v>74</v>
      </c>
      <c r="AL281" s="76" t="s">
        <v>74</v>
      </c>
      <c r="AM281" s="71">
        <f t="shared" si="22"/>
        <v>0</v>
      </c>
      <c r="AN281" s="71">
        <f>+K281+AC281-AH281</f>
        <v>22800000</v>
      </c>
      <c r="AO281" s="67" t="s">
        <v>94</v>
      </c>
      <c r="AP281" s="70">
        <v>0</v>
      </c>
      <c r="AQ281" s="67" t="s">
        <v>94</v>
      </c>
      <c r="AR281" s="70">
        <v>0</v>
      </c>
      <c r="AS281" s="80" t="s">
        <v>74</v>
      </c>
      <c r="AT281" s="135">
        <v>9120000</v>
      </c>
      <c r="AU281" s="82">
        <f t="shared" si="23"/>
        <v>13680000</v>
      </c>
      <c r="AV281" s="83">
        <f t="shared" si="24"/>
        <v>0.4</v>
      </c>
      <c r="AW281" s="80" t="s">
        <v>74</v>
      </c>
      <c r="AX281" s="67" t="s">
        <v>95</v>
      </c>
      <c r="AY281" s="185" t="s">
        <v>13153</v>
      </c>
      <c r="AZ281" s="68" t="s">
        <v>66</v>
      </c>
      <c r="BA281" s="68" t="s">
        <v>66</v>
      </c>
    </row>
    <row r="282" spans="2:53" x14ac:dyDescent="0.25">
      <c r="B282" s="68">
        <v>2024</v>
      </c>
      <c r="C282" s="68">
        <v>891780111</v>
      </c>
      <c r="D282" s="69" t="s">
        <v>64</v>
      </c>
      <c r="E282" s="70" t="s">
        <v>13152</v>
      </c>
      <c r="F282" s="70" t="s">
        <v>13151</v>
      </c>
      <c r="G282" s="251">
        <v>0</v>
      </c>
      <c r="H282" s="67" t="s">
        <v>72</v>
      </c>
      <c r="I282" s="69" t="s">
        <v>723</v>
      </c>
      <c r="J282" s="70" t="s">
        <v>13150</v>
      </c>
      <c r="K282" s="70">
        <v>15000000</v>
      </c>
      <c r="L282" s="68" t="s">
        <v>67</v>
      </c>
      <c r="M282" s="71" t="s">
        <v>6475</v>
      </c>
      <c r="N282" s="71">
        <v>1102859409</v>
      </c>
      <c r="O282" s="316" t="s">
        <v>13149</v>
      </c>
      <c r="P282" s="334" t="s">
        <v>12601</v>
      </c>
      <c r="Q282" s="70">
        <v>335000000</v>
      </c>
      <c r="R282" s="334">
        <v>45506</v>
      </c>
      <c r="S282" s="70">
        <v>15000000</v>
      </c>
      <c r="T282" s="67" t="s">
        <v>66</v>
      </c>
      <c r="U282" s="71">
        <v>16078654</v>
      </c>
      <c r="V282" s="71" t="s">
        <v>12187</v>
      </c>
      <c r="W282" s="78">
        <v>45505</v>
      </c>
      <c r="X282" s="78">
        <v>45506</v>
      </c>
      <c r="Y282" s="251" t="s">
        <v>74</v>
      </c>
      <c r="Z282" s="78">
        <v>45609</v>
      </c>
      <c r="AA282" s="71">
        <f t="shared" si="20"/>
        <v>103</v>
      </c>
      <c r="AB282" s="70">
        <v>0</v>
      </c>
      <c r="AC282" s="70">
        <v>0</v>
      </c>
      <c r="AD282" s="70">
        <v>0</v>
      </c>
      <c r="AE282" s="76" t="s">
        <v>74</v>
      </c>
      <c r="AF282" s="71">
        <f t="shared" si="21"/>
        <v>0</v>
      </c>
      <c r="AG282" s="70">
        <v>0</v>
      </c>
      <c r="AH282" s="70">
        <v>0</v>
      </c>
      <c r="AI282" s="76" t="s">
        <v>74</v>
      </c>
      <c r="AJ282" s="67">
        <v>0</v>
      </c>
      <c r="AK282" s="76" t="s">
        <v>74</v>
      </c>
      <c r="AL282" s="76" t="s">
        <v>74</v>
      </c>
      <c r="AM282" s="71">
        <f t="shared" si="22"/>
        <v>0</v>
      </c>
      <c r="AN282" s="71">
        <f>+K282+AC282-AH282</f>
        <v>15000000</v>
      </c>
      <c r="AO282" s="67" t="s">
        <v>94</v>
      </c>
      <c r="AP282" s="70">
        <v>0</v>
      </c>
      <c r="AQ282" s="67" t="s">
        <v>94</v>
      </c>
      <c r="AR282" s="70">
        <v>0</v>
      </c>
      <c r="AS282" s="80" t="s">
        <v>74</v>
      </c>
      <c r="AT282" s="135">
        <v>6000000</v>
      </c>
      <c r="AU282" s="82">
        <f t="shared" si="23"/>
        <v>9000000</v>
      </c>
      <c r="AV282" s="83">
        <f t="shared" si="24"/>
        <v>0.4</v>
      </c>
      <c r="AW282" s="80" t="s">
        <v>74</v>
      </c>
      <c r="AX282" s="67" t="s">
        <v>95</v>
      </c>
      <c r="AY282" s="185" t="s">
        <v>13148</v>
      </c>
      <c r="AZ282" s="68" t="s">
        <v>66</v>
      </c>
      <c r="BA282" s="68" t="s">
        <v>66</v>
      </c>
    </row>
    <row r="283" spans="2:53" x14ac:dyDescent="0.25">
      <c r="B283" s="68">
        <v>2024</v>
      </c>
      <c r="C283" s="68">
        <v>891780111</v>
      </c>
      <c r="D283" s="69" t="s">
        <v>64</v>
      </c>
      <c r="E283" s="70" t="s">
        <v>13147</v>
      </c>
      <c r="F283" s="70" t="s">
        <v>13146</v>
      </c>
      <c r="G283" s="251">
        <v>0</v>
      </c>
      <c r="H283" s="67" t="s">
        <v>72</v>
      </c>
      <c r="I283" s="69" t="s">
        <v>723</v>
      </c>
      <c r="J283" s="70" t="s">
        <v>13145</v>
      </c>
      <c r="K283" s="70">
        <v>6900000</v>
      </c>
      <c r="L283" s="68" t="s">
        <v>67</v>
      </c>
      <c r="M283" s="71" t="s">
        <v>13144</v>
      </c>
      <c r="N283" s="71">
        <v>1004373834</v>
      </c>
      <c r="O283" s="71">
        <v>1623</v>
      </c>
      <c r="P283" s="334">
        <v>45490</v>
      </c>
      <c r="Q283" s="70">
        <v>157000000</v>
      </c>
      <c r="R283" s="334">
        <v>45506</v>
      </c>
      <c r="S283" s="70">
        <v>6900000</v>
      </c>
      <c r="T283" s="67" t="s">
        <v>66</v>
      </c>
      <c r="U283" s="71">
        <v>16078654</v>
      </c>
      <c r="V283" s="71" t="s">
        <v>12187</v>
      </c>
      <c r="W283" s="78">
        <v>45505</v>
      </c>
      <c r="X283" s="78">
        <v>45506</v>
      </c>
      <c r="Y283" s="251" t="s">
        <v>74</v>
      </c>
      <c r="Z283" s="78">
        <v>45578</v>
      </c>
      <c r="AA283" s="71">
        <f t="shared" si="20"/>
        <v>72</v>
      </c>
      <c r="AB283" s="70">
        <v>1</v>
      </c>
      <c r="AC283" s="70">
        <v>1150000</v>
      </c>
      <c r="AD283" s="70">
        <v>1</v>
      </c>
      <c r="AE283" s="76">
        <v>45609</v>
      </c>
      <c r="AF283" s="71">
        <f t="shared" si="21"/>
        <v>31</v>
      </c>
      <c r="AG283" s="70">
        <v>0</v>
      </c>
      <c r="AH283" s="70">
        <v>0</v>
      </c>
      <c r="AI283" s="76" t="s">
        <v>74</v>
      </c>
      <c r="AJ283" s="67">
        <v>0</v>
      </c>
      <c r="AK283" s="76" t="s">
        <v>74</v>
      </c>
      <c r="AL283" s="76" t="s">
        <v>74</v>
      </c>
      <c r="AM283" s="71">
        <f t="shared" si="22"/>
        <v>0</v>
      </c>
      <c r="AN283" s="71">
        <f>+K283+AC283-AH283</f>
        <v>8050000</v>
      </c>
      <c r="AO283" s="67" t="s">
        <v>94</v>
      </c>
      <c r="AP283" s="70">
        <v>0</v>
      </c>
      <c r="AQ283" s="67" t="s">
        <v>94</v>
      </c>
      <c r="AR283" s="70">
        <v>0</v>
      </c>
      <c r="AS283" s="80" t="s">
        <v>74</v>
      </c>
      <c r="AT283" s="135">
        <v>4600000</v>
      </c>
      <c r="AU283" s="82">
        <f t="shared" si="23"/>
        <v>3450000</v>
      </c>
      <c r="AV283" s="83">
        <f t="shared" si="24"/>
        <v>0.5714285714285714</v>
      </c>
      <c r="AW283" s="80" t="s">
        <v>74</v>
      </c>
      <c r="AX283" s="67" t="s">
        <v>95</v>
      </c>
      <c r="AY283" s="185" t="s">
        <v>13143</v>
      </c>
      <c r="AZ283" s="68" t="s">
        <v>66</v>
      </c>
      <c r="BA283" s="68" t="s">
        <v>66</v>
      </c>
    </row>
    <row r="284" spans="2:53" x14ac:dyDescent="0.25">
      <c r="B284" s="68">
        <v>2024</v>
      </c>
      <c r="C284" s="68">
        <v>891780111</v>
      </c>
      <c r="D284" s="69" t="s">
        <v>64</v>
      </c>
      <c r="E284" s="70" t="s">
        <v>13142</v>
      </c>
      <c r="F284" s="70" t="s">
        <v>13141</v>
      </c>
      <c r="G284" s="251">
        <v>0</v>
      </c>
      <c r="H284" s="67" t="s">
        <v>72</v>
      </c>
      <c r="I284" s="69" t="s">
        <v>65</v>
      </c>
      <c r="J284" s="70" t="s">
        <v>13140</v>
      </c>
      <c r="K284" s="70">
        <v>12000000</v>
      </c>
      <c r="L284" s="68" t="s">
        <v>67</v>
      </c>
      <c r="M284" s="71" t="s">
        <v>13139</v>
      </c>
      <c r="N284" s="71">
        <v>1079938053</v>
      </c>
      <c r="O284" s="71">
        <v>1585</v>
      </c>
      <c r="P284" s="334">
        <v>45489</v>
      </c>
      <c r="Q284" s="70">
        <v>420000000</v>
      </c>
      <c r="R284" s="334">
        <v>45506</v>
      </c>
      <c r="S284" s="70">
        <v>12000000</v>
      </c>
      <c r="T284" s="67" t="s">
        <v>66</v>
      </c>
      <c r="U284" s="71">
        <v>1082939683</v>
      </c>
      <c r="V284" s="71" t="s">
        <v>12134</v>
      </c>
      <c r="W284" s="78">
        <v>45505</v>
      </c>
      <c r="X284" s="78">
        <v>45506</v>
      </c>
      <c r="Y284" s="251" t="s">
        <v>74</v>
      </c>
      <c r="Z284" s="78">
        <v>45626</v>
      </c>
      <c r="AA284" s="71">
        <f t="shared" si="20"/>
        <v>120</v>
      </c>
      <c r="AB284" s="70">
        <v>0</v>
      </c>
      <c r="AC284" s="70">
        <v>0</v>
      </c>
      <c r="AD284" s="70">
        <v>0</v>
      </c>
      <c r="AE284" s="76" t="s">
        <v>74</v>
      </c>
      <c r="AF284" s="71">
        <f t="shared" si="21"/>
        <v>0</v>
      </c>
      <c r="AG284" s="70">
        <v>0</v>
      </c>
      <c r="AH284" s="70">
        <v>0</v>
      </c>
      <c r="AI284" s="76" t="s">
        <v>74</v>
      </c>
      <c r="AJ284" s="67">
        <v>0</v>
      </c>
      <c r="AK284" s="76" t="s">
        <v>74</v>
      </c>
      <c r="AL284" s="76" t="s">
        <v>74</v>
      </c>
      <c r="AM284" s="71">
        <f t="shared" si="22"/>
        <v>0</v>
      </c>
      <c r="AN284" s="71">
        <f>+K284+AC284-AH284</f>
        <v>12000000</v>
      </c>
      <c r="AO284" s="67" t="s">
        <v>66</v>
      </c>
      <c r="AP284" s="70">
        <v>12000000</v>
      </c>
      <c r="AQ284" s="67" t="s">
        <v>94</v>
      </c>
      <c r="AR284" s="70">
        <v>0</v>
      </c>
      <c r="AS284" s="80" t="s">
        <v>74</v>
      </c>
      <c r="AT284" s="135">
        <v>3000000</v>
      </c>
      <c r="AU284" s="82">
        <f t="shared" si="23"/>
        <v>9000000</v>
      </c>
      <c r="AV284" s="83">
        <f t="shared" si="24"/>
        <v>0.25</v>
      </c>
      <c r="AW284" s="80" t="s">
        <v>74</v>
      </c>
      <c r="AX284" s="67" t="s">
        <v>95</v>
      </c>
      <c r="AY284" s="185" t="s">
        <v>13138</v>
      </c>
      <c r="AZ284" s="68" t="s">
        <v>66</v>
      </c>
      <c r="BA284" s="68" t="s">
        <v>66</v>
      </c>
    </row>
    <row r="285" spans="2:53" x14ac:dyDescent="0.25">
      <c r="B285" s="68">
        <v>2024</v>
      </c>
      <c r="C285" s="68">
        <v>891780111</v>
      </c>
      <c r="D285" s="69" t="s">
        <v>64</v>
      </c>
      <c r="E285" s="70" t="s">
        <v>13137</v>
      </c>
      <c r="F285" s="70" t="s">
        <v>13136</v>
      </c>
      <c r="G285" s="251">
        <v>0</v>
      </c>
      <c r="H285" s="67" t="s">
        <v>72</v>
      </c>
      <c r="I285" s="69" t="s">
        <v>65</v>
      </c>
      <c r="J285" s="70" t="s">
        <v>13135</v>
      </c>
      <c r="K285" s="70">
        <v>3500000</v>
      </c>
      <c r="L285" s="68" t="s">
        <v>67</v>
      </c>
      <c r="M285" s="71" t="s">
        <v>13134</v>
      </c>
      <c r="N285" s="71">
        <v>39048264</v>
      </c>
      <c r="O285" s="71">
        <v>1560</v>
      </c>
      <c r="P285" s="334">
        <v>45483</v>
      </c>
      <c r="Q285" s="70">
        <v>79800000</v>
      </c>
      <c r="R285" s="334">
        <v>45512</v>
      </c>
      <c r="S285" s="70">
        <v>3500000</v>
      </c>
      <c r="T285" s="67" t="s">
        <v>66</v>
      </c>
      <c r="U285" s="71">
        <v>85155333</v>
      </c>
      <c r="V285" s="71" t="s">
        <v>12146</v>
      </c>
      <c r="W285" s="78">
        <v>45509</v>
      </c>
      <c r="X285" s="78">
        <v>45512</v>
      </c>
      <c r="Y285" s="251" t="s">
        <v>74</v>
      </c>
      <c r="Z285" s="78">
        <v>45543</v>
      </c>
      <c r="AA285" s="71">
        <f t="shared" si="20"/>
        <v>31</v>
      </c>
      <c r="AB285" s="70">
        <v>0</v>
      </c>
      <c r="AC285" s="70">
        <v>0</v>
      </c>
      <c r="AD285" s="70">
        <v>0</v>
      </c>
      <c r="AE285" s="76" t="s">
        <v>74</v>
      </c>
      <c r="AF285" s="71">
        <f t="shared" si="21"/>
        <v>0</v>
      </c>
      <c r="AG285" s="70">
        <v>0</v>
      </c>
      <c r="AH285" s="70">
        <v>0</v>
      </c>
      <c r="AI285" s="76" t="s">
        <v>74</v>
      </c>
      <c r="AJ285" s="67">
        <v>0</v>
      </c>
      <c r="AK285" s="76" t="s">
        <v>74</v>
      </c>
      <c r="AL285" s="76" t="s">
        <v>74</v>
      </c>
      <c r="AM285" s="71">
        <f t="shared" si="22"/>
        <v>0</v>
      </c>
      <c r="AN285" s="71">
        <f>+K285+AC285-AH285</f>
        <v>3500000</v>
      </c>
      <c r="AO285" s="67" t="s">
        <v>66</v>
      </c>
      <c r="AP285" s="70">
        <v>3500000</v>
      </c>
      <c r="AQ285" s="67" t="s">
        <v>94</v>
      </c>
      <c r="AR285" s="70">
        <v>0</v>
      </c>
      <c r="AS285" s="80" t="s">
        <v>74</v>
      </c>
      <c r="AT285" s="135">
        <v>3500000</v>
      </c>
      <c r="AU285" s="82">
        <f t="shared" si="23"/>
        <v>0</v>
      </c>
      <c r="AV285" s="83">
        <f t="shared" si="24"/>
        <v>1</v>
      </c>
      <c r="AW285" s="80" t="s">
        <v>74</v>
      </c>
      <c r="AX285" s="67" t="s">
        <v>95</v>
      </c>
      <c r="AY285" s="185" t="s">
        <v>13133</v>
      </c>
      <c r="AZ285" s="68" t="s">
        <v>66</v>
      </c>
      <c r="BA285" s="68" t="s">
        <v>66</v>
      </c>
    </row>
    <row r="286" spans="2:53" x14ac:dyDescent="0.25">
      <c r="B286" s="68">
        <v>2024</v>
      </c>
      <c r="C286" s="68">
        <v>891780111</v>
      </c>
      <c r="D286" s="69" t="s">
        <v>64</v>
      </c>
      <c r="E286" s="70" t="s">
        <v>13132</v>
      </c>
      <c r="F286" s="70" t="s">
        <v>13131</v>
      </c>
      <c r="G286" s="251">
        <v>0</v>
      </c>
      <c r="H286" s="67" t="s">
        <v>72</v>
      </c>
      <c r="I286" s="69" t="s">
        <v>723</v>
      </c>
      <c r="J286" s="70" t="s">
        <v>13130</v>
      </c>
      <c r="K286" s="70">
        <v>6900000</v>
      </c>
      <c r="L286" s="68" t="s">
        <v>67</v>
      </c>
      <c r="M286" s="71" t="s">
        <v>13129</v>
      </c>
      <c r="N286" s="71">
        <v>1083044847</v>
      </c>
      <c r="O286" s="71">
        <v>1623</v>
      </c>
      <c r="P286" s="334">
        <v>45490</v>
      </c>
      <c r="Q286" s="70">
        <v>157000000</v>
      </c>
      <c r="R286" s="334">
        <v>45513</v>
      </c>
      <c r="S286" s="70">
        <v>6900000</v>
      </c>
      <c r="T286" s="67" t="s">
        <v>66</v>
      </c>
      <c r="U286" s="71">
        <v>16078654</v>
      </c>
      <c r="V286" s="71" t="s">
        <v>12187</v>
      </c>
      <c r="W286" s="78">
        <v>45509</v>
      </c>
      <c r="X286" s="78">
        <v>45513</v>
      </c>
      <c r="Y286" s="251" t="s">
        <v>74</v>
      </c>
      <c r="Z286" s="78">
        <v>45578</v>
      </c>
      <c r="AA286" s="71">
        <f t="shared" si="20"/>
        <v>65</v>
      </c>
      <c r="AB286" s="70">
        <v>1</v>
      </c>
      <c r="AC286" s="70">
        <v>1150000</v>
      </c>
      <c r="AD286" s="70">
        <v>1</v>
      </c>
      <c r="AE286" s="76">
        <v>45609</v>
      </c>
      <c r="AF286" s="71">
        <f t="shared" si="21"/>
        <v>31</v>
      </c>
      <c r="AG286" s="70">
        <v>0</v>
      </c>
      <c r="AH286" s="70">
        <v>0</v>
      </c>
      <c r="AI286" s="76" t="s">
        <v>74</v>
      </c>
      <c r="AJ286" s="67">
        <v>0</v>
      </c>
      <c r="AK286" s="76" t="s">
        <v>74</v>
      </c>
      <c r="AL286" s="76" t="s">
        <v>74</v>
      </c>
      <c r="AM286" s="71">
        <f t="shared" si="22"/>
        <v>0</v>
      </c>
      <c r="AN286" s="71">
        <f>+K286+AC286-AH286</f>
        <v>8050000</v>
      </c>
      <c r="AO286" s="67" t="s">
        <v>94</v>
      </c>
      <c r="AP286" s="70">
        <v>0</v>
      </c>
      <c r="AQ286" s="67" t="s">
        <v>94</v>
      </c>
      <c r="AR286" s="70">
        <v>0</v>
      </c>
      <c r="AS286" s="80" t="s">
        <v>74</v>
      </c>
      <c r="AT286" s="135">
        <v>4600000</v>
      </c>
      <c r="AU286" s="82">
        <f t="shared" si="23"/>
        <v>3450000</v>
      </c>
      <c r="AV286" s="83">
        <f t="shared" si="24"/>
        <v>0.5714285714285714</v>
      </c>
      <c r="AW286" s="80" t="s">
        <v>74</v>
      </c>
      <c r="AX286" s="67" t="s">
        <v>95</v>
      </c>
      <c r="AY286" s="185" t="s">
        <v>13128</v>
      </c>
      <c r="AZ286" s="68" t="s">
        <v>66</v>
      </c>
      <c r="BA286" s="68" t="s">
        <v>66</v>
      </c>
    </row>
    <row r="287" spans="2:53" x14ac:dyDescent="0.25">
      <c r="B287" s="68">
        <v>2024</v>
      </c>
      <c r="C287" s="68">
        <v>891780111</v>
      </c>
      <c r="D287" s="69" t="s">
        <v>64</v>
      </c>
      <c r="E287" s="70" t="s">
        <v>13127</v>
      </c>
      <c r="F287" s="70" t="s">
        <v>13126</v>
      </c>
      <c r="G287" s="251">
        <v>0</v>
      </c>
      <c r="H287" s="67" t="s">
        <v>72</v>
      </c>
      <c r="I287" s="69" t="s">
        <v>723</v>
      </c>
      <c r="J287" s="70" t="s">
        <v>13125</v>
      </c>
      <c r="K287" s="70">
        <v>6900000</v>
      </c>
      <c r="L287" s="68" t="s">
        <v>67</v>
      </c>
      <c r="M287" s="71" t="s">
        <v>8097</v>
      </c>
      <c r="N287" s="71">
        <v>57107014</v>
      </c>
      <c r="O287" s="71">
        <v>1623</v>
      </c>
      <c r="P287" s="334">
        <v>45490</v>
      </c>
      <c r="Q287" s="70">
        <v>157000000</v>
      </c>
      <c r="R287" s="334">
        <v>45512</v>
      </c>
      <c r="S287" s="70">
        <v>6900000</v>
      </c>
      <c r="T287" s="67" t="s">
        <v>66</v>
      </c>
      <c r="U287" s="71">
        <v>16078654</v>
      </c>
      <c r="V287" s="71" t="s">
        <v>12187</v>
      </c>
      <c r="W287" s="78">
        <v>45509</v>
      </c>
      <c r="X287" s="78">
        <v>45512</v>
      </c>
      <c r="Y287" s="251" t="s">
        <v>74</v>
      </c>
      <c r="Z287" s="78">
        <v>45578</v>
      </c>
      <c r="AA287" s="71">
        <f t="shared" si="20"/>
        <v>66</v>
      </c>
      <c r="AB287" s="70">
        <v>1</v>
      </c>
      <c r="AC287" s="70">
        <v>1150000</v>
      </c>
      <c r="AD287" s="70">
        <v>1</v>
      </c>
      <c r="AE287" s="76">
        <v>45609</v>
      </c>
      <c r="AF287" s="71">
        <f t="shared" si="21"/>
        <v>31</v>
      </c>
      <c r="AG287" s="70">
        <v>0</v>
      </c>
      <c r="AH287" s="70">
        <v>0</v>
      </c>
      <c r="AI287" s="76" t="s">
        <v>74</v>
      </c>
      <c r="AJ287" s="67">
        <v>0</v>
      </c>
      <c r="AK287" s="76" t="s">
        <v>74</v>
      </c>
      <c r="AL287" s="76" t="s">
        <v>74</v>
      </c>
      <c r="AM287" s="71">
        <f t="shared" si="22"/>
        <v>0</v>
      </c>
      <c r="AN287" s="71">
        <f>+K287+AC287-AH287</f>
        <v>8050000</v>
      </c>
      <c r="AO287" s="67" t="s">
        <v>94</v>
      </c>
      <c r="AP287" s="70">
        <v>0</v>
      </c>
      <c r="AQ287" s="67" t="s">
        <v>94</v>
      </c>
      <c r="AR287" s="70">
        <v>0</v>
      </c>
      <c r="AS287" s="80" t="s">
        <v>74</v>
      </c>
      <c r="AT287" s="135">
        <v>4600000</v>
      </c>
      <c r="AU287" s="82">
        <f t="shared" si="23"/>
        <v>3450000</v>
      </c>
      <c r="AV287" s="83">
        <f t="shared" si="24"/>
        <v>0.5714285714285714</v>
      </c>
      <c r="AW287" s="80" t="s">
        <v>74</v>
      </c>
      <c r="AX287" s="67" t="s">
        <v>95</v>
      </c>
      <c r="AY287" s="185" t="s">
        <v>13124</v>
      </c>
      <c r="AZ287" s="68" t="s">
        <v>66</v>
      </c>
      <c r="BA287" s="68" t="s">
        <v>66</v>
      </c>
    </row>
    <row r="288" spans="2:53" x14ac:dyDescent="0.25">
      <c r="B288" s="68">
        <v>2024</v>
      </c>
      <c r="C288" s="68">
        <v>891780111</v>
      </c>
      <c r="D288" s="69" t="s">
        <v>64</v>
      </c>
      <c r="E288" s="70" t="s">
        <v>13123</v>
      </c>
      <c r="F288" s="70" t="s">
        <v>13122</v>
      </c>
      <c r="G288" s="251">
        <v>0</v>
      </c>
      <c r="H288" s="67" t="s">
        <v>72</v>
      </c>
      <c r="I288" s="69" t="s">
        <v>723</v>
      </c>
      <c r="J288" s="70" t="s">
        <v>13121</v>
      </c>
      <c r="K288" s="70">
        <v>7500000</v>
      </c>
      <c r="L288" s="68" t="s">
        <v>67</v>
      </c>
      <c r="M288" s="71" t="s">
        <v>13120</v>
      </c>
      <c r="N288" s="71">
        <v>7143229</v>
      </c>
      <c r="O288" s="71">
        <v>1330</v>
      </c>
      <c r="P288" s="334">
        <v>45450</v>
      </c>
      <c r="Q288" s="70">
        <v>78525000</v>
      </c>
      <c r="R288" s="334">
        <v>45513</v>
      </c>
      <c r="S288" s="70">
        <v>7500000</v>
      </c>
      <c r="T288" s="67" t="s">
        <v>66</v>
      </c>
      <c r="U288" s="71">
        <v>72005158</v>
      </c>
      <c r="V288" s="71" t="s">
        <v>12220</v>
      </c>
      <c r="W288" s="78">
        <v>45510</v>
      </c>
      <c r="X288" s="78">
        <v>45513</v>
      </c>
      <c r="Y288" s="251" t="s">
        <v>74</v>
      </c>
      <c r="Z288" s="78">
        <v>45534</v>
      </c>
      <c r="AA288" s="71">
        <f t="shared" si="20"/>
        <v>21</v>
      </c>
      <c r="AB288" s="70">
        <v>0</v>
      </c>
      <c r="AC288" s="70">
        <v>0</v>
      </c>
      <c r="AD288" s="70">
        <v>0</v>
      </c>
      <c r="AE288" s="76" t="s">
        <v>74</v>
      </c>
      <c r="AF288" s="71">
        <f t="shared" si="21"/>
        <v>0</v>
      </c>
      <c r="AG288" s="70">
        <v>0</v>
      </c>
      <c r="AH288" s="70">
        <v>0</v>
      </c>
      <c r="AI288" s="76" t="s">
        <v>74</v>
      </c>
      <c r="AJ288" s="67">
        <v>0</v>
      </c>
      <c r="AK288" s="76" t="s">
        <v>74</v>
      </c>
      <c r="AL288" s="76" t="s">
        <v>74</v>
      </c>
      <c r="AM288" s="71">
        <f t="shared" si="22"/>
        <v>0</v>
      </c>
      <c r="AN288" s="71">
        <f>+K288+AC288-AH288</f>
        <v>7500000</v>
      </c>
      <c r="AO288" s="67" t="s">
        <v>94</v>
      </c>
      <c r="AP288" s="70">
        <v>0</v>
      </c>
      <c r="AQ288" s="67" t="s">
        <v>94</v>
      </c>
      <c r="AR288" s="70">
        <v>0</v>
      </c>
      <c r="AS288" s="80" t="s">
        <v>74</v>
      </c>
      <c r="AT288" s="135">
        <v>0</v>
      </c>
      <c r="AU288" s="82">
        <f t="shared" si="23"/>
        <v>7500000</v>
      </c>
      <c r="AV288" s="83">
        <f t="shared" si="24"/>
        <v>0</v>
      </c>
      <c r="AW288" s="80" t="s">
        <v>74</v>
      </c>
      <c r="AX288" s="67" t="s">
        <v>95</v>
      </c>
      <c r="AY288" s="185" t="s">
        <v>13119</v>
      </c>
      <c r="AZ288" s="68" t="s">
        <v>66</v>
      </c>
      <c r="BA288" s="68" t="s">
        <v>66</v>
      </c>
    </row>
    <row r="289" spans="2:53" x14ac:dyDescent="0.25">
      <c r="B289" s="68">
        <v>2024</v>
      </c>
      <c r="C289" s="68">
        <v>891780111</v>
      </c>
      <c r="D289" s="69" t="s">
        <v>64</v>
      </c>
      <c r="E289" s="70" t="s">
        <v>13118</v>
      </c>
      <c r="F289" s="70" t="s">
        <v>13117</v>
      </c>
      <c r="G289" s="251">
        <v>0</v>
      </c>
      <c r="H289" s="67" t="s">
        <v>72</v>
      </c>
      <c r="I289" s="69" t="s">
        <v>65</v>
      </c>
      <c r="J289" s="70" t="s">
        <v>13116</v>
      </c>
      <c r="K289" s="70">
        <v>13200000</v>
      </c>
      <c r="L289" s="68" t="s">
        <v>67</v>
      </c>
      <c r="M289" s="71" t="s">
        <v>13115</v>
      </c>
      <c r="N289" s="71">
        <v>1082862417</v>
      </c>
      <c r="O289" s="71">
        <v>1585</v>
      </c>
      <c r="P289" s="334">
        <v>45489</v>
      </c>
      <c r="Q289" s="70">
        <v>420000000</v>
      </c>
      <c r="R289" s="334">
        <v>45512</v>
      </c>
      <c r="S289" s="70">
        <v>13200000</v>
      </c>
      <c r="T289" s="67" t="s">
        <v>66</v>
      </c>
      <c r="U289" s="71">
        <v>36723796</v>
      </c>
      <c r="V289" s="71" t="s">
        <v>13048</v>
      </c>
      <c r="W289" s="78">
        <v>45510</v>
      </c>
      <c r="X289" s="78">
        <v>45512</v>
      </c>
      <c r="Y289" s="251" t="s">
        <v>74</v>
      </c>
      <c r="Z289" s="78">
        <v>45626</v>
      </c>
      <c r="AA289" s="71">
        <f t="shared" si="20"/>
        <v>114</v>
      </c>
      <c r="AB289" s="70">
        <v>0</v>
      </c>
      <c r="AC289" s="70">
        <v>0</v>
      </c>
      <c r="AD289" s="70">
        <v>0</v>
      </c>
      <c r="AE289" s="76" t="s">
        <v>74</v>
      </c>
      <c r="AF289" s="71">
        <f t="shared" si="21"/>
        <v>0</v>
      </c>
      <c r="AG289" s="70">
        <v>0</v>
      </c>
      <c r="AH289" s="70">
        <v>0</v>
      </c>
      <c r="AI289" s="76" t="s">
        <v>74</v>
      </c>
      <c r="AJ289" s="67">
        <v>0</v>
      </c>
      <c r="AK289" s="76" t="s">
        <v>74</v>
      </c>
      <c r="AL289" s="76" t="s">
        <v>74</v>
      </c>
      <c r="AM289" s="71">
        <f t="shared" si="22"/>
        <v>0</v>
      </c>
      <c r="AN289" s="71">
        <f>+K289+AC289-AH289</f>
        <v>13200000</v>
      </c>
      <c r="AO289" s="67" t="s">
        <v>66</v>
      </c>
      <c r="AP289" s="70">
        <v>13200000</v>
      </c>
      <c r="AQ289" s="67" t="s">
        <v>94</v>
      </c>
      <c r="AR289" s="70">
        <v>0</v>
      </c>
      <c r="AS289" s="80" t="s">
        <v>74</v>
      </c>
      <c r="AT289" s="135">
        <v>3300000</v>
      </c>
      <c r="AU289" s="82">
        <f t="shared" si="23"/>
        <v>9900000</v>
      </c>
      <c r="AV289" s="83">
        <f t="shared" si="24"/>
        <v>0.25</v>
      </c>
      <c r="AW289" s="80" t="s">
        <v>74</v>
      </c>
      <c r="AX289" s="67" t="s">
        <v>95</v>
      </c>
      <c r="AY289" s="185" t="s">
        <v>13114</v>
      </c>
      <c r="AZ289" s="68" t="s">
        <v>66</v>
      </c>
      <c r="BA289" s="68" t="s">
        <v>66</v>
      </c>
    </row>
    <row r="290" spans="2:53" x14ac:dyDescent="0.25">
      <c r="B290" s="68">
        <v>2024</v>
      </c>
      <c r="C290" s="68">
        <v>891780111</v>
      </c>
      <c r="D290" s="69" t="s">
        <v>64</v>
      </c>
      <c r="E290" s="70" t="s">
        <v>13113</v>
      </c>
      <c r="F290" s="70" t="s">
        <v>13112</v>
      </c>
      <c r="G290" s="251">
        <v>0</v>
      </c>
      <c r="H290" s="67" t="s">
        <v>72</v>
      </c>
      <c r="I290" s="69" t="s">
        <v>65</v>
      </c>
      <c r="J290" s="70" t="s">
        <v>13111</v>
      </c>
      <c r="K290" s="70">
        <v>13200000</v>
      </c>
      <c r="L290" s="68" t="s">
        <v>67</v>
      </c>
      <c r="M290" s="71" t="s">
        <v>13110</v>
      </c>
      <c r="N290" s="71">
        <v>1221970531</v>
      </c>
      <c r="O290" s="71">
        <v>1585</v>
      </c>
      <c r="P290" s="334">
        <v>45489</v>
      </c>
      <c r="Q290" s="70">
        <v>420000000</v>
      </c>
      <c r="R290" s="334">
        <v>45512</v>
      </c>
      <c r="S290" s="70">
        <v>13200000</v>
      </c>
      <c r="T290" s="67" t="s">
        <v>66</v>
      </c>
      <c r="U290" s="71">
        <v>36723796</v>
      </c>
      <c r="V290" s="71" t="s">
        <v>13048</v>
      </c>
      <c r="W290" s="78">
        <v>45510</v>
      </c>
      <c r="X290" s="78">
        <v>45512</v>
      </c>
      <c r="Y290" s="251" t="s">
        <v>74</v>
      </c>
      <c r="Z290" s="78">
        <v>45626</v>
      </c>
      <c r="AA290" s="71">
        <f t="shared" si="20"/>
        <v>114</v>
      </c>
      <c r="AB290" s="70">
        <v>0</v>
      </c>
      <c r="AC290" s="70">
        <v>0</v>
      </c>
      <c r="AD290" s="70">
        <v>0</v>
      </c>
      <c r="AE290" s="76" t="s">
        <v>74</v>
      </c>
      <c r="AF290" s="71">
        <f t="shared" si="21"/>
        <v>0</v>
      </c>
      <c r="AG290" s="70">
        <v>0</v>
      </c>
      <c r="AH290" s="70">
        <v>0</v>
      </c>
      <c r="AI290" s="76" t="s">
        <v>74</v>
      </c>
      <c r="AJ290" s="67">
        <v>0</v>
      </c>
      <c r="AK290" s="76" t="s">
        <v>74</v>
      </c>
      <c r="AL290" s="76" t="s">
        <v>74</v>
      </c>
      <c r="AM290" s="71">
        <f t="shared" si="22"/>
        <v>0</v>
      </c>
      <c r="AN290" s="71">
        <f>+K290+AC290-AH290</f>
        <v>13200000</v>
      </c>
      <c r="AO290" s="67" t="s">
        <v>66</v>
      </c>
      <c r="AP290" s="70">
        <v>13200000</v>
      </c>
      <c r="AQ290" s="67" t="s">
        <v>94</v>
      </c>
      <c r="AR290" s="70">
        <v>0</v>
      </c>
      <c r="AS290" s="80" t="s">
        <v>74</v>
      </c>
      <c r="AT290" s="135">
        <v>3300000</v>
      </c>
      <c r="AU290" s="82">
        <f t="shared" si="23"/>
        <v>9900000</v>
      </c>
      <c r="AV290" s="83">
        <f t="shared" si="24"/>
        <v>0.25</v>
      </c>
      <c r="AW290" s="80" t="s">
        <v>74</v>
      </c>
      <c r="AX290" s="67" t="s">
        <v>95</v>
      </c>
      <c r="AY290" s="185" t="s">
        <v>13109</v>
      </c>
      <c r="AZ290" s="68" t="s">
        <v>66</v>
      </c>
      <c r="BA290" s="68" t="s">
        <v>66</v>
      </c>
    </row>
    <row r="291" spans="2:53" x14ac:dyDescent="0.25">
      <c r="B291" s="68">
        <v>2024</v>
      </c>
      <c r="C291" s="68">
        <v>891780111</v>
      </c>
      <c r="D291" s="69" t="s">
        <v>64</v>
      </c>
      <c r="E291" s="70" t="s">
        <v>13108</v>
      </c>
      <c r="F291" s="70" t="s">
        <v>13107</v>
      </c>
      <c r="G291" s="251">
        <v>0</v>
      </c>
      <c r="H291" s="67" t="s">
        <v>72</v>
      </c>
      <c r="I291" s="69" t="s">
        <v>65</v>
      </c>
      <c r="J291" s="70" t="s">
        <v>13106</v>
      </c>
      <c r="K291" s="70">
        <v>3000000</v>
      </c>
      <c r="L291" s="68" t="s">
        <v>67</v>
      </c>
      <c r="M291" s="71" t="s">
        <v>13105</v>
      </c>
      <c r="N291" s="71">
        <v>1083030113</v>
      </c>
      <c r="O291" s="71">
        <v>1560</v>
      </c>
      <c r="P291" s="334">
        <v>45483</v>
      </c>
      <c r="Q291" s="70">
        <v>79800000</v>
      </c>
      <c r="R291" s="334">
        <v>45513</v>
      </c>
      <c r="S291" s="70">
        <v>3000000</v>
      </c>
      <c r="T291" s="67" t="s">
        <v>66</v>
      </c>
      <c r="U291" s="71">
        <v>85155333</v>
      </c>
      <c r="V291" s="71" t="s">
        <v>12146</v>
      </c>
      <c r="W291" s="78">
        <v>45512</v>
      </c>
      <c r="X291" s="78">
        <v>45513</v>
      </c>
      <c r="Y291" s="251" t="s">
        <v>74</v>
      </c>
      <c r="Z291" s="78">
        <v>45544</v>
      </c>
      <c r="AA291" s="71">
        <f t="shared" si="20"/>
        <v>31</v>
      </c>
      <c r="AB291" s="70">
        <v>1</v>
      </c>
      <c r="AC291" s="70">
        <v>1500000</v>
      </c>
      <c r="AD291" s="70">
        <v>0</v>
      </c>
      <c r="AE291" s="76" t="s">
        <v>74</v>
      </c>
      <c r="AF291" s="71">
        <f t="shared" si="21"/>
        <v>0</v>
      </c>
      <c r="AG291" s="70">
        <v>0</v>
      </c>
      <c r="AH291" s="70">
        <v>0</v>
      </c>
      <c r="AI291" s="76" t="s">
        <v>74</v>
      </c>
      <c r="AJ291" s="67">
        <v>0</v>
      </c>
      <c r="AK291" s="76" t="s">
        <v>74</v>
      </c>
      <c r="AL291" s="76" t="s">
        <v>74</v>
      </c>
      <c r="AM291" s="71">
        <f t="shared" si="22"/>
        <v>0</v>
      </c>
      <c r="AN291" s="71">
        <f>+K291+AC291-AH291</f>
        <v>4500000</v>
      </c>
      <c r="AO291" s="67" t="s">
        <v>66</v>
      </c>
      <c r="AP291" s="70">
        <v>3000000</v>
      </c>
      <c r="AQ291" s="67" t="s">
        <v>94</v>
      </c>
      <c r="AR291" s="70">
        <v>0</v>
      </c>
      <c r="AS291" s="80" t="s">
        <v>74</v>
      </c>
      <c r="AT291" s="135">
        <v>4500000</v>
      </c>
      <c r="AU291" s="82">
        <f t="shared" si="23"/>
        <v>0</v>
      </c>
      <c r="AV291" s="83">
        <f t="shared" si="24"/>
        <v>1</v>
      </c>
      <c r="AW291" s="80" t="s">
        <v>74</v>
      </c>
      <c r="AX291" s="67" t="s">
        <v>95</v>
      </c>
      <c r="AY291" s="185" t="s">
        <v>13104</v>
      </c>
      <c r="AZ291" s="68" t="s">
        <v>66</v>
      </c>
      <c r="BA291" s="68" t="s">
        <v>66</v>
      </c>
    </row>
    <row r="292" spans="2:53" x14ac:dyDescent="0.25">
      <c r="B292" s="68">
        <v>2024</v>
      </c>
      <c r="C292" s="68">
        <v>891780111</v>
      </c>
      <c r="D292" s="69" t="s">
        <v>64</v>
      </c>
      <c r="E292" s="70" t="s">
        <v>13103</v>
      </c>
      <c r="F292" s="70" t="s">
        <v>13102</v>
      </c>
      <c r="G292" s="251">
        <v>0</v>
      </c>
      <c r="H292" s="67" t="s">
        <v>72</v>
      </c>
      <c r="I292" s="69" t="s">
        <v>65</v>
      </c>
      <c r="J292" s="70" t="s">
        <v>13101</v>
      </c>
      <c r="K292" s="70">
        <v>6000000</v>
      </c>
      <c r="L292" s="68" t="s">
        <v>67</v>
      </c>
      <c r="M292" s="71" t="s">
        <v>13100</v>
      </c>
      <c r="N292" s="71">
        <v>79541443</v>
      </c>
      <c r="O292" s="71">
        <v>1560</v>
      </c>
      <c r="P292" s="334">
        <v>45483</v>
      </c>
      <c r="Q292" s="70">
        <v>79800000</v>
      </c>
      <c r="R292" s="334">
        <v>45513</v>
      </c>
      <c r="S292" s="70">
        <v>6000000</v>
      </c>
      <c r="T292" s="67" t="s">
        <v>66</v>
      </c>
      <c r="U292" s="71">
        <v>85155333</v>
      </c>
      <c r="V292" s="71" t="s">
        <v>12146</v>
      </c>
      <c r="W292" s="78">
        <v>45512</v>
      </c>
      <c r="X292" s="78">
        <v>45513</v>
      </c>
      <c r="Y292" s="251" t="s">
        <v>74</v>
      </c>
      <c r="Z292" s="78">
        <v>45574</v>
      </c>
      <c r="AA292" s="71">
        <f t="shared" si="20"/>
        <v>61</v>
      </c>
      <c r="AB292" s="70">
        <v>0</v>
      </c>
      <c r="AC292" s="70">
        <v>0</v>
      </c>
      <c r="AD292" s="70">
        <v>0</v>
      </c>
      <c r="AE292" s="76" t="s">
        <v>74</v>
      </c>
      <c r="AF292" s="71">
        <f t="shared" si="21"/>
        <v>0</v>
      </c>
      <c r="AG292" s="70">
        <v>0</v>
      </c>
      <c r="AH292" s="70">
        <v>0</v>
      </c>
      <c r="AI292" s="76" t="s">
        <v>74</v>
      </c>
      <c r="AJ292" s="67">
        <v>0</v>
      </c>
      <c r="AK292" s="76" t="s">
        <v>74</v>
      </c>
      <c r="AL292" s="76" t="s">
        <v>74</v>
      </c>
      <c r="AM292" s="71">
        <f t="shared" si="22"/>
        <v>0</v>
      </c>
      <c r="AN292" s="71">
        <f>+K292+AC292-AH292</f>
        <v>6000000</v>
      </c>
      <c r="AO292" s="67" t="s">
        <v>66</v>
      </c>
      <c r="AP292" s="70">
        <v>6000000</v>
      </c>
      <c r="AQ292" s="67" t="s">
        <v>94</v>
      </c>
      <c r="AR292" s="70">
        <v>0</v>
      </c>
      <c r="AS292" s="80" t="s">
        <v>74</v>
      </c>
      <c r="AT292" s="135">
        <v>3000000</v>
      </c>
      <c r="AU292" s="82">
        <f t="shared" si="23"/>
        <v>3000000</v>
      </c>
      <c r="AV292" s="83">
        <f t="shared" si="24"/>
        <v>0.5</v>
      </c>
      <c r="AW292" s="80" t="s">
        <v>74</v>
      </c>
      <c r="AX292" s="67" t="s">
        <v>95</v>
      </c>
      <c r="AY292" s="185" t="s">
        <v>13099</v>
      </c>
      <c r="AZ292" s="68" t="s">
        <v>66</v>
      </c>
      <c r="BA292" s="68" t="s">
        <v>66</v>
      </c>
    </row>
    <row r="293" spans="2:53" x14ac:dyDescent="0.25">
      <c r="B293" s="68">
        <v>2024</v>
      </c>
      <c r="C293" s="68">
        <v>891780111</v>
      </c>
      <c r="D293" s="69" t="s">
        <v>64</v>
      </c>
      <c r="E293" s="70" t="s">
        <v>13098</v>
      </c>
      <c r="F293" s="70" t="s">
        <v>13097</v>
      </c>
      <c r="G293" s="251">
        <v>0</v>
      </c>
      <c r="H293" s="67" t="s">
        <v>72</v>
      </c>
      <c r="I293" s="69" t="s">
        <v>65</v>
      </c>
      <c r="J293" s="70" t="s">
        <v>13096</v>
      </c>
      <c r="K293" s="70">
        <v>3500000</v>
      </c>
      <c r="L293" s="68" t="s">
        <v>67</v>
      </c>
      <c r="M293" s="71" t="s">
        <v>13095</v>
      </c>
      <c r="N293" s="71">
        <v>1082914133</v>
      </c>
      <c r="O293" s="71">
        <v>1560</v>
      </c>
      <c r="P293" s="334">
        <v>45483</v>
      </c>
      <c r="Q293" s="70">
        <v>79800000</v>
      </c>
      <c r="R293" s="334">
        <v>45513</v>
      </c>
      <c r="S293" s="70">
        <v>3500000</v>
      </c>
      <c r="T293" s="67" t="s">
        <v>66</v>
      </c>
      <c r="U293" s="71">
        <v>85155333</v>
      </c>
      <c r="V293" s="71" t="s">
        <v>12146</v>
      </c>
      <c r="W293" s="78">
        <v>45512</v>
      </c>
      <c r="X293" s="78">
        <v>45513</v>
      </c>
      <c r="Y293" s="251" t="s">
        <v>74</v>
      </c>
      <c r="Z293" s="78">
        <v>45544</v>
      </c>
      <c r="AA293" s="71">
        <f t="shared" si="20"/>
        <v>31</v>
      </c>
      <c r="AB293" s="70">
        <v>0</v>
      </c>
      <c r="AC293" s="70">
        <v>0</v>
      </c>
      <c r="AD293" s="70">
        <v>0</v>
      </c>
      <c r="AE293" s="76" t="s">
        <v>74</v>
      </c>
      <c r="AF293" s="71">
        <f t="shared" si="21"/>
        <v>0</v>
      </c>
      <c r="AG293" s="70">
        <v>0</v>
      </c>
      <c r="AH293" s="70">
        <v>0</v>
      </c>
      <c r="AI293" s="76" t="s">
        <v>74</v>
      </c>
      <c r="AJ293" s="67">
        <v>0</v>
      </c>
      <c r="AK293" s="76" t="s">
        <v>74</v>
      </c>
      <c r="AL293" s="76" t="s">
        <v>74</v>
      </c>
      <c r="AM293" s="71">
        <f t="shared" si="22"/>
        <v>0</v>
      </c>
      <c r="AN293" s="71">
        <f>+K293+AC293-AH293</f>
        <v>3500000</v>
      </c>
      <c r="AO293" s="67" t="s">
        <v>66</v>
      </c>
      <c r="AP293" s="70">
        <v>3500000</v>
      </c>
      <c r="AQ293" s="67" t="s">
        <v>94</v>
      </c>
      <c r="AR293" s="70">
        <v>0</v>
      </c>
      <c r="AS293" s="80" t="s">
        <v>74</v>
      </c>
      <c r="AT293" s="135">
        <v>3500000</v>
      </c>
      <c r="AU293" s="82">
        <f t="shared" si="23"/>
        <v>0</v>
      </c>
      <c r="AV293" s="83">
        <f t="shared" si="24"/>
        <v>1</v>
      </c>
      <c r="AW293" s="80" t="s">
        <v>74</v>
      </c>
      <c r="AX293" s="67" t="s">
        <v>95</v>
      </c>
      <c r="AY293" s="185" t="s">
        <v>13094</v>
      </c>
      <c r="AZ293" s="68" t="s">
        <v>66</v>
      </c>
      <c r="BA293" s="68" t="s">
        <v>66</v>
      </c>
    </row>
    <row r="294" spans="2:53" x14ac:dyDescent="0.25">
      <c r="B294" s="68">
        <v>2024</v>
      </c>
      <c r="C294" s="68">
        <v>891780111</v>
      </c>
      <c r="D294" s="69" t="s">
        <v>64</v>
      </c>
      <c r="E294" s="70" t="s">
        <v>13093</v>
      </c>
      <c r="F294" s="70" t="s">
        <v>13092</v>
      </c>
      <c r="G294" s="251">
        <v>0</v>
      </c>
      <c r="H294" s="67" t="s">
        <v>72</v>
      </c>
      <c r="I294" s="69" t="s">
        <v>65</v>
      </c>
      <c r="J294" s="70" t="s">
        <v>13091</v>
      </c>
      <c r="K294" s="70">
        <v>3000000</v>
      </c>
      <c r="L294" s="68" t="s">
        <v>67</v>
      </c>
      <c r="M294" s="71" t="s">
        <v>13090</v>
      </c>
      <c r="N294" s="71">
        <v>1082998091</v>
      </c>
      <c r="O294" s="71">
        <v>1560</v>
      </c>
      <c r="P294" s="334">
        <v>45483</v>
      </c>
      <c r="Q294" s="70">
        <v>79800000</v>
      </c>
      <c r="R294" s="334">
        <v>45517</v>
      </c>
      <c r="S294" s="70">
        <v>3000000</v>
      </c>
      <c r="T294" s="67" t="s">
        <v>66</v>
      </c>
      <c r="U294" s="71">
        <v>85155333</v>
      </c>
      <c r="V294" s="71" t="s">
        <v>12146</v>
      </c>
      <c r="W294" s="78">
        <v>45512</v>
      </c>
      <c r="X294" s="78">
        <v>45517</v>
      </c>
      <c r="Y294" s="251" t="s">
        <v>74</v>
      </c>
      <c r="Z294" s="78">
        <v>45548</v>
      </c>
      <c r="AA294" s="71">
        <f t="shared" si="20"/>
        <v>31</v>
      </c>
      <c r="AB294" s="70">
        <v>0</v>
      </c>
      <c r="AC294" s="70">
        <v>0</v>
      </c>
      <c r="AD294" s="70">
        <v>0</v>
      </c>
      <c r="AE294" s="76" t="s">
        <v>74</v>
      </c>
      <c r="AF294" s="71">
        <f t="shared" si="21"/>
        <v>0</v>
      </c>
      <c r="AG294" s="70">
        <v>0</v>
      </c>
      <c r="AH294" s="70">
        <v>0</v>
      </c>
      <c r="AI294" s="76" t="s">
        <v>74</v>
      </c>
      <c r="AJ294" s="67">
        <v>0</v>
      </c>
      <c r="AK294" s="76" t="s">
        <v>74</v>
      </c>
      <c r="AL294" s="76" t="s">
        <v>74</v>
      </c>
      <c r="AM294" s="71">
        <f t="shared" si="22"/>
        <v>0</v>
      </c>
      <c r="AN294" s="71">
        <f>+K294+AC294-AH294</f>
        <v>3000000</v>
      </c>
      <c r="AO294" s="67" t="s">
        <v>66</v>
      </c>
      <c r="AP294" s="70">
        <v>3000000</v>
      </c>
      <c r="AQ294" s="67" t="s">
        <v>94</v>
      </c>
      <c r="AR294" s="70">
        <v>0</v>
      </c>
      <c r="AS294" s="80" t="s">
        <v>74</v>
      </c>
      <c r="AT294" s="135">
        <v>3000000</v>
      </c>
      <c r="AU294" s="82">
        <f t="shared" si="23"/>
        <v>0</v>
      </c>
      <c r="AV294" s="83">
        <f t="shared" si="24"/>
        <v>1</v>
      </c>
      <c r="AW294" s="80" t="s">
        <v>74</v>
      </c>
      <c r="AX294" s="67" t="s">
        <v>95</v>
      </c>
      <c r="AY294" s="185" t="s">
        <v>13089</v>
      </c>
      <c r="AZ294" s="68" t="s">
        <v>66</v>
      </c>
      <c r="BA294" s="68" t="s">
        <v>66</v>
      </c>
    </row>
    <row r="295" spans="2:53" x14ac:dyDescent="0.25">
      <c r="B295" s="68">
        <v>2024</v>
      </c>
      <c r="C295" s="68">
        <v>891780111</v>
      </c>
      <c r="D295" s="69" t="s">
        <v>64</v>
      </c>
      <c r="E295" s="70" t="s">
        <v>13088</v>
      </c>
      <c r="F295" s="70" t="s">
        <v>13087</v>
      </c>
      <c r="G295" s="251">
        <v>0</v>
      </c>
      <c r="H295" s="67" t="s">
        <v>72</v>
      </c>
      <c r="I295" s="69" t="s">
        <v>65</v>
      </c>
      <c r="J295" s="70" t="s">
        <v>13086</v>
      </c>
      <c r="K295" s="70">
        <v>3000000</v>
      </c>
      <c r="L295" s="68" t="s">
        <v>67</v>
      </c>
      <c r="M295" s="71" t="s">
        <v>13085</v>
      </c>
      <c r="N295" s="71">
        <v>85474379</v>
      </c>
      <c r="O295" s="71">
        <v>1560</v>
      </c>
      <c r="P295" s="334">
        <v>45483</v>
      </c>
      <c r="Q295" s="70">
        <v>79800000</v>
      </c>
      <c r="R295" s="334">
        <v>45517</v>
      </c>
      <c r="S295" s="70">
        <v>3000000</v>
      </c>
      <c r="T295" s="67" t="s">
        <v>66</v>
      </c>
      <c r="U295" s="71">
        <v>85155333</v>
      </c>
      <c r="V295" s="71" t="s">
        <v>12146</v>
      </c>
      <c r="W295" s="78">
        <v>45513</v>
      </c>
      <c r="X295" s="78">
        <v>45517</v>
      </c>
      <c r="Y295" s="251" t="s">
        <v>74</v>
      </c>
      <c r="Z295" s="78">
        <v>45548</v>
      </c>
      <c r="AA295" s="71">
        <f t="shared" si="20"/>
        <v>31</v>
      </c>
      <c r="AB295" s="70">
        <v>0</v>
      </c>
      <c r="AC295" s="70">
        <v>0</v>
      </c>
      <c r="AD295" s="70">
        <v>0</v>
      </c>
      <c r="AE295" s="76" t="s">
        <v>74</v>
      </c>
      <c r="AF295" s="71">
        <f t="shared" si="21"/>
        <v>0</v>
      </c>
      <c r="AG295" s="70">
        <v>0</v>
      </c>
      <c r="AH295" s="70">
        <v>0</v>
      </c>
      <c r="AI295" s="76" t="s">
        <v>74</v>
      </c>
      <c r="AJ295" s="67">
        <v>0</v>
      </c>
      <c r="AK295" s="76" t="s">
        <v>74</v>
      </c>
      <c r="AL295" s="76" t="s">
        <v>74</v>
      </c>
      <c r="AM295" s="71">
        <f t="shared" si="22"/>
        <v>0</v>
      </c>
      <c r="AN295" s="71">
        <f>+K295+AC295-AH295</f>
        <v>3000000</v>
      </c>
      <c r="AO295" s="67" t="s">
        <v>66</v>
      </c>
      <c r="AP295" s="70">
        <v>3000000</v>
      </c>
      <c r="AQ295" s="67" t="s">
        <v>94</v>
      </c>
      <c r="AR295" s="70">
        <v>0</v>
      </c>
      <c r="AS295" s="80" t="s">
        <v>74</v>
      </c>
      <c r="AT295" s="135">
        <v>3000000</v>
      </c>
      <c r="AU295" s="82">
        <f t="shared" si="23"/>
        <v>0</v>
      </c>
      <c r="AV295" s="83">
        <f t="shared" si="24"/>
        <v>1</v>
      </c>
      <c r="AW295" s="80" t="s">
        <v>74</v>
      </c>
      <c r="AX295" s="67" t="s">
        <v>95</v>
      </c>
      <c r="AY295" s="185" t="s">
        <v>13084</v>
      </c>
      <c r="AZ295" s="68" t="s">
        <v>66</v>
      </c>
      <c r="BA295" s="68" t="s">
        <v>66</v>
      </c>
    </row>
    <row r="296" spans="2:53" x14ac:dyDescent="0.25">
      <c r="B296" s="68">
        <v>2024</v>
      </c>
      <c r="C296" s="68">
        <v>891780111</v>
      </c>
      <c r="D296" s="69" t="s">
        <v>64</v>
      </c>
      <c r="E296" s="70" t="s">
        <v>13083</v>
      </c>
      <c r="F296" s="70" t="s">
        <v>13082</v>
      </c>
      <c r="G296" s="251">
        <v>0</v>
      </c>
      <c r="H296" s="67" t="s">
        <v>72</v>
      </c>
      <c r="I296" s="69" t="s">
        <v>65</v>
      </c>
      <c r="J296" s="70" t="s">
        <v>13081</v>
      </c>
      <c r="K296" s="70">
        <v>3000000</v>
      </c>
      <c r="L296" s="68" t="s">
        <v>67</v>
      </c>
      <c r="M296" s="71" t="s">
        <v>13080</v>
      </c>
      <c r="N296" s="71">
        <v>36560284</v>
      </c>
      <c r="O296" s="71">
        <v>1560</v>
      </c>
      <c r="P296" s="334">
        <v>45483</v>
      </c>
      <c r="Q296" s="70">
        <v>79800000</v>
      </c>
      <c r="R296" s="334">
        <v>45517</v>
      </c>
      <c r="S296" s="70">
        <v>3000000</v>
      </c>
      <c r="T296" s="67" t="s">
        <v>66</v>
      </c>
      <c r="U296" s="71">
        <v>85155333</v>
      </c>
      <c r="V296" s="71" t="s">
        <v>12146</v>
      </c>
      <c r="W296" s="78">
        <v>45513</v>
      </c>
      <c r="X296" s="78">
        <v>45517</v>
      </c>
      <c r="Y296" s="251" t="s">
        <v>74</v>
      </c>
      <c r="Z296" s="78">
        <v>45548</v>
      </c>
      <c r="AA296" s="71">
        <f t="shared" si="20"/>
        <v>31</v>
      </c>
      <c r="AB296" s="70">
        <v>0</v>
      </c>
      <c r="AC296" s="70">
        <v>0</v>
      </c>
      <c r="AD296" s="70">
        <v>0</v>
      </c>
      <c r="AE296" s="76" t="s">
        <v>74</v>
      </c>
      <c r="AF296" s="71">
        <f t="shared" si="21"/>
        <v>0</v>
      </c>
      <c r="AG296" s="70">
        <v>0</v>
      </c>
      <c r="AH296" s="70">
        <v>0</v>
      </c>
      <c r="AI296" s="76" t="s">
        <v>74</v>
      </c>
      <c r="AJ296" s="67">
        <v>0</v>
      </c>
      <c r="AK296" s="76" t="s">
        <v>74</v>
      </c>
      <c r="AL296" s="76" t="s">
        <v>74</v>
      </c>
      <c r="AM296" s="71">
        <f t="shared" si="22"/>
        <v>0</v>
      </c>
      <c r="AN296" s="71">
        <f>+K296+AC296-AH296</f>
        <v>3000000</v>
      </c>
      <c r="AO296" s="67" t="s">
        <v>66</v>
      </c>
      <c r="AP296" s="70">
        <v>3000000</v>
      </c>
      <c r="AQ296" s="67" t="s">
        <v>94</v>
      </c>
      <c r="AR296" s="70">
        <v>0</v>
      </c>
      <c r="AS296" s="80" t="s">
        <v>74</v>
      </c>
      <c r="AT296" s="135">
        <v>3000000</v>
      </c>
      <c r="AU296" s="82">
        <f t="shared" si="23"/>
        <v>0</v>
      </c>
      <c r="AV296" s="83">
        <f t="shared" si="24"/>
        <v>1</v>
      </c>
      <c r="AW296" s="80" t="s">
        <v>74</v>
      </c>
      <c r="AX296" s="67" t="s">
        <v>95</v>
      </c>
      <c r="AY296" s="185" t="s">
        <v>13079</v>
      </c>
      <c r="AZ296" s="68" t="s">
        <v>66</v>
      </c>
      <c r="BA296" s="68" t="s">
        <v>66</v>
      </c>
    </row>
    <row r="297" spans="2:53" x14ac:dyDescent="0.25">
      <c r="B297" s="68">
        <v>2024</v>
      </c>
      <c r="C297" s="68">
        <v>891780111</v>
      </c>
      <c r="D297" s="69" t="s">
        <v>64</v>
      </c>
      <c r="E297" s="70" t="s">
        <v>13078</v>
      </c>
      <c r="F297" s="70" t="s">
        <v>13077</v>
      </c>
      <c r="G297" s="251">
        <v>0</v>
      </c>
      <c r="H297" s="67" t="s">
        <v>72</v>
      </c>
      <c r="I297" s="69" t="s">
        <v>65</v>
      </c>
      <c r="J297" s="70" t="s">
        <v>13076</v>
      </c>
      <c r="K297" s="70">
        <v>3000000</v>
      </c>
      <c r="L297" s="68" t="s">
        <v>67</v>
      </c>
      <c r="M297" s="71" t="s">
        <v>13075</v>
      </c>
      <c r="N297" s="71">
        <v>1082961548</v>
      </c>
      <c r="O297" s="71">
        <v>1560</v>
      </c>
      <c r="P297" s="334">
        <v>45483</v>
      </c>
      <c r="Q297" s="70">
        <v>79800000</v>
      </c>
      <c r="R297" s="334">
        <v>45517</v>
      </c>
      <c r="S297" s="70">
        <v>3000000</v>
      </c>
      <c r="T297" s="67" t="s">
        <v>66</v>
      </c>
      <c r="U297" s="71">
        <v>85155333</v>
      </c>
      <c r="V297" s="71" t="s">
        <v>12146</v>
      </c>
      <c r="W297" s="78">
        <v>45513</v>
      </c>
      <c r="X297" s="78">
        <v>45517</v>
      </c>
      <c r="Y297" s="251" t="s">
        <v>74</v>
      </c>
      <c r="Z297" s="78">
        <v>45548</v>
      </c>
      <c r="AA297" s="71">
        <f t="shared" si="20"/>
        <v>31</v>
      </c>
      <c r="AB297" s="70">
        <v>0</v>
      </c>
      <c r="AC297" s="70">
        <v>0</v>
      </c>
      <c r="AD297" s="70">
        <v>0</v>
      </c>
      <c r="AE297" s="76" t="s">
        <v>74</v>
      </c>
      <c r="AF297" s="71">
        <f t="shared" si="21"/>
        <v>0</v>
      </c>
      <c r="AG297" s="70">
        <v>0</v>
      </c>
      <c r="AH297" s="70">
        <v>0</v>
      </c>
      <c r="AI297" s="76" t="s">
        <v>74</v>
      </c>
      <c r="AJ297" s="67">
        <v>0</v>
      </c>
      <c r="AK297" s="76" t="s">
        <v>74</v>
      </c>
      <c r="AL297" s="76" t="s">
        <v>74</v>
      </c>
      <c r="AM297" s="71">
        <f t="shared" si="22"/>
        <v>0</v>
      </c>
      <c r="AN297" s="71">
        <f>+K297+AC297-AH297</f>
        <v>3000000</v>
      </c>
      <c r="AO297" s="67" t="s">
        <v>66</v>
      </c>
      <c r="AP297" s="70">
        <v>3000000</v>
      </c>
      <c r="AQ297" s="67" t="s">
        <v>94</v>
      </c>
      <c r="AR297" s="70">
        <v>0</v>
      </c>
      <c r="AS297" s="80" t="s">
        <v>74</v>
      </c>
      <c r="AT297" s="135">
        <v>3000000</v>
      </c>
      <c r="AU297" s="82">
        <f t="shared" si="23"/>
        <v>0</v>
      </c>
      <c r="AV297" s="83">
        <f t="shared" si="24"/>
        <v>1</v>
      </c>
      <c r="AW297" s="80" t="s">
        <v>74</v>
      </c>
      <c r="AX297" s="67" t="s">
        <v>95</v>
      </c>
      <c r="AY297" s="185" t="s">
        <v>13074</v>
      </c>
      <c r="AZ297" s="68" t="s">
        <v>66</v>
      </c>
      <c r="BA297" s="68" t="s">
        <v>66</v>
      </c>
    </row>
    <row r="298" spans="2:53" x14ac:dyDescent="0.25">
      <c r="B298" s="68">
        <v>2024</v>
      </c>
      <c r="C298" s="68">
        <v>891780111</v>
      </c>
      <c r="D298" s="69" t="s">
        <v>64</v>
      </c>
      <c r="E298" s="70" t="s">
        <v>13073</v>
      </c>
      <c r="F298" s="70" t="s">
        <v>13072</v>
      </c>
      <c r="G298" s="251">
        <v>0</v>
      </c>
      <c r="H298" s="67" t="s">
        <v>72</v>
      </c>
      <c r="I298" s="69" t="s">
        <v>65</v>
      </c>
      <c r="J298" s="70" t="s">
        <v>13071</v>
      </c>
      <c r="K298" s="70">
        <v>12000000</v>
      </c>
      <c r="L298" s="68" t="s">
        <v>67</v>
      </c>
      <c r="M298" s="71" t="s">
        <v>13070</v>
      </c>
      <c r="N298" s="71">
        <v>1082920511</v>
      </c>
      <c r="O298" s="71">
        <v>1585</v>
      </c>
      <c r="P298" s="334">
        <v>45489</v>
      </c>
      <c r="Q298" s="70">
        <v>420000000</v>
      </c>
      <c r="R298" s="334">
        <v>45517</v>
      </c>
      <c r="S298" s="70">
        <v>12000000</v>
      </c>
      <c r="T298" s="67" t="s">
        <v>66</v>
      </c>
      <c r="U298" s="71">
        <v>85155333</v>
      </c>
      <c r="V298" s="71" t="s">
        <v>12146</v>
      </c>
      <c r="W298" s="78">
        <v>45513</v>
      </c>
      <c r="X298" s="78">
        <v>45517</v>
      </c>
      <c r="Y298" s="251" t="s">
        <v>74</v>
      </c>
      <c r="Z298" s="78">
        <v>45626</v>
      </c>
      <c r="AA298" s="71">
        <f t="shared" si="20"/>
        <v>109</v>
      </c>
      <c r="AB298" s="70">
        <v>0</v>
      </c>
      <c r="AC298" s="70">
        <v>0</v>
      </c>
      <c r="AD298" s="70">
        <v>0</v>
      </c>
      <c r="AE298" s="76" t="s">
        <v>74</v>
      </c>
      <c r="AF298" s="71">
        <f t="shared" si="21"/>
        <v>0</v>
      </c>
      <c r="AG298" s="70">
        <v>0</v>
      </c>
      <c r="AH298" s="70">
        <v>0</v>
      </c>
      <c r="AI298" s="76" t="s">
        <v>74</v>
      </c>
      <c r="AJ298" s="67">
        <v>0</v>
      </c>
      <c r="AK298" s="76" t="s">
        <v>74</v>
      </c>
      <c r="AL298" s="76" t="s">
        <v>74</v>
      </c>
      <c r="AM298" s="71">
        <f t="shared" si="22"/>
        <v>0</v>
      </c>
      <c r="AN298" s="71">
        <f>+K298+AC298-AH298</f>
        <v>12000000</v>
      </c>
      <c r="AO298" s="67" t="s">
        <v>66</v>
      </c>
      <c r="AP298" s="70">
        <v>12000000</v>
      </c>
      <c r="AQ298" s="67" t="s">
        <v>94</v>
      </c>
      <c r="AR298" s="70">
        <v>0</v>
      </c>
      <c r="AS298" s="80" t="s">
        <v>74</v>
      </c>
      <c r="AT298" s="135">
        <v>3000000</v>
      </c>
      <c r="AU298" s="82">
        <f t="shared" si="23"/>
        <v>9000000</v>
      </c>
      <c r="AV298" s="83">
        <f t="shared" si="24"/>
        <v>0.25</v>
      </c>
      <c r="AW298" s="80" t="s">
        <v>74</v>
      </c>
      <c r="AX298" s="67" t="s">
        <v>95</v>
      </c>
      <c r="AY298" s="185" t="s">
        <v>13069</v>
      </c>
      <c r="AZ298" s="68" t="s">
        <v>66</v>
      </c>
      <c r="BA298" s="68" t="s">
        <v>66</v>
      </c>
    </row>
    <row r="299" spans="2:53" ht="14.45" customHeight="1" x14ac:dyDescent="0.25">
      <c r="B299" s="68">
        <v>2024</v>
      </c>
      <c r="C299" s="68">
        <v>891780111</v>
      </c>
      <c r="D299" s="69" t="s">
        <v>64</v>
      </c>
      <c r="E299" s="70" t="s">
        <v>13068</v>
      </c>
      <c r="F299" s="70" t="s">
        <v>13067</v>
      </c>
      <c r="G299" s="251">
        <v>0</v>
      </c>
      <c r="H299" s="67" t="s">
        <v>72</v>
      </c>
      <c r="I299" s="69" t="s">
        <v>65</v>
      </c>
      <c r="J299" s="70" t="s">
        <v>13066</v>
      </c>
      <c r="K299" s="70">
        <v>10000000</v>
      </c>
      <c r="L299" s="68" t="s">
        <v>67</v>
      </c>
      <c r="M299" s="71" t="s">
        <v>13065</v>
      </c>
      <c r="N299" s="71">
        <v>1062402254</v>
      </c>
      <c r="O299" s="71">
        <v>1585</v>
      </c>
      <c r="P299" s="334">
        <v>45489</v>
      </c>
      <c r="Q299" s="70">
        <v>420000000</v>
      </c>
      <c r="R299" s="334">
        <v>45517</v>
      </c>
      <c r="S299" s="70">
        <v>10000000</v>
      </c>
      <c r="T299" s="67" t="s">
        <v>66</v>
      </c>
      <c r="U299" s="71">
        <v>57294316</v>
      </c>
      <c r="V299" s="71" t="s">
        <v>13064</v>
      </c>
      <c r="W299" s="78">
        <v>45513</v>
      </c>
      <c r="X299" s="78">
        <v>45517</v>
      </c>
      <c r="Y299" s="251" t="s">
        <v>74</v>
      </c>
      <c r="Z299" s="78">
        <v>45626</v>
      </c>
      <c r="AA299" s="71">
        <f t="shared" si="20"/>
        <v>109</v>
      </c>
      <c r="AB299" s="70">
        <v>0</v>
      </c>
      <c r="AC299" s="70">
        <v>0</v>
      </c>
      <c r="AD299" s="70">
        <v>0</v>
      </c>
      <c r="AE299" s="76" t="s">
        <v>74</v>
      </c>
      <c r="AF299" s="71">
        <f t="shared" si="21"/>
        <v>0</v>
      </c>
      <c r="AG299" s="70">
        <v>0</v>
      </c>
      <c r="AH299" s="70">
        <v>0</v>
      </c>
      <c r="AI299" s="76" t="s">
        <v>74</v>
      </c>
      <c r="AJ299" s="67">
        <v>0</v>
      </c>
      <c r="AK299" s="76" t="s">
        <v>74</v>
      </c>
      <c r="AL299" s="76" t="s">
        <v>74</v>
      </c>
      <c r="AM299" s="71">
        <f t="shared" si="22"/>
        <v>0</v>
      </c>
      <c r="AN299" s="71">
        <f>+K299+AC299-AH299</f>
        <v>10000000</v>
      </c>
      <c r="AO299" s="67" t="s">
        <v>66</v>
      </c>
      <c r="AP299" s="70">
        <v>10000000</v>
      </c>
      <c r="AQ299" s="67" t="s">
        <v>94</v>
      </c>
      <c r="AR299" s="70">
        <v>0</v>
      </c>
      <c r="AS299" s="80" t="s">
        <v>74</v>
      </c>
      <c r="AT299" s="135">
        <v>2500000</v>
      </c>
      <c r="AU299" s="82">
        <f t="shared" si="23"/>
        <v>7500000</v>
      </c>
      <c r="AV299" s="83">
        <f t="shared" si="24"/>
        <v>0.25</v>
      </c>
      <c r="AW299" s="80" t="s">
        <v>74</v>
      </c>
      <c r="AX299" s="67" t="s">
        <v>95</v>
      </c>
      <c r="AY299" s="185" t="s">
        <v>13063</v>
      </c>
      <c r="AZ299" s="68" t="s">
        <v>66</v>
      </c>
      <c r="BA299" s="68" t="s">
        <v>66</v>
      </c>
    </row>
    <row r="300" spans="2:53" ht="14.45" customHeight="1" x14ac:dyDescent="0.25">
      <c r="B300" s="68">
        <v>2024</v>
      </c>
      <c r="C300" s="68">
        <v>891780111</v>
      </c>
      <c r="D300" s="69" t="s">
        <v>64</v>
      </c>
      <c r="E300" s="70" t="s">
        <v>13062</v>
      </c>
      <c r="F300" s="70" t="s">
        <v>13061</v>
      </c>
      <c r="G300" s="251">
        <v>0</v>
      </c>
      <c r="H300" s="67" t="s">
        <v>72</v>
      </c>
      <c r="I300" s="69" t="s">
        <v>65</v>
      </c>
      <c r="J300" s="70" t="s">
        <v>13060</v>
      </c>
      <c r="K300" s="70">
        <v>13200000</v>
      </c>
      <c r="L300" s="68" t="s">
        <v>67</v>
      </c>
      <c r="M300" s="71" t="s">
        <v>13059</v>
      </c>
      <c r="N300" s="71">
        <v>57444678</v>
      </c>
      <c r="O300" s="71">
        <v>1585</v>
      </c>
      <c r="P300" s="334">
        <v>45489</v>
      </c>
      <c r="Q300" s="70">
        <v>420000000</v>
      </c>
      <c r="R300" s="334">
        <v>45519</v>
      </c>
      <c r="S300" s="70">
        <v>13200000</v>
      </c>
      <c r="T300" s="67" t="s">
        <v>66</v>
      </c>
      <c r="U300" s="71">
        <v>57428039</v>
      </c>
      <c r="V300" s="71" t="s">
        <v>12402</v>
      </c>
      <c r="W300" s="78">
        <v>45516</v>
      </c>
      <c r="X300" s="78">
        <v>45519</v>
      </c>
      <c r="Y300" s="251" t="s">
        <v>74</v>
      </c>
      <c r="Z300" s="78">
        <v>45626</v>
      </c>
      <c r="AA300" s="71">
        <f t="shared" si="20"/>
        <v>107</v>
      </c>
      <c r="AB300" s="70">
        <v>0</v>
      </c>
      <c r="AC300" s="70">
        <v>0</v>
      </c>
      <c r="AD300" s="70">
        <v>0</v>
      </c>
      <c r="AE300" s="76" t="s">
        <v>74</v>
      </c>
      <c r="AF300" s="71">
        <f t="shared" si="21"/>
        <v>0</v>
      </c>
      <c r="AG300" s="70">
        <v>0</v>
      </c>
      <c r="AH300" s="70">
        <v>0</v>
      </c>
      <c r="AI300" s="76" t="s">
        <v>74</v>
      </c>
      <c r="AJ300" s="67">
        <v>0</v>
      </c>
      <c r="AK300" s="76" t="s">
        <v>74</v>
      </c>
      <c r="AL300" s="76" t="s">
        <v>74</v>
      </c>
      <c r="AM300" s="71">
        <f t="shared" si="22"/>
        <v>0</v>
      </c>
      <c r="AN300" s="71">
        <f>+K300+AC300-AH300</f>
        <v>13200000</v>
      </c>
      <c r="AO300" s="67" t="s">
        <v>66</v>
      </c>
      <c r="AP300" s="70">
        <v>13200000</v>
      </c>
      <c r="AQ300" s="67" t="s">
        <v>94</v>
      </c>
      <c r="AR300" s="70">
        <v>0</v>
      </c>
      <c r="AS300" s="80" t="s">
        <v>74</v>
      </c>
      <c r="AT300" s="135">
        <v>3300000</v>
      </c>
      <c r="AU300" s="82">
        <f t="shared" si="23"/>
        <v>9900000</v>
      </c>
      <c r="AV300" s="83">
        <f t="shared" si="24"/>
        <v>0.25</v>
      </c>
      <c r="AW300" s="80" t="s">
        <v>74</v>
      </c>
      <c r="AX300" s="67" t="s">
        <v>95</v>
      </c>
      <c r="AY300" s="185" t="s">
        <v>13058</v>
      </c>
      <c r="AZ300" s="68" t="s">
        <v>66</v>
      </c>
      <c r="BA300" s="68" t="s">
        <v>66</v>
      </c>
    </row>
    <row r="301" spans="2:53" ht="14.45" customHeight="1" x14ac:dyDescent="0.25">
      <c r="B301" s="68">
        <v>2024</v>
      </c>
      <c r="C301" s="68">
        <v>891780111</v>
      </c>
      <c r="D301" s="69" t="s">
        <v>64</v>
      </c>
      <c r="E301" s="70" t="s">
        <v>13057</v>
      </c>
      <c r="F301" s="70" t="s">
        <v>13056</v>
      </c>
      <c r="G301" s="251">
        <v>0</v>
      </c>
      <c r="H301" s="67" t="s">
        <v>72</v>
      </c>
      <c r="I301" s="69" t="s">
        <v>65</v>
      </c>
      <c r="J301" s="70" t="s">
        <v>13055</v>
      </c>
      <c r="K301" s="70">
        <v>12400000</v>
      </c>
      <c r="L301" s="68" t="s">
        <v>67</v>
      </c>
      <c r="M301" s="71" t="s">
        <v>13054</v>
      </c>
      <c r="N301" s="71">
        <v>1082916114</v>
      </c>
      <c r="O301" s="71">
        <v>1585</v>
      </c>
      <c r="P301" s="334">
        <v>45489</v>
      </c>
      <c r="Q301" s="70">
        <v>420000000</v>
      </c>
      <c r="R301" s="334">
        <v>45519</v>
      </c>
      <c r="S301" s="70">
        <v>12400000</v>
      </c>
      <c r="T301" s="67" t="s">
        <v>66</v>
      </c>
      <c r="U301" s="71">
        <v>36669284</v>
      </c>
      <c r="V301" s="71" t="s">
        <v>12203</v>
      </c>
      <c r="W301" s="78">
        <v>45516</v>
      </c>
      <c r="X301" s="78">
        <v>45519</v>
      </c>
      <c r="Y301" s="251" t="s">
        <v>74</v>
      </c>
      <c r="Z301" s="78">
        <v>45626</v>
      </c>
      <c r="AA301" s="71">
        <f t="shared" si="20"/>
        <v>107</v>
      </c>
      <c r="AB301" s="70">
        <v>0</v>
      </c>
      <c r="AC301" s="70">
        <v>0</v>
      </c>
      <c r="AD301" s="70">
        <v>0</v>
      </c>
      <c r="AE301" s="76" t="s">
        <v>74</v>
      </c>
      <c r="AF301" s="71">
        <f t="shared" si="21"/>
        <v>0</v>
      </c>
      <c r="AG301" s="70">
        <v>0</v>
      </c>
      <c r="AH301" s="70">
        <v>0</v>
      </c>
      <c r="AI301" s="76" t="s">
        <v>74</v>
      </c>
      <c r="AJ301" s="67">
        <v>0</v>
      </c>
      <c r="AK301" s="76" t="s">
        <v>74</v>
      </c>
      <c r="AL301" s="76" t="s">
        <v>74</v>
      </c>
      <c r="AM301" s="71">
        <f t="shared" si="22"/>
        <v>0</v>
      </c>
      <c r="AN301" s="71">
        <f>+K301+AC301-AH301</f>
        <v>12400000</v>
      </c>
      <c r="AO301" s="67" t="s">
        <v>66</v>
      </c>
      <c r="AP301" s="70">
        <v>12400000</v>
      </c>
      <c r="AQ301" s="67" t="s">
        <v>94</v>
      </c>
      <c r="AR301" s="70">
        <v>0</v>
      </c>
      <c r="AS301" s="80" t="s">
        <v>74</v>
      </c>
      <c r="AT301" s="135">
        <v>3100000</v>
      </c>
      <c r="AU301" s="82">
        <f t="shared" si="23"/>
        <v>9300000</v>
      </c>
      <c r="AV301" s="83">
        <f t="shared" si="24"/>
        <v>0.25</v>
      </c>
      <c r="AW301" s="80" t="s">
        <v>74</v>
      </c>
      <c r="AX301" s="67" t="s">
        <v>95</v>
      </c>
      <c r="AY301" s="185" t="s">
        <v>13053</v>
      </c>
      <c r="AZ301" s="68" t="s">
        <v>66</v>
      </c>
      <c r="BA301" s="68" t="s">
        <v>66</v>
      </c>
    </row>
    <row r="302" spans="2:53" ht="14.45" customHeight="1" x14ac:dyDescent="0.25">
      <c r="B302" s="68">
        <v>2024</v>
      </c>
      <c r="C302" s="68">
        <v>891780111</v>
      </c>
      <c r="D302" s="69" t="s">
        <v>64</v>
      </c>
      <c r="E302" s="70" t="s">
        <v>13052</v>
      </c>
      <c r="F302" s="70" t="s">
        <v>13051</v>
      </c>
      <c r="G302" s="251">
        <v>0</v>
      </c>
      <c r="H302" s="67" t="s">
        <v>72</v>
      </c>
      <c r="I302" s="69" t="s">
        <v>65</v>
      </c>
      <c r="J302" s="70" t="s">
        <v>13050</v>
      </c>
      <c r="K302" s="70">
        <v>16200000</v>
      </c>
      <c r="L302" s="68" t="s">
        <v>67</v>
      </c>
      <c r="M302" s="71" t="s">
        <v>13049</v>
      </c>
      <c r="N302" s="71">
        <v>1082845298</v>
      </c>
      <c r="O302" s="71">
        <v>1585</v>
      </c>
      <c r="P302" s="334">
        <v>45489</v>
      </c>
      <c r="Q302" s="70">
        <v>420000000</v>
      </c>
      <c r="R302" s="334">
        <v>45519</v>
      </c>
      <c r="S302" s="70">
        <v>16200000</v>
      </c>
      <c r="T302" s="67" t="s">
        <v>66</v>
      </c>
      <c r="U302" s="71">
        <v>36723796</v>
      </c>
      <c r="V302" s="71" t="s">
        <v>13048</v>
      </c>
      <c r="W302" s="78">
        <v>45516</v>
      </c>
      <c r="X302" s="78">
        <v>45519</v>
      </c>
      <c r="Y302" s="251" t="s">
        <v>74</v>
      </c>
      <c r="Z302" s="78">
        <v>45626</v>
      </c>
      <c r="AA302" s="71">
        <f t="shared" si="20"/>
        <v>107</v>
      </c>
      <c r="AB302" s="70">
        <v>0</v>
      </c>
      <c r="AC302" s="70">
        <v>0</v>
      </c>
      <c r="AD302" s="70">
        <v>0</v>
      </c>
      <c r="AE302" s="76" t="s">
        <v>74</v>
      </c>
      <c r="AF302" s="71">
        <f t="shared" si="21"/>
        <v>0</v>
      </c>
      <c r="AG302" s="70">
        <v>0</v>
      </c>
      <c r="AH302" s="70">
        <v>0</v>
      </c>
      <c r="AI302" s="76" t="s">
        <v>74</v>
      </c>
      <c r="AJ302" s="67">
        <v>0</v>
      </c>
      <c r="AK302" s="76" t="s">
        <v>74</v>
      </c>
      <c r="AL302" s="76" t="s">
        <v>74</v>
      </c>
      <c r="AM302" s="71">
        <f t="shared" si="22"/>
        <v>0</v>
      </c>
      <c r="AN302" s="71">
        <f>+K302+AC302-AH302</f>
        <v>16200000</v>
      </c>
      <c r="AO302" s="67" t="s">
        <v>66</v>
      </c>
      <c r="AP302" s="70">
        <v>16200000</v>
      </c>
      <c r="AQ302" s="67" t="s">
        <v>94</v>
      </c>
      <c r="AR302" s="70">
        <v>0</v>
      </c>
      <c r="AS302" s="80" t="s">
        <v>74</v>
      </c>
      <c r="AT302" s="135">
        <v>4050000</v>
      </c>
      <c r="AU302" s="82">
        <f t="shared" si="23"/>
        <v>12150000</v>
      </c>
      <c r="AV302" s="83">
        <f t="shared" si="24"/>
        <v>0.25</v>
      </c>
      <c r="AW302" s="80" t="s">
        <v>74</v>
      </c>
      <c r="AX302" s="67" t="s">
        <v>95</v>
      </c>
      <c r="AY302" s="185" t="s">
        <v>13047</v>
      </c>
      <c r="AZ302" s="68" t="s">
        <v>66</v>
      </c>
      <c r="BA302" s="68" t="s">
        <v>66</v>
      </c>
    </row>
    <row r="303" spans="2:53" ht="14.45" customHeight="1" x14ac:dyDescent="0.25">
      <c r="B303" s="68">
        <v>2024</v>
      </c>
      <c r="C303" s="68">
        <v>891780111</v>
      </c>
      <c r="D303" s="69" t="s">
        <v>64</v>
      </c>
      <c r="E303" s="70" t="s">
        <v>13046</v>
      </c>
      <c r="F303" s="70" t="s">
        <v>13045</v>
      </c>
      <c r="G303" s="251">
        <v>0</v>
      </c>
      <c r="H303" s="67" t="s">
        <v>72</v>
      </c>
      <c r="I303" s="69" t="s">
        <v>65</v>
      </c>
      <c r="J303" s="70" t="s">
        <v>13044</v>
      </c>
      <c r="K303" s="70">
        <v>13200000</v>
      </c>
      <c r="L303" s="68" t="s">
        <v>67</v>
      </c>
      <c r="M303" s="71" t="s">
        <v>13043</v>
      </c>
      <c r="N303" s="71">
        <v>1083008562</v>
      </c>
      <c r="O303" s="71">
        <v>1585</v>
      </c>
      <c r="P303" s="334">
        <v>45489</v>
      </c>
      <c r="Q303" s="70">
        <v>420000000</v>
      </c>
      <c r="R303" s="334">
        <v>45519</v>
      </c>
      <c r="S303" s="70">
        <v>13200000</v>
      </c>
      <c r="T303" s="67" t="s">
        <v>66</v>
      </c>
      <c r="U303" s="316">
        <v>1192791759</v>
      </c>
      <c r="V303" s="71" t="s">
        <v>13042</v>
      </c>
      <c r="W303" s="78">
        <v>45516</v>
      </c>
      <c r="X303" s="78">
        <v>45519</v>
      </c>
      <c r="Y303" s="251" t="s">
        <v>74</v>
      </c>
      <c r="Z303" s="78">
        <v>45626</v>
      </c>
      <c r="AA303" s="71">
        <f t="shared" si="20"/>
        <v>107</v>
      </c>
      <c r="AB303" s="70">
        <v>0</v>
      </c>
      <c r="AC303" s="70">
        <v>0</v>
      </c>
      <c r="AD303" s="70">
        <v>0</v>
      </c>
      <c r="AE303" s="76" t="s">
        <v>74</v>
      </c>
      <c r="AF303" s="71">
        <f t="shared" si="21"/>
        <v>0</v>
      </c>
      <c r="AG303" s="70">
        <v>0</v>
      </c>
      <c r="AH303" s="70">
        <v>0</v>
      </c>
      <c r="AI303" s="76" t="s">
        <v>74</v>
      </c>
      <c r="AJ303" s="67">
        <v>0</v>
      </c>
      <c r="AK303" s="76" t="s">
        <v>74</v>
      </c>
      <c r="AL303" s="76" t="s">
        <v>74</v>
      </c>
      <c r="AM303" s="71">
        <f t="shared" si="22"/>
        <v>0</v>
      </c>
      <c r="AN303" s="71">
        <f>+K303+AC303-AH303</f>
        <v>13200000</v>
      </c>
      <c r="AO303" s="67" t="s">
        <v>66</v>
      </c>
      <c r="AP303" s="70">
        <v>16200000</v>
      </c>
      <c r="AQ303" s="67" t="s">
        <v>94</v>
      </c>
      <c r="AR303" s="70">
        <v>0</v>
      </c>
      <c r="AS303" s="80" t="s">
        <v>74</v>
      </c>
      <c r="AT303" s="135">
        <v>3300000</v>
      </c>
      <c r="AU303" s="82">
        <f t="shared" si="23"/>
        <v>9900000</v>
      </c>
      <c r="AV303" s="83">
        <f t="shared" si="24"/>
        <v>0.25</v>
      </c>
      <c r="AW303" s="80" t="s">
        <v>74</v>
      </c>
      <c r="AX303" s="67" t="s">
        <v>95</v>
      </c>
      <c r="AY303" s="185" t="s">
        <v>13041</v>
      </c>
      <c r="AZ303" s="68" t="s">
        <v>66</v>
      </c>
      <c r="BA303" s="68" t="s">
        <v>66</v>
      </c>
    </row>
    <row r="304" spans="2:53" ht="15.6" customHeight="1" x14ac:dyDescent="0.25">
      <c r="B304" s="68">
        <v>2024</v>
      </c>
      <c r="C304" s="68">
        <v>891780111</v>
      </c>
      <c r="D304" s="69" t="s">
        <v>64</v>
      </c>
      <c r="E304" s="70" t="s">
        <v>13040</v>
      </c>
      <c r="F304" s="70" t="s">
        <v>13039</v>
      </c>
      <c r="G304" s="251">
        <v>0</v>
      </c>
      <c r="H304" s="67" t="s">
        <v>72</v>
      </c>
      <c r="I304" s="69" t="s">
        <v>65</v>
      </c>
      <c r="J304" s="70" t="s">
        <v>13038</v>
      </c>
      <c r="K304" s="70">
        <v>3000000</v>
      </c>
      <c r="L304" s="68" t="s">
        <v>67</v>
      </c>
      <c r="M304" s="71" t="s">
        <v>13037</v>
      </c>
      <c r="N304" s="71">
        <v>1082998304</v>
      </c>
      <c r="O304" s="71">
        <v>1560</v>
      </c>
      <c r="P304" s="334">
        <v>45483</v>
      </c>
      <c r="Q304" s="70">
        <v>79800000</v>
      </c>
      <c r="R304" s="334">
        <v>45519</v>
      </c>
      <c r="S304" s="70">
        <v>3000000</v>
      </c>
      <c r="T304" s="67" t="s">
        <v>66</v>
      </c>
      <c r="U304" s="71">
        <v>85155333</v>
      </c>
      <c r="V304" s="71" t="s">
        <v>12146</v>
      </c>
      <c r="W304" s="78">
        <v>45516</v>
      </c>
      <c r="X304" s="78">
        <v>45519</v>
      </c>
      <c r="Y304" s="251" t="s">
        <v>74</v>
      </c>
      <c r="Z304" s="78">
        <v>45550</v>
      </c>
      <c r="AA304" s="71">
        <f t="shared" si="20"/>
        <v>31</v>
      </c>
      <c r="AB304" s="70">
        <v>1</v>
      </c>
      <c r="AC304" s="70">
        <v>1500000</v>
      </c>
      <c r="AD304" s="70">
        <v>0</v>
      </c>
      <c r="AE304" s="76" t="s">
        <v>74</v>
      </c>
      <c r="AF304" s="71">
        <f t="shared" si="21"/>
        <v>0</v>
      </c>
      <c r="AG304" s="70">
        <v>0</v>
      </c>
      <c r="AH304" s="70">
        <v>0</v>
      </c>
      <c r="AI304" s="76" t="s">
        <v>74</v>
      </c>
      <c r="AJ304" s="67">
        <v>0</v>
      </c>
      <c r="AK304" s="76" t="s">
        <v>74</v>
      </c>
      <c r="AL304" s="76" t="s">
        <v>74</v>
      </c>
      <c r="AM304" s="71">
        <f t="shared" si="22"/>
        <v>0</v>
      </c>
      <c r="AN304" s="71">
        <f>+K304+AC304-AH304</f>
        <v>4500000</v>
      </c>
      <c r="AO304" s="67" t="s">
        <v>66</v>
      </c>
      <c r="AP304" s="70">
        <v>3000000</v>
      </c>
      <c r="AQ304" s="67" t="s">
        <v>94</v>
      </c>
      <c r="AR304" s="70">
        <v>0</v>
      </c>
      <c r="AS304" s="80" t="s">
        <v>74</v>
      </c>
      <c r="AT304" s="135">
        <v>4500000</v>
      </c>
      <c r="AU304" s="82">
        <f t="shared" si="23"/>
        <v>0</v>
      </c>
      <c r="AV304" s="83">
        <f t="shared" si="24"/>
        <v>1</v>
      </c>
      <c r="AW304" s="80" t="s">
        <v>74</v>
      </c>
      <c r="AX304" s="67" t="s">
        <v>95</v>
      </c>
      <c r="AY304" s="185" t="s">
        <v>13036</v>
      </c>
      <c r="AZ304" s="68" t="s">
        <v>66</v>
      </c>
      <c r="BA304" s="68" t="s">
        <v>66</v>
      </c>
    </row>
    <row r="305" spans="2:53" ht="15.6" customHeight="1" x14ac:dyDescent="0.25">
      <c r="B305" s="68">
        <v>2024</v>
      </c>
      <c r="C305" s="68">
        <v>891780111</v>
      </c>
      <c r="D305" s="69" t="s">
        <v>64</v>
      </c>
      <c r="E305" s="70" t="s">
        <v>13035</v>
      </c>
      <c r="F305" s="70" t="s">
        <v>13034</v>
      </c>
      <c r="G305" s="251">
        <v>0</v>
      </c>
      <c r="H305" s="67" t="s">
        <v>72</v>
      </c>
      <c r="I305" s="69" t="s">
        <v>65</v>
      </c>
      <c r="J305" s="70" t="s">
        <v>13033</v>
      </c>
      <c r="K305" s="70">
        <v>3500000</v>
      </c>
      <c r="L305" s="68" t="s">
        <v>67</v>
      </c>
      <c r="M305" s="71" t="s">
        <v>13032</v>
      </c>
      <c r="N305" s="71">
        <v>36695203</v>
      </c>
      <c r="O305" s="71">
        <v>1560</v>
      </c>
      <c r="P305" s="334">
        <v>45483</v>
      </c>
      <c r="Q305" s="70">
        <v>79800000</v>
      </c>
      <c r="R305" s="334">
        <v>45519</v>
      </c>
      <c r="S305" s="70">
        <v>3500000</v>
      </c>
      <c r="T305" s="67" t="s">
        <v>66</v>
      </c>
      <c r="U305" s="71">
        <v>85155333</v>
      </c>
      <c r="V305" s="71" t="s">
        <v>12146</v>
      </c>
      <c r="W305" s="78">
        <v>45517</v>
      </c>
      <c r="X305" s="78">
        <v>45519</v>
      </c>
      <c r="Y305" s="251" t="s">
        <v>74</v>
      </c>
      <c r="Z305" s="78">
        <v>45550</v>
      </c>
      <c r="AA305" s="71">
        <f t="shared" si="20"/>
        <v>31</v>
      </c>
      <c r="AB305" s="70">
        <v>0</v>
      </c>
      <c r="AC305" s="70">
        <v>0</v>
      </c>
      <c r="AD305" s="70">
        <v>0</v>
      </c>
      <c r="AE305" s="76" t="s">
        <v>74</v>
      </c>
      <c r="AF305" s="71">
        <f t="shared" si="21"/>
        <v>0</v>
      </c>
      <c r="AG305" s="70">
        <v>0</v>
      </c>
      <c r="AH305" s="70">
        <v>0</v>
      </c>
      <c r="AI305" s="76" t="s">
        <v>74</v>
      </c>
      <c r="AJ305" s="67">
        <v>0</v>
      </c>
      <c r="AK305" s="76" t="s">
        <v>74</v>
      </c>
      <c r="AL305" s="76" t="s">
        <v>74</v>
      </c>
      <c r="AM305" s="71">
        <f t="shared" si="22"/>
        <v>0</v>
      </c>
      <c r="AN305" s="71">
        <f>+K305+AC305-AH305</f>
        <v>3500000</v>
      </c>
      <c r="AO305" s="67" t="s">
        <v>66</v>
      </c>
      <c r="AP305" s="70">
        <v>3500000</v>
      </c>
      <c r="AQ305" s="67" t="s">
        <v>94</v>
      </c>
      <c r="AR305" s="70">
        <v>0</v>
      </c>
      <c r="AS305" s="80" t="s">
        <v>74</v>
      </c>
      <c r="AT305" s="135">
        <v>3500000</v>
      </c>
      <c r="AU305" s="82">
        <f t="shared" si="23"/>
        <v>0</v>
      </c>
      <c r="AV305" s="83">
        <f t="shared" si="24"/>
        <v>1</v>
      </c>
      <c r="AW305" s="80" t="s">
        <v>74</v>
      </c>
      <c r="AX305" s="67" t="s">
        <v>95</v>
      </c>
      <c r="AY305" s="185" t="s">
        <v>13031</v>
      </c>
      <c r="AZ305" s="68" t="s">
        <v>66</v>
      </c>
      <c r="BA305" s="68" t="s">
        <v>66</v>
      </c>
    </row>
    <row r="306" spans="2:53" ht="14.45" customHeight="1" x14ac:dyDescent="0.25">
      <c r="B306" s="68">
        <v>2024</v>
      </c>
      <c r="C306" s="68">
        <v>891780111</v>
      </c>
      <c r="D306" s="69" t="s">
        <v>64</v>
      </c>
      <c r="E306" s="70" t="s">
        <v>13030</v>
      </c>
      <c r="F306" s="70" t="s">
        <v>13029</v>
      </c>
      <c r="G306" s="251">
        <v>0</v>
      </c>
      <c r="H306" s="67" t="s">
        <v>72</v>
      </c>
      <c r="I306" s="69" t="s">
        <v>65</v>
      </c>
      <c r="J306" s="70" t="s">
        <v>13028</v>
      </c>
      <c r="K306" s="70">
        <v>14400000</v>
      </c>
      <c r="L306" s="68" t="s">
        <v>67</v>
      </c>
      <c r="M306" s="71" t="s">
        <v>13027</v>
      </c>
      <c r="N306" s="71">
        <v>7601537</v>
      </c>
      <c r="O306" s="71">
        <v>1585</v>
      </c>
      <c r="P306" s="334">
        <v>45489</v>
      </c>
      <c r="Q306" s="70">
        <v>420000000</v>
      </c>
      <c r="R306" s="334">
        <v>45519</v>
      </c>
      <c r="S306" s="70">
        <v>14400000</v>
      </c>
      <c r="T306" s="67" t="s">
        <v>66</v>
      </c>
      <c r="U306" s="71">
        <v>1082939683</v>
      </c>
      <c r="V306" s="71" t="s">
        <v>12134</v>
      </c>
      <c r="W306" s="78">
        <v>45517</v>
      </c>
      <c r="X306" s="78">
        <v>45519</v>
      </c>
      <c r="Y306" s="251" t="s">
        <v>74</v>
      </c>
      <c r="Z306" s="78">
        <v>45626</v>
      </c>
      <c r="AA306" s="71">
        <f t="shared" si="20"/>
        <v>107</v>
      </c>
      <c r="AB306" s="70">
        <v>0</v>
      </c>
      <c r="AC306" s="70">
        <v>0</v>
      </c>
      <c r="AD306" s="70">
        <v>0</v>
      </c>
      <c r="AE306" s="76" t="s">
        <v>74</v>
      </c>
      <c r="AF306" s="71">
        <f t="shared" si="21"/>
        <v>0</v>
      </c>
      <c r="AG306" s="70">
        <v>0</v>
      </c>
      <c r="AH306" s="70">
        <v>0</v>
      </c>
      <c r="AI306" s="76" t="s">
        <v>74</v>
      </c>
      <c r="AJ306" s="67">
        <v>0</v>
      </c>
      <c r="AK306" s="76" t="s">
        <v>74</v>
      </c>
      <c r="AL306" s="76" t="s">
        <v>74</v>
      </c>
      <c r="AM306" s="71">
        <f t="shared" si="22"/>
        <v>0</v>
      </c>
      <c r="AN306" s="71">
        <f>+K306+AC306-AH306</f>
        <v>14400000</v>
      </c>
      <c r="AO306" s="67" t="s">
        <v>66</v>
      </c>
      <c r="AP306" s="70">
        <v>14400000</v>
      </c>
      <c r="AQ306" s="67" t="s">
        <v>94</v>
      </c>
      <c r="AR306" s="70">
        <v>0</v>
      </c>
      <c r="AS306" s="80" t="s">
        <v>74</v>
      </c>
      <c r="AT306" s="135">
        <v>3600000</v>
      </c>
      <c r="AU306" s="82">
        <f t="shared" si="23"/>
        <v>10800000</v>
      </c>
      <c r="AV306" s="83">
        <f t="shared" si="24"/>
        <v>0.25</v>
      </c>
      <c r="AW306" s="80" t="s">
        <v>74</v>
      </c>
      <c r="AX306" s="67" t="s">
        <v>95</v>
      </c>
      <c r="AY306" s="185" t="s">
        <v>13026</v>
      </c>
      <c r="AZ306" s="68" t="s">
        <v>66</v>
      </c>
      <c r="BA306" s="68" t="s">
        <v>66</v>
      </c>
    </row>
    <row r="307" spans="2:53" ht="15.6" customHeight="1" x14ac:dyDescent="0.25">
      <c r="B307" s="68">
        <v>2024</v>
      </c>
      <c r="C307" s="68">
        <v>891780111</v>
      </c>
      <c r="D307" s="69" t="s">
        <v>64</v>
      </c>
      <c r="E307" s="70" t="s">
        <v>13025</v>
      </c>
      <c r="F307" s="70" t="s">
        <v>13024</v>
      </c>
      <c r="G307" s="251">
        <v>0</v>
      </c>
      <c r="H307" s="67" t="s">
        <v>72</v>
      </c>
      <c r="I307" s="69" t="s">
        <v>65</v>
      </c>
      <c r="J307" s="70" t="s">
        <v>13023</v>
      </c>
      <c r="K307" s="70">
        <v>4000000</v>
      </c>
      <c r="L307" s="68" t="s">
        <v>67</v>
      </c>
      <c r="M307" s="71" t="s">
        <v>13022</v>
      </c>
      <c r="N307" s="71">
        <v>1082998090</v>
      </c>
      <c r="O307" s="71">
        <v>1560</v>
      </c>
      <c r="P307" s="334">
        <v>45483</v>
      </c>
      <c r="Q307" s="70">
        <v>79800000</v>
      </c>
      <c r="R307" s="334">
        <v>45519</v>
      </c>
      <c r="S307" s="70">
        <v>4000000</v>
      </c>
      <c r="T307" s="67" t="s">
        <v>66</v>
      </c>
      <c r="U307" s="71">
        <v>85155333</v>
      </c>
      <c r="V307" s="71" t="s">
        <v>12146</v>
      </c>
      <c r="W307" s="78">
        <v>45518</v>
      </c>
      <c r="X307" s="78">
        <v>45519</v>
      </c>
      <c r="Y307" s="251" t="s">
        <v>74</v>
      </c>
      <c r="Z307" s="78">
        <v>45550</v>
      </c>
      <c r="AA307" s="71">
        <f t="shared" si="20"/>
        <v>31</v>
      </c>
      <c r="AB307" s="70">
        <v>0</v>
      </c>
      <c r="AC307" s="70">
        <v>0</v>
      </c>
      <c r="AD307" s="70">
        <v>0</v>
      </c>
      <c r="AE307" s="76" t="s">
        <v>74</v>
      </c>
      <c r="AF307" s="71">
        <f t="shared" si="21"/>
        <v>0</v>
      </c>
      <c r="AG307" s="70">
        <v>0</v>
      </c>
      <c r="AH307" s="70">
        <v>0</v>
      </c>
      <c r="AI307" s="76" t="s">
        <v>74</v>
      </c>
      <c r="AJ307" s="67">
        <v>0</v>
      </c>
      <c r="AK307" s="76" t="s">
        <v>74</v>
      </c>
      <c r="AL307" s="76" t="s">
        <v>74</v>
      </c>
      <c r="AM307" s="71">
        <f t="shared" si="22"/>
        <v>0</v>
      </c>
      <c r="AN307" s="71">
        <f>+K307+AC307-AH307</f>
        <v>4000000</v>
      </c>
      <c r="AO307" s="67" t="s">
        <v>66</v>
      </c>
      <c r="AP307" s="70">
        <v>4000000</v>
      </c>
      <c r="AQ307" s="67" t="s">
        <v>94</v>
      </c>
      <c r="AR307" s="70">
        <v>0</v>
      </c>
      <c r="AS307" s="80" t="s">
        <v>74</v>
      </c>
      <c r="AT307" s="135">
        <v>4000000</v>
      </c>
      <c r="AU307" s="82">
        <f t="shared" si="23"/>
        <v>0</v>
      </c>
      <c r="AV307" s="83">
        <f t="shared" si="24"/>
        <v>1</v>
      </c>
      <c r="AW307" s="80" t="s">
        <v>74</v>
      </c>
      <c r="AX307" s="67" t="s">
        <v>95</v>
      </c>
      <c r="AY307" s="185" t="s">
        <v>13021</v>
      </c>
      <c r="AZ307" s="68" t="s">
        <v>66</v>
      </c>
      <c r="BA307" s="68" t="s">
        <v>66</v>
      </c>
    </row>
    <row r="308" spans="2:53" ht="14.45" customHeight="1" x14ac:dyDescent="0.25">
      <c r="B308" s="68">
        <v>2024</v>
      </c>
      <c r="C308" s="68">
        <v>891780111</v>
      </c>
      <c r="D308" s="69" t="s">
        <v>64</v>
      </c>
      <c r="E308" s="70" t="s">
        <v>13020</v>
      </c>
      <c r="F308" s="70" t="s">
        <v>13019</v>
      </c>
      <c r="G308" s="251">
        <v>0</v>
      </c>
      <c r="H308" s="67" t="s">
        <v>72</v>
      </c>
      <c r="I308" s="69" t="s">
        <v>65</v>
      </c>
      <c r="J308" s="70" t="s">
        <v>13018</v>
      </c>
      <c r="K308" s="70">
        <v>13200000</v>
      </c>
      <c r="L308" s="68" t="s">
        <v>67</v>
      </c>
      <c r="M308" s="71" t="s">
        <v>13017</v>
      </c>
      <c r="N308" s="71">
        <v>1066185799</v>
      </c>
      <c r="O308" s="71">
        <v>1728</v>
      </c>
      <c r="P308" s="334">
        <v>45499</v>
      </c>
      <c r="Q308" s="70">
        <v>13200000</v>
      </c>
      <c r="R308" s="334">
        <v>45519</v>
      </c>
      <c r="S308" s="70">
        <v>13200000</v>
      </c>
      <c r="T308" s="67" t="s">
        <v>66</v>
      </c>
      <c r="U308" s="71">
        <v>1082939683</v>
      </c>
      <c r="V308" s="71" t="s">
        <v>12134</v>
      </c>
      <c r="W308" s="78">
        <v>45518</v>
      </c>
      <c r="X308" s="78">
        <v>45519</v>
      </c>
      <c r="Y308" s="251" t="s">
        <v>74</v>
      </c>
      <c r="Z308" s="78">
        <v>45626</v>
      </c>
      <c r="AA308" s="71">
        <f t="shared" si="20"/>
        <v>107</v>
      </c>
      <c r="AB308" s="70">
        <v>0</v>
      </c>
      <c r="AC308" s="70">
        <v>0</v>
      </c>
      <c r="AD308" s="70">
        <v>0</v>
      </c>
      <c r="AE308" s="76" t="s">
        <v>74</v>
      </c>
      <c r="AF308" s="71">
        <f t="shared" si="21"/>
        <v>0</v>
      </c>
      <c r="AG308" s="70">
        <v>0</v>
      </c>
      <c r="AH308" s="70">
        <v>0</v>
      </c>
      <c r="AI308" s="76" t="s">
        <v>74</v>
      </c>
      <c r="AJ308" s="67">
        <v>0</v>
      </c>
      <c r="AK308" s="76" t="s">
        <v>74</v>
      </c>
      <c r="AL308" s="76" t="s">
        <v>74</v>
      </c>
      <c r="AM308" s="71">
        <f t="shared" si="22"/>
        <v>0</v>
      </c>
      <c r="AN308" s="71">
        <f>+K308+AC308-AH308</f>
        <v>13200000</v>
      </c>
      <c r="AO308" s="67" t="s">
        <v>66</v>
      </c>
      <c r="AP308" s="70">
        <v>13200000</v>
      </c>
      <c r="AQ308" s="67" t="s">
        <v>94</v>
      </c>
      <c r="AR308" s="70">
        <v>0</v>
      </c>
      <c r="AS308" s="80" t="s">
        <v>74</v>
      </c>
      <c r="AT308" s="135">
        <v>3300000</v>
      </c>
      <c r="AU308" s="82">
        <f t="shared" si="23"/>
        <v>9900000</v>
      </c>
      <c r="AV308" s="83">
        <f t="shared" si="24"/>
        <v>0.25</v>
      </c>
      <c r="AW308" s="80" t="s">
        <v>74</v>
      </c>
      <c r="AX308" s="67" t="s">
        <v>95</v>
      </c>
      <c r="AY308" s="185" t="s">
        <v>13016</v>
      </c>
      <c r="AZ308" s="68" t="s">
        <v>66</v>
      </c>
      <c r="BA308" s="68" t="s">
        <v>66</v>
      </c>
    </row>
    <row r="309" spans="2:53" ht="14.45" customHeight="1" x14ac:dyDescent="0.25">
      <c r="B309" s="68">
        <v>2024</v>
      </c>
      <c r="C309" s="68">
        <v>891780111</v>
      </c>
      <c r="D309" s="69" t="s">
        <v>64</v>
      </c>
      <c r="E309" s="70" t="s">
        <v>13015</v>
      </c>
      <c r="F309" s="70" t="s">
        <v>13014</v>
      </c>
      <c r="G309" s="251">
        <v>0</v>
      </c>
      <c r="H309" s="67" t="s">
        <v>72</v>
      </c>
      <c r="I309" s="69" t="s">
        <v>723</v>
      </c>
      <c r="J309" s="70" t="s">
        <v>13013</v>
      </c>
      <c r="K309" s="70">
        <v>15000000</v>
      </c>
      <c r="L309" s="68" t="s">
        <v>67</v>
      </c>
      <c r="M309" s="71" t="s">
        <v>13012</v>
      </c>
      <c r="N309" s="71">
        <v>80277895</v>
      </c>
      <c r="O309" s="71">
        <v>1330</v>
      </c>
      <c r="P309" s="334">
        <v>45450</v>
      </c>
      <c r="Q309" s="70">
        <v>78525000</v>
      </c>
      <c r="R309" s="334">
        <v>45520</v>
      </c>
      <c r="S309" s="70">
        <v>15000000</v>
      </c>
      <c r="T309" s="67" t="s">
        <v>66</v>
      </c>
      <c r="U309" s="71">
        <v>72005158</v>
      </c>
      <c r="V309" s="71" t="s">
        <v>12220</v>
      </c>
      <c r="W309" s="78">
        <v>45518</v>
      </c>
      <c r="X309" s="78">
        <v>45520</v>
      </c>
      <c r="Y309" s="251" t="s">
        <v>74</v>
      </c>
      <c r="Z309" s="78">
        <v>45534</v>
      </c>
      <c r="AA309" s="71">
        <f t="shared" si="20"/>
        <v>14</v>
      </c>
      <c r="AB309" s="70">
        <v>0</v>
      </c>
      <c r="AC309" s="70">
        <v>0</v>
      </c>
      <c r="AD309" s="70">
        <v>0</v>
      </c>
      <c r="AE309" s="76" t="s">
        <v>74</v>
      </c>
      <c r="AF309" s="71">
        <f t="shared" si="21"/>
        <v>0</v>
      </c>
      <c r="AG309" s="70">
        <v>0</v>
      </c>
      <c r="AH309" s="70">
        <v>0</v>
      </c>
      <c r="AI309" s="76" t="s">
        <v>74</v>
      </c>
      <c r="AJ309" s="67">
        <v>0</v>
      </c>
      <c r="AK309" s="76" t="s">
        <v>74</v>
      </c>
      <c r="AL309" s="76" t="s">
        <v>74</v>
      </c>
      <c r="AM309" s="71">
        <f t="shared" si="22"/>
        <v>0</v>
      </c>
      <c r="AN309" s="71">
        <f>+K309+AC309-AH309</f>
        <v>15000000</v>
      </c>
      <c r="AO309" s="67" t="s">
        <v>94</v>
      </c>
      <c r="AP309" s="70">
        <v>0</v>
      </c>
      <c r="AQ309" s="67" t="s">
        <v>94</v>
      </c>
      <c r="AR309" s="70">
        <v>0</v>
      </c>
      <c r="AS309" s="80" t="s">
        <v>74</v>
      </c>
      <c r="AT309" s="135">
        <v>0</v>
      </c>
      <c r="AU309" s="82">
        <f t="shared" si="23"/>
        <v>15000000</v>
      </c>
      <c r="AV309" s="83">
        <f t="shared" si="24"/>
        <v>0</v>
      </c>
      <c r="AW309" s="80" t="s">
        <v>74</v>
      </c>
      <c r="AX309" s="67" t="s">
        <v>95</v>
      </c>
      <c r="AY309" s="185" t="s">
        <v>13011</v>
      </c>
      <c r="AZ309" s="68" t="s">
        <v>66</v>
      </c>
      <c r="BA309" s="68" t="s">
        <v>66</v>
      </c>
    </row>
    <row r="310" spans="2:53" ht="14.45" customHeight="1" x14ac:dyDescent="0.25">
      <c r="B310" s="68">
        <v>2024</v>
      </c>
      <c r="C310" s="68">
        <v>891780111</v>
      </c>
      <c r="D310" s="69" t="s">
        <v>64</v>
      </c>
      <c r="E310" s="70" t="s">
        <v>13010</v>
      </c>
      <c r="F310" s="70" t="s">
        <v>13009</v>
      </c>
      <c r="G310" s="251">
        <v>0</v>
      </c>
      <c r="H310" s="67" t="s">
        <v>72</v>
      </c>
      <c r="I310" s="69" t="s">
        <v>723</v>
      </c>
      <c r="J310" s="70" t="s">
        <v>13008</v>
      </c>
      <c r="K310" s="70">
        <v>9000000</v>
      </c>
      <c r="L310" s="68" t="s">
        <v>67</v>
      </c>
      <c r="M310" s="71" t="s">
        <v>13007</v>
      </c>
      <c r="N310" s="71">
        <v>1032424549</v>
      </c>
      <c r="O310" s="71">
        <v>1667</v>
      </c>
      <c r="P310" s="334">
        <v>45495</v>
      </c>
      <c r="Q310" s="70">
        <v>57000000</v>
      </c>
      <c r="R310" s="334">
        <v>45524</v>
      </c>
      <c r="S310" s="70">
        <v>9000000</v>
      </c>
      <c r="T310" s="67" t="s">
        <v>66</v>
      </c>
      <c r="U310" s="71">
        <v>72005158</v>
      </c>
      <c r="V310" s="71" t="s">
        <v>12220</v>
      </c>
      <c r="W310" s="78">
        <v>45518</v>
      </c>
      <c r="X310" s="78">
        <v>45524</v>
      </c>
      <c r="Y310" s="251" t="s">
        <v>74</v>
      </c>
      <c r="Z310" s="78">
        <v>45534</v>
      </c>
      <c r="AA310" s="71">
        <f t="shared" si="20"/>
        <v>10</v>
      </c>
      <c r="AB310" s="70">
        <v>0</v>
      </c>
      <c r="AC310" s="70">
        <v>0</v>
      </c>
      <c r="AD310" s="70">
        <v>1</v>
      </c>
      <c r="AE310" s="76">
        <v>45595</v>
      </c>
      <c r="AF310" s="71">
        <f t="shared" si="21"/>
        <v>61</v>
      </c>
      <c r="AG310" s="70">
        <v>0</v>
      </c>
      <c r="AH310" s="70">
        <v>0</v>
      </c>
      <c r="AI310" s="76" t="s">
        <v>74</v>
      </c>
      <c r="AJ310" s="67">
        <v>0</v>
      </c>
      <c r="AK310" s="76" t="s">
        <v>74</v>
      </c>
      <c r="AL310" s="76" t="s">
        <v>74</v>
      </c>
      <c r="AM310" s="71">
        <f t="shared" si="22"/>
        <v>0</v>
      </c>
      <c r="AN310" s="71">
        <f>+K310+AC310-AH310</f>
        <v>9000000</v>
      </c>
      <c r="AO310" s="67" t="s">
        <v>94</v>
      </c>
      <c r="AP310" s="70">
        <v>0</v>
      </c>
      <c r="AQ310" s="67" t="s">
        <v>94</v>
      </c>
      <c r="AR310" s="70">
        <v>0</v>
      </c>
      <c r="AS310" s="80" t="s">
        <v>74</v>
      </c>
      <c r="AT310" s="135">
        <v>0</v>
      </c>
      <c r="AU310" s="82">
        <f t="shared" si="23"/>
        <v>9000000</v>
      </c>
      <c r="AV310" s="83">
        <f t="shared" si="24"/>
        <v>0</v>
      </c>
      <c r="AW310" s="80" t="s">
        <v>74</v>
      </c>
      <c r="AX310" s="67" t="s">
        <v>95</v>
      </c>
      <c r="AY310" s="185" t="s">
        <v>13006</v>
      </c>
      <c r="AZ310" s="68" t="s">
        <v>66</v>
      </c>
      <c r="BA310" s="68" t="s">
        <v>66</v>
      </c>
    </row>
    <row r="311" spans="2:53" ht="15.6" customHeight="1" x14ac:dyDescent="0.25">
      <c r="B311" s="68">
        <v>2024</v>
      </c>
      <c r="C311" s="68">
        <v>891780111</v>
      </c>
      <c r="D311" s="69" t="s">
        <v>64</v>
      </c>
      <c r="E311" s="70" t="s">
        <v>13005</v>
      </c>
      <c r="F311" s="70" t="s">
        <v>13004</v>
      </c>
      <c r="G311" s="251">
        <v>0</v>
      </c>
      <c r="H311" s="67" t="s">
        <v>72</v>
      </c>
      <c r="I311" s="69" t="s">
        <v>65</v>
      </c>
      <c r="J311" s="70" t="s">
        <v>13003</v>
      </c>
      <c r="K311" s="70">
        <v>3500000</v>
      </c>
      <c r="L311" s="68" t="s">
        <v>67</v>
      </c>
      <c r="M311" s="71" t="s">
        <v>13002</v>
      </c>
      <c r="N311" s="71">
        <v>1082923287</v>
      </c>
      <c r="O311" s="71">
        <v>1560</v>
      </c>
      <c r="P311" s="334">
        <v>45483</v>
      </c>
      <c r="Q311" s="70">
        <v>79800000</v>
      </c>
      <c r="R311" s="334">
        <v>45524</v>
      </c>
      <c r="S311" s="70">
        <v>3500000</v>
      </c>
      <c r="T311" s="67" t="s">
        <v>66</v>
      </c>
      <c r="U311" s="71">
        <v>85155333</v>
      </c>
      <c r="V311" s="71" t="s">
        <v>12146</v>
      </c>
      <c r="W311" s="78">
        <v>45519</v>
      </c>
      <c r="X311" s="78">
        <v>45524</v>
      </c>
      <c r="Y311" s="251" t="s">
        <v>74</v>
      </c>
      <c r="Z311" s="78">
        <v>45555</v>
      </c>
      <c r="AA311" s="71">
        <f t="shared" si="20"/>
        <v>31</v>
      </c>
      <c r="AB311" s="70">
        <v>0</v>
      </c>
      <c r="AC311" s="70">
        <v>0</v>
      </c>
      <c r="AD311" s="70">
        <v>0</v>
      </c>
      <c r="AE311" s="76" t="s">
        <v>74</v>
      </c>
      <c r="AF311" s="71">
        <f t="shared" si="21"/>
        <v>0</v>
      </c>
      <c r="AG311" s="70">
        <v>0</v>
      </c>
      <c r="AH311" s="70">
        <v>0</v>
      </c>
      <c r="AI311" s="76" t="s">
        <v>74</v>
      </c>
      <c r="AJ311" s="67">
        <v>0</v>
      </c>
      <c r="AK311" s="76" t="s">
        <v>74</v>
      </c>
      <c r="AL311" s="76" t="s">
        <v>74</v>
      </c>
      <c r="AM311" s="71">
        <f t="shared" si="22"/>
        <v>0</v>
      </c>
      <c r="AN311" s="71">
        <f>+K311+AC311-AH311</f>
        <v>3500000</v>
      </c>
      <c r="AO311" s="67" t="s">
        <v>66</v>
      </c>
      <c r="AP311" s="70">
        <v>3500000</v>
      </c>
      <c r="AQ311" s="67" t="s">
        <v>94</v>
      </c>
      <c r="AR311" s="70">
        <v>0</v>
      </c>
      <c r="AS311" s="80" t="s">
        <v>74</v>
      </c>
      <c r="AT311" s="135">
        <v>3500000</v>
      </c>
      <c r="AU311" s="82">
        <f t="shared" si="23"/>
        <v>0</v>
      </c>
      <c r="AV311" s="83">
        <f t="shared" si="24"/>
        <v>1</v>
      </c>
      <c r="AW311" s="80" t="s">
        <v>74</v>
      </c>
      <c r="AX311" s="67" t="s">
        <v>95</v>
      </c>
      <c r="AY311" s="185" t="s">
        <v>13001</v>
      </c>
      <c r="AZ311" s="68" t="s">
        <v>66</v>
      </c>
      <c r="BA311" s="68" t="s">
        <v>66</v>
      </c>
    </row>
    <row r="312" spans="2:53" ht="15.6" customHeight="1" x14ac:dyDescent="0.25">
      <c r="B312" s="68">
        <v>2024</v>
      </c>
      <c r="C312" s="68">
        <v>891780111</v>
      </c>
      <c r="D312" s="69" t="s">
        <v>64</v>
      </c>
      <c r="E312" s="70" t="s">
        <v>13000</v>
      </c>
      <c r="F312" s="70" t="s">
        <v>12999</v>
      </c>
      <c r="G312" s="251">
        <v>0</v>
      </c>
      <c r="H312" s="67" t="s">
        <v>72</v>
      </c>
      <c r="I312" s="69" t="s">
        <v>65</v>
      </c>
      <c r="J312" s="70" t="s">
        <v>12998</v>
      </c>
      <c r="K312" s="70">
        <v>9450000</v>
      </c>
      <c r="L312" s="68" t="s">
        <v>67</v>
      </c>
      <c r="M312" s="71" t="s">
        <v>12354</v>
      </c>
      <c r="N312" s="71">
        <v>1083007524</v>
      </c>
      <c r="O312" s="71">
        <v>1585</v>
      </c>
      <c r="P312" s="334">
        <v>45489</v>
      </c>
      <c r="Q312" s="70">
        <v>420000000</v>
      </c>
      <c r="R312" s="334">
        <v>45520</v>
      </c>
      <c r="S312" s="70">
        <v>9450000</v>
      </c>
      <c r="T312" s="67" t="s">
        <v>66</v>
      </c>
      <c r="U312" s="71">
        <v>85155333</v>
      </c>
      <c r="V312" s="71" t="s">
        <v>12146</v>
      </c>
      <c r="W312" s="78">
        <v>45519</v>
      </c>
      <c r="X312" s="78">
        <v>45520</v>
      </c>
      <c r="Y312" s="251" t="s">
        <v>74</v>
      </c>
      <c r="Z312" s="78">
        <v>45611</v>
      </c>
      <c r="AA312" s="71">
        <f t="shared" si="20"/>
        <v>91</v>
      </c>
      <c r="AB312" s="70">
        <v>0</v>
      </c>
      <c r="AC312" s="70">
        <v>0</v>
      </c>
      <c r="AD312" s="70">
        <v>0</v>
      </c>
      <c r="AE312" s="76" t="s">
        <v>74</v>
      </c>
      <c r="AF312" s="71">
        <f t="shared" si="21"/>
        <v>0</v>
      </c>
      <c r="AG312" s="70">
        <v>0</v>
      </c>
      <c r="AH312" s="70">
        <v>0</v>
      </c>
      <c r="AI312" s="76" t="s">
        <v>74</v>
      </c>
      <c r="AJ312" s="67">
        <v>0</v>
      </c>
      <c r="AK312" s="76" t="s">
        <v>74</v>
      </c>
      <c r="AL312" s="76" t="s">
        <v>74</v>
      </c>
      <c r="AM312" s="71">
        <f t="shared" si="22"/>
        <v>0</v>
      </c>
      <c r="AN312" s="71">
        <f>+K312+AC312-AH312</f>
        <v>9450000</v>
      </c>
      <c r="AO312" s="67" t="s">
        <v>66</v>
      </c>
      <c r="AP312" s="70">
        <v>9450000</v>
      </c>
      <c r="AQ312" s="67" t="s">
        <v>94</v>
      </c>
      <c r="AR312" s="70">
        <v>0</v>
      </c>
      <c r="AS312" s="80" t="s">
        <v>74</v>
      </c>
      <c r="AT312" s="135">
        <v>2700000</v>
      </c>
      <c r="AU312" s="82">
        <f t="shared" si="23"/>
        <v>6750000</v>
      </c>
      <c r="AV312" s="83">
        <f t="shared" si="24"/>
        <v>0.2857142857142857</v>
      </c>
      <c r="AW312" s="80" t="s">
        <v>74</v>
      </c>
      <c r="AX312" s="67" t="s">
        <v>95</v>
      </c>
      <c r="AY312" s="185" t="s">
        <v>12997</v>
      </c>
      <c r="AZ312" s="68" t="s">
        <v>66</v>
      </c>
      <c r="BA312" s="68" t="s">
        <v>66</v>
      </c>
    </row>
    <row r="313" spans="2:53" ht="14.45" customHeight="1" x14ac:dyDescent="0.25">
      <c r="B313" s="68">
        <v>2024</v>
      </c>
      <c r="C313" s="68">
        <v>891780111</v>
      </c>
      <c r="D313" s="69" t="s">
        <v>64</v>
      </c>
      <c r="E313" s="70" t="s">
        <v>12996</v>
      </c>
      <c r="F313" s="70" t="s">
        <v>12995</v>
      </c>
      <c r="G313" s="251">
        <v>0</v>
      </c>
      <c r="H313" s="67" t="s">
        <v>72</v>
      </c>
      <c r="I313" s="69" t="s">
        <v>723</v>
      </c>
      <c r="J313" s="70" t="s">
        <v>12994</v>
      </c>
      <c r="K313" s="70">
        <v>13000000</v>
      </c>
      <c r="L313" s="68" t="s">
        <v>67</v>
      </c>
      <c r="M313" s="71" t="s">
        <v>12993</v>
      </c>
      <c r="N313" s="71">
        <v>80755208</v>
      </c>
      <c r="O313" s="71">
        <v>1667</v>
      </c>
      <c r="P313" s="334">
        <v>45495</v>
      </c>
      <c r="Q313" s="70">
        <v>57000000</v>
      </c>
      <c r="R313" s="334">
        <v>45524</v>
      </c>
      <c r="S313" s="70">
        <v>13000000</v>
      </c>
      <c r="T313" s="67" t="s">
        <v>66</v>
      </c>
      <c r="U313" s="71">
        <v>72005158</v>
      </c>
      <c r="V313" s="71" t="s">
        <v>12220</v>
      </c>
      <c r="W313" s="78">
        <v>45519</v>
      </c>
      <c r="X313" s="78">
        <v>45524</v>
      </c>
      <c r="Y313" s="251" t="s">
        <v>74</v>
      </c>
      <c r="Z313" s="78">
        <v>45534</v>
      </c>
      <c r="AA313" s="71">
        <f t="shared" si="20"/>
        <v>10</v>
      </c>
      <c r="AB313" s="70">
        <v>0</v>
      </c>
      <c r="AC313" s="70">
        <v>0</v>
      </c>
      <c r="AD313" s="70">
        <v>1</v>
      </c>
      <c r="AE313" s="76">
        <v>45595</v>
      </c>
      <c r="AF313" s="71">
        <f t="shared" si="21"/>
        <v>61</v>
      </c>
      <c r="AG313" s="70">
        <v>0</v>
      </c>
      <c r="AH313" s="70">
        <v>0</v>
      </c>
      <c r="AI313" s="76" t="s">
        <v>74</v>
      </c>
      <c r="AJ313" s="67">
        <v>0</v>
      </c>
      <c r="AK313" s="76" t="s">
        <v>74</v>
      </c>
      <c r="AL313" s="76" t="s">
        <v>74</v>
      </c>
      <c r="AM313" s="71">
        <f t="shared" si="22"/>
        <v>0</v>
      </c>
      <c r="AN313" s="71">
        <f>+K313+AC313-AH313</f>
        <v>13000000</v>
      </c>
      <c r="AO313" s="67" t="s">
        <v>94</v>
      </c>
      <c r="AP313" s="70">
        <v>0</v>
      </c>
      <c r="AQ313" s="67" t="s">
        <v>94</v>
      </c>
      <c r="AR313" s="70">
        <v>0</v>
      </c>
      <c r="AS313" s="80" t="s">
        <v>74</v>
      </c>
      <c r="AT313" s="135">
        <v>0</v>
      </c>
      <c r="AU313" s="82">
        <f t="shared" si="23"/>
        <v>13000000</v>
      </c>
      <c r="AV313" s="83">
        <f t="shared" si="24"/>
        <v>0</v>
      </c>
      <c r="AW313" s="80" t="s">
        <v>74</v>
      </c>
      <c r="AX313" s="67" t="s">
        <v>95</v>
      </c>
      <c r="AY313" s="185" t="s">
        <v>12992</v>
      </c>
      <c r="AZ313" s="68" t="s">
        <v>66</v>
      </c>
      <c r="BA313" s="68" t="s">
        <v>66</v>
      </c>
    </row>
    <row r="314" spans="2:53" ht="15.6" customHeight="1" x14ac:dyDescent="0.25">
      <c r="B314" s="68">
        <v>2024</v>
      </c>
      <c r="C314" s="68">
        <v>891780111</v>
      </c>
      <c r="D314" s="69" t="s">
        <v>64</v>
      </c>
      <c r="E314" s="70" t="s">
        <v>12991</v>
      </c>
      <c r="F314" s="70" t="s">
        <v>12990</v>
      </c>
      <c r="G314" s="251">
        <v>0</v>
      </c>
      <c r="H314" s="67" t="s">
        <v>72</v>
      </c>
      <c r="I314" s="69" t="s">
        <v>65</v>
      </c>
      <c r="J314" s="70" t="s">
        <v>12989</v>
      </c>
      <c r="K314" s="70">
        <v>3500000</v>
      </c>
      <c r="L314" s="68" t="s">
        <v>67</v>
      </c>
      <c r="M314" s="71" t="s">
        <v>12988</v>
      </c>
      <c r="N314" s="71">
        <v>85465209</v>
      </c>
      <c r="O314" s="71">
        <v>1560</v>
      </c>
      <c r="P314" s="334">
        <v>45483</v>
      </c>
      <c r="Q314" s="70">
        <v>79800000</v>
      </c>
      <c r="R314" s="334">
        <v>45520</v>
      </c>
      <c r="S314" s="70">
        <v>3500000</v>
      </c>
      <c r="T314" s="67" t="s">
        <v>66</v>
      </c>
      <c r="U314" s="71">
        <v>85155333</v>
      </c>
      <c r="V314" s="71" t="s">
        <v>12146</v>
      </c>
      <c r="W314" s="78">
        <v>45519</v>
      </c>
      <c r="X314" s="78">
        <v>45520</v>
      </c>
      <c r="Y314" s="251" t="s">
        <v>74</v>
      </c>
      <c r="Z314" s="78">
        <v>45551</v>
      </c>
      <c r="AA314" s="71">
        <f t="shared" si="20"/>
        <v>31</v>
      </c>
      <c r="AB314" s="70">
        <v>0</v>
      </c>
      <c r="AC314" s="70">
        <v>0</v>
      </c>
      <c r="AD314" s="70">
        <v>0</v>
      </c>
      <c r="AE314" s="76" t="s">
        <v>74</v>
      </c>
      <c r="AF314" s="71">
        <f t="shared" si="21"/>
        <v>0</v>
      </c>
      <c r="AG314" s="70">
        <v>0</v>
      </c>
      <c r="AH314" s="70">
        <v>0</v>
      </c>
      <c r="AI314" s="76" t="s">
        <v>74</v>
      </c>
      <c r="AJ314" s="67">
        <v>0</v>
      </c>
      <c r="AK314" s="76" t="s">
        <v>74</v>
      </c>
      <c r="AL314" s="76" t="s">
        <v>74</v>
      </c>
      <c r="AM314" s="71">
        <f t="shared" si="22"/>
        <v>0</v>
      </c>
      <c r="AN314" s="71">
        <f>+K314+AC314-AH314</f>
        <v>3500000</v>
      </c>
      <c r="AO314" s="67" t="s">
        <v>66</v>
      </c>
      <c r="AP314" s="70">
        <v>3500000</v>
      </c>
      <c r="AQ314" s="67" t="s">
        <v>94</v>
      </c>
      <c r="AR314" s="70">
        <v>0</v>
      </c>
      <c r="AS314" s="80" t="s">
        <v>74</v>
      </c>
      <c r="AT314" s="135">
        <v>3500000</v>
      </c>
      <c r="AU314" s="82">
        <f t="shared" si="23"/>
        <v>0</v>
      </c>
      <c r="AV314" s="83">
        <f t="shared" si="24"/>
        <v>1</v>
      </c>
      <c r="AW314" s="80" t="s">
        <v>74</v>
      </c>
      <c r="AX314" s="67" t="s">
        <v>95</v>
      </c>
      <c r="AY314" s="185" t="s">
        <v>12987</v>
      </c>
      <c r="AZ314" s="68" t="s">
        <v>66</v>
      </c>
      <c r="BA314" s="68" t="s">
        <v>66</v>
      </c>
    </row>
    <row r="315" spans="2:53" ht="14.45" customHeight="1" x14ac:dyDescent="0.25">
      <c r="B315" s="68">
        <v>2024</v>
      </c>
      <c r="C315" s="68">
        <v>891780111</v>
      </c>
      <c r="D315" s="69" t="s">
        <v>64</v>
      </c>
      <c r="E315" s="70" t="s">
        <v>12986</v>
      </c>
      <c r="F315" s="70" t="s">
        <v>12985</v>
      </c>
      <c r="G315" s="251">
        <v>0</v>
      </c>
      <c r="H315" s="67" t="s">
        <v>72</v>
      </c>
      <c r="I315" s="69" t="s">
        <v>65</v>
      </c>
      <c r="J315" s="70" t="s">
        <v>12984</v>
      </c>
      <c r="K315" s="70">
        <v>10000000</v>
      </c>
      <c r="L315" s="68" t="s">
        <v>67</v>
      </c>
      <c r="M315" s="71" t="s">
        <v>12983</v>
      </c>
      <c r="N315" s="71">
        <v>1082990692</v>
      </c>
      <c r="O315" s="71">
        <v>1585</v>
      </c>
      <c r="P315" s="334">
        <v>45489</v>
      </c>
      <c r="Q315" s="70">
        <v>420000000</v>
      </c>
      <c r="R315" s="334">
        <v>45520</v>
      </c>
      <c r="S315" s="70">
        <v>10000000</v>
      </c>
      <c r="T315" s="67" t="s">
        <v>66</v>
      </c>
      <c r="U315" s="71">
        <v>1082939683</v>
      </c>
      <c r="V315" s="71" t="s">
        <v>12134</v>
      </c>
      <c r="W315" s="78">
        <v>45519</v>
      </c>
      <c r="X315" s="78">
        <v>45520</v>
      </c>
      <c r="Y315" s="251" t="s">
        <v>74</v>
      </c>
      <c r="Z315" s="78">
        <v>45626</v>
      </c>
      <c r="AA315" s="71">
        <f t="shared" si="20"/>
        <v>106</v>
      </c>
      <c r="AB315" s="70">
        <v>0</v>
      </c>
      <c r="AC315" s="70">
        <v>0</v>
      </c>
      <c r="AD315" s="70">
        <v>0</v>
      </c>
      <c r="AE315" s="76" t="s">
        <v>74</v>
      </c>
      <c r="AF315" s="71">
        <f t="shared" si="21"/>
        <v>0</v>
      </c>
      <c r="AG315" s="70">
        <v>0</v>
      </c>
      <c r="AH315" s="70">
        <v>0</v>
      </c>
      <c r="AI315" s="76" t="s">
        <v>74</v>
      </c>
      <c r="AJ315" s="67">
        <v>0</v>
      </c>
      <c r="AK315" s="76" t="s">
        <v>74</v>
      </c>
      <c r="AL315" s="76" t="s">
        <v>74</v>
      </c>
      <c r="AM315" s="71">
        <f t="shared" si="22"/>
        <v>0</v>
      </c>
      <c r="AN315" s="71">
        <f>+K315+AC315-AH315</f>
        <v>10000000</v>
      </c>
      <c r="AO315" s="67" t="s">
        <v>66</v>
      </c>
      <c r="AP315" s="70">
        <v>10000000</v>
      </c>
      <c r="AQ315" s="67" t="s">
        <v>94</v>
      </c>
      <c r="AR315" s="70">
        <v>0</v>
      </c>
      <c r="AS315" s="80" t="s">
        <v>74</v>
      </c>
      <c r="AT315" s="135">
        <v>2500000</v>
      </c>
      <c r="AU315" s="82">
        <f t="shared" si="23"/>
        <v>7500000</v>
      </c>
      <c r="AV315" s="83">
        <f t="shared" si="24"/>
        <v>0.25</v>
      </c>
      <c r="AW315" s="80" t="s">
        <v>74</v>
      </c>
      <c r="AX315" s="67" t="s">
        <v>95</v>
      </c>
      <c r="AY315" s="185" t="s">
        <v>12982</v>
      </c>
      <c r="AZ315" s="68" t="s">
        <v>66</v>
      </c>
      <c r="BA315" s="68" t="s">
        <v>66</v>
      </c>
    </row>
    <row r="316" spans="2:53" ht="14.45" customHeight="1" x14ac:dyDescent="0.25">
      <c r="B316" s="68">
        <v>2024</v>
      </c>
      <c r="C316" s="68">
        <v>891780111</v>
      </c>
      <c r="D316" s="69" t="s">
        <v>64</v>
      </c>
      <c r="E316" s="70" t="s">
        <v>12981</v>
      </c>
      <c r="F316" s="70" t="s">
        <v>12980</v>
      </c>
      <c r="G316" s="251">
        <v>0</v>
      </c>
      <c r="H316" s="67" t="s">
        <v>72</v>
      </c>
      <c r="I316" s="69" t="s">
        <v>65</v>
      </c>
      <c r="J316" s="70" t="s">
        <v>12979</v>
      </c>
      <c r="K316" s="70">
        <v>10000000</v>
      </c>
      <c r="L316" s="68" t="s">
        <v>67</v>
      </c>
      <c r="M316" s="71" t="s">
        <v>12978</v>
      </c>
      <c r="N316" s="71">
        <v>1082952509</v>
      </c>
      <c r="O316" s="71">
        <v>1585</v>
      </c>
      <c r="P316" s="334">
        <v>45489</v>
      </c>
      <c r="Q316" s="70">
        <v>420000000</v>
      </c>
      <c r="R316" s="334">
        <v>45520</v>
      </c>
      <c r="S316" s="70">
        <v>10000000</v>
      </c>
      <c r="T316" s="67" t="s">
        <v>66</v>
      </c>
      <c r="U316" s="71">
        <v>1082939683</v>
      </c>
      <c r="V316" s="71" t="s">
        <v>12134</v>
      </c>
      <c r="W316" s="78">
        <v>45519</v>
      </c>
      <c r="X316" s="78">
        <v>45520</v>
      </c>
      <c r="Y316" s="251" t="s">
        <v>74</v>
      </c>
      <c r="Z316" s="78">
        <v>45626</v>
      </c>
      <c r="AA316" s="71">
        <f t="shared" si="20"/>
        <v>106</v>
      </c>
      <c r="AB316" s="70">
        <v>0</v>
      </c>
      <c r="AC316" s="70">
        <v>0</v>
      </c>
      <c r="AD316" s="70">
        <v>0</v>
      </c>
      <c r="AE316" s="76" t="s">
        <v>74</v>
      </c>
      <c r="AF316" s="71">
        <f t="shared" si="21"/>
        <v>0</v>
      </c>
      <c r="AG316" s="70">
        <v>0</v>
      </c>
      <c r="AH316" s="70">
        <v>0</v>
      </c>
      <c r="AI316" s="76" t="s">
        <v>74</v>
      </c>
      <c r="AJ316" s="67">
        <v>0</v>
      </c>
      <c r="AK316" s="76" t="s">
        <v>74</v>
      </c>
      <c r="AL316" s="76" t="s">
        <v>74</v>
      </c>
      <c r="AM316" s="71">
        <f t="shared" si="22"/>
        <v>0</v>
      </c>
      <c r="AN316" s="71">
        <f>+K316+AC316-AH316</f>
        <v>10000000</v>
      </c>
      <c r="AO316" s="67" t="s">
        <v>66</v>
      </c>
      <c r="AP316" s="70">
        <v>10000000</v>
      </c>
      <c r="AQ316" s="67" t="s">
        <v>94</v>
      </c>
      <c r="AR316" s="70">
        <v>0</v>
      </c>
      <c r="AS316" s="80" t="s">
        <v>74</v>
      </c>
      <c r="AT316" s="135">
        <v>2500000</v>
      </c>
      <c r="AU316" s="82">
        <f t="shared" si="23"/>
        <v>7500000</v>
      </c>
      <c r="AV316" s="83">
        <f t="shared" si="24"/>
        <v>0.25</v>
      </c>
      <c r="AW316" s="80" t="s">
        <v>74</v>
      </c>
      <c r="AX316" s="67" t="s">
        <v>95</v>
      </c>
      <c r="AY316" s="185" t="s">
        <v>12977</v>
      </c>
      <c r="AZ316" s="68" t="s">
        <v>66</v>
      </c>
      <c r="BA316" s="68" t="s">
        <v>66</v>
      </c>
    </row>
    <row r="317" spans="2:53" ht="15.6" customHeight="1" x14ac:dyDescent="0.25">
      <c r="B317" s="68">
        <v>2024</v>
      </c>
      <c r="C317" s="68">
        <v>891780111</v>
      </c>
      <c r="D317" s="69" t="s">
        <v>64</v>
      </c>
      <c r="E317" s="70" t="s">
        <v>12976</v>
      </c>
      <c r="F317" s="70" t="s">
        <v>12975</v>
      </c>
      <c r="G317" s="251">
        <v>0</v>
      </c>
      <c r="H317" s="67" t="s">
        <v>72</v>
      </c>
      <c r="I317" s="69" t="s">
        <v>723</v>
      </c>
      <c r="J317" s="70" t="s">
        <v>12974</v>
      </c>
      <c r="K317" s="70">
        <v>914630400</v>
      </c>
      <c r="L317" s="68" t="s">
        <v>67</v>
      </c>
      <c r="M317" s="71" t="s">
        <v>4799</v>
      </c>
      <c r="N317" s="71">
        <v>900173983</v>
      </c>
      <c r="O317" s="71">
        <v>1835</v>
      </c>
      <c r="P317" s="334">
        <v>45516</v>
      </c>
      <c r="Q317" s="70">
        <v>914691526</v>
      </c>
      <c r="R317" s="334">
        <v>45520</v>
      </c>
      <c r="S317" s="70">
        <v>914630400</v>
      </c>
      <c r="T317" s="67" t="s">
        <v>66</v>
      </c>
      <c r="U317" s="71">
        <v>85155333</v>
      </c>
      <c r="V317" s="71" t="s">
        <v>12146</v>
      </c>
      <c r="W317" s="78">
        <v>45519</v>
      </c>
      <c r="X317" s="78">
        <v>45527</v>
      </c>
      <c r="Y317" s="251" t="s">
        <v>74</v>
      </c>
      <c r="Z317" s="78">
        <v>45656</v>
      </c>
      <c r="AA317" s="71">
        <f t="shared" si="20"/>
        <v>129</v>
      </c>
      <c r="AB317" s="70">
        <v>0</v>
      </c>
      <c r="AC317" s="70">
        <v>0</v>
      </c>
      <c r="AD317" s="70">
        <v>0</v>
      </c>
      <c r="AE317" s="76" t="s">
        <v>74</v>
      </c>
      <c r="AF317" s="71">
        <f t="shared" si="21"/>
        <v>0</v>
      </c>
      <c r="AG317" s="70">
        <v>0</v>
      </c>
      <c r="AH317" s="70">
        <v>0</v>
      </c>
      <c r="AI317" s="76" t="s">
        <v>74</v>
      </c>
      <c r="AJ317" s="67">
        <v>0</v>
      </c>
      <c r="AK317" s="76" t="s">
        <v>74</v>
      </c>
      <c r="AL317" s="76" t="s">
        <v>74</v>
      </c>
      <c r="AM317" s="71">
        <f t="shared" si="22"/>
        <v>0</v>
      </c>
      <c r="AN317" s="71">
        <f>+K317+AC317-AH317</f>
        <v>914630400</v>
      </c>
      <c r="AO317" s="67" t="s">
        <v>94</v>
      </c>
      <c r="AP317" s="70">
        <v>0</v>
      </c>
      <c r="AQ317" s="67" t="s">
        <v>66</v>
      </c>
      <c r="AR317" s="70">
        <v>182926080</v>
      </c>
      <c r="AS317" s="76">
        <v>45531</v>
      </c>
      <c r="AT317" s="70">
        <v>182926080</v>
      </c>
      <c r="AU317" s="82">
        <f t="shared" si="23"/>
        <v>731704320</v>
      </c>
      <c r="AV317" s="83">
        <f t="shared" si="24"/>
        <v>0.2</v>
      </c>
      <c r="AW317" s="80" t="s">
        <v>74</v>
      </c>
      <c r="AX317" s="67" t="s">
        <v>95</v>
      </c>
      <c r="AY317" s="185" t="s">
        <v>12973</v>
      </c>
      <c r="AZ317" s="68" t="s">
        <v>66</v>
      </c>
      <c r="BA317" s="68" t="s">
        <v>66</v>
      </c>
    </row>
    <row r="318" spans="2:53" ht="15.6" customHeight="1" x14ac:dyDescent="0.25">
      <c r="B318" s="68">
        <v>2024</v>
      </c>
      <c r="C318" s="68">
        <v>891780111</v>
      </c>
      <c r="D318" s="69" t="s">
        <v>64</v>
      </c>
      <c r="E318" s="70" t="s">
        <v>12972</v>
      </c>
      <c r="F318" s="70" t="s">
        <v>12971</v>
      </c>
      <c r="G318" s="251">
        <v>0</v>
      </c>
      <c r="H318" s="67" t="s">
        <v>72</v>
      </c>
      <c r="I318" s="69" t="s">
        <v>723</v>
      </c>
      <c r="J318" s="70" t="s">
        <v>12970</v>
      </c>
      <c r="K318" s="70">
        <v>563355000</v>
      </c>
      <c r="L318" s="68" t="s">
        <v>67</v>
      </c>
      <c r="M318" s="71" t="s">
        <v>4799</v>
      </c>
      <c r="N318" s="71">
        <v>900173983</v>
      </c>
      <c r="O318" s="71">
        <v>1852</v>
      </c>
      <c r="P318" s="334">
        <v>45517</v>
      </c>
      <c r="Q318" s="70">
        <v>605215354</v>
      </c>
      <c r="R318" s="334">
        <v>45520</v>
      </c>
      <c r="S318" s="70">
        <v>563355000</v>
      </c>
      <c r="T318" s="67" t="s">
        <v>66</v>
      </c>
      <c r="U318" s="71">
        <v>85155333</v>
      </c>
      <c r="V318" s="71" t="s">
        <v>12146</v>
      </c>
      <c r="W318" s="78">
        <v>45520</v>
      </c>
      <c r="X318" s="78">
        <v>45527</v>
      </c>
      <c r="Y318" s="251" t="s">
        <v>74</v>
      </c>
      <c r="Z318" s="78">
        <v>45656</v>
      </c>
      <c r="AA318" s="71">
        <f t="shared" si="20"/>
        <v>129</v>
      </c>
      <c r="AB318" s="70">
        <v>0</v>
      </c>
      <c r="AC318" s="70">
        <v>0</v>
      </c>
      <c r="AD318" s="70">
        <v>0</v>
      </c>
      <c r="AE318" s="76" t="s">
        <v>74</v>
      </c>
      <c r="AF318" s="71">
        <f t="shared" si="21"/>
        <v>0</v>
      </c>
      <c r="AG318" s="70">
        <v>0</v>
      </c>
      <c r="AH318" s="70">
        <v>0</v>
      </c>
      <c r="AI318" s="76" t="s">
        <v>74</v>
      </c>
      <c r="AJ318" s="67">
        <v>0</v>
      </c>
      <c r="AK318" s="76" t="s">
        <v>74</v>
      </c>
      <c r="AL318" s="76" t="s">
        <v>74</v>
      </c>
      <c r="AM318" s="71">
        <f t="shared" si="22"/>
        <v>0</v>
      </c>
      <c r="AN318" s="71">
        <f>+K318+AC318-AH318</f>
        <v>563355000</v>
      </c>
      <c r="AO318" s="67" t="s">
        <v>94</v>
      </c>
      <c r="AP318" s="70">
        <v>0</v>
      </c>
      <c r="AQ318" s="67" t="s">
        <v>66</v>
      </c>
      <c r="AR318" s="70">
        <v>112671000</v>
      </c>
      <c r="AS318" s="76">
        <v>45530</v>
      </c>
      <c r="AT318" s="70">
        <v>112671000</v>
      </c>
      <c r="AU318" s="82">
        <f t="shared" si="23"/>
        <v>450684000</v>
      </c>
      <c r="AV318" s="83">
        <f t="shared" si="24"/>
        <v>0.2</v>
      </c>
      <c r="AW318" s="80" t="s">
        <v>74</v>
      </c>
      <c r="AX318" s="67" t="s">
        <v>95</v>
      </c>
      <c r="AY318" s="185" t="s">
        <v>12969</v>
      </c>
      <c r="AZ318" s="68" t="s">
        <v>66</v>
      </c>
      <c r="BA318" s="68" t="s">
        <v>66</v>
      </c>
    </row>
    <row r="319" spans="2:53" ht="14.45" customHeight="1" x14ac:dyDescent="0.25">
      <c r="B319" s="68">
        <v>2024</v>
      </c>
      <c r="C319" s="68">
        <v>891780111</v>
      </c>
      <c r="D319" s="69" t="s">
        <v>64</v>
      </c>
      <c r="E319" s="70" t="s">
        <v>12968</v>
      </c>
      <c r="F319" s="70" t="s">
        <v>12967</v>
      </c>
      <c r="G319" s="251">
        <v>0</v>
      </c>
      <c r="H319" s="67" t="s">
        <v>72</v>
      </c>
      <c r="I319" s="69" t="s">
        <v>723</v>
      </c>
      <c r="J319" s="70" t="s">
        <v>12966</v>
      </c>
      <c r="K319" s="70">
        <v>12600000</v>
      </c>
      <c r="L319" s="68" t="s">
        <v>67</v>
      </c>
      <c r="M319" s="71" t="s">
        <v>12965</v>
      </c>
      <c r="N319" s="71">
        <v>79955096</v>
      </c>
      <c r="O319" s="71">
        <v>1667</v>
      </c>
      <c r="P319" s="334">
        <v>45495</v>
      </c>
      <c r="Q319" s="70">
        <v>57000000</v>
      </c>
      <c r="R319" s="334">
        <v>45524</v>
      </c>
      <c r="S319" s="70">
        <v>12600000</v>
      </c>
      <c r="T319" s="67" t="s">
        <v>66</v>
      </c>
      <c r="U319" s="71">
        <v>72005158</v>
      </c>
      <c r="V319" s="71" t="s">
        <v>12220</v>
      </c>
      <c r="W319" s="78">
        <v>45520</v>
      </c>
      <c r="X319" s="78">
        <v>45524</v>
      </c>
      <c r="Y319" s="251" t="s">
        <v>74</v>
      </c>
      <c r="Z319" s="78">
        <v>45534</v>
      </c>
      <c r="AA319" s="71">
        <f t="shared" si="20"/>
        <v>10</v>
      </c>
      <c r="AB319" s="70">
        <v>0</v>
      </c>
      <c r="AC319" s="70">
        <v>0</v>
      </c>
      <c r="AD319" s="70">
        <v>1</v>
      </c>
      <c r="AE319" s="76">
        <v>45595</v>
      </c>
      <c r="AF319" s="71">
        <f t="shared" si="21"/>
        <v>61</v>
      </c>
      <c r="AG319" s="70">
        <v>0</v>
      </c>
      <c r="AH319" s="70">
        <v>0</v>
      </c>
      <c r="AI319" s="76" t="s">
        <v>74</v>
      </c>
      <c r="AJ319" s="67">
        <v>0</v>
      </c>
      <c r="AK319" s="76" t="s">
        <v>74</v>
      </c>
      <c r="AL319" s="76" t="s">
        <v>74</v>
      </c>
      <c r="AM319" s="71">
        <f t="shared" si="22"/>
        <v>0</v>
      </c>
      <c r="AN319" s="71">
        <f>+K319+AC319-AH319</f>
        <v>12600000</v>
      </c>
      <c r="AO319" s="67" t="s">
        <v>94</v>
      </c>
      <c r="AP319" s="70">
        <v>0</v>
      </c>
      <c r="AQ319" s="67" t="s">
        <v>94</v>
      </c>
      <c r="AR319" s="70">
        <v>0</v>
      </c>
      <c r="AS319" s="80" t="s">
        <v>74</v>
      </c>
      <c r="AT319" s="135">
        <v>0</v>
      </c>
      <c r="AU319" s="82">
        <f t="shared" si="23"/>
        <v>12600000</v>
      </c>
      <c r="AV319" s="83">
        <f t="shared" si="24"/>
        <v>0</v>
      </c>
      <c r="AW319" s="80" t="s">
        <v>74</v>
      </c>
      <c r="AX319" s="67" t="s">
        <v>95</v>
      </c>
      <c r="AY319" s="185" t="s">
        <v>12964</v>
      </c>
      <c r="AZ319" s="68" t="s">
        <v>66</v>
      </c>
      <c r="BA319" s="68" t="s">
        <v>66</v>
      </c>
    </row>
    <row r="320" spans="2:53" ht="14.45" customHeight="1" x14ac:dyDescent="0.25">
      <c r="B320" s="68">
        <v>2024</v>
      </c>
      <c r="C320" s="68">
        <v>891780111</v>
      </c>
      <c r="D320" s="69" t="s">
        <v>64</v>
      </c>
      <c r="E320" s="70" t="s">
        <v>12963</v>
      </c>
      <c r="F320" s="70" t="s">
        <v>12962</v>
      </c>
      <c r="G320" s="251">
        <v>0</v>
      </c>
      <c r="H320" s="67" t="s">
        <v>72</v>
      </c>
      <c r="I320" s="69" t="s">
        <v>65</v>
      </c>
      <c r="J320" s="70" t="s">
        <v>12961</v>
      </c>
      <c r="K320" s="70">
        <v>14500000</v>
      </c>
      <c r="L320" s="68" t="s">
        <v>67</v>
      </c>
      <c r="M320" s="71" t="s">
        <v>12960</v>
      </c>
      <c r="N320" s="71">
        <v>26203570</v>
      </c>
      <c r="O320" s="71">
        <v>1685</v>
      </c>
      <c r="P320" s="334">
        <v>45496</v>
      </c>
      <c r="Q320" s="70">
        <v>14500000</v>
      </c>
      <c r="R320" s="334">
        <v>45524</v>
      </c>
      <c r="S320" s="70">
        <v>14500000</v>
      </c>
      <c r="T320" s="67" t="s">
        <v>66</v>
      </c>
      <c r="U320" s="71">
        <v>1082939683</v>
      </c>
      <c r="V320" s="71" t="s">
        <v>12134</v>
      </c>
      <c r="W320" s="78">
        <v>45520</v>
      </c>
      <c r="X320" s="78">
        <v>45524</v>
      </c>
      <c r="Y320" s="251" t="s">
        <v>74</v>
      </c>
      <c r="Z320" s="78">
        <v>45626</v>
      </c>
      <c r="AA320" s="71">
        <f t="shared" si="20"/>
        <v>102</v>
      </c>
      <c r="AB320" s="70">
        <v>0</v>
      </c>
      <c r="AC320" s="70">
        <v>0</v>
      </c>
      <c r="AD320" s="70">
        <v>0</v>
      </c>
      <c r="AE320" s="76" t="s">
        <v>74</v>
      </c>
      <c r="AF320" s="71">
        <f t="shared" si="21"/>
        <v>0</v>
      </c>
      <c r="AG320" s="70">
        <v>0</v>
      </c>
      <c r="AH320" s="70">
        <v>0</v>
      </c>
      <c r="AI320" s="76" t="s">
        <v>74</v>
      </c>
      <c r="AJ320" s="67">
        <v>0</v>
      </c>
      <c r="AK320" s="76" t="s">
        <v>74</v>
      </c>
      <c r="AL320" s="76" t="s">
        <v>74</v>
      </c>
      <c r="AM320" s="71">
        <f t="shared" si="22"/>
        <v>0</v>
      </c>
      <c r="AN320" s="71">
        <f>+K320+AC320-AH320</f>
        <v>14500000</v>
      </c>
      <c r="AO320" s="67" t="s">
        <v>66</v>
      </c>
      <c r="AP320" s="70">
        <v>14500000</v>
      </c>
      <c r="AQ320" s="67" t="s">
        <v>94</v>
      </c>
      <c r="AR320" s="70">
        <v>0</v>
      </c>
      <c r="AS320" s="80" t="s">
        <v>74</v>
      </c>
      <c r="AT320" s="135">
        <v>3625000</v>
      </c>
      <c r="AU320" s="82">
        <f t="shared" si="23"/>
        <v>10875000</v>
      </c>
      <c r="AV320" s="83">
        <f t="shared" si="24"/>
        <v>0.25</v>
      </c>
      <c r="AW320" s="80" t="s">
        <v>74</v>
      </c>
      <c r="AX320" s="67" t="s">
        <v>95</v>
      </c>
      <c r="AY320" s="185" t="s">
        <v>12959</v>
      </c>
      <c r="AZ320" s="68" t="s">
        <v>66</v>
      </c>
      <c r="BA320" s="68" t="s">
        <v>66</v>
      </c>
    </row>
    <row r="321" spans="2:53" ht="14.45" customHeight="1" x14ac:dyDescent="0.25">
      <c r="B321" s="68">
        <v>2024</v>
      </c>
      <c r="C321" s="68">
        <v>891780111</v>
      </c>
      <c r="D321" s="69" t="s">
        <v>64</v>
      </c>
      <c r="E321" s="70" t="s">
        <v>12958</v>
      </c>
      <c r="F321" s="70" t="s">
        <v>12957</v>
      </c>
      <c r="G321" s="251">
        <v>0</v>
      </c>
      <c r="H321" s="67" t="s">
        <v>72</v>
      </c>
      <c r="I321" s="69" t="s">
        <v>723</v>
      </c>
      <c r="J321" s="70" t="s">
        <v>12956</v>
      </c>
      <c r="K321" s="70">
        <v>11400000</v>
      </c>
      <c r="L321" s="68" t="s">
        <v>67</v>
      </c>
      <c r="M321" s="71" t="s">
        <v>12955</v>
      </c>
      <c r="N321" s="71">
        <v>1082966020</v>
      </c>
      <c r="O321" s="71">
        <v>1623</v>
      </c>
      <c r="P321" s="334">
        <v>45490</v>
      </c>
      <c r="Q321" s="70">
        <v>157000000</v>
      </c>
      <c r="R321" s="334">
        <v>45524</v>
      </c>
      <c r="S321" s="70">
        <v>11400000</v>
      </c>
      <c r="T321" s="67" t="s">
        <v>66</v>
      </c>
      <c r="U321" s="71">
        <v>16078654</v>
      </c>
      <c r="V321" s="71" t="s">
        <v>12187</v>
      </c>
      <c r="W321" s="78">
        <v>45520</v>
      </c>
      <c r="X321" s="78">
        <v>45524</v>
      </c>
      <c r="Y321" s="251" t="s">
        <v>74</v>
      </c>
      <c r="Z321" s="78">
        <v>45578</v>
      </c>
      <c r="AA321" s="71">
        <f t="shared" si="20"/>
        <v>54</v>
      </c>
      <c r="AB321" s="70">
        <v>1</v>
      </c>
      <c r="AC321" s="70">
        <v>1900000</v>
      </c>
      <c r="AD321" s="70">
        <v>1</v>
      </c>
      <c r="AE321" s="76">
        <v>45609</v>
      </c>
      <c r="AF321" s="71">
        <f t="shared" si="21"/>
        <v>31</v>
      </c>
      <c r="AG321" s="70">
        <v>0</v>
      </c>
      <c r="AH321" s="70">
        <v>0</v>
      </c>
      <c r="AI321" s="76" t="s">
        <v>74</v>
      </c>
      <c r="AJ321" s="67">
        <v>0</v>
      </c>
      <c r="AK321" s="76" t="s">
        <v>74</v>
      </c>
      <c r="AL321" s="76" t="s">
        <v>74</v>
      </c>
      <c r="AM321" s="71">
        <f t="shared" si="22"/>
        <v>0</v>
      </c>
      <c r="AN321" s="71">
        <f>+K321+AC321-AH321</f>
        <v>13300000</v>
      </c>
      <c r="AO321" s="67" t="s">
        <v>94</v>
      </c>
      <c r="AP321" s="70">
        <v>0</v>
      </c>
      <c r="AQ321" s="67" t="s">
        <v>94</v>
      </c>
      <c r="AR321" s="70">
        <v>0</v>
      </c>
      <c r="AS321" s="80" t="s">
        <v>74</v>
      </c>
      <c r="AT321" s="135">
        <v>7600000</v>
      </c>
      <c r="AU321" s="82">
        <f t="shared" si="23"/>
        <v>5700000</v>
      </c>
      <c r="AV321" s="83">
        <f t="shared" si="24"/>
        <v>0.5714285714285714</v>
      </c>
      <c r="AW321" s="80" t="s">
        <v>74</v>
      </c>
      <c r="AX321" s="67" t="s">
        <v>95</v>
      </c>
      <c r="AY321" s="185" t="s">
        <v>12954</v>
      </c>
      <c r="AZ321" s="68" t="s">
        <v>66</v>
      </c>
      <c r="BA321" s="68" t="s">
        <v>66</v>
      </c>
    </row>
    <row r="322" spans="2:53" ht="14.45" customHeight="1" x14ac:dyDescent="0.25">
      <c r="B322" s="68">
        <v>2024</v>
      </c>
      <c r="C322" s="68">
        <v>891780111</v>
      </c>
      <c r="D322" s="69" t="s">
        <v>64</v>
      </c>
      <c r="E322" s="70" t="s">
        <v>12953</v>
      </c>
      <c r="F322" s="70" t="s">
        <v>12952</v>
      </c>
      <c r="G322" s="251">
        <v>0</v>
      </c>
      <c r="H322" s="67" t="s">
        <v>72</v>
      </c>
      <c r="I322" s="69" t="s">
        <v>723</v>
      </c>
      <c r="J322" s="70" t="s">
        <v>12924</v>
      </c>
      <c r="K322" s="70">
        <v>5000000</v>
      </c>
      <c r="L322" s="68" t="s">
        <v>67</v>
      </c>
      <c r="M322" s="71" t="s">
        <v>12951</v>
      </c>
      <c r="N322" s="71">
        <v>40941511</v>
      </c>
      <c r="O322" s="71">
        <v>1820</v>
      </c>
      <c r="P322" s="334">
        <v>45513</v>
      </c>
      <c r="Q322" s="70">
        <v>15000000</v>
      </c>
      <c r="R322" s="334">
        <v>45525</v>
      </c>
      <c r="S322" s="70">
        <v>5000000</v>
      </c>
      <c r="T322" s="67" t="s">
        <v>66</v>
      </c>
      <c r="U322" s="71">
        <v>16078654</v>
      </c>
      <c r="V322" s="71" t="s">
        <v>12187</v>
      </c>
      <c r="W322" s="78">
        <v>45524</v>
      </c>
      <c r="X322" s="78">
        <v>45525</v>
      </c>
      <c r="Y322" s="251" t="s">
        <v>74</v>
      </c>
      <c r="Z322" s="78">
        <v>45565</v>
      </c>
      <c r="AA322" s="71">
        <f t="shared" si="20"/>
        <v>40</v>
      </c>
      <c r="AB322" s="70">
        <v>0</v>
      </c>
      <c r="AC322" s="70">
        <v>0</v>
      </c>
      <c r="AD322" s="70">
        <v>0</v>
      </c>
      <c r="AE322" s="76" t="s">
        <v>74</v>
      </c>
      <c r="AF322" s="71">
        <f t="shared" si="21"/>
        <v>0</v>
      </c>
      <c r="AG322" s="70">
        <v>0</v>
      </c>
      <c r="AH322" s="70">
        <v>0</v>
      </c>
      <c r="AI322" s="76" t="s">
        <v>74</v>
      </c>
      <c r="AJ322" s="67">
        <v>0</v>
      </c>
      <c r="AK322" s="76" t="s">
        <v>74</v>
      </c>
      <c r="AL322" s="76" t="s">
        <v>74</v>
      </c>
      <c r="AM322" s="71">
        <f t="shared" si="22"/>
        <v>0</v>
      </c>
      <c r="AN322" s="71">
        <f>+K322+AC322-AH322</f>
        <v>5000000</v>
      </c>
      <c r="AO322" s="67" t="s">
        <v>94</v>
      </c>
      <c r="AP322" s="70">
        <v>0</v>
      </c>
      <c r="AQ322" s="67" t="s">
        <v>94</v>
      </c>
      <c r="AR322" s="70">
        <v>0</v>
      </c>
      <c r="AS322" s="80" t="s">
        <v>74</v>
      </c>
      <c r="AT322" s="135">
        <v>0</v>
      </c>
      <c r="AU322" s="82">
        <f t="shared" si="23"/>
        <v>5000000</v>
      </c>
      <c r="AV322" s="83">
        <f t="shared" si="24"/>
        <v>0</v>
      </c>
      <c r="AW322" s="80" t="s">
        <v>74</v>
      </c>
      <c r="AX322" s="67" t="s">
        <v>95</v>
      </c>
      <c r="AY322" s="185" t="s">
        <v>12950</v>
      </c>
      <c r="AZ322" s="68" t="s">
        <v>66</v>
      </c>
      <c r="BA322" s="68" t="s">
        <v>66</v>
      </c>
    </row>
    <row r="323" spans="2:53" ht="14.45" customHeight="1" x14ac:dyDescent="0.25">
      <c r="B323" s="68">
        <v>2024</v>
      </c>
      <c r="C323" s="68">
        <v>891780111</v>
      </c>
      <c r="D323" s="69" t="s">
        <v>64</v>
      </c>
      <c r="E323" s="70" t="s">
        <v>12949</v>
      </c>
      <c r="F323" s="70" t="s">
        <v>12948</v>
      </c>
      <c r="G323" s="251">
        <v>0</v>
      </c>
      <c r="H323" s="67" t="s">
        <v>72</v>
      </c>
      <c r="I323" s="69" t="s">
        <v>723</v>
      </c>
      <c r="J323" s="70" t="s">
        <v>12947</v>
      </c>
      <c r="K323" s="70">
        <v>5000000</v>
      </c>
      <c r="L323" s="68" t="s">
        <v>67</v>
      </c>
      <c r="M323" s="71" t="s">
        <v>7522</v>
      </c>
      <c r="N323" s="71">
        <v>1020757367</v>
      </c>
      <c r="O323" s="71">
        <v>1820</v>
      </c>
      <c r="P323" s="334">
        <v>45513</v>
      </c>
      <c r="Q323" s="70">
        <v>15000000</v>
      </c>
      <c r="R323" s="334">
        <v>45525</v>
      </c>
      <c r="S323" s="70">
        <v>5000000</v>
      </c>
      <c r="T323" s="67" t="s">
        <v>66</v>
      </c>
      <c r="U323" s="71">
        <v>16078654</v>
      </c>
      <c r="V323" s="71" t="s">
        <v>12187</v>
      </c>
      <c r="W323" s="78">
        <v>45524</v>
      </c>
      <c r="X323" s="78">
        <v>45525</v>
      </c>
      <c r="Y323" s="251" t="s">
        <v>74</v>
      </c>
      <c r="Z323" s="78">
        <v>45565</v>
      </c>
      <c r="AA323" s="71">
        <f t="shared" si="20"/>
        <v>40</v>
      </c>
      <c r="AB323" s="70">
        <v>0</v>
      </c>
      <c r="AC323" s="70">
        <v>0</v>
      </c>
      <c r="AD323" s="70">
        <v>0</v>
      </c>
      <c r="AE323" s="76" t="s">
        <v>74</v>
      </c>
      <c r="AF323" s="71">
        <f t="shared" si="21"/>
        <v>0</v>
      </c>
      <c r="AG323" s="70">
        <v>0</v>
      </c>
      <c r="AH323" s="70">
        <v>0</v>
      </c>
      <c r="AI323" s="76" t="s">
        <v>74</v>
      </c>
      <c r="AJ323" s="67">
        <v>0</v>
      </c>
      <c r="AK323" s="76" t="s">
        <v>74</v>
      </c>
      <c r="AL323" s="76" t="s">
        <v>74</v>
      </c>
      <c r="AM323" s="71">
        <f t="shared" si="22"/>
        <v>0</v>
      </c>
      <c r="AN323" s="71">
        <f>+K323+AC323-AH323</f>
        <v>5000000</v>
      </c>
      <c r="AO323" s="67" t="s">
        <v>94</v>
      </c>
      <c r="AP323" s="70">
        <v>0</v>
      </c>
      <c r="AQ323" s="67" t="s">
        <v>94</v>
      </c>
      <c r="AR323" s="70">
        <v>0</v>
      </c>
      <c r="AS323" s="80" t="s">
        <v>74</v>
      </c>
      <c r="AT323" s="135">
        <v>0</v>
      </c>
      <c r="AU323" s="82">
        <f t="shared" si="23"/>
        <v>5000000</v>
      </c>
      <c r="AV323" s="83">
        <f t="shared" si="24"/>
        <v>0</v>
      </c>
      <c r="AW323" s="80" t="s">
        <v>74</v>
      </c>
      <c r="AX323" s="67" t="s">
        <v>95</v>
      </c>
      <c r="AY323" s="185" t="s">
        <v>12946</v>
      </c>
      <c r="AZ323" s="68" t="s">
        <v>66</v>
      </c>
      <c r="BA323" s="68" t="s">
        <v>66</v>
      </c>
    </row>
    <row r="324" spans="2:53" ht="14.45" customHeight="1" x14ac:dyDescent="0.25">
      <c r="B324" s="68">
        <v>2024</v>
      </c>
      <c r="C324" s="68">
        <v>891780111</v>
      </c>
      <c r="D324" s="69" t="s">
        <v>64</v>
      </c>
      <c r="E324" s="70" t="s">
        <v>12945</v>
      </c>
      <c r="F324" s="70" t="s">
        <v>12944</v>
      </c>
      <c r="G324" s="251">
        <v>0</v>
      </c>
      <c r="H324" s="67" t="s">
        <v>72</v>
      </c>
      <c r="I324" s="69" t="s">
        <v>723</v>
      </c>
      <c r="J324" s="70" t="s">
        <v>12943</v>
      </c>
      <c r="K324" s="70">
        <v>12600000</v>
      </c>
      <c r="L324" s="68" t="s">
        <v>67</v>
      </c>
      <c r="M324" s="71" t="s">
        <v>12942</v>
      </c>
      <c r="N324" s="71">
        <v>52706302</v>
      </c>
      <c r="O324" s="71">
        <v>1667</v>
      </c>
      <c r="P324" s="334">
        <v>45495</v>
      </c>
      <c r="Q324" s="70">
        <v>57000000</v>
      </c>
      <c r="R324" s="334">
        <v>45525</v>
      </c>
      <c r="S324" s="70">
        <v>12600000</v>
      </c>
      <c r="T324" s="67" t="s">
        <v>66</v>
      </c>
      <c r="U324" s="71">
        <v>72005158</v>
      </c>
      <c r="V324" s="71" t="s">
        <v>12220</v>
      </c>
      <c r="W324" s="78">
        <v>45524</v>
      </c>
      <c r="X324" s="78">
        <v>45525</v>
      </c>
      <c r="Y324" s="251" t="s">
        <v>74</v>
      </c>
      <c r="Z324" s="78">
        <v>45534</v>
      </c>
      <c r="AA324" s="71">
        <f t="shared" si="20"/>
        <v>9</v>
      </c>
      <c r="AB324" s="70">
        <v>0</v>
      </c>
      <c r="AC324" s="70">
        <v>0</v>
      </c>
      <c r="AD324" s="70">
        <v>1</v>
      </c>
      <c r="AE324" s="76">
        <v>45595</v>
      </c>
      <c r="AF324" s="71">
        <f t="shared" si="21"/>
        <v>61</v>
      </c>
      <c r="AG324" s="70">
        <v>0</v>
      </c>
      <c r="AH324" s="70">
        <v>0</v>
      </c>
      <c r="AI324" s="76" t="s">
        <v>74</v>
      </c>
      <c r="AJ324" s="67">
        <v>0</v>
      </c>
      <c r="AK324" s="76" t="s">
        <v>74</v>
      </c>
      <c r="AL324" s="76" t="s">
        <v>74</v>
      </c>
      <c r="AM324" s="71">
        <f t="shared" si="22"/>
        <v>0</v>
      </c>
      <c r="AN324" s="71">
        <f>+K324+AC324-AH324</f>
        <v>12600000</v>
      </c>
      <c r="AO324" s="67" t="s">
        <v>94</v>
      </c>
      <c r="AP324" s="70">
        <v>0</v>
      </c>
      <c r="AQ324" s="67" t="s">
        <v>94</v>
      </c>
      <c r="AR324" s="70">
        <v>0</v>
      </c>
      <c r="AS324" s="80" t="s">
        <v>74</v>
      </c>
      <c r="AT324" s="135">
        <v>0</v>
      </c>
      <c r="AU324" s="82">
        <f t="shared" si="23"/>
        <v>12600000</v>
      </c>
      <c r="AV324" s="83">
        <f t="shared" si="24"/>
        <v>0</v>
      </c>
      <c r="AW324" s="80" t="s">
        <v>74</v>
      </c>
      <c r="AX324" s="67" t="s">
        <v>95</v>
      </c>
      <c r="AY324" s="185" t="s">
        <v>12941</v>
      </c>
      <c r="AZ324" s="68" t="s">
        <v>66</v>
      </c>
      <c r="BA324" s="68" t="s">
        <v>66</v>
      </c>
    </row>
    <row r="325" spans="2:53" s="178" customFormat="1" ht="15.6" customHeight="1" x14ac:dyDescent="0.25">
      <c r="B325" s="68">
        <v>2024</v>
      </c>
      <c r="C325" s="68">
        <v>891780111</v>
      </c>
      <c r="D325" s="69" t="s">
        <v>64</v>
      </c>
      <c r="E325" s="70" t="s">
        <v>12940</v>
      </c>
      <c r="F325" s="70" t="s">
        <v>12939</v>
      </c>
      <c r="G325" s="251">
        <v>0</v>
      </c>
      <c r="H325" s="67" t="s">
        <v>72</v>
      </c>
      <c r="I325" s="69" t="s">
        <v>65</v>
      </c>
      <c r="J325" s="70" t="s">
        <v>12938</v>
      </c>
      <c r="K325" s="70">
        <v>215000000</v>
      </c>
      <c r="L325" s="68" t="s">
        <v>67</v>
      </c>
      <c r="M325" s="71" t="s">
        <v>4169</v>
      </c>
      <c r="N325" s="71">
        <v>900845290</v>
      </c>
      <c r="O325" s="71">
        <v>1890</v>
      </c>
      <c r="P325" s="334">
        <v>45520</v>
      </c>
      <c r="Q325" s="70">
        <v>215000000</v>
      </c>
      <c r="R325" s="334">
        <v>45524</v>
      </c>
      <c r="S325" s="70">
        <v>215000000</v>
      </c>
      <c r="T325" s="67" t="s">
        <v>66</v>
      </c>
      <c r="U325" s="71">
        <v>85155333</v>
      </c>
      <c r="V325" s="71" t="s">
        <v>12146</v>
      </c>
      <c r="W325" s="78">
        <v>45520</v>
      </c>
      <c r="X325" s="78">
        <v>45526</v>
      </c>
      <c r="Y325" s="251" t="s">
        <v>74</v>
      </c>
      <c r="Z325" s="78">
        <v>45656</v>
      </c>
      <c r="AA325" s="71">
        <f t="shared" si="20"/>
        <v>130</v>
      </c>
      <c r="AB325" s="70">
        <v>0</v>
      </c>
      <c r="AC325" s="70">
        <v>0</v>
      </c>
      <c r="AD325" s="70">
        <v>0</v>
      </c>
      <c r="AE325" s="76" t="s">
        <v>74</v>
      </c>
      <c r="AF325" s="71">
        <f t="shared" si="21"/>
        <v>0</v>
      </c>
      <c r="AG325" s="70">
        <v>0</v>
      </c>
      <c r="AH325" s="70">
        <v>0</v>
      </c>
      <c r="AI325" s="76" t="s">
        <v>74</v>
      </c>
      <c r="AJ325" s="67">
        <v>0</v>
      </c>
      <c r="AK325" s="76" t="s">
        <v>74</v>
      </c>
      <c r="AL325" s="76" t="s">
        <v>74</v>
      </c>
      <c r="AM325" s="71">
        <f t="shared" si="22"/>
        <v>0</v>
      </c>
      <c r="AN325" s="71">
        <f>+K325+AC325-AH325</f>
        <v>215000000</v>
      </c>
      <c r="AO325" s="67" t="s">
        <v>66</v>
      </c>
      <c r="AP325" s="70">
        <v>215000000</v>
      </c>
      <c r="AQ325" s="67" t="s">
        <v>66</v>
      </c>
      <c r="AR325" s="70">
        <v>107500000</v>
      </c>
      <c r="AS325" s="76">
        <v>45530</v>
      </c>
      <c r="AT325" s="70">
        <v>107500000</v>
      </c>
      <c r="AU325" s="82">
        <f t="shared" si="23"/>
        <v>107500000</v>
      </c>
      <c r="AV325" s="83">
        <f t="shared" si="24"/>
        <v>0.5</v>
      </c>
      <c r="AW325" s="80" t="s">
        <v>74</v>
      </c>
      <c r="AX325" s="67" t="s">
        <v>95</v>
      </c>
      <c r="AY325" s="185" t="s">
        <v>12937</v>
      </c>
      <c r="AZ325" s="68" t="s">
        <v>66</v>
      </c>
      <c r="BA325" s="68" t="s">
        <v>66</v>
      </c>
    </row>
    <row r="326" spans="2:53" s="178" customFormat="1" ht="15.6" customHeight="1" x14ac:dyDescent="0.25">
      <c r="B326" s="68">
        <v>2024</v>
      </c>
      <c r="C326" s="68">
        <v>891780111</v>
      </c>
      <c r="D326" s="69" t="s">
        <v>64</v>
      </c>
      <c r="E326" s="70" t="s">
        <v>12936</v>
      </c>
      <c r="F326" s="70" t="s">
        <v>12935</v>
      </c>
      <c r="G326" s="251">
        <v>0</v>
      </c>
      <c r="H326" s="67" t="s">
        <v>72</v>
      </c>
      <c r="I326" s="69" t="s">
        <v>723</v>
      </c>
      <c r="J326" s="70" t="s">
        <v>12934</v>
      </c>
      <c r="K326" s="70">
        <v>27000000</v>
      </c>
      <c r="L326" s="68" t="s">
        <v>67</v>
      </c>
      <c r="M326" s="71" t="s">
        <v>12933</v>
      </c>
      <c r="N326" s="71">
        <v>36727138</v>
      </c>
      <c r="O326" s="71">
        <v>1856</v>
      </c>
      <c r="P326" s="334">
        <v>45517</v>
      </c>
      <c r="Q326" s="70">
        <v>857550000</v>
      </c>
      <c r="R326" s="334">
        <v>45525</v>
      </c>
      <c r="S326" s="70">
        <v>27000000</v>
      </c>
      <c r="T326" s="67" t="s">
        <v>66</v>
      </c>
      <c r="U326" s="71">
        <v>85155333</v>
      </c>
      <c r="V326" s="71" t="s">
        <v>12146</v>
      </c>
      <c r="W326" s="78">
        <v>45524</v>
      </c>
      <c r="X326" s="78">
        <v>45525</v>
      </c>
      <c r="Y326" s="251" t="s">
        <v>74</v>
      </c>
      <c r="Z326" s="78">
        <v>45657</v>
      </c>
      <c r="AA326" s="71">
        <f t="shared" si="20"/>
        <v>132</v>
      </c>
      <c r="AB326" s="70">
        <v>0</v>
      </c>
      <c r="AC326" s="70">
        <v>0</v>
      </c>
      <c r="AD326" s="70">
        <v>0</v>
      </c>
      <c r="AE326" s="76" t="s">
        <v>74</v>
      </c>
      <c r="AF326" s="71">
        <f t="shared" si="21"/>
        <v>0</v>
      </c>
      <c r="AG326" s="70">
        <v>0</v>
      </c>
      <c r="AH326" s="70">
        <v>0</v>
      </c>
      <c r="AI326" s="76" t="s">
        <v>74</v>
      </c>
      <c r="AJ326" s="67">
        <v>0</v>
      </c>
      <c r="AK326" s="76" t="s">
        <v>74</v>
      </c>
      <c r="AL326" s="76" t="s">
        <v>74</v>
      </c>
      <c r="AM326" s="71">
        <f t="shared" si="22"/>
        <v>0</v>
      </c>
      <c r="AN326" s="71">
        <f>+K326+AC326-AH326</f>
        <v>27000000</v>
      </c>
      <c r="AO326" s="67" t="s">
        <v>94</v>
      </c>
      <c r="AP326" s="70">
        <v>0</v>
      </c>
      <c r="AQ326" s="67" t="s">
        <v>94</v>
      </c>
      <c r="AR326" s="70">
        <v>0</v>
      </c>
      <c r="AS326" s="80" t="s">
        <v>74</v>
      </c>
      <c r="AT326" s="135">
        <v>2250000</v>
      </c>
      <c r="AU326" s="82">
        <f t="shared" si="23"/>
        <v>24750000</v>
      </c>
      <c r="AV326" s="83">
        <f t="shared" si="24"/>
        <v>8.3333333333333329E-2</v>
      </c>
      <c r="AW326" s="80" t="s">
        <v>74</v>
      </c>
      <c r="AX326" s="67" t="s">
        <v>95</v>
      </c>
      <c r="AY326" s="185" t="s">
        <v>12932</v>
      </c>
      <c r="AZ326" s="68" t="s">
        <v>66</v>
      </c>
      <c r="BA326" s="68" t="s">
        <v>66</v>
      </c>
    </row>
    <row r="327" spans="2:53" s="178" customFormat="1" ht="15.6" customHeight="1" x14ac:dyDescent="0.25">
      <c r="B327" s="68">
        <v>2024</v>
      </c>
      <c r="C327" s="68">
        <v>891780111</v>
      </c>
      <c r="D327" s="69" t="s">
        <v>64</v>
      </c>
      <c r="E327" s="70" t="s">
        <v>12931</v>
      </c>
      <c r="F327" s="70" t="s">
        <v>12930</v>
      </c>
      <c r="G327" s="251">
        <v>0</v>
      </c>
      <c r="H327" s="67" t="s">
        <v>72</v>
      </c>
      <c r="I327" s="69" t="s">
        <v>723</v>
      </c>
      <c r="J327" s="70" t="s">
        <v>12929</v>
      </c>
      <c r="K327" s="70">
        <v>27000000</v>
      </c>
      <c r="L327" s="68" t="s">
        <v>67</v>
      </c>
      <c r="M327" s="71" t="s">
        <v>12928</v>
      </c>
      <c r="N327" s="71">
        <v>1124034719</v>
      </c>
      <c r="O327" s="71">
        <v>1856</v>
      </c>
      <c r="P327" s="334">
        <v>45517</v>
      </c>
      <c r="Q327" s="70">
        <v>857550000</v>
      </c>
      <c r="R327" s="334">
        <v>45525</v>
      </c>
      <c r="S327" s="70">
        <v>27000000</v>
      </c>
      <c r="T327" s="67" t="s">
        <v>66</v>
      </c>
      <c r="U327" s="71">
        <v>85155333</v>
      </c>
      <c r="V327" s="71" t="s">
        <v>12146</v>
      </c>
      <c r="W327" s="78">
        <v>45524</v>
      </c>
      <c r="X327" s="78">
        <v>45525</v>
      </c>
      <c r="Y327" s="251" t="s">
        <v>74</v>
      </c>
      <c r="Z327" s="78">
        <v>45657</v>
      </c>
      <c r="AA327" s="71">
        <f t="shared" si="20"/>
        <v>132</v>
      </c>
      <c r="AB327" s="70">
        <v>0</v>
      </c>
      <c r="AC327" s="70">
        <v>0</v>
      </c>
      <c r="AD327" s="70">
        <v>0</v>
      </c>
      <c r="AE327" s="76" t="s">
        <v>74</v>
      </c>
      <c r="AF327" s="71">
        <f t="shared" si="21"/>
        <v>0</v>
      </c>
      <c r="AG327" s="70">
        <v>0</v>
      </c>
      <c r="AH327" s="70">
        <v>0</v>
      </c>
      <c r="AI327" s="76" t="s">
        <v>74</v>
      </c>
      <c r="AJ327" s="67">
        <v>0</v>
      </c>
      <c r="AK327" s="76" t="s">
        <v>74</v>
      </c>
      <c r="AL327" s="76" t="s">
        <v>74</v>
      </c>
      <c r="AM327" s="71">
        <f t="shared" si="22"/>
        <v>0</v>
      </c>
      <c r="AN327" s="71">
        <f>+K327+AC327-AH327</f>
        <v>27000000</v>
      </c>
      <c r="AO327" s="67" t="s">
        <v>94</v>
      </c>
      <c r="AP327" s="70">
        <v>0</v>
      </c>
      <c r="AQ327" s="67" t="s">
        <v>94</v>
      </c>
      <c r="AR327" s="70">
        <v>0</v>
      </c>
      <c r="AS327" s="80" t="s">
        <v>74</v>
      </c>
      <c r="AT327" s="135">
        <v>2250000</v>
      </c>
      <c r="AU327" s="82">
        <f t="shared" si="23"/>
        <v>24750000</v>
      </c>
      <c r="AV327" s="83">
        <f t="shared" si="24"/>
        <v>8.3333333333333329E-2</v>
      </c>
      <c r="AW327" s="80" t="s">
        <v>74</v>
      </c>
      <c r="AX327" s="67" t="s">
        <v>95</v>
      </c>
      <c r="AY327" s="185" t="s">
        <v>12927</v>
      </c>
      <c r="AZ327" s="68" t="s">
        <v>66</v>
      </c>
      <c r="BA327" s="68" t="s">
        <v>66</v>
      </c>
    </row>
    <row r="328" spans="2:53" s="178" customFormat="1" ht="14.45" customHeight="1" x14ac:dyDescent="0.25">
      <c r="B328" s="68">
        <v>2024</v>
      </c>
      <c r="C328" s="68">
        <v>891780111</v>
      </c>
      <c r="D328" s="69" t="s">
        <v>64</v>
      </c>
      <c r="E328" s="70" t="s">
        <v>12926</v>
      </c>
      <c r="F328" s="70" t="s">
        <v>12925</v>
      </c>
      <c r="G328" s="251">
        <v>0</v>
      </c>
      <c r="H328" s="67" t="s">
        <v>72</v>
      </c>
      <c r="I328" s="69" t="s">
        <v>723</v>
      </c>
      <c r="J328" s="70" t="s">
        <v>12924</v>
      </c>
      <c r="K328" s="70">
        <v>5000000</v>
      </c>
      <c r="L328" s="68" t="s">
        <v>67</v>
      </c>
      <c r="M328" s="71" t="s">
        <v>12923</v>
      </c>
      <c r="N328" s="71">
        <v>1007860948</v>
      </c>
      <c r="O328" s="71">
        <v>1820</v>
      </c>
      <c r="P328" s="334">
        <v>45513</v>
      </c>
      <c r="Q328" s="70">
        <v>15000000</v>
      </c>
      <c r="R328" s="334">
        <v>45525</v>
      </c>
      <c r="S328" s="70">
        <v>5000000</v>
      </c>
      <c r="T328" s="67" t="s">
        <v>66</v>
      </c>
      <c r="U328" s="71">
        <v>16078654</v>
      </c>
      <c r="V328" s="71" t="s">
        <v>12187</v>
      </c>
      <c r="W328" s="78">
        <v>45524</v>
      </c>
      <c r="X328" s="78">
        <v>45525</v>
      </c>
      <c r="Y328" s="251" t="s">
        <v>74</v>
      </c>
      <c r="Z328" s="78">
        <v>45565</v>
      </c>
      <c r="AA328" s="71">
        <f t="shared" ref="AA328:AA391" si="25">+IF(Y328="1800-01-01",Z328-X328,Z328-Y328)</f>
        <v>40</v>
      </c>
      <c r="AB328" s="70">
        <v>0</v>
      </c>
      <c r="AC328" s="70">
        <v>0</v>
      </c>
      <c r="AD328" s="70">
        <v>0</v>
      </c>
      <c r="AE328" s="76" t="s">
        <v>74</v>
      </c>
      <c r="AF328" s="71">
        <f t="shared" ref="AF328:AF391" si="26">+IF(AE328="1800-01-01",0,AE328-Z328)</f>
        <v>0</v>
      </c>
      <c r="AG328" s="70">
        <v>0</v>
      </c>
      <c r="AH328" s="70">
        <v>0</v>
      </c>
      <c r="AI328" s="76" t="s">
        <v>74</v>
      </c>
      <c r="AJ328" s="67">
        <v>0</v>
      </c>
      <c r="AK328" s="76" t="s">
        <v>74</v>
      </c>
      <c r="AL328" s="76" t="s">
        <v>74</v>
      </c>
      <c r="AM328" s="71">
        <f t="shared" ref="AM328:AM391" si="27">+IF(AK328="1800-01-01",0,AL328-AK328)</f>
        <v>0</v>
      </c>
      <c r="AN328" s="71">
        <f>+K328+AC328-AH328</f>
        <v>5000000</v>
      </c>
      <c r="AO328" s="67" t="s">
        <v>94</v>
      </c>
      <c r="AP328" s="70">
        <v>0</v>
      </c>
      <c r="AQ328" s="67" t="s">
        <v>94</v>
      </c>
      <c r="AR328" s="70">
        <v>0</v>
      </c>
      <c r="AS328" s="80" t="s">
        <v>74</v>
      </c>
      <c r="AT328" s="135">
        <v>0</v>
      </c>
      <c r="AU328" s="82">
        <f t="shared" ref="AU328:AU391" si="28">AN328-AT328</f>
        <v>5000000</v>
      </c>
      <c r="AV328" s="83">
        <f t="shared" ref="AV328:AV391" si="29">+IFERROR(AT328/AN328,"_")</f>
        <v>0</v>
      </c>
      <c r="AW328" s="80" t="s">
        <v>74</v>
      </c>
      <c r="AX328" s="67" t="s">
        <v>95</v>
      </c>
      <c r="AY328" s="185" t="s">
        <v>12922</v>
      </c>
      <c r="AZ328" s="68" t="s">
        <v>66</v>
      </c>
      <c r="BA328" s="68" t="s">
        <v>66</v>
      </c>
    </row>
    <row r="329" spans="2:53" s="178" customFormat="1" ht="14.45" customHeight="1" x14ac:dyDescent="0.25">
      <c r="B329" s="68">
        <v>2024</v>
      </c>
      <c r="C329" s="68">
        <v>891780111</v>
      </c>
      <c r="D329" s="69" t="s">
        <v>64</v>
      </c>
      <c r="E329" s="70" t="s">
        <v>12921</v>
      </c>
      <c r="F329" s="70" t="s">
        <v>12920</v>
      </c>
      <c r="G329" s="251">
        <v>0</v>
      </c>
      <c r="H329" s="67" t="s">
        <v>72</v>
      </c>
      <c r="I329" s="69" t="s">
        <v>723</v>
      </c>
      <c r="J329" s="70" t="s">
        <v>12919</v>
      </c>
      <c r="K329" s="71">
        <v>24990000</v>
      </c>
      <c r="L329" s="68" t="s">
        <v>67</v>
      </c>
      <c r="M329" s="71" t="s">
        <v>12612</v>
      </c>
      <c r="N329" s="71">
        <v>16189818</v>
      </c>
      <c r="O329" s="71">
        <v>1762</v>
      </c>
      <c r="P329" s="334">
        <v>45506</v>
      </c>
      <c r="Q329" s="70">
        <v>24990000</v>
      </c>
      <c r="R329" s="334">
        <v>45525</v>
      </c>
      <c r="S329" s="70">
        <v>24990000</v>
      </c>
      <c r="T329" s="67" t="s">
        <v>66</v>
      </c>
      <c r="U329" s="71">
        <v>72005158</v>
      </c>
      <c r="V329" s="71" t="s">
        <v>12220</v>
      </c>
      <c r="W329" s="78">
        <v>45524</v>
      </c>
      <c r="X329" s="78">
        <v>45525</v>
      </c>
      <c r="Y329" s="251" t="s">
        <v>74</v>
      </c>
      <c r="Z329" s="78">
        <v>45534</v>
      </c>
      <c r="AA329" s="71">
        <f t="shared" si="25"/>
        <v>9</v>
      </c>
      <c r="AB329" s="70">
        <v>0</v>
      </c>
      <c r="AC329" s="70">
        <v>0</v>
      </c>
      <c r="AD329" s="70">
        <v>0</v>
      </c>
      <c r="AE329" s="76" t="s">
        <v>74</v>
      </c>
      <c r="AF329" s="71">
        <f t="shared" si="26"/>
        <v>0</v>
      </c>
      <c r="AG329" s="70">
        <v>0</v>
      </c>
      <c r="AH329" s="70">
        <v>0</v>
      </c>
      <c r="AI329" s="76" t="s">
        <v>74</v>
      </c>
      <c r="AJ329" s="67">
        <v>0</v>
      </c>
      <c r="AK329" s="76" t="s">
        <v>74</v>
      </c>
      <c r="AL329" s="76" t="s">
        <v>74</v>
      </c>
      <c r="AM329" s="71">
        <f t="shared" si="27"/>
        <v>0</v>
      </c>
      <c r="AN329" s="71">
        <f>+K329+AC329-AH329</f>
        <v>24990000</v>
      </c>
      <c r="AO329" s="67" t="s">
        <v>94</v>
      </c>
      <c r="AP329" s="70">
        <v>0</v>
      </c>
      <c r="AQ329" s="67" t="s">
        <v>94</v>
      </c>
      <c r="AR329" s="70">
        <v>0</v>
      </c>
      <c r="AS329" s="80" t="s">
        <v>74</v>
      </c>
      <c r="AT329" s="135">
        <v>0</v>
      </c>
      <c r="AU329" s="82">
        <f t="shared" si="28"/>
        <v>24990000</v>
      </c>
      <c r="AV329" s="83">
        <f t="shared" si="29"/>
        <v>0</v>
      </c>
      <c r="AW329" s="80" t="s">
        <v>74</v>
      </c>
      <c r="AX329" s="67" t="s">
        <v>95</v>
      </c>
      <c r="AY329" s="185" t="s">
        <v>12918</v>
      </c>
      <c r="AZ329" s="68" t="s">
        <v>66</v>
      </c>
      <c r="BA329" s="68" t="s">
        <v>66</v>
      </c>
    </row>
    <row r="330" spans="2:53" s="178" customFormat="1" ht="14.45" customHeight="1" x14ac:dyDescent="0.25">
      <c r="B330" s="68">
        <v>2024</v>
      </c>
      <c r="C330" s="68">
        <v>891780111</v>
      </c>
      <c r="D330" s="69" t="s">
        <v>64</v>
      </c>
      <c r="E330" s="70" t="s">
        <v>12917</v>
      </c>
      <c r="F330" s="70" t="s">
        <v>12916</v>
      </c>
      <c r="G330" s="251">
        <v>0</v>
      </c>
      <c r="H330" s="67" t="s">
        <v>72</v>
      </c>
      <c r="I330" s="69" t="s">
        <v>65</v>
      </c>
      <c r="J330" s="70" t="s">
        <v>12915</v>
      </c>
      <c r="K330" s="70">
        <v>13200000</v>
      </c>
      <c r="L330" s="68" t="s">
        <v>67</v>
      </c>
      <c r="M330" s="71" t="s">
        <v>12914</v>
      </c>
      <c r="N330" s="71">
        <v>45750730</v>
      </c>
      <c r="O330" s="71">
        <v>1585</v>
      </c>
      <c r="P330" s="334">
        <v>45489</v>
      </c>
      <c r="Q330" s="70">
        <v>420000000</v>
      </c>
      <c r="R330" s="334">
        <v>45527</v>
      </c>
      <c r="S330" s="70">
        <v>13200000</v>
      </c>
      <c r="T330" s="67" t="s">
        <v>66</v>
      </c>
      <c r="U330" s="71">
        <v>1082939683</v>
      </c>
      <c r="V330" s="71" t="s">
        <v>12134</v>
      </c>
      <c r="W330" s="78">
        <v>45525</v>
      </c>
      <c r="X330" s="78">
        <v>45527</v>
      </c>
      <c r="Y330" s="251" t="s">
        <v>74</v>
      </c>
      <c r="Z330" s="78">
        <v>45626</v>
      </c>
      <c r="AA330" s="71">
        <f t="shared" si="25"/>
        <v>99</v>
      </c>
      <c r="AB330" s="70">
        <v>0</v>
      </c>
      <c r="AC330" s="70">
        <v>0</v>
      </c>
      <c r="AD330" s="70">
        <v>0</v>
      </c>
      <c r="AE330" s="76" t="s">
        <v>74</v>
      </c>
      <c r="AF330" s="71">
        <f t="shared" si="26"/>
        <v>0</v>
      </c>
      <c r="AG330" s="70">
        <v>0</v>
      </c>
      <c r="AH330" s="70">
        <v>0</v>
      </c>
      <c r="AI330" s="76" t="s">
        <v>74</v>
      </c>
      <c r="AJ330" s="67">
        <v>0</v>
      </c>
      <c r="AK330" s="76" t="s">
        <v>74</v>
      </c>
      <c r="AL330" s="76" t="s">
        <v>74</v>
      </c>
      <c r="AM330" s="71">
        <f t="shared" si="27"/>
        <v>0</v>
      </c>
      <c r="AN330" s="71">
        <f>+K330+AC330-AH330</f>
        <v>13200000</v>
      </c>
      <c r="AO330" s="67" t="s">
        <v>66</v>
      </c>
      <c r="AP330" s="70">
        <v>13200000</v>
      </c>
      <c r="AQ330" s="67" t="s">
        <v>94</v>
      </c>
      <c r="AR330" s="70">
        <v>0</v>
      </c>
      <c r="AS330" s="80" t="s">
        <v>74</v>
      </c>
      <c r="AT330" s="135">
        <v>0</v>
      </c>
      <c r="AU330" s="82">
        <f t="shared" si="28"/>
        <v>13200000</v>
      </c>
      <c r="AV330" s="83">
        <f t="shared" si="29"/>
        <v>0</v>
      </c>
      <c r="AW330" s="80" t="s">
        <v>74</v>
      </c>
      <c r="AX330" s="67" t="s">
        <v>95</v>
      </c>
      <c r="AY330" s="185" t="s">
        <v>12913</v>
      </c>
      <c r="AZ330" s="68" t="s">
        <v>66</v>
      </c>
      <c r="BA330" s="68" t="s">
        <v>66</v>
      </c>
    </row>
    <row r="331" spans="2:53" s="178" customFormat="1" ht="14.45" customHeight="1" x14ac:dyDescent="0.25">
      <c r="B331" s="68">
        <v>2024</v>
      </c>
      <c r="C331" s="68">
        <v>891780111</v>
      </c>
      <c r="D331" s="69" t="s">
        <v>64</v>
      </c>
      <c r="E331" s="70" t="s">
        <v>12912</v>
      </c>
      <c r="F331" s="70" t="s">
        <v>12911</v>
      </c>
      <c r="G331" s="251">
        <v>0</v>
      </c>
      <c r="H331" s="67" t="s">
        <v>72</v>
      </c>
      <c r="I331" s="69" t="s">
        <v>65</v>
      </c>
      <c r="J331" s="70" t="s">
        <v>12910</v>
      </c>
      <c r="K331" s="70">
        <v>6000000</v>
      </c>
      <c r="L331" s="68" t="s">
        <v>67</v>
      </c>
      <c r="M331" s="71" t="s">
        <v>12909</v>
      </c>
      <c r="N331" s="71">
        <v>1082906774</v>
      </c>
      <c r="O331" s="71">
        <v>1150</v>
      </c>
      <c r="P331" s="334">
        <v>45420</v>
      </c>
      <c r="Q331" s="70">
        <v>318000000</v>
      </c>
      <c r="R331" s="334">
        <v>45530</v>
      </c>
      <c r="S331" s="70">
        <v>6000000</v>
      </c>
      <c r="T331" s="67" t="s">
        <v>66</v>
      </c>
      <c r="U331" s="71">
        <v>57428039</v>
      </c>
      <c r="V331" s="71" t="s">
        <v>12402</v>
      </c>
      <c r="W331" s="78">
        <v>45526</v>
      </c>
      <c r="X331" s="78">
        <v>45530</v>
      </c>
      <c r="Y331" s="251" t="s">
        <v>74</v>
      </c>
      <c r="Z331" s="78">
        <v>45645</v>
      </c>
      <c r="AA331" s="71">
        <f t="shared" si="25"/>
        <v>115</v>
      </c>
      <c r="AB331" s="70">
        <v>0</v>
      </c>
      <c r="AC331" s="70">
        <v>0</v>
      </c>
      <c r="AD331" s="70">
        <v>0</v>
      </c>
      <c r="AE331" s="76" t="s">
        <v>74</v>
      </c>
      <c r="AF331" s="71">
        <f t="shared" si="26"/>
        <v>0</v>
      </c>
      <c r="AG331" s="70">
        <v>0</v>
      </c>
      <c r="AH331" s="70">
        <v>0</v>
      </c>
      <c r="AI331" s="76" t="s">
        <v>74</v>
      </c>
      <c r="AJ331" s="67">
        <v>0</v>
      </c>
      <c r="AK331" s="76" t="s">
        <v>74</v>
      </c>
      <c r="AL331" s="76" t="s">
        <v>74</v>
      </c>
      <c r="AM331" s="71">
        <f t="shared" si="27"/>
        <v>0</v>
      </c>
      <c r="AN331" s="71">
        <f>+K331+AC331-AH331</f>
        <v>6000000</v>
      </c>
      <c r="AO331" s="67" t="s">
        <v>66</v>
      </c>
      <c r="AP331" s="70">
        <v>6000000</v>
      </c>
      <c r="AQ331" s="67" t="s">
        <v>94</v>
      </c>
      <c r="AR331" s="70">
        <v>0</v>
      </c>
      <c r="AS331" s="80" t="s">
        <v>74</v>
      </c>
      <c r="AT331" s="135">
        <v>0</v>
      </c>
      <c r="AU331" s="82">
        <f t="shared" si="28"/>
        <v>6000000</v>
      </c>
      <c r="AV331" s="83">
        <f t="shared" si="29"/>
        <v>0</v>
      </c>
      <c r="AW331" s="80" t="s">
        <v>74</v>
      </c>
      <c r="AX331" s="67" t="s">
        <v>95</v>
      </c>
      <c r="AY331" s="185" t="s">
        <v>12908</v>
      </c>
      <c r="AZ331" s="68" t="s">
        <v>66</v>
      </c>
      <c r="BA331" s="68" t="s">
        <v>66</v>
      </c>
    </row>
    <row r="332" spans="2:53" s="178" customFormat="1" ht="14.45" customHeight="1" x14ac:dyDescent="0.25">
      <c r="B332" s="68">
        <v>2024</v>
      </c>
      <c r="C332" s="68">
        <v>891780111</v>
      </c>
      <c r="D332" s="69" t="s">
        <v>64</v>
      </c>
      <c r="E332" s="70" t="s">
        <v>12907</v>
      </c>
      <c r="F332" s="70" t="s">
        <v>12906</v>
      </c>
      <c r="G332" s="251">
        <v>0</v>
      </c>
      <c r="H332" s="67" t="s">
        <v>72</v>
      </c>
      <c r="I332" s="69" t="s">
        <v>723</v>
      </c>
      <c r="J332" s="70" t="s">
        <v>12905</v>
      </c>
      <c r="K332" s="70">
        <v>20000000</v>
      </c>
      <c r="L332" s="68" t="s">
        <v>67</v>
      </c>
      <c r="M332" s="71" t="s">
        <v>12904</v>
      </c>
      <c r="N332" s="71">
        <v>64697522</v>
      </c>
      <c r="O332" s="71">
        <v>1896</v>
      </c>
      <c r="P332" s="334">
        <v>45520</v>
      </c>
      <c r="Q332" s="70">
        <v>180000000</v>
      </c>
      <c r="R332" s="334">
        <v>45527</v>
      </c>
      <c r="S332" s="70">
        <v>20000000</v>
      </c>
      <c r="T332" s="67" t="s">
        <v>66</v>
      </c>
      <c r="U332" s="71">
        <v>72005158</v>
      </c>
      <c r="V332" s="71" t="s">
        <v>12220</v>
      </c>
      <c r="W332" s="78">
        <v>45526</v>
      </c>
      <c r="X332" s="78">
        <v>45527</v>
      </c>
      <c r="Y332" s="251" t="s">
        <v>74</v>
      </c>
      <c r="Z332" s="78">
        <v>45643</v>
      </c>
      <c r="AA332" s="71">
        <f t="shared" si="25"/>
        <v>116</v>
      </c>
      <c r="AB332" s="70">
        <v>0</v>
      </c>
      <c r="AC332" s="70">
        <v>0</v>
      </c>
      <c r="AD332" s="70">
        <v>0</v>
      </c>
      <c r="AE332" s="76" t="s">
        <v>74</v>
      </c>
      <c r="AF332" s="71">
        <f t="shared" si="26"/>
        <v>0</v>
      </c>
      <c r="AG332" s="70">
        <v>0</v>
      </c>
      <c r="AH332" s="70">
        <v>0</v>
      </c>
      <c r="AI332" s="76" t="s">
        <v>74</v>
      </c>
      <c r="AJ332" s="67">
        <v>0</v>
      </c>
      <c r="AK332" s="76" t="s">
        <v>74</v>
      </c>
      <c r="AL332" s="76" t="s">
        <v>74</v>
      </c>
      <c r="AM332" s="71">
        <f t="shared" si="27"/>
        <v>0</v>
      </c>
      <c r="AN332" s="71">
        <f>+K332+AC332-AH332</f>
        <v>20000000</v>
      </c>
      <c r="AO332" s="67" t="s">
        <v>94</v>
      </c>
      <c r="AP332" s="70">
        <v>0</v>
      </c>
      <c r="AQ332" s="67" t="s">
        <v>94</v>
      </c>
      <c r="AR332" s="70">
        <v>0</v>
      </c>
      <c r="AS332" s="80" t="s">
        <v>74</v>
      </c>
      <c r="AT332" s="135">
        <v>0</v>
      </c>
      <c r="AU332" s="82">
        <f t="shared" si="28"/>
        <v>20000000</v>
      </c>
      <c r="AV332" s="83">
        <f t="shared" si="29"/>
        <v>0</v>
      </c>
      <c r="AW332" s="80" t="s">
        <v>74</v>
      </c>
      <c r="AX332" s="67" t="s">
        <v>95</v>
      </c>
      <c r="AY332" s="185" t="s">
        <v>12903</v>
      </c>
      <c r="AZ332" s="68" t="s">
        <v>66</v>
      </c>
      <c r="BA332" s="68" t="s">
        <v>66</v>
      </c>
    </row>
    <row r="333" spans="2:53" s="178" customFormat="1" ht="14.45" customHeight="1" x14ac:dyDescent="0.25">
      <c r="B333" s="68">
        <v>2024</v>
      </c>
      <c r="C333" s="68">
        <v>891780111</v>
      </c>
      <c r="D333" s="69" t="s">
        <v>64</v>
      </c>
      <c r="E333" s="70" t="s">
        <v>12902</v>
      </c>
      <c r="F333" s="70" t="s">
        <v>12901</v>
      </c>
      <c r="G333" s="251">
        <v>0</v>
      </c>
      <c r="H333" s="67" t="s">
        <v>72</v>
      </c>
      <c r="I333" s="69" t="s">
        <v>723</v>
      </c>
      <c r="J333" s="70" t="s">
        <v>12900</v>
      </c>
      <c r="K333" s="70">
        <v>36600000</v>
      </c>
      <c r="L333" s="68" t="s">
        <v>67</v>
      </c>
      <c r="M333" s="71" t="s">
        <v>12899</v>
      </c>
      <c r="N333" s="71">
        <v>36678011</v>
      </c>
      <c r="O333" s="71">
        <v>1856</v>
      </c>
      <c r="P333" s="334">
        <v>45517</v>
      </c>
      <c r="Q333" s="70">
        <v>857550000</v>
      </c>
      <c r="R333" s="334">
        <v>45531</v>
      </c>
      <c r="S333" s="70">
        <v>36600000</v>
      </c>
      <c r="T333" s="67" t="s">
        <v>66</v>
      </c>
      <c r="U333" s="71">
        <v>1082939683</v>
      </c>
      <c r="V333" s="71" t="s">
        <v>12134</v>
      </c>
      <c r="W333" s="78">
        <v>45527</v>
      </c>
      <c r="X333" s="78">
        <v>45531</v>
      </c>
      <c r="Y333" s="251" t="s">
        <v>74</v>
      </c>
      <c r="Z333" s="78">
        <v>45657</v>
      </c>
      <c r="AA333" s="71">
        <f t="shared" si="25"/>
        <v>126</v>
      </c>
      <c r="AB333" s="70">
        <v>0</v>
      </c>
      <c r="AC333" s="70">
        <v>0</v>
      </c>
      <c r="AD333" s="70">
        <v>0</v>
      </c>
      <c r="AE333" s="76" t="s">
        <v>74</v>
      </c>
      <c r="AF333" s="71">
        <f t="shared" si="26"/>
        <v>0</v>
      </c>
      <c r="AG333" s="70">
        <v>0</v>
      </c>
      <c r="AH333" s="70">
        <v>0</v>
      </c>
      <c r="AI333" s="76" t="s">
        <v>74</v>
      </c>
      <c r="AJ333" s="67">
        <v>0</v>
      </c>
      <c r="AK333" s="76" t="s">
        <v>74</v>
      </c>
      <c r="AL333" s="76" t="s">
        <v>74</v>
      </c>
      <c r="AM333" s="71">
        <f t="shared" si="27"/>
        <v>0</v>
      </c>
      <c r="AN333" s="71">
        <f>+K333+AC333-AH333</f>
        <v>36600000</v>
      </c>
      <c r="AO333" s="67" t="s">
        <v>94</v>
      </c>
      <c r="AP333" s="70">
        <v>0</v>
      </c>
      <c r="AQ333" s="67" t="s">
        <v>94</v>
      </c>
      <c r="AR333" s="70">
        <v>0</v>
      </c>
      <c r="AS333" s="80" t="s">
        <v>74</v>
      </c>
      <c r="AT333" s="135">
        <v>0</v>
      </c>
      <c r="AU333" s="82">
        <f t="shared" si="28"/>
        <v>36600000</v>
      </c>
      <c r="AV333" s="83">
        <f t="shared" si="29"/>
        <v>0</v>
      </c>
      <c r="AW333" s="80" t="s">
        <v>939</v>
      </c>
      <c r="AX333" s="67" t="s">
        <v>95</v>
      </c>
      <c r="AY333" s="185" t="s">
        <v>12898</v>
      </c>
      <c r="AZ333" s="68" t="s">
        <v>66</v>
      </c>
      <c r="BA333" s="68" t="s">
        <v>66</v>
      </c>
    </row>
    <row r="334" spans="2:53" s="178" customFormat="1" ht="14.45" customHeight="1" x14ac:dyDescent="0.25">
      <c r="B334" s="68">
        <v>2024</v>
      </c>
      <c r="C334" s="68">
        <v>891780111</v>
      </c>
      <c r="D334" s="69" t="s">
        <v>64</v>
      </c>
      <c r="E334" s="70" t="s">
        <v>12897</v>
      </c>
      <c r="F334" s="70" t="s">
        <v>12896</v>
      </c>
      <c r="G334" s="251">
        <v>0</v>
      </c>
      <c r="H334" s="67" t="s">
        <v>72</v>
      </c>
      <c r="I334" s="69" t="s">
        <v>723</v>
      </c>
      <c r="J334" s="70" t="s">
        <v>12895</v>
      </c>
      <c r="K334" s="70">
        <v>30000000</v>
      </c>
      <c r="L334" s="68" t="s">
        <v>67</v>
      </c>
      <c r="M334" s="71" t="s">
        <v>12894</v>
      </c>
      <c r="N334" s="71">
        <v>1102832707</v>
      </c>
      <c r="O334" s="71">
        <v>1896</v>
      </c>
      <c r="P334" s="334">
        <v>45520</v>
      </c>
      <c r="Q334" s="70">
        <v>180000000</v>
      </c>
      <c r="R334" s="334">
        <v>45531</v>
      </c>
      <c r="S334" s="70">
        <v>30000000</v>
      </c>
      <c r="T334" s="67" t="s">
        <v>66</v>
      </c>
      <c r="U334" s="71">
        <v>72005158</v>
      </c>
      <c r="V334" s="71" t="s">
        <v>12220</v>
      </c>
      <c r="W334" s="78">
        <v>45530</v>
      </c>
      <c r="X334" s="78">
        <v>45531</v>
      </c>
      <c r="Y334" s="251" t="s">
        <v>74</v>
      </c>
      <c r="Z334" s="78">
        <v>45643</v>
      </c>
      <c r="AA334" s="71">
        <f t="shared" si="25"/>
        <v>112</v>
      </c>
      <c r="AB334" s="70">
        <v>0</v>
      </c>
      <c r="AC334" s="70">
        <v>0</v>
      </c>
      <c r="AD334" s="70">
        <v>0</v>
      </c>
      <c r="AE334" s="76" t="s">
        <v>74</v>
      </c>
      <c r="AF334" s="71">
        <f t="shared" si="26"/>
        <v>0</v>
      </c>
      <c r="AG334" s="70">
        <v>0</v>
      </c>
      <c r="AH334" s="70">
        <v>0</v>
      </c>
      <c r="AI334" s="76" t="s">
        <v>74</v>
      </c>
      <c r="AJ334" s="67">
        <v>0</v>
      </c>
      <c r="AK334" s="76" t="s">
        <v>74</v>
      </c>
      <c r="AL334" s="76" t="s">
        <v>74</v>
      </c>
      <c r="AM334" s="71">
        <f t="shared" si="27"/>
        <v>0</v>
      </c>
      <c r="AN334" s="71">
        <f>+K334+AC334-AH334</f>
        <v>30000000</v>
      </c>
      <c r="AO334" s="67" t="s">
        <v>94</v>
      </c>
      <c r="AP334" s="70">
        <v>0</v>
      </c>
      <c r="AQ334" s="67" t="s">
        <v>94</v>
      </c>
      <c r="AR334" s="70">
        <v>0</v>
      </c>
      <c r="AS334" s="80" t="s">
        <v>74</v>
      </c>
      <c r="AT334" s="135">
        <v>0</v>
      </c>
      <c r="AU334" s="82">
        <f t="shared" si="28"/>
        <v>30000000</v>
      </c>
      <c r="AV334" s="83">
        <f t="shared" si="29"/>
        <v>0</v>
      </c>
      <c r="AW334" s="80" t="s">
        <v>1160</v>
      </c>
      <c r="AX334" s="67" t="s">
        <v>95</v>
      </c>
      <c r="AY334" s="185" t="s">
        <v>12893</v>
      </c>
      <c r="AZ334" s="68" t="s">
        <v>66</v>
      </c>
      <c r="BA334" s="68" t="s">
        <v>66</v>
      </c>
    </row>
    <row r="335" spans="2:53" s="178" customFormat="1" ht="14.45" customHeight="1" x14ac:dyDescent="0.25">
      <c r="B335" s="68">
        <v>2024</v>
      </c>
      <c r="C335" s="68">
        <v>891780111</v>
      </c>
      <c r="D335" s="69" t="s">
        <v>64</v>
      </c>
      <c r="E335" s="70" t="s">
        <v>12892</v>
      </c>
      <c r="F335" s="70" t="s">
        <v>12891</v>
      </c>
      <c r="G335" s="251">
        <v>0</v>
      </c>
      <c r="H335" s="67" t="s">
        <v>72</v>
      </c>
      <c r="I335" s="69" t="s">
        <v>723</v>
      </c>
      <c r="J335" s="70" t="s">
        <v>12890</v>
      </c>
      <c r="K335" s="71">
        <v>30000000</v>
      </c>
      <c r="L335" s="68" t="s">
        <v>67</v>
      </c>
      <c r="M335" s="71" t="s">
        <v>12889</v>
      </c>
      <c r="N335" s="71">
        <v>8712984</v>
      </c>
      <c r="O335" s="71">
        <v>1896</v>
      </c>
      <c r="P335" s="334">
        <v>45520</v>
      </c>
      <c r="Q335" s="70">
        <v>180000000</v>
      </c>
      <c r="R335" s="334">
        <v>45531</v>
      </c>
      <c r="S335" s="70">
        <v>30000000</v>
      </c>
      <c r="T335" s="67" t="s">
        <v>66</v>
      </c>
      <c r="U335" s="71">
        <v>72005158</v>
      </c>
      <c r="V335" s="71" t="s">
        <v>12220</v>
      </c>
      <c r="W335" s="78">
        <v>45530</v>
      </c>
      <c r="X335" s="78">
        <v>45531</v>
      </c>
      <c r="Y335" s="251" t="s">
        <v>74</v>
      </c>
      <c r="Z335" s="78">
        <v>45643</v>
      </c>
      <c r="AA335" s="71">
        <f t="shared" si="25"/>
        <v>112</v>
      </c>
      <c r="AB335" s="70">
        <v>0</v>
      </c>
      <c r="AC335" s="70">
        <v>0</v>
      </c>
      <c r="AD335" s="70">
        <v>0</v>
      </c>
      <c r="AE335" s="76" t="s">
        <v>74</v>
      </c>
      <c r="AF335" s="71">
        <f t="shared" si="26"/>
        <v>0</v>
      </c>
      <c r="AG335" s="70">
        <v>0</v>
      </c>
      <c r="AH335" s="70">
        <v>0</v>
      </c>
      <c r="AI335" s="76" t="s">
        <v>74</v>
      </c>
      <c r="AJ335" s="67">
        <v>0</v>
      </c>
      <c r="AK335" s="76" t="s">
        <v>74</v>
      </c>
      <c r="AL335" s="76" t="s">
        <v>74</v>
      </c>
      <c r="AM335" s="71">
        <f t="shared" si="27"/>
        <v>0</v>
      </c>
      <c r="AN335" s="71">
        <f>+K335+AC335-AH335</f>
        <v>30000000</v>
      </c>
      <c r="AO335" s="67" t="s">
        <v>94</v>
      </c>
      <c r="AP335" s="70">
        <v>0</v>
      </c>
      <c r="AQ335" s="67" t="s">
        <v>94</v>
      </c>
      <c r="AR335" s="70">
        <v>0</v>
      </c>
      <c r="AS335" s="80" t="s">
        <v>74</v>
      </c>
      <c r="AT335" s="135">
        <v>0</v>
      </c>
      <c r="AU335" s="82">
        <f t="shared" si="28"/>
        <v>30000000</v>
      </c>
      <c r="AV335" s="83">
        <f t="shared" si="29"/>
        <v>0</v>
      </c>
      <c r="AW335" s="80" t="s">
        <v>1167</v>
      </c>
      <c r="AX335" s="67" t="s">
        <v>95</v>
      </c>
      <c r="AY335" s="185" t="s">
        <v>12888</v>
      </c>
      <c r="AZ335" s="68" t="s">
        <v>66</v>
      </c>
      <c r="BA335" s="68" t="s">
        <v>66</v>
      </c>
    </row>
    <row r="336" spans="2:53" s="178" customFormat="1" ht="14.45" customHeight="1" x14ac:dyDescent="0.25">
      <c r="B336" s="68">
        <v>2024</v>
      </c>
      <c r="C336" s="68">
        <v>891780111</v>
      </c>
      <c r="D336" s="69" t="s">
        <v>64</v>
      </c>
      <c r="E336" s="70" t="s">
        <v>12887</v>
      </c>
      <c r="F336" s="70" t="s">
        <v>12886</v>
      </c>
      <c r="G336" s="251">
        <v>0</v>
      </c>
      <c r="H336" s="67" t="s">
        <v>72</v>
      </c>
      <c r="I336" s="69" t="s">
        <v>723</v>
      </c>
      <c r="J336" s="70" t="s">
        <v>12885</v>
      </c>
      <c r="K336" s="70">
        <v>20000000</v>
      </c>
      <c r="L336" s="68" t="s">
        <v>67</v>
      </c>
      <c r="M336" s="71" t="s">
        <v>12884</v>
      </c>
      <c r="N336" s="71">
        <v>57464799</v>
      </c>
      <c r="O336" s="71">
        <v>1896</v>
      </c>
      <c r="P336" s="334">
        <v>45520</v>
      </c>
      <c r="Q336" s="70">
        <v>180000000</v>
      </c>
      <c r="R336" s="334">
        <v>45531</v>
      </c>
      <c r="S336" s="70">
        <v>20000000</v>
      </c>
      <c r="T336" s="67" t="s">
        <v>66</v>
      </c>
      <c r="U336" s="71">
        <v>72005158</v>
      </c>
      <c r="V336" s="71" t="s">
        <v>12220</v>
      </c>
      <c r="W336" s="78">
        <v>45530</v>
      </c>
      <c r="X336" s="78">
        <v>45531</v>
      </c>
      <c r="Y336" s="251" t="s">
        <v>74</v>
      </c>
      <c r="Z336" s="78">
        <v>45613</v>
      </c>
      <c r="AA336" s="71">
        <f t="shared" si="25"/>
        <v>82</v>
      </c>
      <c r="AB336" s="70">
        <v>0</v>
      </c>
      <c r="AC336" s="70">
        <v>0</v>
      </c>
      <c r="AD336" s="70">
        <v>0</v>
      </c>
      <c r="AE336" s="76" t="s">
        <v>74</v>
      </c>
      <c r="AF336" s="71">
        <f t="shared" si="26"/>
        <v>0</v>
      </c>
      <c r="AG336" s="70">
        <v>0</v>
      </c>
      <c r="AH336" s="70">
        <v>0</v>
      </c>
      <c r="AI336" s="76" t="s">
        <v>74</v>
      </c>
      <c r="AJ336" s="67">
        <v>0</v>
      </c>
      <c r="AK336" s="76" t="s">
        <v>74</v>
      </c>
      <c r="AL336" s="76" t="s">
        <v>74</v>
      </c>
      <c r="AM336" s="71">
        <f t="shared" si="27"/>
        <v>0</v>
      </c>
      <c r="AN336" s="71">
        <f>+K336+AC336-AH336</f>
        <v>20000000</v>
      </c>
      <c r="AO336" s="67" t="s">
        <v>94</v>
      </c>
      <c r="AP336" s="70">
        <v>0</v>
      </c>
      <c r="AQ336" s="67" t="s">
        <v>94</v>
      </c>
      <c r="AR336" s="70">
        <v>0</v>
      </c>
      <c r="AS336" s="80" t="s">
        <v>74</v>
      </c>
      <c r="AT336" s="135">
        <v>0</v>
      </c>
      <c r="AU336" s="82">
        <f t="shared" si="28"/>
        <v>20000000</v>
      </c>
      <c r="AV336" s="83">
        <f t="shared" si="29"/>
        <v>0</v>
      </c>
      <c r="AW336" s="80" t="s">
        <v>74</v>
      </c>
      <c r="AX336" s="67" t="s">
        <v>95</v>
      </c>
      <c r="AY336" s="185" t="s">
        <v>12883</v>
      </c>
      <c r="AZ336" s="68" t="s">
        <v>66</v>
      </c>
      <c r="BA336" s="68" t="s">
        <v>66</v>
      </c>
    </row>
    <row r="337" spans="2:53" s="178" customFormat="1" ht="14.45" customHeight="1" x14ac:dyDescent="0.25">
      <c r="B337" s="68">
        <v>2024</v>
      </c>
      <c r="C337" s="68">
        <v>891780111</v>
      </c>
      <c r="D337" s="69" t="s">
        <v>64</v>
      </c>
      <c r="E337" s="70" t="s">
        <v>12882</v>
      </c>
      <c r="F337" s="70" t="s">
        <v>12881</v>
      </c>
      <c r="G337" s="251">
        <v>0</v>
      </c>
      <c r="H337" s="67" t="s">
        <v>72</v>
      </c>
      <c r="I337" s="69" t="s">
        <v>723</v>
      </c>
      <c r="J337" s="70" t="s">
        <v>12880</v>
      </c>
      <c r="K337" s="70">
        <v>20000000</v>
      </c>
      <c r="L337" s="68" t="s">
        <v>67</v>
      </c>
      <c r="M337" s="71" t="s">
        <v>12879</v>
      </c>
      <c r="N337" s="71">
        <v>1082862195</v>
      </c>
      <c r="O337" s="71">
        <v>1896</v>
      </c>
      <c r="P337" s="334">
        <v>45520</v>
      </c>
      <c r="Q337" s="70">
        <v>180000000</v>
      </c>
      <c r="R337" s="334">
        <v>45531</v>
      </c>
      <c r="S337" s="70">
        <v>20000000</v>
      </c>
      <c r="T337" s="67" t="s">
        <v>66</v>
      </c>
      <c r="U337" s="71">
        <v>72005158</v>
      </c>
      <c r="V337" s="71" t="s">
        <v>12220</v>
      </c>
      <c r="W337" s="78">
        <v>45530</v>
      </c>
      <c r="X337" s="78">
        <v>45531</v>
      </c>
      <c r="Y337" s="251" t="s">
        <v>74</v>
      </c>
      <c r="Z337" s="78">
        <v>45643</v>
      </c>
      <c r="AA337" s="71">
        <f t="shared" si="25"/>
        <v>112</v>
      </c>
      <c r="AB337" s="70">
        <v>0</v>
      </c>
      <c r="AC337" s="70">
        <v>0</v>
      </c>
      <c r="AD337" s="70">
        <v>0</v>
      </c>
      <c r="AE337" s="76" t="s">
        <v>74</v>
      </c>
      <c r="AF337" s="71">
        <f t="shared" si="26"/>
        <v>0</v>
      </c>
      <c r="AG337" s="70">
        <v>0</v>
      </c>
      <c r="AH337" s="70">
        <v>0</v>
      </c>
      <c r="AI337" s="76" t="s">
        <v>74</v>
      </c>
      <c r="AJ337" s="67">
        <v>0</v>
      </c>
      <c r="AK337" s="76" t="s">
        <v>74</v>
      </c>
      <c r="AL337" s="76" t="s">
        <v>74</v>
      </c>
      <c r="AM337" s="71">
        <f t="shared" si="27"/>
        <v>0</v>
      </c>
      <c r="AN337" s="71">
        <f>+K337+AC337-AH337</f>
        <v>20000000</v>
      </c>
      <c r="AO337" s="67" t="s">
        <v>94</v>
      </c>
      <c r="AP337" s="70">
        <v>0</v>
      </c>
      <c r="AQ337" s="67" t="s">
        <v>94</v>
      </c>
      <c r="AR337" s="70">
        <v>0</v>
      </c>
      <c r="AS337" s="80" t="s">
        <v>74</v>
      </c>
      <c r="AT337" s="135">
        <v>0</v>
      </c>
      <c r="AU337" s="82">
        <f t="shared" si="28"/>
        <v>20000000</v>
      </c>
      <c r="AV337" s="83">
        <f t="shared" si="29"/>
        <v>0</v>
      </c>
      <c r="AW337" s="80" t="s">
        <v>12878</v>
      </c>
      <c r="AX337" s="67" t="s">
        <v>95</v>
      </c>
      <c r="AY337" s="185" t="s">
        <v>12877</v>
      </c>
      <c r="AZ337" s="68" t="s">
        <v>66</v>
      </c>
      <c r="BA337" s="68" t="s">
        <v>66</v>
      </c>
    </row>
    <row r="338" spans="2:53" s="178" customFormat="1" ht="14.45" customHeight="1" x14ac:dyDescent="0.25">
      <c r="B338" s="68">
        <v>2024</v>
      </c>
      <c r="C338" s="68">
        <v>891780111</v>
      </c>
      <c r="D338" s="69" t="s">
        <v>64</v>
      </c>
      <c r="E338" s="70" t="s">
        <v>12876</v>
      </c>
      <c r="F338" s="70" t="s">
        <v>12875</v>
      </c>
      <c r="G338" s="251">
        <v>0</v>
      </c>
      <c r="H338" s="67" t="s">
        <v>72</v>
      </c>
      <c r="I338" s="69" t="s">
        <v>723</v>
      </c>
      <c r="J338" s="70" t="s">
        <v>12874</v>
      </c>
      <c r="K338" s="70">
        <v>14000000</v>
      </c>
      <c r="L338" s="68" t="s">
        <v>67</v>
      </c>
      <c r="M338" s="71" t="s">
        <v>12873</v>
      </c>
      <c r="N338" s="71">
        <v>7143832</v>
      </c>
      <c r="O338" s="71">
        <v>1896</v>
      </c>
      <c r="P338" s="334">
        <v>45520</v>
      </c>
      <c r="Q338" s="70">
        <v>180000000</v>
      </c>
      <c r="R338" s="334">
        <v>45531</v>
      </c>
      <c r="S338" s="70">
        <v>14000000</v>
      </c>
      <c r="T338" s="67" t="s">
        <v>66</v>
      </c>
      <c r="U338" s="71">
        <v>72005158</v>
      </c>
      <c r="V338" s="71" t="s">
        <v>12220</v>
      </c>
      <c r="W338" s="78">
        <v>45530</v>
      </c>
      <c r="X338" s="78">
        <v>45531</v>
      </c>
      <c r="Y338" s="251" t="s">
        <v>74</v>
      </c>
      <c r="Z338" s="78">
        <v>45613</v>
      </c>
      <c r="AA338" s="71">
        <f t="shared" si="25"/>
        <v>82</v>
      </c>
      <c r="AB338" s="70">
        <v>0</v>
      </c>
      <c r="AC338" s="70">
        <v>0</v>
      </c>
      <c r="AD338" s="70">
        <v>0</v>
      </c>
      <c r="AE338" s="76" t="s">
        <v>74</v>
      </c>
      <c r="AF338" s="71">
        <f t="shared" si="26"/>
        <v>0</v>
      </c>
      <c r="AG338" s="70">
        <v>0</v>
      </c>
      <c r="AH338" s="70">
        <v>0</v>
      </c>
      <c r="AI338" s="76" t="s">
        <v>74</v>
      </c>
      <c r="AJ338" s="67">
        <v>0</v>
      </c>
      <c r="AK338" s="76" t="s">
        <v>74</v>
      </c>
      <c r="AL338" s="76" t="s">
        <v>74</v>
      </c>
      <c r="AM338" s="71">
        <f t="shared" si="27"/>
        <v>0</v>
      </c>
      <c r="AN338" s="71">
        <f>+K338+AC338-AH338</f>
        <v>14000000</v>
      </c>
      <c r="AO338" s="67" t="s">
        <v>94</v>
      </c>
      <c r="AP338" s="70">
        <v>0</v>
      </c>
      <c r="AQ338" s="67" t="s">
        <v>94</v>
      </c>
      <c r="AR338" s="70">
        <v>0</v>
      </c>
      <c r="AS338" s="80" t="s">
        <v>74</v>
      </c>
      <c r="AT338" s="135">
        <v>0</v>
      </c>
      <c r="AU338" s="82">
        <f t="shared" si="28"/>
        <v>14000000</v>
      </c>
      <c r="AV338" s="83">
        <f t="shared" si="29"/>
        <v>0</v>
      </c>
      <c r="AW338" s="80" t="s">
        <v>74</v>
      </c>
      <c r="AX338" s="67" t="s">
        <v>95</v>
      </c>
      <c r="AY338" s="185" t="s">
        <v>12872</v>
      </c>
      <c r="AZ338" s="68" t="s">
        <v>66</v>
      </c>
      <c r="BA338" s="68" t="s">
        <v>66</v>
      </c>
    </row>
    <row r="339" spans="2:53" s="178" customFormat="1" ht="14.45" customHeight="1" x14ac:dyDescent="0.25">
      <c r="B339" s="68">
        <v>2024</v>
      </c>
      <c r="C339" s="68">
        <v>891780111</v>
      </c>
      <c r="D339" s="69" t="s">
        <v>64</v>
      </c>
      <c r="E339" s="70" t="s">
        <v>12871</v>
      </c>
      <c r="F339" s="70" t="s">
        <v>12870</v>
      </c>
      <c r="G339" s="251">
        <v>0</v>
      </c>
      <c r="H339" s="67" t="s">
        <v>72</v>
      </c>
      <c r="I339" s="69" t="s">
        <v>723</v>
      </c>
      <c r="J339" s="70" t="s">
        <v>12869</v>
      </c>
      <c r="K339" s="70">
        <v>22000000</v>
      </c>
      <c r="L339" s="68" t="s">
        <v>67</v>
      </c>
      <c r="M339" s="71" t="s">
        <v>12868</v>
      </c>
      <c r="N339" s="71">
        <v>72213643</v>
      </c>
      <c r="O339" s="71">
        <v>1896</v>
      </c>
      <c r="P339" s="334">
        <v>45520</v>
      </c>
      <c r="Q339" s="70">
        <v>180000000</v>
      </c>
      <c r="R339" s="334">
        <v>45531</v>
      </c>
      <c r="S339" s="70">
        <v>22000000</v>
      </c>
      <c r="T339" s="67" t="s">
        <v>66</v>
      </c>
      <c r="U339" s="71">
        <v>72005158</v>
      </c>
      <c r="V339" s="71" t="s">
        <v>12220</v>
      </c>
      <c r="W339" s="78">
        <v>45530</v>
      </c>
      <c r="X339" s="78">
        <v>45531</v>
      </c>
      <c r="Y339" s="251" t="s">
        <v>74</v>
      </c>
      <c r="Z339" s="78">
        <v>45613</v>
      </c>
      <c r="AA339" s="71">
        <f t="shared" si="25"/>
        <v>82</v>
      </c>
      <c r="AB339" s="70">
        <v>0</v>
      </c>
      <c r="AC339" s="70">
        <v>0</v>
      </c>
      <c r="AD339" s="70">
        <v>0</v>
      </c>
      <c r="AE339" s="76" t="s">
        <v>74</v>
      </c>
      <c r="AF339" s="71">
        <f t="shared" si="26"/>
        <v>0</v>
      </c>
      <c r="AG339" s="70">
        <v>0</v>
      </c>
      <c r="AH339" s="70">
        <v>0</v>
      </c>
      <c r="AI339" s="76" t="s">
        <v>74</v>
      </c>
      <c r="AJ339" s="67">
        <v>0</v>
      </c>
      <c r="AK339" s="76" t="s">
        <v>74</v>
      </c>
      <c r="AL339" s="76" t="s">
        <v>74</v>
      </c>
      <c r="AM339" s="71">
        <f t="shared" si="27"/>
        <v>0</v>
      </c>
      <c r="AN339" s="71">
        <f>+K339+AC339-AH339</f>
        <v>22000000</v>
      </c>
      <c r="AO339" s="67" t="s">
        <v>94</v>
      </c>
      <c r="AP339" s="70">
        <v>0</v>
      </c>
      <c r="AQ339" s="67" t="s">
        <v>94</v>
      </c>
      <c r="AR339" s="70">
        <v>0</v>
      </c>
      <c r="AS339" s="80" t="s">
        <v>74</v>
      </c>
      <c r="AT339" s="135">
        <v>0</v>
      </c>
      <c r="AU339" s="82">
        <f t="shared" si="28"/>
        <v>22000000</v>
      </c>
      <c r="AV339" s="83">
        <f t="shared" si="29"/>
        <v>0</v>
      </c>
      <c r="AW339" s="80" t="s">
        <v>74</v>
      </c>
      <c r="AX339" s="67" t="s">
        <v>95</v>
      </c>
      <c r="AY339" s="185" t="s">
        <v>12867</v>
      </c>
      <c r="AZ339" s="68" t="s">
        <v>66</v>
      </c>
      <c r="BA339" s="68" t="s">
        <v>66</v>
      </c>
    </row>
    <row r="340" spans="2:53" s="178" customFormat="1" ht="14.45" customHeight="1" x14ac:dyDescent="0.25">
      <c r="B340" s="68">
        <v>2024</v>
      </c>
      <c r="C340" s="68">
        <v>891780111</v>
      </c>
      <c r="D340" s="69" t="s">
        <v>64</v>
      </c>
      <c r="E340" s="70" t="s">
        <v>12866</v>
      </c>
      <c r="F340" s="70" t="s">
        <v>12865</v>
      </c>
      <c r="G340" s="251">
        <v>0</v>
      </c>
      <c r="H340" s="67" t="s">
        <v>72</v>
      </c>
      <c r="I340" s="69" t="s">
        <v>723</v>
      </c>
      <c r="J340" s="70" t="s">
        <v>12864</v>
      </c>
      <c r="K340" s="70">
        <v>6750000</v>
      </c>
      <c r="L340" s="68" t="s">
        <v>67</v>
      </c>
      <c r="M340" s="71" t="s">
        <v>12236</v>
      </c>
      <c r="N340" s="71">
        <v>22460806</v>
      </c>
      <c r="O340" s="71">
        <v>1856</v>
      </c>
      <c r="P340" s="334">
        <v>45517</v>
      </c>
      <c r="Q340" s="70">
        <v>857550000</v>
      </c>
      <c r="R340" s="334">
        <v>45531</v>
      </c>
      <c r="S340" s="70">
        <v>6750000</v>
      </c>
      <c r="T340" s="67" t="s">
        <v>66</v>
      </c>
      <c r="U340" s="71">
        <v>1082939683</v>
      </c>
      <c r="V340" s="71" t="s">
        <v>12134</v>
      </c>
      <c r="W340" s="78">
        <v>45530</v>
      </c>
      <c r="X340" s="78">
        <v>45531</v>
      </c>
      <c r="Y340" s="251" t="s">
        <v>74</v>
      </c>
      <c r="Z340" s="78">
        <v>45580</v>
      </c>
      <c r="AA340" s="71">
        <f t="shared" si="25"/>
        <v>49</v>
      </c>
      <c r="AB340" s="70">
        <v>0</v>
      </c>
      <c r="AC340" s="70">
        <v>0</v>
      </c>
      <c r="AD340" s="70">
        <v>0</v>
      </c>
      <c r="AE340" s="76" t="s">
        <v>74</v>
      </c>
      <c r="AF340" s="71">
        <f t="shared" si="26"/>
        <v>0</v>
      </c>
      <c r="AG340" s="70">
        <v>0</v>
      </c>
      <c r="AH340" s="70">
        <v>0</v>
      </c>
      <c r="AI340" s="76" t="s">
        <v>74</v>
      </c>
      <c r="AJ340" s="67">
        <v>0</v>
      </c>
      <c r="AK340" s="76" t="s">
        <v>74</v>
      </c>
      <c r="AL340" s="76" t="s">
        <v>74</v>
      </c>
      <c r="AM340" s="71">
        <f t="shared" si="27"/>
        <v>0</v>
      </c>
      <c r="AN340" s="71">
        <f>+K340+AC340-AH340</f>
        <v>6750000</v>
      </c>
      <c r="AO340" s="67" t="s">
        <v>94</v>
      </c>
      <c r="AP340" s="70">
        <v>0</v>
      </c>
      <c r="AQ340" s="67" t="s">
        <v>94</v>
      </c>
      <c r="AR340" s="70">
        <v>0</v>
      </c>
      <c r="AS340" s="80" t="s">
        <v>74</v>
      </c>
      <c r="AT340" s="135">
        <v>0</v>
      </c>
      <c r="AU340" s="82">
        <f t="shared" si="28"/>
        <v>6750000</v>
      </c>
      <c r="AV340" s="83">
        <f t="shared" si="29"/>
        <v>0</v>
      </c>
      <c r="AW340" s="80" t="s">
        <v>74</v>
      </c>
      <c r="AX340" s="67" t="s">
        <v>95</v>
      </c>
      <c r="AY340" s="185" t="s">
        <v>12863</v>
      </c>
      <c r="AZ340" s="68" t="s">
        <v>66</v>
      </c>
      <c r="BA340" s="68" t="s">
        <v>66</v>
      </c>
    </row>
    <row r="341" spans="2:53" s="178" customFormat="1" ht="14.45" customHeight="1" x14ac:dyDescent="0.25">
      <c r="B341" s="68">
        <v>2024</v>
      </c>
      <c r="C341" s="68">
        <v>891780111</v>
      </c>
      <c r="D341" s="69" t="s">
        <v>64</v>
      </c>
      <c r="E341" s="70" t="s">
        <v>12862</v>
      </c>
      <c r="F341" s="70" t="s">
        <v>12861</v>
      </c>
      <c r="G341" s="251">
        <v>0</v>
      </c>
      <c r="H341" s="67" t="s">
        <v>72</v>
      </c>
      <c r="I341" s="69" t="s">
        <v>723</v>
      </c>
      <c r="J341" s="70" t="s">
        <v>12860</v>
      </c>
      <c r="K341" s="70">
        <v>12000000</v>
      </c>
      <c r="L341" s="68" t="s">
        <v>67</v>
      </c>
      <c r="M341" s="71" t="s">
        <v>12859</v>
      </c>
      <c r="N341" s="71">
        <v>1098775223</v>
      </c>
      <c r="O341" s="71">
        <v>1896</v>
      </c>
      <c r="P341" s="334">
        <v>45520</v>
      </c>
      <c r="Q341" s="70">
        <v>180000000</v>
      </c>
      <c r="R341" s="334">
        <v>45531</v>
      </c>
      <c r="S341" s="70">
        <v>12000000</v>
      </c>
      <c r="T341" s="67" t="s">
        <v>66</v>
      </c>
      <c r="U341" s="71">
        <v>72005158</v>
      </c>
      <c r="V341" s="71" t="s">
        <v>12220</v>
      </c>
      <c r="W341" s="78">
        <v>45530</v>
      </c>
      <c r="X341" s="78">
        <v>45531</v>
      </c>
      <c r="Y341" s="251" t="s">
        <v>74</v>
      </c>
      <c r="Z341" s="78">
        <v>45613</v>
      </c>
      <c r="AA341" s="71">
        <f t="shared" si="25"/>
        <v>82</v>
      </c>
      <c r="AB341" s="70">
        <v>0</v>
      </c>
      <c r="AC341" s="70">
        <v>0</v>
      </c>
      <c r="AD341" s="70">
        <v>0</v>
      </c>
      <c r="AE341" s="76" t="s">
        <v>74</v>
      </c>
      <c r="AF341" s="71">
        <f t="shared" si="26"/>
        <v>0</v>
      </c>
      <c r="AG341" s="70">
        <v>0</v>
      </c>
      <c r="AH341" s="70">
        <v>0</v>
      </c>
      <c r="AI341" s="76" t="s">
        <v>74</v>
      </c>
      <c r="AJ341" s="67">
        <v>0</v>
      </c>
      <c r="AK341" s="76" t="s">
        <v>74</v>
      </c>
      <c r="AL341" s="76" t="s">
        <v>74</v>
      </c>
      <c r="AM341" s="71">
        <f t="shared" si="27"/>
        <v>0</v>
      </c>
      <c r="AN341" s="71">
        <f>+K341+AC341-AH341</f>
        <v>12000000</v>
      </c>
      <c r="AO341" s="67" t="s">
        <v>94</v>
      </c>
      <c r="AP341" s="70">
        <v>0</v>
      </c>
      <c r="AQ341" s="67" t="s">
        <v>94</v>
      </c>
      <c r="AR341" s="70">
        <v>0</v>
      </c>
      <c r="AS341" s="80" t="s">
        <v>74</v>
      </c>
      <c r="AT341" s="135">
        <v>0</v>
      </c>
      <c r="AU341" s="82">
        <f t="shared" si="28"/>
        <v>12000000</v>
      </c>
      <c r="AV341" s="83">
        <f t="shared" si="29"/>
        <v>0</v>
      </c>
      <c r="AW341" s="80" t="s">
        <v>74</v>
      </c>
      <c r="AX341" s="67" t="s">
        <v>95</v>
      </c>
      <c r="AY341" s="185" t="s">
        <v>12858</v>
      </c>
      <c r="AZ341" s="68" t="s">
        <v>66</v>
      </c>
      <c r="BA341" s="68" t="s">
        <v>66</v>
      </c>
    </row>
    <row r="342" spans="2:53" s="178" customFormat="1" ht="14.45" customHeight="1" x14ac:dyDescent="0.25">
      <c r="B342" s="68">
        <v>2024</v>
      </c>
      <c r="C342" s="68">
        <v>891780111</v>
      </c>
      <c r="D342" s="69" t="s">
        <v>64</v>
      </c>
      <c r="E342" s="70" t="s">
        <v>12857</v>
      </c>
      <c r="F342" s="70" t="s">
        <v>12856</v>
      </c>
      <c r="G342" s="251">
        <v>0</v>
      </c>
      <c r="H342" s="67" t="s">
        <v>72</v>
      </c>
      <c r="I342" s="69" t="s">
        <v>723</v>
      </c>
      <c r="J342" s="70" t="s">
        <v>12855</v>
      </c>
      <c r="K342" s="70">
        <v>12000000</v>
      </c>
      <c r="L342" s="68" t="s">
        <v>67</v>
      </c>
      <c r="M342" s="71" t="s">
        <v>12854</v>
      </c>
      <c r="N342" s="71">
        <v>1083044865</v>
      </c>
      <c r="O342" s="71">
        <v>1896</v>
      </c>
      <c r="P342" s="334">
        <v>45520</v>
      </c>
      <c r="Q342" s="70">
        <v>180000000</v>
      </c>
      <c r="R342" s="334">
        <v>45531</v>
      </c>
      <c r="S342" s="70">
        <v>12000000</v>
      </c>
      <c r="T342" s="67" t="s">
        <v>66</v>
      </c>
      <c r="U342" s="71">
        <v>72005158</v>
      </c>
      <c r="V342" s="71" t="s">
        <v>12220</v>
      </c>
      <c r="W342" s="78">
        <v>45530</v>
      </c>
      <c r="X342" s="78">
        <v>45531</v>
      </c>
      <c r="Y342" s="251" t="s">
        <v>74</v>
      </c>
      <c r="Z342" s="78">
        <v>45643</v>
      </c>
      <c r="AA342" s="71">
        <f t="shared" si="25"/>
        <v>112</v>
      </c>
      <c r="AB342" s="70">
        <v>0</v>
      </c>
      <c r="AC342" s="70">
        <v>0</v>
      </c>
      <c r="AD342" s="70">
        <v>0</v>
      </c>
      <c r="AE342" s="76" t="s">
        <v>74</v>
      </c>
      <c r="AF342" s="71">
        <f t="shared" si="26"/>
        <v>0</v>
      </c>
      <c r="AG342" s="70">
        <v>0</v>
      </c>
      <c r="AH342" s="70">
        <v>0</v>
      </c>
      <c r="AI342" s="76" t="s">
        <v>74</v>
      </c>
      <c r="AJ342" s="67">
        <v>0</v>
      </c>
      <c r="AK342" s="76" t="s">
        <v>74</v>
      </c>
      <c r="AL342" s="76" t="s">
        <v>74</v>
      </c>
      <c r="AM342" s="71">
        <f t="shared" si="27"/>
        <v>0</v>
      </c>
      <c r="AN342" s="71">
        <f>+K342+AC342-AH342</f>
        <v>12000000</v>
      </c>
      <c r="AO342" s="67" t="s">
        <v>94</v>
      </c>
      <c r="AP342" s="70">
        <v>0</v>
      </c>
      <c r="AQ342" s="67" t="s">
        <v>94</v>
      </c>
      <c r="AR342" s="70">
        <v>0</v>
      </c>
      <c r="AS342" s="80" t="s">
        <v>74</v>
      </c>
      <c r="AT342" s="135">
        <v>0</v>
      </c>
      <c r="AU342" s="82">
        <f t="shared" si="28"/>
        <v>12000000</v>
      </c>
      <c r="AV342" s="83">
        <f t="shared" si="29"/>
        <v>0</v>
      </c>
      <c r="AW342" s="80" t="s">
        <v>74</v>
      </c>
      <c r="AX342" s="67" t="s">
        <v>95</v>
      </c>
      <c r="AY342" s="185" t="s">
        <v>12853</v>
      </c>
      <c r="AZ342" s="68" t="s">
        <v>66</v>
      </c>
      <c r="BA342" s="68" t="s">
        <v>66</v>
      </c>
    </row>
    <row r="343" spans="2:53" s="178" customFormat="1" ht="14.45" customHeight="1" x14ac:dyDescent="0.25">
      <c r="B343" s="68">
        <v>2024</v>
      </c>
      <c r="C343" s="68">
        <v>891780111</v>
      </c>
      <c r="D343" s="69" t="s">
        <v>64</v>
      </c>
      <c r="E343" s="70" t="s">
        <v>12852</v>
      </c>
      <c r="F343" s="70" t="s">
        <v>12851</v>
      </c>
      <c r="G343" s="251">
        <v>0</v>
      </c>
      <c r="H343" s="67" t="s">
        <v>72</v>
      </c>
      <c r="I343" s="69" t="s">
        <v>723</v>
      </c>
      <c r="J343" s="70" t="s">
        <v>12850</v>
      </c>
      <c r="K343" s="70">
        <v>25800000</v>
      </c>
      <c r="L343" s="68" t="s">
        <v>67</v>
      </c>
      <c r="M343" s="71" t="s">
        <v>12849</v>
      </c>
      <c r="N343" s="71">
        <v>84451821</v>
      </c>
      <c r="O343" s="71">
        <v>1856</v>
      </c>
      <c r="P343" s="334">
        <v>45517</v>
      </c>
      <c r="Q343" s="70">
        <v>857550000</v>
      </c>
      <c r="R343" s="334">
        <v>45532</v>
      </c>
      <c r="S343" s="70">
        <v>25800000</v>
      </c>
      <c r="T343" s="67" t="s">
        <v>66</v>
      </c>
      <c r="U343" s="71">
        <v>1082939683</v>
      </c>
      <c r="V343" s="71" t="s">
        <v>12134</v>
      </c>
      <c r="W343" s="78">
        <v>45531</v>
      </c>
      <c r="X343" s="78">
        <v>45532</v>
      </c>
      <c r="Y343" s="251" t="s">
        <v>74</v>
      </c>
      <c r="Z343" s="78">
        <v>45657</v>
      </c>
      <c r="AA343" s="71">
        <f t="shared" si="25"/>
        <v>125</v>
      </c>
      <c r="AB343" s="70">
        <v>0</v>
      </c>
      <c r="AC343" s="70">
        <v>0</v>
      </c>
      <c r="AD343" s="70">
        <v>0</v>
      </c>
      <c r="AE343" s="76" t="s">
        <v>74</v>
      </c>
      <c r="AF343" s="71">
        <f t="shared" si="26"/>
        <v>0</v>
      </c>
      <c r="AG343" s="70">
        <v>0</v>
      </c>
      <c r="AH343" s="70">
        <v>0</v>
      </c>
      <c r="AI343" s="76" t="s">
        <v>74</v>
      </c>
      <c r="AJ343" s="67">
        <v>0</v>
      </c>
      <c r="AK343" s="76" t="s">
        <v>74</v>
      </c>
      <c r="AL343" s="76" t="s">
        <v>74</v>
      </c>
      <c r="AM343" s="71">
        <f t="shared" si="27"/>
        <v>0</v>
      </c>
      <c r="AN343" s="71">
        <f>+K343+AC343-AH343</f>
        <v>25800000</v>
      </c>
      <c r="AO343" s="67" t="s">
        <v>94</v>
      </c>
      <c r="AP343" s="70">
        <v>0</v>
      </c>
      <c r="AQ343" s="67" t="s">
        <v>94</v>
      </c>
      <c r="AR343" s="70">
        <v>0</v>
      </c>
      <c r="AS343" s="80" t="s">
        <v>74</v>
      </c>
      <c r="AT343" s="135">
        <v>0</v>
      </c>
      <c r="AU343" s="82">
        <f t="shared" si="28"/>
        <v>25800000</v>
      </c>
      <c r="AV343" s="83">
        <f t="shared" si="29"/>
        <v>0</v>
      </c>
      <c r="AW343" s="80" t="s">
        <v>74</v>
      </c>
      <c r="AX343" s="67" t="s">
        <v>95</v>
      </c>
      <c r="AY343" s="185" t="s">
        <v>12848</v>
      </c>
      <c r="AZ343" s="68" t="s">
        <v>66</v>
      </c>
      <c r="BA343" s="68" t="s">
        <v>66</v>
      </c>
    </row>
    <row r="344" spans="2:53" s="178" customFormat="1" ht="14.45" customHeight="1" x14ac:dyDescent="0.25">
      <c r="B344" s="68">
        <v>2024</v>
      </c>
      <c r="C344" s="68">
        <v>891780111</v>
      </c>
      <c r="D344" s="69" t="s">
        <v>64</v>
      </c>
      <c r="E344" s="70" t="s">
        <v>12847</v>
      </c>
      <c r="F344" s="70" t="s">
        <v>12846</v>
      </c>
      <c r="G344" s="251">
        <v>0</v>
      </c>
      <c r="H344" s="67" t="s">
        <v>72</v>
      </c>
      <c r="I344" s="69" t="s">
        <v>723</v>
      </c>
      <c r="J344" s="70" t="s">
        <v>12845</v>
      </c>
      <c r="K344" s="70">
        <v>25800000</v>
      </c>
      <c r="L344" s="68" t="s">
        <v>67</v>
      </c>
      <c r="M344" s="71" t="s">
        <v>12844</v>
      </c>
      <c r="N344" s="71">
        <v>1083003296</v>
      </c>
      <c r="O344" s="71">
        <v>1856</v>
      </c>
      <c r="P344" s="334">
        <v>45517</v>
      </c>
      <c r="Q344" s="70">
        <v>857550000</v>
      </c>
      <c r="R344" s="334">
        <v>45532</v>
      </c>
      <c r="S344" s="70">
        <v>25800000</v>
      </c>
      <c r="T344" s="67" t="s">
        <v>66</v>
      </c>
      <c r="U344" s="71">
        <v>1082939683</v>
      </c>
      <c r="V344" s="71" t="s">
        <v>12134</v>
      </c>
      <c r="W344" s="78">
        <v>45531</v>
      </c>
      <c r="X344" s="78">
        <v>45532</v>
      </c>
      <c r="Y344" s="251" t="s">
        <v>74</v>
      </c>
      <c r="Z344" s="78">
        <v>45657</v>
      </c>
      <c r="AA344" s="71">
        <f t="shared" si="25"/>
        <v>125</v>
      </c>
      <c r="AB344" s="70">
        <v>0</v>
      </c>
      <c r="AC344" s="70">
        <v>0</v>
      </c>
      <c r="AD344" s="70">
        <v>0</v>
      </c>
      <c r="AE344" s="76" t="s">
        <v>74</v>
      </c>
      <c r="AF344" s="71">
        <f t="shared" si="26"/>
        <v>0</v>
      </c>
      <c r="AG344" s="70">
        <v>0</v>
      </c>
      <c r="AH344" s="70">
        <v>0</v>
      </c>
      <c r="AI344" s="76" t="s">
        <v>74</v>
      </c>
      <c r="AJ344" s="67">
        <v>0</v>
      </c>
      <c r="AK344" s="76" t="s">
        <v>74</v>
      </c>
      <c r="AL344" s="76" t="s">
        <v>74</v>
      </c>
      <c r="AM344" s="71">
        <f t="shared" si="27"/>
        <v>0</v>
      </c>
      <c r="AN344" s="71">
        <f>+K344+AC344-AH344</f>
        <v>25800000</v>
      </c>
      <c r="AO344" s="67" t="s">
        <v>94</v>
      </c>
      <c r="AP344" s="70">
        <v>0</v>
      </c>
      <c r="AQ344" s="67" t="s">
        <v>94</v>
      </c>
      <c r="AR344" s="70">
        <v>0</v>
      </c>
      <c r="AS344" s="80" t="s">
        <v>74</v>
      </c>
      <c r="AT344" s="135">
        <v>0</v>
      </c>
      <c r="AU344" s="82">
        <f t="shared" si="28"/>
        <v>25800000</v>
      </c>
      <c r="AV344" s="83">
        <f t="shared" si="29"/>
        <v>0</v>
      </c>
      <c r="AW344" s="80" t="s">
        <v>74</v>
      </c>
      <c r="AX344" s="67" t="s">
        <v>95</v>
      </c>
      <c r="AY344" s="185" t="s">
        <v>12843</v>
      </c>
      <c r="AZ344" s="68" t="s">
        <v>66</v>
      </c>
      <c r="BA344" s="68" t="s">
        <v>66</v>
      </c>
    </row>
    <row r="345" spans="2:53" s="178" customFormat="1" ht="14.45" customHeight="1" x14ac:dyDescent="0.25">
      <c r="B345" s="68">
        <v>2024</v>
      </c>
      <c r="C345" s="68">
        <v>891780111</v>
      </c>
      <c r="D345" s="69" t="s">
        <v>64</v>
      </c>
      <c r="E345" s="70" t="s">
        <v>12842</v>
      </c>
      <c r="F345" s="70" t="s">
        <v>12841</v>
      </c>
      <c r="G345" s="251">
        <v>0</v>
      </c>
      <c r="H345" s="67" t="s">
        <v>72</v>
      </c>
      <c r="I345" s="69" t="s">
        <v>723</v>
      </c>
      <c r="J345" s="70" t="s">
        <v>12840</v>
      </c>
      <c r="K345" s="70">
        <v>29000000</v>
      </c>
      <c r="L345" s="68" t="s">
        <v>67</v>
      </c>
      <c r="M345" s="71" t="s">
        <v>12839</v>
      </c>
      <c r="N345" s="71">
        <v>1065595875</v>
      </c>
      <c r="O345" s="71">
        <v>1834</v>
      </c>
      <c r="P345" s="334">
        <v>45516</v>
      </c>
      <c r="Q345" s="70">
        <v>827000000</v>
      </c>
      <c r="R345" s="334">
        <v>45533</v>
      </c>
      <c r="S345" s="70">
        <v>29000000</v>
      </c>
      <c r="T345" s="67" t="s">
        <v>66</v>
      </c>
      <c r="U345" s="71">
        <v>1082939683</v>
      </c>
      <c r="V345" s="71" t="s">
        <v>12134</v>
      </c>
      <c r="W345" s="78">
        <v>45531</v>
      </c>
      <c r="X345" s="78">
        <v>45533</v>
      </c>
      <c r="Y345" s="251" t="s">
        <v>74</v>
      </c>
      <c r="Z345" s="78">
        <v>45650</v>
      </c>
      <c r="AA345" s="71">
        <f t="shared" si="25"/>
        <v>117</v>
      </c>
      <c r="AB345" s="70">
        <v>0</v>
      </c>
      <c r="AC345" s="70">
        <v>0</v>
      </c>
      <c r="AD345" s="70">
        <v>0</v>
      </c>
      <c r="AE345" s="76" t="s">
        <v>74</v>
      </c>
      <c r="AF345" s="71">
        <f t="shared" si="26"/>
        <v>0</v>
      </c>
      <c r="AG345" s="70">
        <v>0</v>
      </c>
      <c r="AH345" s="70">
        <v>0</v>
      </c>
      <c r="AI345" s="76" t="s">
        <v>74</v>
      </c>
      <c r="AJ345" s="67">
        <v>0</v>
      </c>
      <c r="AK345" s="76" t="s">
        <v>74</v>
      </c>
      <c r="AL345" s="76" t="s">
        <v>74</v>
      </c>
      <c r="AM345" s="71">
        <f t="shared" si="27"/>
        <v>0</v>
      </c>
      <c r="AN345" s="71">
        <f>+K345+AC345-AH345</f>
        <v>29000000</v>
      </c>
      <c r="AO345" s="67" t="s">
        <v>94</v>
      </c>
      <c r="AP345" s="70">
        <v>0</v>
      </c>
      <c r="AQ345" s="67" t="s">
        <v>94</v>
      </c>
      <c r="AR345" s="70">
        <v>0</v>
      </c>
      <c r="AS345" s="80" t="s">
        <v>74</v>
      </c>
      <c r="AT345" s="135">
        <v>0</v>
      </c>
      <c r="AU345" s="82">
        <f t="shared" si="28"/>
        <v>29000000</v>
      </c>
      <c r="AV345" s="83">
        <f t="shared" si="29"/>
        <v>0</v>
      </c>
      <c r="AW345" s="80" t="s">
        <v>74</v>
      </c>
      <c r="AX345" s="67" t="s">
        <v>95</v>
      </c>
      <c r="AY345" s="185" t="s">
        <v>12838</v>
      </c>
      <c r="AZ345" s="68" t="s">
        <v>66</v>
      </c>
      <c r="BA345" s="68" t="s">
        <v>66</v>
      </c>
    </row>
    <row r="346" spans="2:53" s="178" customFormat="1" ht="14.45" customHeight="1" x14ac:dyDescent="0.25">
      <c r="B346" s="68">
        <v>2024</v>
      </c>
      <c r="C346" s="68">
        <v>891780111</v>
      </c>
      <c r="D346" s="69" t="s">
        <v>64</v>
      </c>
      <c r="E346" s="71" t="s">
        <v>12837</v>
      </c>
      <c r="F346" s="70" t="s">
        <v>12836</v>
      </c>
      <c r="G346" s="251">
        <v>0</v>
      </c>
      <c r="H346" s="67" t="s">
        <v>72</v>
      </c>
      <c r="I346" s="69" t="s">
        <v>723</v>
      </c>
      <c r="J346" s="70" t="s">
        <v>12835</v>
      </c>
      <c r="K346" s="70">
        <v>21000000</v>
      </c>
      <c r="L346" s="68" t="s">
        <v>67</v>
      </c>
      <c r="M346" s="71" t="s">
        <v>12834</v>
      </c>
      <c r="N346" s="71">
        <v>1083048496</v>
      </c>
      <c r="O346" s="71">
        <v>1856</v>
      </c>
      <c r="P346" s="334">
        <v>45517</v>
      </c>
      <c r="Q346" s="70">
        <v>857550000</v>
      </c>
      <c r="R346" s="334">
        <v>45533</v>
      </c>
      <c r="S346" s="70">
        <v>21000000</v>
      </c>
      <c r="T346" s="67" t="s">
        <v>66</v>
      </c>
      <c r="U346" s="71">
        <v>1082939683</v>
      </c>
      <c r="V346" s="71" t="s">
        <v>12134</v>
      </c>
      <c r="W346" s="78">
        <v>45531</v>
      </c>
      <c r="X346" s="78">
        <v>45533</v>
      </c>
      <c r="Y346" s="251" t="s">
        <v>74</v>
      </c>
      <c r="Z346" s="78">
        <v>45657</v>
      </c>
      <c r="AA346" s="71">
        <f t="shared" si="25"/>
        <v>124</v>
      </c>
      <c r="AB346" s="70">
        <v>0</v>
      </c>
      <c r="AC346" s="70">
        <v>0</v>
      </c>
      <c r="AD346" s="70">
        <v>0</v>
      </c>
      <c r="AE346" s="76" t="s">
        <v>74</v>
      </c>
      <c r="AF346" s="71">
        <f t="shared" si="26"/>
        <v>0</v>
      </c>
      <c r="AG346" s="70">
        <v>0</v>
      </c>
      <c r="AH346" s="70">
        <v>0</v>
      </c>
      <c r="AI346" s="76" t="s">
        <v>74</v>
      </c>
      <c r="AJ346" s="67">
        <v>0</v>
      </c>
      <c r="AK346" s="76" t="s">
        <v>74</v>
      </c>
      <c r="AL346" s="76" t="s">
        <v>74</v>
      </c>
      <c r="AM346" s="71">
        <f t="shared" si="27"/>
        <v>0</v>
      </c>
      <c r="AN346" s="71">
        <f>+K346+AC346-AH346</f>
        <v>21000000</v>
      </c>
      <c r="AO346" s="67" t="s">
        <v>94</v>
      </c>
      <c r="AP346" s="70">
        <v>0</v>
      </c>
      <c r="AQ346" s="67" t="s">
        <v>94</v>
      </c>
      <c r="AR346" s="70">
        <v>0</v>
      </c>
      <c r="AS346" s="80" t="s">
        <v>74</v>
      </c>
      <c r="AT346" s="135">
        <v>0</v>
      </c>
      <c r="AU346" s="82">
        <f t="shared" si="28"/>
        <v>21000000</v>
      </c>
      <c r="AV346" s="83">
        <f t="shared" si="29"/>
        <v>0</v>
      </c>
      <c r="AW346" s="80" t="s">
        <v>74</v>
      </c>
      <c r="AX346" s="67" t="s">
        <v>95</v>
      </c>
      <c r="AY346" s="185" t="s">
        <v>12833</v>
      </c>
      <c r="AZ346" s="68" t="s">
        <v>66</v>
      </c>
      <c r="BA346" s="68" t="s">
        <v>66</v>
      </c>
    </row>
    <row r="347" spans="2:53" s="178" customFormat="1" ht="14.45" customHeight="1" x14ac:dyDescent="0.25">
      <c r="B347" s="68">
        <v>2024</v>
      </c>
      <c r="C347" s="68">
        <v>891780111</v>
      </c>
      <c r="D347" s="69" t="s">
        <v>64</v>
      </c>
      <c r="E347" s="70" t="s">
        <v>12832</v>
      </c>
      <c r="F347" s="70" t="s">
        <v>12831</v>
      </c>
      <c r="G347" s="251">
        <v>0</v>
      </c>
      <c r="H347" s="67" t="s">
        <v>72</v>
      </c>
      <c r="I347" s="69" t="s">
        <v>723</v>
      </c>
      <c r="J347" s="70" t="s">
        <v>12830</v>
      </c>
      <c r="K347" s="70">
        <v>31000000</v>
      </c>
      <c r="L347" s="68" t="s">
        <v>67</v>
      </c>
      <c r="M347" s="71" t="s">
        <v>12829</v>
      </c>
      <c r="N347" s="71">
        <v>1082884684</v>
      </c>
      <c r="O347" s="71">
        <v>1834</v>
      </c>
      <c r="P347" s="334">
        <v>45516</v>
      </c>
      <c r="Q347" s="70">
        <v>827000000</v>
      </c>
      <c r="R347" s="334">
        <v>45533</v>
      </c>
      <c r="S347" s="70">
        <v>31000000</v>
      </c>
      <c r="T347" s="67" t="s">
        <v>66</v>
      </c>
      <c r="U347" s="71">
        <v>1082939683</v>
      </c>
      <c r="V347" s="71" t="s">
        <v>12134</v>
      </c>
      <c r="W347" s="78">
        <v>45531</v>
      </c>
      <c r="X347" s="78">
        <v>45533</v>
      </c>
      <c r="Y347" s="251" t="s">
        <v>74</v>
      </c>
      <c r="Z347" s="78">
        <v>45650</v>
      </c>
      <c r="AA347" s="71">
        <f t="shared" si="25"/>
        <v>117</v>
      </c>
      <c r="AB347" s="70">
        <v>0</v>
      </c>
      <c r="AC347" s="70">
        <v>0</v>
      </c>
      <c r="AD347" s="70">
        <v>0</v>
      </c>
      <c r="AE347" s="76" t="s">
        <v>74</v>
      </c>
      <c r="AF347" s="71">
        <f t="shared" si="26"/>
        <v>0</v>
      </c>
      <c r="AG347" s="70">
        <v>0</v>
      </c>
      <c r="AH347" s="70">
        <v>0</v>
      </c>
      <c r="AI347" s="76" t="s">
        <v>74</v>
      </c>
      <c r="AJ347" s="67">
        <v>0</v>
      </c>
      <c r="AK347" s="76" t="s">
        <v>74</v>
      </c>
      <c r="AL347" s="76" t="s">
        <v>74</v>
      </c>
      <c r="AM347" s="71">
        <f t="shared" si="27"/>
        <v>0</v>
      </c>
      <c r="AN347" s="71">
        <f>+K347+AC347-AH347</f>
        <v>31000000</v>
      </c>
      <c r="AO347" s="67" t="s">
        <v>94</v>
      </c>
      <c r="AP347" s="70">
        <v>0</v>
      </c>
      <c r="AQ347" s="67" t="s">
        <v>94</v>
      </c>
      <c r="AR347" s="70">
        <v>0</v>
      </c>
      <c r="AS347" s="80" t="s">
        <v>74</v>
      </c>
      <c r="AT347" s="135">
        <v>0</v>
      </c>
      <c r="AU347" s="82">
        <f t="shared" si="28"/>
        <v>31000000</v>
      </c>
      <c r="AV347" s="83">
        <f t="shared" si="29"/>
        <v>0</v>
      </c>
      <c r="AW347" s="80" t="s">
        <v>74</v>
      </c>
      <c r="AX347" s="67" t="s">
        <v>95</v>
      </c>
      <c r="AY347" s="185" t="s">
        <v>12828</v>
      </c>
      <c r="AZ347" s="68" t="s">
        <v>66</v>
      </c>
      <c r="BA347" s="68" t="s">
        <v>66</v>
      </c>
    </row>
    <row r="348" spans="2:53" s="178" customFormat="1" ht="14.45" customHeight="1" x14ac:dyDescent="0.25">
      <c r="B348" s="68">
        <v>2024</v>
      </c>
      <c r="C348" s="68">
        <v>891780111</v>
      </c>
      <c r="D348" s="69" t="s">
        <v>64</v>
      </c>
      <c r="E348" s="70" t="s">
        <v>12827</v>
      </c>
      <c r="F348" s="70" t="s">
        <v>12826</v>
      </c>
      <c r="G348" s="251">
        <v>0</v>
      </c>
      <c r="H348" s="67" t="s">
        <v>72</v>
      </c>
      <c r="I348" s="69" t="s">
        <v>723</v>
      </c>
      <c r="J348" s="70" t="s">
        <v>12825</v>
      </c>
      <c r="K348" s="70">
        <v>29000000</v>
      </c>
      <c r="L348" s="68" t="s">
        <v>67</v>
      </c>
      <c r="M348" s="71" t="s">
        <v>12824</v>
      </c>
      <c r="N348" s="71">
        <v>1054539415</v>
      </c>
      <c r="O348" s="71">
        <v>1834</v>
      </c>
      <c r="P348" s="334">
        <v>45516</v>
      </c>
      <c r="Q348" s="70">
        <v>827000000</v>
      </c>
      <c r="R348" s="334">
        <v>45534</v>
      </c>
      <c r="S348" s="70">
        <v>29000000</v>
      </c>
      <c r="T348" s="67" t="s">
        <v>66</v>
      </c>
      <c r="U348" s="71">
        <v>1082939683</v>
      </c>
      <c r="V348" s="71" t="s">
        <v>12134</v>
      </c>
      <c r="W348" s="78">
        <v>45532</v>
      </c>
      <c r="X348" s="78">
        <v>45534</v>
      </c>
      <c r="Y348" s="251" t="s">
        <v>74</v>
      </c>
      <c r="Z348" s="78">
        <v>45650</v>
      </c>
      <c r="AA348" s="71">
        <f t="shared" si="25"/>
        <v>116</v>
      </c>
      <c r="AB348" s="70">
        <v>0</v>
      </c>
      <c r="AC348" s="70">
        <v>0</v>
      </c>
      <c r="AD348" s="70">
        <v>0</v>
      </c>
      <c r="AE348" s="76" t="s">
        <v>74</v>
      </c>
      <c r="AF348" s="71">
        <f t="shared" si="26"/>
        <v>0</v>
      </c>
      <c r="AG348" s="70">
        <v>1</v>
      </c>
      <c r="AH348" s="70">
        <v>23200000</v>
      </c>
      <c r="AI348" s="76">
        <v>45546</v>
      </c>
      <c r="AJ348" s="67">
        <v>0</v>
      </c>
      <c r="AK348" s="76" t="s">
        <v>74</v>
      </c>
      <c r="AL348" s="76" t="s">
        <v>74</v>
      </c>
      <c r="AM348" s="71">
        <f t="shared" si="27"/>
        <v>0</v>
      </c>
      <c r="AN348" s="71">
        <f>+K348+AC348-AH348</f>
        <v>5800000</v>
      </c>
      <c r="AO348" s="67" t="s">
        <v>94</v>
      </c>
      <c r="AP348" s="70">
        <v>0</v>
      </c>
      <c r="AQ348" s="67" t="s">
        <v>94</v>
      </c>
      <c r="AR348" s="70">
        <v>0</v>
      </c>
      <c r="AS348" s="80" t="s">
        <v>74</v>
      </c>
      <c r="AT348" s="135">
        <v>0</v>
      </c>
      <c r="AU348" s="82">
        <f t="shared" si="28"/>
        <v>5800000</v>
      </c>
      <c r="AV348" s="83">
        <f t="shared" si="29"/>
        <v>0</v>
      </c>
      <c r="AW348" s="80" t="s">
        <v>74</v>
      </c>
      <c r="AX348" s="67" t="s">
        <v>95</v>
      </c>
      <c r="AY348" s="185" t="s">
        <v>12823</v>
      </c>
      <c r="AZ348" s="68" t="s">
        <v>66</v>
      </c>
      <c r="BA348" s="68" t="s">
        <v>66</v>
      </c>
    </row>
    <row r="349" spans="2:53" s="178" customFormat="1" ht="14.45" customHeight="1" x14ac:dyDescent="0.25">
      <c r="B349" s="68">
        <v>2024</v>
      </c>
      <c r="C349" s="68">
        <v>891780111</v>
      </c>
      <c r="D349" s="69" t="s">
        <v>64</v>
      </c>
      <c r="E349" s="70" t="s">
        <v>12822</v>
      </c>
      <c r="F349" s="70" t="s">
        <v>12821</v>
      </c>
      <c r="G349" s="251">
        <v>0</v>
      </c>
      <c r="H349" s="67" t="s">
        <v>72</v>
      </c>
      <c r="I349" s="69" t="s">
        <v>723</v>
      </c>
      <c r="J349" s="70" t="s">
        <v>12820</v>
      </c>
      <c r="K349" s="70">
        <v>25800000</v>
      </c>
      <c r="L349" s="68" t="s">
        <v>67</v>
      </c>
      <c r="M349" s="71" t="s">
        <v>12819</v>
      </c>
      <c r="N349" s="71">
        <v>1083456487</v>
      </c>
      <c r="O349" s="71">
        <v>1856</v>
      </c>
      <c r="P349" s="334">
        <v>45517</v>
      </c>
      <c r="Q349" s="70">
        <v>857550000</v>
      </c>
      <c r="R349" s="334">
        <v>45534</v>
      </c>
      <c r="S349" s="70">
        <v>25800000</v>
      </c>
      <c r="T349" s="67" t="s">
        <v>66</v>
      </c>
      <c r="U349" s="71">
        <v>1082939683</v>
      </c>
      <c r="V349" s="71" t="s">
        <v>12134</v>
      </c>
      <c r="W349" s="78">
        <v>45532</v>
      </c>
      <c r="X349" s="78">
        <v>45534</v>
      </c>
      <c r="Y349" s="251" t="s">
        <v>74</v>
      </c>
      <c r="Z349" s="78">
        <v>45657</v>
      </c>
      <c r="AA349" s="71">
        <f t="shared" si="25"/>
        <v>123</v>
      </c>
      <c r="AB349" s="70">
        <v>0</v>
      </c>
      <c r="AC349" s="70">
        <v>0</v>
      </c>
      <c r="AD349" s="70">
        <v>0</v>
      </c>
      <c r="AE349" s="76" t="s">
        <v>74</v>
      </c>
      <c r="AF349" s="71">
        <f t="shared" si="26"/>
        <v>0</v>
      </c>
      <c r="AG349" s="70">
        <v>0</v>
      </c>
      <c r="AH349" s="70">
        <v>0</v>
      </c>
      <c r="AI349" s="76" t="s">
        <v>74</v>
      </c>
      <c r="AJ349" s="67">
        <v>0</v>
      </c>
      <c r="AK349" s="76" t="s">
        <v>74</v>
      </c>
      <c r="AL349" s="76" t="s">
        <v>74</v>
      </c>
      <c r="AM349" s="71">
        <f t="shared" si="27"/>
        <v>0</v>
      </c>
      <c r="AN349" s="71">
        <f>+K349+AC349-AH349</f>
        <v>25800000</v>
      </c>
      <c r="AO349" s="67" t="s">
        <v>94</v>
      </c>
      <c r="AP349" s="70">
        <v>0</v>
      </c>
      <c r="AQ349" s="67" t="s">
        <v>94</v>
      </c>
      <c r="AR349" s="70">
        <v>0</v>
      </c>
      <c r="AS349" s="80" t="s">
        <v>74</v>
      </c>
      <c r="AT349" s="135">
        <v>0</v>
      </c>
      <c r="AU349" s="82">
        <f t="shared" si="28"/>
        <v>25800000</v>
      </c>
      <c r="AV349" s="83">
        <f t="shared" si="29"/>
        <v>0</v>
      </c>
      <c r="AW349" s="80" t="s">
        <v>74</v>
      </c>
      <c r="AX349" s="67" t="s">
        <v>95</v>
      </c>
      <c r="AY349" s="185" t="s">
        <v>12818</v>
      </c>
      <c r="AZ349" s="68" t="s">
        <v>66</v>
      </c>
      <c r="BA349" s="68" t="s">
        <v>66</v>
      </c>
    </row>
    <row r="350" spans="2:53" s="178" customFormat="1" ht="14.45" customHeight="1" x14ac:dyDescent="0.25">
      <c r="B350" s="68">
        <v>2024</v>
      </c>
      <c r="C350" s="68">
        <v>891780111</v>
      </c>
      <c r="D350" s="69" t="s">
        <v>64</v>
      </c>
      <c r="E350" s="70" t="s">
        <v>12817</v>
      </c>
      <c r="F350" s="70" t="s">
        <v>12816</v>
      </c>
      <c r="G350" s="251">
        <v>0</v>
      </c>
      <c r="H350" s="67" t="s">
        <v>72</v>
      </c>
      <c r="I350" s="69" t="s">
        <v>723</v>
      </c>
      <c r="J350" s="70" t="s">
        <v>12815</v>
      </c>
      <c r="K350" s="70">
        <v>24500000</v>
      </c>
      <c r="L350" s="68" t="s">
        <v>67</v>
      </c>
      <c r="M350" s="71" t="s">
        <v>12814</v>
      </c>
      <c r="N350" s="71">
        <v>26813353</v>
      </c>
      <c r="O350" s="71">
        <v>1834</v>
      </c>
      <c r="P350" s="334">
        <v>45516</v>
      </c>
      <c r="Q350" s="70">
        <v>827000000</v>
      </c>
      <c r="R350" s="334">
        <v>45534</v>
      </c>
      <c r="S350" s="70">
        <v>24500000</v>
      </c>
      <c r="T350" s="67" t="s">
        <v>66</v>
      </c>
      <c r="U350" s="71">
        <v>1082939683</v>
      </c>
      <c r="V350" s="71" t="s">
        <v>12134</v>
      </c>
      <c r="W350" s="78">
        <v>45533</v>
      </c>
      <c r="X350" s="78">
        <v>45534</v>
      </c>
      <c r="Y350" s="251" t="s">
        <v>74</v>
      </c>
      <c r="Z350" s="78">
        <v>45650</v>
      </c>
      <c r="AA350" s="71">
        <f t="shared" si="25"/>
        <v>116</v>
      </c>
      <c r="AB350" s="70">
        <v>0</v>
      </c>
      <c r="AC350" s="70">
        <v>0</v>
      </c>
      <c r="AD350" s="70">
        <v>0</v>
      </c>
      <c r="AE350" s="76" t="s">
        <v>74</v>
      </c>
      <c r="AF350" s="71">
        <f t="shared" si="26"/>
        <v>0</v>
      </c>
      <c r="AG350" s="70">
        <v>0</v>
      </c>
      <c r="AH350" s="70">
        <v>0</v>
      </c>
      <c r="AI350" s="76" t="s">
        <v>74</v>
      </c>
      <c r="AJ350" s="67">
        <v>0</v>
      </c>
      <c r="AK350" s="76" t="s">
        <v>74</v>
      </c>
      <c r="AL350" s="76" t="s">
        <v>74</v>
      </c>
      <c r="AM350" s="71">
        <f t="shared" si="27"/>
        <v>0</v>
      </c>
      <c r="AN350" s="71">
        <f>+K350+AC350-AH350</f>
        <v>24500000</v>
      </c>
      <c r="AO350" s="67" t="s">
        <v>94</v>
      </c>
      <c r="AP350" s="70">
        <v>0</v>
      </c>
      <c r="AQ350" s="67" t="s">
        <v>94</v>
      </c>
      <c r="AR350" s="70">
        <v>0</v>
      </c>
      <c r="AS350" s="80" t="s">
        <v>74</v>
      </c>
      <c r="AT350" s="135">
        <v>0</v>
      </c>
      <c r="AU350" s="82">
        <f t="shared" si="28"/>
        <v>24500000</v>
      </c>
      <c r="AV350" s="83">
        <f t="shared" si="29"/>
        <v>0</v>
      </c>
      <c r="AW350" s="80" t="s">
        <v>74</v>
      </c>
      <c r="AX350" s="67" t="s">
        <v>95</v>
      </c>
      <c r="AY350" s="185" t="s">
        <v>12813</v>
      </c>
      <c r="AZ350" s="68" t="s">
        <v>66</v>
      </c>
      <c r="BA350" s="68" t="s">
        <v>66</v>
      </c>
    </row>
    <row r="351" spans="2:53" s="178" customFormat="1" ht="14.45" customHeight="1" x14ac:dyDescent="0.25">
      <c r="B351" s="68">
        <v>2024</v>
      </c>
      <c r="C351" s="68">
        <v>891780111</v>
      </c>
      <c r="D351" s="69" t="s">
        <v>64</v>
      </c>
      <c r="E351" s="70" t="s">
        <v>12812</v>
      </c>
      <c r="F351" s="70" t="s">
        <v>12811</v>
      </c>
      <c r="G351" s="251">
        <v>0</v>
      </c>
      <c r="H351" s="67" t="s">
        <v>72</v>
      </c>
      <c r="I351" s="69" t="s">
        <v>723</v>
      </c>
      <c r="J351" s="70" t="s">
        <v>12810</v>
      </c>
      <c r="K351" s="70">
        <v>34200000</v>
      </c>
      <c r="L351" s="68" t="s">
        <v>67</v>
      </c>
      <c r="M351" s="71" t="s">
        <v>12809</v>
      </c>
      <c r="N351" s="71">
        <v>1083455745</v>
      </c>
      <c r="O351" s="71">
        <v>1856</v>
      </c>
      <c r="P351" s="334">
        <v>45517</v>
      </c>
      <c r="Q351" s="70">
        <v>857550000</v>
      </c>
      <c r="R351" s="334">
        <v>45534</v>
      </c>
      <c r="S351" s="70">
        <v>34200000</v>
      </c>
      <c r="T351" s="67" t="s">
        <v>66</v>
      </c>
      <c r="U351" s="71">
        <v>1082939683</v>
      </c>
      <c r="V351" s="71" t="s">
        <v>12134</v>
      </c>
      <c r="W351" s="78">
        <v>45533</v>
      </c>
      <c r="X351" s="78">
        <v>45534</v>
      </c>
      <c r="Y351" s="251" t="s">
        <v>74</v>
      </c>
      <c r="Z351" s="78">
        <v>45657</v>
      </c>
      <c r="AA351" s="71">
        <f t="shared" si="25"/>
        <v>123</v>
      </c>
      <c r="AB351" s="70">
        <v>0</v>
      </c>
      <c r="AC351" s="70">
        <v>0</v>
      </c>
      <c r="AD351" s="70">
        <v>0</v>
      </c>
      <c r="AE351" s="76" t="s">
        <v>74</v>
      </c>
      <c r="AF351" s="71">
        <f t="shared" si="26"/>
        <v>0</v>
      </c>
      <c r="AG351" s="70">
        <v>0</v>
      </c>
      <c r="AH351" s="70">
        <v>0</v>
      </c>
      <c r="AI351" s="76" t="s">
        <v>74</v>
      </c>
      <c r="AJ351" s="67">
        <v>0</v>
      </c>
      <c r="AK351" s="76" t="s">
        <v>74</v>
      </c>
      <c r="AL351" s="76" t="s">
        <v>74</v>
      </c>
      <c r="AM351" s="71">
        <f t="shared" si="27"/>
        <v>0</v>
      </c>
      <c r="AN351" s="71">
        <f>+K351+AC351-AH351</f>
        <v>34200000</v>
      </c>
      <c r="AO351" s="67" t="s">
        <v>94</v>
      </c>
      <c r="AP351" s="70">
        <v>0</v>
      </c>
      <c r="AQ351" s="67" t="s">
        <v>94</v>
      </c>
      <c r="AR351" s="70">
        <v>0</v>
      </c>
      <c r="AS351" s="80" t="s">
        <v>74</v>
      </c>
      <c r="AT351" s="135">
        <v>0</v>
      </c>
      <c r="AU351" s="82">
        <f t="shared" si="28"/>
        <v>34200000</v>
      </c>
      <c r="AV351" s="83">
        <f t="shared" si="29"/>
        <v>0</v>
      </c>
      <c r="AW351" s="80" t="s">
        <v>74</v>
      </c>
      <c r="AX351" s="67" t="s">
        <v>95</v>
      </c>
      <c r="AY351" s="185" t="s">
        <v>12808</v>
      </c>
      <c r="AZ351" s="68" t="s">
        <v>66</v>
      </c>
      <c r="BA351" s="68" t="s">
        <v>66</v>
      </c>
    </row>
    <row r="352" spans="2:53" s="178" customFormat="1" ht="14.45" customHeight="1" x14ac:dyDescent="0.25">
      <c r="B352" s="68">
        <v>2024</v>
      </c>
      <c r="C352" s="68">
        <v>891780111</v>
      </c>
      <c r="D352" s="69" t="s">
        <v>64</v>
      </c>
      <c r="E352" s="70" t="s">
        <v>12807</v>
      </c>
      <c r="F352" s="70" t="s">
        <v>12806</v>
      </c>
      <c r="G352" s="251">
        <v>0</v>
      </c>
      <c r="H352" s="67" t="s">
        <v>72</v>
      </c>
      <c r="I352" s="69" t="s">
        <v>723</v>
      </c>
      <c r="J352" s="70" t="s">
        <v>12805</v>
      </c>
      <c r="K352" s="70">
        <v>25800000</v>
      </c>
      <c r="L352" s="68" t="s">
        <v>67</v>
      </c>
      <c r="M352" s="71" t="s">
        <v>12804</v>
      </c>
      <c r="N352" s="71">
        <v>36696134</v>
      </c>
      <c r="O352" s="71">
        <v>1856</v>
      </c>
      <c r="P352" s="334">
        <v>45517</v>
      </c>
      <c r="Q352" s="70">
        <v>857550000</v>
      </c>
      <c r="R352" s="334">
        <v>45534</v>
      </c>
      <c r="S352" s="70">
        <v>25800000</v>
      </c>
      <c r="T352" s="67" t="s">
        <v>66</v>
      </c>
      <c r="U352" s="71">
        <v>1082939683</v>
      </c>
      <c r="V352" s="71" t="s">
        <v>12134</v>
      </c>
      <c r="W352" s="78">
        <v>45533</v>
      </c>
      <c r="X352" s="78">
        <v>45534</v>
      </c>
      <c r="Y352" s="251" t="s">
        <v>74</v>
      </c>
      <c r="Z352" s="78">
        <v>45657</v>
      </c>
      <c r="AA352" s="71">
        <f t="shared" si="25"/>
        <v>123</v>
      </c>
      <c r="AB352" s="70">
        <v>0</v>
      </c>
      <c r="AC352" s="70">
        <v>0</v>
      </c>
      <c r="AD352" s="70">
        <v>0</v>
      </c>
      <c r="AE352" s="76" t="s">
        <v>74</v>
      </c>
      <c r="AF352" s="71">
        <f t="shared" si="26"/>
        <v>0</v>
      </c>
      <c r="AG352" s="70">
        <v>0</v>
      </c>
      <c r="AH352" s="70">
        <v>0</v>
      </c>
      <c r="AI352" s="76" t="s">
        <v>74</v>
      </c>
      <c r="AJ352" s="67">
        <v>0</v>
      </c>
      <c r="AK352" s="76" t="s">
        <v>74</v>
      </c>
      <c r="AL352" s="76" t="s">
        <v>74</v>
      </c>
      <c r="AM352" s="71">
        <f t="shared" si="27"/>
        <v>0</v>
      </c>
      <c r="AN352" s="71">
        <f>+K352+AC352-AH352</f>
        <v>25800000</v>
      </c>
      <c r="AO352" s="67" t="s">
        <v>94</v>
      </c>
      <c r="AP352" s="70">
        <v>0</v>
      </c>
      <c r="AQ352" s="67" t="s">
        <v>94</v>
      </c>
      <c r="AR352" s="70">
        <v>0</v>
      </c>
      <c r="AS352" s="80" t="s">
        <v>74</v>
      </c>
      <c r="AT352" s="135">
        <v>0</v>
      </c>
      <c r="AU352" s="82">
        <f t="shared" si="28"/>
        <v>25800000</v>
      </c>
      <c r="AV352" s="83">
        <f t="shared" si="29"/>
        <v>0</v>
      </c>
      <c r="AW352" s="80" t="s">
        <v>74</v>
      </c>
      <c r="AX352" s="67" t="s">
        <v>95</v>
      </c>
      <c r="AY352" s="185" t="s">
        <v>12803</v>
      </c>
      <c r="AZ352" s="68" t="s">
        <v>66</v>
      </c>
      <c r="BA352" s="68" t="s">
        <v>66</v>
      </c>
    </row>
    <row r="353" spans="2:53" s="178" customFormat="1" ht="14.45" customHeight="1" x14ac:dyDescent="0.25">
      <c r="B353" s="68">
        <v>2024</v>
      </c>
      <c r="C353" s="68">
        <v>891780111</v>
      </c>
      <c r="D353" s="69" t="s">
        <v>64</v>
      </c>
      <c r="E353" s="70" t="s">
        <v>12802</v>
      </c>
      <c r="F353" s="70" t="s">
        <v>12801</v>
      </c>
      <c r="G353" s="251">
        <v>0</v>
      </c>
      <c r="H353" s="67" t="s">
        <v>72</v>
      </c>
      <c r="I353" s="69" t="s">
        <v>723</v>
      </c>
      <c r="J353" s="70" t="s">
        <v>12800</v>
      </c>
      <c r="K353" s="70">
        <v>24500000</v>
      </c>
      <c r="L353" s="68" t="s">
        <v>67</v>
      </c>
      <c r="M353" s="71" t="s">
        <v>12799</v>
      </c>
      <c r="N353" s="71">
        <v>1082992761</v>
      </c>
      <c r="O353" s="71">
        <v>1834</v>
      </c>
      <c r="P353" s="334">
        <v>45516</v>
      </c>
      <c r="Q353" s="70">
        <v>827000000</v>
      </c>
      <c r="R353" s="334">
        <v>45534</v>
      </c>
      <c r="S353" s="70">
        <v>24500000</v>
      </c>
      <c r="T353" s="67" t="s">
        <v>66</v>
      </c>
      <c r="U353" s="71">
        <v>1082939683</v>
      </c>
      <c r="V353" s="71" t="s">
        <v>12134</v>
      </c>
      <c r="W353" s="78">
        <v>45533</v>
      </c>
      <c r="X353" s="78">
        <v>45534</v>
      </c>
      <c r="Y353" s="251" t="s">
        <v>74</v>
      </c>
      <c r="Z353" s="78">
        <v>45650</v>
      </c>
      <c r="AA353" s="71">
        <f t="shared" si="25"/>
        <v>116</v>
      </c>
      <c r="AB353" s="70">
        <v>0</v>
      </c>
      <c r="AC353" s="70">
        <v>0</v>
      </c>
      <c r="AD353" s="70">
        <v>0</v>
      </c>
      <c r="AE353" s="76" t="s">
        <v>74</v>
      </c>
      <c r="AF353" s="71">
        <f t="shared" si="26"/>
        <v>0</v>
      </c>
      <c r="AG353" s="70">
        <v>0</v>
      </c>
      <c r="AH353" s="70">
        <v>0</v>
      </c>
      <c r="AI353" s="76" t="s">
        <v>74</v>
      </c>
      <c r="AJ353" s="67">
        <v>0</v>
      </c>
      <c r="AK353" s="76" t="s">
        <v>74</v>
      </c>
      <c r="AL353" s="76" t="s">
        <v>74</v>
      </c>
      <c r="AM353" s="71">
        <f t="shared" si="27"/>
        <v>0</v>
      </c>
      <c r="AN353" s="71">
        <f>+K353+AC353-AH353</f>
        <v>24500000</v>
      </c>
      <c r="AO353" s="67" t="s">
        <v>94</v>
      </c>
      <c r="AP353" s="70">
        <v>0</v>
      </c>
      <c r="AQ353" s="67" t="s">
        <v>94</v>
      </c>
      <c r="AR353" s="70">
        <v>0</v>
      </c>
      <c r="AS353" s="80" t="s">
        <v>74</v>
      </c>
      <c r="AT353" s="135">
        <v>0</v>
      </c>
      <c r="AU353" s="82">
        <f t="shared" si="28"/>
        <v>24500000</v>
      </c>
      <c r="AV353" s="83">
        <f t="shared" si="29"/>
        <v>0</v>
      </c>
      <c r="AW353" s="80" t="s">
        <v>74</v>
      </c>
      <c r="AX353" s="67" t="s">
        <v>95</v>
      </c>
      <c r="AY353" s="185" t="s">
        <v>12798</v>
      </c>
      <c r="AZ353" s="68" t="s">
        <v>66</v>
      </c>
      <c r="BA353" s="68" t="s">
        <v>66</v>
      </c>
    </row>
    <row r="354" spans="2:53" s="178" customFormat="1" ht="14.45" customHeight="1" x14ac:dyDescent="0.25">
      <c r="B354" s="68">
        <v>2024</v>
      </c>
      <c r="C354" s="68">
        <v>891780111</v>
      </c>
      <c r="D354" s="69" t="s">
        <v>64</v>
      </c>
      <c r="E354" s="70" t="s">
        <v>12797</v>
      </c>
      <c r="F354" s="70" t="s">
        <v>12796</v>
      </c>
      <c r="G354" s="251">
        <v>0</v>
      </c>
      <c r="H354" s="67" t="s">
        <v>72</v>
      </c>
      <c r="I354" s="69" t="s">
        <v>723</v>
      </c>
      <c r="J354" s="70" t="s">
        <v>12795</v>
      </c>
      <c r="K354" s="70">
        <v>24500000</v>
      </c>
      <c r="L354" s="68" t="s">
        <v>67</v>
      </c>
      <c r="M354" s="71" t="s">
        <v>12794</v>
      </c>
      <c r="N354" s="71">
        <v>1121331957</v>
      </c>
      <c r="O354" s="71">
        <v>1834</v>
      </c>
      <c r="P354" s="334">
        <v>45516</v>
      </c>
      <c r="Q354" s="70">
        <v>827000000</v>
      </c>
      <c r="R354" s="334">
        <v>45534</v>
      </c>
      <c r="S354" s="70">
        <v>24500000</v>
      </c>
      <c r="T354" s="67" t="s">
        <v>66</v>
      </c>
      <c r="U354" s="71">
        <v>1082939683</v>
      </c>
      <c r="V354" s="71" t="s">
        <v>12134</v>
      </c>
      <c r="W354" s="78">
        <v>45533</v>
      </c>
      <c r="X354" s="78">
        <v>45534</v>
      </c>
      <c r="Y354" s="251" t="s">
        <v>74</v>
      </c>
      <c r="Z354" s="78">
        <v>45650</v>
      </c>
      <c r="AA354" s="71">
        <f t="shared" si="25"/>
        <v>116</v>
      </c>
      <c r="AB354" s="70">
        <v>0</v>
      </c>
      <c r="AC354" s="70">
        <v>0</v>
      </c>
      <c r="AD354" s="70">
        <v>0</v>
      </c>
      <c r="AE354" s="76" t="s">
        <v>74</v>
      </c>
      <c r="AF354" s="71">
        <f t="shared" si="26"/>
        <v>0</v>
      </c>
      <c r="AG354" s="70">
        <v>0</v>
      </c>
      <c r="AH354" s="70">
        <v>0</v>
      </c>
      <c r="AI354" s="76" t="s">
        <v>74</v>
      </c>
      <c r="AJ354" s="67">
        <v>0</v>
      </c>
      <c r="AK354" s="76" t="s">
        <v>74</v>
      </c>
      <c r="AL354" s="76" t="s">
        <v>74</v>
      </c>
      <c r="AM354" s="71">
        <f t="shared" si="27"/>
        <v>0</v>
      </c>
      <c r="AN354" s="71">
        <f>+K354+AC354-AH354</f>
        <v>24500000</v>
      </c>
      <c r="AO354" s="67" t="s">
        <v>94</v>
      </c>
      <c r="AP354" s="70">
        <v>0</v>
      </c>
      <c r="AQ354" s="67" t="s">
        <v>94</v>
      </c>
      <c r="AR354" s="70">
        <v>0</v>
      </c>
      <c r="AS354" s="80" t="s">
        <v>74</v>
      </c>
      <c r="AT354" s="135">
        <v>0</v>
      </c>
      <c r="AU354" s="82">
        <f t="shared" si="28"/>
        <v>24500000</v>
      </c>
      <c r="AV354" s="83">
        <f t="shared" si="29"/>
        <v>0</v>
      </c>
      <c r="AW354" s="80" t="s">
        <v>74</v>
      </c>
      <c r="AX354" s="67" t="s">
        <v>95</v>
      </c>
      <c r="AY354" s="185" t="s">
        <v>12793</v>
      </c>
      <c r="AZ354" s="68" t="s">
        <v>66</v>
      </c>
      <c r="BA354" s="68" t="s">
        <v>66</v>
      </c>
    </row>
    <row r="355" spans="2:53" s="178" customFormat="1" ht="14.45" customHeight="1" x14ac:dyDescent="0.25">
      <c r="B355" s="68">
        <v>2024</v>
      </c>
      <c r="C355" s="68">
        <v>891780111</v>
      </c>
      <c r="D355" s="69" t="s">
        <v>64</v>
      </c>
      <c r="E355" s="70" t="s">
        <v>12792</v>
      </c>
      <c r="F355" s="70" t="s">
        <v>12791</v>
      </c>
      <c r="G355" s="251">
        <v>0</v>
      </c>
      <c r="H355" s="67" t="s">
        <v>72</v>
      </c>
      <c r="I355" s="69" t="s">
        <v>723</v>
      </c>
      <c r="J355" s="70" t="s">
        <v>12790</v>
      </c>
      <c r="K355" s="70">
        <v>10500000</v>
      </c>
      <c r="L355" s="68" t="s">
        <v>67</v>
      </c>
      <c r="M355" s="71" t="s">
        <v>12789</v>
      </c>
      <c r="N355" s="71">
        <v>1082999611</v>
      </c>
      <c r="O355" s="71">
        <v>1834</v>
      </c>
      <c r="P355" s="334">
        <v>45516</v>
      </c>
      <c r="Q355" s="70">
        <v>827000000</v>
      </c>
      <c r="R355" s="334">
        <v>45534</v>
      </c>
      <c r="S355" s="70">
        <v>10500000</v>
      </c>
      <c r="T355" s="67" t="s">
        <v>66</v>
      </c>
      <c r="U355" s="71">
        <v>1082939683</v>
      </c>
      <c r="V355" s="71" t="s">
        <v>12134</v>
      </c>
      <c r="W355" s="78">
        <v>45533</v>
      </c>
      <c r="X355" s="78">
        <v>45534</v>
      </c>
      <c r="Y355" s="251" t="s">
        <v>74</v>
      </c>
      <c r="Z355" s="78">
        <v>45650</v>
      </c>
      <c r="AA355" s="71">
        <f t="shared" si="25"/>
        <v>116</v>
      </c>
      <c r="AB355" s="70">
        <v>0</v>
      </c>
      <c r="AC355" s="70">
        <v>0</v>
      </c>
      <c r="AD355" s="70">
        <v>0</v>
      </c>
      <c r="AE355" s="76" t="s">
        <v>74</v>
      </c>
      <c r="AF355" s="71">
        <f t="shared" si="26"/>
        <v>0</v>
      </c>
      <c r="AG355" s="70">
        <v>0</v>
      </c>
      <c r="AH355" s="70">
        <v>0</v>
      </c>
      <c r="AI355" s="76" t="s">
        <v>74</v>
      </c>
      <c r="AJ355" s="67">
        <v>0</v>
      </c>
      <c r="AK355" s="76" t="s">
        <v>74</v>
      </c>
      <c r="AL355" s="76" t="s">
        <v>74</v>
      </c>
      <c r="AM355" s="71">
        <f t="shared" si="27"/>
        <v>0</v>
      </c>
      <c r="AN355" s="71">
        <f>+K355+AC355-AH355</f>
        <v>10500000</v>
      </c>
      <c r="AO355" s="67" t="s">
        <v>94</v>
      </c>
      <c r="AP355" s="70">
        <v>0</v>
      </c>
      <c r="AQ355" s="67" t="s">
        <v>94</v>
      </c>
      <c r="AR355" s="70">
        <v>0</v>
      </c>
      <c r="AS355" s="80" t="s">
        <v>74</v>
      </c>
      <c r="AT355" s="135">
        <v>0</v>
      </c>
      <c r="AU355" s="82">
        <f t="shared" si="28"/>
        <v>10500000</v>
      </c>
      <c r="AV355" s="83">
        <f t="shared" si="29"/>
        <v>0</v>
      </c>
      <c r="AW355" s="80" t="s">
        <v>74</v>
      </c>
      <c r="AX355" s="67" t="s">
        <v>95</v>
      </c>
      <c r="AY355" s="185" t="s">
        <v>12788</v>
      </c>
      <c r="AZ355" s="68" t="s">
        <v>66</v>
      </c>
      <c r="BA355" s="68" t="s">
        <v>66</v>
      </c>
    </row>
    <row r="356" spans="2:53" s="178" customFormat="1" ht="14.45" customHeight="1" x14ac:dyDescent="0.25">
      <c r="B356" s="68">
        <v>2024</v>
      </c>
      <c r="C356" s="68">
        <v>891780111</v>
      </c>
      <c r="D356" s="69" t="s">
        <v>64</v>
      </c>
      <c r="E356" s="70" t="s">
        <v>12787</v>
      </c>
      <c r="F356" s="70" t="s">
        <v>12786</v>
      </c>
      <c r="G356" s="251">
        <v>0</v>
      </c>
      <c r="H356" s="67" t="s">
        <v>72</v>
      </c>
      <c r="I356" s="69" t="s">
        <v>723</v>
      </c>
      <c r="J356" s="70" t="s">
        <v>12785</v>
      </c>
      <c r="K356" s="70">
        <v>24500000</v>
      </c>
      <c r="L356" s="68" t="s">
        <v>67</v>
      </c>
      <c r="M356" s="71" t="s">
        <v>12784</v>
      </c>
      <c r="N356" s="71">
        <v>1082905195</v>
      </c>
      <c r="O356" s="71">
        <v>1834</v>
      </c>
      <c r="P356" s="334">
        <v>45516</v>
      </c>
      <c r="Q356" s="70">
        <v>827000000</v>
      </c>
      <c r="R356" s="334">
        <v>45534</v>
      </c>
      <c r="S356" s="70">
        <v>24500000</v>
      </c>
      <c r="T356" s="67" t="s">
        <v>66</v>
      </c>
      <c r="U356" s="71">
        <v>1082939683</v>
      </c>
      <c r="V356" s="71" t="s">
        <v>12134</v>
      </c>
      <c r="W356" s="78">
        <v>45533</v>
      </c>
      <c r="X356" s="78">
        <v>45534</v>
      </c>
      <c r="Y356" s="251" t="s">
        <v>74</v>
      </c>
      <c r="Z356" s="78">
        <v>45650</v>
      </c>
      <c r="AA356" s="71">
        <f t="shared" si="25"/>
        <v>116</v>
      </c>
      <c r="AB356" s="70">
        <v>0</v>
      </c>
      <c r="AC356" s="70">
        <v>0</v>
      </c>
      <c r="AD356" s="70">
        <v>0</v>
      </c>
      <c r="AE356" s="76" t="s">
        <v>74</v>
      </c>
      <c r="AF356" s="71">
        <f t="shared" si="26"/>
        <v>0</v>
      </c>
      <c r="AG356" s="70">
        <v>0</v>
      </c>
      <c r="AH356" s="70">
        <v>0</v>
      </c>
      <c r="AI356" s="76" t="s">
        <v>74</v>
      </c>
      <c r="AJ356" s="67">
        <v>0</v>
      </c>
      <c r="AK356" s="76" t="s">
        <v>74</v>
      </c>
      <c r="AL356" s="76" t="s">
        <v>74</v>
      </c>
      <c r="AM356" s="71">
        <f t="shared" si="27"/>
        <v>0</v>
      </c>
      <c r="AN356" s="71">
        <f>+K356+AC356-AH356</f>
        <v>24500000</v>
      </c>
      <c r="AO356" s="67" t="s">
        <v>94</v>
      </c>
      <c r="AP356" s="70">
        <v>0</v>
      </c>
      <c r="AQ356" s="67" t="s">
        <v>94</v>
      </c>
      <c r="AR356" s="70">
        <v>0</v>
      </c>
      <c r="AS356" s="80" t="s">
        <v>74</v>
      </c>
      <c r="AT356" s="135">
        <v>0</v>
      </c>
      <c r="AU356" s="82">
        <f t="shared" si="28"/>
        <v>24500000</v>
      </c>
      <c r="AV356" s="83">
        <f t="shared" si="29"/>
        <v>0</v>
      </c>
      <c r="AW356" s="80" t="s">
        <v>74</v>
      </c>
      <c r="AX356" s="67" t="s">
        <v>95</v>
      </c>
      <c r="AY356" s="185" t="s">
        <v>12783</v>
      </c>
      <c r="AZ356" s="68" t="s">
        <v>66</v>
      </c>
      <c r="BA356" s="68" t="s">
        <v>66</v>
      </c>
    </row>
    <row r="357" spans="2:53" s="178" customFormat="1" ht="14.45" customHeight="1" x14ac:dyDescent="0.25">
      <c r="B357" s="68">
        <v>2024</v>
      </c>
      <c r="C357" s="68">
        <v>891780111</v>
      </c>
      <c r="D357" s="69" t="s">
        <v>64</v>
      </c>
      <c r="E357" s="70" t="s">
        <v>12782</v>
      </c>
      <c r="F357" s="70" t="s">
        <v>12781</v>
      </c>
      <c r="G357" s="251">
        <v>0</v>
      </c>
      <c r="H357" s="67" t="s">
        <v>72</v>
      </c>
      <c r="I357" s="69" t="s">
        <v>723</v>
      </c>
      <c r="J357" s="70" t="s">
        <v>12780</v>
      </c>
      <c r="K357" s="70">
        <v>25800000</v>
      </c>
      <c r="L357" s="68" t="s">
        <v>67</v>
      </c>
      <c r="M357" s="71" t="s">
        <v>12779</v>
      </c>
      <c r="N357" s="71">
        <v>26850331</v>
      </c>
      <c r="O357" s="71">
        <v>1856</v>
      </c>
      <c r="P357" s="334">
        <v>45517</v>
      </c>
      <c r="Q357" s="70">
        <v>857550000</v>
      </c>
      <c r="R357" s="334">
        <v>45534</v>
      </c>
      <c r="S357" s="70">
        <v>25800000</v>
      </c>
      <c r="T357" s="67" t="s">
        <v>66</v>
      </c>
      <c r="U357" s="71">
        <v>1082939683</v>
      </c>
      <c r="V357" s="71" t="s">
        <v>12134</v>
      </c>
      <c r="W357" s="78">
        <v>45533</v>
      </c>
      <c r="X357" s="78">
        <v>45534</v>
      </c>
      <c r="Y357" s="251" t="s">
        <v>74</v>
      </c>
      <c r="Z357" s="78">
        <v>45657</v>
      </c>
      <c r="AA357" s="71">
        <f t="shared" si="25"/>
        <v>123</v>
      </c>
      <c r="AB357" s="70">
        <v>0</v>
      </c>
      <c r="AC357" s="70">
        <v>0</v>
      </c>
      <c r="AD357" s="70">
        <v>0</v>
      </c>
      <c r="AE357" s="76" t="s">
        <v>74</v>
      </c>
      <c r="AF357" s="71">
        <f t="shared" si="26"/>
        <v>0</v>
      </c>
      <c r="AG357" s="70">
        <v>0</v>
      </c>
      <c r="AH357" s="70">
        <v>0</v>
      </c>
      <c r="AI357" s="76" t="s">
        <v>74</v>
      </c>
      <c r="AJ357" s="67">
        <v>0</v>
      </c>
      <c r="AK357" s="76" t="s">
        <v>74</v>
      </c>
      <c r="AL357" s="76" t="s">
        <v>74</v>
      </c>
      <c r="AM357" s="71">
        <f t="shared" si="27"/>
        <v>0</v>
      </c>
      <c r="AN357" s="71">
        <f>+K357+AC357-AH357</f>
        <v>25800000</v>
      </c>
      <c r="AO357" s="67" t="s">
        <v>94</v>
      </c>
      <c r="AP357" s="70">
        <v>0</v>
      </c>
      <c r="AQ357" s="67" t="s">
        <v>94</v>
      </c>
      <c r="AR357" s="70">
        <v>0</v>
      </c>
      <c r="AS357" s="80" t="s">
        <v>74</v>
      </c>
      <c r="AT357" s="135">
        <v>0</v>
      </c>
      <c r="AU357" s="82">
        <f t="shared" si="28"/>
        <v>25800000</v>
      </c>
      <c r="AV357" s="83">
        <f t="shared" si="29"/>
        <v>0</v>
      </c>
      <c r="AW357" s="80" t="s">
        <v>74</v>
      </c>
      <c r="AX357" s="67" t="s">
        <v>95</v>
      </c>
      <c r="AY357" s="185" t="s">
        <v>12778</v>
      </c>
      <c r="AZ357" s="68" t="s">
        <v>66</v>
      </c>
      <c r="BA357" s="68" t="s">
        <v>66</v>
      </c>
    </row>
    <row r="358" spans="2:53" s="178" customFormat="1" ht="14.45" customHeight="1" x14ac:dyDescent="0.25">
      <c r="B358" s="68">
        <v>2024</v>
      </c>
      <c r="C358" s="68">
        <v>891780111</v>
      </c>
      <c r="D358" s="69" t="s">
        <v>64</v>
      </c>
      <c r="E358" s="70" t="s">
        <v>12777</v>
      </c>
      <c r="F358" s="70" t="s">
        <v>12776</v>
      </c>
      <c r="G358" s="251">
        <v>0</v>
      </c>
      <c r="H358" s="67" t="s">
        <v>72</v>
      </c>
      <c r="I358" s="69" t="s">
        <v>723</v>
      </c>
      <c r="J358" s="70" t="s">
        <v>12775</v>
      </c>
      <c r="K358" s="70">
        <v>25800000</v>
      </c>
      <c r="L358" s="68" t="s">
        <v>67</v>
      </c>
      <c r="M358" s="71" t="s">
        <v>12774</v>
      </c>
      <c r="N358" s="71">
        <v>1082374788</v>
      </c>
      <c r="O358" s="71">
        <v>1856</v>
      </c>
      <c r="P358" s="334">
        <v>45517</v>
      </c>
      <c r="Q358" s="70">
        <v>857550000</v>
      </c>
      <c r="R358" s="334">
        <v>45534</v>
      </c>
      <c r="S358" s="70">
        <v>25800000</v>
      </c>
      <c r="T358" s="67" t="s">
        <v>66</v>
      </c>
      <c r="U358" s="71">
        <v>1082939683</v>
      </c>
      <c r="V358" s="71" t="s">
        <v>12134</v>
      </c>
      <c r="W358" s="78">
        <v>45533</v>
      </c>
      <c r="X358" s="78">
        <v>45534</v>
      </c>
      <c r="Y358" s="251" t="s">
        <v>74</v>
      </c>
      <c r="Z358" s="78">
        <v>45657</v>
      </c>
      <c r="AA358" s="71">
        <f t="shared" si="25"/>
        <v>123</v>
      </c>
      <c r="AB358" s="70">
        <v>0</v>
      </c>
      <c r="AC358" s="70">
        <v>0</v>
      </c>
      <c r="AD358" s="70">
        <v>0</v>
      </c>
      <c r="AE358" s="76" t="s">
        <v>74</v>
      </c>
      <c r="AF358" s="71">
        <f t="shared" si="26"/>
        <v>0</v>
      </c>
      <c r="AG358" s="70">
        <v>0</v>
      </c>
      <c r="AH358" s="70">
        <v>0</v>
      </c>
      <c r="AI358" s="76" t="s">
        <v>74</v>
      </c>
      <c r="AJ358" s="67">
        <v>0</v>
      </c>
      <c r="AK358" s="76" t="s">
        <v>74</v>
      </c>
      <c r="AL358" s="76" t="s">
        <v>74</v>
      </c>
      <c r="AM358" s="71">
        <f t="shared" si="27"/>
        <v>0</v>
      </c>
      <c r="AN358" s="71">
        <f>+K358+AC358-AH358</f>
        <v>25800000</v>
      </c>
      <c r="AO358" s="67" t="s">
        <v>94</v>
      </c>
      <c r="AP358" s="70">
        <v>0</v>
      </c>
      <c r="AQ358" s="67" t="s">
        <v>94</v>
      </c>
      <c r="AR358" s="70">
        <v>0</v>
      </c>
      <c r="AS358" s="80" t="s">
        <v>74</v>
      </c>
      <c r="AT358" s="135">
        <v>0</v>
      </c>
      <c r="AU358" s="82">
        <f t="shared" si="28"/>
        <v>25800000</v>
      </c>
      <c r="AV358" s="83">
        <f t="shared" si="29"/>
        <v>0</v>
      </c>
      <c r="AW358" s="80" t="s">
        <v>74</v>
      </c>
      <c r="AX358" s="67" t="s">
        <v>95</v>
      </c>
      <c r="AY358" s="185" t="s">
        <v>12773</v>
      </c>
      <c r="AZ358" s="68" t="s">
        <v>66</v>
      </c>
      <c r="BA358" s="68" t="s">
        <v>66</v>
      </c>
    </row>
    <row r="359" spans="2:53" s="178" customFormat="1" ht="14.45" customHeight="1" x14ac:dyDescent="0.25">
      <c r="B359" s="68">
        <v>2024</v>
      </c>
      <c r="C359" s="68">
        <v>891780111</v>
      </c>
      <c r="D359" s="69" t="s">
        <v>64</v>
      </c>
      <c r="E359" s="70" t="s">
        <v>12772</v>
      </c>
      <c r="F359" s="70" t="s">
        <v>12771</v>
      </c>
      <c r="G359" s="251">
        <v>0</v>
      </c>
      <c r="H359" s="67" t="s">
        <v>72</v>
      </c>
      <c r="I359" s="69" t="s">
        <v>723</v>
      </c>
      <c r="J359" s="70" t="s">
        <v>12770</v>
      </c>
      <c r="K359" s="70">
        <v>34200000</v>
      </c>
      <c r="L359" s="68" t="s">
        <v>67</v>
      </c>
      <c r="M359" s="71" t="s">
        <v>12769</v>
      </c>
      <c r="N359" s="71">
        <v>57433531</v>
      </c>
      <c r="O359" s="71">
        <v>1856</v>
      </c>
      <c r="P359" s="334">
        <v>45517</v>
      </c>
      <c r="Q359" s="70">
        <v>857550000</v>
      </c>
      <c r="R359" s="334">
        <v>45534</v>
      </c>
      <c r="S359" s="70">
        <v>34200000</v>
      </c>
      <c r="T359" s="67" t="s">
        <v>66</v>
      </c>
      <c r="U359" s="71">
        <v>1082939683</v>
      </c>
      <c r="V359" s="71" t="s">
        <v>12134</v>
      </c>
      <c r="W359" s="78">
        <v>45533</v>
      </c>
      <c r="X359" s="78">
        <v>45534</v>
      </c>
      <c r="Y359" s="251" t="s">
        <v>74</v>
      </c>
      <c r="Z359" s="78">
        <v>45657</v>
      </c>
      <c r="AA359" s="71">
        <f t="shared" si="25"/>
        <v>123</v>
      </c>
      <c r="AB359" s="70">
        <v>0</v>
      </c>
      <c r="AC359" s="70">
        <v>0</v>
      </c>
      <c r="AD359" s="70">
        <v>0</v>
      </c>
      <c r="AE359" s="76" t="s">
        <v>74</v>
      </c>
      <c r="AF359" s="71">
        <f t="shared" si="26"/>
        <v>0</v>
      </c>
      <c r="AG359" s="70">
        <v>0</v>
      </c>
      <c r="AH359" s="70">
        <v>0</v>
      </c>
      <c r="AI359" s="76" t="s">
        <v>74</v>
      </c>
      <c r="AJ359" s="67">
        <v>0</v>
      </c>
      <c r="AK359" s="76" t="s">
        <v>74</v>
      </c>
      <c r="AL359" s="76" t="s">
        <v>74</v>
      </c>
      <c r="AM359" s="71">
        <f t="shared" si="27"/>
        <v>0</v>
      </c>
      <c r="AN359" s="71">
        <f>+K359+AC359-AH359</f>
        <v>34200000</v>
      </c>
      <c r="AO359" s="67" t="s">
        <v>94</v>
      </c>
      <c r="AP359" s="70">
        <v>0</v>
      </c>
      <c r="AQ359" s="67" t="s">
        <v>94</v>
      </c>
      <c r="AR359" s="70">
        <v>0</v>
      </c>
      <c r="AS359" s="80" t="s">
        <v>74</v>
      </c>
      <c r="AT359" s="135">
        <v>0</v>
      </c>
      <c r="AU359" s="82">
        <f t="shared" si="28"/>
        <v>34200000</v>
      </c>
      <c r="AV359" s="83">
        <f t="shared" si="29"/>
        <v>0</v>
      </c>
      <c r="AW359" s="80" t="s">
        <v>74</v>
      </c>
      <c r="AX359" s="67" t="s">
        <v>95</v>
      </c>
      <c r="AY359" s="185" t="s">
        <v>12768</v>
      </c>
      <c r="AZ359" s="68" t="s">
        <v>66</v>
      </c>
      <c r="BA359" s="68" t="s">
        <v>66</v>
      </c>
    </row>
    <row r="360" spans="2:53" s="178" customFormat="1" ht="14.45" customHeight="1" x14ac:dyDescent="0.25">
      <c r="B360" s="68">
        <v>2024</v>
      </c>
      <c r="C360" s="68">
        <v>891780111</v>
      </c>
      <c r="D360" s="69" t="s">
        <v>64</v>
      </c>
      <c r="E360" s="70" t="s">
        <v>12767</v>
      </c>
      <c r="F360" s="70" t="s">
        <v>12766</v>
      </c>
      <c r="G360" s="251">
        <v>0</v>
      </c>
      <c r="H360" s="67" t="s">
        <v>72</v>
      </c>
      <c r="I360" s="69" t="s">
        <v>723</v>
      </c>
      <c r="J360" s="70" t="s">
        <v>12765</v>
      </c>
      <c r="K360" s="70">
        <v>25800000</v>
      </c>
      <c r="L360" s="68" t="s">
        <v>67</v>
      </c>
      <c r="M360" s="71" t="s">
        <v>12764</v>
      </c>
      <c r="N360" s="71">
        <v>57115360</v>
      </c>
      <c r="O360" s="71">
        <v>1856</v>
      </c>
      <c r="P360" s="334">
        <v>45517</v>
      </c>
      <c r="Q360" s="70">
        <v>857550000</v>
      </c>
      <c r="R360" s="334">
        <v>45534</v>
      </c>
      <c r="S360" s="70">
        <v>25800000</v>
      </c>
      <c r="T360" s="67" t="s">
        <v>66</v>
      </c>
      <c r="U360" s="71">
        <v>1082939683</v>
      </c>
      <c r="V360" s="71" t="s">
        <v>12134</v>
      </c>
      <c r="W360" s="78">
        <v>45533</v>
      </c>
      <c r="X360" s="78">
        <v>45534</v>
      </c>
      <c r="Y360" s="251" t="s">
        <v>74</v>
      </c>
      <c r="Z360" s="78">
        <v>45657</v>
      </c>
      <c r="AA360" s="71">
        <f t="shared" si="25"/>
        <v>123</v>
      </c>
      <c r="AB360" s="70">
        <v>0</v>
      </c>
      <c r="AC360" s="70">
        <v>0</v>
      </c>
      <c r="AD360" s="70">
        <v>0</v>
      </c>
      <c r="AE360" s="76" t="s">
        <v>74</v>
      </c>
      <c r="AF360" s="71">
        <f t="shared" si="26"/>
        <v>0</v>
      </c>
      <c r="AG360" s="70">
        <v>0</v>
      </c>
      <c r="AH360" s="70">
        <v>0</v>
      </c>
      <c r="AI360" s="76" t="s">
        <v>74</v>
      </c>
      <c r="AJ360" s="67">
        <v>0</v>
      </c>
      <c r="AK360" s="76" t="s">
        <v>74</v>
      </c>
      <c r="AL360" s="76" t="s">
        <v>74</v>
      </c>
      <c r="AM360" s="71">
        <f t="shared" si="27"/>
        <v>0</v>
      </c>
      <c r="AN360" s="71">
        <f>+K360+AC360-AH360</f>
        <v>25800000</v>
      </c>
      <c r="AO360" s="67" t="s">
        <v>94</v>
      </c>
      <c r="AP360" s="70">
        <v>0</v>
      </c>
      <c r="AQ360" s="67" t="s">
        <v>94</v>
      </c>
      <c r="AR360" s="70">
        <v>0</v>
      </c>
      <c r="AS360" s="80" t="s">
        <v>74</v>
      </c>
      <c r="AT360" s="135">
        <v>0</v>
      </c>
      <c r="AU360" s="82">
        <f t="shared" si="28"/>
        <v>25800000</v>
      </c>
      <c r="AV360" s="83">
        <f t="shared" si="29"/>
        <v>0</v>
      </c>
      <c r="AW360" s="80" t="s">
        <v>74</v>
      </c>
      <c r="AX360" s="67" t="s">
        <v>95</v>
      </c>
      <c r="AY360" s="185" t="s">
        <v>12763</v>
      </c>
      <c r="AZ360" s="68" t="s">
        <v>66</v>
      </c>
      <c r="BA360" s="68" t="s">
        <v>66</v>
      </c>
    </row>
    <row r="361" spans="2:53" s="178" customFormat="1" ht="14.45" customHeight="1" x14ac:dyDescent="0.25">
      <c r="B361" s="68">
        <v>2024</v>
      </c>
      <c r="C361" s="68">
        <v>891780111</v>
      </c>
      <c r="D361" s="69" t="s">
        <v>64</v>
      </c>
      <c r="E361" s="70" t="s">
        <v>12762</v>
      </c>
      <c r="F361" s="70" t="s">
        <v>12761</v>
      </c>
      <c r="G361" s="251">
        <v>0</v>
      </c>
      <c r="H361" s="67" t="s">
        <v>72</v>
      </c>
      <c r="I361" s="69" t="s">
        <v>723</v>
      </c>
      <c r="J361" s="70" t="s">
        <v>12760</v>
      </c>
      <c r="K361" s="70">
        <v>24500000</v>
      </c>
      <c r="L361" s="68" t="s">
        <v>67</v>
      </c>
      <c r="M361" s="71" t="s">
        <v>12759</v>
      </c>
      <c r="N361" s="71">
        <v>1083000946</v>
      </c>
      <c r="O361" s="71">
        <v>1834</v>
      </c>
      <c r="P361" s="334">
        <v>45516</v>
      </c>
      <c r="Q361" s="70">
        <v>827000000</v>
      </c>
      <c r="R361" s="334">
        <v>45534</v>
      </c>
      <c r="S361" s="70">
        <v>24500000</v>
      </c>
      <c r="T361" s="67" t="s">
        <v>66</v>
      </c>
      <c r="U361" s="71">
        <v>1082939683</v>
      </c>
      <c r="V361" s="71" t="s">
        <v>12134</v>
      </c>
      <c r="W361" s="78">
        <v>45533</v>
      </c>
      <c r="X361" s="78">
        <v>45534</v>
      </c>
      <c r="Y361" s="251" t="s">
        <v>74</v>
      </c>
      <c r="Z361" s="78">
        <v>45650</v>
      </c>
      <c r="AA361" s="71">
        <f t="shared" si="25"/>
        <v>116</v>
      </c>
      <c r="AB361" s="70">
        <v>0</v>
      </c>
      <c r="AC361" s="70">
        <v>0</v>
      </c>
      <c r="AD361" s="70">
        <v>0</v>
      </c>
      <c r="AE361" s="76" t="s">
        <v>74</v>
      </c>
      <c r="AF361" s="71">
        <f t="shared" si="26"/>
        <v>0</v>
      </c>
      <c r="AG361" s="70">
        <v>0</v>
      </c>
      <c r="AH361" s="70">
        <v>0</v>
      </c>
      <c r="AI361" s="76" t="s">
        <v>74</v>
      </c>
      <c r="AJ361" s="67">
        <v>0</v>
      </c>
      <c r="AK361" s="76" t="s">
        <v>74</v>
      </c>
      <c r="AL361" s="76" t="s">
        <v>74</v>
      </c>
      <c r="AM361" s="71">
        <f t="shared" si="27"/>
        <v>0</v>
      </c>
      <c r="AN361" s="71">
        <f>+K361+AC361-AH361</f>
        <v>24500000</v>
      </c>
      <c r="AO361" s="67" t="s">
        <v>94</v>
      </c>
      <c r="AP361" s="70">
        <v>0</v>
      </c>
      <c r="AQ361" s="67" t="s">
        <v>94</v>
      </c>
      <c r="AR361" s="70">
        <v>0</v>
      </c>
      <c r="AS361" s="80" t="s">
        <v>74</v>
      </c>
      <c r="AT361" s="135">
        <v>0</v>
      </c>
      <c r="AU361" s="82">
        <f t="shared" si="28"/>
        <v>24500000</v>
      </c>
      <c r="AV361" s="83">
        <f t="shared" si="29"/>
        <v>0</v>
      </c>
      <c r="AW361" s="80" t="s">
        <v>74</v>
      </c>
      <c r="AX361" s="67" t="s">
        <v>95</v>
      </c>
      <c r="AY361" s="185" t="s">
        <v>12758</v>
      </c>
      <c r="AZ361" s="68" t="s">
        <v>66</v>
      </c>
      <c r="BA361" s="68" t="s">
        <v>66</v>
      </c>
    </row>
    <row r="362" spans="2:53" s="178" customFormat="1" ht="14.45" customHeight="1" x14ac:dyDescent="0.25">
      <c r="B362" s="68">
        <v>2024</v>
      </c>
      <c r="C362" s="68">
        <v>891780111</v>
      </c>
      <c r="D362" s="69" t="s">
        <v>64</v>
      </c>
      <c r="E362" s="70" t="s">
        <v>12757</v>
      </c>
      <c r="F362" s="70" t="s">
        <v>12756</v>
      </c>
      <c r="G362" s="251">
        <v>0</v>
      </c>
      <c r="H362" s="67" t="s">
        <v>72</v>
      </c>
      <c r="I362" s="69" t="s">
        <v>723</v>
      </c>
      <c r="J362" s="70" t="s">
        <v>12755</v>
      </c>
      <c r="K362" s="70">
        <v>25800000</v>
      </c>
      <c r="L362" s="68" t="s">
        <v>67</v>
      </c>
      <c r="M362" s="71" t="s">
        <v>12754</v>
      </c>
      <c r="N362" s="70">
        <v>1085175076</v>
      </c>
      <c r="O362" s="71">
        <v>1856</v>
      </c>
      <c r="P362" s="334">
        <v>45517</v>
      </c>
      <c r="Q362" s="70">
        <v>857550000</v>
      </c>
      <c r="R362" s="334">
        <v>45534</v>
      </c>
      <c r="S362" s="70">
        <v>25800000</v>
      </c>
      <c r="T362" s="67" t="s">
        <v>66</v>
      </c>
      <c r="U362" s="71">
        <v>1082939683</v>
      </c>
      <c r="V362" s="71" t="s">
        <v>12134</v>
      </c>
      <c r="W362" s="78">
        <v>45533</v>
      </c>
      <c r="X362" s="78">
        <v>45534</v>
      </c>
      <c r="Y362" s="251" t="s">
        <v>74</v>
      </c>
      <c r="Z362" s="78">
        <v>45657</v>
      </c>
      <c r="AA362" s="71">
        <f t="shared" si="25"/>
        <v>123</v>
      </c>
      <c r="AB362" s="70">
        <v>0</v>
      </c>
      <c r="AC362" s="70">
        <v>0</v>
      </c>
      <c r="AD362" s="70">
        <v>0</v>
      </c>
      <c r="AE362" s="76" t="s">
        <v>74</v>
      </c>
      <c r="AF362" s="71">
        <f t="shared" si="26"/>
        <v>0</v>
      </c>
      <c r="AG362" s="70">
        <v>0</v>
      </c>
      <c r="AH362" s="70">
        <v>0</v>
      </c>
      <c r="AI362" s="76" t="s">
        <v>74</v>
      </c>
      <c r="AJ362" s="67">
        <v>0</v>
      </c>
      <c r="AK362" s="76" t="s">
        <v>74</v>
      </c>
      <c r="AL362" s="76" t="s">
        <v>74</v>
      </c>
      <c r="AM362" s="71">
        <f t="shared" si="27"/>
        <v>0</v>
      </c>
      <c r="AN362" s="71">
        <f>+K362+AC362-AH362</f>
        <v>25800000</v>
      </c>
      <c r="AO362" s="67" t="s">
        <v>94</v>
      </c>
      <c r="AP362" s="70">
        <v>0</v>
      </c>
      <c r="AQ362" s="67" t="s">
        <v>94</v>
      </c>
      <c r="AR362" s="70">
        <v>0</v>
      </c>
      <c r="AS362" s="80" t="s">
        <v>74</v>
      </c>
      <c r="AT362" s="135">
        <v>0</v>
      </c>
      <c r="AU362" s="82">
        <f t="shared" si="28"/>
        <v>25800000</v>
      </c>
      <c r="AV362" s="83">
        <f t="shared" si="29"/>
        <v>0</v>
      </c>
      <c r="AW362" s="80" t="s">
        <v>74</v>
      </c>
      <c r="AX362" s="67" t="s">
        <v>95</v>
      </c>
      <c r="AY362" s="185" t="s">
        <v>12753</v>
      </c>
      <c r="AZ362" s="68" t="s">
        <v>66</v>
      </c>
      <c r="BA362" s="68" t="s">
        <v>66</v>
      </c>
    </row>
    <row r="363" spans="2:53" s="178" customFormat="1" ht="14.45" customHeight="1" x14ac:dyDescent="0.25">
      <c r="B363" s="68">
        <v>2024</v>
      </c>
      <c r="C363" s="68">
        <v>891780111</v>
      </c>
      <c r="D363" s="69" t="s">
        <v>64</v>
      </c>
      <c r="E363" s="70" t="s">
        <v>12752</v>
      </c>
      <c r="F363" s="70" t="s">
        <v>12751</v>
      </c>
      <c r="G363" s="251">
        <v>0</v>
      </c>
      <c r="H363" s="67" t="s">
        <v>72</v>
      </c>
      <c r="I363" s="69" t="s">
        <v>723</v>
      </c>
      <c r="J363" s="70" t="s">
        <v>12750</v>
      </c>
      <c r="K363" s="70">
        <v>24500000</v>
      </c>
      <c r="L363" s="68" t="s">
        <v>67</v>
      </c>
      <c r="M363" s="71" t="s">
        <v>12749</v>
      </c>
      <c r="N363" s="71">
        <v>57462588</v>
      </c>
      <c r="O363" s="71">
        <v>1834</v>
      </c>
      <c r="P363" s="334">
        <v>45516</v>
      </c>
      <c r="Q363" s="70">
        <v>827000000</v>
      </c>
      <c r="R363" s="334">
        <v>45534</v>
      </c>
      <c r="S363" s="70">
        <v>24500000</v>
      </c>
      <c r="T363" s="67" t="s">
        <v>66</v>
      </c>
      <c r="U363" s="71">
        <v>1082939683</v>
      </c>
      <c r="V363" s="71" t="s">
        <v>12134</v>
      </c>
      <c r="W363" s="78">
        <v>45534</v>
      </c>
      <c r="X363" s="78">
        <v>45534</v>
      </c>
      <c r="Y363" s="251" t="s">
        <v>74</v>
      </c>
      <c r="Z363" s="78">
        <v>45650</v>
      </c>
      <c r="AA363" s="71">
        <f t="shared" si="25"/>
        <v>116</v>
      </c>
      <c r="AB363" s="70">
        <v>0</v>
      </c>
      <c r="AC363" s="70">
        <v>0</v>
      </c>
      <c r="AD363" s="70">
        <v>0</v>
      </c>
      <c r="AE363" s="76" t="s">
        <v>74</v>
      </c>
      <c r="AF363" s="71">
        <f t="shared" si="26"/>
        <v>0</v>
      </c>
      <c r="AG363" s="70">
        <v>0</v>
      </c>
      <c r="AH363" s="70">
        <v>0</v>
      </c>
      <c r="AI363" s="76" t="s">
        <v>74</v>
      </c>
      <c r="AJ363" s="67">
        <v>0</v>
      </c>
      <c r="AK363" s="76" t="s">
        <v>74</v>
      </c>
      <c r="AL363" s="76" t="s">
        <v>74</v>
      </c>
      <c r="AM363" s="71">
        <f t="shared" si="27"/>
        <v>0</v>
      </c>
      <c r="AN363" s="71">
        <f>+K363+AC363-AH363</f>
        <v>24500000</v>
      </c>
      <c r="AO363" s="67" t="s">
        <v>94</v>
      </c>
      <c r="AP363" s="70">
        <v>0</v>
      </c>
      <c r="AQ363" s="67" t="s">
        <v>94</v>
      </c>
      <c r="AR363" s="70">
        <v>0</v>
      </c>
      <c r="AS363" s="80" t="s">
        <v>74</v>
      </c>
      <c r="AT363" s="135">
        <v>0</v>
      </c>
      <c r="AU363" s="82">
        <f t="shared" si="28"/>
        <v>24500000</v>
      </c>
      <c r="AV363" s="83">
        <f t="shared" si="29"/>
        <v>0</v>
      </c>
      <c r="AW363" s="80" t="s">
        <v>74</v>
      </c>
      <c r="AX363" s="67" t="s">
        <v>95</v>
      </c>
      <c r="AY363" s="185" t="s">
        <v>12748</v>
      </c>
      <c r="AZ363" s="68" t="s">
        <v>66</v>
      </c>
      <c r="BA363" s="68" t="s">
        <v>66</v>
      </c>
    </row>
    <row r="364" spans="2:53" s="178" customFormat="1" ht="14.45" customHeight="1" x14ac:dyDescent="0.25">
      <c r="B364" s="68">
        <v>2024</v>
      </c>
      <c r="C364" s="68">
        <v>891780111</v>
      </c>
      <c r="D364" s="69" t="s">
        <v>64</v>
      </c>
      <c r="E364" s="70" t="s">
        <v>12747</v>
      </c>
      <c r="F364" s="70" t="s">
        <v>12746</v>
      </c>
      <c r="G364" s="251">
        <v>0</v>
      </c>
      <c r="H364" s="67" t="s">
        <v>72</v>
      </c>
      <c r="I364" s="69" t="s">
        <v>723</v>
      </c>
      <c r="J364" s="70" t="s">
        <v>12745</v>
      </c>
      <c r="K364" s="70">
        <v>25800000</v>
      </c>
      <c r="L364" s="68" t="s">
        <v>67</v>
      </c>
      <c r="M364" s="71" t="s">
        <v>12744</v>
      </c>
      <c r="N364" s="71">
        <v>1082067009</v>
      </c>
      <c r="O364" s="71">
        <v>1856</v>
      </c>
      <c r="P364" s="334">
        <v>45517</v>
      </c>
      <c r="Q364" s="70">
        <v>857550000</v>
      </c>
      <c r="R364" s="334">
        <v>45534</v>
      </c>
      <c r="S364" s="70">
        <v>25800000</v>
      </c>
      <c r="T364" s="67" t="s">
        <v>66</v>
      </c>
      <c r="U364" s="71">
        <v>1082939683</v>
      </c>
      <c r="V364" s="71" t="s">
        <v>12134</v>
      </c>
      <c r="W364" s="78">
        <v>45534</v>
      </c>
      <c r="X364" s="78">
        <v>45534</v>
      </c>
      <c r="Y364" s="251" t="s">
        <v>74</v>
      </c>
      <c r="Z364" s="78">
        <v>45657</v>
      </c>
      <c r="AA364" s="71">
        <f t="shared" si="25"/>
        <v>123</v>
      </c>
      <c r="AB364" s="70">
        <v>0</v>
      </c>
      <c r="AC364" s="70">
        <v>0</v>
      </c>
      <c r="AD364" s="70">
        <v>0</v>
      </c>
      <c r="AE364" s="76" t="s">
        <v>74</v>
      </c>
      <c r="AF364" s="71">
        <f t="shared" si="26"/>
        <v>0</v>
      </c>
      <c r="AG364" s="70">
        <v>0</v>
      </c>
      <c r="AH364" s="70">
        <v>0</v>
      </c>
      <c r="AI364" s="76" t="s">
        <v>74</v>
      </c>
      <c r="AJ364" s="67">
        <v>0</v>
      </c>
      <c r="AK364" s="76" t="s">
        <v>74</v>
      </c>
      <c r="AL364" s="76" t="s">
        <v>74</v>
      </c>
      <c r="AM364" s="71">
        <f t="shared" si="27"/>
        <v>0</v>
      </c>
      <c r="AN364" s="71">
        <f>+K364+AC364-AH364</f>
        <v>25800000</v>
      </c>
      <c r="AO364" s="67" t="s">
        <v>94</v>
      </c>
      <c r="AP364" s="70">
        <v>0</v>
      </c>
      <c r="AQ364" s="67" t="s">
        <v>94</v>
      </c>
      <c r="AR364" s="70">
        <v>0</v>
      </c>
      <c r="AS364" s="80" t="s">
        <v>74</v>
      </c>
      <c r="AT364" s="135">
        <v>0</v>
      </c>
      <c r="AU364" s="82">
        <f t="shared" si="28"/>
        <v>25800000</v>
      </c>
      <c r="AV364" s="83">
        <f t="shared" si="29"/>
        <v>0</v>
      </c>
      <c r="AW364" s="80" t="s">
        <v>74</v>
      </c>
      <c r="AX364" s="67" t="s">
        <v>95</v>
      </c>
      <c r="AY364" s="185" t="s">
        <v>12743</v>
      </c>
      <c r="AZ364" s="68" t="s">
        <v>66</v>
      </c>
      <c r="BA364" s="68" t="s">
        <v>66</v>
      </c>
    </row>
    <row r="365" spans="2:53" s="178" customFormat="1" ht="14.45" customHeight="1" x14ac:dyDescent="0.25">
      <c r="B365" s="68">
        <v>2024</v>
      </c>
      <c r="C365" s="68">
        <v>891780111</v>
      </c>
      <c r="D365" s="69" t="s">
        <v>64</v>
      </c>
      <c r="E365" s="70" t="s">
        <v>12742</v>
      </c>
      <c r="F365" s="70" t="s">
        <v>12741</v>
      </c>
      <c r="G365" s="251">
        <v>0</v>
      </c>
      <c r="H365" s="67" t="s">
        <v>72</v>
      </c>
      <c r="I365" s="69" t="s">
        <v>723</v>
      </c>
      <c r="J365" s="70" t="s">
        <v>12740</v>
      </c>
      <c r="K365" s="70">
        <v>25800000</v>
      </c>
      <c r="L365" s="68" t="s">
        <v>67</v>
      </c>
      <c r="M365" s="71" t="s">
        <v>12739</v>
      </c>
      <c r="N365" s="71">
        <v>36552039</v>
      </c>
      <c r="O365" s="71">
        <v>1856</v>
      </c>
      <c r="P365" s="334">
        <v>45517</v>
      </c>
      <c r="Q365" s="70">
        <v>857550000</v>
      </c>
      <c r="R365" s="334">
        <v>45534</v>
      </c>
      <c r="S365" s="70">
        <v>25800000</v>
      </c>
      <c r="T365" s="67" t="s">
        <v>66</v>
      </c>
      <c r="U365" s="71">
        <v>1082939683</v>
      </c>
      <c r="V365" s="71" t="s">
        <v>12134</v>
      </c>
      <c r="W365" s="78">
        <v>45534</v>
      </c>
      <c r="X365" s="78">
        <v>45534</v>
      </c>
      <c r="Y365" s="251" t="s">
        <v>74</v>
      </c>
      <c r="Z365" s="78">
        <v>45657</v>
      </c>
      <c r="AA365" s="71">
        <f t="shared" si="25"/>
        <v>123</v>
      </c>
      <c r="AB365" s="70">
        <v>0</v>
      </c>
      <c r="AC365" s="70">
        <v>0</v>
      </c>
      <c r="AD365" s="70">
        <v>0</v>
      </c>
      <c r="AE365" s="76" t="s">
        <v>74</v>
      </c>
      <c r="AF365" s="71">
        <f t="shared" si="26"/>
        <v>0</v>
      </c>
      <c r="AG365" s="70">
        <v>0</v>
      </c>
      <c r="AH365" s="70">
        <v>0</v>
      </c>
      <c r="AI365" s="76" t="s">
        <v>74</v>
      </c>
      <c r="AJ365" s="67">
        <v>0</v>
      </c>
      <c r="AK365" s="76" t="s">
        <v>74</v>
      </c>
      <c r="AL365" s="76" t="s">
        <v>74</v>
      </c>
      <c r="AM365" s="71">
        <f t="shared" si="27"/>
        <v>0</v>
      </c>
      <c r="AN365" s="71">
        <f>+K365+AC365-AH365</f>
        <v>25800000</v>
      </c>
      <c r="AO365" s="67" t="s">
        <v>94</v>
      </c>
      <c r="AP365" s="70">
        <v>0</v>
      </c>
      <c r="AQ365" s="67" t="s">
        <v>94</v>
      </c>
      <c r="AR365" s="70">
        <v>0</v>
      </c>
      <c r="AS365" s="80" t="s">
        <v>74</v>
      </c>
      <c r="AT365" s="135">
        <v>0</v>
      </c>
      <c r="AU365" s="82">
        <f t="shared" si="28"/>
        <v>25800000</v>
      </c>
      <c r="AV365" s="83">
        <f t="shared" si="29"/>
        <v>0</v>
      </c>
      <c r="AW365" s="80" t="s">
        <v>74</v>
      </c>
      <c r="AX365" s="67" t="s">
        <v>95</v>
      </c>
      <c r="AY365" s="185" t="s">
        <v>12738</v>
      </c>
      <c r="AZ365" s="68" t="s">
        <v>66</v>
      </c>
      <c r="BA365" s="68" t="s">
        <v>66</v>
      </c>
    </row>
    <row r="366" spans="2:53" s="178" customFormat="1" ht="14.45" customHeight="1" x14ac:dyDescent="0.25">
      <c r="B366" s="68">
        <v>2024</v>
      </c>
      <c r="C366" s="68">
        <v>891780111</v>
      </c>
      <c r="D366" s="69" t="s">
        <v>64</v>
      </c>
      <c r="E366" s="70" t="s">
        <v>12737</v>
      </c>
      <c r="F366" s="70" t="s">
        <v>12736</v>
      </c>
      <c r="G366" s="251">
        <v>0</v>
      </c>
      <c r="H366" s="67" t="s">
        <v>72</v>
      </c>
      <c r="I366" s="69" t="s">
        <v>723</v>
      </c>
      <c r="J366" s="70" t="s">
        <v>12735</v>
      </c>
      <c r="K366" s="70">
        <v>24500000</v>
      </c>
      <c r="L366" s="68" t="s">
        <v>67</v>
      </c>
      <c r="M366" s="71" t="s">
        <v>12734</v>
      </c>
      <c r="N366" s="71">
        <v>1079931675</v>
      </c>
      <c r="O366" s="71">
        <v>1834</v>
      </c>
      <c r="P366" s="334">
        <v>45516</v>
      </c>
      <c r="Q366" s="70">
        <v>827000000</v>
      </c>
      <c r="R366" s="334">
        <v>45534</v>
      </c>
      <c r="S366" s="70">
        <v>24500000</v>
      </c>
      <c r="T366" s="67" t="s">
        <v>66</v>
      </c>
      <c r="U366" s="71">
        <v>1082939683</v>
      </c>
      <c r="V366" s="71" t="s">
        <v>12134</v>
      </c>
      <c r="W366" s="78">
        <v>45534</v>
      </c>
      <c r="X366" s="78">
        <v>45534</v>
      </c>
      <c r="Y366" s="251" t="s">
        <v>74</v>
      </c>
      <c r="Z366" s="78">
        <v>45650</v>
      </c>
      <c r="AA366" s="71">
        <f t="shared" si="25"/>
        <v>116</v>
      </c>
      <c r="AB366" s="70">
        <v>0</v>
      </c>
      <c r="AC366" s="70">
        <v>0</v>
      </c>
      <c r="AD366" s="70">
        <v>0</v>
      </c>
      <c r="AE366" s="76" t="s">
        <v>74</v>
      </c>
      <c r="AF366" s="71">
        <f t="shared" si="26"/>
        <v>0</v>
      </c>
      <c r="AG366" s="70">
        <v>0</v>
      </c>
      <c r="AH366" s="70">
        <v>0</v>
      </c>
      <c r="AI366" s="76" t="s">
        <v>74</v>
      </c>
      <c r="AJ366" s="67">
        <v>0</v>
      </c>
      <c r="AK366" s="76" t="s">
        <v>74</v>
      </c>
      <c r="AL366" s="76" t="s">
        <v>74</v>
      </c>
      <c r="AM366" s="71">
        <f t="shared" si="27"/>
        <v>0</v>
      </c>
      <c r="AN366" s="71">
        <f>+K366+AC366-AH366</f>
        <v>24500000</v>
      </c>
      <c r="AO366" s="67" t="s">
        <v>94</v>
      </c>
      <c r="AP366" s="70">
        <v>0</v>
      </c>
      <c r="AQ366" s="67" t="s">
        <v>94</v>
      </c>
      <c r="AR366" s="70">
        <v>0</v>
      </c>
      <c r="AS366" s="80" t="s">
        <v>74</v>
      </c>
      <c r="AT366" s="135">
        <v>0</v>
      </c>
      <c r="AU366" s="82">
        <f t="shared" si="28"/>
        <v>24500000</v>
      </c>
      <c r="AV366" s="83">
        <f t="shared" si="29"/>
        <v>0</v>
      </c>
      <c r="AW366" s="80" t="s">
        <v>74</v>
      </c>
      <c r="AX366" s="67" t="s">
        <v>95</v>
      </c>
      <c r="AY366" s="185" t="s">
        <v>12733</v>
      </c>
      <c r="AZ366" s="68" t="s">
        <v>66</v>
      </c>
      <c r="BA366" s="68" t="s">
        <v>66</v>
      </c>
    </row>
    <row r="367" spans="2:53" s="178" customFormat="1" ht="14.45" customHeight="1" x14ac:dyDescent="0.25">
      <c r="B367" s="68">
        <v>2024</v>
      </c>
      <c r="C367" s="68">
        <v>891780111</v>
      </c>
      <c r="D367" s="69" t="s">
        <v>64</v>
      </c>
      <c r="E367" s="70" t="s">
        <v>12732</v>
      </c>
      <c r="F367" s="70" t="s">
        <v>12731</v>
      </c>
      <c r="G367" s="251">
        <v>0</v>
      </c>
      <c r="H367" s="67" t="s">
        <v>72</v>
      </c>
      <c r="I367" s="69" t="s">
        <v>723</v>
      </c>
      <c r="J367" s="70" t="s">
        <v>12730</v>
      </c>
      <c r="K367" s="70">
        <v>25800000</v>
      </c>
      <c r="L367" s="68" t="s">
        <v>67</v>
      </c>
      <c r="M367" s="71" t="s">
        <v>12729</v>
      </c>
      <c r="N367" s="71">
        <v>57297483</v>
      </c>
      <c r="O367" s="71">
        <v>1856</v>
      </c>
      <c r="P367" s="334">
        <v>45517</v>
      </c>
      <c r="Q367" s="70">
        <v>857550000</v>
      </c>
      <c r="R367" s="334">
        <v>45534</v>
      </c>
      <c r="S367" s="70">
        <v>25800000</v>
      </c>
      <c r="T367" s="67" t="s">
        <v>66</v>
      </c>
      <c r="U367" s="71">
        <v>1082939683</v>
      </c>
      <c r="V367" s="71" t="s">
        <v>12134</v>
      </c>
      <c r="W367" s="78">
        <v>45534</v>
      </c>
      <c r="X367" s="78">
        <v>45534</v>
      </c>
      <c r="Y367" s="251" t="s">
        <v>74</v>
      </c>
      <c r="Z367" s="78">
        <v>45657</v>
      </c>
      <c r="AA367" s="71">
        <f t="shared" si="25"/>
        <v>123</v>
      </c>
      <c r="AB367" s="70">
        <v>0</v>
      </c>
      <c r="AC367" s="70">
        <v>0</v>
      </c>
      <c r="AD367" s="70">
        <v>0</v>
      </c>
      <c r="AE367" s="76" t="s">
        <v>74</v>
      </c>
      <c r="AF367" s="71">
        <f t="shared" si="26"/>
        <v>0</v>
      </c>
      <c r="AG367" s="70">
        <v>0</v>
      </c>
      <c r="AH367" s="70">
        <v>0</v>
      </c>
      <c r="AI367" s="76" t="s">
        <v>74</v>
      </c>
      <c r="AJ367" s="67">
        <v>0</v>
      </c>
      <c r="AK367" s="76" t="s">
        <v>74</v>
      </c>
      <c r="AL367" s="76" t="s">
        <v>74</v>
      </c>
      <c r="AM367" s="71">
        <f t="shared" si="27"/>
        <v>0</v>
      </c>
      <c r="AN367" s="71">
        <f>+K367+AC367-AH367</f>
        <v>25800000</v>
      </c>
      <c r="AO367" s="67" t="s">
        <v>94</v>
      </c>
      <c r="AP367" s="70">
        <v>0</v>
      </c>
      <c r="AQ367" s="67" t="s">
        <v>94</v>
      </c>
      <c r="AR367" s="70">
        <v>0</v>
      </c>
      <c r="AS367" s="80" t="s">
        <v>74</v>
      </c>
      <c r="AT367" s="135">
        <v>0</v>
      </c>
      <c r="AU367" s="82">
        <f t="shared" si="28"/>
        <v>25800000</v>
      </c>
      <c r="AV367" s="83">
        <f t="shared" si="29"/>
        <v>0</v>
      </c>
      <c r="AW367" s="80" t="s">
        <v>74</v>
      </c>
      <c r="AX367" s="67" t="s">
        <v>95</v>
      </c>
      <c r="AY367" s="185" t="s">
        <v>12728</v>
      </c>
      <c r="AZ367" s="68" t="s">
        <v>66</v>
      </c>
      <c r="BA367" s="68" t="s">
        <v>66</v>
      </c>
    </row>
    <row r="368" spans="2:53" s="178" customFormat="1" ht="14.45" customHeight="1" x14ac:dyDescent="0.25">
      <c r="B368" s="68">
        <v>2024</v>
      </c>
      <c r="C368" s="68">
        <v>891780111</v>
      </c>
      <c r="D368" s="69" t="s">
        <v>64</v>
      </c>
      <c r="E368" s="70" t="s">
        <v>12727</v>
      </c>
      <c r="F368" s="70" t="s">
        <v>12726</v>
      </c>
      <c r="G368" s="251">
        <v>0</v>
      </c>
      <c r="H368" s="67" t="s">
        <v>72</v>
      </c>
      <c r="I368" s="69" t="s">
        <v>723</v>
      </c>
      <c r="J368" s="70" t="s">
        <v>12725</v>
      </c>
      <c r="K368" s="70">
        <v>25800000</v>
      </c>
      <c r="L368" s="68" t="s">
        <v>67</v>
      </c>
      <c r="M368" s="71" t="s">
        <v>12724</v>
      </c>
      <c r="N368" s="71">
        <v>1082983920</v>
      </c>
      <c r="O368" s="71">
        <v>1856</v>
      </c>
      <c r="P368" s="334">
        <v>45517</v>
      </c>
      <c r="Q368" s="70">
        <v>857550000</v>
      </c>
      <c r="R368" s="334">
        <v>45539</v>
      </c>
      <c r="S368" s="70">
        <v>25800000</v>
      </c>
      <c r="T368" s="67" t="s">
        <v>66</v>
      </c>
      <c r="U368" s="71">
        <v>1082939683</v>
      </c>
      <c r="V368" s="71" t="s">
        <v>12134</v>
      </c>
      <c r="W368" s="78">
        <v>45534</v>
      </c>
      <c r="X368" s="78">
        <v>45539</v>
      </c>
      <c r="Y368" s="251" t="s">
        <v>74</v>
      </c>
      <c r="Z368" s="78">
        <v>45657</v>
      </c>
      <c r="AA368" s="71">
        <f t="shared" si="25"/>
        <v>118</v>
      </c>
      <c r="AB368" s="70">
        <v>0</v>
      </c>
      <c r="AC368" s="70">
        <v>0</v>
      </c>
      <c r="AD368" s="70">
        <v>0</v>
      </c>
      <c r="AE368" s="76" t="s">
        <v>74</v>
      </c>
      <c r="AF368" s="71">
        <f t="shared" si="26"/>
        <v>0</v>
      </c>
      <c r="AG368" s="70">
        <v>0</v>
      </c>
      <c r="AH368" s="70">
        <v>0</v>
      </c>
      <c r="AI368" s="76" t="s">
        <v>74</v>
      </c>
      <c r="AJ368" s="67">
        <v>0</v>
      </c>
      <c r="AK368" s="76" t="s">
        <v>74</v>
      </c>
      <c r="AL368" s="76" t="s">
        <v>74</v>
      </c>
      <c r="AM368" s="71">
        <f t="shared" si="27"/>
        <v>0</v>
      </c>
      <c r="AN368" s="71">
        <f>+K368+AC368-AH368</f>
        <v>25800000</v>
      </c>
      <c r="AO368" s="67" t="s">
        <v>94</v>
      </c>
      <c r="AP368" s="70">
        <v>0</v>
      </c>
      <c r="AQ368" s="67" t="s">
        <v>94</v>
      </c>
      <c r="AR368" s="70">
        <v>0</v>
      </c>
      <c r="AS368" s="80" t="s">
        <v>74</v>
      </c>
      <c r="AT368" s="135">
        <v>0</v>
      </c>
      <c r="AU368" s="82">
        <f t="shared" si="28"/>
        <v>25800000</v>
      </c>
      <c r="AV368" s="83">
        <f t="shared" si="29"/>
        <v>0</v>
      </c>
      <c r="AW368" s="80" t="s">
        <v>74</v>
      </c>
      <c r="AX368" s="67" t="s">
        <v>95</v>
      </c>
      <c r="AY368" s="185" t="s">
        <v>12723</v>
      </c>
      <c r="AZ368" s="68" t="s">
        <v>66</v>
      </c>
      <c r="BA368" s="68" t="s">
        <v>66</v>
      </c>
    </row>
    <row r="369" spans="2:53" s="178" customFormat="1" ht="14.45" customHeight="1" x14ac:dyDescent="0.25">
      <c r="B369" s="68">
        <v>2024</v>
      </c>
      <c r="C369" s="68">
        <v>891780111</v>
      </c>
      <c r="D369" s="69" t="s">
        <v>64</v>
      </c>
      <c r="E369" s="70" t="s">
        <v>12722</v>
      </c>
      <c r="F369" s="70" t="s">
        <v>12721</v>
      </c>
      <c r="G369" s="251">
        <v>0</v>
      </c>
      <c r="H369" s="67" t="s">
        <v>72</v>
      </c>
      <c r="I369" s="69" t="s">
        <v>723</v>
      </c>
      <c r="J369" s="70" t="s">
        <v>12720</v>
      </c>
      <c r="K369" s="70">
        <v>25800000</v>
      </c>
      <c r="L369" s="68" t="s">
        <v>67</v>
      </c>
      <c r="M369" s="71" t="s">
        <v>12719</v>
      </c>
      <c r="N369" s="71">
        <v>1221965477</v>
      </c>
      <c r="O369" s="71">
        <v>1856</v>
      </c>
      <c r="P369" s="334">
        <v>45517</v>
      </c>
      <c r="Q369" s="70">
        <v>857550000</v>
      </c>
      <c r="R369" s="334">
        <v>45538</v>
      </c>
      <c r="S369" s="70">
        <v>25800000</v>
      </c>
      <c r="T369" s="67" t="s">
        <v>66</v>
      </c>
      <c r="U369" s="71">
        <v>1082939683</v>
      </c>
      <c r="V369" s="71" t="s">
        <v>12134</v>
      </c>
      <c r="W369" s="78">
        <v>45534</v>
      </c>
      <c r="X369" s="78">
        <v>45538</v>
      </c>
      <c r="Y369" s="251" t="s">
        <v>74</v>
      </c>
      <c r="Z369" s="78">
        <v>45657</v>
      </c>
      <c r="AA369" s="71">
        <f t="shared" si="25"/>
        <v>119</v>
      </c>
      <c r="AB369" s="70">
        <v>0</v>
      </c>
      <c r="AC369" s="70">
        <v>0</v>
      </c>
      <c r="AD369" s="70">
        <v>0</v>
      </c>
      <c r="AE369" s="76" t="s">
        <v>74</v>
      </c>
      <c r="AF369" s="71">
        <f t="shared" si="26"/>
        <v>0</v>
      </c>
      <c r="AG369" s="70">
        <v>0</v>
      </c>
      <c r="AH369" s="70">
        <v>0</v>
      </c>
      <c r="AI369" s="76" t="s">
        <v>74</v>
      </c>
      <c r="AJ369" s="67">
        <v>0</v>
      </c>
      <c r="AK369" s="76" t="s">
        <v>74</v>
      </c>
      <c r="AL369" s="76" t="s">
        <v>74</v>
      </c>
      <c r="AM369" s="71">
        <f t="shared" si="27"/>
        <v>0</v>
      </c>
      <c r="AN369" s="71">
        <f>+K369+AC369-AH369</f>
        <v>25800000</v>
      </c>
      <c r="AO369" s="67" t="s">
        <v>94</v>
      </c>
      <c r="AP369" s="70">
        <v>0</v>
      </c>
      <c r="AQ369" s="67" t="s">
        <v>94</v>
      </c>
      <c r="AR369" s="70">
        <v>0</v>
      </c>
      <c r="AS369" s="80" t="s">
        <v>74</v>
      </c>
      <c r="AT369" s="135">
        <v>0</v>
      </c>
      <c r="AU369" s="82">
        <f t="shared" si="28"/>
        <v>25800000</v>
      </c>
      <c r="AV369" s="83">
        <f t="shared" si="29"/>
        <v>0</v>
      </c>
      <c r="AW369" s="80" t="s">
        <v>74</v>
      </c>
      <c r="AX369" s="67" t="s">
        <v>95</v>
      </c>
      <c r="AY369" s="185" t="s">
        <v>12718</v>
      </c>
      <c r="AZ369" s="68" t="s">
        <v>66</v>
      </c>
      <c r="BA369" s="68" t="s">
        <v>66</v>
      </c>
    </row>
    <row r="370" spans="2:53" s="178" customFormat="1" ht="14.45" customHeight="1" x14ac:dyDescent="0.25">
      <c r="B370" s="68">
        <v>2024</v>
      </c>
      <c r="C370" s="68">
        <v>891780111</v>
      </c>
      <c r="D370" s="69" t="s">
        <v>64</v>
      </c>
      <c r="E370" s="70" t="s">
        <v>12717</v>
      </c>
      <c r="F370" s="70" t="s">
        <v>12716</v>
      </c>
      <c r="G370" s="251">
        <v>0</v>
      </c>
      <c r="H370" s="67" t="s">
        <v>72</v>
      </c>
      <c r="I370" s="69" t="s">
        <v>723</v>
      </c>
      <c r="J370" s="70" t="s">
        <v>12715</v>
      </c>
      <c r="K370" s="70">
        <v>25800000</v>
      </c>
      <c r="L370" s="68" t="s">
        <v>67</v>
      </c>
      <c r="M370" s="71" t="s">
        <v>12714</v>
      </c>
      <c r="N370" s="71">
        <v>32879777</v>
      </c>
      <c r="O370" s="71">
        <v>1856</v>
      </c>
      <c r="P370" s="334">
        <v>45517</v>
      </c>
      <c r="Q370" s="70">
        <v>857550000</v>
      </c>
      <c r="R370" s="334">
        <v>45539</v>
      </c>
      <c r="S370" s="70">
        <v>25800000</v>
      </c>
      <c r="T370" s="67" t="s">
        <v>66</v>
      </c>
      <c r="U370" s="71">
        <v>1082939683</v>
      </c>
      <c r="V370" s="71" t="s">
        <v>12134</v>
      </c>
      <c r="W370" s="78">
        <v>45534</v>
      </c>
      <c r="X370" s="78">
        <v>45539</v>
      </c>
      <c r="Y370" s="251" t="s">
        <v>74</v>
      </c>
      <c r="Z370" s="78">
        <v>45657</v>
      </c>
      <c r="AA370" s="71">
        <f t="shared" si="25"/>
        <v>118</v>
      </c>
      <c r="AB370" s="70">
        <v>0</v>
      </c>
      <c r="AC370" s="70">
        <v>0</v>
      </c>
      <c r="AD370" s="70">
        <v>0</v>
      </c>
      <c r="AE370" s="76" t="s">
        <v>74</v>
      </c>
      <c r="AF370" s="71">
        <f t="shared" si="26"/>
        <v>0</v>
      </c>
      <c r="AG370" s="70">
        <v>0</v>
      </c>
      <c r="AH370" s="70">
        <v>0</v>
      </c>
      <c r="AI370" s="76" t="s">
        <v>74</v>
      </c>
      <c r="AJ370" s="67">
        <v>0</v>
      </c>
      <c r="AK370" s="76" t="s">
        <v>74</v>
      </c>
      <c r="AL370" s="76" t="s">
        <v>74</v>
      </c>
      <c r="AM370" s="71">
        <f t="shared" si="27"/>
        <v>0</v>
      </c>
      <c r="AN370" s="71">
        <f>+K370+AC370-AH370</f>
        <v>25800000</v>
      </c>
      <c r="AO370" s="67" t="s">
        <v>94</v>
      </c>
      <c r="AP370" s="70">
        <v>0</v>
      </c>
      <c r="AQ370" s="67" t="s">
        <v>94</v>
      </c>
      <c r="AR370" s="70">
        <v>0</v>
      </c>
      <c r="AS370" s="80" t="s">
        <v>74</v>
      </c>
      <c r="AT370" s="135">
        <v>0</v>
      </c>
      <c r="AU370" s="82">
        <f t="shared" si="28"/>
        <v>25800000</v>
      </c>
      <c r="AV370" s="83">
        <f t="shared" si="29"/>
        <v>0</v>
      </c>
      <c r="AW370" s="80" t="s">
        <v>74</v>
      </c>
      <c r="AX370" s="67" t="s">
        <v>95</v>
      </c>
      <c r="AY370" s="185" t="s">
        <v>12713</v>
      </c>
      <c r="AZ370" s="68" t="s">
        <v>66</v>
      </c>
      <c r="BA370" s="68" t="s">
        <v>66</v>
      </c>
    </row>
    <row r="371" spans="2:53" s="178" customFormat="1" ht="14.45" customHeight="1" x14ac:dyDescent="0.25">
      <c r="B371" s="68">
        <v>2024</v>
      </c>
      <c r="C371" s="68">
        <v>891780111</v>
      </c>
      <c r="D371" s="69" t="s">
        <v>64</v>
      </c>
      <c r="E371" s="71" t="s">
        <v>12712</v>
      </c>
      <c r="F371" s="70" t="s">
        <v>12711</v>
      </c>
      <c r="G371" s="251">
        <v>0</v>
      </c>
      <c r="H371" s="67" t="s">
        <v>72</v>
      </c>
      <c r="I371" s="69" t="s">
        <v>723</v>
      </c>
      <c r="J371" s="70" t="s">
        <v>12710</v>
      </c>
      <c r="K371" s="70">
        <v>25800000</v>
      </c>
      <c r="L371" s="68" t="s">
        <v>67</v>
      </c>
      <c r="M371" s="71" t="s">
        <v>12709</v>
      </c>
      <c r="N371" s="71">
        <v>1083469114</v>
      </c>
      <c r="O371" s="71">
        <v>1856</v>
      </c>
      <c r="P371" s="334">
        <v>45517</v>
      </c>
      <c r="Q371" s="70">
        <v>857550000</v>
      </c>
      <c r="R371" s="334">
        <v>45538</v>
      </c>
      <c r="S371" s="70">
        <v>25800000</v>
      </c>
      <c r="T371" s="67" t="s">
        <v>66</v>
      </c>
      <c r="U371" s="71">
        <v>1082939683</v>
      </c>
      <c r="V371" s="71" t="s">
        <v>12134</v>
      </c>
      <c r="W371" s="78">
        <v>45534</v>
      </c>
      <c r="X371" s="78">
        <v>45538</v>
      </c>
      <c r="Y371" s="251" t="s">
        <v>74</v>
      </c>
      <c r="Z371" s="78">
        <v>45657</v>
      </c>
      <c r="AA371" s="71">
        <f t="shared" si="25"/>
        <v>119</v>
      </c>
      <c r="AB371" s="70">
        <v>0</v>
      </c>
      <c r="AC371" s="70">
        <v>0</v>
      </c>
      <c r="AD371" s="70">
        <v>0</v>
      </c>
      <c r="AE371" s="76" t="s">
        <v>74</v>
      </c>
      <c r="AF371" s="71">
        <f t="shared" si="26"/>
        <v>0</v>
      </c>
      <c r="AG371" s="70">
        <v>0</v>
      </c>
      <c r="AH371" s="70">
        <v>25800000</v>
      </c>
      <c r="AI371" s="76">
        <v>45534</v>
      </c>
      <c r="AJ371" s="67">
        <v>0</v>
      </c>
      <c r="AK371" s="76" t="s">
        <v>74</v>
      </c>
      <c r="AL371" s="76" t="s">
        <v>74</v>
      </c>
      <c r="AM371" s="71">
        <f t="shared" si="27"/>
        <v>0</v>
      </c>
      <c r="AN371" s="71">
        <f>+K371+AC371-AH371</f>
        <v>0</v>
      </c>
      <c r="AO371" s="67" t="s">
        <v>94</v>
      </c>
      <c r="AP371" s="70">
        <v>0</v>
      </c>
      <c r="AQ371" s="67" t="s">
        <v>94</v>
      </c>
      <c r="AR371" s="70">
        <v>0</v>
      </c>
      <c r="AS371" s="80" t="s">
        <v>74</v>
      </c>
      <c r="AT371" s="135">
        <v>0</v>
      </c>
      <c r="AU371" s="82">
        <f t="shared" si="28"/>
        <v>0</v>
      </c>
      <c r="AV371" s="83" t="str">
        <f t="shared" si="29"/>
        <v>_</v>
      </c>
      <c r="AW371" s="80" t="s">
        <v>74</v>
      </c>
      <c r="AX371" s="67" t="s">
        <v>95</v>
      </c>
      <c r="AY371" s="185" t="s">
        <v>12708</v>
      </c>
      <c r="AZ371" s="68" t="s">
        <v>66</v>
      </c>
      <c r="BA371" s="68" t="s">
        <v>66</v>
      </c>
    </row>
    <row r="372" spans="2:53" s="178" customFormat="1" ht="14.45" customHeight="1" x14ac:dyDescent="0.25">
      <c r="B372" s="68">
        <v>2024</v>
      </c>
      <c r="C372" s="68">
        <v>891780111</v>
      </c>
      <c r="D372" s="69" t="s">
        <v>64</v>
      </c>
      <c r="E372" s="70" t="s">
        <v>12707</v>
      </c>
      <c r="F372" s="70" t="s">
        <v>12706</v>
      </c>
      <c r="G372" s="251">
        <v>0</v>
      </c>
      <c r="H372" s="67" t="s">
        <v>72</v>
      </c>
      <c r="I372" s="69" t="s">
        <v>723</v>
      </c>
      <c r="J372" s="70" t="s">
        <v>12705</v>
      </c>
      <c r="K372" s="70">
        <v>25800000</v>
      </c>
      <c r="L372" s="68" t="s">
        <v>67</v>
      </c>
      <c r="M372" s="71" t="s">
        <v>12704</v>
      </c>
      <c r="N372" s="71">
        <v>26801778</v>
      </c>
      <c r="O372" s="71">
        <v>1856</v>
      </c>
      <c r="P372" s="334">
        <v>45517</v>
      </c>
      <c r="Q372" s="70">
        <v>857550000</v>
      </c>
      <c r="R372" s="334">
        <v>45539</v>
      </c>
      <c r="S372" s="70">
        <v>25800000</v>
      </c>
      <c r="T372" s="67" t="s">
        <v>66</v>
      </c>
      <c r="U372" s="71">
        <v>1082939683</v>
      </c>
      <c r="V372" s="71" t="s">
        <v>12134</v>
      </c>
      <c r="W372" s="78">
        <v>45534</v>
      </c>
      <c r="X372" s="78">
        <v>45539</v>
      </c>
      <c r="Y372" s="251" t="s">
        <v>74</v>
      </c>
      <c r="Z372" s="78">
        <v>45657</v>
      </c>
      <c r="AA372" s="71">
        <f t="shared" si="25"/>
        <v>118</v>
      </c>
      <c r="AB372" s="70">
        <v>0</v>
      </c>
      <c r="AC372" s="70">
        <v>0</v>
      </c>
      <c r="AD372" s="70">
        <v>0</v>
      </c>
      <c r="AE372" s="76" t="s">
        <v>74</v>
      </c>
      <c r="AF372" s="71">
        <f t="shared" si="26"/>
        <v>0</v>
      </c>
      <c r="AG372" s="70">
        <v>0</v>
      </c>
      <c r="AH372" s="70">
        <v>0</v>
      </c>
      <c r="AI372" s="76" t="s">
        <v>74</v>
      </c>
      <c r="AJ372" s="67">
        <v>0</v>
      </c>
      <c r="AK372" s="76" t="s">
        <v>74</v>
      </c>
      <c r="AL372" s="76" t="s">
        <v>74</v>
      </c>
      <c r="AM372" s="71">
        <f t="shared" si="27"/>
        <v>0</v>
      </c>
      <c r="AN372" s="71">
        <f>+K372+AC372-AH372</f>
        <v>25800000</v>
      </c>
      <c r="AO372" s="67" t="s">
        <v>94</v>
      </c>
      <c r="AP372" s="70">
        <v>0</v>
      </c>
      <c r="AQ372" s="67" t="s">
        <v>94</v>
      </c>
      <c r="AR372" s="70">
        <v>0</v>
      </c>
      <c r="AS372" s="80" t="s">
        <v>74</v>
      </c>
      <c r="AT372" s="135">
        <v>0</v>
      </c>
      <c r="AU372" s="82">
        <f t="shared" si="28"/>
        <v>25800000</v>
      </c>
      <c r="AV372" s="83">
        <f t="shared" si="29"/>
        <v>0</v>
      </c>
      <c r="AW372" s="80" t="s">
        <v>74</v>
      </c>
      <c r="AX372" s="67" t="s">
        <v>95</v>
      </c>
      <c r="AY372" s="185" t="s">
        <v>12703</v>
      </c>
      <c r="AZ372" s="68" t="s">
        <v>66</v>
      </c>
      <c r="BA372" s="68" t="s">
        <v>66</v>
      </c>
    </row>
    <row r="373" spans="2:53" s="178" customFormat="1" ht="14.45" customHeight="1" x14ac:dyDescent="0.25">
      <c r="B373" s="68">
        <v>2024</v>
      </c>
      <c r="C373" s="68">
        <v>891780111</v>
      </c>
      <c r="D373" s="69" t="s">
        <v>64</v>
      </c>
      <c r="E373" s="70" t="s">
        <v>12702</v>
      </c>
      <c r="F373" s="70" t="s">
        <v>12701</v>
      </c>
      <c r="G373" s="251">
        <v>0</v>
      </c>
      <c r="H373" s="67" t="s">
        <v>72</v>
      </c>
      <c r="I373" s="69" t="s">
        <v>723</v>
      </c>
      <c r="J373" s="70" t="s">
        <v>12700</v>
      </c>
      <c r="K373" s="70">
        <v>24500000</v>
      </c>
      <c r="L373" s="68" t="s">
        <v>67</v>
      </c>
      <c r="M373" s="71" t="s">
        <v>12699</v>
      </c>
      <c r="N373" s="71">
        <v>1083010394</v>
      </c>
      <c r="O373" s="71">
        <v>1834</v>
      </c>
      <c r="P373" s="334">
        <v>45516</v>
      </c>
      <c r="Q373" s="70">
        <v>827000000</v>
      </c>
      <c r="R373" s="334">
        <v>45538</v>
      </c>
      <c r="S373" s="70">
        <v>24500000</v>
      </c>
      <c r="T373" s="67" t="s">
        <v>66</v>
      </c>
      <c r="U373" s="71">
        <v>1082939683</v>
      </c>
      <c r="V373" s="71" t="s">
        <v>12134</v>
      </c>
      <c r="W373" s="78">
        <v>45534</v>
      </c>
      <c r="X373" s="78">
        <v>45538</v>
      </c>
      <c r="Y373" s="251" t="s">
        <v>74</v>
      </c>
      <c r="Z373" s="78">
        <v>45650</v>
      </c>
      <c r="AA373" s="71">
        <f t="shared" si="25"/>
        <v>112</v>
      </c>
      <c r="AB373" s="70">
        <v>0</v>
      </c>
      <c r="AC373" s="70">
        <v>0</v>
      </c>
      <c r="AD373" s="70">
        <v>0</v>
      </c>
      <c r="AE373" s="76" t="s">
        <v>74</v>
      </c>
      <c r="AF373" s="71">
        <f t="shared" si="26"/>
        <v>0</v>
      </c>
      <c r="AG373" s="70">
        <v>0</v>
      </c>
      <c r="AH373" s="70">
        <v>0</v>
      </c>
      <c r="AI373" s="76" t="s">
        <v>74</v>
      </c>
      <c r="AJ373" s="67">
        <v>0</v>
      </c>
      <c r="AK373" s="76" t="s">
        <v>74</v>
      </c>
      <c r="AL373" s="76" t="s">
        <v>74</v>
      </c>
      <c r="AM373" s="71">
        <f t="shared" si="27"/>
        <v>0</v>
      </c>
      <c r="AN373" s="71">
        <f>+K373+AC373-AH373</f>
        <v>24500000</v>
      </c>
      <c r="AO373" s="67" t="s">
        <v>94</v>
      </c>
      <c r="AP373" s="70">
        <v>0</v>
      </c>
      <c r="AQ373" s="67" t="s">
        <v>94</v>
      </c>
      <c r="AR373" s="70">
        <v>0</v>
      </c>
      <c r="AS373" s="80" t="s">
        <v>74</v>
      </c>
      <c r="AT373" s="135">
        <v>0</v>
      </c>
      <c r="AU373" s="82">
        <f t="shared" si="28"/>
        <v>24500000</v>
      </c>
      <c r="AV373" s="83">
        <f t="shared" si="29"/>
        <v>0</v>
      </c>
      <c r="AW373" s="80" t="s">
        <v>74</v>
      </c>
      <c r="AX373" s="67" t="s">
        <v>95</v>
      </c>
      <c r="AY373" s="185" t="s">
        <v>12698</v>
      </c>
      <c r="AZ373" s="68" t="s">
        <v>66</v>
      </c>
      <c r="BA373" s="68" t="s">
        <v>66</v>
      </c>
    </row>
    <row r="374" spans="2:53" s="178" customFormat="1" ht="14.45" customHeight="1" x14ac:dyDescent="0.25">
      <c r="B374" s="68">
        <v>2024</v>
      </c>
      <c r="C374" s="68">
        <v>891780111</v>
      </c>
      <c r="D374" s="69" t="s">
        <v>64</v>
      </c>
      <c r="E374" s="70" t="s">
        <v>12697</v>
      </c>
      <c r="F374" s="70" t="s">
        <v>12696</v>
      </c>
      <c r="G374" s="251">
        <v>0</v>
      </c>
      <c r="H374" s="67" t="s">
        <v>72</v>
      </c>
      <c r="I374" s="69" t="s">
        <v>723</v>
      </c>
      <c r="J374" s="70" t="s">
        <v>12695</v>
      </c>
      <c r="K374" s="70">
        <v>25800000</v>
      </c>
      <c r="L374" s="68" t="s">
        <v>67</v>
      </c>
      <c r="M374" s="71" t="s">
        <v>12694</v>
      </c>
      <c r="N374" s="71">
        <v>1083034732</v>
      </c>
      <c r="O374" s="71">
        <v>1856</v>
      </c>
      <c r="P374" s="334">
        <v>45517</v>
      </c>
      <c r="Q374" s="70">
        <v>857550000</v>
      </c>
      <c r="R374" s="334">
        <v>45538</v>
      </c>
      <c r="S374" s="70">
        <v>25800000</v>
      </c>
      <c r="T374" s="67" t="s">
        <v>66</v>
      </c>
      <c r="U374" s="71">
        <v>1082939683</v>
      </c>
      <c r="V374" s="71" t="s">
        <v>12134</v>
      </c>
      <c r="W374" s="78">
        <v>45534</v>
      </c>
      <c r="X374" s="78">
        <v>45538</v>
      </c>
      <c r="Y374" s="251" t="s">
        <v>74</v>
      </c>
      <c r="Z374" s="78">
        <v>45657</v>
      </c>
      <c r="AA374" s="71">
        <f t="shared" si="25"/>
        <v>119</v>
      </c>
      <c r="AB374" s="70">
        <v>0</v>
      </c>
      <c r="AC374" s="70">
        <v>0</v>
      </c>
      <c r="AD374" s="70">
        <v>0</v>
      </c>
      <c r="AE374" s="76" t="s">
        <v>74</v>
      </c>
      <c r="AF374" s="71">
        <f t="shared" si="26"/>
        <v>0</v>
      </c>
      <c r="AG374" s="70">
        <v>0</v>
      </c>
      <c r="AH374" s="70">
        <v>0</v>
      </c>
      <c r="AI374" s="76" t="s">
        <v>74</v>
      </c>
      <c r="AJ374" s="67">
        <v>0</v>
      </c>
      <c r="AK374" s="76" t="s">
        <v>74</v>
      </c>
      <c r="AL374" s="76" t="s">
        <v>74</v>
      </c>
      <c r="AM374" s="71">
        <f t="shared" si="27"/>
        <v>0</v>
      </c>
      <c r="AN374" s="71">
        <f>+K374+AC374-AH374</f>
        <v>25800000</v>
      </c>
      <c r="AO374" s="67" t="s">
        <v>94</v>
      </c>
      <c r="AP374" s="70">
        <v>0</v>
      </c>
      <c r="AQ374" s="67" t="s">
        <v>94</v>
      </c>
      <c r="AR374" s="70">
        <v>0</v>
      </c>
      <c r="AS374" s="80" t="s">
        <v>74</v>
      </c>
      <c r="AT374" s="135">
        <v>0</v>
      </c>
      <c r="AU374" s="82">
        <f t="shared" si="28"/>
        <v>25800000</v>
      </c>
      <c r="AV374" s="83">
        <f t="shared" si="29"/>
        <v>0</v>
      </c>
      <c r="AW374" s="80" t="s">
        <v>74</v>
      </c>
      <c r="AX374" s="67" t="s">
        <v>95</v>
      </c>
      <c r="AY374" s="185" t="s">
        <v>12693</v>
      </c>
      <c r="AZ374" s="68" t="s">
        <v>66</v>
      </c>
      <c r="BA374" s="68" t="s">
        <v>66</v>
      </c>
    </row>
    <row r="375" spans="2:53" s="178" customFormat="1" ht="14.45" customHeight="1" x14ac:dyDescent="0.25">
      <c r="B375" s="68">
        <v>2024</v>
      </c>
      <c r="C375" s="68">
        <v>891780111</v>
      </c>
      <c r="D375" s="69" t="s">
        <v>64</v>
      </c>
      <c r="E375" s="70" t="s">
        <v>12692</v>
      </c>
      <c r="F375" s="70" t="s">
        <v>12691</v>
      </c>
      <c r="G375" s="251">
        <v>0</v>
      </c>
      <c r="H375" s="67" t="s">
        <v>72</v>
      </c>
      <c r="I375" s="69" t="s">
        <v>723</v>
      </c>
      <c r="J375" s="70" t="s">
        <v>12690</v>
      </c>
      <c r="K375" s="70">
        <v>25800000</v>
      </c>
      <c r="L375" s="68" t="s">
        <v>67</v>
      </c>
      <c r="M375" s="71" t="s">
        <v>12689</v>
      </c>
      <c r="N375" s="71">
        <v>1221981085</v>
      </c>
      <c r="O375" s="71">
        <v>1856</v>
      </c>
      <c r="P375" s="334">
        <v>45517</v>
      </c>
      <c r="Q375" s="70">
        <v>857550000</v>
      </c>
      <c r="R375" s="334">
        <v>45538</v>
      </c>
      <c r="S375" s="70">
        <v>25800000</v>
      </c>
      <c r="T375" s="67" t="s">
        <v>66</v>
      </c>
      <c r="U375" s="71">
        <v>1082939683</v>
      </c>
      <c r="V375" s="71" t="s">
        <v>12134</v>
      </c>
      <c r="W375" s="78">
        <v>45534</v>
      </c>
      <c r="X375" s="78">
        <v>45538</v>
      </c>
      <c r="Y375" s="251" t="s">
        <v>74</v>
      </c>
      <c r="Z375" s="78">
        <v>45657</v>
      </c>
      <c r="AA375" s="71">
        <f t="shared" si="25"/>
        <v>119</v>
      </c>
      <c r="AB375" s="70">
        <v>0</v>
      </c>
      <c r="AC375" s="70">
        <v>0</v>
      </c>
      <c r="AD375" s="70">
        <v>0</v>
      </c>
      <c r="AE375" s="76" t="s">
        <v>74</v>
      </c>
      <c r="AF375" s="71">
        <f t="shared" si="26"/>
        <v>0</v>
      </c>
      <c r="AG375" s="70">
        <v>0</v>
      </c>
      <c r="AH375" s="70">
        <v>0</v>
      </c>
      <c r="AI375" s="76" t="s">
        <v>74</v>
      </c>
      <c r="AJ375" s="67">
        <v>0</v>
      </c>
      <c r="AK375" s="76" t="s">
        <v>74</v>
      </c>
      <c r="AL375" s="76" t="s">
        <v>74</v>
      </c>
      <c r="AM375" s="71">
        <f t="shared" si="27"/>
        <v>0</v>
      </c>
      <c r="AN375" s="71">
        <f>+K375+AC375-AH375</f>
        <v>25800000</v>
      </c>
      <c r="AO375" s="67" t="s">
        <v>94</v>
      </c>
      <c r="AP375" s="70">
        <v>0</v>
      </c>
      <c r="AQ375" s="67" t="s">
        <v>94</v>
      </c>
      <c r="AR375" s="70">
        <v>0</v>
      </c>
      <c r="AS375" s="80" t="s">
        <v>74</v>
      </c>
      <c r="AT375" s="135">
        <v>0</v>
      </c>
      <c r="AU375" s="82">
        <f t="shared" si="28"/>
        <v>25800000</v>
      </c>
      <c r="AV375" s="83">
        <f t="shared" si="29"/>
        <v>0</v>
      </c>
      <c r="AW375" s="80" t="s">
        <v>74</v>
      </c>
      <c r="AX375" s="67" t="s">
        <v>95</v>
      </c>
      <c r="AY375" s="185" t="s">
        <v>12688</v>
      </c>
      <c r="AZ375" s="68" t="s">
        <v>66</v>
      </c>
      <c r="BA375" s="68" t="s">
        <v>66</v>
      </c>
    </row>
    <row r="376" spans="2:53" s="178" customFormat="1" ht="14.45" customHeight="1" x14ac:dyDescent="0.25">
      <c r="B376" s="68">
        <v>2024</v>
      </c>
      <c r="C376" s="68">
        <v>891780111</v>
      </c>
      <c r="D376" s="69" t="s">
        <v>64</v>
      </c>
      <c r="E376" s="70" t="s">
        <v>12687</v>
      </c>
      <c r="F376" s="70" t="s">
        <v>12686</v>
      </c>
      <c r="G376" s="251">
        <v>0</v>
      </c>
      <c r="H376" s="67" t="s">
        <v>72</v>
      </c>
      <c r="I376" s="69" t="s">
        <v>723</v>
      </c>
      <c r="J376" s="70" t="s">
        <v>12685</v>
      </c>
      <c r="K376" s="70">
        <v>25800000</v>
      </c>
      <c r="L376" s="68" t="s">
        <v>67</v>
      </c>
      <c r="M376" s="71" t="s">
        <v>12684</v>
      </c>
      <c r="N376" s="71">
        <v>26669862</v>
      </c>
      <c r="O376" s="71">
        <v>1856</v>
      </c>
      <c r="P376" s="334">
        <v>45517</v>
      </c>
      <c r="Q376" s="70">
        <v>857550000</v>
      </c>
      <c r="R376" s="334">
        <v>45538</v>
      </c>
      <c r="S376" s="70">
        <v>25800000</v>
      </c>
      <c r="T376" s="67" t="s">
        <v>66</v>
      </c>
      <c r="U376" s="71">
        <v>1082939683</v>
      </c>
      <c r="V376" s="71" t="s">
        <v>12134</v>
      </c>
      <c r="W376" s="78">
        <v>45534</v>
      </c>
      <c r="X376" s="78">
        <v>45538</v>
      </c>
      <c r="Y376" s="251" t="s">
        <v>74</v>
      </c>
      <c r="Z376" s="78">
        <v>45657</v>
      </c>
      <c r="AA376" s="71">
        <f t="shared" si="25"/>
        <v>119</v>
      </c>
      <c r="AB376" s="70">
        <v>0</v>
      </c>
      <c r="AC376" s="70">
        <v>0</v>
      </c>
      <c r="AD376" s="70">
        <v>0</v>
      </c>
      <c r="AE376" s="76" t="s">
        <v>74</v>
      </c>
      <c r="AF376" s="71">
        <f t="shared" si="26"/>
        <v>0</v>
      </c>
      <c r="AG376" s="70">
        <v>0</v>
      </c>
      <c r="AH376" s="70">
        <v>0</v>
      </c>
      <c r="AI376" s="76" t="s">
        <v>74</v>
      </c>
      <c r="AJ376" s="67">
        <v>0</v>
      </c>
      <c r="AK376" s="76" t="s">
        <v>74</v>
      </c>
      <c r="AL376" s="76" t="s">
        <v>74</v>
      </c>
      <c r="AM376" s="71">
        <f t="shared" si="27"/>
        <v>0</v>
      </c>
      <c r="AN376" s="71">
        <f>+K376+AC376-AH376</f>
        <v>25800000</v>
      </c>
      <c r="AO376" s="67" t="s">
        <v>94</v>
      </c>
      <c r="AP376" s="70">
        <v>0</v>
      </c>
      <c r="AQ376" s="67" t="s">
        <v>94</v>
      </c>
      <c r="AR376" s="70">
        <v>0</v>
      </c>
      <c r="AS376" s="80" t="s">
        <v>74</v>
      </c>
      <c r="AT376" s="135">
        <v>0</v>
      </c>
      <c r="AU376" s="82">
        <f t="shared" si="28"/>
        <v>25800000</v>
      </c>
      <c r="AV376" s="83">
        <f t="shared" si="29"/>
        <v>0</v>
      </c>
      <c r="AW376" s="80" t="s">
        <v>74</v>
      </c>
      <c r="AX376" s="67" t="s">
        <v>95</v>
      </c>
      <c r="AY376" s="185" t="s">
        <v>12683</v>
      </c>
      <c r="AZ376" s="68" t="s">
        <v>66</v>
      </c>
      <c r="BA376" s="68" t="s">
        <v>66</v>
      </c>
    </row>
    <row r="377" spans="2:53" s="178" customFormat="1" ht="14.45" customHeight="1" x14ac:dyDescent="0.25">
      <c r="B377" s="68">
        <v>2024</v>
      </c>
      <c r="C377" s="68">
        <v>891780111</v>
      </c>
      <c r="D377" s="69" t="s">
        <v>64</v>
      </c>
      <c r="E377" s="70" t="s">
        <v>12682</v>
      </c>
      <c r="F377" s="70" t="s">
        <v>12681</v>
      </c>
      <c r="G377" s="251">
        <v>0</v>
      </c>
      <c r="H377" s="67" t="s">
        <v>72</v>
      </c>
      <c r="I377" s="69" t="s">
        <v>723</v>
      </c>
      <c r="J377" s="70" t="s">
        <v>12680</v>
      </c>
      <c r="K377" s="70">
        <v>25800000</v>
      </c>
      <c r="L377" s="68" t="s">
        <v>67</v>
      </c>
      <c r="M377" s="71" t="s">
        <v>12679</v>
      </c>
      <c r="N377" s="71">
        <v>1081911491</v>
      </c>
      <c r="O377" s="71">
        <v>1856</v>
      </c>
      <c r="P377" s="334">
        <v>45517</v>
      </c>
      <c r="Q377" s="70">
        <v>857550000</v>
      </c>
      <c r="R377" s="334">
        <v>45538</v>
      </c>
      <c r="S377" s="70">
        <v>25800000</v>
      </c>
      <c r="T377" s="67" t="s">
        <v>66</v>
      </c>
      <c r="U377" s="71">
        <v>1082939683</v>
      </c>
      <c r="V377" s="71" t="s">
        <v>12134</v>
      </c>
      <c r="W377" s="78">
        <v>45534</v>
      </c>
      <c r="X377" s="78">
        <v>45538</v>
      </c>
      <c r="Y377" s="251" t="s">
        <v>74</v>
      </c>
      <c r="Z377" s="78">
        <v>45657</v>
      </c>
      <c r="AA377" s="71">
        <f t="shared" si="25"/>
        <v>119</v>
      </c>
      <c r="AB377" s="70">
        <v>0</v>
      </c>
      <c r="AC377" s="70">
        <v>0</v>
      </c>
      <c r="AD377" s="70">
        <v>0</v>
      </c>
      <c r="AE377" s="76" t="s">
        <v>74</v>
      </c>
      <c r="AF377" s="71">
        <f t="shared" si="26"/>
        <v>0</v>
      </c>
      <c r="AG377" s="70">
        <v>0</v>
      </c>
      <c r="AH377" s="70">
        <v>0</v>
      </c>
      <c r="AI377" s="76" t="s">
        <v>74</v>
      </c>
      <c r="AJ377" s="67">
        <v>0</v>
      </c>
      <c r="AK377" s="76" t="s">
        <v>74</v>
      </c>
      <c r="AL377" s="76" t="s">
        <v>74</v>
      </c>
      <c r="AM377" s="71">
        <f t="shared" si="27"/>
        <v>0</v>
      </c>
      <c r="AN377" s="71">
        <f>+K377+AC377-AH377</f>
        <v>25800000</v>
      </c>
      <c r="AO377" s="67" t="s">
        <v>94</v>
      </c>
      <c r="AP377" s="70">
        <v>0</v>
      </c>
      <c r="AQ377" s="67" t="s">
        <v>94</v>
      </c>
      <c r="AR377" s="70">
        <v>0</v>
      </c>
      <c r="AS377" s="80" t="s">
        <v>74</v>
      </c>
      <c r="AT377" s="135">
        <v>0</v>
      </c>
      <c r="AU377" s="82">
        <f t="shared" si="28"/>
        <v>25800000</v>
      </c>
      <c r="AV377" s="83">
        <f t="shared" si="29"/>
        <v>0</v>
      </c>
      <c r="AW377" s="80" t="s">
        <v>74</v>
      </c>
      <c r="AX377" s="67" t="s">
        <v>95</v>
      </c>
      <c r="AY377" s="185" t="s">
        <v>12678</v>
      </c>
      <c r="AZ377" s="68" t="s">
        <v>66</v>
      </c>
      <c r="BA377" s="68" t="s">
        <v>66</v>
      </c>
    </row>
    <row r="378" spans="2:53" s="178" customFormat="1" ht="14.45" customHeight="1" x14ac:dyDescent="0.25">
      <c r="B378" s="68">
        <v>2024</v>
      </c>
      <c r="C378" s="68">
        <v>891780111</v>
      </c>
      <c r="D378" s="69" t="s">
        <v>64</v>
      </c>
      <c r="E378" s="70" t="s">
        <v>12677</v>
      </c>
      <c r="F378" s="70" t="s">
        <v>12676</v>
      </c>
      <c r="G378" s="251">
        <v>0</v>
      </c>
      <c r="H378" s="67" t="s">
        <v>72</v>
      </c>
      <c r="I378" s="69" t="s">
        <v>723</v>
      </c>
      <c r="J378" s="70" t="s">
        <v>12675</v>
      </c>
      <c r="K378" s="70">
        <v>24500000</v>
      </c>
      <c r="L378" s="68" t="s">
        <v>67</v>
      </c>
      <c r="M378" s="71" t="s">
        <v>12674</v>
      </c>
      <c r="N378" s="71">
        <v>1082916827</v>
      </c>
      <c r="O378" s="71">
        <v>1834</v>
      </c>
      <c r="P378" s="334">
        <v>45516</v>
      </c>
      <c r="Q378" s="70">
        <v>827000000</v>
      </c>
      <c r="R378" s="334">
        <v>45538</v>
      </c>
      <c r="S378" s="70">
        <v>24500000</v>
      </c>
      <c r="T378" s="67" t="s">
        <v>66</v>
      </c>
      <c r="U378" s="71">
        <v>1082939683</v>
      </c>
      <c r="V378" s="71" t="s">
        <v>12134</v>
      </c>
      <c r="W378" s="78">
        <v>45534</v>
      </c>
      <c r="X378" s="78">
        <v>45538</v>
      </c>
      <c r="Y378" s="251" t="s">
        <v>74</v>
      </c>
      <c r="Z378" s="78">
        <v>45650</v>
      </c>
      <c r="AA378" s="71">
        <f t="shared" si="25"/>
        <v>112</v>
      </c>
      <c r="AB378" s="70">
        <v>0</v>
      </c>
      <c r="AC378" s="70">
        <v>0</v>
      </c>
      <c r="AD378" s="70">
        <v>0</v>
      </c>
      <c r="AE378" s="76" t="s">
        <v>74</v>
      </c>
      <c r="AF378" s="71">
        <f t="shared" si="26"/>
        <v>0</v>
      </c>
      <c r="AG378" s="70">
        <v>0</v>
      </c>
      <c r="AH378" s="70">
        <v>0</v>
      </c>
      <c r="AI378" s="76" t="s">
        <v>74</v>
      </c>
      <c r="AJ378" s="67">
        <v>0</v>
      </c>
      <c r="AK378" s="76" t="s">
        <v>74</v>
      </c>
      <c r="AL378" s="76" t="s">
        <v>74</v>
      </c>
      <c r="AM378" s="71">
        <f t="shared" si="27"/>
        <v>0</v>
      </c>
      <c r="AN378" s="71">
        <f>+K378+AC378-AH378</f>
        <v>24500000</v>
      </c>
      <c r="AO378" s="67" t="s">
        <v>94</v>
      </c>
      <c r="AP378" s="70">
        <v>0</v>
      </c>
      <c r="AQ378" s="67" t="s">
        <v>94</v>
      </c>
      <c r="AR378" s="70">
        <v>0</v>
      </c>
      <c r="AS378" s="80" t="s">
        <v>74</v>
      </c>
      <c r="AT378" s="135">
        <v>0</v>
      </c>
      <c r="AU378" s="82">
        <f t="shared" si="28"/>
        <v>24500000</v>
      </c>
      <c r="AV378" s="83">
        <f t="shared" si="29"/>
        <v>0</v>
      </c>
      <c r="AW378" s="80" t="s">
        <v>74</v>
      </c>
      <c r="AX378" s="67" t="s">
        <v>95</v>
      </c>
      <c r="AY378" s="185" t="s">
        <v>12673</v>
      </c>
      <c r="AZ378" s="68" t="s">
        <v>66</v>
      </c>
      <c r="BA378" s="68" t="s">
        <v>66</v>
      </c>
    </row>
    <row r="379" spans="2:53" s="178" customFormat="1" ht="14.45" customHeight="1" x14ac:dyDescent="0.25">
      <c r="B379" s="68">
        <v>2024</v>
      </c>
      <c r="C379" s="68">
        <v>891780111</v>
      </c>
      <c r="D379" s="69" t="s">
        <v>64</v>
      </c>
      <c r="E379" s="71" t="s">
        <v>12672</v>
      </c>
      <c r="F379" s="70" t="s">
        <v>12671</v>
      </c>
      <c r="G379" s="251">
        <v>0</v>
      </c>
      <c r="H379" s="67" t="s">
        <v>72</v>
      </c>
      <c r="I379" s="69" t="s">
        <v>723</v>
      </c>
      <c r="J379" s="70" t="s">
        <v>12670</v>
      </c>
      <c r="K379" s="70">
        <v>24500000</v>
      </c>
      <c r="L379" s="68" t="s">
        <v>67</v>
      </c>
      <c r="M379" s="71" t="s">
        <v>12669</v>
      </c>
      <c r="N379" s="71">
        <v>1082867068</v>
      </c>
      <c r="O379" s="71">
        <v>1834</v>
      </c>
      <c r="P379" s="334">
        <v>45516</v>
      </c>
      <c r="Q379" s="70">
        <v>827000000</v>
      </c>
      <c r="R379" s="334">
        <v>45538</v>
      </c>
      <c r="S379" s="70">
        <v>24500000</v>
      </c>
      <c r="T379" s="67" t="s">
        <v>66</v>
      </c>
      <c r="U379" s="71">
        <v>1082939683</v>
      </c>
      <c r="V379" s="71" t="s">
        <v>12134</v>
      </c>
      <c r="W379" s="78">
        <v>45534</v>
      </c>
      <c r="X379" s="78">
        <v>45538</v>
      </c>
      <c r="Y379" s="251" t="s">
        <v>74</v>
      </c>
      <c r="Z379" s="78">
        <v>45650</v>
      </c>
      <c r="AA379" s="71">
        <f t="shared" si="25"/>
        <v>112</v>
      </c>
      <c r="AB379" s="70">
        <v>0</v>
      </c>
      <c r="AC379" s="70">
        <v>0</v>
      </c>
      <c r="AD379" s="70">
        <v>0</v>
      </c>
      <c r="AE379" s="76" t="s">
        <v>74</v>
      </c>
      <c r="AF379" s="71">
        <f t="shared" si="26"/>
        <v>0</v>
      </c>
      <c r="AG379" s="70">
        <v>1</v>
      </c>
      <c r="AH379" s="70">
        <v>19600000</v>
      </c>
      <c r="AI379" s="76">
        <v>45546</v>
      </c>
      <c r="AJ379" s="67">
        <v>0</v>
      </c>
      <c r="AK379" s="76" t="s">
        <v>74</v>
      </c>
      <c r="AL379" s="76" t="s">
        <v>74</v>
      </c>
      <c r="AM379" s="71">
        <f t="shared" si="27"/>
        <v>0</v>
      </c>
      <c r="AN379" s="71">
        <f>+K379+AC379-AH379</f>
        <v>4900000</v>
      </c>
      <c r="AO379" s="67" t="s">
        <v>94</v>
      </c>
      <c r="AP379" s="70">
        <v>0</v>
      </c>
      <c r="AQ379" s="67" t="s">
        <v>94</v>
      </c>
      <c r="AR379" s="70">
        <v>0</v>
      </c>
      <c r="AS379" s="80" t="s">
        <v>74</v>
      </c>
      <c r="AT379" s="135">
        <v>0</v>
      </c>
      <c r="AU379" s="82">
        <f t="shared" si="28"/>
        <v>4900000</v>
      </c>
      <c r="AV379" s="83">
        <f t="shared" si="29"/>
        <v>0</v>
      </c>
      <c r="AW379" s="80" t="s">
        <v>74</v>
      </c>
      <c r="AX379" s="67" t="s">
        <v>95</v>
      </c>
      <c r="AY379" s="185" t="s">
        <v>12668</v>
      </c>
      <c r="AZ379" s="68" t="s">
        <v>66</v>
      </c>
      <c r="BA379" s="68" t="s">
        <v>66</v>
      </c>
    </row>
    <row r="380" spans="2:53" s="178" customFormat="1" ht="14.45" customHeight="1" x14ac:dyDescent="0.25">
      <c r="B380" s="68">
        <v>2024</v>
      </c>
      <c r="C380" s="68">
        <v>891780111</v>
      </c>
      <c r="D380" s="69" t="s">
        <v>64</v>
      </c>
      <c r="E380" s="70" t="s">
        <v>12667</v>
      </c>
      <c r="F380" s="70" t="s">
        <v>12666</v>
      </c>
      <c r="G380" s="251">
        <v>0</v>
      </c>
      <c r="H380" s="67" t="s">
        <v>72</v>
      </c>
      <c r="I380" s="69" t="s">
        <v>65</v>
      </c>
      <c r="J380" s="70" t="s">
        <v>12665</v>
      </c>
      <c r="K380" s="70">
        <v>27375380</v>
      </c>
      <c r="L380" s="68" t="s">
        <v>67</v>
      </c>
      <c r="M380" s="71" t="s">
        <v>835</v>
      </c>
      <c r="N380" s="71">
        <v>1082881269</v>
      </c>
      <c r="O380" s="71">
        <v>1994</v>
      </c>
      <c r="P380" s="334">
        <v>45532</v>
      </c>
      <c r="Q380" s="70">
        <v>27375380</v>
      </c>
      <c r="R380" s="334">
        <v>45534</v>
      </c>
      <c r="S380" s="71">
        <v>27375380</v>
      </c>
      <c r="T380" s="67" t="s">
        <v>66</v>
      </c>
      <c r="U380" s="71">
        <v>1082939683</v>
      </c>
      <c r="V380" s="71" t="s">
        <v>12134</v>
      </c>
      <c r="W380" s="78">
        <v>45534</v>
      </c>
      <c r="X380" s="78">
        <v>45534</v>
      </c>
      <c r="Y380" s="251" t="s">
        <v>74</v>
      </c>
      <c r="Z380" s="78">
        <v>45539</v>
      </c>
      <c r="AA380" s="71">
        <f t="shared" si="25"/>
        <v>5</v>
      </c>
      <c r="AB380" s="70">
        <v>0</v>
      </c>
      <c r="AC380" s="70">
        <v>0</v>
      </c>
      <c r="AD380" s="70">
        <v>0</v>
      </c>
      <c r="AE380" s="76" t="s">
        <v>74</v>
      </c>
      <c r="AF380" s="71">
        <f t="shared" si="26"/>
        <v>0</v>
      </c>
      <c r="AG380" s="70">
        <v>0</v>
      </c>
      <c r="AH380" s="70">
        <v>0</v>
      </c>
      <c r="AI380" s="76" t="s">
        <v>74</v>
      </c>
      <c r="AJ380" s="67">
        <v>0</v>
      </c>
      <c r="AK380" s="76" t="s">
        <v>74</v>
      </c>
      <c r="AL380" s="76" t="s">
        <v>74</v>
      </c>
      <c r="AM380" s="71">
        <f t="shared" si="27"/>
        <v>0</v>
      </c>
      <c r="AN380" s="71">
        <f>+K380+AC380-AH380</f>
        <v>27375380</v>
      </c>
      <c r="AO380" s="67" t="s">
        <v>66</v>
      </c>
      <c r="AP380" s="70">
        <v>27375380</v>
      </c>
      <c r="AQ380" s="67" t="s">
        <v>94</v>
      </c>
      <c r="AR380" s="70">
        <v>0</v>
      </c>
      <c r="AS380" s="80" t="s">
        <v>74</v>
      </c>
      <c r="AT380" s="135">
        <v>0</v>
      </c>
      <c r="AU380" s="82">
        <f t="shared" si="28"/>
        <v>27375380</v>
      </c>
      <c r="AV380" s="83">
        <f t="shared" si="29"/>
        <v>0</v>
      </c>
      <c r="AW380" s="80" t="s">
        <v>74</v>
      </c>
      <c r="AX380" s="67" t="s">
        <v>95</v>
      </c>
      <c r="AY380" s="185" t="s">
        <v>12664</v>
      </c>
      <c r="AZ380" s="68" t="s">
        <v>66</v>
      </c>
      <c r="BA380" s="68" t="s">
        <v>66</v>
      </c>
    </row>
    <row r="381" spans="2:53" s="178" customFormat="1" ht="14.45" customHeight="1" x14ac:dyDescent="0.25">
      <c r="B381" s="68">
        <v>2024</v>
      </c>
      <c r="C381" s="68">
        <v>891780111</v>
      </c>
      <c r="D381" s="69" t="s">
        <v>64</v>
      </c>
      <c r="E381" s="70" t="s">
        <v>12663</v>
      </c>
      <c r="F381" s="70" t="s">
        <v>12662</v>
      </c>
      <c r="G381" s="251">
        <v>0</v>
      </c>
      <c r="H381" s="67" t="s">
        <v>72</v>
      </c>
      <c r="I381" s="69" t="s">
        <v>723</v>
      </c>
      <c r="J381" s="70" t="s">
        <v>12661</v>
      </c>
      <c r="K381" s="70">
        <v>25800000</v>
      </c>
      <c r="L381" s="68" t="s">
        <v>67</v>
      </c>
      <c r="M381" s="71" t="s">
        <v>12660</v>
      </c>
      <c r="N381" s="71">
        <v>1081786410</v>
      </c>
      <c r="O381" s="71">
        <v>1856</v>
      </c>
      <c r="P381" s="334">
        <v>45517</v>
      </c>
      <c r="Q381" s="70">
        <v>857550000</v>
      </c>
      <c r="R381" s="334">
        <v>45538</v>
      </c>
      <c r="S381" s="70">
        <v>25800000</v>
      </c>
      <c r="T381" s="67" t="s">
        <v>66</v>
      </c>
      <c r="U381" s="71">
        <v>1082939683</v>
      </c>
      <c r="V381" s="71" t="s">
        <v>12134</v>
      </c>
      <c r="W381" s="78">
        <v>45534</v>
      </c>
      <c r="X381" s="78">
        <v>45538</v>
      </c>
      <c r="Y381" s="251" t="s">
        <v>74</v>
      </c>
      <c r="Z381" s="78">
        <v>45657</v>
      </c>
      <c r="AA381" s="71">
        <f t="shared" si="25"/>
        <v>119</v>
      </c>
      <c r="AB381" s="70">
        <v>0</v>
      </c>
      <c r="AC381" s="70">
        <v>0</v>
      </c>
      <c r="AD381" s="70">
        <v>0</v>
      </c>
      <c r="AE381" s="76" t="s">
        <v>74</v>
      </c>
      <c r="AF381" s="71">
        <f t="shared" si="26"/>
        <v>0</v>
      </c>
      <c r="AG381" s="70">
        <v>0</v>
      </c>
      <c r="AH381" s="70">
        <v>0</v>
      </c>
      <c r="AI381" s="76" t="s">
        <v>74</v>
      </c>
      <c r="AJ381" s="67">
        <v>0</v>
      </c>
      <c r="AK381" s="76" t="s">
        <v>74</v>
      </c>
      <c r="AL381" s="76" t="s">
        <v>74</v>
      </c>
      <c r="AM381" s="71">
        <f t="shared" si="27"/>
        <v>0</v>
      </c>
      <c r="AN381" s="71">
        <f>+K381+AC381-AH381</f>
        <v>25800000</v>
      </c>
      <c r="AO381" s="67" t="s">
        <v>94</v>
      </c>
      <c r="AP381" s="70">
        <v>0</v>
      </c>
      <c r="AQ381" s="67" t="s">
        <v>94</v>
      </c>
      <c r="AR381" s="70">
        <v>0</v>
      </c>
      <c r="AS381" s="80" t="s">
        <v>74</v>
      </c>
      <c r="AT381" s="135">
        <v>0</v>
      </c>
      <c r="AU381" s="82">
        <f t="shared" si="28"/>
        <v>25800000</v>
      </c>
      <c r="AV381" s="83">
        <f t="shared" si="29"/>
        <v>0</v>
      </c>
      <c r="AW381" s="80" t="s">
        <v>74</v>
      </c>
      <c r="AX381" s="67" t="s">
        <v>95</v>
      </c>
      <c r="AY381" s="185" t="s">
        <v>12659</v>
      </c>
      <c r="AZ381" s="68" t="s">
        <v>66</v>
      </c>
      <c r="BA381" s="68" t="s">
        <v>66</v>
      </c>
    </row>
    <row r="382" spans="2:53" s="178" customFormat="1" ht="14.45" customHeight="1" x14ac:dyDescent="0.25">
      <c r="B382" s="68">
        <v>2024</v>
      </c>
      <c r="C382" s="68">
        <v>891780111</v>
      </c>
      <c r="D382" s="69" t="s">
        <v>64</v>
      </c>
      <c r="E382" s="70" t="s">
        <v>12658</v>
      </c>
      <c r="F382" s="70" t="s">
        <v>12657</v>
      </c>
      <c r="G382" s="251">
        <v>0</v>
      </c>
      <c r="H382" s="67" t="s">
        <v>72</v>
      </c>
      <c r="I382" s="69" t="s">
        <v>723</v>
      </c>
      <c r="J382" s="70" t="s">
        <v>12656</v>
      </c>
      <c r="K382" s="70">
        <v>53416800</v>
      </c>
      <c r="L382" s="68" t="s">
        <v>67</v>
      </c>
      <c r="M382" s="71" t="s">
        <v>12182</v>
      </c>
      <c r="N382" s="71">
        <v>900587026</v>
      </c>
      <c r="O382" s="316" t="s">
        <v>12655</v>
      </c>
      <c r="P382" s="334" t="s">
        <v>12654</v>
      </c>
      <c r="Q382" s="70">
        <v>53433400</v>
      </c>
      <c r="R382" s="334">
        <v>45534</v>
      </c>
      <c r="S382" s="70">
        <v>53416800</v>
      </c>
      <c r="T382" s="67" t="s">
        <v>66</v>
      </c>
      <c r="U382" s="71">
        <v>1082939683</v>
      </c>
      <c r="V382" s="71" t="s">
        <v>12134</v>
      </c>
      <c r="W382" s="78">
        <v>45534</v>
      </c>
      <c r="X382" s="78">
        <v>45534</v>
      </c>
      <c r="Y382" s="251" t="s">
        <v>74</v>
      </c>
      <c r="Z382" s="78">
        <v>45565</v>
      </c>
      <c r="AA382" s="71">
        <f t="shared" si="25"/>
        <v>31</v>
      </c>
      <c r="AB382" s="70">
        <v>0</v>
      </c>
      <c r="AC382" s="70">
        <v>0</v>
      </c>
      <c r="AD382" s="70">
        <v>0</v>
      </c>
      <c r="AE382" s="76" t="s">
        <v>74</v>
      </c>
      <c r="AF382" s="71">
        <f t="shared" si="26"/>
        <v>0</v>
      </c>
      <c r="AG382" s="70">
        <v>0</v>
      </c>
      <c r="AH382" s="70">
        <v>0</v>
      </c>
      <c r="AI382" s="76" t="s">
        <v>74</v>
      </c>
      <c r="AJ382" s="67">
        <v>0</v>
      </c>
      <c r="AK382" s="76" t="s">
        <v>74</v>
      </c>
      <c r="AL382" s="76" t="s">
        <v>74</v>
      </c>
      <c r="AM382" s="71">
        <f t="shared" si="27"/>
        <v>0</v>
      </c>
      <c r="AN382" s="71">
        <f>+K382+AC382-AH382</f>
        <v>53416800</v>
      </c>
      <c r="AO382" s="67" t="s">
        <v>66</v>
      </c>
      <c r="AP382" s="70">
        <v>53416800</v>
      </c>
      <c r="AQ382" s="67" t="s">
        <v>94</v>
      </c>
      <c r="AR382" s="70">
        <v>0</v>
      </c>
      <c r="AS382" s="80" t="s">
        <v>74</v>
      </c>
      <c r="AT382" s="135">
        <v>0</v>
      </c>
      <c r="AU382" s="82">
        <f t="shared" si="28"/>
        <v>53416800</v>
      </c>
      <c r="AV382" s="83">
        <f t="shared" si="29"/>
        <v>0</v>
      </c>
      <c r="AW382" s="80" t="s">
        <v>74</v>
      </c>
      <c r="AX382" s="67" t="s">
        <v>95</v>
      </c>
      <c r="AY382" s="185" t="s">
        <v>12653</v>
      </c>
      <c r="AZ382" s="68" t="s">
        <v>66</v>
      </c>
      <c r="BA382" s="68" t="s">
        <v>66</v>
      </c>
    </row>
    <row r="383" spans="2:53" s="178" customFormat="1" ht="14.45" customHeight="1" x14ac:dyDescent="0.25">
      <c r="B383" s="68">
        <v>2024</v>
      </c>
      <c r="C383" s="68">
        <v>891780111</v>
      </c>
      <c r="D383" s="69" t="s">
        <v>64</v>
      </c>
      <c r="E383" s="70" t="s">
        <v>12652</v>
      </c>
      <c r="F383" s="70" t="s">
        <v>12651</v>
      </c>
      <c r="G383" s="251">
        <v>0</v>
      </c>
      <c r="H383" s="67" t="s">
        <v>72</v>
      </c>
      <c r="I383" s="69" t="s">
        <v>723</v>
      </c>
      <c r="J383" s="70" t="s">
        <v>12650</v>
      </c>
      <c r="K383" s="70">
        <v>26500000</v>
      </c>
      <c r="L383" s="68" t="s">
        <v>67</v>
      </c>
      <c r="M383" s="71" t="s">
        <v>3544</v>
      </c>
      <c r="N383" s="71">
        <v>1082944320</v>
      </c>
      <c r="O383" s="71">
        <v>1834</v>
      </c>
      <c r="P383" s="334">
        <v>45516</v>
      </c>
      <c r="Q383" s="70">
        <v>827000000</v>
      </c>
      <c r="R383" s="334">
        <v>45538</v>
      </c>
      <c r="S383" s="70">
        <v>26500000</v>
      </c>
      <c r="T383" s="67" t="s">
        <v>66</v>
      </c>
      <c r="U383" s="71">
        <v>1082939683</v>
      </c>
      <c r="V383" s="71" t="s">
        <v>12134</v>
      </c>
      <c r="W383" s="78">
        <v>45538</v>
      </c>
      <c r="X383" s="78">
        <v>45538</v>
      </c>
      <c r="Y383" s="251" t="s">
        <v>74</v>
      </c>
      <c r="Z383" s="78">
        <v>45650</v>
      </c>
      <c r="AA383" s="71">
        <f t="shared" si="25"/>
        <v>112</v>
      </c>
      <c r="AB383" s="70">
        <v>0</v>
      </c>
      <c r="AC383" s="70">
        <v>0</v>
      </c>
      <c r="AD383" s="70">
        <v>0</v>
      </c>
      <c r="AE383" s="76" t="s">
        <v>74</v>
      </c>
      <c r="AF383" s="71">
        <f t="shared" si="26"/>
        <v>0</v>
      </c>
      <c r="AG383" s="70">
        <v>0</v>
      </c>
      <c r="AH383" s="70">
        <v>0</v>
      </c>
      <c r="AI383" s="76" t="s">
        <v>74</v>
      </c>
      <c r="AJ383" s="67">
        <v>0</v>
      </c>
      <c r="AK383" s="76" t="s">
        <v>74</v>
      </c>
      <c r="AL383" s="76" t="s">
        <v>74</v>
      </c>
      <c r="AM383" s="71">
        <f t="shared" si="27"/>
        <v>0</v>
      </c>
      <c r="AN383" s="71">
        <f>+K383+AC383-AH383</f>
        <v>26500000</v>
      </c>
      <c r="AO383" s="67" t="s">
        <v>94</v>
      </c>
      <c r="AP383" s="70">
        <v>0</v>
      </c>
      <c r="AQ383" s="67" t="s">
        <v>94</v>
      </c>
      <c r="AR383" s="70">
        <v>0</v>
      </c>
      <c r="AS383" s="80" t="s">
        <v>74</v>
      </c>
      <c r="AT383" s="135">
        <v>0</v>
      </c>
      <c r="AU383" s="82">
        <f t="shared" si="28"/>
        <v>26500000</v>
      </c>
      <c r="AV383" s="83">
        <f t="shared" si="29"/>
        <v>0</v>
      </c>
      <c r="AW383" s="80" t="s">
        <v>74</v>
      </c>
      <c r="AX383" s="67" t="s">
        <v>95</v>
      </c>
      <c r="AY383" s="185" t="s">
        <v>12649</v>
      </c>
      <c r="AZ383" s="68" t="s">
        <v>66</v>
      </c>
      <c r="BA383" s="68" t="s">
        <v>66</v>
      </c>
    </row>
    <row r="384" spans="2:53" s="178" customFormat="1" ht="14.45" customHeight="1" x14ac:dyDescent="0.25">
      <c r="B384" s="68">
        <v>2024</v>
      </c>
      <c r="C384" s="68">
        <v>891780111</v>
      </c>
      <c r="D384" s="69" t="s">
        <v>64</v>
      </c>
      <c r="E384" s="70" t="s">
        <v>12648</v>
      </c>
      <c r="F384" s="70" t="s">
        <v>12647</v>
      </c>
      <c r="G384" s="251">
        <v>0</v>
      </c>
      <c r="H384" s="67" t="s">
        <v>72</v>
      </c>
      <c r="I384" s="69" t="s">
        <v>723</v>
      </c>
      <c r="J384" s="70" t="s">
        <v>12533</v>
      </c>
      <c r="K384" s="70">
        <v>26500000</v>
      </c>
      <c r="L384" s="68" t="s">
        <v>67</v>
      </c>
      <c r="M384" s="71" t="s">
        <v>12646</v>
      </c>
      <c r="N384" s="71">
        <v>1221972585</v>
      </c>
      <c r="O384" s="71">
        <v>1834</v>
      </c>
      <c r="P384" s="334">
        <v>45516</v>
      </c>
      <c r="Q384" s="70">
        <v>827000000</v>
      </c>
      <c r="R384" s="334">
        <v>45540</v>
      </c>
      <c r="S384" s="70">
        <v>26500000</v>
      </c>
      <c r="T384" s="67" t="s">
        <v>66</v>
      </c>
      <c r="U384" s="71">
        <v>1082939683</v>
      </c>
      <c r="V384" s="71" t="s">
        <v>12134</v>
      </c>
      <c r="W384" s="78">
        <v>45538</v>
      </c>
      <c r="X384" s="78">
        <v>45540</v>
      </c>
      <c r="Y384" s="251" t="s">
        <v>74</v>
      </c>
      <c r="Z384" s="78">
        <v>45650</v>
      </c>
      <c r="AA384" s="71">
        <f t="shared" si="25"/>
        <v>110</v>
      </c>
      <c r="AB384" s="70">
        <v>0</v>
      </c>
      <c r="AC384" s="70">
        <v>0</v>
      </c>
      <c r="AD384" s="70">
        <v>0</v>
      </c>
      <c r="AE384" s="76" t="s">
        <v>74</v>
      </c>
      <c r="AF384" s="71">
        <f t="shared" si="26"/>
        <v>0</v>
      </c>
      <c r="AG384" s="70">
        <v>0</v>
      </c>
      <c r="AH384" s="70">
        <v>0</v>
      </c>
      <c r="AI384" s="76" t="s">
        <v>74</v>
      </c>
      <c r="AJ384" s="67">
        <v>0</v>
      </c>
      <c r="AK384" s="76" t="s">
        <v>74</v>
      </c>
      <c r="AL384" s="76" t="s">
        <v>74</v>
      </c>
      <c r="AM384" s="71">
        <f t="shared" si="27"/>
        <v>0</v>
      </c>
      <c r="AN384" s="71">
        <f>+K384+AC384-AH384</f>
        <v>26500000</v>
      </c>
      <c r="AO384" s="67" t="s">
        <v>94</v>
      </c>
      <c r="AP384" s="70">
        <v>0</v>
      </c>
      <c r="AQ384" s="67" t="s">
        <v>94</v>
      </c>
      <c r="AR384" s="70">
        <v>0</v>
      </c>
      <c r="AS384" s="80" t="s">
        <v>74</v>
      </c>
      <c r="AT384" s="135">
        <v>0</v>
      </c>
      <c r="AU384" s="82">
        <f t="shared" si="28"/>
        <v>26500000</v>
      </c>
      <c r="AV384" s="83">
        <f t="shared" si="29"/>
        <v>0</v>
      </c>
      <c r="AW384" s="80" t="s">
        <v>74</v>
      </c>
      <c r="AX384" s="67" t="s">
        <v>95</v>
      </c>
      <c r="AY384" s="185" t="s">
        <v>12645</v>
      </c>
      <c r="AZ384" s="68" t="s">
        <v>66</v>
      </c>
      <c r="BA384" s="68" t="s">
        <v>66</v>
      </c>
    </row>
    <row r="385" spans="2:53" s="178" customFormat="1" ht="14.45" customHeight="1" x14ac:dyDescent="0.25">
      <c r="B385" s="68">
        <v>2024</v>
      </c>
      <c r="C385" s="68">
        <v>891780111</v>
      </c>
      <c r="D385" s="69" t="s">
        <v>64</v>
      </c>
      <c r="E385" s="70" t="s">
        <v>12644</v>
      </c>
      <c r="F385" s="70" t="s">
        <v>12643</v>
      </c>
      <c r="G385" s="251">
        <v>0</v>
      </c>
      <c r="H385" s="67" t="s">
        <v>72</v>
      </c>
      <c r="I385" s="69" t="s">
        <v>723</v>
      </c>
      <c r="J385" s="70" t="s">
        <v>12642</v>
      </c>
      <c r="K385" s="70">
        <v>24500000</v>
      </c>
      <c r="L385" s="68" t="s">
        <v>67</v>
      </c>
      <c r="M385" s="71" t="s">
        <v>12641</v>
      </c>
      <c r="N385" s="71">
        <v>1083003889</v>
      </c>
      <c r="O385" s="71">
        <v>1834</v>
      </c>
      <c r="P385" s="334">
        <v>45516</v>
      </c>
      <c r="Q385" s="70">
        <v>827000000</v>
      </c>
      <c r="R385" s="334">
        <v>45540</v>
      </c>
      <c r="S385" s="70">
        <v>24500000</v>
      </c>
      <c r="T385" s="67" t="s">
        <v>66</v>
      </c>
      <c r="U385" s="71">
        <v>1082939683</v>
      </c>
      <c r="V385" s="71" t="s">
        <v>12134</v>
      </c>
      <c r="W385" s="78">
        <v>45538</v>
      </c>
      <c r="X385" s="78">
        <v>45540</v>
      </c>
      <c r="Y385" s="251" t="s">
        <v>74</v>
      </c>
      <c r="Z385" s="78">
        <v>45650</v>
      </c>
      <c r="AA385" s="71">
        <f t="shared" si="25"/>
        <v>110</v>
      </c>
      <c r="AB385" s="70">
        <v>0</v>
      </c>
      <c r="AC385" s="70">
        <v>0</v>
      </c>
      <c r="AD385" s="70">
        <v>0</v>
      </c>
      <c r="AE385" s="76" t="s">
        <v>74</v>
      </c>
      <c r="AF385" s="71">
        <f t="shared" si="26"/>
        <v>0</v>
      </c>
      <c r="AG385" s="70">
        <v>0</v>
      </c>
      <c r="AH385" s="70">
        <v>22050000</v>
      </c>
      <c r="AI385" s="76">
        <v>45546</v>
      </c>
      <c r="AJ385" s="67">
        <v>0</v>
      </c>
      <c r="AK385" s="76" t="s">
        <v>74</v>
      </c>
      <c r="AL385" s="76" t="s">
        <v>74</v>
      </c>
      <c r="AM385" s="71">
        <f t="shared" si="27"/>
        <v>0</v>
      </c>
      <c r="AN385" s="71">
        <f>+K385+AC385-AH385</f>
        <v>2450000</v>
      </c>
      <c r="AO385" s="67" t="s">
        <v>94</v>
      </c>
      <c r="AP385" s="70">
        <v>0</v>
      </c>
      <c r="AQ385" s="67" t="s">
        <v>94</v>
      </c>
      <c r="AR385" s="70">
        <v>0</v>
      </c>
      <c r="AS385" s="80" t="s">
        <v>74</v>
      </c>
      <c r="AT385" s="135">
        <v>0</v>
      </c>
      <c r="AU385" s="82">
        <f t="shared" si="28"/>
        <v>2450000</v>
      </c>
      <c r="AV385" s="83">
        <f t="shared" si="29"/>
        <v>0</v>
      </c>
      <c r="AW385" s="80" t="s">
        <v>74</v>
      </c>
      <c r="AX385" s="67" t="s">
        <v>95</v>
      </c>
      <c r="AY385" s="185" t="s">
        <v>12640</v>
      </c>
      <c r="AZ385" s="68" t="s">
        <v>66</v>
      </c>
      <c r="BA385" s="68" t="s">
        <v>66</v>
      </c>
    </row>
    <row r="386" spans="2:53" s="178" customFormat="1" ht="14.45" customHeight="1" x14ac:dyDescent="0.25">
      <c r="B386" s="68">
        <v>2024</v>
      </c>
      <c r="C386" s="68">
        <v>891780111</v>
      </c>
      <c r="D386" s="69" t="s">
        <v>64</v>
      </c>
      <c r="E386" s="70" t="s">
        <v>12639</v>
      </c>
      <c r="F386" s="70" t="s">
        <v>12638</v>
      </c>
      <c r="G386" s="251">
        <v>0</v>
      </c>
      <c r="H386" s="67" t="s">
        <v>72</v>
      </c>
      <c r="I386" s="69" t="s">
        <v>723</v>
      </c>
      <c r="J386" s="70" t="s">
        <v>12637</v>
      </c>
      <c r="K386" s="70">
        <v>25800000</v>
      </c>
      <c r="L386" s="68" t="s">
        <v>67</v>
      </c>
      <c r="M386" s="71" t="s">
        <v>12636</v>
      </c>
      <c r="N386" s="71">
        <v>57290415</v>
      </c>
      <c r="O386" s="71">
        <v>1856</v>
      </c>
      <c r="P386" s="334">
        <v>45517</v>
      </c>
      <c r="Q386" s="70">
        <v>857550000</v>
      </c>
      <c r="R386" s="334">
        <v>45540</v>
      </c>
      <c r="S386" s="70">
        <v>25800000</v>
      </c>
      <c r="T386" s="67" t="s">
        <v>66</v>
      </c>
      <c r="U386" s="71">
        <v>1082939683</v>
      </c>
      <c r="V386" s="71" t="s">
        <v>12134</v>
      </c>
      <c r="W386" s="78">
        <v>45538</v>
      </c>
      <c r="X386" s="78">
        <v>45540</v>
      </c>
      <c r="Y386" s="251" t="s">
        <v>74</v>
      </c>
      <c r="Z386" s="78">
        <v>45657</v>
      </c>
      <c r="AA386" s="71">
        <f t="shared" si="25"/>
        <v>117</v>
      </c>
      <c r="AB386" s="70">
        <v>0</v>
      </c>
      <c r="AC386" s="70">
        <v>0</v>
      </c>
      <c r="AD386" s="70">
        <v>0</v>
      </c>
      <c r="AE386" s="76" t="s">
        <v>74</v>
      </c>
      <c r="AF386" s="71">
        <f t="shared" si="26"/>
        <v>0</v>
      </c>
      <c r="AG386" s="70">
        <v>0</v>
      </c>
      <c r="AH386" s="70">
        <v>0</v>
      </c>
      <c r="AI386" s="76" t="s">
        <v>74</v>
      </c>
      <c r="AJ386" s="67">
        <v>0</v>
      </c>
      <c r="AK386" s="76" t="s">
        <v>74</v>
      </c>
      <c r="AL386" s="76" t="s">
        <v>74</v>
      </c>
      <c r="AM386" s="71">
        <f t="shared" si="27"/>
        <v>0</v>
      </c>
      <c r="AN386" s="71">
        <f>+K386+AC386-AH386</f>
        <v>25800000</v>
      </c>
      <c r="AO386" s="67" t="s">
        <v>94</v>
      </c>
      <c r="AP386" s="70">
        <v>0</v>
      </c>
      <c r="AQ386" s="67" t="s">
        <v>94</v>
      </c>
      <c r="AR386" s="70">
        <v>0</v>
      </c>
      <c r="AS386" s="80" t="s">
        <v>74</v>
      </c>
      <c r="AT386" s="135">
        <v>0</v>
      </c>
      <c r="AU386" s="82">
        <f t="shared" si="28"/>
        <v>25800000</v>
      </c>
      <c r="AV386" s="83">
        <f t="shared" si="29"/>
        <v>0</v>
      </c>
      <c r="AW386" s="80" t="s">
        <v>74</v>
      </c>
      <c r="AX386" s="67" t="s">
        <v>95</v>
      </c>
      <c r="AY386" s="185" t="s">
        <v>12635</v>
      </c>
      <c r="AZ386" s="68" t="s">
        <v>66</v>
      </c>
      <c r="BA386" s="68" t="s">
        <v>66</v>
      </c>
    </row>
    <row r="387" spans="2:53" s="178" customFormat="1" ht="14.45" customHeight="1" x14ac:dyDescent="0.25">
      <c r="B387" s="68">
        <v>2024</v>
      </c>
      <c r="C387" s="68">
        <v>891780111</v>
      </c>
      <c r="D387" s="69" t="s">
        <v>64</v>
      </c>
      <c r="E387" s="70" t="s">
        <v>12634</v>
      </c>
      <c r="F387" s="70" t="s">
        <v>12633</v>
      </c>
      <c r="G387" s="251">
        <v>0</v>
      </c>
      <c r="H387" s="67" t="s">
        <v>72</v>
      </c>
      <c r="I387" s="69" t="s">
        <v>723</v>
      </c>
      <c r="J387" s="70" t="s">
        <v>12632</v>
      </c>
      <c r="K387" s="70">
        <v>24500000</v>
      </c>
      <c r="L387" s="68" t="s">
        <v>67</v>
      </c>
      <c r="M387" s="71" t="s">
        <v>12631</v>
      </c>
      <c r="N387" s="71">
        <v>36725021</v>
      </c>
      <c r="O387" s="71">
        <v>1834</v>
      </c>
      <c r="P387" s="334">
        <v>45516</v>
      </c>
      <c r="Q387" s="70">
        <v>827000000</v>
      </c>
      <c r="R387" s="334">
        <v>45540</v>
      </c>
      <c r="S387" s="70">
        <v>24500000</v>
      </c>
      <c r="T387" s="67" t="s">
        <v>66</v>
      </c>
      <c r="U387" s="71">
        <v>1082939683</v>
      </c>
      <c r="V387" s="71" t="s">
        <v>12134</v>
      </c>
      <c r="W387" s="78">
        <v>45539</v>
      </c>
      <c r="X387" s="78">
        <v>45540</v>
      </c>
      <c r="Y387" s="251" t="s">
        <v>74</v>
      </c>
      <c r="Z387" s="78">
        <v>45650</v>
      </c>
      <c r="AA387" s="71">
        <f t="shared" si="25"/>
        <v>110</v>
      </c>
      <c r="AB387" s="70">
        <v>0</v>
      </c>
      <c r="AC387" s="70">
        <v>0</v>
      </c>
      <c r="AD387" s="70">
        <v>0</v>
      </c>
      <c r="AE387" s="76" t="s">
        <v>74</v>
      </c>
      <c r="AF387" s="71">
        <f t="shared" si="26"/>
        <v>0</v>
      </c>
      <c r="AG387" s="70">
        <v>1</v>
      </c>
      <c r="AH387" s="70">
        <v>22050000</v>
      </c>
      <c r="AI387" s="76">
        <v>45546</v>
      </c>
      <c r="AJ387" s="67">
        <v>0</v>
      </c>
      <c r="AK387" s="76" t="s">
        <v>74</v>
      </c>
      <c r="AL387" s="76" t="s">
        <v>74</v>
      </c>
      <c r="AM387" s="71">
        <f t="shared" si="27"/>
        <v>0</v>
      </c>
      <c r="AN387" s="71">
        <f>+K387+AC387-AH387</f>
        <v>2450000</v>
      </c>
      <c r="AO387" s="67" t="s">
        <v>94</v>
      </c>
      <c r="AP387" s="70">
        <v>0</v>
      </c>
      <c r="AQ387" s="67" t="s">
        <v>94</v>
      </c>
      <c r="AR387" s="70">
        <v>0</v>
      </c>
      <c r="AS387" s="80" t="s">
        <v>74</v>
      </c>
      <c r="AT387" s="135">
        <v>2450000</v>
      </c>
      <c r="AU387" s="82">
        <f t="shared" si="28"/>
        <v>0</v>
      </c>
      <c r="AV387" s="83">
        <f t="shared" si="29"/>
        <v>1</v>
      </c>
      <c r="AW387" s="80" t="s">
        <v>74</v>
      </c>
      <c r="AX387" s="67" t="s">
        <v>95</v>
      </c>
      <c r="AY387" s="185" t="s">
        <v>12630</v>
      </c>
      <c r="AZ387" s="68" t="s">
        <v>66</v>
      </c>
      <c r="BA387" s="68" t="s">
        <v>66</v>
      </c>
    </row>
    <row r="388" spans="2:53" s="178" customFormat="1" ht="14.45" customHeight="1" x14ac:dyDescent="0.25">
      <c r="B388" s="68">
        <v>2024</v>
      </c>
      <c r="C388" s="68">
        <v>891780111</v>
      </c>
      <c r="D388" s="69" t="s">
        <v>64</v>
      </c>
      <c r="E388" s="70" t="s">
        <v>12629</v>
      </c>
      <c r="F388" s="70" t="s">
        <v>12628</v>
      </c>
      <c r="G388" s="325">
        <v>2020000100116</v>
      </c>
      <c r="H388" s="67" t="s">
        <v>72</v>
      </c>
      <c r="I388" s="69" t="s">
        <v>723</v>
      </c>
      <c r="J388" s="70" t="s">
        <v>12627</v>
      </c>
      <c r="K388" s="70">
        <v>8800000</v>
      </c>
      <c r="L388" s="68" t="s">
        <v>67</v>
      </c>
      <c r="M388" s="71" t="s">
        <v>11133</v>
      </c>
      <c r="N388" s="71">
        <v>1221977218</v>
      </c>
      <c r="O388" s="316" t="s">
        <v>12626</v>
      </c>
      <c r="P388" s="334" t="s">
        <v>12625</v>
      </c>
      <c r="Q388" s="75" t="s">
        <v>12624</v>
      </c>
      <c r="R388" s="334">
        <v>45539</v>
      </c>
      <c r="S388" s="70">
        <v>8800000</v>
      </c>
      <c r="T388" s="67" t="s">
        <v>66</v>
      </c>
      <c r="U388" s="71">
        <v>85461685</v>
      </c>
      <c r="V388" s="71" t="s">
        <v>12364</v>
      </c>
      <c r="W388" s="78">
        <v>45539</v>
      </c>
      <c r="X388" s="78">
        <v>45539</v>
      </c>
      <c r="Y388" s="251" t="s">
        <v>74</v>
      </c>
      <c r="Z388" s="78">
        <v>45656</v>
      </c>
      <c r="AA388" s="71">
        <f t="shared" si="25"/>
        <v>117</v>
      </c>
      <c r="AB388" s="70">
        <v>0</v>
      </c>
      <c r="AC388" s="70">
        <v>0</v>
      </c>
      <c r="AD388" s="70">
        <v>0</v>
      </c>
      <c r="AE388" s="76" t="s">
        <v>74</v>
      </c>
      <c r="AF388" s="71">
        <f t="shared" si="26"/>
        <v>0</v>
      </c>
      <c r="AG388" s="70">
        <v>0</v>
      </c>
      <c r="AH388" s="70">
        <v>0</v>
      </c>
      <c r="AI388" s="76" t="s">
        <v>74</v>
      </c>
      <c r="AJ388" s="67">
        <v>0</v>
      </c>
      <c r="AK388" s="76" t="s">
        <v>74</v>
      </c>
      <c r="AL388" s="76" t="s">
        <v>74</v>
      </c>
      <c r="AM388" s="71">
        <f t="shared" si="27"/>
        <v>0</v>
      </c>
      <c r="AN388" s="71">
        <f>+K388+AC388-AH388</f>
        <v>8800000</v>
      </c>
      <c r="AO388" s="67" t="s">
        <v>94</v>
      </c>
      <c r="AP388" s="70">
        <v>0</v>
      </c>
      <c r="AQ388" s="67" t="s">
        <v>94</v>
      </c>
      <c r="AR388" s="70">
        <v>0</v>
      </c>
      <c r="AS388" s="80" t="s">
        <v>74</v>
      </c>
      <c r="AT388" s="135">
        <v>0</v>
      </c>
      <c r="AU388" s="82">
        <f t="shared" si="28"/>
        <v>8800000</v>
      </c>
      <c r="AV388" s="83">
        <f t="shared" si="29"/>
        <v>0</v>
      </c>
      <c r="AW388" s="80" t="s">
        <v>74</v>
      </c>
      <c r="AX388" s="67" t="s">
        <v>95</v>
      </c>
      <c r="AY388" s="185" t="s">
        <v>12623</v>
      </c>
      <c r="AZ388" s="68" t="s">
        <v>66</v>
      </c>
      <c r="BA388" s="68" t="s">
        <v>66</v>
      </c>
    </row>
    <row r="389" spans="2:53" s="178" customFormat="1" ht="14.45" customHeight="1" x14ac:dyDescent="0.25">
      <c r="B389" s="68">
        <v>2024</v>
      </c>
      <c r="C389" s="68">
        <v>891780111</v>
      </c>
      <c r="D389" s="69" t="s">
        <v>64</v>
      </c>
      <c r="E389" s="70" t="s">
        <v>12622</v>
      </c>
      <c r="F389" s="70" t="s">
        <v>12621</v>
      </c>
      <c r="G389" s="325">
        <v>2020000100116</v>
      </c>
      <c r="H389" s="67" t="s">
        <v>72</v>
      </c>
      <c r="I389" s="69" t="s">
        <v>723</v>
      </c>
      <c r="J389" s="70" t="s">
        <v>12620</v>
      </c>
      <c r="K389" s="70">
        <v>30640000</v>
      </c>
      <c r="L389" s="68" t="s">
        <v>67</v>
      </c>
      <c r="M389" s="71" t="s">
        <v>12619</v>
      </c>
      <c r="N389" s="71">
        <v>36720072</v>
      </c>
      <c r="O389" s="316" t="s">
        <v>12618</v>
      </c>
      <c r="P389" s="334" t="s">
        <v>12617</v>
      </c>
      <c r="Q389" s="338">
        <v>274197040.10000002</v>
      </c>
      <c r="R389" s="334">
        <v>45539</v>
      </c>
      <c r="S389" s="70">
        <v>30640000</v>
      </c>
      <c r="T389" s="67" t="s">
        <v>66</v>
      </c>
      <c r="U389" s="71">
        <v>7597888</v>
      </c>
      <c r="V389" s="71" t="s">
        <v>1771</v>
      </c>
      <c r="W389" s="78">
        <v>45539</v>
      </c>
      <c r="X389" s="78">
        <v>45539</v>
      </c>
      <c r="Y389" s="251" t="s">
        <v>74</v>
      </c>
      <c r="Z389" s="78">
        <v>45777</v>
      </c>
      <c r="AA389" s="71">
        <f t="shared" si="25"/>
        <v>238</v>
      </c>
      <c r="AB389" s="70">
        <v>0</v>
      </c>
      <c r="AC389" s="70">
        <v>0</v>
      </c>
      <c r="AD389" s="70">
        <v>0</v>
      </c>
      <c r="AE389" s="76" t="s">
        <v>74</v>
      </c>
      <c r="AF389" s="71">
        <f t="shared" si="26"/>
        <v>0</v>
      </c>
      <c r="AG389" s="70">
        <v>0</v>
      </c>
      <c r="AH389" s="70">
        <v>0</v>
      </c>
      <c r="AI389" s="76" t="s">
        <v>74</v>
      </c>
      <c r="AJ389" s="67">
        <v>0</v>
      </c>
      <c r="AK389" s="76" t="s">
        <v>74</v>
      </c>
      <c r="AL389" s="76" t="s">
        <v>74</v>
      </c>
      <c r="AM389" s="71">
        <f t="shared" si="27"/>
        <v>0</v>
      </c>
      <c r="AN389" s="71">
        <f>+K389+AC389-AH389</f>
        <v>30640000</v>
      </c>
      <c r="AO389" s="67" t="s">
        <v>94</v>
      </c>
      <c r="AP389" s="70">
        <v>0</v>
      </c>
      <c r="AQ389" s="67" t="s">
        <v>94</v>
      </c>
      <c r="AR389" s="70">
        <v>0</v>
      </c>
      <c r="AS389" s="80" t="s">
        <v>74</v>
      </c>
      <c r="AT389" s="135">
        <v>0</v>
      </c>
      <c r="AU389" s="82">
        <f t="shared" si="28"/>
        <v>30640000</v>
      </c>
      <c r="AV389" s="83">
        <f t="shared" si="29"/>
        <v>0</v>
      </c>
      <c r="AW389" s="80" t="s">
        <v>74</v>
      </c>
      <c r="AX389" s="67" t="s">
        <v>95</v>
      </c>
      <c r="AY389" s="185" t="s">
        <v>12616</v>
      </c>
      <c r="AZ389" s="68" t="s">
        <v>66</v>
      </c>
      <c r="BA389" s="68" t="s">
        <v>66</v>
      </c>
    </row>
    <row r="390" spans="2:53" s="178" customFormat="1" ht="14.45" customHeight="1" x14ac:dyDescent="0.25">
      <c r="B390" s="68">
        <v>2024</v>
      </c>
      <c r="C390" s="68">
        <v>891780111</v>
      </c>
      <c r="D390" s="69" t="s">
        <v>64</v>
      </c>
      <c r="E390" s="70" t="s">
        <v>12615</v>
      </c>
      <c r="F390" s="70" t="s">
        <v>12614</v>
      </c>
      <c r="G390" s="251">
        <v>0</v>
      </c>
      <c r="H390" s="67" t="s">
        <v>72</v>
      </c>
      <c r="I390" s="69" t="s">
        <v>723</v>
      </c>
      <c r="J390" s="70" t="s">
        <v>12613</v>
      </c>
      <c r="K390" s="70">
        <v>28500000</v>
      </c>
      <c r="L390" s="68" t="s">
        <v>67</v>
      </c>
      <c r="M390" s="71" t="s">
        <v>12612</v>
      </c>
      <c r="N390" s="71">
        <v>16189818</v>
      </c>
      <c r="O390" s="71">
        <v>1954</v>
      </c>
      <c r="P390" s="334">
        <v>45527</v>
      </c>
      <c r="Q390" s="70">
        <v>28500000</v>
      </c>
      <c r="R390" s="334">
        <v>45541</v>
      </c>
      <c r="S390" s="70">
        <v>28500000</v>
      </c>
      <c r="T390" s="67" t="s">
        <v>66</v>
      </c>
      <c r="U390" s="71">
        <v>72005158</v>
      </c>
      <c r="V390" s="71" t="s">
        <v>12220</v>
      </c>
      <c r="W390" s="78">
        <v>45540</v>
      </c>
      <c r="X390" s="78">
        <v>45541</v>
      </c>
      <c r="Y390" s="251" t="s">
        <v>74</v>
      </c>
      <c r="Z390" s="78">
        <v>45571</v>
      </c>
      <c r="AA390" s="71">
        <f t="shared" si="25"/>
        <v>30</v>
      </c>
      <c r="AB390" s="70">
        <v>0</v>
      </c>
      <c r="AC390" s="70">
        <v>0</v>
      </c>
      <c r="AD390" s="70">
        <v>0</v>
      </c>
      <c r="AE390" s="76" t="s">
        <v>74</v>
      </c>
      <c r="AF390" s="71">
        <f t="shared" si="26"/>
        <v>0</v>
      </c>
      <c r="AG390" s="70">
        <v>0</v>
      </c>
      <c r="AH390" s="70">
        <v>0</v>
      </c>
      <c r="AI390" s="76" t="s">
        <v>74</v>
      </c>
      <c r="AJ390" s="67">
        <v>0</v>
      </c>
      <c r="AK390" s="76" t="s">
        <v>74</v>
      </c>
      <c r="AL390" s="76" t="s">
        <v>74</v>
      </c>
      <c r="AM390" s="71">
        <f t="shared" si="27"/>
        <v>0</v>
      </c>
      <c r="AN390" s="71">
        <f>+K390+AC390-AH390</f>
        <v>28500000</v>
      </c>
      <c r="AO390" s="67" t="s">
        <v>94</v>
      </c>
      <c r="AP390" s="70">
        <v>0</v>
      </c>
      <c r="AQ390" s="67" t="s">
        <v>94</v>
      </c>
      <c r="AR390" s="70">
        <v>0</v>
      </c>
      <c r="AS390" s="80" t="s">
        <v>74</v>
      </c>
      <c r="AT390" s="135">
        <v>0</v>
      </c>
      <c r="AU390" s="82">
        <f t="shared" si="28"/>
        <v>28500000</v>
      </c>
      <c r="AV390" s="83">
        <f t="shared" si="29"/>
        <v>0</v>
      </c>
      <c r="AW390" s="80" t="s">
        <v>74</v>
      </c>
      <c r="AX390" s="67" t="s">
        <v>95</v>
      </c>
      <c r="AY390" s="185" t="s">
        <v>12611</v>
      </c>
      <c r="AZ390" s="68" t="s">
        <v>66</v>
      </c>
      <c r="BA390" s="68" t="s">
        <v>66</v>
      </c>
    </row>
    <row r="391" spans="2:53" s="178" customFormat="1" ht="15.6" customHeight="1" x14ac:dyDescent="0.25">
      <c r="B391" s="68">
        <v>2024</v>
      </c>
      <c r="C391" s="68">
        <v>891780111</v>
      </c>
      <c r="D391" s="69" t="s">
        <v>64</v>
      </c>
      <c r="E391" s="70" t="s">
        <v>12610</v>
      </c>
      <c r="F391" s="70" t="s">
        <v>12609</v>
      </c>
      <c r="G391" s="251">
        <v>0</v>
      </c>
      <c r="H391" s="67" t="s">
        <v>72</v>
      </c>
      <c r="I391" s="69" t="s">
        <v>65</v>
      </c>
      <c r="J391" s="70" t="s">
        <v>12608</v>
      </c>
      <c r="K391" s="70">
        <v>10200000</v>
      </c>
      <c r="L391" s="68" t="s">
        <v>67</v>
      </c>
      <c r="M391" s="71" t="s">
        <v>9540</v>
      </c>
      <c r="N391" s="71">
        <v>1042457246</v>
      </c>
      <c r="O391" s="71">
        <v>1585</v>
      </c>
      <c r="P391" s="334">
        <v>45489</v>
      </c>
      <c r="Q391" s="70">
        <v>420000000</v>
      </c>
      <c r="R391" s="334">
        <v>45541</v>
      </c>
      <c r="S391" s="70">
        <v>10200000</v>
      </c>
      <c r="T391" s="67" t="s">
        <v>66</v>
      </c>
      <c r="U391" s="71">
        <v>85155333</v>
      </c>
      <c r="V391" s="71" t="s">
        <v>12146</v>
      </c>
      <c r="W391" s="78">
        <v>45540</v>
      </c>
      <c r="X391" s="78">
        <v>45541</v>
      </c>
      <c r="Y391" s="251" t="s">
        <v>74</v>
      </c>
      <c r="Z391" s="78">
        <v>45626</v>
      </c>
      <c r="AA391" s="71">
        <f t="shared" si="25"/>
        <v>85</v>
      </c>
      <c r="AB391" s="70">
        <v>0</v>
      </c>
      <c r="AC391" s="70">
        <v>0</v>
      </c>
      <c r="AD391" s="70">
        <v>0</v>
      </c>
      <c r="AE391" s="76" t="s">
        <v>74</v>
      </c>
      <c r="AF391" s="71">
        <f t="shared" si="26"/>
        <v>0</v>
      </c>
      <c r="AG391" s="70">
        <v>0</v>
      </c>
      <c r="AH391" s="70">
        <v>0</v>
      </c>
      <c r="AI391" s="76" t="s">
        <v>74</v>
      </c>
      <c r="AJ391" s="67">
        <v>0</v>
      </c>
      <c r="AK391" s="76" t="s">
        <v>74</v>
      </c>
      <c r="AL391" s="76" t="s">
        <v>74</v>
      </c>
      <c r="AM391" s="71">
        <f t="shared" si="27"/>
        <v>0</v>
      </c>
      <c r="AN391" s="71">
        <f>+K391+AC391-AH391</f>
        <v>10200000</v>
      </c>
      <c r="AO391" s="67" t="s">
        <v>66</v>
      </c>
      <c r="AP391" s="70">
        <v>10200000</v>
      </c>
      <c r="AQ391" s="67" t="s">
        <v>94</v>
      </c>
      <c r="AR391" s="70">
        <v>0</v>
      </c>
      <c r="AS391" s="80" t="s">
        <v>74</v>
      </c>
      <c r="AT391" s="135">
        <v>0</v>
      </c>
      <c r="AU391" s="82">
        <f t="shared" si="28"/>
        <v>10200000</v>
      </c>
      <c r="AV391" s="83">
        <f t="shared" si="29"/>
        <v>0</v>
      </c>
      <c r="AW391" s="80" t="s">
        <v>74</v>
      </c>
      <c r="AX391" s="67" t="s">
        <v>95</v>
      </c>
      <c r="AY391" s="185" t="s">
        <v>12607</v>
      </c>
      <c r="AZ391" s="68" t="s">
        <v>66</v>
      </c>
      <c r="BA391" s="68" t="s">
        <v>66</v>
      </c>
    </row>
    <row r="392" spans="2:53" s="178" customFormat="1" ht="14.45" customHeight="1" x14ac:dyDescent="0.25">
      <c r="B392" s="68">
        <v>2024</v>
      </c>
      <c r="C392" s="68">
        <v>891780111</v>
      </c>
      <c r="D392" s="69" t="s">
        <v>64</v>
      </c>
      <c r="E392" s="70" t="s">
        <v>12606</v>
      </c>
      <c r="F392" s="70" t="s">
        <v>12605</v>
      </c>
      <c r="G392" s="251">
        <v>0</v>
      </c>
      <c r="H392" s="67" t="s">
        <v>72</v>
      </c>
      <c r="I392" s="69" t="s">
        <v>723</v>
      </c>
      <c r="J392" s="70" t="s">
        <v>12604</v>
      </c>
      <c r="K392" s="70">
        <v>22800000</v>
      </c>
      <c r="L392" s="68" t="s">
        <v>67</v>
      </c>
      <c r="M392" s="71" t="s">
        <v>12603</v>
      </c>
      <c r="N392" s="71">
        <v>57299411</v>
      </c>
      <c r="O392" s="316" t="s">
        <v>12602</v>
      </c>
      <c r="P392" s="334" t="s">
        <v>12601</v>
      </c>
      <c r="Q392" s="70">
        <v>335000000</v>
      </c>
      <c r="R392" s="334">
        <v>45541</v>
      </c>
      <c r="S392" s="70">
        <v>22800000</v>
      </c>
      <c r="T392" s="67" t="s">
        <v>66</v>
      </c>
      <c r="U392" s="71">
        <v>16078654</v>
      </c>
      <c r="V392" s="71" t="s">
        <v>12187</v>
      </c>
      <c r="W392" s="78">
        <v>45540</v>
      </c>
      <c r="X392" s="78">
        <v>45541</v>
      </c>
      <c r="Y392" s="251" t="s">
        <v>74</v>
      </c>
      <c r="Z392" s="78">
        <v>45609</v>
      </c>
      <c r="AA392" s="71">
        <f t="shared" ref="AA392:AA455" si="30">+IF(Y392="1800-01-01",Z392-X392,Z392-Y392)</f>
        <v>68</v>
      </c>
      <c r="AB392" s="70">
        <v>0</v>
      </c>
      <c r="AC392" s="70">
        <v>0</v>
      </c>
      <c r="AD392" s="70">
        <v>0</v>
      </c>
      <c r="AE392" s="76" t="s">
        <v>74</v>
      </c>
      <c r="AF392" s="71">
        <f t="shared" ref="AF392:AF455" si="31">+IF(AE392="1800-01-01",0,AE392-Z392)</f>
        <v>0</v>
      </c>
      <c r="AG392" s="70">
        <v>0</v>
      </c>
      <c r="AH392" s="70">
        <v>0</v>
      </c>
      <c r="AI392" s="76" t="s">
        <v>74</v>
      </c>
      <c r="AJ392" s="67">
        <v>0</v>
      </c>
      <c r="AK392" s="76" t="s">
        <v>74</v>
      </c>
      <c r="AL392" s="76" t="s">
        <v>74</v>
      </c>
      <c r="AM392" s="71">
        <f t="shared" ref="AM392:AM455" si="32">+IF(AK392="1800-01-01",0,AL392-AK392)</f>
        <v>0</v>
      </c>
      <c r="AN392" s="71">
        <f>+K392+AC392-AH392</f>
        <v>22800000</v>
      </c>
      <c r="AO392" s="67" t="s">
        <v>94</v>
      </c>
      <c r="AP392" s="70">
        <v>0</v>
      </c>
      <c r="AQ392" s="67" t="s">
        <v>94</v>
      </c>
      <c r="AR392" s="70">
        <v>0</v>
      </c>
      <c r="AS392" s="80" t="s">
        <v>74</v>
      </c>
      <c r="AT392" s="135">
        <v>4560000</v>
      </c>
      <c r="AU392" s="82">
        <f t="shared" ref="AU392:AU455" si="33">AN392-AT392</f>
        <v>18240000</v>
      </c>
      <c r="AV392" s="83">
        <f t="shared" ref="AV392:AV455" si="34">+IFERROR(AT392/AN392,"_")</f>
        <v>0.2</v>
      </c>
      <c r="AW392" s="80" t="s">
        <v>74</v>
      </c>
      <c r="AX392" s="67" t="s">
        <v>95</v>
      </c>
      <c r="AY392" s="185" t="s">
        <v>12600</v>
      </c>
      <c r="AZ392" s="68" t="s">
        <v>66</v>
      </c>
      <c r="BA392" s="68" t="s">
        <v>66</v>
      </c>
    </row>
    <row r="393" spans="2:53" s="178" customFormat="1" ht="15.6" customHeight="1" x14ac:dyDescent="0.25">
      <c r="B393" s="68">
        <v>2024</v>
      </c>
      <c r="C393" s="68">
        <v>891780111</v>
      </c>
      <c r="D393" s="69" t="s">
        <v>64</v>
      </c>
      <c r="E393" s="70" t="s">
        <v>12599</v>
      </c>
      <c r="F393" s="70" t="s">
        <v>12598</v>
      </c>
      <c r="G393" s="251">
        <v>0</v>
      </c>
      <c r="H393" s="67" t="s">
        <v>72</v>
      </c>
      <c r="I393" s="69" t="s">
        <v>65</v>
      </c>
      <c r="J393" s="70" t="s">
        <v>12597</v>
      </c>
      <c r="K393" s="70">
        <v>10200000</v>
      </c>
      <c r="L393" s="68" t="s">
        <v>67</v>
      </c>
      <c r="M393" s="71" t="s">
        <v>9490</v>
      </c>
      <c r="N393" s="71">
        <v>1082984815</v>
      </c>
      <c r="O393" s="71">
        <v>1585</v>
      </c>
      <c r="P393" s="334">
        <v>45489</v>
      </c>
      <c r="Q393" s="70">
        <v>420000000</v>
      </c>
      <c r="R393" s="334">
        <v>45541</v>
      </c>
      <c r="S393" s="70">
        <v>10200000</v>
      </c>
      <c r="T393" s="67" t="s">
        <v>66</v>
      </c>
      <c r="U393" s="71">
        <v>85155333</v>
      </c>
      <c r="V393" s="71" t="s">
        <v>12146</v>
      </c>
      <c r="W393" s="78">
        <v>45540</v>
      </c>
      <c r="X393" s="78">
        <v>45541</v>
      </c>
      <c r="Y393" s="251" t="s">
        <v>74</v>
      </c>
      <c r="Z393" s="78">
        <v>45626</v>
      </c>
      <c r="AA393" s="71">
        <f t="shared" si="30"/>
        <v>85</v>
      </c>
      <c r="AB393" s="70">
        <v>0</v>
      </c>
      <c r="AC393" s="70">
        <v>0</v>
      </c>
      <c r="AD393" s="70">
        <v>0</v>
      </c>
      <c r="AE393" s="76" t="s">
        <v>74</v>
      </c>
      <c r="AF393" s="71">
        <f t="shared" si="31"/>
        <v>0</v>
      </c>
      <c r="AG393" s="70">
        <v>0</v>
      </c>
      <c r="AH393" s="70">
        <v>0</v>
      </c>
      <c r="AI393" s="76" t="s">
        <v>74</v>
      </c>
      <c r="AJ393" s="67">
        <v>0</v>
      </c>
      <c r="AK393" s="76" t="s">
        <v>74</v>
      </c>
      <c r="AL393" s="76" t="s">
        <v>74</v>
      </c>
      <c r="AM393" s="71">
        <f t="shared" si="32"/>
        <v>0</v>
      </c>
      <c r="AN393" s="71">
        <f>+K393+AC393-AH393</f>
        <v>10200000</v>
      </c>
      <c r="AO393" s="67" t="s">
        <v>66</v>
      </c>
      <c r="AP393" s="70">
        <v>10200000</v>
      </c>
      <c r="AQ393" s="67" t="s">
        <v>94</v>
      </c>
      <c r="AR393" s="70">
        <v>0</v>
      </c>
      <c r="AS393" s="80" t="s">
        <v>74</v>
      </c>
      <c r="AT393" s="135">
        <v>0</v>
      </c>
      <c r="AU393" s="82">
        <f t="shared" si="33"/>
        <v>10200000</v>
      </c>
      <c r="AV393" s="83">
        <f t="shared" si="34"/>
        <v>0</v>
      </c>
      <c r="AW393" s="80" t="s">
        <v>74</v>
      </c>
      <c r="AX393" s="67" t="s">
        <v>95</v>
      </c>
      <c r="AY393" s="185" t="s">
        <v>12596</v>
      </c>
      <c r="AZ393" s="68" t="s">
        <v>66</v>
      </c>
      <c r="BA393" s="68" t="s">
        <v>66</v>
      </c>
    </row>
    <row r="394" spans="2:53" s="178" customFormat="1" ht="15.6" customHeight="1" x14ac:dyDescent="0.25">
      <c r="B394" s="68">
        <v>2024</v>
      </c>
      <c r="C394" s="68">
        <v>891780111</v>
      </c>
      <c r="D394" s="69" t="s">
        <v>64</v>
      </c>
      <c r="E394" s="70" t="s">
        <v>12595</v>
      </c>
      <c r="F394" s="70" t="s">
        <v>12594</v>
      </c>
      <c r="G394" s="251">
        <v>0</v>
      </c>
      <c r="H394" s="67" t="s">
        <v>72</v>
      </c>
      <c r="I394" s="69" t="s">
        <v>65</v>
      </c>
      <c r="J394" s="70" t="s">
        <v>12593</v>
      </c>
      <c r="K394" s="70">
        <v>13600000</v>
      </c>
      <c r="L394" s="68" t="s">
        <v>67</v>
      </c>
      <c r="M394" s="71" t="s">
        <v>9550</v>
      </c>
      <c r="N394" s="71">
        <v>1083029427</v>
      </c>
      <c r="O394" s="71">
        <v>1585</v>
      </c>
      <c r="P394" s="334">
        <v>45489</v>
      </c>
      <c r="Q394" s="70">
        <v>420000000</v>
      </c>
      <c r="R394" s="334">
        <v>45541</v>
      </c>
      <c r="S394" s="70">
        <v>13600000</v>
      </c>
      <c r="T394" s="67" t="s">
        <v>66</v>
      </c>
      <c r="U394" s="71">
        <v>85155333</v>
      </c>
      <c r="V394" s="71" t="s">
        <v>12146</v>
      </c>
      <c r="W394" s="78">
        <v>45540</v>
      </c>
      <c r="X394" s="78">
        <v>45541</v>
      </c>
      <c r="Y394" s="251" t="s">
        <v>74</v>
      </c>
      <c r="Z394" s="78">
        <v>45656</v>
      </c>
      <c r="AA394" s="71">
        <f t="shared" si="30"/>
        <v>115</v>
      </c>
      <c r="AB394" s="70">
        <v>0</v>
      </c>
      <c r="AC394" s="70">
        <v>0</v>
      </c>
      <c r="AD394" s="70">
        <v>0</v>
      </c>
      <c r="AE394" s="76" t="s">
        <v>74</v>
      </c>
      <c r="AF394" s="71">
        <f t="shared" si="31"/>
        <v>0</v>
      </c>
      <c r="AG394" s="70">
        <v>0</v>
      </c>
      <c r="AH394" s="70">
        <v>0</v>
      </c>
      <c r="AI394" s="76" t="s">
        <v>74</v>
      </c>
      <c r="AJ394" s="67">
        <v>0</v>
      </c>
      <c r="AK394" s="76" t="s">
        <v>74</v>
      </c>
      <c r="AL394" s="76" t="s">
        <v>74</v>
      </c>
      <c r="AM394" s="71">
        <f t="shared" si="32"/>
        <v>0</v>
      </c>
      <c r="AN394" s="71">
        <f>+K394+AC394-AH394</f>
        <v>13600000</v>
      </c>
      <c r="AO394" s="67" t="s">
        <v>66</v>
      </c>
      <c r="AP394" s="70">
        <v>13600000</v>
      </c>
      <c r="AQ394" s="67" t="s">
        <v>94</v>
      </c>
      <c r="AR394" s="70">
        <v>0</v>
      </c>
      <c r="AS394" s="80" t="s">
        <v>74</v>
      </c>
      <c r="AT394" s="135">
        <v>0</v>
      </c>
      <c r="AU394" s="82">
        <f t="shared" si="33"/>
        <v>13600000</v>
      </c>
      <c r="AV394" s="83">
        <f t="shared" si="34"/>
        <v>0</v>
      </c>
      <c r="AW394" s="80" t="s">
        <v>74</v>
      </c>
      <c r="AX394" s="67" t="s">
        <v>95</v>
      </c>
      <c r="AY394" s="185" t="s">
        <v>12592</v>
      </c>
      <c r="AZ394" s="68" t="s">
        <v>66</v>
      </c>
      <c r="BA394" s="68" t="s">
        <v>66</v>
      </c>
    </row>
    <row r="395" spans="2:53" s="178" customFormat="1" ht="14.45" customHeight="1" x14ac:dyDescent="0.25">
      <c r="B395" s="68">
        <v>2024</v>
      </c>
      <c r="C395" s="68">
        <v>891780111</v>
      </c>
      <c r="D395" s="69" t="s">
        <v>64</v>
      </c>
      <c r="E395" s="70" t="s">
        <v>12591</v>
      </c>
      <c r="F395" s="70" t="s">
        <v>12590</v>
      </c>
      <c r="G395" s="251">
        <v>0</v>
      </c>
      <c r="H395" s="67" t="s">
        <v>72</v>
      </c>
      <c r="I395" s="69" t="s">
        <v>723</v>
      </c>
      <c r="J395" s="70" t="s">
        <v>12589</v>
      </c>
      <c r="K395" s="70">
        <v>17500000</v>
      </c>
      <c r="L395" s="68" t="s">
        <v>67</v>
      </c>
      <c r="M395" s="71" t="s">
        <v>9550</v>
      </c>
      <c r="N395" s="71">
        <v>1083029427</v>
      </c>
      <c r="O395" s="71">
        <v>1834</v>
      </c>
      <c r="P395" s="334">
        <v>45516</v>
      </c>
      <c r="Q395" s="70">
        <v>827000000</v>
      </c>
      <c r="R395" s="334">
        <v>45541</v>
      </c>
      <c r="S395" s="70">
        <v>17500000</v>
      </c>
      <c r="T395" s="67" t="s">
        <v>66</v>
      </c>
      <c r="U395" s="71">
        <v>1082939683</v>
      </c>
      <c r="V395" s="71" t="s">
        <v>12134</v>
      </c>
      <c r="W395" s="78">
        <v>45540</v>
      </c>
      <c r="X395" s="78">
        <v>45541</v>
      </c>
      <c r="Y395" s="251" t="s">
        <v>74</v>
      </c>
      <c r="Z395" s="78">
        <v>45650</v>
      </c>
      <c r="AA395" s="71">
        <f t="shared" si="30"/>
        <v>109</v>
      </c>
      <c r="AB395" s="70">
        <v>0</v>
      </c>
      <c r="AC395" s="70">
        <v>0</v>
      </c>
      <c r="AD395" s="70">
        <v>0</v>
      </c>
      <c r="AE395" s="76" t="s">
        <v>74</v>
      </c>
      <c r="AF395" s="71">
        <f t="shared" si="31"/>
        <v>0</v>
      </c>
      <c r="AG395" s="70">
        <v>0</v>
      </c>
      <c r="AH395" s="70">
        <v>0</v>
      </c>
      <c r="AI395" s="76" t="s">
        <v>74</v>
      </c>
      <c r="AJ395" s="67">
        <v>0</v>
      </c>
      <c r="AK395" s="76" t="s">
        <v>74</v>
      </c>
      <c r="AL395" s="76" t="s">
        <v>74</v>
      </c>
      <c r="AM395" s="71">
        <f t="shared" si="32"/>
        <v>0</v>
      </c>
      <c r="AN395" s="71">
        <f>+K395+AC395-AH395</f>
        <v>17500000</v>
      </c>
      <c r="AO395" s="67" t="s">
        <v>94</v>
      </c>
      <c r="AP395" s="70">
        <v>0</v>
      </c>
      <c r="AQ395" s="67" t="s">
        <v>94</v>
      </c>
      <c r="AR395" s="70">
        <v>0</v>
      </c>
      <c r="AS395" s="80" t="s">
        <v>74</v>
      </c>
      <c r="AT395" s="135">
        <v>0</v>
      </c>
      <c r="AU395" s="82">
        <f t="shared" si="33"/>
        <v>17500000</v>
      </c>
      <c r="AV395" s="83">
        <f t="shared" si="34"/>
        <v>0</v>
      </c>
      <c r="AW395" s="80" t="s">
        <v>74</v>
      </c>
      <c r="AX395" s="67" t="s">
        <v>95</v>
      </c>
      <c r="AY395" s="185" t="s">
        <v>12588</v>
      </c>
      <c r="AZ395" s="68" t="s">
        <v>66</v>
      </c>
      <c r="BA395" s="68" t="s">
        <v>66</v>
      </c>
    </row>
    <row r="396" spans="2:53" s="178" customFormat="1" ht="14.45" customHeight="1" x14ac:dyDescent="0.25">
      <c r="B396" s="68">
        <v>2024</v>
      </c>
      <c r="C396" s="68">
        <v>891780111</v>
      </c>
      <c r="D396" s="69" t="s">
        <v>64</v>
      </c>
      <c r="E396" s="70" t="s">
        <v>12587</v>
      </c>
      <c r="F396" s="70" t="s">
        <v>12586</v>
      </c>
      <c r="G396" s="251">
        <v>0</v>
      </c>
      <c r="H396" s="67" t="s">
        <v>72</v>
      </c>
      <c r="I396" s="69" t="s">
        <v>65</v>
      </c>
      <c r="J396" s="70" t="s">
        <v>12585</v>
      </c>
      <c r="K396" s="70">
        <v>10200000</v>
      </c>
      <c r="L396" s="68" t="s">
        <v>67</v>
      </c>
      <c r="M396" s="71" t="s">
        <v>12584</v>
      </c>
      <c r="N396" s="71">
        <v>1004370916</v>
      </c>
      <c r="O396" s="71">
        <v>1923</v>
      </c>
      <c r="P396" s="334">
        <v>45526</v>
      </c>
      <c r="Q396" s="70">
        <v>10200000</v>
      </c>
      <c r="R396" s="334">
        <v>45541</v>
      </c>
      <c r="S396" s="70">
        <v>10200000</v>
      </c>
      <c r="T396" s="67" t="s">
        <v>66</v>
      </c>
      <c r="U396" s="71">
        <v>57428039</v>
      </c>
      <c r="V396" s="71" t="s">
        <v>12402</v>
      </c>
      <c r="W396" s="78">
        <v>45540</v>
      </c>
      <c r="X396" s="78">
        <v>45541</v>
      </c>
      <c r="Y396" s="251" t="s">
        <v>74</v>
      </c>
      <c r="Z396" s="78">
        <v>45626</v>
      </c>
      <c r="AA396" s="71">
        <f t="shared" si="30"/>
        <v>85</v>
      </c>
      <c r="AB396" s="70">
        <v>0</v>
      </c>
      <c r="AC396" s="70">
        <v>0</v>
      </c>
      <c r="AD396" s="70">
        <v>0</v>
      </c>
      <c r="AE396" s="76" t="s">
        <v>74</v>
      </c>
      <c r="AF396" s="71">
        <f t="shared" si="31"/>
        <v>0</v>
      </c>
      <c r="AG396" s="70">
        <v>0</v>
      </c>
      <c r="AH396" s="70">
        <v>0</v>
      </c>
      <c r="AI396" s="76" t="s">
        <v>74</v>
      </c>
      <c r="AJ396" s="67">
        <v>0</v>
      </c>
      <c r="AK396" s="76" t="s">
        <v>74</v>
      </c>
      <c r="AL396" s="76" t="s">
        <v>74</v>
      </c>
      <c r="AM396" s="71">
        <f t="shared" si="32"/>
        <v>0</v>
      </c>
      <c r="AN396" s="71">
        <f>+K396+AC396-AH396</f>
        <v>10200000</v>
      </c>
      <c r="AO396" s="67" t="s">
        <v>94</v>
      </c>
      <c r="AP396" s="70">
        <v>0</v>
      </c>
      <c r="AQ396" s="67" t="s">
        <v>94</v>
      </c>
      <c r="AR396" s="70">
        <v>0</v>
      </c>
      <c r="AS396" s="80" t="s">
        <v>74</v>
      </c>
      <c r="AT396" s="135">
        <v>0</v>
      </c>
      <c r="AU396" s="82">
        <f t="shared" si="33"/>
        <v>10200000</v>
      </c>
      <c r="AV396" s="83">
        <f t="shared" si="34"/>
        <v>0</v>
      </c>
      <c r="AW396" s="80" t="s">
        <v>74</v>
      </c>
      <c r="AX396" s="67" t="s">
        <v>95</v>
      </c>
      <c r="AY396" s="185" t="s">
        <v>12583</v>
      </c>
      <c r="AZ396" s="68" t="s">
        <v>66</v>
      </c>
      <c r="BA396" s="68" t="s">
        <v>66</v>
      </c>
    </row>
    <row r="397" spans="2:53" s="178" customFormat="1" ht="14.45" customHeight="1" x14ac:dyDescent="0.25">
      <c r="B397" s="68">
        <v>2024</v>
      </c>
      <c r="C397" s="68">
        <v>891780111</v>
      </c>
      <c r="D397" s="69" t="s">
        <v>64</v>
      </c>
      <c r="E397" s="70" t="s">
        <v>12582</v>
      </c>
      <c r="F397" s="70" t="s">
        <v>12581</v>
      </c>
      <c r="G397" s="251">
        <v>0</v>
      </c>
      <c r="H397" s="67" t="s">
        <v>72</v>
      </c>
      <c r="I397" s="69" t="s">
        <v>723</v>
      </c>
      <c r="J397" s="70" t="s">
        <v>12580</v>
      </c>
      <c r="K397" s="70">
        <v>71565000</v>
      </c>
      <c r="L397" s="68" t="s">
        <v>67</v>
      </c>
      <c r="M397" s="71" t="s">
        <v>12469</v>
      </c>
      <c r="N397" s="71">
        <v>901383467</v>
      </c>
      <c r="O397" s="71">
        <v>1984</v>
      </c>
      <c r="P397" s="334">
        <v>45531</v>
      </c>
      <c r="Q397" s="70">
        <v>71565000</v>
      </c>
      <c r="R397" s="334">
        <v>45544</v>
      </c>
      <c r="S397" s="70">
        <v>71565000</v>
      </c>
      <c r="T397" s="67" t="s">
        <v>66</v>
      </c>
      <c r="U397" s="71">
        <v>72005158</v>
      </c>
      <c r="V397" s="71" t="s">
        <v>12220</v>
      </c>
      <c r="W397" s="78">
        <v>45540</v>
      </c>
      <c r="X397" s="78">
        <v>45548</v>
      </c>
      <c r="Y397" s="202">
        <v>45548</v>
      </c>
      <c r="Z397" s="78">
        <v>45571</v>
      </c>
      <c r="AA397" s="71">
        <f t="shared" si="30"/>
        <v>23</v>
      </c>
      <c r="AB397" s="70">
        <v>0</v>
      </c>
      <c r="AC397" s="70">
        <v>0</v>
      </c>
      <c r="AD397" s="70">
        <v>0</v>
      </c>
      <c r="AE397" s="76" t="s">
        <v>74</v>
      </c>
      <c r="AF397" s="71">
        <f t="shared" si="31"/>
        <v>0</v>
      </c>
      <c r="AG397" s="70">
        <v>0</v>
      </c>
      <c r="AH397" s="70">
        <v>0</v>
      </c>
      <c r="AI397" s="76" t="s">
        <v>74</v>
      </c>
      <c r="AJ397" s="67">
        <v>0</v>
      </c>
      <c r="AK397" s="76" t="s">
        <v>74</v>
      </c>
      <c r="AL397" s="76" t="s">
        <v>74</v>
      </c>
      <c r="AM397" s="71">
        <f t="shared" si="32"/>
        <v>0</v>
      </c>
      <c r="AN397" s="71">
        <f>+K397+AC397-AH397</f>
        <v>71565000</v>
      </c>
      <c r="AO397" s="67" t="s">
        <v>94</v>
      </c>
      <c r="AP397" s="70">
        <v>0</v>
      </c>
      <c r="AQ397" s="67" t="s">
        <v>94</v>
      </c>
      <c r="AR397" s="70">
        <v>0</v>
      </c>
      <c r="AS397" s="80" t="s">
        <v>74</v>
      </c>
      <c r="AT397" s="135">
        <v>0</v>
      </c>
      <c r="AU397" s="82">
        <f t="shared" si="33"/>
        <v>71565000</v>
      </c>
      <c r="AV397" s="83">
        <f t="shared" si="34"/>
        <v>0</v>
      </c>
      <c r="AW397" s="80" t="s">
        <v>74</v>
      </c>
      <c r="AX397" s="67" t="s">
        <v>95</v>
      </c>
      <c r="AY397" s="185" t="s">
        <v>12579</v>
      </c>
      <c r="AZ397" s="68" t="s">
        <v>66</v>
      </c>
      <c r="BA397" s="68" t="s">
        <v>66</v>
      </c>
    </row>
    <row r="398" spans="2:53" s="178" customFormat="1" ht="14.45" customHeight="1" x14ac:dyDescent="0.25">
      <c r="B398" s="68">
        <v>2024</v>
      </c>
      <c r="C398" s="68">
        <v>891780111</v>
      </c>
      <c r="D398" s="69" t="s">
        <v>64</v>
      </c>
      <c r="E398" s="71" t="s">
        <v>12578</v>
      </c>
      <c r="F398" s="70" t="s">
        <v>12577</v>
      </c>
      <c r="G398" s="251">
        <v>0</v>
      </c>
      <c r="H398" s="67" t="s">
        <v>72</v>
      </c>
      <c r="I398" s="69" t="s">
        <v>723</v>
      </c>
      <c r="J398" s="70" t="s">
        <v>12576</v>
      </c>
      <c r="K398" s="70">
        <v>26500000</v>
      </c>
      <c r="L398" s="68" t="s">
        <v>67</v>
      </c>
      <c r="M398" s="71" t="s">
        <v>12575</v>
      </c>
      <c r="N398" s="71">
        <v>1082994247</v>
      </c>
      <c r="O398" s="71">
        <v>1834</v>
      </c>
      <c r="P398" s="334">
        <v>45516</v>
      </c>
      <c r="Q398" s="70">
        <v>827000000</v>
      </c>
      <c r="R398" s="334">
        <v>45541</v>
      </c>
      <c r="S398" s="70">
        <v>26500000</v>
      </c>
      <c r="T398" s="67" t="s">
        <v>66</v>
      </c>
      <c r="U398" s="71">
        <v>1082939683</v>
      </c>
      <c r="V398" s="71" t="s">
        <v>12134</v>
      </c>
      <c r="W398" s="78">
        <v>45540</v>
      </c>
      <c r="X398" s="78">
        <v>45541</v>
      </c>
      <c r="Y398" s="251" t="s">
        <v>74</v>
      </c>
      <c r="Z398" s="78">
        <v>45650</v>
      </c>
      <c r="AA398" s="71">
        <f t="shared" si="30"/>
        <v>109</v>
      </c>
      <c r="AB398" s="70">
        <v>0</v>
      </c>
      <c r="AC398" s="70">
        <v>0</v>
      </c>
      <c r="AD398" s="70">
        <v>0</v>
      </c>
      <c r="AE398" s="76" t="s">
        <v>74</v>
      </c>
      <c r="AF398" s="71">
        <f t="shared" si="31"/>
        <v>0</v>
      </c>
      <c r="AG398" s="70">
        <v>0</v>
      </c>
      <c r="AH398" s="70">
        <v>0</v>
      </c>
      <c r="AI398" s="76" t="s">
        <v>74</v>
      </c>
      <c r="AJ398" s="67">
        <v>0</v>
      </c>
      <c r="AK398" s="76" t="s">
        <v>74</v>
      </c>
      <c r="AL398" s="76" t="s">
        <v>74</v>
      </c>
      <c r="AM398" s="71">
        <f t="shared" si="32"/>
        <v>0</v>
      </c>
      <c r="AN398" s="71">
        <f>+K398+AC398-AH398</f>
        <v>26500000</v>
      </c>
      <c r="AO398" s="67" t="s">
        <v>94</v>
      </c>
      <c r="AP398" s="70">
        <v>0</v>
      </c>
      <c r="AQ398" s="67" t="s">
        <v>94</v>
      </c>
      <c r="AR398" s="70">
        <v>0</v>
      </c>
      <c r="AS398" s="80" t="s">
        <v>74</v>
      </c>
      <c r="AT398" s="135">
        <v>0</v>
      </c>
      <c r="AU398" s="82">
        <f t="shared" si="33"/>
        <v>26500000</v>
      </c>
      <c r="AV398" s="83">
        <f t="shared" si="34"/>
        <v>0</v>
      </c>
      <c r="AW398" s="80" t="s">
        <v>74</v>
      </c>
      <c r="AX398" s="67" t="s">
        <v>95</v>
      </c>
      <c r="AY398" s="185" t="s">
        <v>12574</v>
      </c>
      <c r="AZ398" s="68" t="s">
        <v>66</v>
      </c>
      <c r="BA398" s="68" t="s">
        <v>66</v>
      </c>
    </row>
    <row r="399" spans="2:53" s="178" customFormat="1" ht="14.45" customHeight="1" x14ac:dyDescent="0.25">
      <c r="B399" s="68">
        <v>2024</v>
      </c>
      <c r="C399" s="68">
        <v>891780111</v>
      </c>
      <c r="D399" s="69" t="s">
        <v>64</v>
      </c>
      <c r="E399" s="71" t="s">
        <v>12573</v>
      </c>
      <c r="F399" s="70" t="s">
        <v>12572</v>
      </c>
      <c r="G399" s="251">
        <v>0</v>
      </c>
      <c r="H399" s="67" t="s">
        <v>72</v>
      </c>
      <c r="I399" s="69" t="s">
        <v>723</v>
      </c>
      <c r="J399" s="70" t="s">
        <v>12571</v>
      </c>
      <c r="K399" s="70">
        <v>19180000</v>
      </c>
      <c r="L399" s="68" t="s">
        <v>67</v>
      </c>
      <c r="M399" s="71" t="s">
        <v>12570</v>
      </c>
      <c r="N399" s="71">
        <v>1014250456</v>
      </c>
      <c r="O399" s="71">
        <v>1526</v>
      </c>
      <c r="P399" s="334">
        <v>45481</v>
      </c>
      <c r="Q399" s="70">
        <v>3015085910</v>
      </c>
      <c r="R399" s="334">
        <v>45544</v>
      </c>
      <c r="S399" s="70">
        <v>19180000</v>
      </c>
      <c r="T399" s="67" t="s">
        <v>66</v>
      </c>
      <c r="U399" s="71">
        <v>85472020</v>
      </c>
      <c r="V399" s="71" t="s">
        <v>937</v>
      </c>
      <c r="W399" s="78">
        <v>45540</v>
      </c>
      <c r="X399" s="78">
        <v>45544</v>
      </c>
      <c r="Y399" s="251" t="s">
        <v>74</v>
      </c>
      <c r="Z399" s="78">
        <v>45646</v>
      </c>
      <c r="AA399" s="71">
        <f t="shared" si="30"/>
        <v>102</v>
      </c>
      <c r="AB399" s="70">
        <v>0</v>
      </c>
      <c r="AC399" s="70">
        <v>0</v>
      </c>
      <c r="AD399" s="70">
        <v>0</v>
      </c>
      <c r="AE399" s="76" t="s">
        <v>74</v>
      </c>
      <c r="AF399" s="71">
        <f t="shared" si="31"/>
        <v>0</v>
      </c>
      <c r="AG399" s="70">
        <v>0</v>
      </c>
      <c r="AH399" s="70">
        <v>0</v>
      </c>
      <c r="AI399" s="76" t="s">
        <v>74</v>
      </c>
      <c r="AJ399" s="67">
        <v>0</v>
      </c>
      <c r="AK399" s="76" t="s">
        <v>74</v>
      </c>
      <c r="AL399" s="76" t="s">
        <v>74</v>
      </c>
      <c r="AM399" s="71">
        <f t="shared" si="32"/>
        <v>0</v>
      </c>
      <c r="AN399" s="71">
        <f>+K399+AC399-AH399</f>
        <v>19180000</v>
      </c>
      <c r="AO399" s="67" t="s">
        <v>94</v>
      </c>
      <c r="AP399" s="70">
        <v>0</v>
      </c>
      <c r="AQ399" s="67" t="s">
        <v>94</v>
      </c>
      <c r="AR399" s="70">
        <v>0</v>
      </c>
      <c r="AS399" s="80" t="s">
        <v>74</v>
      </c>
      <c r="AT399" s="135">
        <v>0</v>
      </c>
      <c r="AU399" s="82">
        <f t="shared" si="33"/>
        <v>19180000</v>
      </c>
      <c r="AV399" s="83">
        <f t="shared" si="34"/>
        <v>0</v>
      </c>
      <c r="AW399" s="80" t="s">
        <v>74</v>
      </c>
      <c r="AX399" s="67" t="s">
        <v>95</v>
      </c>
      <c r="AY399" s="185" t="s">
        <v>12569</v>
      </c>
      <c r="AZ399" s="68" t="s">
        <v>66</v>
      </c>
      <c r="BA399" s="68" t="s">
        <v>66</v>
      </c>
    </row>
    <row r="400" spans="2:53" s="178" customFormat="1" ht="14.45" customHeight="1" x14ac:dyDescent="0.25">
      <c r="B400" s="68">
        <v>2024</v>
      </c>
      <c r="C400" s="68">
        <v>891780111</v>
      </c>
      <c r="D400" s="69" t="s">
        <v>64</v>
      </c>
      <c r="E400" s="70" t="s">
        <v>12568</v>
      </c>
      <c r="F400" s="70" t="s">
        <v>12567</v>
      </c>
      <c r="G400" s="251">
        <v>0</v>
      </c>
      <c r="H400" s="67" t="s">
        <v>72</v>
      </c>
      <c r="I400" s="69" t="s">
        <v>723</v>
      </c>
      <c r="J400" s="70" t="s">
        <v>12566</v>
      </c>
      <c r="K400" s="70">
        <v>25800000</v>
      </c>
      <c r="L400" s="68" t="s">
        <v>67</v>
      </c>
      <c r="M400" s="71" t="s">
        <v>12565</v>
      </c>
      <c r="N400" s="71">
        <v>1082996897</v>
      </c>
      <c r="O400" s="71">
        <v>1856</v>
      </c>
      <c r="P400" s="334">
        <v>45517</v>
      </c>
      <c r="Q400" s="70">
        <v>857550000</v>
      </c>
      <c r="R400" s="334">
        <v>45544</v>
      </c>
      <c r="S400" s="70">
        <v>25800000</v>
      </c>
      <c r="T400" s="67" t="s">
        <v>66</v>
      </c>
      <c r="U400" s="71">
        <v>1082939683</v>
      </c>
      <c r="V400" s="71" t="s">
        <v>12134</v>
      </c>
      <c r="W400" s="78">
        <v>45540</v>
      </c>
      <c r="X400" s="78">
        <v>45544</v>
      </c>
      <c r="Y400" s="251" t="s">
        <v>74</v>
      </c>
      <c r="Z400" s="78">
        <v>45657</v>
      </c>
      <c r="AA400" s="71">
        <f t="shared" si="30"/>
        <v>113</v>
      </c>
      <c r="AB400" s="70">
        <v>0</v>
      </c>
      <c r="AC400" s="70">
        <v>0</v>
      </c>
      <c r="AD400" s="70">
        <v>0</v>
      </c>
      <c r="AE400" s="76" t="s">
        <v>74</v>
      </c>
      <c r="AF400" s="71">
        <f t="shared" si="31"/>
        <v>0</v>
      </c>
      <c r="AG400" s="70">
        <v>0</v>
      </c>
      <c r="AH400" s="70">
        <v>0</v>
      </c>
      <c r="AI400" s="76" t="s">
        <v>74</v>
      </c>
      <c r="AJ400" s="67">
        <v>0</v>
      </c>
      <c r="AK400" s="76" t="s">
        <v>74</v>
      </c>
      <c r="AL400" s="76" t="s">
        <v>74</v>
      </c>
      <c r="AM400" s="71">
        <f t="shared" si="32"/>
        <v>0</v>
      </c>
      <c r="AN400" s="71">
        <f>+K400+AC400-AH400</f>
        <v>25800000</v>
      </c>
      <c r="AO400" s="67" t="s">
        <v>94</v>
      </c>
      <c r="AP400" s="70">
        <v>0</v>
      </c>
      <c r="AQ400" s="67" t="s">
        <v>94</v>
      </c>
      <c r="AR400" s="70">
        <v>0</v>
      </c>
      <c r="AS400" s="80" t="s">
        <v>74</v>
      </c>
      <c r="AT400" s="135">
        <v>0</v>
      </c>
      <c r="AU400" s="82">
        <f t="shared" si="33"/>
        <v>25800000</v>
      </c>
      <c r="AV400" s="83">
        <f t="shared" si="34"/>
        <v>0</v>
      </c>
      <c r="AW400" s="80" t="s">
        <v>74</v>
      </c>
      <c r="AX400" s="67" t="s">
        <v>95</v>
      </c>
      <c r="AY400" s="185" t="s">
        <v>12564</v>
      </c>
      <c r="AZ400" s="68" t="s">
        <v>66</v>
      </c>
      <c r="BA400" s="68" t="s">
        <v>66</v>
      </c>
    </row>
    <row r="401" spans="2:53" s="178" customFormat="1" ht="14.45" customHeight="1" x14ac:dyDescent="0.25">
      <c r="B401" s="68">
        <v>2024</v>
      </c>
      <c r="C401" s="68">
        <v>891780111</v>
      </c>
      <c r="D401" s="69" t="s">
        <v>64</v>
      </c>
      <c r="E401" s="70" t="s">
        <v>12563</v>
      </c>
      <c r="F401" s="70" t="s">
        <v>12562</v>
      </c>
      <c r="G401" s="251">
        <v>0</v>
      </c>
      <c r="H401" s="67" t="s">
        <v>72</v>
      </c>
      <c r="I401" s="69" t="s">
        <v>723</v>
      </c>
      <c r="J401" s="70" t="s">
        <v>12561</v>
      </c>
      <c r="K401" s="70">
        <v>29000000</v>
      </c>
      <c r="L401" s="68" t="s">
        <v>67</v>
      </c>
      <c r="M401" s="71" t="s">
        <v>4074</v>
      </c>
      <c r="N401" s="71">
        <v>900845290</v>
      </c>
      <c r="O401" s="71">
        <v>1889</v>
      </c>
      <c r="P401" s="334">
        <v>45519</v>
      </c>
      <c r="Q401" s="70">
        <v>29000000</v>
      </c>
      <c r="R401" s="334">
        <v>45541</v>
      </c>
      <c r="S401" s="70">
        <v>29000000</v>
      </c>
      <c r="T401" s="67" t="s">
        <v>66</v>
      </c>
      <c r="U401" s="71">
        <v>16078654</v>
      </c>
      <c r="V401" s="71" t="s">
        <v>12187</v>
      </c>
      <c r="W401" s="78">
        <v>45540</v>
      </c>
      <c r="X401" s="78">
        <v>45541</v>
      </c>
      <c r="Y401" s="251" t="s">
        <v>74</v>
      </c>
      <c r="Z401" s="78">
        <v>45621</v>
      </c>
      <c r="AA401" s="71">
        <f t="shared" si="30"/>
        <v>80</v>
      </c>
      <c r="AB401" s="70">
        <v>0</v>
      </c>
      <c r="AC401" s="70">
        <v>0</v>
      </c>
      <c r="AD401" s="70">
        <v>0</v>
      </c>
      <c r="AE401" s="76" t="s">
        <v>74</v>
      </c>
      <c r="AF401" s="71">
        <f t="shared" si="31"/>
        <v>0</v>
      </c>
      <c r="AG401" s="70">
        <v>0</v>
      </c>
      <c r="AH401" s="70">
        <v>0</v>
      </c>
      <c r="AI401" s="76" t="s">
        <v>74</v>
      </c>
      <c r="AJ401" s="67">
        <v>0</v>
      </c>
      <c r="AK401" s="76" t="s">
        <v>74</v>
      </c>
      <c r="AL401" s="76" t="s">
        <v>74</v>
      </c>
      <c r="AM401" s="71">
        <f t="shared" si="32"/>
        <v>0</v>
      </c>
      <c r="AN401" s="71">
        <f>+K401+AC401-AH401</f>
        <v>29000000</v>
      </c>
      <c r="AO401" s="67" t="s">
        <v>94</v>
      </c>
      <c r="AP401" s="70">
        <v>0</v>
      </c>
      <c r="AQ401" s="67" t="s">
        <v>94</v>
      </c>
      <c r="AR401" s="70">
        <v>0</v>
      </c>
      <c r="AS401" s="80" t="s">
        <v>74</v>
      </c>
      <c r="AT401" s="135">
        <v>0</v>
      </c>
      <c r="AU401" s="82">
        <f t="shared" si="33"/>
        <v>29000000</v>
      </c>
      <c r="AV401" s="83">
        <f t="shared" si="34"/>
        <v>0</v>
      </c>
      <c r="AW401" s="80" t="s">
        <v>74</v>
      </c>
      <c r="AX401" s="67" t="s">
        <v>95</v>
      </c>
      <c r="AY401" s="185" t="s">
        <v>12560</v>
      </c>
      <c r="AZ401" s="68" t="s">
        <v>66</v>
      </c>
      <c r="BA401" s="68" t="s">
        <v>66</v>
      </c>
    </row>
    <row r="402" spans="2:53" s="178" customFormat="1" ht="14.45" customHeight="1" x14ac:dyDescent="0.25">
      <c r="B402" s="68">
        <v>2024</v>
      </c>
      <c r="C402" s="68">
        <v>891780111</v>
      </c>
      <c r="D402" s="69" t="s">
        <v>64</v>
      </c>
      <c r="E402" s="71" t="s">
        <v>12559</v>
      </c>
      <c r="F402" s="70" t="s">
        <v>12558</v>
      </c>
      <c r="G402" s="251">
        <v>0</v>
      </c>
      <c r="H402" s="67" t="s">
        <v>72</v>
      </c>
      <c r="I402" s="69" t="s">
        <v>723</v>
      </c>
      <c r="J402" s="70" t="s">
        <v>12557</v>
      </c>
      <c r="K402" s="70">
        <v>35425405</v>
      </c>
      <c r="L402" s="68" t="s">
        <v>67</v>
      </c>
      <c r="M402" s="71" t="s">
        <v>12293</v>
      </c>
      <c r="N402" s="71">
        <v>900584491</v>
      </c>
      <c r="O402" s="71">
        <v>1876</v>
      </c>
      <c r="P402" s="334">
        <v>45518</v>
      </c>
      <c r="Q402" s="70">
        <v>42780000</v>
      </c>
      <c r="R402" s="334">
        <v>45544</v>
      </c>
      <c r="S402" s="70">
        <v>35425405</v>
      </c>
      <c r="T402" s="67" t="s">
        <v>66</v>
      </c>
      <c r="U402" s="71">
        <v>72005158</v>
      </c>
      <c r="V402" s="71" t="s">
        <v>12220</v>
      </c>
      <c r="W402" s="78">
        <v>45540</v>
      </c>
      <c r="X402" s="78">
        <v>45562</v>
      </c>
      <c r="Y402" s="202">
        <v>45548</v>
      </c>
      <c r="Z402" s="78">
        <v>45591</v>
      </c>
      <c r="AA402" s="71">
        <f t="shared" si="30"/>
        <v>43</v>
      </c>
      <c r="AB402" s="70">
        <v>0</v>
      </c>
      <c r="AC402" s="70">
        <v>0</v>
      </c>
      <c r="AD402" s="70">
        <v>0</v>
      </c>
      <c r="AE402" s="76" t="s">
        <v>74</v>
      </c>
      <c r="AF402" s="71">
        <f t="shared" si="31"/>
        <v>0</v>
      </c>
      <c r="AG402" s="70">
        <v>0</v>
      </c>
      <c r="AH402" s="70">
        <v>0</v>
      </c>
      <c r="AI402" s="76" t="s">
        <v>74</v>
      </c>
      <c r="AJ402" s="67">
        <v>0</v>
      </c>
      <c r="AK402" s="76" t="s">
        <v>74</v>
      </c>
      <c r="AL402" s="76" t="s">
        <v>74</v>
      </c>
      <c r="AM402" s="71">
        <f t="shared" si="32"/>
        <v>0</v>
      </c>
      <c r="AN402" s="71">
        <f>+K402+AC402-AH402</f>
        <v>35425405</v>
      </c>
      <c r="AO402" s="67" t="s">
        <v>94</v>
      </c>
      <c r="AP402" s="70">
        <v>0</v>
      </c>
      <c r="AQ402" s="67" t="s">
        <v>66</v>
      </c>
      <c r="AR402" s="70">
        <v>17712703</v>
      </c>
      <c r="AS402" s="76">
        <v>45555</v>
      </c>
      <c r="AT402" s="70">
        <v>17712703</v>
      </c>
      <c r="AU402" s="82">
        <f t="shared" si="33"/>
        <v>17712702</v>
      </c>
      <c r="AV402" s="83">
        <f t="shared" si="34"/>
        <v>0.50000001411416473</v>
      </c>
      <c r="AW402" s="80" t="s">
        <v>74</v>
      </c>
      <c r="AX402" s="67" t="s">
        <v>95</v>
      </c>
      <c r="AY402" s="185" t="s">
        <v>12556</v>
      </c>
      <c r="AZ402" s="68" t="s">
        <v>66</v>
      </c>
      <c r="BA402" s="68" t="s">
        <v>66</v>
      </c>
    </row>
    <row r="403" spans="2:53" s="178" customFormat="1" ht="14.45" customHeight="1" x14ac:dyDescent="0.25">
      <c r="B403" s="68">
        <v>2024</v>
      </c>
      <c r="C403" s="68">
        <v>891780111</v>
      </c>
      <c r="D403" s="69" t="s">
        <v>64</v>
      </c>
      <c r="E403" s="70" t="s">
        <v>12555</v>
      </c>
      <c r="F403" s="70" t="s">
        <v>12554</v>
      </c>
      <c r="G403" s="251">
        <v>0</v>
      </c>
      <c r="H403" s="67" t="s">
        <v>72</v>
      </c>
      <c r="I403" s="69" t="s">
        <v>723</v>
      </c>
      <c r="J403" s="70" t="s">
        <v>12553</v>
      </c>
      <c r="K403" s="70">
        <v>26500000</v>
      </c>
      <c r="L403" s="68" t="s">
        <v>67</v>
      </c>
      <c r="M403" s="71" t="s">
        <v>12552</v>
      </c>
      <c r="N403" s="71">
        <v>1082952652</v>
      </c>
      <c r="O403" s="71">
        <v>1834</v>
      </c>
      <c r="P403" s="334">
        <v>45516</v>
      </c>
      <c r="Q403" s="70">
        <v>827000000</v>
      </c>
      <c r="R403" s="334">
        <v>45544</v>
      </c>
      <c r="S403" s="70">
        <v>26500000</v>
      </c>
      <c r="T403" s="67" t="s">
        <v>66</v>
      </c>
      <c r="U403" s="71">
        <v>1082939683</v>
      </c>
      <c r="V403" s="71" t="s">
        <v>12134</v>
      </c>
      <c r="W403" s="78">
        <v>45540</v>
      </c>
      <c r="X403" s="78">
        <v>45544</v>
      </c>
      <c r="Y403" s="251" t="s">
        <v>74</v>
      </c>
      <c r="Z403" s="78">
        <v>45650</v>
      </c>
      <c r="AA403" s="71">
        <f t="shared" si="30"/>
        <v>106</v>
      </c>
      <c r="AB403" s="70">
        <v>0</v>
      </c>
      <c r="AC403" s="70">
        <v>0</v>
      </c>
      <c r="AD403" s="70">
        <v>0</v>
      </c>
      <c r="AE403" s="76" t="s">
        <v>74</v>
      </c>
      <c r="AF403" s="71">
        <f t="shared" si="31"/>
        <v>0</v>
      </c>
      <c r="AG403" s="70">
        <v>0</v>
      </c>
      <c r="AH403" s="70">
        <v>0</v>
      </c>
      <c r="AI403" s="76" t="s">
        <v>74</v>
      </c>
      <c r="AJ403" s="67">
        <v>0</v>
      </c>
      <c r="AK403" s="76" t="s">
        <v>74</v>
      </c>
      <c r="AL403" s="76" t="s">
        <v>74</v>
      </c>
      <c r="AM403" s="71">
        <f t="shared" si="32"/>
        <v>0</v>
      </c>
      <c r="AN403" s="71">
        <f>+K403+AC403-AH403</f>
        <v>26500000</v>
      </c>
      <c r="AO403" s="67" t="s">
        <v>94</v>
      </c>
      <c r="AP403" s="70">
        <v>0</v>
      </c>
      <c r="AQ403" s="67" t="s">
        <v>94</v>
      </c>
      <c r="AR403" s="70">
        <v>0</v>
      </c>
      <c r="AS403" s="80" t="s">
        <v>74</v>
      </c>
      <c r="AT403" s="135">
        <v>0</v>
      </c>
      <c r="AU403" s="82">
        <f t="shared" si="33"/>
        <v>26500000</v>
      </c>
      <c r="AV403" s="83">
        <f t="shared" si="34"/>
        <v>0</v>
      </c>
      <c r="AW403" s="80" t="s">
        <v>74</v>
      </c>
      <c r="AX403" s="67" t="s">
        <v>95</v>
      </c>
      <c r="AY403" s="185" t="s">
        <v>12551</v>
      </c>
      <c r="AZ403" s="68" t="s">
        <v>66</v>
      </c>
      <c r="BA403" s="68" t="s">
        <v>66</v>
      </c>
    </row>
    <row r="404" spans="2:53" s="178" customFormat="1" ht="14.45" customHeight="1" x14ac:dyDescent="0.25">
      <c r="B404" s="68">
        <v>2024</v>
      </c>
      <c r="C404" s="68">
        <v>891780111</v>
      </c>
      <c r="D404" s="69" t="s">
        <v>64</v>
      </c>
      <c r="E404" s="70" t="s">
        <v>12550</v>
      </c>
      <c r="F404" s="70" t="s">
        <v>12549</v>
      </c>
      <c r="G404" s="251">
        <v>0</v>
      </c>
      <c r="H404" s="67" t="s">
        <v>72</v>
      </c>
      <c r="I404" s="69" t="s">
        <v>723</v>
      </c>
      <c r="J404" s="70" t="s">
        <v>12548</v>
      </c>
      <c r="K404" s="70">
        <v>26500000</v>
      </c>
      <c r="L404" s="68" t="s">
        <v>67</v>
      </c>
      <c r="M404" s="71" t="s">
        <v>12547</v>
      </c>
      <c r="N404" s="71">
        <v>1118861693</v>
      </c>
      <c r="O404" s="71">
        <v>1834</v>
      </c>
      <c r="P404" s="334">
        <v>45516</v>
      </c>
      <c r="Q404" s="70">
        <v>827000000</v>
      </c>
      <c r="R404" s="334">
        <v>45544</v>
      </c>
      <c r="S404" s="70">
        <v>26500000</v>
      </c>
      <c r="T404" s="67" t="s">
        <v>66</v>
      </c>
      <c r="U404" s="71">
        <v>1082939683</v>
      </c>
      <c r="V404" s="71" t="s">
        <v>12134</v>
      </c>
      <c r="W404" s="78">
        <v>45540</v>
      </c>
      <c r="X404" s="78">
        <v>45544</v>
      </c>
      <c r="Y404" s="251" t="s">
        <v>74</v>
      </c>
      <c r="Z404" s="78">
        <v>45650</v>
      </c>
      <c r="AA404" s="71">
        <f t="shared" si="30"/>
        <v>106</v>
      </c>
      <c r="AB404" s="70">
        <v>0</v>
      </c>
      <c r="AC404" s="70">
        <v>0</v>
      </c>
      <c r="AD404" s="70">
        <v>0</v>
      </c>
      <c r="AE404" s="76" t="s">
        <v>74</v>
      </c>
      <c r="AF404" s="71">
        <f t="shared" si="31"/>
        <v>0</v>
      </c>
      <c r="AG404" s="70">
        <v>0</v>
      </c>
      <c r="AH404" s="70">
        <v>0</v>
      </c>
      <c r="AI404" s="76" t="s">
        <v>74</v>
      </c>
      <c r="AJ404" s="67">
        <v>0</v>
      </c>
      <c r="AK404" s="76" t="s">
        <v>74</v>
      </c>
      <c r="AL404" s="76" t="s">
        <v>74</v>
      </c>
      <c r="AM404" s="71">
        <f t="shared" si="32"/>
        <v>0</v>
      </c>
      <c r="AN404" s="71">
        <f>+K404+AC404-AH404</f>
        <v>26500000</v>
      </c>
      <c r="AO404" s="67" t="s">
        <v>94</v>
      </c>
      <c r="AP404" s="70">
        <v>0</v>
      </c>
      <c r="AQ404" s="67" t="s">
        <v>94</v>
      </c>
      <c r="AR404" s="70">
        <v>0</v>
      </c>
      <c r="AS404" s="80" t="s">
        <v>74</v>
      </c>
      <c r="AT404" s="135">
        <v>0</v>
      </c>
      <c r="AU404" s="82">
        <f t="shared" si="33"/>
        <v>26500000</v>
      </c>
      <c r="AV404" s="83">
        <f t="shared" si="34"/>
        <v>0</v>
      </c>
      <c r="AW404" s="80" t="s">
        <v>74</v>
      </c>
      <c r="AX404" s="67" t="s">
        <v>95</v>
      </c>
      <c r="AY404" s="185" t="s">
        <v>12546</v>
      </c>
      <c r="AZ404" s="68" t="s">
        <v>66</v>
      </c>
      <c r="BA404" s="68" t="s">
        <v>66</v>
      </c>
    </row>
    <row r="405" spans="2:53" s="178" customFormat="1" ht="14.45" customHeight="1" x14ac:dyDescent="0.25">
      <c r="B405" s="68">
        <v>2024</v>
      </c>
      <c r="C405" s="68">
        <v>891780111</v>
      </c>
      <c r="D405" s="69" t="s">
        <v>64</v>
      </c>
      <c r="E405" s="70" t="s">
        <v>12545</v>
      </c>
      <c r="F405" s="70" t="s">
        <v>12544</v>
      </c>
      <c r="G405" s="251">
        <v>0</v>
      </c>
      <c r="H405" s="67" t="s">
        <v>72</v>
      </c>
      <c r="I405" s="69" t="s">
        <v>723</v>
      </c>
      <c r="J405" s="71" t="s">
        <v>12543</v>
      </c>
      <c r="K405" s="70">
        <v>26500000</v>
      </c>
      <c r="L405" s="68" t="s">
        <v>67</v>
      </c>
      <c r="M405" s="71" t="s">
        <v>12542</v>
      </c>
      <c r="N405" s="71">
        <v>1082889908</v>
      </c>
      <c r="O405" s="71">
        <v>1834</v>
      </c>
      <c r="P405" s="334">
        <v>45516</v>
      </c>
      <c r="Q405" s="70">
        <v>827000000</v>
      </c>
      <c r="R405" s="334">
        <v>45545</v>
      </c>
      <c r="S405" s="70">
        <v>26500000</v>
      </c>
      <c r="T405" s="67" t="s">
        <v>66</v>
      </c>
      <c r="U405" s="71">
        <v>1082939683</v>
      </c>
      <c r="V405" s="71" t="s">
        <v>12134</v>
      </c>
      <c r="W405" s="78">
        <v>45540</v>
      </c>
      <c r="X405" s="78">
        <v>45544</v>
      </c>
      <c r="Y405" s="251" t="s">
        <v>74</v>
      </c>
      <c r="Z405" s="78">
        <v>45650</v>
      </c>
      <c r="AA405" s="71">
        <f t="shared" si="30"/>
        <v>106</v>
      </c>
      <c r="AB405" s="70">
        <v>0</v>
      </c>
      <c r="AC405" s="70">
        <v>0</v>
      </c>
      <c r="AD405" s="70">
        <v>0</v>
      </c>
      <c r="AE405" s="76" t="s">
        <v>74</v>
      </c>
      <c r="AF405" s="71">
        <f t="shared" si="31"/>
        <v>0</v>
      </c>
      <c r="AG405" s="70">
        <v>0</v>
      </c>
      <c r="AH405" s="70">
        <v>0</v>
      </c>
      <c r="AI405" s="76" t="s">
        <v>74</v>
      </c>
      <c r="AJ405" s="67">
        <v>0</v>
      </c>
      <c r="AK405" s="76" t="s">
        <v>74</v>
      </c>
      <c r="AL405" s="76" t="s">
        <v>74</v>
      </c>
      <c r="AM405" s="71">
        <f t="shared" si="32"/>
        <v>0</v>
      </c>
      <c r="AN405" s="71">
        <f>+K405+AC405-AH405</f>
        <v>26500000</v>
      </c>
      <c r="AO405" s="67" t="s">
        <v>94</v>
      </c>
      <c r="AP405" s="70">
        <v>0</v>
      </c>
      <c r="AQ405" s="67" t="s">
        <v>94</v>
      </c>
      <c r="AR405" s="70">
        <v>0</v>
      </c>
      <c r="AS405" s="80" t="s">
        <v>74</v>
      </c>
      <c r="AT405" s="135">
        <v>0</v>
      </c>
      <c r="AU405" s="82">
        <f t="shared" si="33"/>
        <v>26500000</v>
      </c>
      <c r="AV405" s="83">
        <f t="shared" si="34"/>
        <v>0</v>
      </c>
      <c r="AW405" s="80" t="s">
        <v>74</v>
      </c>
      <c r="AX405" s="67" t="s">
        <v>95</v>
      </c>
      <c r="AY405" s="185" t="s">
        <v>12541</v>
      </c>
      <c r="AZ405" s="68" t="s">
        <v>66</v>
      </c>
      <c r="BA405" s="68" t="s">
        <v>66</v>
      </c>
    </row>
    <row r="406" spans="2:53" s="178" customFormat="1" ht="14.45" customHeight="1" x14ac:dyDescent="0.25">
      <c r="B406" s="68">
        <v>2024</v>
      </c>
      <c r="C406" s="68">
        <v>891780111</v>
      </c>
      <c r="D406" s="69" t="s">
        <v>64</v>
      </c>
      <c r="E406" s="70" t="s">
        <v>12540</v>
      </c>
      <c r="F406" s="70" t="s">
        <v>12539</v>
      </c>
      <c r="G406" s="251">
        <v>0</v>
      </c>
      <c r="H406" s="67" t="s">
        <v>72</v>
      </c>
      <c r="I406" s="69" t="s">
        <v>723</v>
      </c>
      <c r="J406" s="70" t="s">
        <v>12538</v>
      </c>
      <c r="K406" s="70">
        <v>26500000</v>
      </c>
      <c r="L406" s="68" t="s">
        <v>67</v>
      </c>
      <c r="M406" s="71" t="s">
        <v>12537</v>
      </c>
      <c r="N406" s="71">
        <v>1082893915</v>
      </c>
      <c r="O406" s="71">
        <v>1834</v>
      </c>
      <c r="P406" s="334">
        <v>45516</v>
      </c>
      <c r="Q406" s="70">
        <v>827000000</v>
      </c>
      <c r="R406" s="334">
        <v>45544</v>
      </c>
      <c r="S406" s="70">
        <v>26500000</v>
      </c>
      <c r="T406" s="67" t="s">
        <v>66</v>
      </c>
      <c r="U406" s="71">
        <v>1082939683</v>
      </c>
      <c r="V406" s="71" t="s">
        <v>12134</v>
      </c>
      <c r="W406" s="78">
        <v>45540</v>
      </c>
      <c r="X406" s="78">
        <v>45544</v>
      </c>
      <c r="Y406" s="251" t="s">
        <v>74</v>
      </c>
      <c r="Z406" s="78">
        <v>45650</v>
      </c>
      <c r="AA406" s="71">
        <f t="shared" si="30"/>
        <v>106</v>
      </c>
      <c r="AB406" s="70">
        <v>0</v>
      </c>
      <c r="AC406" s="70">
        <v>0</v>
      </c>
      <c r="AD406" s="70">
        <v>0</v>
      </c>
      <c r="AE406" s="76" t="s">
        <v>74</v>
      </c>
      <c r="AF406" s="71">
        <f t="shared" si="31"/>
        <v>0</v>
      </c>
      <c r="AG406" s="70">
        <v>0</v>
      </c>
      <c r="AH406" s="70">
        <v>0</v>
      </c>
      <c r="AI406" s="76" t="s">
        <v>74</v>
      </c>
      <c r="AJ406" s="67">
        <v>0</v>
      </c>
      <c r="AK406" s="76" t="s">
        <v>74</v>
      </c>
      <c r="AL406" s="76" t="s">
        <v>74</v>
      </c>
      <c r="AM406" s="71">
        <f t="shared" si="32"/>
        <v>0</v>
      </c>
      <c r="AN406" s="71">
        <f>+K406+AC406-AH406</f>
        <v>26500000</v>
      </c>
      <c r="AO406" s="67" t="s">
        <v>94</v>
      </c>
      <c r="AP406" s="70">
        <v>0</v>
      </c>
      <c r="AQ406" s="67" t="s">
        <v>94</v>
      </c>
      <c r="AR406" s="70">
        <v>0</v>
      </c>
      <c r="AS406" s="80" t="s">
        <v>74</v>
      </c>
      <c r="AT406" s="135">
        <v>0</v>
      </c>
      <c r="AU406" s="82">
        <f t="shared" si="33"/>
        <v>26500000</v>
      </c>
      <c r="AV406" s="83">
        <f t="shared" si="34"/>
        <v>0</v>
      </c>
      <c r="AW406" s="80" t="s">
        <v>74</v>
      </c>
      <c r="AX406" s="67" t="s">
        <v>95</v>
      </c>
      <c r="AY406" s="185" t="s">
        <v>12536</v>
      </c>
      <c r="AZ406" s="68" t="s">
        <v>66</v>
      </c>
      <c r="BA406" s="68" t="s">
        <v>66</v>
      </c>
    </row>
    <row r="407" spans="2:53" s="178" customFormat="1" ht="14.45" customHeight="1" x14ac:dyDescent="0.25">
      <c r="B407" s="68">
        <v>2024</v>
      </c>
      <c r="C407" s="68">
        <v>891780111</v>
      </c>
      <c r="D407" s="69" t="s">
        <v>64</v>
      </c>
      <c r="E407" s="70" t="s">
        <v>12535</v>
      </c>
      <c r="F407" s="70" t="s">
        <v>12534</v>
      </c>
      <c r="G407" s="251">
        <v>0</v>
      </c>
      <c r="H407" s="67" t="s">
        <v>72</v>
      </c>
      <c r="I407" s="69" t="s">
        <v>723</v>
      </c>
      <c r="J407" s="70" t="s">
        <v>12533</v>
      </c>
      <c r="K407" s="70">
        <v>26500000</v>
      </c>
      <c r="L407" s="68" t="s">
        <v>67</v>
      </c>
      <c r="M407" s="71" t="s">
        <v>12532</v>
      </c>
      <c r="N407" s="71">
        <v>30765842</v>
      </c>
      <c r="O407" s="71">
        <v>1834</v>
      </c>
      <c r="P407" s="334">
        <v>45516</v>
      </c>
      <c r="Q407" s="70">
        <v>827000000</v>
      </c>
      <c r="R407" s="334">
        <v>45544</v>
      </c>
      <c r="S407" s="70">
        <v>26500000</v>
      </c>
      <c r="T407" s="67" t="s">
        <v>66</v>
      </c>
      <c r="U407" s="71">
        <v>1082939683</v>
      </c>
      <c r="V407" s="71" t="s">
        <v>12134</v>
      </c>
      <c r="W407" s="78">
        <v>45540</v>
      </c>
      <c r="X407" s="78">
        <v>45544</v>
      </c>
      <c r="Y407" s="251" t="s">
        <v>74</v>
      </c>
      <c r="Z407" s="78">
        <v>45650</v>
      </c>
      <c r="AA407" s="71">
        <f t="shared" si="30"/>
        <v>106</v>
      </c>
      <c r="AB407" s="70">
        <v>0</v>
      </c>
      <c r="AC407" s="70">
        <v>0</v>
      </c>
      <c r="AD407" s="70">
        <v>0</v>
      </c>
      <c r="AE407" s="76" t="s">
        <v>74</v>
      </c>
      <c r="AF407" s="71">
        <f t="shared" si="31"/>
        <v>0</v>
      </c>
      <c r="AG407" s="70">
        <v>0</v>
      </c>
      <c r="AH407" s="70">
        <v>0</v>
      </c>
      <c r="AI407" s="76" t="s">
        <v>74</v>
      </c>
      <c r="AJ407" s="67">
        <v>0</v>
      </c>
      <c r="AK407" s="76" t="s">
        <v>74</v>
      </c>
      <c r="AL407" s="76" t="s">
        <v>74</v>
      </c>
      <c r="AM407" s="71">
        <f t="shared" si="32"/>
        <v>0</v>
      </c>
      <c r="AN407" s="71">
        <f>+K407+AC407-AH407</f>
        <v>26500000</v>
      </c>
      <c r="AO407" s="67" t="s">
        <v>94</v>
      </c>
      <c r="AP407" s="70">
        <v>0</v>
      </c>
      <c r="AQ407" s="67" t="s">
        <v>94</v>
      </c>
      <c r="AR407" s="70">
        <v>0</v>
      </c>
      <c r="AS407" s="80" t="s">
        <v>74</v>
      </c>
      <c r="AT407" s="135">
        <v>0</v>
      </c>
      <c r="AU407" s="82">
        <f t="shared" si="33"/>
        <v>26500000</v>
      </c>
      <c r="AV407" s="83">
        <f t="shared" si="34"/>
        <v>0</v>
      </c>
      <c r="AW407" s="80" t="s">
        <v>74</v>
      </c>
      <c r="AX407" s="67" t="s">
        <v>95</v>
      </c>
      <c r="AY407" s="185" t="s">
        <v>12531</v>
      </c>
      <c r="AZ407" s="68" t="s">
        <v>66</v>
      </c>
      <c r="BA407" s="68" t="s">
        <v>66</v>
      </c>
    </row>
    <row r="408" spans="2:53" s="178" customFormat="1" ht="14.45" customHeight="1" x14ac:dyDescent="0.25">
      <c r="B408" s="68">
        <v>2024</v>
      </c>
      <c r="C408" s="68">
        <v>891780111</v>
      </c>
      <c r="D408" s="69" t="s">
        <v>64</v>
      </c>
      <c r="E408" s="70" t="s">
        <v>12530</v>
      </c>
      <c r="F408" s="70" t="s">
        <v>12529</v>
      </c>
      <c r="G408" s="251">
        <v>0</v>
      </c>
      <c r="H408" s="67" t="s">
        <v>72</v>
      </c>
      <c r="I408" s="69" t="s">
        <v>723</v>
      </c>
      <c r="J408" s="70" t="s">
        <v>12528</v>
      </c>
      <c r="K408" s="70">
        <v>26500000</v>
      </c>
      <c r="L408" s="68" t="s">
        <v>67</v>
      </c>
      <c r="M408" s="71" t="s">
        <v>12527</v>
      </c>
      <c r="N408" s="71">
        <v>1082845948</v>
      </c>
      <c r="O408" s="71">
        <v>1834</v>
      </c>
      <c r="P408" s="334">
        <v>45516</v>
      </c>
      <c r="Q408" s="70">
        <v>827000000</v>
      </c>
      <c r="R408" s="334">
        <v>45544</v>
      </c>
      <c r="S408" s="70">
        <v>26500000</v>
      </c>
      <c r="T408" s="67" t="s">
        <v>66</v>
      </c>
      <c r="U408" s="71">
        <v>1082939683</v>
      </c>
      <c r="V408" s="71" t="s">
        <v>12134</v>
      </c>
      <c r="W408" s="78">
        <v>45540</v>
      </c>
      <c r="X408" s="78">
        <v>45544</v>
      </c>
      <c r="Y408" s="251" t="s">
        <v>74</v>
      </c>
      <c r="Z408" s="78">
        <v>45650</v>
      </c>
      <c r="AA408" s="71">
        <f t="shared" si="30"/>
        <v>106</v>
      </c>
      <c r="AB408" s="70">
        <v>0</v>
      </c>
      <c r="AC408" s="70">
        <v>0</v>
      </c>
      <c r="AD408" s="70">
        <v>0</v>
      </c>
      <c r="AE408" s="76" t="s">
        <v>74</v>
      </c>
      <c r="AF408" s="71">
        <f t="shared" si="31"/>
        <v>0</v>
      </c>
      <c r="AG408" s="70">
        <v>0</v>
      </c>
      <c r="AH408" s="70">
        <v>0</v>
      </c>
      <c r="AI408" s="76" t="s">
        <v>74</v>
      </c>
      <c r="AJ408" s="67">
        <v>0</v>
      </c>
      <c r="AK408" s="76" t="s">
        <v>74</v>
      </c>
      <c r="AL408" s="76" t="s">
        <v>74</v>
      </c>
      <c r="AM408" s="71">
        <f t="shared" si="32"/>
        <v>0</v>
      </c>
      <c r="AN408" s="71">
        <f>+K408+AC408-AH408</f>
        <v>26500000</v>
      </c>
      <c r="AO408" s="67" t="s">
        <v>94</v>
      </c>
      <c r="AP408" s="70">
        <v>0</v>
      </c>
      <c r="AQ408" s="67" t="s">
        <v>94</v>
      </c>
      <c r="AR408" s="70">
        <v>0</v>
      </c>
      <c r="AS408" s="80" t="s">
        <v>74</v>
      </c>
      <c r="AT408" s="135">
        <v>0</v>
      </c>
      <c r="AU408" s="82">
        <f t="shared" si="33"/>
        <v>26500000</v>
      </c>
      <c r="AV408" s="83">
        <f t="shared" si="34"/>
        <v>0</v>
      </c>
      <c r="AW408" s="80" t="s">
        <v>74</v>
      </c>
      <c r="AX408" s="67" t="s">
        <v>95</v>
      </c>
      <c r="AY408" s="185" t="s">
        <v>12526</v>
      </c>
      <c r="AZ408" s="68" t="s">
        <v>66</v>
      </c>
      <c r="BA408" s="68" t="s">
        <v>66</v>
      </c>
    </row>
    <row r="409" spans="2:53" s="178" customFormat="1" ht="14.45" customHeight="1" x14ac:dyDescent="0.25">
      <c r="B409" s="68">
        <v>2024</v>
      </c>
      <c r="C409" s="68">
        <v>891780111</v>
      </c>
      <c r="D409" s="69" t="s">
        <v>64</v>
      </c>
      <c r="E409" s="70" t="s">
        <v>12525</v>
      </c>
      <c r="F409" s="70" t="s">
        <v>12524</v>
      </c>
      <c r="G409" s="251">
        <v>0</v>
      </c>
      <c r="H409" s="67" t="s">
        <v>72</v>
      </c>
      <c r="I409" s="69" t="s">
        <v>723</v>
      </c>
      <c r="J409" s="70" t="s">
        <v>12523</v>
      </c>
      <c r="K409" s="70">
        <v>24500000</v>
      </c>
      <c r="L409" s="68" t="s">
        <v>67</v>
      </c>
      <c r="M409" s="71" t="s">
        <v>12522</v>
      </c>
      <c r="N409" s="70">
        <v>1043605014</v>
      </c>
      <c r="O409" s="71">
        <v>1834</v>
      </c>
      <c r="P409" s="334">
        <v>45516</v>
      </c>
      <c r="Q409" s="70">
        <v>827000000</v>
      </c>
      <c r="R409" s="334">
        <v>45545</v>
      </c>
      <c r="S409" s="70">
        <v>24500000</v>
      </c>
      <c r="T409" s="67" t="s">
        <v>66</v>
      </c>
      <c r="U409" s="71">
        <v>1082939683</v>
      </c>
      <c r="V409" s="71" t="s">
        <v>12134</v>
      </c>
      <c r="W409" s="78">
        <v>45540</v>
      </c>
      <c r="X409" s="78">
        <v>45545</v>
      </c>
      <c r="Y409" s="251" t="s">
        <v>74</v>
      </c>
      <c r="Z409" s="78">
        <v>45650</v>
      </c>
      <c r="AA409" s="71">
        <f t="shared" si="30"/>
        <v>105</v>
      </c>
      <c r="AB409" s="70">
        <v>0</v>
      </c>
      <c r="AC409" s="70">
        <v>0</v>
      </c>
      <c r="AD409" s="70">
        <v>0</v>
      </c>
      <c r="AE409" s="76" t="s">
        <v>74</v>
      </c>
      <c r="AF409" s="71">
        <f t="shared" si="31"/>
        <v>0</v>
      </c>
      <c r="AG409" s="70">
        <v>0</v>
      </c>
      <c r="AH409" s="70">
        <v>0</v>
      </c>
      <c r="AI409" s="76" t="s">
        <v>74</v>
      </c>
      <c r="AJ409" s="67">
        <v>0</v>
      </c>
      <c r="AK409" s="76" t="s">
        <v>74</v>
      </c>
      <c r="AL409" s="76" t="s">
        <v>74</v>
      </c>
      <c r="AM409" s="71">
        <f t="shared" si="32"/>
        <v>0</v>
      </c>
      <c r="AN409" s="71">
        <f>+K409+AC409-AH409</f>
        <v>24500000</v>
      </c>
      <c r="AO409" s="67" t="s">
        <v>94</v>
      </c>
      <c r="AP409" s="70">
        <v>0</v>
      </c>
      <c r="AQ409" s="67" t="s">
        <v>94</v>
      </c>
      <c r="AR409" s="70">
        <v>0</v>
      </c>
      <c r="AS409" s="80" t="s">
        <v>74</v>
      </c>
      <c r="AT409" s="135">
        <v>0</v>
      </c>
      <c r="AU409" s="82">
        <f t="shared" si="33"/>
        <v>24500000</v>
      </c>
      <c r="AV409" s="83">
        <f t="shared" si="34"/>
        <v>0</v>
      </c>
      <c r="AW409" s="80" t="s">
        <v>74</v>
      </c>
      <c r="AX409" s="67" t="s">
        <v>95</v>
      </c>
      <c r="AY409" s="185" t="s">
        <v>12521</v>
      </c>
      <c r="AZ409" s="68" t="s">
        <v>66</v>
      </c>
      <c r="BA409" s="68" t="s">
        <v>66</v>
      </c>
    </row>
    <row r="410" spans="2:53" s="178" customFormat="1" ht="14.45" customHeight="1" x14ac:dyDescent="0.25">
      <c r="B410" s="68">
        <v>2024</v>
      </c>
      <c r="C410" s="68">
        <v>891780111</v>
      </c>
      <c r="D410" s="69" t="s">
        <v>64</v>
      </c>
      <c r="E410" s="70" t="s">
        <v>12520</v>
      </c>
      <c r="F410" s="70" t="s">
        <v>12519</v>
      </c>
      <c r="G410" s="251">
        <v>0</v>
      </c>
      <c r="H410" s="67" t="s">
        <v>72</v>
      </c>
      <c r="I410" s="69" t="s">
        <v>723</v>
      </c>
      <c r="J410" s="70" t="s">
        <v>12518</v>
      </c>
      <c r="K410" s="70">
        <v>24500000</v>
      </c>
      <c r="L410" s="68" t="s">
        <v>67</v>
      </c>
      <c r="M410" s="71" t="s">
        <v>12517</v>
      </c>
      <c r="N410" s="71">
        <v>1084742688</v>
      </c>
      <c r="O410" s="71">
        <v>1834</v>
      </c>
      <c r="P410" s="334">
        <v>45516</v>
      </c>
      <c r="Q410" s="70">
        <v>827000000</v>
      </c>
      <c r="R410" s="334">
        <v>45544</v>
      </c>
      <c r="S410" s="70">
        <v>24500000</v>
      </c>
      <c r="T410" s="67" t="s">
        <v>66</v>
      </c>
      <c r="U410" s="71">
        <v>1082939683</v>
      </c>
      <c r="V410" s="71" t="s">
        <v>12134</v>
      </c>
      <c r="W410" s="78">
        <v>45540</v>
      </c>
      <c r="X410" s="78">
        <v>45544</v>
      </c>
      <c r="Y410" s="251" t="s">
        <v>74</v>
      </c>
      <c r="Z410" s="78">
        <v>45650</v>
      </c>
      <c r="AA410" s="71">
        <f t="shared" si="30"/>
        <v>106</v>
      </c>
      <c r="AB410" s="70">
        <v>0</v>
      </c>
      <c r="AC410" s="70">
        <v>0</v>
      </c>
      <c r="AD410" s="70">
        <v>0</v>
      </c>
      <c r="AE410" s="76" t="s">
        <v>74</v>
      </c>
      <c r="AF410" s="71">
        <f t="shared" si="31"/>
        <v>0</v>
      </c>
      <c r="AG410" s="70">
        <v>0</v>
      </c>
      <c r="AH410" s="70">
        <v>0</v>
      </c>
      <c r="AI410" s="76" t="s">
        <v>74</v>
      </c>
      <c r="AJ410" s="67">
        <v>0</v>
      </c>
      <c r="AK410" s="76" t="s">
        <v>74</v>
      </c>
      <c r="AL410" s="76" t="s">
        <v>74</v>
      </c>
      <c r="AM410" s="71">
        <f t="shared" si="32"/>
        <v>0</v>
      </c>
      <c r="AN410" s="71">
        <f>+K410+AC410-AH410</f>
        <v>24500000</v>
      </c>
      <c r="AO410" s="67" t="s">
        <v>94</v>
      </c>
      <c r="AP410" s="70">
        <v>0</v>
      </c>
      <c r="AQ410" s="67" t="s">
        <v>94</v>
      </c>
      <c r="AR410" s="70">
        <v>0</v>
      </c>
      <c r="AS410" s="80" t="s">
        <v>74</v>
      </c>
      <c r="AT410" s="135">
        <v>0</v>
      </c>
      <c r="AU410" s="82">
        <f t="shared" si="33"/>
        <v>24500000</v>
      </c>
      <c r="AV410" s="83">
        <f t="shared" si="34"/>
        <v>0</v>
      </c>
      <c r="AW410" s="80" t="s">
        <v>74</v>
      </c>
      <c r="AX410" s="67" t="s">
        <v>95</v>
      </c>
      <c r="AY410" s="185" t="s">
        <v>12516</v>
      </c>
      <c r="AZ410" s="68" t="s">
        <v>66</v>
      </c>
      <c r="BA410" s="68" t="s">
        <v>66</v>
      </c>
    </row>
    <row r="411" spans="2:53" s="178" customFormat="1" ht="14.45" customHeight="1" x14ac:dyDescent="0.25">
      <c r="B411" s="68">
        <v>2024</v>
      </c>
      <c r="C411" s="68">
        <v>891780111</v>
      </c>
      <c r="D411" s="69" t="s">
        <v>64</v>
      </c>
      <c r="E411" s="70" t="s">
        <v>12515</v>
      </c>
      <c r="F411" s="70" t="s">
        <v>12514</v>
      </c>
      <c r="G411" s="251">
        <v>0</v>
      </c>
      <c r="H411" s="67" t="s">
        <v>72</v>
      </c>
      <c r="I411" s="69" t="s">
        <v>723</v>
      </c>
      <c r="J411" s="70" t="s">
        <v>12513</v>
      </c>
      <c r="K411" s="70">
        <v>24500000</v>
      </c>
      <c r="L411" s="68" t="s">
        <v>67</v>
      </c>
      <c r="M411" s="71" t="s">
        <v>12512</v>
      </c>
      <c r="N411" s="71">
        <v>1221975006</v>
      </c>
      <c r="O411" s="71">
        <v>1834</v>
      </c>
      <c r="P411" s="334">
        <v>45516</v>
      </c>
      <c r="Q411" s="70">
        <v>827000000</v>
      </c>
      <c r="R411" s="334">
        <v>45545</v>
      </c>
      <c r="S411" s="70">
        <v>24500000</v>
      </c>
      <c r="T411" s="67" t="s">
        <v>66</v>
      </c>
      <c r="U411" s="71">
        <v>1082939683</v>
      </c>
      <c r="V411" s="71" t="s">
        <v>12134</v>
      </c>
      <c r="W411" s="78">
        <v>45540</v>
      </c>
      <c r="X411" s="78">
        <v>45545</v>
      </c>
      <c r="Y411" s="251" t="s">
        <v>74</v>
      </c>
      <c r="Z411" s="78">
        <v>45650</v>
      </c>
      <c r="AA411" s="71">
        <f t="shared" si="30"/>
        <v>105</v>
      </c>
      <c r="AB411" s="70">
        <v>0</v>
      </c>
      <c r="AC411" s="70">
        <v>0</v>
      </c>
      <c r="AD411" s="70">
        <v>0</v>
      </c>
      <c r="AE411" s="76" t="s">
        <v>74</v>
      </c>
      <c r="AF411" s="71">
        <f t="shared" si="31"/>
        <v>0</v>
      </c>
      <c r="AG411" s="70">
        <v>1</v>
      </c>
      <c r="AH411" s="70">
        <v>24500000</v>
      </c>
      <c r="AI411" s="76">
        <v>45540</v>
      </c>
      <c r="AJ411" s="67">
        <v>0</v>
      </c>
      <c r="AK411" s="76" t="s">
        <v>74</v>
      </c>
      <c r="AL411" s="76" t="s">
        <v>74</v>
      </c>
      <c r="AM411" s="71">
        <f t="shared" si="32"/>
        <v>0</v>
      </c>
      <c r="AN411" s="71">
        <f>+K411+AC411-AH411</f>
        <v>0</v>
      </c>
      <c r="AO411" s="67" t="s">
        <v>94</v>
      </c>
      <c r="AP411" s="70">
        <v>0</v>
      </c>
      <c r="AQ411" s="67" t="s">
        <v>94</v>
      </c>
      <c r="AR411" s="70">
        <v>0</v>
      </c>
      <c r="AS411" s="80" t="s">
        <v>74</v>
      </c>
      <c r="AT411" s="135">
        <v>0</v>
      </c>
      <c r="AU411" s="82">
        <f t="shared" si="33"/>
        <v>0</v>
      </c>
      <c r="AV411" s="83" t="str">
        <f t="shared" si="34"/>
        <v>_</v>
      </c>
      <c r="AW411" s="80" t="s">
        <v>74</v>
      </c>
      <c r="AX411" s="67" t="s">
        <v>95</v>
      </c>
      <c r="AY411" s="185" t="s">
        <v>12511</v>
      </c>
      <c r="AZ411" s="68" t="s">
        <v>66</v>
      </c>
      <c r="BA411" s="68" t="s">
        <v>66</v>
      </c>
    </row>
    <row r="412" spans="2:53" s="178" customFormat="1" ht="14.45" customHeight="1" x14ac:dyDescent="0.25">
      <c r="B412" s="68">
        <v>2024</v>
      </c>
      <c r="C412" s="68">
        <v>891780111</v>
      </c>
      <c r="D412" s="69" t="s">
        <v>64</v>
      </c>
      <c r="E412" s="70" t="s">
        <v>12510</v>
      </c>
      <c r="F412" s="70" t="s">
        <v>12509</v>
      </c>
      <c r="G412" s="251">
        <v>0</v>
      </c>
      <c r="H412" s="67" t="s">
        <v>72</v>
      </c>
      <c r="I412" s="69" t="s">
        <v>65</v>
      </c>
      <c r="J412" s="70" t="s">
        <v>12508</v>
      </c>
      <c r="K412" s="70">
        <v>8100000</v>
      </c>
      <c r="L412" s="68" t="s">
        <v>67</v>
      </c>
      <c r="M412" s="71" t="s">
        <v>12507</v>
      </c>
      <c r="N412" s="71">
        <v>1082961990</v>
      </c>
      <c r="O412" s="71">
        <v>1585</v>
      </c>
      <c r="P412" s="334">
        <v>45489</v>
      </c>
      <c r="Q412" s="70">
        <v>420000000</v>
      </c>
      <c r="R412" s="334">
        <v>45546</v>
      </c>
      <c r="S412" s="70">
        <v>8100000</v>
      </c>
      <c r="T412" s="67" t="s">
        <v>66</v>
      </c>
      <c r="U412" s="71">
        <v>79738530</v>
      </c>
      <c r="V412" s="71" t="s">
        <v>131</v>
      </c>
      <c r="W412" s="78">
        <v>45545</v>
      </c>
      <c r="X412" s="78">
        <v>45546</v>
      </c>
      <c r="Y412" s="251" t="s">
        <v>74</v>
      </c>
      <c r="Z412" s="78">
        <v>45626</v>
      </c>
      <c r="AA412" s="71">
        <f t="shared" si="30"/>
        <v>80</v>
      </c>
      <c r="AB412" s="70">
        <v>0</v>
      </c>
      <c r="AC412" s="70">
        <v>0</v>
      </c>
      <c r="AD412" s="70">
        <v>0</v>
      </c>
      <c r="AE412" s="76" t="s">
        <v>74</v>
      </c>
      <c r="AF412" s="71">
        <f t="shared" si="31"/>
        <v>0</v>
      </c>
      <c r="AG412" s="70">
        <v>0</v>
      </c>
      <c r="AH412" s="70">
        <v>0</v>
      </c>
      <c r="AI412" s="76" t="s">
        <v>74</v>
      </c>
      <c r="AJ412" s="67">
        <v>0</v>
      </c>
      <c r="AK412" s="76" t="s">
        <v>74</v>
      </c>
      <c r="AL412" s="76" t="s">
        <v>74</v>
      </c>
      <c r="AM412" s="71">
        <f t="shared" si="32"/>
        <v>0</v>
      </c>
      <c r="AN412" s="71">
        <f>+K412+AC412-AH412</f>
        <v>8100000</v>
      </c>
      <c r="AO412" s="67" t="s">
        <v>66</v>
      </c>
      <c r="AP412" s="70">
        <v>8100000</v>
      </c>
      <c r="AQ412" s="67" t="s">
        <v>94</v>
      </c>
      <c r="AR412" s="70">
        <v>0</v>
      </c>
      <c r="AS412" s="80" t="s">
        <v>74</v>
      </c>
      <c r="AT412" s="135">
        <v>0</v>
      </c>
      <c r="AU412" s="82">
        <f t="shared" si="33"/>
        <v>8100000</v>
      </c>
      <c r="AV412" s="83">
        <f t="shared" si="34"/>
        <v>0</v>
      </c>
      <c r="AW412" s="80" t="s">
        <v>74</v>
      </c>
      <c r="AX412" s="67" t="s">
        <v>95</v>
      </c>
      <c r="AY412" s="185" t="s">
        <v>12506</v>
      </c>
      <c r="AZ412" s="68" t="s">
        <v>66</v>
      </c>
      <c r="BA412" s="68" t="s">
        <v>66</v>
      </c>
    </row>
    <row r="413" spans="2:53" s="178" customFormat="1" ht="14.45" customHeight="1" x14ac:dyDescent="0.25">
      <c r="B413" s="68">
        <v>2024</v>
      </c>
      <c r="C413" s="68">
        <v>891780111</v>
      </c>
      <c r="D413" s="69" t="s">
        <v>64</v>
      </c>
      <c r="E413" s="70" t="s">
        <v>12505</v>
      </c>
      <c r="F413" s="70" t="s">
        <v>12504</v>
      </c>
      <c r="G413" s="251">
        <v>0</v>
      </c>
      <c r="H413" s="67" t="s">
        <v>72</v>
      </c>
      <c r="I413" s="69" t="s">
        <v>723</v>
      </c>
      <c r="J413" s="70" t="s">
        <v>12503</v>
      </c>
      <c r="K413" s="70">
        <v>12258572</v>
      </c>
      <c r="L413" s="68" t="s">
        <v>67</v>
      </c>
      <c r="M413" s="71" t="s">
        <v>12349</v>
      </c>
      <c r="N413" s="71">
        <v>57433992</v>
      </c>
      <c r="O413" s="71">
        <v>2373</v>
      </c>
      <c r="P413" s="334">
        <v>45540</v>
      </c>
      <c r="Q413" s="70">
        <v>12258572</v>
      </c>
      <c r="R413" s="334">
        <v>45546</v>
      </c>
      <c r="S413" s="70">
        <v>12258572</v>
      </c>
      <c r="T413" s="67" t="s">
        <v>66</v>
      </c>
      <c r="U413" s="71">
        <v>1082939683</v>
      </c>
      <c r="V413" s="71" t="s">
        <v>12134</v>
      </c>
      <c r="W413" s="78">
        <v>45545</v>
      </c>
      <c r="X413" s="78">
        <v>45546</v>
      </c>
      <c r="Y413" s="251" t="s">
        <v>74</v>
      </c>
      <c r="Z413" s="78">
        <v>45556</v>
      </c>
      <c r="AA413" s="71">
        <f t="shared" si="30"/>
        <v>10</v>
      </c>
      <c r="AB413" s="70">
        <v>0</v>
      </c>
      <c r="AC413" s="70">
        <v>0</v>
      </c>
      <c r="AD413" s="70">
        <v>0</v>
      </c>
      <c r="AE413" s="76" t="s">
        <v>74</v>
      </c>
      <c r="AF413" s="71">
        <f t="shared" si="31"/>
        <v>0</v>
      </c>
      <c r="AG413" s="70">
        <v>0</v>
      </c>
      <c r="AH413" s="70">
        <v>0</v>
      </c>
      <c r="AI413" s="76" t="s">
        <v>74</v>
      </c>
      <c r="AJ413" s="67">
        <v>0</v>
      </c>
      <c r="AK413" s="76" t="s">
        <v>74</v>
      </c>
      <c r="AL413" s="76" t="s">
        <v>74</v>
      </c>
      <c r="AM413" s="71">
        <f t="shared" si="32"/>
        <v>0</v>
      </c>
      <c r="AN413" s="71">
        <f>+K413+AC413-AH413</f>
        <v>12258572</v>
      </c>
      <c r="AO413" s="67" t="s">
        <v>94</v>
      </c>
      <c r="AP413" s="70">
        <v>0</v>
      </c>
      <c r="AQ413" s="67" t="s">
        <v>94</v>
      </c>
      <c r="AR413" s="70">
        <v>0</v>
      </c>
      <c r="AS413" s="80" t="s">
        <v>74</v>
      </c>
      <c r="AT413" s="135">
        <v>0</v>
      </c>
      <c r="AU413" s="82">
        <f t="shared" si="33"/>
        <v>12258572</v>
      </c>
      <c r="AV413" s="83">
        <f t="shared" si="34"/>
        <v>0</v>
      </c>
      <c r="AW413" s="80" t="s">
        <v>74</v>
      </c>
      <c r="AX413" s="67" t="s">
        <v>95</v>
      </c>
      <c r="AY413" s="185" t="s">
        <v>12502</v>
      </c>
      <c r="AZ413" s="68" t="s">
        <v>66</v>
      </c>
      <c r="BA413" s="68" t="s">
        <v>66</v>
      </c>
    </row>
    <row r="414" spans="2:53" s="178" customFormat="1" ht="14.45" customHeight="1" x14ac:dyDescent="0.25">
      <c r="B414" s="68">
        <v>2024</v>
      </c>
      <c r="C414" s="68">
        <v>891780111</v>
      </c>
      <c r="D414" s="69" t="s">
        <v>64</v>
      </c>
      <c r="E414" s="70" t="s">
        <v>12501</v>
      </c>
      <c r="F414" s="70" t="s">
        <v>12500</v>
      </c>
      <c r="G414" s="251">
        <v>0</v>
      </c>
      <c r="H414" s="67" t="s">
        <v>72</v>
      </c>
      <c r="I414" s="69" t="s">
        <v>723</v>
      </c>
      <c r="J414" s="70" t="s">
        <v>12499</v>
      </c>
      <c r="K414" s="70">
        <v>24500000</v>
      </c>
      <c r="L414" s="68" t="s">
        <v>67</v>
      </c>
      <c r="M414" s="71" t="s">
        <v>12498</v>
      </c>
      <c r="N414" s="71">
        <v>1082908584</v>
      </c>
      <c r="O414" s="71">
        <v>1834</v>
      </c>
      <c r="P414" s="334">
        <v>45516</v>
      </c>
      <c r="Q414" s="70">
        <v>827000000</v>
      </c>
      <c r="R414" s="334">
        <v>45551</v>
      </c>
      <c r="S414" s="70">
        <v>24500000</v>
      </c>
      <c r="T414" s="67" t="s">
        <v>66</v>
      </c>
      <c r="U414" s="71">
        <v>1082939683</v>
      </c>
      <c r="V414" s="71" t="s">
        <v>12134</v>
      </c>
      <c r="W414" s="78">
        <v>45546</v>
      </c>
      <c r="X414" s="78">
        <v>45551</v>
      </c>
      <c r="Y414" s="251" t="s">
        <v>74</v>
      </c>
      <c r="Z414" s="78">
        <v>45650</v>
      </c>
      <c r="AA414" s="71">
        <f t="shared" si="30"/>
        <v>99</v>
      </c>
      <c r="AB414" s="70">
        <v>0</v>
      </c>
      <c r="AC414" s="70">
        <v>0</v>
      </c>
      <c r="AD414" s="70">
        <v>0</v>
      </c>
      <c r="AE414" s="76" t="s">
        <v>74</v>
      </c>
      <c r="AF414" s="71">
        <f t="shared" si="31"/>
        <v>0</v>
      </c>
      <c r="AG414" s="70">
        <v>0</v>
      </c>
      <c r="AH414" s="70">
        <v>0</v>
      </c>
      <c r="AI414" s="76" t="s">
        <v>74</v>
      </c>
      <c r="AJ414" s="67">
        <v>0</v>
      </c>
      <c r="AK414" s="76" t="s">
        <v>74</v>
      </c>
      <c r="AL414" s="76" t="s">
        <v>74</v>
      </c>
      <c r="AM414" s="71">
        <f t="shared" si="32"/>
        <v>0</v>
      </c>
      <c r="AN414" s="71">
        <f>+K414+AC414-AH414</f>
        <v>24500000</v>
      </c>
      <c r="AO414" s="67" t="s">
        <v>94</v>
      </c>
      <c r="AP414" s="70">
        <v>0</v>
      </c>
      <c r="AQ414" s="67" t="s">
        <v>94</v>
      </c>
      <c r="AR414" s="70">
        <v>0</v>
      </c>
      <c r="AS414" s="80" t="s">
        <v>74</v>
      </c>
      <c r="AT414" s="135">
        <v>0</v>
      </c>
      <c r="AU414" s="82">
        <f t="shared" si="33"/>
        <v>24500000</v>
      </c>
      <c r="AV414" s="83">
        <f t="shared" si="34"/>
        <v>0</v>
      </c>
      <c r="AW414" s="80" t="s">
        <v>74</v>
      </c>
      <c r="AX414" s="67" t="s">
        <v>95</v>
      </c>
      <c r="AY414" s="185" t="s">
        <v>12497</v>
      </c>
      <c r="AZ414" s="68" t="s">
        <v>66</v>
      </c>
      <c r="BA414" s="68" t="s">
        <v>66</v>
      </c>
    </row>
    <row r="415" spans="2:53" s="178" customFormat="1" ht="15.6" customHeight="1" x14ac:dyDescent="0.25">
      <c r="B415" s="68">
        <v>2024</v>
      </c>
      <c r="C415" s="68">
        <v>891780111</v>
      </c>
      <c r="D415" s="69" t="s">
        <v>64</v>
      </c>
      <c r="E415" s="70" t="s">
        <v>12496</v>
      </c>
      <c r="F415" s="70" t="s">
        <v>12495</v>
      </c>
      <c r="G415" s="251">
        <v>0</v>
      </c>
      <c r="H415" s="67" t="s">
        <v>72</v>
      </c>
      <c r="I415" s="69" t="s">
        <v>65</v>
      </c>
      <c r="J415" s="70" t="s">
        <v>12494</v>
      </c>
      <c r="K415" s="70">
        <v>10200000</v>
      </c>
      <c r="L415" s="68" t="s">
        <v>67</v>
      </c>
      <c r="M415" s="71" t="s">
        <v>12493</v>
      </c>
      <c r="N415" s="71">
        <v>1082872242</v>
      </c>
      <c r="O415" s="71">
        <v>1585</v>
      </c>
      <c r="P415" s="334">
        <v>45489</v>
      </c>
      <c r="Q415" s="70">
        <v>420000000</v>
      </c>
      <c r="R415" s="334">
        <v>45547</v>
      </c>
      <c r="S415" s="70">
        <v>10200000</v>
      </c>
      <c r="T415" s="67" t="s">
        <v>66</v>
      </c>
      <c r="U415" s="71">
        <v>85155333</v>
      </c>
      <c r="V415" s="71" t="s">
        <v>12146</v>
      </c>
      <c r="W415" s="78">
        <v>45546</v>
      </c>
      <c r="X415" s="78">
        <v>45547</v>
      </c>
      <c r="Y415" s="251" t="s">
        <v>74</v>
      </c>
      <c r="Z415" s="78">
        <v>45626</v>
      </c>
      <c r="AA415" s="71">
        <f t="shared" si="30"/>
        <v>79</v>
      </c>
      <c r="AB415" s="70">
        <v>0</v>
      </c>
      <c r="AC415" s="70">
        <v>0</v>
      </c>
      <c r="AD415" s="70">
        <v>0</v>
      </c>
      <c r="AE415" s="76" t="s">
        <v>74</v>
      </c>
      <c r="AF415" s="71">
        <f t="shared" si="31"/>
        <v>0</v>
      </c>
      <c r="AG415" s="70">
        <v>0</v>
      </c>
      <c r="AH415" s="70">
        <v>0</v>
      </c>
      <c r="AI415" s="76" t="s">
        <v>74</v>
      </c>
      <c r="AJ415" s="67">
        <v>0</v>
      </c>
      <c r="AK415" s="76" t="s">
        <v>74</v>
      </c>
      <c r="AL415" s="76" t="s">
        <v>74</v>
      </c>
      <c r="AM415" s="71">
        <f t="shared" si="32"/>
        <v>0</v>
      </c>
      <c r="AN415" s="71">
        <f>+K415+AC415-AH415</f>
        <v>10200000</v>
      </c>
      <c r="AO415" s="67" t="s">
        <v>94</v>
      </c>
      <c r="AP415" s="70">
        <v>0</v>
      </c>
      <c r="AQ415" s="67" t="s">
        <v>94</v>
      </c>
      <c r="AR415" s="70">
        <v>0</v>
      </c>
      <c r="AS415" s="80" t="s">
        <v>74</v>
      </c>
      <c r="AT415" s="135">
        <v>0</v>
      </c>
      <c r="AU415" s="82">
        <f t="shared" si="33"/>
        <v>10200000</v>
      </c>
      <c r="AV415" s="83">
        <f t="shared" si="34"/>
        <v>0</v>
      </c>
      <c r="AW415" s="80" t="s">
        <v>74</v>
      </c>
      <c r="AX415" s="67" t="s">
        <v>95</v>
      </c>
      <c r="AY415" s="185" t="s">
        <v>12492</v>
      </c>
      <c r="AZ415" s="68" t="s">
        <v>66</v>
      </c>
      <c r="BA415" s="68" t="s">
        <v>66</v>
      </c>
    </row>
    <row r="416" spans="2:53" s="178" customFormat="1" ht="14.45" customHeight="1" x14ac:dyDescent="0.25">
      <c r="B416" s="68">
        <v>2024</v>
      </c>
      <c r="C416" s="68">
        <v>891780111</v>
      </c>
      <c r="D416" s="69" t="s">
        <v>64</v>
      </c>
      <c r="E416" s="70" t="s">
        <v>12491</v>
      </c>
      <c r="F416" s="70" t="s">
        <v>12490</v>
      </c>
      <c r="G416" s="251">
        <v>0</v>
      </c>
      <c r="H416" s="67" t="s">
        <v>72</v>
      </c>
      <c r="I416" s="69" t="s">
        <v>723</v>
      </c>
      <c r="J416" s="70" t="s">
        <v>12489</v>
      </c>
      <c r="K416" s="70">
        <v>26500000</v>
      </c>
      <c r="L416" s="68" t="s">
        <v>67</v>
      </c>
      <c r="M416" s="71" t="s">
        <v>12488</v>
      </c>
      <c r="N416" s="71">
        <v>26761330</v>
      </c>
      <c r="O416" s="71">
        <v>1834</v>
      </c>
      <c r="P416" s="334">
        <v>45516</v>
      </c>
      <c r="Q416" s="70">
        <v>827000000</v>
      </c>
      <c r="R416" s="334">
        <v>45551</v>
      </c>
      <c r="S416" s="70">
        <v>26500000</v>
      </c>
      <c r="T416" s="67" t="s">
        <v>66</v>
      </c>
      <c r="U416" s="71">
        <v>1082939683</v>
      </c>
      <c r="V416" s="71" t="s">
        <v>12134</v>
      </c>
      <c r="W416" s="78">
        <v>45547</v>
      </c>
      <c r="X416" s="78">
        <v>45551</v>
      </c>
      <c r="Y416" s="251" t="s">
        <v>74</v>
      </c>
      <c r="Z416" s="78">
        <v>45650</v>
      </c>
      <c r="AA416" s="71">
        <f t="shared" si="30"/>
        <v>99</v>
      </c>
      <c r="AB416" s="70">
        <v>0</v>
      </c>
      <c r="AC416" s="70">
        <v>0</v>
      </c>
      <c r="AD416" s="70">
        <v>0</v>
      </c>
      <c r="AE416" s="76" t="s">
        <v>74</v>
      </c>
      <c r="AF416" s="71">
        <f t="shared" si="31"/>
        <v>0</v>
      </c>
      <c r="AG416" s="70">
        <v>0</v>
      </c>
      <c r="AH416" s="70">
        <v>0</v>
      </c>
      <c r="AI416" s="76" t="s">
        <v>74</v>
      </c>
      <c r="AJ416" s="67">
        <v>0</v>
      </c>
      <c r="AK416" s="76" t="s">
        <v>74</v>
      </c>
      <c r="AL416" s="76" t="s">
        <v>74</v>
      </c>
      <c r="AM416" s="71">
        <f t="shared" si="32"/>
        <v>0</v>
      </c>
      <c r="AN416" s="71">
        <f>+K416+AC416-AH416</f>
        <v>26500000</v>
      </c>
      <c r="AO416" s="67" t="s">
        <v>94</v>
      </c>
      <c r="AP416" s="70">
        <v>0</v>
      </c>
      <c r="AQ416" s="67" t="s">
        <v>94</v>
      </c>
      <c r="AR416" s="70">
        <v>0</v>
      </c>
      <c r="AS416" s="80" t="s">
        <v>74</v>
      </c>
      <c r="AT416" s="135">
        <v>0</v>
      </c>
      <c r="AU416" s="82">
        <f t="shared" si="33"/>
        <v>26500000</v>
      </c>
      <c r="AV416" s="83">
        <f t="shared" si="34"/>
        <v>0</v>
      </c>
      <c r="AW416" s="80" t="s">
        <v>74</v>
      </c>
      <c r="AX416" s="67" t="s">
        <v>95</v>
      </c>
      <c r="AY416" s="185" t="s">
        <v>12487</v>
      </c>
      <c r="AZ416" s="68" t="s">
        <v>66</v>
      </c>
      <c r="BA416" s="68" t="s">
        <v>66</v>
      </c>
    </row>
    <row r="417" spans="2:53" s="178" customFormat="1" ht="14.45" customHeight="1" x14ac:dyDescent="0.25">
      <c r="B417" s="68">
        <v>2024</v>
      </c>
      <c r="C417" s="68">
        <v>891780111</v>
      </c>
      <c r="D417" s="69" t="s">
        <v>64</v>
      </c>
      <c r="E417" s="70" t="s">
        <v>12486</v>
      </c>
      <c r="F417" s="70" t="s">
        <v>12485</v>
      </c>
      <c r="G417" s="251">
        <v>0</v>
      </c>
      <c r="H417" s="67" t="s">
        <v>72</v>
      </c>
      <c r="I417" s="69" t="s">
        <v>723</v>
      </c>
      <c r="J417" s="70" t="s">
        <v>12480</v>
      </c>
      <c r="K417" s="70">
        <v>26500000</v>
      </c>
      <c r="L417" s="68" t="s">
        <v>67</v>
      </c>
      <c r="M417" s="71" t="s">
        <v>12484</v>
      </c>
      <c r="N417" s="71">
        <v>1193154516</v>
      </c>
      <c r="O417" s="71">
        <v>1834</v>
      </c>
      <c r="P417" s="334">
        <v>45516</v>
      </c>
      <c r="Q417" s="70">
        <v>827000000</v>
      </c>
      <c r="R417" s="334">
        <v>45551</v>
      </c>
      <c r="S417" s="70">
        <v>26500000</v>
      </c>
      <c r="T417" s="67" t="s">
        <v>66</v>
      </c>
      <c r="U417" s="71">
        <v>1082939683</v>
      </c>
      <c r="V417" s="71" t="s">
        <v>12134</v>
      </c>
      <c r="W417" s="78">
        <v>45547</v>
      </c>
      <c r="X417" s="78">
        <v>45551</v>
      </c>
      <c r="Y417" s="251" t="s">
        <v>74</v>
      </c>
      <c r="Z417" s="78">
        <v>45650</v>
      </c>
      <c r="AA417" s="71">
        <f t="shared" si="30"/>
        <v>99</v>
      </c>
      <c r="AB417" s="70">
        <v>0</v>
      </c>
      <c r="AC417" s="70">
        <v>0</v>
      </c>
      <c r="AD417" s="70">
        <v>0</v>
      </c>
      <c r="AE417" s="76" t="s">
        <v>74</v>
      </c>
      <c r="AF417" s="71">
        <f t="shared" si="31"/>
        <v>0</v>
      </c>
      <c r="AG417" s="70">
        <v>0</v>
      </c>
      <c r="AH417" s="70">
        <v>0</v>
      </c>
      <c r="AI417" s="76" t="s">
        <v>74</v>
      </c>
      <c r="AJ417" s="67">
        <v>0</v>
      </c>
      <c r="AK417" s="76" t="s">
        <v>74</v>
      </c>
      <c r="AL417" s="76" t="s">
        <v>74</v>
      </c>
      <c r="AM417" s="71">
        <f t="shared" si="32"/>
        <v>0</v>
      </c>
      <c r="AN417" s="71">
        <f>+K417+AC417-AH417</f>
        <v>26500000</v>
      </c>
      <c r="AO417" s="67" t="s">
        <v>94</v>
      </c>
      <c r="AP417" s="70">
        <v>0</v>
      </c>
      <c r="AQ417" s="67" t="s">
        <v>94</v>
      </c>
      <c r="AR417" s="70">
        <v>0</v>
      </c>
      <c r="AS417" s="80" t="s">
        <v>74</v>
      </c>
      <c r="AT417" s="135">
        <v>0</v>
      </c>
      <c r="AU417" s="82">
        <f t="shared" si="33"/>
        <v>26500000</v>
      </c>
      <c r="AV417" s="83">
        <f t="shared" si="34"/>
        <v>0</v>
      </c>
      <c r="AW417" s="80" t="s">
        <v>74</v>
      </c>
      <c r="AX417" s="67" t="s">
        <v>95</v>
      </c>
      <c r="AY417" s="185" t="s">
        <v>12483</v>
      </c>
      <c r="AZ417" s="68" t="s">
        <v>66</v>
      </c>
      <c r="BA417" s="68" t="s">
        <v>66</v>
      </c>
    </row>
    <row r="418" spans="2:53" s="178" customFormat="1" ht="14.45" customHeight="1" x14ac:dyDescent="0.25">
      <c r="B418" s="68">
        <v>2024</v>
      </c>
      <c r="C418" s="68">
        <v>891780111</v>
      </c>
      <c r="D418" s="69" t="s">
        <v>64</v>
      </c>
      <c r="E418" s="70" t="s">
        <v>12482</v>
      </c>
      <c r="F418" s="70" t="s">
        <v>12481</v>
      </c>
      <c r="G418" s="251">
        <v>0</v>
      </c>
      <c r="H418" s="67" t="s">
        <v>72</v>
      </c>
      <c r="I418" s="69" t="s">
        <v>723</v>
      </c>
      <c r="J418" s="70" t="s">
        <v>12480</v>
      </c>
      <c r="K418" s="70">
        <v>26500000</v>
      </c>
      <c r="L418" s="68" t="s">
        <v>67</v>
      </c>
      <c r="M418" s="71" t="s">
        <v>12479</v>
      </c>
      <c r="N418" s="71">
        <v>1083569822</v>
      </c>
      <c r="O418" s="71">
        <v>1834</v>
      </c>
      <c r="P418" s="334">
        <v>45516</v>
      </c>
      <c r="Q418" s="70">
        <v>827000000</v>
      </c>
      <c r="R418" s="334">
        <v>45551</v>
      </c>
      <c r="S418" s="70">
        <v>26500000</v>
      </c>
      <c r="T418" s="67" t="s">
        <v>66</v>
      </c>
      <c r="U418" s="71">
        <v>1082939683</v>
      </c>
      <c r="V418" s="71" t="s">
        <v>12134</v>
      </c>
      <c r="W418" s="78">
        <v>45547</v>
      </c>
      <c r="X418" s="78">
        <v>45551</v>
      </c>
      <c r="Y418" s="251" t="s">
        <v>74</v>
      </c>
      <c r="Z418" s="78">
        <v>45650</v>
      </c>
      <c r="AA418" s="71">
        <f t="shared" si="30"/>
        <v>99</v>
      </c>
      <c r="AB418" s="70">
        <v>0</v>
      </c>
      <c r="AC418" s="70">
        <v>0</v>
      </c>
      <c r="AD418" s="70">
        <v>0</v>
      </c>
      <c r="AE418" s="76" t="s">
        <v>74</v>
      </c>
      <c r="AF418" s="71">
        <f t="shared" si="31"/>
        <v>0</v>
      </c>
      <c r="AG418" s="70">
        <v>0</v>
      </c>
      <c r="AH418" s="70">
        <v>0</v>
      </c>
      <c r="AI418" s="76" t="s">
        <v>74</v>
      </c>
      <c r="AJ418" s="67">
        <v>0</v>
      </c>
      <c r="AK418" s="76" t="s">
        <v>74</v>
      </c>
      <c r="AL418" s="76" t="s">
        <v>74</v>
      </c>
      <c r="AM418" s="71">
        <f t="shared" si="32"/>
        <v>0</v>
      </c>
      <c r="AN418" s="71">
        <f>+K418+AC418-AH418</f>
        <v>26500000</v>
      </c>
      <c r="AO418" s="67" t="s">
        <v>94</v>
      </c>
      <c r="AP418" s="70">
        <v>0</v>
      </c>
      <c r="AQ418" s="67" t="s">
        <v>94</v>
      </c>
      <c r="AR418" s="70">
        <v>0</v>
      </c>
      <c r="AS418" s="80" t="s">
        <v>74</v>
      </c>
      <c r="AT418" s="135">
        <v>0</v>
      </c>
      <c r="AU418" s="82">
        <f t="shared" si="33"/>
        <v>26500000</v>
      </c>
      <c r="AV418" s="83">
        <f t="shared" si="34"/>
        <v>0</v>
      </c>
      <c r="AW418" s="80" t="s">
        <v>74</v>
      </c>
      <c r="AX418" s="67" t="s">
        <v>95</v>
      </c>
      <c r="AY418" s="185" t="s">
        <v>12478</v>
      </c>
      <c r="AZ418" s="68" t="s">
        <v>66</v>
      </c>
      <c r="BA418" s="68" t="s">
        <v>66</v>
      </c>
    </row>
    <row r="419" spans="2:53" s="178" customFormat="1" ht="14.45" customHeight="1" x14ac:dyDescent="0.25">
      <c r="B419" s="68">
        <v>2024</v>
      </c>
      <c r="C419" s="68">
        <v>891780111</v>
      </c>
      <c r="D419" s="69" t="s">
        <v>64</v>
      </c>
      <c r="E419" s="70" t="s">
        <v>12477</v>
      </c>
      <c r="F419" s="70" t="s">
        <v>12476</v>
      </c>
      <c r="G419" s="251">
        <v>0</v>
      </c>
      <c r="H419" s="67" t="s">
        <v>72</v>
      </c>
      <c r="I419" s="69" t="s">
        <v>723</v>
      </c>
      <c r="J419" s="70" t="s">
        <v>12475</v>
      </c>
      <c r="K419" s="70">
        <v>25800000</v>
      </c>
      <c r="L419" s="68" t="s">
        <v>67</v>
      </c>
      <c r="M419" s="71" t="s">
        <v>12474</v>
      </c>
      <c r="N419" s="71">
        <v>1042356236</v>
      </c>
      <c r="O419" s="71">
        <v>1856</v>
      </c>
      <c r="P419" s="334">
        <v>45517</v>
      </c>
      <c r="Q419" s="70">
        <v>857550000</v>
      </c>
      <c r="R419" s="334">
        <v>45552</v>
      </c>
      <c r="S419" s="70">
        <v>25800000</v>
      </c>
      <c r="T419" s="67" t="s">
        <v>66</v>
      </c>
      <c r="U419" s="71">
        <v>1082939683</v>
      </c>
      <c r="V419" s="71" t="s">
        <v>12134</v>
      </c>
      <c r="W419" s="78">
        <v>45548</v>
      </c>
      <c r="X419" s="78">
        <v>45552</v>
      </c>
      <c r="Y419" s="251" t="s">
        <v>74</v>
      </c>
      <c r="Z419" s="78">
        <v>45657</v>
      </c>
      <c r="AA419" s="71">
        <f t="shared" si="30"/>
        <v>105</v>
      </c>
      <c r="AB419" s="70">
        <v>0</v>
      </c>
      <c r="AC419" s="70">
        <v>0</v>
      </c>
      <c r="AD419" s="70">
        <v>0</v>
      </c>
      <c r="AE419" s="76" t="s">
        <v>74</v>
      </c>
      <c r="AF419" s="71">
        <f t="shared" si="31"/>
        <v>0</v>
      </c>
      <c r="AG419" s="70">
        <v>0</v>
      </c>
      <c r="AH419" s="70">
        <v>0</v>
      </c>
      <c r="AI419" s="76" t="s">
        <v>74</v>
      </c>
      <c r="AJ419" s="67">
        <v>0</v>
      </c>
      <c r="AK419" s="76" t="s">
        <v>74</v>
      </c>
      <c r="AL419" s="76" t="s">
        <v>74</v>
      </c>
      <c r="AM419" s="71">
        <f t="shared" si="32"/>
        <v>0</v>
      </c>
      <c r="AN419" s="71">
        <f>+K419+AC419-AH419</f>
        <v>25800000</v>
      </c>
      <c r="AO419" s="67" t="s">
        <v>94</v>
      </c>
      <c r="AP419" s="70">
        <v>0</v>
      </c>
      <c r="AQ419" s="67" t="s">
        <v>94</v>
      </c>
      <c r="AR419" s="70">
        <v>0</v>
      </c>
      <c r="AS419" s="80" t="s">
        <v>74</v>
      </c>
      <c r="AT419" s="135">
        <v>0</v>
      </c>
      <c r="AU419" s="82">
        <f t="shared" si="33"/>
        <v>25800000</v>
      </c>
      <c r="AV419" s="83">
        <f t="shared" si="34"/>
        <v>0</v>
      </c>
      <c r="AW419" s="80" t="s">
        <v>74</v>
      </c>
      <c r="AX419" s="67" t="s">
        <v>95</v>
      </c>
      <c r="AY419" s="185" t="s">
        <v>12473</v>
      </c>
      <c r="AZ419" s="68" t="s">
        <v>66</v>
      </c>
      <c r="BA419" s="68" t="s">
        <v>66</v>
      </c>
    </row>
    <row r="420" spans="2:53" s="178" customFormat="1" ht="14.45" customHeight="1" x14ac:dyDescent="0.25">
      <c r="B420" s="68">
        <v>2024</v>
      </c>
      <c r="C420" s="68">
        <v>891780111</v>
      </c>
      <c r="D420" s="69" t="s">
        <v>64</v>
      </c>
      <c r="E420" s="70" t="s">
        <v>12472</v>
      </c>
      <c r="F420" s="70" t="s">
        <v>12471</v>
      </c>
      <c r="G420" s="251">
        <v>0</v>
      </c>
      <c r="H420" s="67" t="s">
        <v>72</v>
      </c>
      <c r="I420" s="69" t="s">
        <v>723</v>
      </c>
      <c r="J420" s="70" t="s">
        <v>12470</v>
      </c>
      <c r="K420" s="70">
        <v>74904000</v>
      </c>
      <c r="L420" s="68" t="s">
        <v>67</v>
      </c>
      <c r="M420" s="71" t="s">
        <v>12469</v>
      </c>
      <c r="N420" s="71">
        <v>901383467</v>
      </c>
      <c r="O420" s="71">
        <v>2029</v>
      </c>
      <c r="P420" s="334">
        <v>45537</v>
      </c>
      <c r="Q420" s="70">
        <v>74904000</v>
      </c>
      <c r="R420" s="334">
        <v>45551</v>
      </c>
      <c r="S420" s="70">
        <v>74904000</v>
      </c>
      <c r="T420" s="67" t="s">
        <v>66</v>
      </c>
      <c r="U420" s="71">
        <v>72005158</v>
      </c>
      <c r="V420" s="71" t="s">
        <v>12220</v>
      </c>
      <c r="W420" s="78">
        <v>45548</v>
      </c>
      <c r="X420" s="78">
        <v>45555</v>
      </c>
      <c r="Y420" s="202">
        <v>45555</v>
      </c>
      <c r="Z420" s="78">
        <v>45646</v>
      </c>
      <c r="AA420" s="71">
        <f t="shared" si="30"/>
        <v>91</v>
      </c>
      <c r="AB420" s="70">
        <v>0</v>
      </c>
      <c r="AC420" s="70">
        <v>0</v>
      </c>
      <c r="AD420" s="70">
        <v>0</v>
      </c>
      <c r="AE420" s="76" t="s">
        <v>74</v>
      </c>
      <c r="AF420" s="71">
        <f t="shared" si="31"/>
        <v>0</v>
      </c>
      <c r="AG420" s="70">
        <v>0</v>
      </c>
      <c r="AH420" s="70">
        <v>0</v>
      </c>
      <c r="AI420" s="76" t="s">
        <v>74</v>
      </c>
      <c r="AJ420" s="67">
        <v>0</v>
      </c>
      <c r="AK420" s="76" t="s">
        <v>74</v>
      </c>
      <c r="AL420" s="76" t="s">
        <v>74</v>
      </c>
      <c r="AM420" s="71">
        <f t="shared" si="32"/>
        <v>0</v>
      </c>
      <c r="AN420" s="71">
        <f>+K420+AC420-AH420</f>
        <v>74904000</v>
      </c>
      <c r="AO420" s="67" t="s">
        <v>94</v>
      </c>
      <c r="AP420" s="70">
        <v>0</v>
      </c>
      <c r="AQ420" s="67" t="s">
        <v>94</v>
      </c>
      <c r="AR420" s="70">
        <v>0</v>
      </c>
      <c r="AS420" s="80" t="s">
        <v>74</v>
      </c>
      <c r="AT420" s="135">
        <v>0</v>
      </c>
      <c r="AU420" s="82">
        <f t="shared" si="33"/>
        <v>74904000</v>
      </c>
      <c r="AV420" s="83">
        <f t="shared" si="34"/>
        <v>0</v>
      </c>
      <c r="AW420" s="80" t="s">
        <v>74</v>
      </c>
      <c r="AX420" s="67" t="s">
        <v>95</v>
      </c>
      <c r="AY420" s="185" t="s">
        <v>12468</v>
      </c>
      <c r="AZ420" s="68" t="s">
        <v>66</v>
      </c>
      <c r="BA420" s="68" t="s">
        <v>66</v>
      </c>
    </row>
    <row r="421" spans="2:53" s="178" customFormat="1" ht="15.6" customHeight="1" x14ac:dyDescent="0.25">
      <c r="B421" s="68">
        <v>2024</v>
      </c>
      <c r="C421" s="68">
        <v>891780111</v>
      </c>
      <c r="D421" s="69" t="s">
        <v>64</v>
      </c>
      <c r="E421" s="70" t="s">
        <v>12467</v>
      </c>
      <c r="F421" s="70" t="s">
        <v>12466</v>
      </c>
      <c r="G421" s="251">
        <v>0</v>
      </c>
      <c r="H421" s="67" t="s">
        <v>72</v>
      </c>
      <c r="I421" s="69" t="s">
        <v>723</v>
      </c>
      <c r="J421" s="70" t="s">
        <v>12465</v>
      </c>
      <c r="K421" s="70">
        <v>194933900</v>
      </c>
      <c r="L421" s="68" t="s">
        <v>67</v>
      </c>
      <c r="M421" s="71" t="s">
        <v>12182</v>
      </c>
      <c r="N421" s="71">
        <v>900587026</v>
      </c>
      <c r="O421" s="71">
        <v>2124</v>
      </c>
      <c r="P421" s="334">
        <v>45546</v>
      </c>
      <c r="Q421" s="70">
        <v>194933900</v>
      </c>
      <c r="R421" s="334">
        <v>45547</v>
      </c>
      <c r="S421" s="70">
        <v>194933900</v>
      </c>
      <c r="T421" s="67" t="s">
        <v>66</v>
      </c>
      <c r="U421" s="71">
        <v>85155333</v>
      </c>
      <c r="V421" s="71" t="s">
        <v>12146</v>
      </c>
      <c r="W421" s="78">
        <v>45547</v>
      </c>
      <c r="X421" s="202">
        <v>45548</v>
      </c>
      <c r="Y421" s="202">
        <v>45548</v>
      </c>
      <c r="Z421" s="78">
        <v>45650</v>
      </c>
      <c r="AA421" s="71">
        <f t="shared" si="30"/>
        <v>102</v>
      </c>
      <c r="AB421" s="70">
        <v>0</v>
      </c>
      <c r="AC421" s="70">
        <v>0</v>
      </c>
      <c r="AD421" s="70">
        <v>0</v>
      </c>
      <c r="AE421" s="76" t="s">
        <v>74</v>
      </c>
      <c r="AF421" s="71">
        <f t="shared" si="31"/>
        <v>0</v>
      </c>
      <c r="AG421" s="70">
        <v>0</v>
      </c>
      <c r="AH421" s="70">
        <v>0</v>
      </c>
      <c r="AI421" s="76" t="s">
        <v>74</v>
      </c>
      <c r="AJ421" s="67">
        <v>0</v>
      </c>
      <c r="AK421" s="76" t="s">
        <v>74</v>
      </c>
      <c r="AL421" s="76" t="s">
        <v>74</v>
      </c>
      <c r="AM421" s="71">
        <f t="shared" si="32"/>
        <v>0</v>
      </c>
      <c r="AN421" s="71">
        <f>+K421+AC421-AH421</f>
        <v>194933900</v>
      </c>
      <c r="AO421" s="67" t="s">
        <v>94</v>
      </c>
      <c r="AP421" s="70">
        <v>0</v>
      </c>
      <c r="AQ421" s="67" t="s">
        <v>94</v>
      </c>
      <c r="AR421" s="70">
        <v>0</v>
      </c>
      <c r="AS421" s="80" t="s">
        <v>74</v>
      </c>
      <c r="AT421" s="135">
        <v>0</v>
      </c>
      <c r="AU421" s="82">
        <f t="shared" si="33"/>
        <v>194933900</v>
      </c>
      <c r="AV421" s="83">
        <f t="shared" si="34"/>
        <v>0</v>
      </c>
      <c r="AW421" s="80" t="s">
        <v>74</v>
      </c>
      <c r="AX421" s="67" t="s">
        <v>95</v>
      </c>
      <c r="AY421" s="185" t="s">
        <v>12464</v>
      </c>
      <c r="AZ421" s="68" t="s">
        <v>66</v>
      </c>
      <c r="BA421" s="68" t="s">
        <v>66</v>
      </c>
    </row>
    <row r="422" spans="2:53" s="178" customFormat="1" ht="15.6" customHeight="1" x14ac:dyDescent="0.25">
      <c r="B422" s="68">
        <v>2024</v>
      </c>
      <c r="C422" s="68">
        <v>891780111</v>
      </c>
      <c r="D422" s="69" t="s">
        <v>64</v>
      </c>
      <c r="E422" s="70" t="s">
        <v>12463</v>
      </c>
      <c r="F422" s="70" t="s">
        <v>12462</v>
      </c>
      <c r="G422" s="251">
        <v>0</v>
      </c>
      <c r="H422" s="67" t="s">
        <v>72</v>
      </c>
      <c r="I422" s="69" t="s">
        <v>723</v>
      </c>
      <c r="J422" s="70" t="s">
        <v>12461</v>
      </c>
      <c r="K422" s="70">
        <v>41860354</v>
      </c>
      <c r="L422" s="68" t="s">
        <v>67</v>
      </c>
      <c r="M422" s="71" t="s">
        <v>4074</v>
      </c>
      <c r="N422" s="71">
        <v>900845290</v>
      </c>
      <c r="O422" s="71">
        <v>2121</v>
      </c>
      <c r="P422" s="334">
        <v>45546</v>
      </c>
      <c r="Q422" s="70">
        <v>41860354</v>
      </c>
      <c r="R422" s="334">
        <v>45548</v>
      </c>
      <c r="S422" s="70">
        <v>41860354</v>
      </c>
      <c r="T422" s="67" t="s">
        <v>66</v>
      </c>
      <c r="U422" s="71">
        <v>85155333</v>
      </c>
      <c r="V422" s="71" t="s">
        <v>12146</v>
      </c>
      <c r="W422" s="78">
        <v>45548</v>
      </c>
      <c r="X422" s="78">
        <v>45548</v>
      </c>
      <c r="Y422" s="202">
        <v>45548</v>
      </c>
      <c r="Z422" s="78">
        <v>45656</v>
      </c>
      <c r="AA422" s="71">
        <f t="shared" si="30"/>
        <v>108</v>
      </c>
      <c r="AB422" s="70">
        <v>0</v>
      </c>
      <c r="AC422" s="70">
        <v>0</v>
      </c>
      <c r="AD422" s="70">
        <v>0</v>
      </c>
      <c r="AE422" s="76" t="s">
        <v>74</v>
      </c>
      <c r="AF422" s="71">
        <f t="shared" si="31"/>
        <v>0</v>
      </c>
      <c r="AG422" s="70">
        <v>0</v>
      </c>
      <c r="AH422" s="70">
        <v>0</v>
      </c>
      <c r="AI422" s="76" t="s">
        <v>74</v>
      </c>
      <c r="AJ422" s="67">
        <v>0</v>
      </c>
      <c r="AK422" s="76" t="s">
        <v>74</v>
      </c>
      <c r="AL422" s="76" t="s">
        <v>74</v>
      </c>
      <c r="AM422" s="71">
        <f t="shared" si="32"/>
        <v>0</v>
      </c>
      <c r="AN422" s="71">
        <f>+K422+AC422-AH422</f>
        <v>41860354</v>
      </c>
      <c r="AO422" s="67" t="s">
        <v>94</v>
      </c>
      <c r="AP422" s="70">
        <v>0</v>
      </c>
      <c r="AQ422" s="67" t="s">
        <v>94</v>
      </c>
      <c r="AR422" s="70">
        <v>0</v>
      </c>
      <c r="AS422" s="80" t="s">
        <v>74</v>
      </c>
      <c r="AT422" s="135">
        <v>0</v>
      </c>
      <c r="AU422" s="82">
        <f t="shared" si="33"/>
        <v>41860354</v>
      </c>
      <c r="AV422" s="83">
        <f t="shared" si="34"/>
        <v>0</v>
      </c>
      <c r="AW422" s="80" t="s">
        <v>74</v>
      </c>
      <c r="AX422" s="67" t="s">
        <v>95</v>
      </c>
      <c r="AY422" s="185" t="s">
        <v>12460</v>
      </c>
      <c r="AZ422" s="68" t="s">
        <v>66</v>
      </c>
      <c r="BA422" s="68" t="s">
        <v>66</v>
      </c>
    </row>
    <row r="423" spans="2:53" s="178" customFormat="1" ht="15.6" customHeight="1" x14ac:dyDescent="0.25">
      <c r="B423" s="68">
        <v>2024</v>
      </c>
      <c r="C423" s="68">
        <v>891780111</v>
      </c>
      <c r="D423" s="69" t="s">
        <v>64</v>
      </c>
      <c r="E423" s="70" t="s">
        <v>12459</v>
      </c>
      <c r="F423" s="70" t="s">
        <v>12458</v>
      </c>
      <c r="G423" s="251">
        <v>0</v>
      </c>
      <c r="H423" s="67" t="s">
        <v>72</v>
      </c>
      <c r="I423" s="69" t="s">
        <v>723</v>
      </c>
      <c r="J423" s="70" t="s">
        <v>12457</v>
      </c>
      <c r="K423" s="70">
        <v>667879669</v>
      </c>
      <c r="L423" s="68" t="s">
        <v>67</v>
      </c>
      <c r="M423" s="71" t="s">
        <v>4074</v>
      </c>
      <c r="N423" s="71">
        <v>900845290</v>
      </c>
      <c r="O423" s="71">
        <v>2123</v>
      </c>
      <c r="P423" s="334">
        <v>45546</v>
      </c>
      <c r="Q423" s="70">
        <v>667879669</v>
      </c>
      <c r="R423" s="334">
        <v>45548</v>
      </c>
      <c r="S423" s="70">
        <v>667879669</v>
      </c>
      <c r="T423" s="67" t="s">
        <v>66</v>
      </c>
      <c r="U423" s="71">
        <v>85155333</v>
      </c>
      <c r="V423" s="71" t="s">
        <v>12146</v>
      </c>
      <c r="W423" s="78">
        <v>45548</v>
      </c>
      <c r="X423" s="78">
        <v>45551</v>
      </c>
      <c r="Y423" s="202">
        <v>45551</v>
      </c>
      <c r="Z423" s="78">
        <v>45650</v>
      </c>
      <c r="AA423" s="71">
        <f t="shared" si="30"/>
        <v>99</v>
      </c>
      <c r="AB423" s="70">
        <v>0</v>
      </c>
      <c r="AC423" s="70">
        <v>0</v>
      </c>
      <c r="AD423" s="70">
        <v>0</v>
      </c>
      <c r="AE423" s="76" t="s">
        <v>74</v>
      </c>
      <c r="AF423" s="71">
        <f t="shared" si="31"/>
        <v>0</v>
      </c>
      <c r="AG423" s="70">
        <v>0</v>
      </c>
      <c r="AH423" s="70">
        <v>0</v>
      </c>
      <c r="AI423" s="76" t="s">
        <v>74</v>
      </c>
      <c r="AJ423" s="67">
        <v>0</v>
      </c>
      <c r="AK423" s="76" t="s">
        <v>74</v>
      </c>
      <c r="AL423" s="76" t="s">
        <v>74</v>
      </c>
      <c r="AM423" s="71">
        <f t="shared" si="32"/>
        <v>0</v>
      </c>
      <c r="AN423" s="71">
        <f>+K423+AC423-AH423</f>
        <v>667879669</v>
      </c>
      <c r="AO423" s="67" t="s">
        <v>94</v>
      </c>
      <c r="AP423" s="70">
        <v>0</v>
      </c>
      <c r="AQ423" s="67" t="s">
        <v>94</v>
      </c>
      <c r="AR423" s="70">
        <v>0</v>
      </c>
      <c r="AS423" s="80" t="s">
        <v>74</v>
      </c>
      <c r="AT423" s="135">
        <v>0</v>
      </c>
      <c r="AU423" s="82">
        <f t="shared" si="33"/>
        <v>667879669</v>
      </c>
      <c r="AV423" s="83">
        <f t="shared" si="34"/>
        <v>0</v>
      </c>
      <c r="AW423" s="80" t="s">
        <v>74</v>
      </c>
      <c r="AX423" s="67" t="s">
        <v>95</v>
      </c>
      <c r="AY423" s="185" t="s">
        <v>12456</v>
      </c>
      <c r="AZ423" s="68" t="s">
        <v>66</v>
      </c>
      <c r="BA423" s="68" t="s">
        <v>66</v>
      </c>
    </row>
    <row r="424" spans="2:53" s="178" customFormat="1" ht="15.6" customHeight="1" x14ac:dyDescent="0.25">
      <c r="B424" s="68">
        <v>2024</v>
      </c>
      <c r="C424" s="68">
        <v>891780111</v>
      </c>
      <c r="D424" s="69" t="s">
        <v>64</v>
      </c>
      <c r="E424" s="70" t="s">
        <v>12455</v>
      </c>
      <c r="F424" s="70" t="s">
        <v>12454</v>
      </c>
      <c r="G424" s="251">
        <v>0</v>
      </c>
      <c r="H424" s="67" t="s">
        <v>72</v>
      </c>
      <c r="I424" s="69" t="s">
        <v>723</v>
      </c>
      <c r="J424" s="70" t="s">
        <v>12453</v>
      </c>
      <c r="K424" s="70">
        <v>187905944</v>
      </c>
      <c r="L424" s="68" t="s">
        <v>67</v>
      </c>
      <c r="M424" s="71" t="s">
        <v>4074</v>
      </c>
      <c r="N424" s="71">
        <v>900845290</v>
      </c>
      <c r="O424" s="316" t="s">
        <v>12452</v>
      </c>
      <c r="P424" s="334">
        <v>45546</v>
      </c>
      <c r="Q424" s="70">
        <v>187905944</v>
      </c>
      <c r="R424" s="334">
        <v>45548</v>
      </c>
      <c r="S424" s="70">
        <v>187905944</v>
      </c>
      <c r="T424" s="67" t="s">
        <v>66</v>
      </c>
      <c r="U424" s="71">
        <v>85155333</v>
      </c>
      <c r="V424" s="71" t="s">
        <v>12146</v>
      </c>
      <c r="W424" s="78">
        <v>45548</v>
      </c>
      <c r="X424" s="78">
        <v>45555</v>
      </c>
      <c r="Y424" s="202">
        <v>45548</v>
      </c>
      <c r="Z424" s="78">
        <v>45656</v>
      </c>
      <c r="AA424" s="71">
        <f t="shared" si="30"/>
        <v>108</v>
      </c>
      <c r="AB424" s="70">
        <v>0</v>
      </c>
      <c r="AC424" s="70">
        <v>0</v>
      </c>
      <c r="AD424" s="70">
        <v>0</v>
      </c>
      <c r="AE424" s="76" t="s">
        <v>74</v>
      </c>
      <c r="AF424" s="71">
        <f t="shared" si="31"/>
        <v>0</v>
      </c>
      <c r="AG424" s="70">
        <v>0</v>
      </c>
      <c r="AH424" s="70">
        <v>0</v>
      </c>
      <c r="AI424" s="76" t="s">
        <v>74</v>
      </c>
      <c r="AJ424" s="67">
        <v>0</v>
      </c>
      <c r="AK424" s="76" t="s">
        <v>74</v>
      </c>
      <c r="AL424" s="76" t="s">
        <v>74</v>
      </c>
      <c r="AM424" s="71">
        <f t="shared" si="32"/>
        <v>0</v>
      </c>
      <c r="AN424" s="71">
        <f>+K424+AC424-AH424</f>
        <v>187905944</v>
      </c>
      <c r="AO424" s="67" t="s">
        <v>94</v>
      </c>
      <c r="AP424" s="70">
        <v>0</v>
      </c>
      <c r="AQ424" s="67" t="s">
        <v>66</v>
      </c>
      <c r="AR424" s="70">
        <v>93952972</v>
      </c>
      <c r="AS424" s="76">
        <v>45553</v>
      </c>
      <c r="AT424" s="135">
        <v>93952972</v>
      </c>
      <c r="AU424" s="82">
        <f t="shared" si="33"/>
        <v>93952972</v>
      </c>
      <c r="AV424" s="83">
        <f t="shared" si="34"/>
        <v>0.5</v>
      </c>
      <c r="AW424" s="80" t="s">
        <v>74</v>
      </c>
      <c r="AX424" s="67" t="s">
        <v>95</v>
      </c>
      <c r="AY424" s="185" t="s">
        <v>12451</v>
      </c>
      <c r="AZ424" s="68" t="s">
        <v>66</v>
      </c>
      <c r="BA424" s="68" t="s">
        <v>66</v>
      </c>
    </row>
    <row r="425" spans="2:53" s="178" customFormat="1" ht="14.45" customHeight="1" x14ac:dyDescent="0.25">
      <c r="B425" s="68">
        <v>2024</v>
      </c>
      <c r="C425" s="68">
        <v>891780111</v>
      </c>
      <c r="D425" s="69" t="s">
        <v>64</v>
      </c>
      <c r="E425" s="70" t="s">
        <v>12450</v>
      </c>
      <c r="F425" s="70" t="s">
        <v>12449</v>
      </c>
      <c r="G425" s="251">
        <v>0</v>
      </c>
      <c r="H425" s="67" t="s">
        <v>72</v>
      </c>
      <c r="I425" s="69" t="s">
        <v>723</v>
      </c>
      <c r="J425" s="70" t="s">
        <v>12448</v>
      </c>
      <c r="K425" s="70">
        <v>25800000</v>
      </c>
      <c r="L425" s="68" t="s">
        <v>67</v>
      </c>
      <c r="M425" s="71" t="s">
        <v>12447</v>
      </c>
      <c r="N425" s="71">
        <v>1082406217</v>
      </c>
      <c r="O425" s="71">
        <v>1856</v>
      </c>
      <c r="P425" s="334">
        <v>45517</v>
      </c>
      <c r="Q425" s="70">
        <v>857550000</v>
      </c>
      <c r="R425" s="334">
        <v>45553</v>
      </c>
      <c r="S425" s="70">
        <v>25800000</v>
      </c>
      <c r="T425" s="67" t="s">
        <v>66</v>
      </c>
      <c r="U425" s="71">
        <v>1082939683</v>
      </c>
      <c r="V425" s="71" t="s">
        <v>12134</v>
      </c>
      <c r="W425" s="78">
        <v>45551</v>
      </c>
      <c r="X425" s="78">
        <v>45553</v>
      </c>
      <c r="Y425" s="251" t="s">
        <v>74</v>
      </c>
      <c r="Z425" s="78">
        <v>45657</v>
      </c>
      <c r="AA425" s="71">
        <f t="shared" si="30"/>
        <v>104</v>
      </c>
      <c r="AB425" s="70">
        <v>0</v>
      </c>
      <c r="AC425" s="70">
        <v>0</v>
      </c>
      <c r="AD425" s="70">
        <v>0</v>
      </c>
      <c r="AE425" s="76" t="s">
        <v>74</v>
      </c>
      <c r="AF425" s="71">
        <f t="shared" si="31"/>
        <v>0</v>
      </c>
      <c r="AG425" s="70">
        <v>0</v>
      </c>
      <c r="AH425" s="70">
        <v>0</v>
      </c>
      <c r="AI425" s="76" t="s">
        <v>74</v>
      </c>
      <c r="AJ425" s="67">
        <v>0</v>
      </c>
      <c r="AK425" s="76" t="s">
        <v>74</v>
      </c>
      <c r="AL425" s="76" t="s">
        <v>74</v>
      </c>
      <c r="AM425" s="71">
        <f t="shared" si="32"/>
        <v>0</v>
      </c>
      <c r="AN425" s="71">
        <f>+K425+AC425-AH425</f>
        <v>25800000</v>
      </c>
      <c r="AO425" s="67" t="s">
        <v>94</v>
      </c>
      <c r="AP425" s="70">
        <v>0</v>
      </c>
      <c r="AQ425" s="67" t="s">
        <v>94</v>
      </c>
      <c r="AR425" s="70">
        <v>0</v>
      </c>
      <c r="AS425" s="80" t="s">
        <v>74</v>
      </c>
      <c r="AT425" s="135">
        <v>0</v>
      </c>
      <c r="AU425" s="82">
        <f t="shared" si="33"/>
        <v>25800000</v>
      </c>
      <c r="AV425" s="83">
        <f t="shared" si="34"/>
        <v>0</v>
      </c>
      <c r="AW425" s="80" t="s">
        <v>74</v>
      </c>
      <c r="AX425" s="67" t="s">
        <v>95</v>
      </c>
      <c r="AY425" s="185" t="s">
        <v>12446</v>
      </c>
      <c r="AZ425" s="68" t="s">
        <v>66</v>
      </c>
      <c r="BA425" s="68" t="s">
        <v>66</v>
      </c>
    </row>
    <row r="426" spans="2:53" s="178" customFormat="1" ht="14.45" customHeight="1" x14ac:dyDescent="0.25">
      <c r="B426" s="68">
        <v>2024</v>
      </c>
      <c r="C426" s="68">
        <v>891780111</v>
      </c>
      <c r="D426" s="69" t="s">
        <v>64</v>
      </c>
      <c r="E426" s="70" t="s">
        <v>12445</v>
      </c>
      <c r="F426" s="70" t="s">
        <v>12444</v>
      </c>
      <c r="G426" s="251">
        <v>0</v>
      </c>
      <c r="H426" s="67" t="s">
        <v>72</v>
      </c>
      <c r="I426" s="69" t="s">
        <v>723</v>
      </c>
      <c r="J426" s="70" t="s">
        <v>12443</v>
      </c>
      <c r="K426" s="70">
        <v>11100000</v>
      </c>
      <c r="L426" s="68" t="s">
        <v>67</v>
      </c>
      <c r="M426" s="71" t="s">
        <v>12442</v>
      </c>
      <c r="N426" s="71">
        <v>85470058</v>
      </c>
      <c r="O426" s="71">
        <v>2133</v>
      </c>
      <c r="P426" s="334">
        <v>45547</v>
      </c>
      <c r="Q426" s="70">
        <v>21600000</v>
      </c>
      <c r="R426" s="334">
        <v>45552</v>
      </c>
      <c r="S426" s="70">
        <v>11100000</v>
      </c>
      <c r="T426" s="67" t="s">
        <v>66</v>
      </c>
      <c r="U426" s="71">
        <v>22793763</v>
      </c>
      <c r="V426" s="71" t="s">
        <v>12209</v>
      </c>
      <c r="W426" s="78">
        <v>45551</v>
      </c>
      <c r="X426" s="78">
        <v>45552</v>
      </c>
      <c r="Y426" s="251" t="s">
        <v>74</v>
      </c>
      <c r="Z426" s="78">
        <v>45626</v>
      </c>
      <c r="AA426" s="71">
        <f t="shared" si="30"/>
        <v>74</v>
      </c>
      <c r="AB426" s="70">
        <v>0</v>
      </c>
      <c r="AC426" s="70">
        <v>0</v>
      </c>
      <c r="AD426" s="70">
        <v>0</v>
      </c>
      <c r="AE426" s="76" t="s">
        <v>74</v>
      </c>
      <c r="AF426" s="71">
        <f t="shared" si="31"/>
        <v>0</v>
      </c>
      <c r="AG426" s="70">
        <v>0</v>
      </c>
      <c r="AH426" s="70">
        <v>0</v>
      </c>
      <c r="AI426" s="76" t="s">
        <v>74</v>
      </c>
      <c r="AJ426" s="67">
        <v>0</v>
      </c>
      <c r="AK426" s="76" t="s">
        <v>74</v>
      </c>
      <c r="AL426" s="76" t="s">
        <v>74</v>
      </c>
      <c r="AM426" s="71">
        <f t="shared" si="32"/>
        <v>0</v>
      </c>
      <c r="AN426" s="71">
        <f>+K426+AC426-AH426</f>
        <v>11100000</v>
      </c>
      <c r="AO426" s="67" t="s">
        <v>94</v>
      </c>
      <c r="AP426" s="70">
        <v>0</v>
      </c>
      <c r="AQ426" s="67" t="s">
        <v>94</v>
      </c>
      <c r="AR426" s="70">
        <v>0</v>
      </c>
      <c r="AS426" s="80" t="s">
        <v>74</v>
      </c>
      <c r="AT426" s="135">
        <v>0</v>
      </c>
      <c r="AU426" s="82">
        <f t="shared" si="33"/>
        <v>11100000</v>
      </c>
      <c r="AV426" s="83">
        <f t="shared" si="34"/>
        <v>0</v>
      </c>
      <c r="AW426" s="80" t="s">
        <v>74</v>
      </c>
      <c r="AX426" s="67" t="s">
        <v>95</v>
      </c>
      <c r="AY426" s="185" t="s">
        <v>12441</v>
      </c>
      <c r="AZ426" s="68" t="s">
        <v>66</v>
      </c>
      <c r="BA426" s="68" t="s">
        <v>66</v>
      </c>
    </row>
    <row r="427" spans="2:53" s="178" customFormat="1" ht="14.45" customHeight="1" x14ac:dyDescent="0.25">
      <c r="B427" s="68">
        <v>2024</v>
      </c>
      <c r="C427" s="68">
        <v>891780111</v>
      </c>
      <c r="D427" s="69" t="s">
        <v>64</v>
      </c>
      <c r="E427" s="70" t="s">
        <v>12440</v>
      </c>
      <c r="F427" s="70" t="s">
        <v>12439</v>
      </c>
      <c r="G427" s="251">
        <v>0</v>
      </c>
      <c r="H427" s="67" t="s">
        <v>72</v>
      </c>
      <c r="I427" s="69" t="s">
        <v>723</v>
      </c>
      <c r="J427" s="70" t="s">
        <v>12438</v>
      </c>
      <c r="K427" s="70">
        <v>25800000</v>
      </c>
      <c r="L427" s="68" t="s">
        <v>67</v>
      </c>
      <c r="M427" s="71" t="s">
        <v>12437</v>
      </c>
      <c r="N427" s="71">
        <v>1083571080</v>
      </c>
      <c r="O427" s="71">
        <v>1856</v>
      </c>
      <c r="P427" s="334">
        <v>45517</v>
      </c>
      <c r="Q427" s="70">
        <v>857550000</v>
      </c>
      <c r="R427" s="334">
        <v>45552</v>
      </c>
      <c r="S427" s="70">
        <v>25800000</v>
      </c>
      <c r="T427" s="67" t="s">
        <v>66</v>
      </c>
      <c r="U427" s="71">
        <v>1082939683</v>
      </c>
      <c r="V427" s="71" t="s">
        <v>12134</v>
      </c>
      <c r="W427" s="78">
        <v>45552</v>
      </c>
      <c r="X427" s="78">
        <v>45552</v>
      </c>
      <c r="Y427" s="251" t="s">
        <v>74</v>
      </c>
      <c r="Z427" s="78">
        <v>45657</v>
      </c>
      <c r="AA427" s="71">
        <f t="shared" si="30"/>
        <v>105</v>
      </c>
      <c r="AB427" s="70">
        <v>0</v>
      </c>
      <c r="AC427" s="70">
        <v>0</v>
      </c>
      <c r="AD427" s="70">
        <v>0</v>
      </c>
      <c r="AE427" s="76" t="s">
        <v>74</v>
      </c>
      <c r="AF427" s="71">
        <f t="shared" si="31"/>
        <v>0</v>
      </c>
      <c r="AG427" s="70">
        <v>0</v>
      </c>
      <c r="AH427" s="70">
        <v>0</v>
      </c>
      <c r="AI427" s="76" t="s">
        <v>74</v>
      </c>
      <c r="AJ427" s="67">
        <v>0</v>
      </c>
      <c r="AK427" s="76" t="s">
        <v>74</v>
      </c>
      <c r="AL427" s="76" t="s">
        <v>74</v>
      </c>
      <c r="AM427" s="71">
        <f t="shared" si="32"/>
        <v>0</v>
      </c>
      <c r="AN427" s="71">
        <f>+K427+AC427-AH427</f>
        <v>25800000</v>
      </c>
      <c r="AO427" s="67" t="s">
        <v>94</v>
      </c>
      <c r="AP427" s="70">
        <v>0</v>
      </c>
      <c r="AQ427" s="67" t="s">
        <v>94</v>
      </c>
      <c r="AR427" s="70">
        <v>0</v>
      </c>
      <c r="AS427" s="80" t="s">
        <v>74</v>
      </c>
      <c r="AT427" s="135">
        <v>0</v>
      </c>
      <c r="AU427" s="82">
        <f t="shared" si="33"/>
        <v>25800000</v>
      </c>
      <c r="AV427" s="83">
        <f t="shared" si="34"/>
        <v>0</v>
      </c>
      <c r="AW427" s="80" t="s">
        <v>74</v>
      </c>
      <c r="AX427" s="67" t="s">
        <v>95</v>
      </c>
      <c r="AY427" s="185" t="s">
        <v>12436</v>
      </c>
      <c r="AZ427" s="68" t="s">
        <v>66</v>
      </c>
      <c r="BA427" s="68" t="s">
        <v>66</v>
      </c>
    </row>
    <row r="428" spans="2:53" s="178" customFormat="1" ht="14.45" customHeight="1" x14ac:dyDescent="0.25">
      <c r="B428" s="68">
        <v>2024</v>
      </c>
      <c r="C428" s="68">
        <v>891780111</v>
      </c>
      <c r="D428" s="69" t="s">
        <v>64</v>
      </c>
      <c r="E428" s="70" t="s">
        <v>12435</v>
      </c>
      <c r="F428" s="70" t="s">
        <v>12434</v>
      </c>
      <c r="G428" s="251">
        <v>0</v>
      </c>
      <c r="H428" s="67" t="s">
        <v>72</v>
      </c>
      <c r="I428" s="69" t="s">
        <v>723</v>
      </c>
      <c r="J428" s="70" t="s">
        <v>12433</v>
      </c>
      <c r="K428" s="70">
        <v>11100000</v>
      </c>
      <c r="L428" s="68" t="s">
        <v>67</v>
      </c>
      <c r="M428" s="71" t="s">
        <v>12432</v>
      </c>
      <c r="N428" s="71">
        <v>43577155</v>
      </c>
      <c r="O428" s="71">
        <v>2060</v>
      </c>
      <c r="P428" s="334">
        <v>45539</v>
      </c>
      <c r="Q428" s="70">
        <v>11100000</v>
      </c>
      <c r="R428" s="334">
        <v>45552</v>
      </c>
      <c r="S428" s="70">
        <v>11100000</v>
      </c>
      <c r="T428" s="67" t="s">
        <v>66</v>
      </c>
      <c r="U428" s="71">
        <v>22793763</v>
      </c>
      <c r="V428" s="71" t="s">
        <v>12209</v>
      </c>
      <c r="W428" s="78">
        <v>45552</v>
      </c>
      <c r="X428" s="78">
        <v>45552</v>
      </c>
      <c r="Y428" s="251" t="s">
        <v>74</v>
      </c>
      <c r="Z428" s="78">
        <v>45656</v>
      </c>
      <c r="AA428" s="71">
        <f t="shared" si="30"/>
        <v>104</v>
      </c>
      <c r="AB428" s="70">
        <v>0</v>
      </c>
      <c r="AC428" s="70">
        <v>0</v>
      </c>
      <c r="AD428" s="70">
        <v>0</v>
      </c>
      <c r="AE428" s="76" t="s">
        <v>74</v>
      </c>
      <c r="AF428" s="71">
        <f t="shared" si="31"/>
        <v>0</v>
      </c>
      <c r="AG428" s="70">
        <v>0</v>
      </c>
      <c r="AH428" s="70">
        <v>0</v>
      </c>
      <c r="AI428" s="76" t="s">
        <v>74</v>
      </c>
      <c r="AJ428" s="67">
        <v>0</v>
      </c>
      <c r="AK428" s="76" t="s">
        <v>74</v>
      </c>
      <c r="AL428" s="76" t="s">
        <v>74</v>
      </c>
      <c r="AM428" s="71">
        <f t="shared" si="32"/>
        <v>0</v>
      </c>
      <c r="AN428" s="71">
        <f>+K428+AC428-AH428</f>
        <v>11100000</v>
      </c>
      <c r="AO428" s="67" t="s">
        <v>94</v>
      </c>
      <c r="AP428" s="70">
        <v>0</v>
      </c>
      <c r="AQ428" s="67" t="s">
        <v>94</v>
      </c>
      <c r="AR428" s="70">
        <v>0</v>
      </c>
      <c r="AS428" s="80" t="s">
        <v>74</v>
      </c>
      <c r="AT428" s="135">
        <v>0</v>
      </c>
      <c r="AU428" s="82">
        <f t="shared" si="33"/>
        <v>11100000</v>
      </c>
      <c r="AV428" s="83">
        <f t="shared" si="34"/>
        <v>0</v>
      </c>
      <c r="AW428" s="80" t="s">
        <v>74</v>
      </c>
      <c r="AX428" s="67" t="s">
        <v>95</v>
      </c>
      <c r="AY428" s="185" t="s">
        <v>12431</v>
      </c>
      <c r="AZ428" s="68" t="s">
        <v>66</v>
      </c>
      <c r="BA428" s="68" t="s">
        <v>66</v>
      </c>
    </row>
    <row r="429" spans="2:53" s="178" customFormat="1" ht="14.45" customHeight="1" x14ac:dyDescent="0.25">
      <c r="B429" s="68">
        <v>2024</v>
      </c>
      <c r="C429" s="68">
        <v>891780111</v>
      </c>
      <c r="D429" s="69" t="s">
        <v>64</v>
      </c>
      <c r="E429" s="70" t="s">
        <v>12430</v>
      </c>
      <c r="F429" s="70" t="s">
        <v>12429</v>
      </c>
      <c r="G429" s="251">
        <v>0</v>
      </c>
      <c r="H429" s="67" t="s">
        <v>72</v>
      </c>
      <c r="I429" s="69" t="s">
        <v>723</v>
      </c>
      <c r="J429" s="70" t="s">
        <v>12428</v>
      </c>
      <c r="K429" s="70">
        <v>5000000</v>
      </c>
      <c r="L429" s="68" t="s">
        <v>67</v>
      </c>
      <c r="M429" s="71" t="s">
        <v>12427</v>
      </c>
      <c r="N429" s="71">
        <v>800176618</v>
      </c>
      <c r="O429" s="71">
        <v>2152</v>
      </c>
      <c r="P429" s="334">
        <v>45548</v>
      </c>
      <c r="Q429" s="70">
        <v>5000000</v>
      </c>
      <c r="R429" s="334">
        <v>45553</v>
      </c>
      <c r="S429" s="70">
        <v>5000000</v>
      </c>
      <c r="T429" s="67" t="s">
        <v>66</v>
      </c>
      <c r="U429" s="71">
        <v>45507423</v>
      </c>
      <c r="V429" s="71" t="s">
        <v>4874</v>
      </c>
      <c r="W429" s="78">
        <v>45552</v>
      </c>
      <c r="X429" s="78">
        <v>45553</v>
      </c>
      <c r="Y429" s="251" t="s">
        <v>74</v>
      </c>
      <c r="Z429" s="78">
        <v>45565</v>
      </c>
      <c r="AA429" s="71">
        <f t="shared" si="30"/>
        <v>12</v>
      </c>
      <c r="AB429" s="70">
        <v>0</v>
      </c>
      <c r="AC429" s="70">
        <v>0</v>
      </c>
      <c r="AD429" s="70">
        <v>0</v>
      </c>
      <c r="AE429" s="76" t="s">
        <v>74</v>
      </c>
      <c r="AF429" s="71">
        <f t="shared" si="31"/>
        <v>0</v>
      </c>
      <c r="AG429" s="70">
        <v>0</v>
      </c>
      <c r="AH429" s="70">
        <v>0</v>
      </c>
      <c r="AI429" s="76" t="s">
        <v>74</v>
      </c>
      <c r="AJ429" s="67">
        <v>0</v>
      </c>
      <c r="AK429" s="76" t="s">
        <v>74</v>
      </c>
      <c r="AL429" s="76" t="s">
        <v>74</v>
      </c>
      <c r="AM429" s="71">
        <f t="shared" si="32"/>
        <v>0</v>
      </c>
      <c r="AN429" s="71">
        <f>+K429+AC429-AH429</f>
        <v>5000000</v>
      </c>
      <c r="AO429" s="67" t="s">
        <v>94</v>
      </c>
      <c r="AP429" s="70">
        <v>0</v>
      </c>
      <c r="AQ429" s="67" t="s">
        <v>94</v>
      </c>
      <c r="AR429" s="70">
        <v>0</v>
      </c>
      <c r="AS429" s="80" t="s">
        <v>74</v>
      </c>
      <c r="AT429" s="135">
        <v>0</v>
      </c>
      <c r="AU429" s="82">
        <f t="shared" si="33"/>
        <v>5000000</v>
      </c>
      <c r="AV429" s="83">
        <f t="shared" si="34"/>
        <v>0</v>
      </c>
      <c r="AW429" s="80" t="s">
        <v>74</v>
      </c>
      <c r="AX429" s="67" t="s">
        <v>95</v>
      </c>
      <c r="AY429" s="185" t="s">
        <v>12426</v>
      </c>
      <c r="AZ429" s="68" t="s">
        <v>66</v>
      </c>
      <c r="BA429" s="68" t="s">
        <v>66</v>
      </c>
    </row>
    <row r="430" spans="2:53" s="178" customFormat="1" ht="14.45" customHeight="1" x14ac:dyDescent="0.25">
      <c r="B430" s="68">
        <v>2024</v>
      </c>
      <c r="C430" s="68">
        <v>891780111</v>
      </c>
      <c r="D430" s="69" t="s">
        <v>64</v>
      </c>
      <c r="E430" s="70" t="s">
        <v>12425</v>
      </c>
      <c r="F430" s="70" t="s">
        <v>12424</v>
      </c>
      <c r="G430" s="251">
        <v>0</v>
      </c>
      <c r="H430" s="67" t="s">
        <v>72</v>
      </c>
      <c r="I430" s="69" t="s">
        <v>723</v>
      </c>
      <c r="J430" s="70" t="s">
        <v>12423</v>
      </c>
      <c r="K430" s="70">
        <v>191084591.28</v>
      </c>
      <c r="L430" s="68" t="s">
        <v>67</v>
      </c>
      <c r="M430" s="71" t="s">
        <v>4074</v>
      </c>
      <c r="N430" s="71">
        <v>900845290</v>
      </c>
      <c r="O430" s="316" t="s">
        <v>12422</v>
      </c>
      <c r="P430" s="334">
        <v>45547</v>
      </c>
      <c r="Q430" s="70">
        <v>191084591.28</v>
      </c>
      <c r="R430" s="334">
        <v>45554</v>
      </c>
      <c r="S430" s="70">
        <v>191084591.28</v>
      </c>
      <c r="T430" s="67" t="s">
        <v>66</v>
      </c>
      <c r="U430" s="71">
        <v>16078654</v>
      </c>
      <c r="V430" s="71" t="s">
        <v>12187</v>
      </c>
      <c r="W430" s="78">
        <v>45553</v>
      </c>
      <c r="X430" s="78">
        <v>45555</v>
      </c>
      <c r="Y430" s="202">
        <v>45555</v>
      </c>
      <c r="Z430" s="78">
        <v>45609</v>
      </c>
      <c r="AA430" s="71">
        <f t="shared" si="30"/>
        <v>54</v>
      </c>
      <c r="AB430" s="70">
        <v>0</v>
      </c>
      <c r="AC430" s="70">
        <v>0</v>
      </c>
      <c r="AD430" s="70">
        <v>0</v>
      </c>
      <c r="AE430" s="76" t="s">
        <v>74</v>
      </c>
      <c r="AF430" s="71">
        <f t="shared" si="31"/>
        <v>0</v>
      </c>
      <c r="AG430" s="70">
        <v>0</v>
      </c>
      <c r="AH430" s="70">
        <v>0</v>
      </c>
      <c r="AI430" s="76" t="s">
        <v>74</v>
      </c>
      <c r="AJ430" s="67">
        <v>0</v>
      </c>
      <c r="AK430" s="76" t="s">
        <v>74</v>
      </c>
      <c r="AL430" s="76" t="s">
        <v>74</v>
      </c>
      <c r="AM430" s="71">
        <f t="shared" si="32"/>
        <v>0</v>
      </c>
      <c r="AN430" s="71">
        <f>+K430+AC430-AH430</f>
        <v>191084591.28</v>
      </c>
      <c r="AO430" s="67" t="s">
        <v>94</v>
      </c>
      <c r="AP430" s="70">
        <v>0</v>
      </c>
      <c r="AQ430" s="67" t="s">
        <v>94</v>
      </c>
      <c r="AR430" s="70">
        <v>0</v>
      </c>
      <c r="AS430" s="80" t="s">
        <v>74</v>
      </c>
      <c r="AT430" s="135">
        <v>0</v>
      </c>
      <c r="AU430" s="82">
        <f t="shared" si="33"/>
        <v>191084591.28</v>
      </c>
      <c r="AV430" s="83">
        <f t="shared" si="34"/>
        <v>0</v>
      </c>
      <c r="AW430" s="80" t="s">
        <v>74</v>
      </c>
      <c r="AX430" s="67" t="s">
        <v>95</v>
      </c>
      <c r="AY430" s="185" t="s">
        <v>12421</v>
      </c>
      <c r="AZ430" s="68" t="s">
        <v>66</v>
      </c>
      <c r="BA430" s="68" t="s">
        <v>66</v>
      </c>
    </row>
    <row r="431" spans="2:53" s="178" customFormat="1" ht="14.45" customHeight="1" x14ac:dyDescent="0.25">
      <c r="B431" s="68">
        <v>2024</v>
      </c>
      <c r="C431" s="68">
        <v>891780111</v>
      </c>
      <c r="D431" s="69" t="s">
        <v>64</v>
      </c>
      <c r="E431" s="70" t="s">
        <v>12420</v>
      </c>
      <c r="F431" s="70" t="s">
        <v>12419</v>
      </c>
      <c r="G431" s="251">
        <v>0</v>
      </c>
      <c r="H431" s="67" t="s">
        <v>72</v>
      </c>
      <c r="I431" s="69" t="s">
        <v>723</v>
      </c>
      <c r="J431" s="70" t="s">
        <v>12418</v>
      </c>
      <c r="K431" s="70">
        <v>43438903</v>
      </c>
      <c r="L431" s="68" t="s">
        <v>67</v>
      </c>
      <c r="M431" s="71" t="s">
        <v>835</v>
      </c>
      <c r="N431" s="71">
        <v>1082881269</v>
      </c>
      <c r="O431" s="316" t="s">
        <v>12417</v>
      </c>
      <c r="P431" s="334">
        <v>45547</v>
      </c>
      <c r="Q431" s="70">
        <v>43438904</v>
      </c>
      <c r="R431" s="334">
        <v>45553</v>
      </c>
      <c r="S431" s="70">
        <v>43438903</v>
      </c>
      <c r="T431" s="67" t="s">
        <v>66</v>
      </c>
      <c r="U431" s="71">
        <v>16078654</v>
      </c>
      <c r="V431" s="71" t="s">
        <v>12187</v>
      </c>
      <c r="W431" s="78">
        <v>45553</v>
      </c>
      <c r="X431" s="78">
        <v>45558</v>
      </c>
      <c r="Y431" s="202">
        <v>45558</v>
      </c>
      <c r="Z431" s="78">
        <v>45609</v>
      </c>
      <c r="AA431" s="71">
        <f t="shared" si="30"/>
        <v>51</v>
      </c>
      <c r="AB431" s="70">
        <v>0</v>
      </c>
      <c r="AC431" s="70">
        <v>0</v>
      </c>
      <c r="AD431" s="70">
        <v>0</v>
      </c>
      <c r="AE431" s="76" t="s">
        <v>74</v>
      </c>
      <c r="AF431" s="71">
        <f t="shared" si="31"/>
        <v>0</v>
      </c>
      <c r="AG431" s="70">
        <v>0</v>
      </c>
      <c r="AH431" s="70">
        <v>0</v>
      </c>
      <c r="AI431" s="76" t="s">
        <v>74</v>
      </c>
      <c r="AJ431" s="67">
        <v>0</v>
      </c>
      <c r="AK431" s="76" t="s">
        <v>74</v>
      </c>
      <c r="AL431" s="76" t="s">
        <v>74</v>
      </c>
      <c r="AM431" s="71">
        <f t="shared" si="32"/>
        <v>0</v>
      </c>
      <c r="AN431" s="71">
        <f>+K431+AC431-AH431</f>
        <v>43438903</v>
      </c>
      <c r="AO431" s="67" t="s">
        <v>94</v>
      </c>
      <c r="AP431" s="70">
        <v>0</v>
      </c>
      <c r="AQ431" s="67" t="s">
        <v>94</v>
      </c>
      <c r="AR431" s="70">
        <v>0</v>
      </c>
      <c r="AS431" s="80" t="s">
        <v>74</v>
      </c>
      <c r="AT431" s="135">
        <v>0</v>
      </c>
      <c r="AU431" s="82">
        <f t="shared" si="33"/>
        <v>43438903</v>
      </c>
      <c r="AV431" s="83">
        <f t="shared" si="34"/>
        <v>0</v>
      </c>
      <c r="AW431" s="80" t="s">
        <v>74</v>
      </c>
      <c r="AX431" s="67" t="s">
        <v>95</v>
      </c>
      <c r="AY431" s="185" t="s">
        <v>12416</v>
      </c>
      <c r="AZ431" s="68" t="s">
        <v>66</v>
      </c>
      <c r="BA431" s="68" t="s">
        <v>66</v>
      </c>
    </row>
    <row r="432" spans="2:53" s="178" customFormat="1" ht="14.45" customHeight="1" x14ac:dyDescent="0.25">
      <c r="B432" s="68">
        <v>2024</v>
      </c>
      <c r="C432" s="68">
        <v>891780111</v>
      </c>
      <c r="D432" s="69" t="s">
        <v>64</v>
      </c>
      <c r="E432" s="70" t="s">
        <v>12415</v>
      </c>
      <c r="F432" s="70" t="s">
        <v>12414</v>
      </c>
      <c r="G432" s="251">
        <v>0</v>
      </c>
      <c r="H432" s="67" t="s">
        <v>72</v>
      </c>
      <c r="I432" s="69" t="s">
        <v>723</v>
      </c>
      <c r="J432" s="70" t="s">
        <v>12413</v>
      </c>
      <c r="K432" s="70">
        <v>153985000</v>
      </c>
      <c r="L432" s="68" t="s">
        <v>67</v>
      </c>
      <c r="M432" s="71" t="s">
        <v>4074</v>
      </c>
      <c r="N432" s="71">
        <v>900845290</v>
      </c>
      <c r="O432" s="71">
        <v>2196</v>
      </c>
      <c r="P432" s="334">
        <v>45553</v>
      </c>
      <c r="Q432" s="70">
        <v>153985000</v>
      </c>
      <c r="R432" s="334">
        <v>45554</v>
      </c>
      <c r="S432" s="70">
        <v>153985000</v>
      </c>
      <c r="T432" s="67" t="s">
        <v>66</v>
      </c>
      <c r="U432" s="71">
        <v>45507423</v>
      </c>
      <c r="V432" s="71" t="s">
        <v>4874</v>
      </c>
      <c r="W432" s="78">
        <v>45553</v>
      </c>
      <c r="X432" s="78">
        <v>45555</v>
      </c>
      <c r="Y432" s="202">
        <v>45555</v>
      </c>
      <c r="Z432" s="78">
        <v>45565</v>
      </c>
      <c r="AA432" s="71">
        <f t="shared" si="30"/>
        <v>10</v>
      </c>
      <c r="AB432" s="70">
        <v>0</v>
      </c>
      <c r="AC432" s="70">
        <v>0</v>
      </c>
      <c r="AD432" s="70">
        <v>0</v>
      </c>
      <c r="AE432" s="76" t="s">
        <v>74</v>
      </c>
      <c r="AF432" s="71">
        <f t="shared" si="31"/>
        <v>0</v>
      </c>
      <c r="AG432" s="70">
        <v>0</v>
      </c>
      <c r="AH432" s="70">
        <v>0</v>
      </c>
      <c r="AI432" s="76" t="s">
        <v>74</v>
      </c>
      <c r="AJ432" s="67">
        <v>1</v>
      </c>
      <c r="AK432" s="76">
        <v>45559</v>
      </c>
      <c r="AL432" s="76">
        <v>45604</v>
      </c>
      <c r="AM432" s="71">
        <f t="shared" si="32"/>
        <v>45</v>
      </c>
      <c r="AN432" s="71">
        <f>+K432+AC432-AH432</f>
        <v>153985000</v>
      </c>
      <c r="AO432" s="67" t="s">
        <v>94</v>
      </c>
      <c r="AP432" s="70">
        <v>0</v>
      </c>
      <c r="AQ432" s="67" t="s">
        <v>94</v>
      </c>
      <c r="AR432" s="70">
        <v>0</v>
      </c>
      <c r="AS432" s="80" t="s">
        <v>74</v>
      </c>
      <c r="AT432" s="135">
        <v>0</v>
      </c>
      <c r="AU432" s="82">
        <f t="shared" si="33"/>
        <v>153985000</v>
      </c>
      <c r="AV432" s="83">
        <f t="shared" si="34"/>
        <v>0</v>
      </c>
      <c r="AW432" s="80" t="s">
        <v>74</v>
      </c>
      <c r="AX432" s="67" t="s">
        <v>95</v>
      </c>
      <c r="AY432" s="185" t="s">
        <v>12412</v>
      </c>
      <c r="AZ432" s="68" t="s">
        <v>66</v>
      </c>
      <c r="BA432" s="68" t="s">
        <v>66</v>
      </c>
    </row>
    <row r="433" spans="2:53" s="178" customFormat="1" ht="14.45" customHeight="1" x14ac:dyDescent="0.25">
      <c r="B433" s="68">
        <v>2024</v>
      </c>
      <c r="C433" s="68">
        <v>891780111</v>
      </c>
      <c r="D433" s="69" t="s">
        <v>64</v>
      </c>
      <c r="E433" s="70" t="s">
        <v>12411</v>
      </c>
      <c r="F433" s="70" t="s">
        <v>12410</v>
      </c>
      <c r="G433" s="251">
        <v>0</v>
      </c>
      <c r="H433" s="67" t="s">
        <v>72</v>
      </c>
      <c r="I433" s="69" t="s">
        <v>723</v>
      </c>
      <c r="J433" s="70" t="s">
        <v>12409</v>
      </c>
      <c r="K433" s="70">
        <v>16333333</v>
      </c>
      <c r="L433" s="68" t="s">
        <v>67</v>
      </c>
      <c r="M433" s="71" t="s">
        <v>12408</v>
      </c>
      <c r="N433" s="71">
        <v>1065647873</v>
      </c>
      <c r="O433" s="71">
        <v>1526</v>
      </c>
      <c r="P433" s="334">
        <v>45481</v>
      </c>
      <c r="Q433" s="70">
        <v>3015085910</v>
      </c>
      <c r="R433" s="334">
        <v>45555</v>
      </c>
      <c r="S433" s="70">
        <v>16333333</v>
      </c>
      <c r="T433" s="67" t="s">
        <v>66</v>
      </c>
      <c r="U433" s="71">
        <v>85472020</v>
      </c>
      <c r="V433" s="71" t="s">
        <v>937</v>
      </c>
      <c r="W433" s="78">
        <v>45554</v>
      </c>
      <c r="X433" s="78">
        <v>45555</v>
      </c>
      <c r="Y433" s="251" t="s">
        <v>74</v>
      </c>
      <c r="Z433" s="78">
        <v>45646</v>
      </c>
      <c r="AA433" s="71">
        <f t="shared" si="30"/>
        <v>91</v>
      </c>
      <c r="AB433" s="70">
        <v>0</v>
      </c>
      <c r="AC433" s="70">
        <v>0</v>
      </c>
      <c r="AD433" s="70">
        <v>0</v>
      </c>
      <c r="AE433" s="76" t="s">
        <v>74</v>
      </c>
      <c r="AF433" s="71">
        <f t="shared" si="31"/>
        <v>0</v>
      </c>
      <c r="AG433" s="70">
        <v>0</v>
      </c>
      <c r="AH433" s="70">
        <v>0</v>
      </c>
      <c r="AI433" s="76" t="s">
        <v>74</v>
      </c>
      <c r="AJ433" s="67">
        <v>0</v>
      </c>
      <c r="AK433" s="76" t="s">
        <v>74</v>
      </c>
      <c r="AL433" s="76" t="s">
        <v>74</v>
      </c>
      <c r="AM433" s="71">
        <f t="shared" si="32"/>
        <v>0</v>
      </c>
      <c r="AN433" s="71">
        <f>+K433+AC433-AH433</f>
        <v>16333333</v>
      </c>
      <c r="AO433" s="67" t="s">
        <v>94</v>
      </c>
      <c r="AP433" s="70">
        <v>0</v>
      </c>
      <c r="AQ433" s="67" t="s">
        <v>94</v>
      </c>
      <c r="AR433" s="70">
        <v>0</v>
      </c>
      <c r="AS433" s="80" t="s">
        <v>74</v>
      </c>
      <c r="AT433" s="135">
        <v>0</v>
      </c>
      <c r="AU433" s="82">
        <f t="shared" si="33"/>
        <v>16333333</v>
      </c>
      <c r="AV433" s="83">
        <f t="shared" si="34"/>
        <v>0</v>
      </c>
      <c r="AW433" s="80" t="s">
        <v>74</v>
      </c>
      <c r="AX433" s="67" t="s">
        <v>95</v>
      </c>
      <c r="AY433" s="185" t="s">
        <v>12407</v>
      </c>
      <c r="AZ433" s="68" t="s">
        <v>66</v>
      </c>
      <c r="BA433" s="68" t="s">
        <v>66</v>
      </c>
    </row>
    <row r="434" spans="2:53" s="178" customFormat="1" ht="14.45" customHeight="1" x14ac:dyDescent="0.25">
      <c r="B434" s="68">
        <v>2024</v>
      </c>
      <c r="C434" s="68">
        <v>891780111</v>
      </c>
      <c r="D434" s="69" t="s">
        <v>64</v>
      </c>
      <c r="E434" s="70" t="s">
        <v>12406</v>
      </c>
      <c r="F434" s="70" t="s">
        <v>12405</v>
      </c>
      <c r="G434" s="251">
        <v>0</v>
      </c>
      <c r="H434" s="67" t="s">
        <v>72</v>
      </c>
      <c r="I434" s="69" t="s">
        <v>65</v>
      </c>
      <c r="J434" s="70" t="s">
        <v>12404</v>
      </c>
      <c r="K434" s="70">
        <v>6000000</v>
      </c>
      <c r="L434" s="68" t="s">
        <v>67</v>
      </c>
      <c r="M434" s="71" t="s">
        <v>12403</v>
      </c>
      <c r="N434" s="71">
        <v>85153788</v>
      </c>
      <c r="O434" s="71">
        <v>1150</v>
      </c>
      <c r="P434" s="334">
        <v>45420</v>
      </c>
      <c r="Q434" s="70">
        <v>318000000</v>
      </c>
      <c r="R434" s="334">
        <v>45558</v>
      </c>
      <c r="S434" s="70">
        <v>6000000</v>
      </c>
      <c r="T434" s="67" t="s">
        <v>66</v>
      </c>
      <c r="U434" s="71">
        <v>57428039</v>
      </c>
      <c r="V434" s="71" t="s">
        <v>12402</v>
      </c>
      <c r="W434" s="78">
        <v>45555</v>
      </c>
      <c r="X434" s="78">
        <v>45558</v>
      </c>
      <c r="Y434" s="251" t="s">
        <v>74</v>
      </c>
      <c r="Z434" s="78">
        <v>45744</v>
      </c>
      <c r="AA434" s="71">
        <f t="shared" si="30"/>
        <v>186</v>
      </c>
      <c r="AB434" s="70">
        <v>0</v>
      </c>
      <c r="AC434" s="70">
        <v>0</v>
      </c>
      <c r="AD434" s="70">
        <v>0</v>
      </c>
      <c r="AE434" s="76" t="s">
        <v>74</v>
      </c>
      <c r="AF434" s="71">
        <f t="shared" si="31"/>
        <v>0</v>
      </c>
      <c r="AG434" s="70">
        <v>0</v>
      </c>
      <c r="AH434" s="70">
        <v>0</v>
      </c>
      <c r="AI434" s="76" t="s">
        <v>74</v>
      </c>
      <c r="AJ434" s="67">
        <v>0</v>
      </c>
      <c r="AK434" s="76" t="s">
        <v>74</v>
      </c>
      <c r="AL434" s="76" t="s">
        <v>74</v>
      </c>
      <c r="AM434" s="71">
        <f t="shared" si="32"/>
        <v>0</v>
      </c>
      <c r="AN434" s="71">
        <f>+K434+AC434-AH434</f>
        <v>6000000</v>
      </c>
      <c r="AO434" s="67" t="s">
        <v>66</v>
      </c>
      <c r="AP434" s="70">
        <v>6000000</v>
      </c>
      <c r="AQ434" s="67" t="s">
        <v>94</v>
      </c>
      <c r="AR434" s="70">
        <v>0</v>
      </c>
      <c r="AS434" s="80" t="s">
        <v>74</v>
      </c>
      <c r="AT434" s="135">
        <v>0</v>
      </c>
      <c r="AU434" s="82">
        <f t="shared" si="33"/>
        <v>6000000</v>
      </c>
      <c r="AV434" s="83">
        <f t="shared" si="34"/>
        <v>0</v>
      </c>
      <c r="AW434" s="80" t="s">
        <v>74</v>
      </c>
      <c r="AX434" s="67" t="s">
        <v>95</v>
      </c>
      <c r="AY434" s="185" t="s">
        <v>12401</v>
      </c>
      <c r="AZ434" s="68" t="s">
        <v>66</v>
      </c>
      <c r="BA434" s="68" t="s">
        <v>66</v>
      </c>
    </row>
    <row r="435" spans="2:53" s="178" customFormat="1" ht="14.45" customHeight="1" x14ac:dyDescent="0.25">
      <c r="B435" s="68">
        <v>2024</v>
      </c>
      <c r="C435" s="68">
        <v>891780111</v>
      </c>
      <c r="D435" s="69" t="s">
        <v>64</v>
      </c>
      <c r="E435" s="70" t="s">
        <v>12400</v>
      </c>
      <c r="F435" s="70" t="s">
        <v>12399</v>
      </c>
      <c r="G435" s="251">
        <v>0</v>
      </c>
      <c r="H435" s="67" t="s">
        <v>72</v>
      </c>
      <c r="I435" s="69" t="s">
        <v>723</v>
      </c>
      <c r="J435" s="70" t="s">
        <v>12398</v>
      </c>
      <c r="K435" s="70">
        <v>7500000</v>
      </c>
      <c r="L435" s="68" t="s">
        <v>67</v>
      </c>
      <c r="M435" s="71" t="s">
        <v>12397</v>
      </c>
      <c r="N435" s="71">
        <v>1083025720</v>
      </c>
      <c r="O435" s="71">
        <v>2072</v>
      </c>
      <c r="P435" s="334">
        <v>45540</v>
      </c>
      <c r="Q435" s="70">
        <v>15000000</v>
      </c>
      <c r="R435" s="334">
        <v>45558</v>
      </c>
      <c r="S435" s="70">
        <v>7500000</v>
      </c>
      <c r="T435" s="67" t="s">
        <v>66</v>
      </c>
      <c r="U435" s="71">
        <v>1082939683</v>
      </c>
      <c r="V435" s="71" t="s">
        <v>12134</v>
      </c>
      <c r="W435" s="78">
        <v>45558</v>
      </c>
      <c r="X435" s="78">
        <v>45558</v>
      </c>
      <c r="Y435" s="251" t="s">
        <v>74</v>
      </c>
      <c r="Z435" s="78">
        <v>45626</v>
      </c>
      <c r="AA435" s="71">
        <f t="shared" si="30"/>
        <v>68</v>
      </c>
      <c r="AB435" s="70">
        <v>0</v>
      </c>
      <c r="AC435" s="70">
        <v>0</v>
      </c>
      <c r="AD435" s="70">
        <v>0</v>
      </c>
      <c r="AE435" s="76" t="s">
        <v>74</v>
      </c>
      <c r="AF435" s="71">
        <f t="shared" si="31"/>
        <v>0</v>
      </c>
      <c r="AG435" s="70">
        <v>0</v>
      </c>
      <c r="AH435" s="70">
        <v>0</v>
      </c>
      <c r="AI435" s="76" t="s">
        <v>74</v>
      </c>
      <c r="AJ435" s="67">
        <v>0</v>
      </c>
      <c r="AK435" s="76" t="s">
        <v>74</v>
      </c>
      <c r="AL435" s="76" t="s">
        <v>74</v>
      </c>
      <c r="AM435" s="71">
        <f t="shared" si="32"/>
        <v>0</v>
      </c>
      <c r="AN435" s="71">
        <f>+K435+AC435-AH435</f>
        <v>7500000</v>
      </c>
      <c r="AO435" s="67" t="s">
        <v>94</v>
      </c>
      <c r="AP435" s="70">
        <v>0</v>
      </c>
      <c r="AQ435" s="67" t="s">
        <v>94</v>
      </c>
      <c r="AR435" s="70">
        <v>0</v>
      </c>
      <c r="AS435" s="80" t="s">
        <v>74</v>
      </c>
      <c r="AT435" s="135">
        <v>0</v>
      </c>
      <c r="AU435" s="82">
        <f t="shared" si="33"/>
        <v>7500000</v>
      </c>
      <c r="AV435" s="83">
        <f t="shared" si="34"/>
        <v>0</v>
      </c>
      <c r="AW435" s="80" t="s">
        <v>74</v>
      </c>
      <c r="AX435" s="67" t="s">
        <v>95</v>
      </c>
      <c r="AY435" s="185" t="s">
        <v>12396</v>
      </c>
      <c r="AZ435" s="68" t="s">
        <v>66</v>
      </c>
      <c r="BA435" s="68" t="s">
        <v>66</v>
      </c>
    </row>
    <row r="436" spans="2:53" s="178" customFormat="1" ht="14.45" customHeight="1" x14ac:dyDescent="0.25">
      <c r="B436" s="68">
        <v>2024</v>
      </c>
      <c r="C436" s="68">
        <v>891780111</v>
      </c>
      <c r="D436" s="69" t="s">
        <v>64</v>
      </c>
      <c r="E436" s="70" t="s">
        <v>12395</v>
      </c>
      <c r="F436" s="70" t="s">
        <v>12394</v>
      </c>
      <c r="G436" s="251">
        <v>0</v>
      </c>
      <c r="H436" s="67" t="s">
        <v>72</v>
      </c>
      <c r="I436" s="69" t="s">
        <v>723</v>
      </c>
      <c r="J436" s="70" t="s">
        <v>12393</v>
      </c>
      <c r="K436" s="70">
        <v>9000000</v>
      </c>
      <c r="L436" s="68" t="s">
        <v>67</v>
      </c>
      <c r="M436" s="71" t="s">
        <v>12392</v>
      </c>
      <c r="N436" s="71">
        <v>1082967923</v>
      </c>
      <c r="O436" s="71">
        <v>2138</v>
      </c>
      <c r="P436" s="334">
        <v>45547</v>
      </c>
      <c r="Q436" s="70">
        <v>9000000</v>
      </c>
      <c r="R436" s="334">
        <v>45560</v>
      </c>
      <c r="S436" s="70">
        <v>9000000</v>
      </c>
      <c r="T436" s="67" t="s">
        <v>66</v>
      </c>
      <c r="U436" s="71">
        <v>16078654</v>
      </c>
      <c r="V436" s="71" t="s">
        <v>12187</v>
      </c>
      <c r="W436" s="78">
        <v>45559</v>
      </c>
      <c r="X436" s="78">
        <v>45560</v>
      </c>
      <c r="Y436" s="251" t="s">
        <v>74</v>
      </c>
      <c r="Z436" s="78">
        <v>45609</v>
      </c>
      <c r="AA436" s="71">
        <f t="shared" si="30"/>
        <v>49</v>
      </c>
      <c r="AB436" s="70">
        <v>0</v>
      </c>
      <c r="AC436" s="70">
        <v>0</v>
      </c>
      <c r="AD436" s="70">
        <v>0</v>
      </c>
      <c r="AE436" s="76" t="s">
        <v>74</v>
      </c>
      <c r="AF436" s="71">
        <f t="shared" si="31"/>
        <v>0</v>
      </c>
      <c r="AG436" s="70">
        <v>0</v>
      </c>
      <c r="AH436" s="70">
        <v>0</v>
      </c>
      <c r="AI436" s="76" t="s">
        <v>74</v>
      </c>
      <c r="AJ436" s="67">
        <v>0</v>
      </c>
      <c r="AK436" s="76" t="s">
        <v>74</v>
      </c>
      <c r="AL436" s="76" t="s">
        <v>74</v>
      </c>
      <c r="AM436" s="71">
        <f t="shared" si="32"/>
        <v>0</v>
      </c>
      <c r="AN436" s="71">
        <f>+K436+AC436-AH436</f>
        <v>9000000</v>
      </c>
      <c r="AO436" s="67" t="s">
        <v>94</v>
      </c>
      <c r="AP436" s="70">
        <v>0</v>
      </c>
      <c r="AQ436" s="67" t="s">
        <v>94</v>
      </c>
      <c r="AR436" s="70">
        <v>0</v>
      </c>
      <c r="AS436" s="80" t="s">
        <v>74</v>
      </c>
      <c r="AT436" s="135">
        <v>0</v>
      </c>
      <c r="AU436" s="82">
        <f t="shared" si="33"/>
        <v>9000000</v>
      </c>
      <c r="AV436" s="83">
        <f t="shared" si="34"/>
        <v>0</v>
      </c>
      <c r="AW436" s="80" t="s">
        <v>74</v>
      </c>
      <c r="AX436" s="67" t="s">
        <v>95</v>
      </c>
      <c r="AY436" s="185" t="s">
        <v>12391</v>
      </c>
      <c r="AZ436" s="68" t="s">
        <v>66</v>
      </c>
      <c r="BA436" s="68" t="s">
        <v>66</v>
      </c>
    </row>
    <row r="437" spans="2:53" s="178" customFormat="1" x14ac:dyDescent="0.25">
      <c r="B437" s="68">
        <v>2024</v>
      </c>
      <c r="C437" s="68">
        <v>891780111</v>
      </c>
      <c r="D437" s="69" t="s">
        <v>64</v>
      </c>
      <c r="E437" s="70" t="s">
        <v>12390</v>
      </c>
      <c r="F437" s="70" t="s">
        <v>12389</v>
      </c>
      <c r="G437" s="251">
        <v>0</v>
      </c>
      <c r="H437" s="67" t="s">
        <v>72</v>
      </c>
      <c r="I437" s="69" t="s">
        <v>723</v>
      </c>
      <c r="J437" s="70" t="s">
        <v>12388</v>
      </c>
      <c r="K437" s="70">
        <v>7500000</v>
      </c>
      <c r="L437" s="68" t="s">
        <v>67</v>
      </c>
      <c r="M437" s="71" t="s">
        <v>12387</v>
      </c>
      <c r="N437" s="71">
        <v>1083027840</v>
      </c>
      <c r="O437" s="71">
        <v>1585</v>
      </c>
      <c r="P437" s="334">
        <v>45489</v>
      </c>
      <c r="Q437" s="70">
        <v>420000000</v>
      </c>
      <c r="R437" s="334">
        <v>45561</v>
      </c>
      <c r="S437" s="70">
        <v>7500000</v>
      </c>
      <c r="T437" s="67" t="s">
        <v>66</v>
      </c>
      <c r="U437" s="71">
        <v>85155333</v>
      </c>
      <c r="V437" s="71" t="s">
        <v>12146</v>
      </c>
      <c r="W437" s="78">
        <v>45559</v>
      </c>
      <c r="X437" s="78">
        <v>45561</v>
      </c>
      <c r="Y437" s="251" t="s">
        <v>74</v>
      </c>
      <c r="Z437" s="78">
        <v>45652</v>
      </c>
      <c r="AA437" s="71">
        <f t="shared" si="30"/>
        <v>91</v>
      </c>
      <c r="AB437" s="70">
        <v>0</v>
      </c>
      <c r="AC437" s="70">
        <v>0</v>
      </c>
      <c r="AD437" s="70">
        <v>0</v>
      </c>
      <c r="AE437" s="76" t="s">
        <v>74</v>
      </c>
      <c r="AF437" s="71">
        <f t="shared" si="31"/>
        <v>0</v>
      </c>
      <c r="AG437" s="70">
        <v>0</v>
      </c>
      <c r="AH437" s="70">
        <v>0</v>
      </c>
      <c r="AI437" s="76" t="s">
        <v>74</v>
      </c>
      <c r="AJ437" s="67">
        <v>0</v>
      </c>
      <c r="AK437" s="76" t="s">
        <v>74</v>
      </c>
      <c r="AL437" s="76" t="s">
        <v>74</v>
      </c>
      <c r="AM437" s="71">
        <f t="shared" si="32"/>
        <v>0</v>
      </c>
      <c r="AN437" s="71">
        <f>+K437+AC437-AH437</f>
        <v>7500000</v>
      </c>
      <c r="AO437" s="67" t="s">
        <v>66</v>
      </c>
      <c r="AP437" s="70">
        <v>7500000</v>
      </c>
      <c r="AQ437" s="67" t="s">
        <v>94</v>
      </c>
      <c r="AR437" s="70">
        <v>0</v>
      </c>
      <c r="AS437" s="80" t="s">
        <v>74</v>
      </c>
      <c r="AT437" s="135">
        <v>0</v>
      </c>
      <c r="AU437" s="82">
        <f t="shared" si="33"/>
        <v>7500000</v>
      </c>
      <c r="AV437" s="83">
        <f t="shared" si="34"/>
        <v>0</v>
      </c>
      <c r="AW437" s="80" t="s">
        <v>74</v>
      </c>
      <c r="AX437" s="67" t="s">
        <v>95</v>
      </c>
      <c r="AY437" s="185" t="s">
        <v>12386</v>
      </c>
      <c r="AZ437" s="68" t="s">
        <v>66</v>
      </c>
      <c r="BA437" s="68" t="s">
        <v>66</v>
      </c>
    </row>
    <row r="438" spans="2:53" s="178" customFormat="1" x14ac:dyDescent="0.25">
      <c r="B438" s="68">
        <v>2024</v>
      </c>
      <c r="C438" s="68">
        <v>891780111</v>
      </c>
      <c r="D438" s="69" t="s">
        <v>64</v>
      </c>
      <c r="E438" s="70" t="s">
        <v>12385</v>
      </c>
      <c r="F438" s="70" t="s">
        <v>12384</v>
      </c>
      <c r="G438" s="251">
        <v>0</v>
      </c>
      <c r="H438" s="67" t="s">
        <v>72</v>
      </c>
      <c r="I438" s="69" t="s">
        <v>723</v>
      </c>
      <c r="J438" s="70" t="s">
        <v>12383</v>
      </c>
      <c r="K438" s="70">
        <v>3666667</v>
      </c>
      <c r="L438" s="68" t="s">
        <v>67</v>
      </c>
      <c r="M438" s="71" t="s">
        <v>12382</v>
      </c>
      <c r="N438" s="71">
        <v>1083018953</v>
      </c>
      <c r="O438" s="71">
        <v>1526</v>
      </c>
      <c r="P438" s="334">
        <v>45481</v>
      </c>
      <c r="Q438" s="70">
        <v>3015085910</v>
      </c>
      <c r="R438" s="334">
        <v>45561</v>
      </c>
      <c r="S438" s="70">
        <v>3666667</v>
      </c>
      <c r="T438" s="67" t="s">
        <v>66</v>
      </c>
      <c r="U438" s="71">
        <v>85472020</v>
      </c>
      <c r="V438" s="71" t="s">
        <v>937</v>
      </c>
      <c r="W438" s="78">
        <v>45559</v>
      </c>
      <c r="X438" s="78">
        <v>45561</v>
      </c>
      <c r="Y438" s="251" t="s">
        <v>74</v>
      </c>
      <c r="Z438" s="78">
        <v>45622</v>
      </c>
      <c r="AA438" s="71">
        <f t="shared" si="30"/>
        <v>61</v>
      </c>
      <c r="AB438" s="70">
        <v>0</v>
      </c>
      <c r="AC438" s="70">
        <v>0</v>
      </c>
      <c r="AD438" s="70">
        <v>0</v>
      </c>
      <c r="AE438" s="76" t="s">
        <v>74</v>
      </c>
      <c r="AF438" s="71">
        <f t="shared" si="31"/>
        <v>0</v>
      </c>
      <c r="AG438" s="70">
        <v>0</v>
      </c>
      <c r="AH438" s="70">
        <v>0</v>
      </c>
      <c r="AI438" s="76" t="s">
        <v>74</v>
      </c>
      <c r="AJ438" s="67">
        <v>0</v>
      </c>
      <c r="AK438" s="76" t="s">
        <v>74</v>
      </c>
      <c r="AL438" s="76" t="s">
        <v>74</v>
      </c>
      <c r="AM438" s="71">
        <f t="shared" si="32"/>
        <v>0</v>
      </c>
      <c r="AN438" s="71">
        <f>+K438+AC438-AH438</f>
        <v>3666667</v>
      </c>
      <c r="AO438" s="67" t="s">
        <v>94</v>
      </c>
      <c r="AP438" s="70">
        <v>0</v>
      </c>
      <c r="AQ438" s="67" t="s">
        <v>94</v>
      </c>
      <c r="AR438" s="70">
        <v>0</v>
      </c>
      <c r="AS438" s="80" t="s">
        <v>74</v>
      </c>
      <c r="AT438" s="135">
        <v>0</v>
      </c>
      <c r="AU438" s="82">
        <f t="shared" si="33"/>
        <v>3666667</v>
      </c>
      <c r="AV438" s="83">
        <f t="shared" si="34"/>
        <v>0</v>
      </c>
      <c r="AW438" s="80" t="s">
        <v>74</v>
      </c>
      <c r="AX438" s="67" t="s">
        <v>95</v>
      </c>
      <c r="AY438" s="185" t="s">
        <v>12381</v>
      </c>
      <c r="AZ438" s="68" t="s">
        <v>66</v>
      </c>
      <c r="BA438" s="68" t="s">
        <v>66</v>
      </c>
    </row>
    <row r="439" spans="2:53" s="178" customFormat="1" x14ac:dyDescent="0.25">
      <c r="B439" s="68">
        <v>2024</v>
      </c>
      <c r="C439" s="68">
        <v>891780111</v>
      </c>
      <c r="D439" s="69" t="s">
        <v>64</v>
      </c>
      <c r="E439" s="70" t="s">
        <v>12380</v>
      </c>
      <c r="F439" s="70" t="s">
        <v>12379</v>
      </c>
      <c r="G439" s="251">
        <v>0</v>
      </c>
      <c r="H439" s="67" t="s">
        <v>72</v>
      </c>
      <c r="I439" s="69" t="s">
        <v>723</v>
      </c>
      <c r="J439" s="70" t="s">
        <v>12378</v>
      </c>
      <c r="K439" s="70">
        <v>40000000</v>
      </c>
      <c r="L439" s="68" t="s">
        <v>67</v>
      </c>
      <c r="M439" s="71" t="s">
        <v>12377</v>
      </c>
      <c r="N439" s="71">
        <v>4981048</v>
      </c>
      <c r="O439" s="71">
        <v>2036</v>
      </c>
      <c r="P439" s="334">
        <v>45538</v>
      </c>
      <c r="Q439" s="70">
        <v>40000000</v>
      </c>
      <c r="R439" s="334">
        <v>45562</v>
      </c>
      <c r="S439" s="70">
        <v>40000000</v>
      </c>
      <c r="T439" s="67" t="s">
        <v>66</v>
      </c>
      <c r="U439" s="71">
        <v>72005158</v>
      </c>
      <c r="V439" s="71" t="s">
        <v>12220</v>
      </c>
      <c r="W439" s="78">
        <v>45560</v>
      </c>
      <c r="X439" s="78">
        <v>45562</v>
      </c>
      <c r="Y439" s="251" t="s">
        <v>74</v>
      </c>
      <c r="Z439" s="78">
        <v>45657</v>
      </c>
      <c r="AA439" s="71">
        <f t="shared" si="30"/>
        <v>95</v>
      </c>
      <c r="AB439" s="70">
        <v>0</v>
      </c>
      <c r="AC439" s="70">
        <v>0</v>
      </c>
      <c r="AD439" s="70">
        <v>0</v>
      </c>
      <c r="AE439" s="76" t="s">
        <v>74</v>
      </c>
      <c r="AF439" s="71">
        <f t="shared" si="31"/>
        <v>0</v>
      </c>
      <c r="AG439" s="70">
        <v>0</v>
      </c>
      <c r="AH439" s="70">
        <v>0</v>
      </c>
      <c r="AI439" s="76" t="s">
        <v>74</v>
      </c>
      <c r="AJ439" s="67">
        <v>0</v>
      </c>
      <c r="AK439" s="76" t="s">
        <v>74</v>
      </c>
      <c r="AL439" s="76" t="s">
        <v>74</v>
      </c>
      <c r="AM439" s="71">
        <f t="shared" si="32"/>
        <v>0</v>
      </c>
      <c r="AN439" s="71">
        <f>+K439+AC439-AH439</f>
        <v>40000000</v>
      </c>
      <c r="AO439" s="67" t="s">
        <v>94</v>
      </c>
      <c r="AP439" s="70">
        <v>0</v>
      </c>
      <c r="AQ439" s="67" t="s">
        <v>94</v>
      </c>
      <c r="AR439" s="70">
        <v>0</v>
      </c>
      <c r="AS439" s="80" t="s">
        <v>74</v>
      </c>
      <c r="AT439" s="135">
        <v>0</v>
      </c>
      <c r="AU439" s="82">
        <f t="shared" si="33"/>
        <v>40000000</v>
      </c>
      <c r="AV439" s="83">
        <f t="shared" si="34"/>
        <v>0</v>
      </c>
      <c r="AW439" s="80" t="s">
        <v>74</v>
      </c>
      <c r="AX439" s="67" t="s">
        <v>95</v>
      </c>
      <c r="AY439" s="185" t="s">
        <v>12376</v>
      </c>
      <c r="AZ439" s="68" t="s">
        <v>66</v>
      </c>
      <c r="BA439" s="68" t="s">
        <v>66</v>
      </c>
    </row>
    <row r="440" spans="2:53" s="178" customFormat="1" x14ac:dyDescent="0.25">
      <c r="B440" s="68">
        <v>2024</v>
      </c>
      <c r="C440" s="68">
        <v>891780111</v>
      </c>
      <c r="D440" s="69" t="s">
        <v>64</v>
      </c>
      <c r="E440" s="70" t="s">
        <v>12375</v>
      </c>
      <c r="F440" s="70" t="s">
        <v>12374</v>
      </c>
      <c r="G440" s="325">
        <v>2020000100116</v>
      </c>
      <c r="H440" s="67" t="s">
        <v>72</v>
      </c>
      <c r="I440" s="69" t="s">
        <v>723</v>
      </c>
      <c r="J440" s="70" t="s">
        <v>12373</v>
      </c>
      <c r="K440" s="70">
        <v>16551000</v>
      </c>
      <c r="L440" s="68" t="s">
        <v>67</v>
      </c>
      <c r="M440" s="71" t="s">
        <v>4074</v>
      </c>
      <c r="N440" s="71">
        <v>900845290</v>
      </c>
      <c r="O440" s="316" t="s">
        <v>12372</v>
      </c>
      <c r="P440" s="334">
        <v>44979</v>
      </c>
      <c r="Q440" s="70">
        <v>104794000</v>
      </c>
      <c r="R440" s="334">
        <v>45561</v>
      </c>
      <c r="S440" s="70">
        <v>16551000</v>
      </c>
      <c r="T440" s="67" t="s">
        <v>66</v>
      </c>
      <c r="U440" s="71">
        <v>85461685</v>
      </c>
      <c r="V440" s="71" t="s">
        <v>12364</v>
      </c>
      <c r="W440" s="78">
        <v>45561</v>
      </c>
      <c r="X440" s="78">
        <v>45561</v>
      </c>
      <c r="Y440" s="202">
        <v>45561</v>
      </c>
      <c r="Z440" s="78">
        <v>45600</v>
      </c>
      <c r="AA440" s="71">
        <f t="shared" si="30"/>
        <v>39</v>
      </c>
      <c r="AB440" s="70">
        <v>0</v>
      </c>
      <c r="AC440" s="70">
        <v>0</v>
      </c>
      <c r="AD440" s="70">
        <v>0</v>
      </c>
      <c r="AE440" s="76" t="s">
        <v>74</v>
      </c>
      <c r="AF440" s="71">
        <f t="shared" si="31"/>
        <v>0</v>
      </c>
      <c r="AG440" s="70">
        <v>0</v>
      </c>
      <c r="AH440" s="70">
        <v>0</v>
      </c>
      <c r="AI440" s="76" t="s">
        <v>74</v>
      </c>
      <c r="AJ440" s="67">
        <v>0</v>
      </c>
      <c r="AK440" s="76" t="s">
        <v>74</v>
      </c>
      <c r="AL440" s="76" t="s">
        <v>74</v>
      </c>
      <c r="AM440" s="71">
        <f t="shared" si="32"/>
        <v>0</v>
      </c>
      <c r="AN440" s="71">
        <f>+K440+AC440-AH440</f>
        <v>16551000</v>
      </c>
      <c r="AO440" s="67" t="s">
        <v>94</v>
      </c>
      <c r="AP440" s="70">
        <v>0</v>
      </c>
      <c r="AQ440" s="67" t="s">
        <v>94</v>
      </c>
      <c r="AR440" s="70">
        <v>0</v>
      </c>
      <c r="AS440" s="80" t="s">
        <v>74</v>
      </c>
      <c r="AT440" s="135">
        <v>0</v>
      </c>
      <c r="AU440" s="82">
        <f t="shared" si="33"/>
        <v>16551000</v>
      </c>
      <c r="AV440" s="83">
        <f t="shared" si="34"/>
        <v>0</v>
      </c>
      <c r="AW440" s="80" t="s">
        <v>74</v>
      </c>
      <c r="AX440" s="67" t="s">
        <v>95</v>
      </c>
      <c r="AY440" s="185" t="s">
        <v>12371</v>
      </c>
      <c r="AZ440" s="68" t="s">
        <v>66</v>
      </c>
      <c r="BA440" s="68" t="s">
        <v>66</v>
      </c>
    </row>
    <row r="441" spans="2:53" s="178" customFormat="1" x14ac:dyDescent="0.25">
      <c r="B441" s="68">
        <v>2024</v>
      </c>
      <c r="C441" s="68">
        <v>891780111</v>
      </c>
      <c r="D441" s="69" t="s">
        <v>64</v>
      </c>
      <c r="E441" s="70" t="s">
        <v>12370</v>
      </c>
      <c r="F441" s="70" t="s">
        <v>12369</v>
      </c>
      <c r="G441" s="325">
        <v>2020000100116</v>
      </c>
      <c r="H441" s="67" t="s">
        <v>72</v>
      </c>
      <c r="I441" s="69" t="s">
        <v>723</v>
      </c>
      <c r="J441" s="70" t="s">
        <v>12368</v>
      </c>
      <c r="K441" s="70">
        <v>25200000</v>
      </c>
      <c r="L441" s="68" t="s">
        <v>67</v>
      </c>
      <c r="M441" s="71" t="s">
        <v>12367</v>
      </c>
      <c r="N441" s="71">
        <v>1082903171</v>
      </c>
      <c r="O441" s="71" t="s">
        <v>12366</v>
      </c>
      <c r="P441" s="334" t="s">
        <v>12365</v>
      </c>
      <c r="Q441" s="70">
        <v>307071923.51999998</v>
      </c>
      <c r="R441" s="334">
        <v>45561</v>
      </c>
      <c r="S441" s="70">
        <v>25200000</v>
      </c>
      <c r="T441" s="67" t="s">
        <v>66</v>
      </c>
      <c r="U441" s="71">
        <v>85461685</v>
      </c>
      <c r="V441" s="71" t="s">
        <v>12364</v>
      </c>
      <c r="W441" s="78">
        <v>45561</v>
      </c>
      <c r="X441" s="78">
        <v>45561</v>
      </c>
      <c r="Y441" s="251" t="s">
        <v>74</v>
      </c>
      <c r="Z441" s="78">
        <v>45777</v>
      </c>
      <c r="AA441" s="71">
        <f t="shared" si="30"/>
        <v>216</v>
      </c>
      <c r="AB441" s="70">
        <v>0</v>
      </c>
      <c r="AC441" s="70">
        <v>0</v>
      </c>
      <c r="AD441" s="70">
        <v>0</v>
      </c>
      <c r="AE441" s="76" t="s">
        <v>74</v>
      </c>
      <c r="AF441" s="71">
        <f t="shared" si="31"/>
        <v>0</v>
      </c>
      <c r="AG441" s="70">
        <v>0</v>
      </c>
      <c r="AH441" s="70">
        <v>0</v>
      </c>
      <c r="AI441" s="76" t="s">
        <v>74</v>
      </c>
      <c r="AJ441" s="67">
        <v>0</v>
      </c>
      <c r="AK441" s="76" t="s">
        <v>74</v>
      </c>
      <c r="AL441" s="76" t="s">
        <v>74</v>
      </c>
      <c r="AM441" s="71">
        <f t="shared" si="32"/>
        <v>0</v>
      </c>
      <c r="AN441" s="71">
        <f>+K441+AC441-AH441</f>
        <v>25200000</v>
      </c>
      <c r="AO441" s="67" t="s">
        <v>94</v>
      </c>
      <c r="AP441" s="70">
        <v>0</v>
      </c>
      <c r="AQ441" s="67" t="s">
        <v>94</v>
      </c>
      <c r="AR441" s="70">
        <v>0</v>
      </c>
      <c r="AS441" s="80" t="s">
        <v>74</v>
      </c>
      <c r="AT441" s="135">
        <v>0</v>
      </c>
      <c r="AU441" s="82">
        <f t="shared" si="33"/>
        <v>25200000</v>
      </c>
      <c r="AV441" s="83">
        <f t="shared" si="34"/>
        <v>0</v>
      </c>
      <c r="AW441" s="80" t="s">
        <v>74</v>
      </c>
      <c r="AX441" s="67" t="s">
        <v>95</v>
      </c>
      <c r="AY441" s="185" t="s">
        <v>12363</v>
      </c>
      <c r="AZ441" s="68" t="s">
        <v>66</v>
      </c>
      <c r="BA441" s="68" t="s">
        <v>66</v>
      </c>
    </row>
    <row r="442" spans="2:53" s="178" customFormat="1" x14ac:dyDescent="0.25">
      <c r="B442" s="68">
        <v>2024</v>
      </c>
      <c r="C442" s="68">
        <v>891780111</v>
      </c>
      <c r="D442" s="69" t="s">
        <v>64</v>
      </c>
      <c r="E442" s="70" t="s">
        <v>12362</v>
      </c>
      <c r="F442" s="70" t="s">
        <v>12361</v>
      </c>
      <c r="G442" s="251">
        <v>0</v>
      </c>
      <c r="H442" s="67" t="s">
        <v>72</v>
      </c>
      <c r="I442" s="69" t="s">
        <v>723</v>
      </c>
      <c r="J442" s="70" t="s">
        <v>12360</v>
      </c>
      <c r="K442" s="70">
        <v>22050000</v>
      </c>
      <c r="L442" s="68" t="s">
        <v>67</v>
      </c>
      <c r="M442" s="71" t="s">
        <v>12359</v>
      </c>
      <c r="N442" s="71">
        <v>1082881251</v>
      </c>
      <c r="O442" s="71">
        <v>1834</v>
      </c>
      <c r="P442" s="334">
        <v>45516</v>
      </c>
      <c r="Q442" s="70">
        <v>827000000</v>
      </c>
      <c r="R442" s="334">
        <v>45562</v>
      </c>
      <c r="S442" s="70">
        <v>22050000</v>
      </c>
      <c r="T442" s="67" t="s">
        <v>66</v>
      </c>
      <c r="U442" s="71">
        <v>1082939683</v>
      </c>
      <c r="V442" s="71" t="s">
        <v>12134</v>
      </c>
      <c r="W442" s="78">
        <v>45561</v>
      </c>
      <c r="X442" s="78">
        <v>45562</v>
      </c>
      <c r="Y442" s="251" t="s">
        <v>74</v>
      </c>
      <c r="Z442" s="78">
        <v>45650</v>
      </c>
      <c r="AA442" s="71">
        <f t="shared" si="30"/>
        <v>88</v>
      </c>
      <c r="AB442" s="70">
        <v>0</v>
      </c>
      <c r="AC442" s="70">
        <v>0</v>
      </c>
      <c r="AD442" s="70">
        <v>0</v>
      </c>
      <c r="AE442" s="76" t="s">
        <v>74</v>
      </c>
      <c r="AF442" s="71">
        <f t="shared" si="31"/>
        <v>0</v>
      </c>
      <c r="AG442" s="70">
        <v>0</v>
      </c>
      <c r="AH442" s="70">
        <v>0</v>
      </c>
      <c r="AI442" s="76" t="s">
        <v>74</v>
      </c>
      <c r="AJ442" s="67">
        <v>0</v>
      </c>
      <c r="AK442" s="76" t="s">
        <v>74</v>
      </c>
      <c r="AL442" s="76" t="s">
        <v>74</v>
      </c>
      <c r="AM442" s="71">
        <f t="shared" si="32"/>
        <v>0</v>
      </c>
      <c r="AN442" s="71">
        <f>+K442+AC442-AH442</f>
        <v>22050000</v>
      </c>
      <c r="AO442" s="67" t="s">
        <v>94</v>
      </c>
      <c r="AP442" s="70">
        <v>0</v>
      </c>
      <c r="AQ442" s="67" t="s">
        <v>94</v>
      </c>
      <c r="AR442" s="70">
        <v>0</v>
      </c>
      <c r="AS442" s="80" t="s">
        <v>74</v>
      </c>
      <c r="AT442" s="135">
        <v>0</v>
      </c>
      <c r="AU442" s="82">
        <f t="shared" si="33"/>
        <v>22050000</v>
      </c>
      <c r="AV442" s="83">
        <f t="shared" si="34"/>
        <v>0</v>
      </c>
      <c r="AW442" s="80" t="s">
        <v>74</v>
      </c>
      <c r="AX442" s="67" t="s">
        <v>95</v>
      </c>
      <c r="AY442" s="185" t="s">
        <v>12358</v>
      </c>
      <c r="AZ442" s="68" t="s">
        <v>66</v>
      </c>
      <c r="BA442" s="68" t="s">
        <v>66</v>
      </c>
    </row>
    <row r="443" spans="2:53" s="178" customFormat="1" x14ac:dyDescent="0.25">
      <c r="B443" s="68">
        <v>2024</v>
      </c>
      <c r="C443" s="68">
        <v>891780111</v>
      </c>
      <c r="D443" s="69" t="s">
        <v>64</v>
      </c>
      <c r="E443" s="70" t="s">
        <v>12357</v>
      </c>
      <c r="F443" s="70" t="s">
        <v>12356</v>
      </c>
      <c r="G443" s="251">
        <v>0</v>
      </c>
      <c r="H443" s="67" t="s">
        <v>72</v>
      </c>
      <c r="I443" s="69" t="s">
        <v>723</v>
      </c>
      <c r="J443" s="70" t="s">
        <v>12355</v>
      </c>
      <c r="K443" s="70">
        <v>10000000</v>
      </c>
      <c r="L443" s="68" t="s">
        <v>67</v>
      </c>
      <c r="M443" s="71" t="s">
        <v>12354</v>
      </c>
      <c r="N443" s="71">
        <v>1083007524</v>
      </c>
      <c r="O443" s="71">
        <v>2247</v>
      </c>
      <c r="P443" s="334">
        <v>45560</v>
      </c>
      <c r="Q443" s="70">
        <v>10000000</v>
      </c>
      <c r="R443" s="334">
        <v>45562</v>
      </c>
      <c r="S443" s="70">
        <v>10000000</v>
      </c>
      <c r="T443" s="67" t="s">
        <v>66</v>
      </c>
      <c r="U443" s="71">
        <v>1082939683</v>
      </c>
      <c r="V443" s="71" t="s">
        <v>12134</v>
      </c>
      <c r="W443" s="78">
        <v>45562</v>
      </c>
      <c r="X443" s="78">
        <v>45562</v>
      </c>
      <c r="Y443" s="251" t="s">
        <v>74</v>
      </c>
      <c r="Z443" s="78">
        <v>45657</v>
      </c>
      <c r="AA443" s="71">
        <f t="shared" si="30"/>
        <v>95</v>
      </c>
      <c r="AB443" s="70">
        <v>0</v>
      </c>
      <c r="AC443" s="70">
        <v>0</v>
      </c>
      <c r="AD443" s="70">
        <v>0</v>
      </c>
      <c r="AE443" s="76" t="s">
        <v>74</v>
      </c>
      <c r="AF443" s="71">
        <f t="shared" si="31"/>
        <v>0</v>
      </c>
      <c r="AG443" s="70">
        <v>0</v>
      </c>
      <c r="AH443" s="70">
        <v>0</v>
      </c>
      <c r="AI443" s="76" t="s">
        <v>74</v>
      </c>
      <c r="AJ443" s="67">
        <v>0</v>
      </c>
      <c r="AK443" s="76" t="s">
        <v>74</v>
      </c>
      <c r="AL443" s="76" t="s">
        <v>74</v>
      </c>
      <c r="AM443" s="71">
        <f t="shared" si="32"/>
        <v>0</v>
      </c>
      <c r="AN443" s="71">
        <f>+K443+AC443-AH443</f>
        <v>10000000</v>
      </c>
      <c r="AO443" s="67" t="s">
        <v>94</v>
      </c>
      <c r="AP443" s="70">
        <v>0</v>
      </c>
      <c r="AQ443" s="67" t="s">
        <v>94</v>
      </c>
      <c r="AR443" s="70">
        <v>0</v>
      </c>
      <c r="AS443" s="80" t="s">
        <v>74</v>
      </c>
      <c r="AT443" s="135">
        <v>0</v>
      </c>
      <c r="AU443" s="82">
        <f t="shared" si="33"/>
        <v>10000000</v>
      </c>
      <c r="AV443" s="83">
        <f t="shared" si="34"/>
        <v>0</v>
      </c>
      <c r="AW443" s="80" t="s">
        <v>74</v>
      </c>
      <c r="AX443" s="67" t="s">
        <v>95</v>
      </c>
      <c r="AY443" s="185" t="s">
        <v>12353</v>
      </c>
      <c r="AZ443" s="68" t="s">
        <v>66</v>
      </c>
      <c r="BA443" s="68" t="s">
        <v>66</v>
      </c>
    </row>
    <row r="444" spans="2:53" s="178" customFormat="1" x14ac:dyDescent="0.25">
      <c r="B444" s="68">
        <v>2024</v>
      </c>
      <c r="C444" s="68">
        <v>891780111</v>
      </c>
      <c r="D444" s="69" t="s">
        <v>64</v>
      </c>
      <c r="E444" s="70" t="s">
        <v>12352</v>
      </c>
      <c r="F444" s="70" t="s">
        <v>12351</v>
      </c>
      <c r="G444" s="251">
        <v>0</v>
      </c>
      <c r="H444" s="67" t="s">
        <v>72</v>
      </c>
      <c r="I444" s="69" t="s">
        <v>723</v>
      </c>
      <c r="J444" s="70" t="s">
        <v>12350</v>
      </c>
      <c r="K444" s="70">
        <v>7474497</v>
      </c>
      <c r="L444" s="68" t="s">
        <v>67</v>
      </c>
      <c r="M444" s="71" t="s">
        <v>12349</v>
      </c>
      <c r="N444" s="71">
        <v>57433992</v>
      </c>
      <c r="O444" s="71">
        <v>2212</v>
      </c>
      <c r="P444" s="334">
        <v>45554</v>
      </c>
      <c r="Q444" s="70">
        <v>7474497</v>
      </c>
      <c r="R444" s="334">
        <v>45565</v>
      </c>
      <c r="S444" s="70">
        <v>7474497</v>
      </c>
      <c r="T444" s="67" t="s">
        <v>66</v>
      </c>
      <c r="U444" s="71">
        <v>1082939683</v>
      </c>
      <c r="V444" s="71" t="s">
        <v>12134</v>
      </c>
      <c r="W444" s="78">
        <v>45562</v>
      </c>
      <c r="X444" s="78">
        <v>45565</v>
      </c>
      <c r="Y444" s="251" t="s">
        <v>74</v>
      </c>
      <c r="Z444" s="78">
        <v>45575</v>
      </c>
      <c r="AA444" s="71">
        <f t="shared" si="30"/>
        <v>10</v>
      </c>
      <c r="AB444" s="70">
        <v>0</v>
      </c>
      <c r="AC444" s="70">
        <v>0</v>
      </c>
      <c r="AD444" s="70">
        <v>0</v>
      </c>
      <c r="AE444" s="76" t="s">
        <v>74</v>
      </c>
      <c r="AF444" s="71">
        <f t="shared" si="31"/>
        <v>0</v>
      </c>
      <c r="AG444" s="70">
        <v>0</v>
      </c>
      <c r="AH444" s="70">
        <v>0</v>
      </c>
      <c r="AI444" s="76" t="s">
        <v>74</v>
      </c>
      <c r="AJ444" s="67">
        <v>0</v>
      </c>
      <c r="AK444" s="76" t="s">
        <v>74</v>
      </c>
      <c r="AL444" s="76" t="s">
        <v>74</v>
      </c>
      <c r="AM444" s="71">
        <f t="shared" si="32"/>
        <v>0</v>
      </c>
      <c r="AN444" s="71">
        <f>+K444+AC444-AH444</f>
        <v>7474497</v>
      </c>
      <c r="AO444" s="67" t="s">
        <v>94</v>
      </c>
      <c r="AP444" s="70">
        <v>0</v>
      </c>
      <c r="AQ444" s="67" t="s">
        <v>94</v>
      </c>
      <c r="AR444" s="70">
        <v>0</v>
      </c>
      <c r="AS444" s="80" t="s">
        <v>74</v>
      </c>
      <c r="AT444" s="135">
        <v>0</v>
      </c>
      <c r="AU444" s="82">
        <f t="shared" si="33"/>
        <v>7474497</v>
      </c>
      <c r="AV444" s="83">
        <f t="shared" si="34"/>
        <v>0</v>
      </c>
      <c r="AW444" s="80" t="s">
        <v>74</v>
      </c>
      <c r="AX444" s="67" t="s">
        <v>95</v>
      </c>
      <c r="AY444" s="185" t="s">
        <v>12348</v>
      </c>
      <c r="AZ444" s="68" t="s">
        <v>66</v>
      </c>
      <c r="BA444" s="68" t="s">
        <v>66</v>
      </c>
    </row>
    <row r="445" spans="2:53" s="178" customFormat="1" x14ac:dyDescent="0.25">
      <c r="B445" s="68">
        <v>2024</v>
      </c>
      <c r="C445" s="68">
        <v>891780111</v>
      </c>
      <c r="D445" s="69" t="s">
        <v>64</v>
      </c>
      <c r="E445" s="70" t="s">
        <v>12347</v>
      </c>
      <c r="F445" s="70" t="s">
        <v>12346</v>
      </c>
      <c r="G445" s="251">
        <v>0</v>
      </c>
      <c r="H445" s="67" t="s">
        <v>72</v>
      </c>
      <c r="I445" s="69" t="s">
        <v>723</v>
      </c>
      <c r="J445" s="70" t="s">
        <v>12345</v>
      </c>
      <c r="K445" s="70">
        <v>8100000</v>
      </c>
      <c r="L445" s="68" t="s">
        <v>67</v>
      </c>
      <c r="M445" s="71" t="s">
        <v>12344</v>
      </c>
      <c r="N445" s="71">
        <v>79333281</v>
      </c>
      <c r="O445" s="71">
        <v>2210</v>
      </c>
      <c r="P445" s="334">
        <v>45554</v>
      </c>
      <c r="Q445" s="70">
        <v>8100000</v>
      </c>
      <c r="R445" s="334">
        <v>45566</v>
      </c>
      <c r="S445" s="70">
        <v>8100000</v>
      </c>
      <c r="T445" s="67" t="s">
        <v>66</v>
      </c>
      <c r="U445" s="71">
        <v>85155333</v>
      </c>
      <c r="V445" s="71" t="s">
        <v>12146</v>
      </c>
      <c r="W445" s="78">
        <v>45565</v>
      </c>
      <c r="X445" s="78">
        <v>45566</v>
      </c>
      <c r="Y445" s="251" t="s">
        <v>74</v>
      </c>
      <c r="Z445" s="78">
        <v>45609</v>
      </c>
      <c r="AA445" s="71">
        <f t="shared" si="30"/>
        <v>43</v>
      </c>
      <c r="AB445" s="70">
        <v>0</v>
      </c>
      <c r="AC445" s="70">
        <v>0</v>
      </c>
      <c r="AD445" s="70">
        <v>0</v>
      </c>
      <c r="AE445" s="76" t="s">
        <v>74</v>
      </c>
      <c r="AF445" s="71">
        <f t="shared" si="31"/>
        <v>0</v>
      </c>
      <c r="AG445" s="70">
        <v>0</v>
      </c>
      <c r="AH445" s="70">
        <v>0</v>
      </c>
      <c r="AI445" s="76" t="s">
        <v>74</v>
      </c>
      <c r="AJ445" s="67">
        <v>0</v>
      </c>
      <c r="AK445" s="76" t="s">
        <v>74</v>
      </c>
      <c r="AL445" s="76" t="s">
        <v>74</v>
      </c>
      <c r="AM445" s="71">
        <f t="shared" si="32"/>
        <v>0</v>
      </c>
      <c r="AN445" s="71">
        <f>+K445+AC445-AH445</f>
        <v>8100000</v>
      </c>
      <c r="AO445" s="67" t="s">
        <v>94</v>
      </c>
      <c r="AP445" s="70">
        <v>0</v>
      </c>
      <c r="AQ445" s="67" t="s">
        <v>94</v>
      </c>
      <c r="AR445" s="70">
        <v>0</v>
      </c>
      <c r="AS445" s="80" t="s">
        <v>74</v>
      </c>
      <c r="AT445" s="135">
        <v>0</v>
      </c>
      <c r="AU445" s="82">
        <f t="shared" si="33"/>
        <v>8100000</v>
      </c>
      <c r="AV445" s="83">
        <f t="shared" si="34"/>
        <v>0</v>
      </c>
      <c r="AW445" s="80" t="s">
        <v>74</v>
      </c>
      <c r="AX445" s="67" t="s">
        <v>95</v>
      </c>
      <c r="AY445" s="185" t="s">
        <v>12343</v>
      </c>
      <c r="AZ445" s="68" t="s">
        <v>66</v>
      </c>
      <c r="BA445" s="68" t="s">
        <v>66</v>
      </c>
    </row>
    <row r="446" spans="2:53" s="178" customFormat="1" x14ac:dyDescent="0.25">
      <c r="B446" s="68">
        <v>2024</v>
      </c>
      <c r="C446" s="68">
        <v>891780111</v>
      </c>
      <c r="D446" s="69" t="s">
        <v>64</v>
      </c>
      <c r="E446" s="70" t="s">
        <v>12342</v>
      </c>
      <c r="F446" s="70" t="s">
        <v>12341</v>
      </c>
      <c r="G446" s="251">
        <v>0</v>
      </c>
      <c r="H446" s="67" t="s">
        <v>72</v>
      </c>
      <c r="I446" s="69" t="s">
        <v>65</v>
      </c>
      <c r="J446" s="70" t="s">
        <v>12340</v>
      </c>
      <c r="K446" s="70">
        <v>9000000</v>
      </c>
      <c r="L446" s="68" t="s">
        <v>67</v>
      </c>
      <c r="M446" s="71" t="s">
        <v>12339</v>
      </c>
      <c r="N446" s="71">
        <v>1082890215</v>
      </c>
      <c r="O446" s="71">
        <v>1585</v>
      </c>
      <c r="P446" s="334">
        <v>45489</v>
      </c>
      <c r="Q446" s="70">
        <v>420000000</v>
      </c>
      <c r="R446" s="334">
        <v>45566</v>
      </c>
      <c r="S446" s="70">
        <v>9000000</v>
      </c>
      <c r="T446" s="67" t="s">
        <v>66</v>
      </c>
      <c r="U446" s="71">
        <v>79738530</v>
      </c>
      <c r="V446" s="71" t="s">
        <v>131</v>
      </c>
      <c r="W446" s="78">
        <v>45565</v>
      </c>
      <c r="X446" s="78">
        <v>45566</v>
      </c>
      <c r="Y446" s="251" t="s">
        <v>74</v>
      </c>
      <c r="Z446" s="78">
        <v>45649</v>
      </c>
      <c r="AA446" s="71">
        <f t="shared" si="30"/>
        <v>83</v>
      </c>
      <c r="AB446" s="70">
        <v>0</v>
      </c>
      <c r="AC446" s="70">
        <v>0</v>
      </c>
      <c r="AD446" s="70">
        <v>0</v>
      </c>
      <c r="AE446" s="76" t="s">
        <v>74</v>
      </c>
      <c r="AF446" s="71">
        <f t="shared" si="31"/>
        <v>0</v>
      </c>
      <c r="AG446" s="70">
        <v>0</v>
      </c>
      <c r="AH446" s="70">
        <v>0</v>
      </c>
      <c r="AI446" s="76" t="s">
        <v>74</v>
      </c>
      <c r="AJ446" s="67">
        <v>0</v>
      </c>
      <c r="AK446" s="76" t="s">
        <v>74</v>
      </c>
      <c r="AL446" s="76" t="s">
        <v>74</v>
      </c>
      <c r="AM446" s="71">
        <f t="shared" si="32"/>
        <v>0</v>
      </c>
      <c r="AN446" s="71">
        <f>+K446+AC446-AH446</f>
        <v>9000000</v>
      </c>
      <c r="AO446" s="67" t="s">
        <v>66</v>
      </c>
      <c r="AP446" s="70">
        <v>9000000</v>
      </c>
      <c r="AQ446" s="67" t="s">
        <v>94</v>
      </c>
      <c r="AR446" s="70">
        <v>0</v>
      </c>
      <c r="AS446" s="80" t="s">
        <v>74</v>
      </c>
      <c r="AT446" s="135">
        <v>0</v>
      </c>
      <c r="AU446" s="82">
        <f t="shared" si="33"/>
        <v>9000000</v>
      </c>
      <c r="AV446" s="83">
        <f t="shared" si="34"/>
        <v>0</v>
      </c>
      <c r="AW446" s="80" t="s">
        <v>74</v>
      </c>
      <c r="AX446" s="67" t="s">
        <v>95</v>
      </c>
      <c r="AY446" s="185" t="s">
        <v>12338</v>
      </c>
      <c r="AZ446" s="68" t="s">
        <v>66</v>
      </c>
      <c r="BA446" s="68" t="s">
        <v>66</v>
      </c>
    </row>
    <row r="447" spans="2:53" s="178" customFormat="1" x14ac:dyDescent="0.25">
      <c r="B447" s="68">
        <v>2024</v>
      </c>
      <c r="C447" s="68">
        <v>891780111</v>
      </c>
      <c r="D447" s="69" t="s">
        <v>64</v>
      </c>
      <c r="E447" s="70" t="s">
        <v>12337</v>
      </c>
      <c r="F447" s="70" t="s">
        <v>12336</v>
      </c>
      <c r="G447" s="251">
        <v>0</v>
      </c>
      <c r="H447" s="67" t="s">
        <v>72</v>
      </c>
      <c r="I447" s="69" t="s">
        <v>65</v>
      </c>
      <c r="J447" s="70" t="s">
        <v>12335</v>
      </c>
      <c r="K447" s="70">
        <v>13500000</v>
      </c>
      <c r="L447" s="68" t="s">
        <v>67</v>
      </c>
      <c r="M447" s="71" t="s">
        <v>12334</v>
      </c>
      <c r="N447" s="71">
        <v>7634282</v>
      </c>
      <c r="O447" s="71">
        <v>2164</v>
      </c>
      <c r="P447" s="334">
        <v>45551</v>
      </c>
      <c r="Q447" s="70">
        <v>13500000</v>
      </c>
      <c r="R447" s="334">
        <v>45566</v>
      </c>
      <c r="S447" s="70">
        <v>13500000</v>
      </c>
      <c r="T447" s="67" t="s">
        <v>66</v>
      </c>
      <c r="U447" s="71">
        <v>1082939683</v>
      </c>
      <c r="V447" s="71" t="s">
        <v>12134</v>
      </c>
      <c r="W447" s="78">
        <v>45566</v>
      </c>
      <c r="X447" s="78">
        <v>45566</v>
      </c>
      <c r="Y447" s="251" t="s">
        <v>74</v>
      </c>
      <c r="Z447" s="78">
        <v>45641</v>
      </c>
      <c r="AA447" s="71">
        <f t="shared" si="30"/>
        <v>75</v>
      </c>
      <c r="AB447" s="70">
        <v>0</v>
      </c>
      <c r="AC447" s="70">
        <v>0</v>
      </c>
      <c r="AD447" s="70">
        <v>0</v>
      </c>
      <c r="AE447" s="76" t="s">
        <v>74</v>
      </c>
      <c r="AF447" s="71">
        <f t="shared" si="31"/>
        <v>0</v>
      </c>
      <c r="AG447" s="70">
        <v>0</v>
      </c>
      <c r="AH447" s="70">
        <v>0</v>
      </c>
      <c r="AI447" s="76" t="s">
        <v>74</v>
      </c>
      <c r="AJ447" s="67">
        <v>0</v>
      </c>
      <c r="AK447" s="76" t="s">
        <v>74</v>
      </c>
      <c r="AL447" s="76" t="s">
        <v>74</v>
      </c>
      <c r="AM447" s="71">
        <f t="shared" si="32"/>
        <v>0</v>
      </c>
      <c r="AN447" s="71">
        <f>+K447+AC447-AH447</f>
        <v>13500000</v>
      </c>
      <c r="AO447" s="67" t="s">
        <v>66</v>
      </c>
      <c r="AP447" s="70">
        <v>13500000</v>
      </c>
      <c r="AQ447" s="67" t="s">
        <v>94</v>
      </c>
      <c r="AR447" s="70">
        <v>0</v>
      </c>
      <c r="AS447" s="80" t="s">
        <v>74</v>
      </c>
      <c r="AT447" s="135">
        <v>0</v>
      </c>
      <c r="AU447" s="82">
        <f t="shared" si="33"/>
        <v>13500000</v>
      </c>
      <c r="AV447" s="83">
        <f t="shared" si="34"/>
        <v>0</v>
      </c>
      <c r="AW447" s="80" t="s">
        <v>74</v>
      </c>
      <c r="AX447" s="67" t="s">
        <v>95</v>
      </c>
      <c r="AY447" s="185" t="s">
        <v>12333</v>
      </c>
      <c r="AZ447" s="68" t="s">
        <v>66</v>
      </c>
      <c r="BA447" s="68" t="s">
        <v>66</v>
      </c>
    </row>
    <row r="448" spans="2:53" s="178" customFormat="1" x14ac:dyDescent="0.25">
      <c r="B448" s="68">
        <v>2024</v>
      </c>
      <c r="C448" s="68">
        <v>891780111</v>
      </c>
      <c r="D448" s="69" t="s">
        <v>64</v>
      </c>
      <c r="E448" s="70" t="s">
        <v>12332</v>
      </c>
      <c r="F448" s="70" t="s">
        <v>12331</v>
      </c>
      <c r="G448" s="251">
        <v>0</v>
      </c>
      <c r="H448" s="67" t="s">
        <v>72</v>
      </c>
      <c r="I448" s="69" t="s">
        <v>723</v>
      </c>
      <c r="J448" s="70" t="s">
        <v>12330</v>
      </c>
      <c r="K448" s="70">
        <v>23200000</v>
      </c>
      <c r="L448" s="68" t="s">
        <v>67</v>
      </c>
      <c r="M448" s="71" t="s">
        <v>12329</v>
      </c>
      <c r="N448" s="71">
        <v>1082867068</v>
      </c>
      <c r="O448" s="71">
        <v>1834</v>
      </c>
      <c r="P448" s="334">
        <v>45516</v>
      </c>
      <c r="Q448" s="70">
        <v>827000000</v>
      </c>
      <c r="R448" s="334">
        <v>45568</v>
      </c>
      <c r="S448" s="70">
        <v>23200000</v>
      </c>
      <c r="T448" s="67" t="s">
        <v>66</v>
      </c>
      <c r="U448" s="71">
        <v>1082939683</v>
      </c>
      <c r="V448" s="71" t="s">
        <v>12134</v>
      </c>
      <c r="W448" s="78">
        <v>45567</v>
      </c>
      <c r="X448" s="78">
        <v>45568</v>
      </c>
      <c r="Y448" s="251" t="s">
        <v>74</v>
      </c>
      <c r="Z448" s="78">
        <v>45650</v>
      </c>
      <c r="AA448" s="71">
        <f t="shared" si="30"/>
        <v>82</v>
      </c>
      <c r="AB448" s="70">
        <v>0</v>
      </c>
      <c r="AC448" s="70">
        <v>0</v>
      </c>
      <c r="AD448" s="70">
        <v>0</v>
      </c>
      <c r="AE448" s="76" t="s">
        <v>74</v>
      </c>
      <c r="AF448" s="71">
        <f t="shared" si="31"/>
        <v>0</v>
      </c>
      <c r="AG448" s="70">
        <v>0</v>
      </c>
      <c r="AH448" s="70">
        <v>0</v>
      </c>
      <c r="AI448" s="76" t="s">
        <v>74</v>
      </c>
      <c r="AJ448" s="67">
        <v>0</v>
      </c>
      <c r="AK448" s="76" t="s">
        <v>74</v>
      </c>
      <c r="AL448" s="76" t="s">
        <v>74</v>
      </c>
      <c r="AM448" s="71">
        <f t="shared" si="32"/>
        <v>0</v>
      </c>
      <c r="AN448" s="71">
        <f>+K448+AC448-AH448</f>
        <v>23200000</v>
      </c>
      <c r="AO448" s="67" t="s">
        <v>94</v>
      </c>
      <c r="AP448" s="70">
        <v>0</v>
      </c>
      <c r="AQ448" s="67" t="s">
        <v>94</v>
      </c>
      <c r="AR448" s="70">
        <v>0</v>
      </c>
      <c r="AS448" s="80" t="s">
        <v>74</v>
      </c>
      <c r="AT448" s="135">
        <v>0</v>
      </c>
      <c r="AU448" s="82">
        <f t="shared" si="33"/>
        <v>23200000</v>
      </c>
      <c r="AV448" s="83">
        <f t="shared" si="34"/>
        <v>0</v>
      </c>
      <c r="AW448" s="80" t="s">
        <v>74</v>
      </c>
      <c r="AX448" s="67" t="s">
        <v>95</v>
      </c>
      <c r="AY448" s="185" t="s">
        <v>12328</v>
      </c>
      <c r="AZ448" s="68" t="s">
        <v>66</v>
      </c>
      <c r="BA448" s="68" t="s">
        <v>66</v>
      </c>
    </row>
    <row r="449" spans="2:53" s="178" customFormat="1" x14ac:dyDescent="0.25">
      <c r="B449" s="68">
        <v>2024</v>
      </c>
      <c r="C449" s="68">
        <v>891780111</v>
      </c>
      <c r="D449" s="69" t="s">
        <v>64</v>
      </c>
      <c r="E449" s="70" t="s">
        <v>12327</v>
      </c>
      <c r="F449" s="70" t="s">
        <v>12326</v>
      </c>
      <c r="G449" s="251">
        <v>0</v>
      </c>
      <c r="H449" s="67" t="s">
        <v>72</v>
      </c>
      <c r="I449" s="69" t="s">
        <v>65</v>
      </c>
      <c r="J449" s="70" t="s">
        <v>12325</v>
      </c>
      <c r="K449" s="70">
        <v>7000000</v>
      </c>
      <c r="L449" s="68" t="s">
        <v>67</v>
      </c>
      <c r="M449" s="71" t="s">
        <v>12324</v>
      </c>
      <c r="N449" s="71">
        <v>1083028189</v>
      </c>
      <c r="O449" s="71">
        <v>2155</v>
      </c>
      <c r="P449" s="334">
        <v>45548</v>
      </c>
      <c r="Q449" s="70">
        <v>7000000</v>
      </c>
      <c r="R449" s="334">
        <v>45568</v>
      </c>
      <c r="S449" s="70">
        <v>7000000</v>
      </c>
      <c r="T449" s="67" t="s">
        <v>66</v>
      </c>
      <c r="U449" s="71">
        <v>1082939683</v>
      </c>
      <c r="V449" s="71" t="s">
        <v>12134</v>
      </c>
      <c r="W449" s="78">
        <v>45567</v>
      </c>
      <c r="X449" s="78">
        <v>45568</v>
      </c>
      <c r="Y449" s="251" t="s">
        <v>74</v>
      </c>
      <c r="Z449" s="78">
        <v>45626</v>
      </c>
      <c r="AA449" s="71">
        <f t="shared" si="30"/>
        <v>58</v>
      </c>
      <c r="AB449" s="70">
        <v>0</v>
      </c>
      <c r="AC449" s="70">
        <v>0</v>
      </c>
      <c r="AD449" s="70">
        <v>0</v>
      </c>
      <c r="AE449" s="76" t="s">
        <v>74</v>
      </c>
      <c r="AF449" s="71">
        <f t="shared" si="31"/>
        <v>0</v>
      </c>
      <c r="AG449" s="70">
        <v>0</v>
      </c>
      <c r="AH449" s="70">
        <v>0</v>
      </c>
      <c r="AI449" s="76" t="s">
        <v>74</v>
      </c>
      <c r="AJ449" s="67">
        <v>0</v>
      </c>
      <c r="AK449" s="76" t="s">
        <v>74</v>
      </c>
      <c r="AL449" s="76" t="s">
        <v>74</v>
      </c>
      <c r="AM449" s="71">
        <f t="shared" si="32"/>
        <v>0</v>
      </c>
      <c r="AN449" s="71">
        <f>+K449+AC449-AH449</f>
        <v>7000000</v>
      </c>
      <c r="AO449" s="67" t="s">
        <v>66</v>
      </c>
      <c r="AP449" s="70">
        <v>7000000</v>
      </c>
      <c r="AQ449" s="67" t="s">
        <v>94</v>
      </c>
      <c r="AR449" s="70">
        <v>0</v>
      </c>
      <c r="AS449" s="80" t="s">
        <v>74</v>
      </c>
      <c r="AT449" s="135">
        <v>0</v>
      </c>
      <c r="AU449" s="82">
        <f t="shared" si="33"/>
        <v>7000000</v>
      </c>
      <c r="AV449" s="83">
        <f t="shared" si="34"/>
        <v>0</v>
      </c>
      <c r="AW449" s="80" t="s">
        <v>74</v>
      </c>
      <c r="AX449" s="67" t="s">
        <v>95</v>
      </c>
      <c r="AY449" s="185" t="s">
        <v>12323</v>
      </c>
      <c r="AZ449" s="68" t="s">
        <v>66</v>
      </c>
      <c r="BA449" s="68" t="s">
        <v>66</v>
      </c>
    </row>
    <row r="450" spans="2:53" s="178" customFormat="1" x14ac:dyDescent="0.25">
      <c r="B450" s="68">
        <v>2024</v>
      </c>
      <c r="C450" s="68">
        <v>891780111</v>
      </c>
      <c r="D450" s="69" t="s">
        <v>64</v>
      </c>
      <c r="E450" s="70" t="s">
        <v>12322</v>
      </c>
      <c r="F450" s="70" t="s">
        <v>12321</v>
      </c>
      <c r="G450" s="251">
        <v>0</v>
      </c>
      <c r="H450" s="67" t="s">
        <v>72</v>
      </c>
      <c r="I450" s="69" t="s">
        <v>723</v>
      </c>
      <c r="J450" s="70" t="s">
        <v>12320</v>
      </c>
      <c r="K450" s="70">
        <v>129777000</v>
      </c>
      <c r="L450" s="68" t="s">
        <v>67</v>
      </c>
      <c r="M450" s="71" t="s">
        <v>12319</v>
      </c>
      <c r="N450" s="71">
        <v>901409855</v>
      </c>
      <c r="O450" s="316" t="s">
        <v>12318</v>
      </c>
      <c r="P450" s="334">
        <v>45559</v>
      </c>
      <c r="Q450" s="70">
        <v>129777000</v>
      </c>
      <c r="R450" s="334">
        <v>45567</v>
      </c>
      <c r="S450" s="70">
        <v>129777000</v>
      </c>
      <c r="T450" s="67" t="s">
        <v>66</v>
      </c>
      <c r="U450" s="71">
        <v>16078654</v>
      </c>
      <c r="V450" s="71" t="s">
        <v>12187</v>
      </c>
      <c r="W450" s="78">
        <v>45567</v>
      </c>
      <c r="X450" s="78">
        <v>45567</v>
      </c>
      <c r="Y450" s="78">
        <v>45567</v>
      </c>
      <c r="Z450" s="78">
        <v>45609</v>
      </c>
      <c r="AA450" s="71">
        <f t="shared" si="30"/>
        <v>42</v>
      </c>
      <c r="AB450" s="70">
        <v>0</v>
      </c>
      <c r="AC450" s="70">
        <v>0</v>
      </c>
      <c r="AD450" s="70">
        <v>0</v>
      </c>
      <c r="AE450" s="76" t="s">
        <v>74</v>
      </c>
      <c r="AF450" s="71">
        <f t="shared" si="31"/>
        <v>0</v>
      </c>
      <c r="AG450" s="70">
        <v>0</v>
      </c>
      <c r="AH450" s="70">
        <v>0</v>
      </c>
      <c r="AI450" s="76" t="s">
        <v>74</v>
      </c>
      <c r="AJ450" s="67">
        <v>0</v>
      </c>
      <c r="AK450" s="76" t="s">
        <v>74</v>
      </c>
      <c r="AL450" s="76" t="s">
        <v>74</v>
      </c>
      <c r="AM450" s="71">
        <f t="shared" si="32"/>
        <v>0</v>
      </c>
      <c r="AN450" s="71">
        <f>+K450+AC450-AH450</f>
        <v>129777000</v>
      </c>
      <c r="AO450" s="67" t="s">
        <v>94</v>
      </c>
      <c r="AP450" s="70">
        <v>0</v>
      </c>
      <c r="AQ450" s="67" t="s">
        <v>94</v>
      </c>
      <c r="AR450" s="70">
        <v>0</v>
      </c>
      <c r="AS450" s="80" t="s">
        <v>74</v>
      </c>
      <c r="AT450" s="135">
        <v>0</v>
      </c>
      <c r="AU450" s="82">
        <f t="shared" si="33"/>
        <v>129777000</v>
      </c>
      <c r="AV450" s="83">
        <f t="shared" si="34"/>
        <v>0</v>
      </c>
      <c r="AW450" s="80" t="s">
        <v>74</v>
      </c>
      <c r="AX450" s="67" t="s">
        <v>95</v>
      </c>
      <c r="AY450" s="185" t="s">
        <v>12317</v>
      </c>
      <c r="AZ450" s="68" t="s">
        <v>66</v>
      </c>
      <c r="BA450" s="68" t="s">
        <v>66</v>
      </c>
    </row>
    <row r="451" spans="2:53" s="178" customFormat="1" x14ac:dyDescent="0.25">
      <c r="B451" s="68">
        <v>2024</v>
      </c>
      <c r="C451" s="68">
        <v>891780111</v>
      </c>
      <c r="D451" s="69" t="s">
        <v>64</v>
      </c>
      <c r="E451" s="70" t="s">
        <v>12316</v>
      </c>
      <c r="F451" s="70" t="s">
        <v>12315</v>
      </c>
      <c r="G451" s="251">
        <v>0</v>
      </c>
      <c r="H451" s="67" t="s">
        <v>72</v>
      </c>
      <c r="I451" s="69" t="s">
        <v>723</v>
      </c>
      <c r="J451" s="70" t="s">
        <v>12314</v>
      </c>
      <c r="K451" s="70">
        <v>18000000</v>
      </c>
      <c r="L451" s="68" t="s">
        <v>67</v>
      </c>
      <c r="M451" s="71" t="s">
        <v>12313</v>
      </c>
      <c r="N451" s="71">
        <v>64703092</v>
      </c>
      <c r="O451" s="71">
        <v>2228</v>
      </c>
      <c r="P451" s="334">
        <v>45558</v>
      </c>
      <c r="Q451" s="70">
        <v>18000000</v>
      </c>
      <c r="R451" s="334">
        <v>45568</v>
      </c>
      <c r="S451" s="70">
        <v>18000000</v>
      </c>
      <c r="T451" s="67" t="s">
        <v>66</v>
      </c>
      <c r="U451" s="71">
        <v>72005158</v>
      </c>
      <c r="V451" s="71" t="s">
        <v>12220</v>
      </c>
      <c r="W451" s="78">
        <v>45567</v>
      </c>
      <c r="X451" s="78">
        <v>45568</v>
      </c>
      <c r="Y451" s="251" t="s">
        <v>74</v>
      </c>
      <c r="Z451" s="78">
        <v>45646</v>
      </c>
      <c r="AA451" s="71">
        <f t="shared" si="30"/>
        <v>78</v>
      </c>
      <c r="AB451" s="70">
        <v>0</v>
      </c>
      <c r="AC451" s="70">
        <v>0</v>
      </c>
      <c r="AD451" s="70">
        <v>0</v>
      </c>
      <c r="AE451" s="76" t="s">
        <v>74</v>
      </c>
      <c r="AF451" s="71">
        <f t="shared" si="31"/>
        <v>0</v>
      </c>
      <c r="AG451" s="70">
        <v>0</v>
      </c>
      <c r="AH451" s="70">
        <v>0</v>
      </c>
      <c r="AI451" s="76" t="s">
        <v>74</v>
      </c>
      <c r="AJ451" s="67">
        <v>0</v>
      </c>
      <c r="AK451" s="76" t="s">
        <v>74</v>
      </c>
      <c r="AL451" s="76" t="s">
        <v>74</v>
      </c>
      <c r="AM451" s="71">
        <f t="shared" si="32"/>
        <v>0</v>
      </c>
      <c r="AN451" s="71">
        <f>+K451+AC451-AH451</f>
        <v>18000000</v>
      </c>
      <c r="AO451" s="67" t="s">
        <v>94</v>
      </c>
      <c r="AP451" s="70">
        <v>0</v>
      </c>
      <c r="AQ451" s="67" t="s">
        <v>94</v>
      </c>
      <c r="AR451" s="70">
        <v>0</v>
      </c>
      <c r="AS451" s="80" t="s">
        <v>74</v>
      </c>
      <c r="AT451" s="135">
        <v>0</v>
      </c>
      <c r="AU451" s="82">
        <f t="shared" si="33"/>
        <v>18000000</v>
      </c>
      <c r="AV451" s="83">
        <f t="shared" si="34"/>
        <v>0</v>
      </c>
      <c r="AW451" s="80" t="s">
        <v>74</v>
      </c>
      <c r="AX451" s="67" t="s">
        <v>95</v>
      </c>
      <c r="AY451" s="185" t="s">
        <v>12312</v>
      </c>
      <c r="AZ451" s="68" t="s">
        <v>66</v>
      </c>
      <c r="BA451" s="68" t="s">
        <v>66</v>
      </c>
    </row>
    <row r="452" spans="2:53" s="178" customFormat="1" x14ac:dyDescent="0.25">
      <c r="B452" s="68">
        <v>2024</v>
      </c>
      <c r="C452" s="68">
        <v>891780111</v>
      </c>
      <c r="D452" s="69" t="s">
        <v>64</v>
      </c>
      <c r="E452" s="70" t="s">
        <v>12311</v>
      </c>
      <c r="F452" s="70" t="s">
        <v>12310</v>
      </c>
      <c r="G452" s="251">
        <v>0</v>
      </c>
      <c r="H452" s="67" t="s">
        <v>72</v>
      </c>
      <c r="I452" s="69" t="s">
        <v>723</v>
      </c>
      <c r="J452" s="70" t="s">
        <v>12309</v>
      </c>
      <c r="K452" s="70">
        <v>22050000</v>
      </c>
      <c r="L452" s="68" t="s">
        <v>67</v>
      </c>
      <c r="M452" s="71" t="s">
        <v>12308</v>
      </c>
      <c r="N452" s="71">
        <v>1082938106</v>
      </c>
      <c r="O452" s="71">
        <v>1834</v>
      </c>
      <c r="P452" s="334">
        <v>45516</v>
      </c>
      <c r="Q452" s="70">
        <v>827000000</v>
      </c>
      <c r="R452" s="334">
        <v>45569</v>
      </c>
      <c r="S452" s="70">
        <v>22050000</v>
      </c>
      <c r="T452" s="67" t="s">
        <v>66</v>
      </c>
      <c r="U452" s="71">
        <v>1082939683</v>
      </c>
      <c r="V452" s="71" t="s">
        <v>12134</v>
      </c>
      <c r="W452" s="78">
        <v>45567</v>
      </c>
      <c r="X452" s="78">
        <v>45569</v>
      </c>
      <c r="Y452" s="251" t="s">
        <v>74</v>
      </c>
      <c r="Z452" s="78">
        <v>45650</v>
      </c>
      <c r="AA452" s="71">
        <f t="shared" si="30"/>
        <v>81</v>
      </c>
      <c r="AB452" s="70">
        <v>0</v>
      </c>
      <c r="AC452" s="70">
        <v>0</v>
      </c>
      <c r="AD452" s="70">
        <v>0</v>
      </c>
      <c r="AE452" s="76" t="s">
        <v>74</v>
      </c>
      <c r="AF452" s="71">
        <f t="shared" si="31"/>
        <v>0</v>
      </c>
      <c r="AG452" s="70">
        <v>0</v>
      </c>
      <c r="AH452" s="70">
        <v>0</v>
      </c>
      <c r="AI452" s="76" t="s">
        <v>74</v>
      </c>
      <c r="AJ452" s="67">
        <v>0</v>
      </c>
      <c r="AK452" s="76" t="s">
        <v>74</v>
      </c>
      <c r="AL452" s="76" t="s">
        <v>74</v>
      </c>
      <c r="AM452" s="71">
        <f t="shared" si="32"/>
        <v>0</v>
      </c>
      <c r="AN452" s="71">
        <f>+K452+AC452-AH452</f>
        <v>22050000</v>
      </c>
      <c r="AO452" s="67" t="s">
        <v>94</v>
      </c>
      <c r="AP452" s="70">
        <v>0</v>
      </c>
      <c r="AQ452" s="67" t="s">
        <v>94</v>
      </c>
      <c r="AR452" s="70">
        <v>0</v>
      </c>
      <c r="AS452" s="80" t="s">
        <v>74</v>
      </c>
      <c r="AT452" s="135">
        <v>0</v>
      </c>
      <c r="AU452" s="82">
        <f t="shared" si="33"/>
        <v>22050000</v>
      </c>
      <c r="AV452" s="83">
        <f t="shared" si="34"/>
        <v>0</v>
      </c>
      <c r="AW452" s="80" t="s">
        <v>74</v>
      </c>
      <c r="AX452" s="67" t="s">
        <v>95</v>
      </c>
      <c r="AY452" s="185" t="s">
        <v>12307</v>
      </c>
      <c r="AZ452" s="68" t="s">
        <v>66</v>
      </c>
      <c r="BA452" s="68" t="s">
        <v>66</v>
      </c>
    </row>
    <row r="453" spans="2:53" s="178" customFormat="1" x14ac:dyDescent="0.25">
      <c r="B453" s="68">
        <v>2024</v>
      </c>
      <c r="C453" s="68">
        <v>891780111</v>
      </c>
      <c r="D453" s="69" t="s">
        <v>64</v>
      </c>
      <c r="E453" s="70" t="s">
        <v>12306</v>
      </c>
      <c r="F453" s="70" t="s">
        <v>12305</v>
      </c>
      <c r="G453" s="251">
        <v>0</v>
      </c>
      <c r="H453" s="67" t="s">
        <v>72</v>
      </c>
      <c r="I453" s="69" t="s">
        <v>723</v>
      </c>
      <c r="J453" s="70" t="s">
        <v>12304</v>
      </c>
      <c r="K453" s="70">
        <v>19600000</v>
      </c>
      <c r="L453" s="68" t="s">
        <v>67</v>
      </c>
      <c r="M453" s="71" t="s">
        <v>12303</v>
      </c>
      <c r="N453" s="71">
        <v>1082976019</v>
      </c>
      <c r="O453" s="71">
        <v>1834</v>
      </c>
      <c r="P453" s="334">
        <v>45516</v>
      </c>
      <c r="Q453" s="70">
        <v>827000000</v>
      </c>
      <c r="R453" s="334">
        <v>45568</v>
      </c>
      <c r="S453" s="70">
        <v>19600000</v>
      </c>
      <c r="T453" s="67" t="s">
        <v>66</v>
      </c>
      <c r="U453" s="71">
        <v>1082939683</v>
      </c>
      <c r="V453" s="71" t="s">
        <v>12134</v>
      </c>
      <c r="W453" s="78">
        <v>45567</v>
      </c>
      <c r="X453" s="78">
        <v>45568</v>
      </c>
      <c r="Y453" s="251" t="s">
        <v>74</v>
      </c>
      <c r="Z453" s="78">
        <v>45650</v>
      </c>
      <c r="AA453" s="71">
        <f t="shared" si="30"/>
        <v>82</v>
      </c>
      <c r="AB453" s="70">
        <v>0</v>
      </c>
      <c r="AC453" s="70">
        <v>0</v>
      </c>
      <c r="AD453" s="70">
        <v>0</v>
      </c>
      <c r="AE453" s="76" t="s">
        <v>74</v>
      </c>
      <c r="AF453" s="71">
        <f t="shared" si="31"/>
        <v>0</v>
      </c>
      <c r="AG453" s="70">
        <v>0</v>
      </c>
      <c r="AH453" s="70">
        <v>0</v>
      </c>
      <c r="AI453" s="76" t="s">
        <v>74</v>
      </c>
      <c r="AJ453" s="67">
        <v>0</v>
      </c>
      <c r="AK453" s="76" t="s">
        <v>74</v>
      </c>
      <c r="AL453" s="76" t="s">
        <v>74</v>
      </c>
      <c r="AM453" s="71">
        <f t="shared" si="32"/>
        <v>0</v>
      </c>
      <c r="AN453" s="71">
        <f>+K453+AC453-AH453</f>
        <v>19600000</v>
      </c>
      <c r="AO453" s="67" t="s">
        <v>94</v>
      </c>
      <c r="AP453" s="70">
        <v>0</v>
      </c>
      <c r="AQ453" s="67" t="s">
        <v>94</v>
      </c>
      <c r="AR453" s="70">
        <v>0</v>
      </c>
      <c r="AS453" s="80" t="s">
        <v>74</v>
      </c>
      <c r="AT453" s="135">
        <v>0</v>
      </c>
      <c r="AU453" s="82">
        <f t="shared" si="33"/>
        <v>19600000</v>
      </c>
      <c r="AV453" s="83">
        <f t="shared" si="34"/>
        <v>0</v>
      </c>
      <c r="AW453" s="80" t="s">
        <v>74</v>
      </c>
      <c r="AX453" s="67" t="s">
        <v>95</v>
      </c>
      <c r="AY453" s="185" t="s">
        <v>12302</v>
      </c>
      <c r="AZ453" s="68" t="s">
        <v>66</v>
      </c>
      <c r="BA453" s="68" t="s">
        <v>66</v>
      </c>
    </row>
    <row r="454" spans="2:53" s="178" customFormat="1" x14ac:dyDescent="0.25">
      <c r="B454" s="68">
        <v>2024</v>
      </c>
      <c r="C454" s="68">
        <v>891780111</v>
      </c>
      <c r="D454" s="69" t="s">
        <v>64</v>
      </c>
      <c r="E454" s="70" t="s">
        <v>12301</v>
      </c>
      <c r="F454" s="70" t="s">
        <v>12300</v>
      </c>
      <c r="G454" s="251">
        <v>0</v>
      </c>
      <c r="H454" s="67" t="s">
        <v>72</v>
      </c>
      <c r="I454" s="69" t="s">
        <v>723</v>
      </c>
      <c r="J454" s="70" t="s">
        <v>12299</v>
      </c>
      <c r="K454" s="70">
        <v>7500000</v>
      </c>
      <c r="L454" s="68" t="s">
        <v>67</v>
      </c>
      <c r="M454" s="71" t="s">
        <v>12298</v>
      </c>
      <c r="N454" s="71">
        <v>1082950375</v>
      </c>
      <c r="O454" s="71">
        <v>2072</v>
      </c>
      <c r="P454" s="334">
        <v>45540</v>
      </c>
      <c r="Q454" s="70">
        <v>15000000</v>
      </c>
      <c r="R454" s="334">
        <v>45569</v>
      </c>
      <c r="S454" s="70">
        <v>7500000</v>
      </c>
      <c r="T454" s="67" t="s">
        <v>66</v>
      </c>
      <c r="U454" s="71">
        <v>1082939683</v>
      </c>
      <c r="V454" s="71" t="s">
        <v>12134</v>
      </c>
      <c r="W454" s="78">
        <v>45568</v>
      </c>
      <c r="X454" s="78">
        <v>45569</v>
      </c>
      <c r="Y454" s="251" t="s">
        <v>74</v>
      </c>
      <c r="Z454" s="78">
        <v>45626</v>
      </c>
      <c r="AA454" s="71">
        <f t="shared" si="30"/>
        <v>57</v>
      </c>
      <c r="AB454" s="70">
        <v>0</v>
      </c>
      <c r="AC454" s="70">
        <v>0</v>
      </c>
      <c r="AD454" s="70">
        <v>0</v>
      </c>
      <c r="AE454" s="76" t="s">
        <v>74</v>
      </c>
      <c r="AF454" s="71">
        <f t="shared" si="31"/>
        <v>0</v>
      </c>
      <c r="AG454" s="70">
        <v>0</v>
      </c>
      <c r="AH454" s="70">
        <v>0</v>
      </c>
      <c r="AI454" s="76" t="s">
        <v>74</v>
      </c>
      <c r="AJ454" s="67">
        <v>0</v>
      </c>
      <c r="AK454" s="76" t="s">
        <v>74</v>
      </c>
      <c r="AL454" s="76" t="s">
        <v>74</v>
      </c>
      <c r="AM454" s="71">
        <f t="shared" si="32"/>
        <v>0</v>
      </c>
      <c r="AN454" s="71">
        <f>+K454+AC454-AH454</f>
        <v>7500000</v>
      </c>
      <c r="AO454" s="67" t="s">
        <v>94</v>
      </c>
      <c r="AP454" s="70">
        <v>0</v>
      </c>
      <c r="AQ454" s="67" t="s">
        <v>94</v>
      </c>
      <c r="AR454" s="70">
        <v>0</v>
      </c>
      <c r="AS454" s="80" t="s">
        <v>74</v>
      </c>
      <c r="AT454" s="135">
        <v>0</v>
      </c>
      <c r="AU454" s="82">
        <f t="shared" si="33"/>
        <v>7500000</v>
      </c>
      <c r="AV454" s="83">
        <f t="shared" si="34"/>
        <v>0</v>
      </c>
      <c r="AW454" s="80" t="s">
        <v>74</v>
      </c>
      <c r="AX454" s="67" t="s">
        <v>95</v>
      </c>
      <c r="AY454" s="185" t="s">
        <v>12297</v>
      </c>
      <c r="AZ454" s="68" t="s">
        <v>66</v>
      </c>
      <c r="BA454" s="68" t="s">
        <v>66</v>
      </c>
    </row>
    <row r="455" spans="2:53" s="178" customFormat="1" x14ac:dyDescent="0.25">
      <c r="B455" s="68">
        <v>2024</v>
      </c>
      <c r="C455" s="68">
        <v>891780111</v>
      </c>
      <c r="D455" s="69" t="s">
        <v>64</v>
      </c>
      <c r="E455" s="70" t="s">
        <v>12296</v>
      </c>
      <c r="F455" s="70" t="s">
        <v>12295</v>
      </c>
      <c r="G455" s="251">
        <v>0</v>
      </c>
      <c r="H455" s="67" t="s">
        <v>72</v>
      </c>
      <c r="I455" s="69" t="s">
        <v>723</v>
      </c>
      <c r="J455" s="70" t="s">
        <v>12294</v>
      </c>
      <c r="K455" s="70">
        <v>53098494</v>
      </c>
      <c r="L455" s="68" t="s">
        <v>67</v>
      </c>
      <c r="M455" s="71" t="s">
        <v>12293</v>
      </c>
      <c r="N455" s="71">
        <v>900584491</v>
      </c>
      <c r="O455" s="71">
        <v>2226</v>
      </c>
      <c r="P455" s="334">
        <v>45558</v>
      </c>
      <c r="Q455" s="70">
        <v>53098494</v>
      </c>
      <c r="R455" s="334">
        <v>45569</v>
      </c>
      <c r="S455" s="70">
        <v>53098494</v>
      </c>
      <c r="T455" s="67" t="s">
        <v>66</v>
      </c>
      <c r="U455" s="71">
        <v>72005158</v>
      </c>
      <c r="V455" s="71" t="s">
        <v>12220</v>
      </c>
      <c r="W455" s="78">
        <v>45568</v>
      </c>
      <c r="X455" s="78">
        <v>45590</v>
      </c>
      <c r="Y455" s="78">
        <v>45572</v>
      </c>
      <c r="Z455" s="78">
        <v>45635</v>
      </c>
      <c r="AA455" s="71">
        <f t="shared" si="30"/>
        <v>63</v>
      </c>
      <c r="AB455" s="70">
        <v>0</v>
      </c>
      <c r="AC455" s="70">
        <v>0</v>
      </c>
      <c r="AD455" s="70">
        <v>0</v>
      </c>
      <c r="AE455" s="76" t="s">
        <v>74</v>
      </c>
      <c r="AF455" s="71">
        <f t="shared" si="31"/>
        <v>0</v>
      </c>
      <c r="AG455" s="70">
        <v>0</v>
      </c>
      <c r="AH455" s="70">
        <v>0</v>
      </c>
      <c r="AI455" s="76" t="s">
        <v>74</v>
      </c>
      <c r="AJ455" s="67">
        <v>0</v>
      </c>
      <c r="AK455" s="76" t="s">
        <v>74</v>
      </c>
      <c r="AL455" s="76" t="s">
        <v>74</v>
      </c>
      <c r="AM455" s="71">
        <f t="shared" si="32"/>
        <v>0</v>
      </c>
      <c r="AN455" s="71">
        <f>+K455+AC455-AH455</f>
        <v>53098494</v>
      </c>
      <c r="AO455" s="67" t="s">
        <v>94</v>
      </c>
      <c r="AP455" s="70">
        <v>0</v>
      </c>
      <c r="AQ455" s="67" t="s">
        <v>66</v>
      </c>
      <c r="AR455" s="70">
        <v>26549247</v>
      </c>
      <c r="AS455" s="76">
        <v>45586</v>
      </c>
      <c r="AT455" s="135">
        <v>26549247</v>
      </c>
      <c r="AU455" s="82">
        <f t="shared" si="33"/>
        <v>26549247</v>
      </c>
      <c r="AV455" s="83">
        <f t="shared" si="34"/>
        <v>0.5</v>
      </c>
      <c r="AW455" s="80" t="s">
        <v>74</v>
      </c>
      <c r="AX455" s="67" t="s">
        <v>95</v>
      </c>
      <c r="AY455" s="185" t="s">
        <v>12292</v>
      </c>
      <c r="AZ455" s="68" t="s">
        <v>66</v>
      </c>
      <c r="BA455" s="68" t="s">
        <v>66</v>
      </c>
    </row>
    <row r="456" spans="2:53" s="178" customFormat="1" x14ac:dyDescent="0.25">
      <c r="B456" s="68">
        <v>2024</v>
      </c>
      <c r="C456" s="68">
        <v>891780111</v>
      </c>
      <c r="D456" s="69" t="s">
        <v>64</v>
      </c>
      <c r="E456" s="70" t="s">
        <v>12291</v>
      </c>
      <c r="F456" s="70" t="s">
        <v>12290</v>
      </c>
      <c r="G456" s="251">
        <v>0</v>
      </c>
      <c r="H456" s="67" t="s">
        <v>72</v>
      </c>
      <c r="I456" s="69" t="s">
        <v>723</v>
      </c>
      <c r="J456" s="70" t="s">
        <v>12289</v>
      </c>
      <c r="K456" s="70">
        <v>10500000</v>
      </c>
      <c r="L456" s="68" t="s">
        <v>67</v>
      </c>
      <c r="M456" s="71" t="s">
        <v>12288</v>
      </c>
      <c r="N456" s="71">
        <v>36552043</v>
      </c>
      <c r="O456" s="71">
        <v>1585</v>
      </c>
      <c r="P456" s="334">
        <v>45489</v>
      </c>
      <c r="Q456" s="70">
        <v>420000000</v>
      </c>
      <c r="R456" s="334">
        <v>45572</v>
      </c>
      <c r="S456" s="70">
        <v>10500000</v>
      </c>
      <c r="T456" s="67" t="s">
        <v>66</v>
      </c>
      <c r="U456" s="71">
        <v>22793763</v>
      </c>
      <c r="V456" s="71" t="s">
        <v>12209</v>
      </c>
      <c r="W456" s="78">
        <v>45568</v>
      </c>
      <c r="X456" s="78">
        <v>45572</v>
      </c>
      <c r="Y456" s="251" t="s">
        <v>74</v>
      </c>
      <c r="Z456" s="78">
        <v>45641</v>
      </c>
      <c r="AA456" s="71">
        <f t="shared" ref="AA456:AA485" si="35">+IF(Y456="1800-01-01",Z456-X456,Z456-Y456)</f>
        <v>69</v>
      </c>
      <c r="AB456" s="70">
        <v>0</v>
      </c>
      <c r="AC456" s="70">
        <v>0</v>
      </c>
      <c r="AD456" s="70">
        <v>0</v>
      </c>
      <c r="AE456" s="76" t="s">
        <v>74</v>
      </c>
      <c r="AF456" s="71">
        <f t="shared" ref="AF456:AF485" si="36">+IF(AE456="1800-01-01",0,AE456-Z456)</f>
        <v>0</v>
      </c>
      <c r="AG456" s="70">
        <v>0</v>
      </c>
      <c r="AH456" s="70">
        <v>0</v>
      </c>
      <c r="AI456" s="76" t="s">
        <v>74</v>
      </c>
      <c r="AJ456" s="67">
        <v>0</v>
      </c>
      <c r="AK456" s="76" t="s">
        <v>74</v>
      </c>
      <c r="AL456" s="76" t="s">
        <v>74</v>
      </c>
      <c r="AM456" s="71">
        <f t="shared" ref="AM456:AM485" si="37">+IF(AK456="1800-01-01",0,AL456-AK456)</f>
        <v>0</v>
      </c>
      <c r="AN456" s="71">
        <f>+K456+AC456-AH456</f>
        <v>10500000</v>
      </c>
      <c r="AO456" s="67" t="s">
        <v>94</v>
      </c>
      <c r="AP456" s="70">
        <v>0</v>
      </c>
      <c r="AQ456" s="67" t="s">
        <v>94</v>
      </c>
      <c r="AR456" s="70">
        <v>0</v>
      </c>
      <c r="AS456" s="80" t="s">
        <v>74</v>
      </c>
      <c r="AT456" s="135">
        <v>0</v>
      </c>
      <c r="AU456" s="82">
        <f t="shared" ref="AU456:AU485" si="38">AN456-AT456</f>
        <v>10500000</v>
      </c>
      <c r="AV456" s="83">
        <f t="shared" ref="AV456:AV485" si="39">+IFERROR(AT456/AN456,"_")</f>
        <v>0</v>
      </c>
      <c r="AW456" s="80" t="s">
        <v>74</v>
      </c>
      <c r="AX456" s="67" t="s">
        <v>95</v>
      </c>
      <c r="AY456" s="185" t="s">
        <v>12287</v>
      </c>
      <c r="AZ456" s="68" t="s">
        <v>66</v>
      </c>
      <c r="BA456" s="68" t="s">
        <v>66</v>
      </c>
    </row>
    <row r="457" spans="2:53" s="178" customFormat="1" x14ac:dyDescent="0.25">
      <c r="B457" s="68">
        <v>2024</v>
      </c>
      <c r="C457" s="68">
        <v>891780111</v>
      </c>
      <c r="D457" s="69" t="s">
        <v>64</v>
      </c>
      <c r="E457" s="70" t="s">
        <v>12286</v>
      </c>
      <c r="F457" s="70" t="s">
        <v>12285</v>
      </c>
      <c r="G457" s="251">
        <v>0</v>
      </c>
      <c r="H457" s="67" t="s">
        <v>72</v>
      </c>
      <c r="I457" s="69" t="s">
        <v>723</v>
      </c>
      <c r="J457" s="70" t="s">
        <v>12284</v>
      </c>
      <c r="K457" s="70">
        <v>9000000</v>
      </c>
      <c r="L457" s="68" t="s">
        <v>67</v>
      </c>
      <c r="M457" s="71" t="s">
        <v>12283</v>
      </c>
      <c r="N457" s="71">
        <v>1083029490</v>
      </c>
      <c r="O457" s="71">
        <v>1526</v>
      </c>
      <c r="P457" s="334">
        <v>45481</v>
      </c>
      <c r="Q457" s="70">
        <v>3015085910</v>
      </c>
      <c r="R457" s="334">
        <v>45569</v>
      </c>
      <c r="S457" s="70">
        <v>9000000</v>
      </c>
      <c r="T457" s="67" t="s">
        <v>66</v>
      </c>
      <c r="U457" s="71">
        <v>85472020</v>
      </c>
      <c r="V457" s="71" t="s">
        <v>937</v>
      </c>
      <c r="W457" s="78">
        <v>45568</v>
      </c>
      <c r="X457" s="78">
        <v>45569</v>
      </c>
      <c r="Y457" s="251" t="s">
        <v>74</v>
      </c>
      <c r="Z457" s="78">
        <v>45646</v>
      </c>
      <c r="AA457" s="71">
        <f t="shared" si="35"/>
        <v>77</v>
      </c>
      <c r="AB457" s="70">
        <v>0</v>
      </c>
      <c r="AC457" s="70">
        <v>0</v>
      </c>
      <c r="AD457" s="70">
        <v>0</v>
      </c>
      <c r="AE457" s="76" t="s">
        <v>74</v>
      </c>
      <c r="AF457" s="71">
        <f t="shared" si="36"/>
        <v>0</v>
      </c>
      <c r="AG457" s="70">
        <v>0</v>
      </c>
      <c r="AH457" s="70">
        <v>0</v>
      </c>
      <c r="AI457" s="76" t="s">
        <v>74</v>
      </c>
      <c r="AJ457" s="67">
        <v>0</v>
      </c>
      <c r="AK457" s="76" t="s">
        <v>74</v>
      </c>
      <c r="AL457" s="76" t="s">
        <v>74</v>
      </c>
      <c r="AM457" s="71">
        <f t="shared" si="37"/>
        <v>0</v>
      </c>
      <c r="AN457" s="71">
        <f>+K457+AC457-AH457</f>
        <v>9000000</v>
      </c>
      <c r="AO457" s="67" t="s">
        <v>94</v>
      </c>
      <c r="AP457" s="70">
        <v>0</v>
      </c>
      <c r="AQ457" s="67" t="s">
        <v>94</v>
      </c>
      <c r="AR457" s="70">
        <v>0</v>
      </c>
      <c r="AS457" s="80" t="s">
        <v>74</v>
      </c>
      <c r="AT457" s="135">
        <v>0</v>
      </c>
      <c r="AU457" s="82">
        <f t="shared" si="38"/>
        <v>9000000</v>
      </c>
      <c r="AV457" s="83">
        <f t="shared" si="39"/>
        <v>0</v>
      </c>
      <c r="AW457" s="80" t="s">
        <v>74</v>
      </c>
      <c r="AX457" s="67" t="s">
        <v>95</v>
      </c>
      <c r="AY457" s="185" t="s">
        <v>12282</v>
      </c>
      <c r="AZ457" s="68" t="s">
        <v>66</v>
      </c>
      <c r="BA457" s="68" t="s">
        <v>66</v>
      </c>
    </row>
    <row r="458" spans="2:53" s="178" customFormat="1" x14ac:dyDescent="0.25">
      <c r="B458" s="68">
        <v>2024</v>
      </c>
      <c r="C458" s="68">
        <v>891780111</v>
      </c>
      <c r="D458" s="69" t="s">
        <v>64</v>
      </c>
      <c r="E458" s="70" t="s">
        <v>12281</v>
      </c>
      <c r="F458" s="70" t="s">
        <v>12280</v>
      </c>
      <c r="G458" s="325">
        <v>2020000100417</v>
      </c>
      <c r="H458" s="67" t="s">
        <v>72</v>
      </c>
      <c r="I458" s="69" t="s">
        <v>723</v>
      </c>
      <c r="J458" s="70" t="s">
        <v>12279</v>
      </c>
      <c r="K458" s="339">
        <v>3325401</v>
      </c>
      <c r="L458" s="68" t="s">
        <v>67</v>
      </c>
      <c r="M458" s="71" t="s">
        <v>12278</v>
      </c>
      <c r="N458" s="71">
        <v>1083015435</v>
      </c>
      <c r="O458" s="316" t="s">
        <v>12277</v>
      </c>
      <c r="P458" s="334">
        <v>45365</v>
      </c>
      <c r="Q458" s="70">
        <v>49354000</v>
      </c>
      <c r="R458" s="334">
        <v>45569</v>
      </c>
      <c r="S458" s="70">
        <v>3325401</v>
      </c>
      <c r="T458" s="67" t="s">
        <v>66</v>
      </c>
      <c r="U458" s="71">
        <v>91156594</v>
      </c>
      <c r="V458" s="71" t="s">
        <v>12276</v>
      </c>
      <c r="W458" s="78">
        <v>45569</v>
      </c>
      <c r="X458" s="78">
        <v>45569</v>
      </c>
      <c r="Y458" s="251" t="s">
        <v>74</v>
      </c>
      <c r="Z458" s="78">
        <v>45596</v>
      </c>
      <c r="AA458" s="71">
        <f t="shared" si="35"/>
        <v>27</v>
      </c>
      <c r="AB458" s="70">
        <v>0</v>
      </c>
      <c r="AC458" s="70">
        <v>0</v>
      </c>
      <c r="AD458" s="70">
        <v>0</v>
      </c>
      <c r="AE458" s="76" t="s">
        <v>74</v>
      </c>
      <c r="AF458" s="71">
        <f t="shared" si="36"/>
        <v>0</v>
      </c>
      <c r="AG458" s="70">
        <v>0</v>
      </c>
      <c r="AH458" s="70">
        <v>0</v>
      </c>
      <c r="AI458" s="76" t="s">
        <v>74</v>
      </c>
      <c r="AJ458" s="67">
        <v>0</v>
      </c>
      <c r="AK458" s="76" t="s">
        <v>74</v>
      </c>
      <c r="AL458" s="76" t="s">
        <v>74</v>
      </c>
      <c r="AM458" s="71">
        <f t="shared" si="37"/>
        <v>0</v>
      </c>
      <c r="AN458" s="71">
        <f>+K458+AC458-AH458</f>
        <v>3325401</v>
      </c>
      <c r="AO458" s="67" t="s">
        <v>94</v>
      </c>
      <c r="AP458" s="70">
        <v>0</v>
      </c>
      <c r="AQ458" s="67" t="s">
        <v>94</v>
      </c>
      <c r="AR458" s="70">
        <v>0</v>
      </c>
      <c r="AS458" s="80" t="s">
        <v>74</v>
      </c>
      <c r="AT458" s="135">
        <v>0</v>
      </c>
      <c r="AU458" s="82">
        <f t="shared" si="38"/>
        <v>3325401</v>
      </c>
      <c r="AV458" s="83">
        <f t="shared" si="39"/>
        <v>0</v>
      </c>
      <c r="AW458" s="80" t="s">
        <v>74</v>
      </c>
      <c r="AX458" s="67" t="s">
        <v>95</v>
      </c>
      <c r="AY458" s="185" t="s">
        <v>12275</v>
      </c>
      <c r="AZ458" s="68" t="s">
        <v>66</v>
      </c>
      <c r="BA458" s="68" t="s">
        <v>66</v>
      </c>
    </row>
    <row r="459" spans="2:53" s="178" customFormat="1" x14ac:dyDescent="0.25">
      <c r="B459" s="68">
        <v>2024</v>
      </c>
      <c r="C459" s="68">
        <v>891780111</v>
      </c>
      <c r="D459" s="69" t="s">
        <v>64</v>
      </c>
      <c r="E459" s="70" t="s">
        <v>12274</v>
      </c>
      <c r="F459" s="70" t="s">
        <v>12273</v>
      </c>
      <c r="G459" s="251">
        <v>0</v>
      </c>
      <c r="H459" s="67" t="s">
        <v>72</v>
      </c>
      <c r="I459" s="69" t="s">
        <v>723</v>
      </c>
      <c r="J459" s="70" t="s">
        <v>12272</v>
      </c>
      <c r="K459" s="339">
        <v>226191467</v>
      </c>
      <c r="L459" s="68" t="s">
        <v>67</v>
      </c>
      <c r="M459" s="71" t="s">
        <v>12271</v>
      </c>
      <c r="N459" s="71">
        <v>900438738</v>
      </c>
      <c r="O459" s="316">
        <v>2074</v>
      </c>
      <c r="P459" s="334">
        <v>45540</v>
      </c>
      <c r="Q459" s="70">
        <v>226191467</v>
      </c>
      <c r="R459" s="334">
        <v>45569</v>
      </c>
      <c r="S459" s="70">
        <v>226191467</v>
      </c>
      <c r="T459" s="67" t="s">
        <v>66</v>
      </c>
      <c r="U459" s="71">
        <v>1082939683</v>
      </c>
      <c r="V459" s="71" t="s">
        <v>12134</v>
      </c>
      <c r="W459" s="78">
        <v>45569</v>
      </c>
      <c r="X459" s="78">
        <v>45572</v>
      </c>
      <c r="Y459" s="78">
        <v>45572</v>
      </c>
      <c r="Z459" s="78">
        <v>45657</v>
      </c>
      <c r="AA459" s="71">
        <f t="shared" si="35"/>
        <v>85</v>
      </c>
      <c r="AB459" s="70">
        <v>0</v>
      </c>
      <c r="AC459" s="70">
        <v>0</v>
      </c>
      <c r="AD459" s="70">
        <v>0</v>
      </c>
      <c r="AE459" s="76" t="s">
        <v>74</v>
      </c>
      <c r="AF459" s="71">
        <f t="shared" si="36"/>
        <v>0</v>
      </c>
      <c r="AG459" s="70">
        <v>0</v>
      </c>
      <c r="AH459" s="70">
        <v>0</v>
      </c>
      <c r="AI459" s="76" t="s">
        <v>74</v>
      </c>
      <c r="AJ459" s="67">
        <v>0</v>
      </c>
      <c r="AK459" s="76" t="s">
        <v>74</v>
      </c>
      <c r="AL459" s="76" t="s">
        <v>74</v>
      </c>
      <c r="AM459" s="71">
        <f t="shared" si="37"/>
        <v>0</v>
      </c>
      <c r="AN459" s="71">
        <f>+K459+AC459-AH459</f>
        <v>226191467</v>
      </c>
      <c r="AO459" s="67" t="s">
        <v>94</v>
      </c>
      <c r="AP459" s="70">
        <v>0</v>
      </c>
      <c r="AQ459" s="67" t="s">
        <v>94</v>
      </c>
      <c r="AR459" s="70">
        <v>0</v>
      </c>
      <c r="AS459" s="80" t="s">
        <v>74</v>
      </c>
      <c r="AT459" s="135">
        <v>0</v>
      </c>
      <c r="AU459" s="82">
        <f t="shared" si="38"/>
        <v>226191467</v>
      </c>
      <c r="AV459" s="83">
        <f t="shared" si="39"/>
        <v>0</v>
      </c>
      <c r="AW459" s="80" t="s">
        <v>74</v>
      </c>
      <c r="AX459" s="67" t="s">
        <v>95</v>
      </c>
      <c r="AY459" s="185" t="s">
        <v>12270</v>
      </c>
      <c r="AZ459" s="68" t="s">
        <v>66</v>
      </c>
      <c r="BA459" s="68" t="s">
        <v>66</v>
      </c>
    </row>
    <row r="460" spans="2:53" s="178" customFormat="1" x14ac:dyDescent="0.25">
      <c r="B460" s="68">
        <v>2024</v>
      </c>
      <c r="C460" s="68">
        <v>891780111</v>
      </c>
      <c r="D460" s="69" t="s">
        <v>64</v>
      </c>
      <c r="E460" s="70" t="s">
        <v>12269</v>
      </c>
      <c r="F460" s="70" t="s">
        <v>12268</v>
      </c>
      <c r="G460" s="251">
        <v>0</v>
      </c>
      <c r="H460" s="67" t="s">
        <v>72</v>
      </c>
      <c r="I460" s="69" t="s">
        <v>723</v>
      </c>
      <c r="J460" s="70" t="s">
        <v>12267</v>
      </c>
      <c r="K460" s="339">
        <v>17150000</v>
      </c>
      <c r="L460" s="68" t="s">
        <v>67</v>
      </c>
      <c r="M460" s="71" t="s">
        <v>12266</v>
      </c>
      <c r="N460" s="71">
        <v>36727513</v>
      </c>
      <c r="O460" s="316">
        <v>1834</v>
      </c>
      <c r="P460" s="334">
        <v>45516</v>
      </c>
      <c r="Q460" s="70">
        <v>827000000</v>
      </c>
      <c r="R460" s="334">
        <v>45569</v>
      </c>
      <c r="S460" s="70">
        <v>17150000</v>
      </c>
      <c r="T460" s="67" t="s">
        <v>66</v>
      </c>
      <c r="U460" s="71">
        <v>1082939683</v>
      </c>
      <c r="V460" s="71" t="s">
        <v>12134</v>
      </c>
      <c r="W460" s="78">
        <v>45569</v>
      </c>
      <c r="X460" s="78">
        <v>45569</v>
      </c>
      <c r="Y460" s="251" t="s">
        <v>74</v>
      </c>
      <c r="Z460" s="78">
        <v>45650</v>
      </c>
      <c r="AA460" s="71">
        <f t="shared" si="35"/>
        <v>81</v>
      </c>
      <c r="AB460" s="70">
        <v>0</v>
      </c>
      <c r="AC460" s="70">
        <v>0</v>
      </c>
      <c r="AD460" s="70">
        <v>0</v>
      </c>
      <c r="AE460" s="76" t="s">
        <v>74</v>
      </c>
      <c r="AF460" s="71">
        <f t="shared" si="36"/>
        <v>0</v>
      </c>
      <c r="AG460" s="70">
        <v>0</v>
      </c>
      <c r="AH460" s="70">
        <v>0</v>
      </c>
      <c r="AI460" s="76" t="s">
        <v>74</v>
      </c>
      <c r="AJ460" s="67">
        <v>0</v>
      </c>
      <c r="AK460" s="76" t="s">
        <v>74</v>
      </c>
      <c r="AL460" s="76" t="s">
        <v>74</v>
      </c>
      <c r="AM460" s="71">
        <f t="shared" si="37"/>
        <v>0</v>
      </c>
      <c r="AN460" s="71">
        <f>+K460+AC460-AH460</f>
        <v>17150000</v>
      </c>
      <c r="AO460" s="67" t="s">
        <v>94</v>
      </c>
      <c r="AP460" s="70">
        <v>0</v>
      </c>
      <c r="AQ460" s="67" t="s">
        <v>94</v>
      </c>
      <c r="AR460" s="70">
        <v>0</v>
      </c>
      <c r="AS460" s="80" t="s">
        <v>74</v>
      </c>
      <c r="AT460" s="135">
        <v>0</v>
      </c>
      <c r="AU460" s="82">
        <f t="shared" si="38"/>
        <v>17150000</v>
      </c>
      <c r="AV460" s="83">
        <f t="shared" si="39"/>
        <v>0</v>
      </c>
      <c r="AW460" s="80" t="s">
        <v>74</v>
      </c>
      <c r="AX460" s="67" t="s">
        <v>95</v>
      </c>
      <c r="AY460" s="185" t="s">
        <v>12265</v>
      </c>
      <c r="AZ460" s="68" t="s">
        <v>66</v>
      </c>
      <c r="BA460" s="68" t="s">
        <v>66</v>
      </c>
    </row>
    <row r="461" spans="2:53" s="178" customFormat="1" x14ac:dyDescent="0.25">
      <c r="B461" s="68">
        <v>2024</v>
      </c>
      <c r="C461" s="68">
        <v>891780111</v>
      </c>
      <c r="D461" s="69" t="s">
        <v>64</v>
      </c>
      <c r="E461" s="70" t="s">
        <v>12264</v>
      </c>
      <c r="F461" s="70" t="s">
        <v>12263</v>
      </c>
      <c r="G461" s="251">
        <v>0</v>
      </c>
      <c r="H461" s="67" t="s">
        <v>72</v>
      </c>
      <c r="I461" s="69" t="s">
        <v>65</v>
      </c>
      <c r="J461" s="70" t="s">
        <v>12262</v>
      </c>
      <c r="K461" s="339">
        <v>15000000</v>
      </c>
      <c r="L461" s="68" t="s">
        <v>67</v>
      </c>
      <c r="M461" s="71" t="s">
        <v>12261</v>
      </c>
      <c r="N461" s="71">
        <v>1082869683</v>
      </c>
      <c r="O461" s="316">
        <v>1585</v>
      </c>
      <c r="P461" s="334">
        <v>45489</v>
      </c>
      <c r="Q461" s="70">
        <v>420000000</v>
      </c>
      <c r="R461" s="334">
        <v>45572</v>
      </c>
      <c r="S461" s="70">
        <v>15000000</v>
      </c>
      <c r="T461" s="67" t="s">
        <v>66</v>
      </c>
      <c r="U461" s="71">
        <v>22793763</v>
      </c>
      <c r="V461" s="71" t="s">
        <v>12209</v>
      </c>
      <c r="W461" s="78">
        <v>45569</v>
      </c>
      <c r="X461" s="78">
        <v>45572</v>
      </c>
      <c r="Y461" s="251" t="s">
        <v>74</v>
      </c>
      <c r="Z461" s="78">
        <v>45641</v>
      </c>
      <c r="AA461" s="71">
        <f t="shared" si="35"/>
        <v>69</v>
      </c>
      <c r="AB461" s="70">
        <v>0</v>
      </c>
      <c r="AC461" s="70">
        <v>0</v>
      </c>
      <c r="AD461" s="70">
        <v>0</v>
      </c>
      <c r="AE461" s="76" t="s">
        <v>74</v>
      </c>
      <c r="AF461" s="71">
        <f t="shared" si="36"/>
        <v>0</v>
      </c>
      <c r="AG461" s="70">
        <v>0</v>
      </c>
      <c r="AH461" s="70">
        <v>0</v>
      </c>
      <c r="AI461" s="76" t="s">
        <v>74</v>
      </c>
      <c r="AJ461" s="67">
        <v>0</v>
      </c>
      <c r="AK461" s="76" t="s">
        <v>74</v>
      </c>
      <c r="AL461" s="76" t="s">
        <v>74</v>
      </c>
      <c r="AM461" s="71">
        <f t="shared" si="37"/>
        <v>0</v>
      </c>
      <c r="AN461" s="71">
        <f>+K461+AC461-AH461</f>
        <v>15000000</v>
      </c>
      <c r="AO461" s="67" t="s">
        <v>66</v>
      </c>
      <c r="AP461" s="70">
        <v>15000000</v>
      </c>
      <c r="AQ461" s="67" t="s">
        <v>94</v>
      </c>
      <c r="AR461" s="70">
        <v>0</v>
      </c>
      <c r="AS461" s="80" t="s">
        <v>74</v>
      </c>
      <c r="AT461" s="135">
        <v>0</v>
      </c>
      <c r="AU461" s="82">
        <f t="shared" si="38"/>
        <v>15000000</v>
      </c>
      <c r="AV461" s="83">
        <f t="shared" si="39"/>
        <v>0</v>
      </c>
      <c r="AW461" s="80" t="s">
        <v>74</v>
      </c>
      <c r="AX461" s="67" t="s">
        <v>95</v>
      </c>
      <c r="AY461" s="185" t="s">
        <v>12260</v>
      </c>
      <c r="AZ461" s="68" t="s">
        <v>66</v>
      </c>
      <c r="BA461" s="68" t="s">
        <v>66</v>
      </c>
    </row>
    <row r="462" spans="2:53" s="178" customFormat="1" x14ac:dyDescent="0.25">
      <c r="B462" s="68">
        <v>2024</v>
      </c>
      <c r="C462" s="68">
        <v>891780111</v>
      </c>
      <c r="D462" s="69" t="s">
        <v>64</v>
      </c>
      <c r="E462" s="70" t="s">
        <v>12259</v>
      </c>
      <c r="F462" s="70" t="s">
        <v>12258</v>
      </c>
      <c r="G462" s="251">
        <v>0</v>
      </c>
      <c r="H462" s="67" t="s">
        <v>72</v>
      </c>
      <c r="I462" s="69" t="s">
        <v>65</v>
      </c>
      <c r="J462" s="70" t="s">
        <v>12257</v>
      </c>
      <c r="K462" s="339">
        <v>2100000</v>
      </c>
      <c r="L462" s="68" t="s">
        <v>67</v>
      </c>
      <c r="M462" s="71" t="s">
        <v>12256</v>
      </c>
      <c r="N462" s="71">
        <v>1082887351</v>
      </c>
      <c r="O462" s="316">
        <v>2125</v>
      </c>
      <c r="P462" s="334">
        <v>45546</v>
      </c>
      <c r="Q462" s="70">
        <v>7760000</v>
      </c>
      <c r="R462" s="334">
        <v>45573</v>
      </c>
      <c r="S462" s="70">
        <v>2100000</v>
      </c>
      <c r="T462" s="67" t="s">
        <v>66</v>
      </c>
      <c r="U462" s="71">
        <v>1082939683</v>
      </c>
      <c r="V462" s="71" t="s">
        <v>12134</v>
      </c>
      <c r="W462" s="78">
        <v>45573</v>
      </c>
      <c r="X462" s="78">
        <v>45573</v>
      </c>
      <c r="Y462" s="251" t="s">
        <v>74</v>
      </c>
      <c r="Z462" s="78">
        <v>45595</v>
      </c>
      <c r="AA462" s="71">
        <f t="shared" si="35"/>
        <v>22</v>
      </c>
      <c r="AB462" s="70">
        <v>0</v>
      </c>
      <c r="AC462" s="70">
        <v>0</v>
      </c>
      <c r="AD462" s="70">
        <v>0</v>
      </c>
      <c r="AE462" s="76" t="s">
        <v>74</v>
      </c>
      <c r="AF462" s="71">
        <f t="shared" si="36"/>
        <v>0</v>
      </c>
      <c r="AG462" s="70">
        <v>0</v>
      </c>
      <c r="AH462" s="70">
        <v>0</v>
      </c>
      <c r="AI462" s="76" t="s">
        <v>74</v>
      </c>
      <c r="AJ462" s="67">
        <v>0</v>
      </c>
      <c r="AK462" s="76" t="s">
        <v>74</v>
      </c>
      <c r="AL462" s="76" t="s">
        <v>74</v>
      </c>
      <c r="AM462" s="71">
        <f t="shared" si="37"/>
        <v>0</v>
      </c>
      <c r="AN462" s="71">
        <f>+K462+AC462-AH462</f>
        <v>2100000</v>
      </c>
      <c r="AO462" s="67" t="s">
        <v>66</v>
      </c>
      <c r="AP462" s="70">
        <v>2100000</v>
      </c>
      <c r="AQ462" s="67" t="s">
        <v>94</v>
      </c>
      <c r="AR462" s="70">
        <v>0</v>
      </c>
      <c r="AS462" s="80" t="s">
        <v>74</v>
      </c>
      <c r="AT462" s="135">
        <v>0</v>
      </c>
      <c r="AU462" s="82">
        <f t="shared" si="38"/>
        <v>2100000</v>
      </c>
      <c r="AV462" s="83">
        <f t="shared" si="39"/>
        <v>0</v>
      </c>
      <c r="AW462" s="80" t="s">
        <v>74</v>
      </c>
      <c r="AX462" s="67" t="s">
        <v>95</v>
      </c>
      <c r="AY462" s="185" t="s">
        <v>12255</v>
      </c>
      <c r="AZ462" s="68" t="s">
        <v>66</v>
      </c>
      <c r="BA462" s="68" t="s">
        <v>66</v>
      </c>
    </row>
    <row r="463" spans="2:53" s="178" customFormat="1" x14ac:dyDescent="0.25">
      <c r="B463" s="68">
        <v>2024</v>
      </c>
      <c r="C463" s="68">
        <v>891780111</v>
      </c>
      <c r="D463" s="69" t="s">
        <v>64</v>
      </c>
      <c r="E463" s="70" t="s">
        <v>12254</v>
      </c>
      <c r="F463" s="70" t="s">
        <v>12253</v>
      </c>
      <c r="G463" s="251">
        <v>0</v>
      </c>
      <c r="H463" s="67" t="s">
        <v>72</v>
      </c>
      <c r="I463" s="69" t="s">
        <v>65</v>
      </c>
      <c r="J463" s="70" t="s">
        <v>12252</v>
      </c>
      <c r="K463" s="339">
        <v>4100000</v>
      </c>
      <c r="L463" s="68" t="s">
        <v>67</v>
      </c>
      <c r="M463" s="71" t="s">
        <v>12251</v>
      </c>
      <c r="N463" s="71">
        <v>19267228</v>
      </c>
      <c r="O463" s="316">
        <v>2125</v>
      </c>
      <c r="P463" s="334">
        <v>45546</v>
      </c>
      <c r="Q463" s="70">
        <v>7760000</v>
      </c>
      <c r="R463" s="334">
        <v>45573</v>
      </c>
      <c r="S463" s="70">
        <v>4100000</v>
      </c>
      <c r="T463" s="67" t="s">
        <v>66</v>
      </c>
      <c r="U463" s="71">
        <v>1082939683</v>
      </c>
      <c r="V463" s="71" t="s">
        <v>12134</v>
      </c>
      <c r="W463" s="78">
        <v>45573</v>
      </c>
      <c r="X463" s="78">
        <v>45573</v>
      </c>
      <c r="Y463" s="251" t="s">
        <v>74</v>
      </c>
      <c r="Z463" s="78">
        <v>45595</v>
      </c>
      <c r="AA463" s="71">
        <f t="shared" si="35"/>
        <v>22</v>
      </c>
      <c r="AB463" s="70">
        <v>0</v>
      </c>
      <c r="AC463" s="70">
        <v>0</v>
      </c>
      <c r="AD463" s="70">
        <v>0</v>
      </c>
      <c r="AE463" s="76" t="s">
        <v>74</v>
      </c>
      <c r="AF463" s="71">
        <f t="shared" si="36"/>
        <v>0</v>
      </c>
      <c r="AG463" s="70">
        <v>0</v>
      </c>
      <c r="AH463" s="70">
        <v>0</v>
      </c>
      <c r="AI463" s="76" t="s">
        <v>74</v>
      </c>
      <c r="AJ463" s="67">
        <v>0</v>
      </c>
      <c r="AK463" s="76" t="s">
        <v>74</v>
      </c>
      <c r="AL463" s="76" t="s">
        <v>74</v>
      </c>
      <c r="AM463" s="71">
        <f t="shared" si="37"/>
        <v>0</v>
      </c>
      <c r="AN463" s="71">
        <f>+K463+AC463-AH463</f>
        <v>4100000</v>
      </c>
      <c r="AO463" s="67" t="s">
        <v>66</v>
      </c>
      <c r="AP463" s="70">
        <v>4100000</v>
      </c>
      <c r="AQ463" s="67" t="s">
        <v>94</v>
      </c>
      <c r="AR463" s="70">
        <v>0</v>
      </c>
      <c r="AS463" s="80" t="s">
        <v>74</v>
      </c>
      <c r="AT463" s="135">
        <v>0</v>
      </c>
      <c r="AU463" s="82">
        <f t="shared" si="38"/>
        <v>4100000</v>
      </c>
      <c r="AV463" s="83">
        <f t="shared" si="39"/>
        <v>0</v>
      </c>
      <c r="AW463" s="80" t="s">
        <v>74</v>
      </c>
      <c r="AX463" s="67" t="s">
        <v>95</v>
      </c>
      <c r="AY463" s="185" t="s">
        <v>12250</v>
      </c>
      <c r="AZ463" s="68" t="s">
        <v>66</v>
      </c>
      <c r="BA463" s="68" t="s">
        <v>66</v>
      </c>
    </row>
    <row r="464" spans="2:53" s="178" customFormat="1" x14ac:dyDescent="0.25">
      <c r="B464" s="68">
        <v>2024</v>
      </c>
      <c r="C464" s="68">
        <v>891780111</v>
      </c>
      <c r="D464" s="69" t="s">
        <v>64</v>
      </c>
      <c r="E464" s="70" t="s">
        <v>12249</v>
      </c>
      <c r="F464" s="70" t="s">
        <v>12248</v>
      </c>
      <c r="G464" s="251">
        <v>0</v>
      </c>
      <c r="H464" s="67" t="s">
        <v>72</v>
      </c>
      <c r="I464" s="69" t="s">
        <v>65</v>
      </c>
      <c r="J464" s="70" t="s">
        <v>12247</v>
      </c>
      <c r="K464" s="339">
        <v>2000000</v>
      </c>
      <c r="L464" s="68" t="s">
        <v>67</v>
      </c>
      <c r="M464" s="71" t="s">
        <v>1399</v>
      </c>
      <c r="N464" s="71">
        <v>900763287</v>
      </c>
      <c r="O464" s="316">
        <v>1527</v>
      </c>
      <c r="P464" s="334">
        <v>45481</v>
      </c>
      <c r="Q464" s="70">
        <v>2000000</v>
      </c>
      <c r="R464" s="334">
        <v>45573</v>
      </c>
      <c r="S464" s="70">
        <v>2000000</v>
      </c>
      <c r="T464" s="67" t="s">
        <v>66</v>
      </c>
      <c r="U464" s="71">
        <v>7632967</v>
      </c>
      <c r="V464" s="71" t="s">
        <v>12246</v>
      </c>
      <c r="W464" s="78">
        <v>45573</v>
      </c>
      <c r="X464" s="78">
        <v>45573</v>
      </c>
      <c r="Y464" s="251" t="s">
        <v>74</v>
      </c>
      <c r="Z464" s="78">
        <v>45603</v>
      </c>
      <c r="AA464" s="71">
        <f t="shared" si="35"/>
        <v>30</v>
      </c>
      <c r="AB464" s="70">
        <v>0</v>
      </c>
      <c r="AC464" s="70">
        <v>0</v>
      </c>
      <c r="AD464" s="70">
        <v>0</v>
      </c>
      <c r="AE464" s="76" t="s">
        <v>74</v>
      </c>
      <c r="AF464" s="71">
        <f t="shared" si="36"/>
        <v>0</v>
      </c>
      <c r="AG464" s="70">
        <v>0</v>
      </c>
      <c r="AH464" s="70">
        <v>0</v>
      </c>
      <c r="AI464" s="76" t="s">
        <v>74</v>
      </c>
      <c r="AJ464" s="67">
        <v>0</v>
      </c>
      <c r="AK464" s="76" t="s">
        <v>74</v>
      </c>
      <c r="AL464" s="76" t="s">
        <v>74</v>
      </c>
      <c r="AM464" s="71">
        <f t="shared" si="37"/>
        <v>0</v>
      </c>
      <c r="AN464" s="71">
        <f>+K464+AC464-AH464</f>
        <v>2000000</v>
      </c>
      <c r="AO464" s="67" t="s">
        <v>66</v>
      </c>
      <c r="AP464" s="70">
        <v>2000000</v>
      </c>
      <c r="AQ464" s="67" t="s">
        <v>94</v>
      </c>
      <c r="AR464" s="70">
        <v>0</v>
      </c>
      <c r="AS464" s="80" t="s">
        <v>74</v>
      </c>
      <c r="AT464" s="135">
        <v>0</v>
      </c>
      <c r="AU464" s="82">
        <f t="shared" si="38"/>
        <v>2000000</v>
      </c>
      <c r="AV464" s="83">
        <f t="shared" si="39"/>
        <v>0</v>
      </c>
      <c r="AW464" s="80" t="s">
        <v>74</v>
      </c>
      <c r="AX464" s="67" t="s">
        <v>95</v>
      </c>
      <c r="AY464" s="185" t="s">
        <v>12245</v>
      </c>
      <c r="AZ464" s="68" t="s">
        <v>66</v>
      </c>
      <c r="BA464" s="68" t="s">
        <v>66</v>
      </c>
    </row>
    <row r="465" spans="2:53" s="178" customFormat="1" x14ac:dyDescent="0.25">
      <c r="B465" s="68">
        <v>2024</v>
      </c>
      <c r="C465" s="68">
        <v>891780111</v>
      </c>
      <c r="D465" s="69" t="s">
        <v>64</v>
      </c>
      <c r="E465" s="70" t="s">
        <v>12244</v>
      </c>
      <c r="F465" s="70" t="s">
        <v>12243</v>
      </c>
      <c r="G465" s="251">
        <v>0</v>
      </c>
      <c r="H465" s="67" t="s">
        <v>72</v>
      </c>
      <c r="I465" s="69" t="s">
        <v>65</v>
      </c>
      <c r="J465" s="70" t="s">
        <v>12242</v>
      </c>
      <c r="K465" s="339">
        <v>7500000</v>
      </c>
      <c r="L465" s="68" t="s">
        <v>67</v>
      </c>
      <c r="M465" s="71" t="s">
        <v>12241</v>
      </c>
      <c r="N465" s="71">
        <v>1082993658</v>
      </c>
      <c r="O465" s="316">
        <v>1585</v>
      </c>
      <c r="P465" s="334">
        <v>45489</v>
      </c>
      <c r="Q465" s="70">
        <v>420000000</v>
      </c>
      <c r="R465" s="334">
        <v>45573</v>
      </c>
      <c r="S465" s="70">
        <v>7500000</v>
      </c>
      <c r="T465" s="67" t="s">
        <v>66</v>
      </c>
      <c r="U465" s="71">
        <v>22793763</v>
      </c>
      <c r="V465" s="71" t="s">
        <v>12209</v>
      </c>
      <c r="W465" s="78">
        <v>45574</v>
      </c>
      <c r="X465" s="78">
        <v>45580</v>
      </c>
      <c r="Y465" s="251" t="s">
        <v>74</v>
      </c>
      <c r="Z465" s="78">
        <v>45641</v>
      </c>
      <c r="AA465" s="71">
        <f t="shared" si="35"/>
        <v>61</v>
      </c>
      <c r="AB465" s="70">
        <v>0</v>
      </c>
      <c r="AC465" s="70">
        <v>0</v>
      </c>
      <c r="AD465" s="70">
        <v>0</v>
      </c>
      <c r="AE465" s="76" t="s">
        <v>74</v>
      </c>
      <c r="AF465" s="71">
        <f t="shared" si="36"/>
        <v>0</v>
      </c>
      <c r="AG465" s="70">
        <v>0</v>
      </c>
      <c r="AH465" s="70">
        <v>0</v>
      </c>
      <c r="AI465" s="76" t="s">
        <v>74</v>
      </c>
      <c r="AJ465" s="67">
        <v>0</v>
      </c>
      <c r="AK465" s="76" t="s">
        <v>74</v>
      </c>
      <c r="AL465" s="76" t="s">
        <v>74</v>
      </c>
      <c r="AM465" s="71">
        <f t="shared" si="37"/>
        <v>0</v>
      </c>
      <c r="AN465" s="71">
        <f>+K465+AC465-AH465</f>
        <v>7500000</v>
      </c>
      <c r="AO465" s="67" t="s">
        <v>66</v>
      </c>
      <c r="AP465" s="70">
        <v>7500000</v>
      </c>
      <c r="AQ465" s="67" t="s">
        <v>94</v>
      </c>
      <c r="AR465" s="70">
        <v>0</v>
      </c>
      <c r="AS465" s="80" t="s">
        <v>74</v>
      </c>
      <c r="AT465" s="135">
        <v>0</v>
      </c>
      <c r="AU465" s="82">
        <f t="shared" si="38"/>
        <v>7500000</v>
      </c>
      <c r="AV465" s="83">
        <f t="shared" si="39"/>
        <v>0</v>
      </c>
      <c r="AW465" s="80" t="s">
        <v>74</v>
      </c>
      <c r="AX465" s="67" t="s">
        <v>95</v>
      </c>
      <c r="AY465" s="185" t="s">
        <v>12240</v>
      </c>
      <c r="AZ465" s="68" t="s">
        <v>66</v>
      </c>
      <c r="BA465" s="68" t="s">
        <v>66</v>
      </c>
    </row>
    <row r="466" spans="2:53" s="178" customFormat="1" x14ac:dyDescent="0.25">
      <c r="B466" s="68">
        <v>2024</v>
      </c>
      <c r="C466" s="68">
        <v>891780111</v>
      </c>
      <c r="D466" s="69" t="s">
        <v>64</v>
      </c>
      <c r="E466" s="71" t="s">
        <v>12239</v>
      </c>
      <c r="F466" s="70" t="s">
        <v>12238</v>
      </c>
      <c r="G466" s="251">
        <v>0</v>
      </c>
      <c r="H466" s="67" t="s">
        <v>72</v>
      </c>
      <c r="I466" s="69" t="s">
        <v>723</v>
      </c>
      <c r="J466" s="70" t="s">
        <v>12237</v>
      </c>
      <c r="K466" s="339">
        <v>4900000</v>
      </c>
      <c r="L466" s="68" t="s">
        <v>67</v>
      </c>
      <c r="M466" s="71" t="s">
        <v>12236</v>
      </c>
      <c r="N466" s="71">
        <v>22460806</v>
      </c>
      <c r="O466" s="316">
        <v>1882</v>
      </c>
      <c r="P466" s="334">
        <v>45518</v>
      </c>
      <c r="Q466" s="70">
        <v>4900000</v>
      </c>
      <c r="R466" s="334">
        <v>45575</v>
      </c>
      <c r="S466" s="70">
        <v>4900000</v>
      </c>
      <c r="T466" s="67" t="s">
        <v>66</v>
      </c>
      <c r="U466" s="71">
        <v>1082939683</v>
      </c>
      <c r="V466" s="71" t="s">
        <v>12134</v>
      </c>
      <c r="W466" s="78">
        <v>45574</v>
      </c>
      <c r="X466" s="78">
        <v>45575</v>
      </c>
      <c r="Y466" s="251" t="s">
        <v>74</v>
      </c>
      <c r="Z466" s="78">
        <v>45584</v>
      </c>
      <c r="AA466" s="71">
        <f t="shared" si="35"/>
        <v>9</v>
      </c>
      <c r="AB466" s="70">
        <v>0</v>
      </c>
      <c r="AC466" s="70">
        <v>0</v>
      </c>
      <c r="AD466" s="70">
        <v>0</v>
      </c>
      <c r="AE466" s="76" t="s">
        <v>74</v>
      </c>
      <c r="AF466" s="71">
        <f t="shared" si="36"/>
        <v>0</v>
      </c>
      <c r="AG466" s="70">
        <v>0</v>
      </c>
      <c r="AH466" s="70">
        <v>0</v>
      </c>
      <c r="AI466" s="76" t="s">
        <v>74</v>
      </c>
      <c r="AJ466" s="67">
        <v>0</v>
      </c>
      <c r="AK466" s="76" t="s">
        <v>74</v>
      </c>
      <c r="AL466" s="76" t="s">
        <v>74</v>
      </c>
      <c r="AM466" s="71">
        <f t="shared" si="37"/>
        <v>0</v>
      </c>
      <c r="AN466" s="71">
        <f>+K466+AC466-AH466</f>
        <v>4900000</v>
      </c>
      <c r="AO466" s="67" t="s">
        <v>94</v>
      </c>
      <c r="AP466" s="70">
        <v>0</v>
      </c>
      <c r="AQ466" s="67" t="s">
        <v>94</v>
      </c>
      <c r="AR466" s="70">
        <v>0</v>
      </c>
      <c r="AS466" s="80" t="s">
        <v>74</v>
      </c>
      <c r="AT466" s="135">
        <v>0</v>
      </c>
      <c r="AU466" s="82">
        <f t="shared" si="38"/>
        <v>4900000</v>
      </c>
      <c r="AV466" s="83">
        <f t="shared" si="39"/>
        <v>0</v>
      </c>
      <c r="AW466" s="80" t="s">
        <v>74</v>
      </c>
      <c r="AX466" s="67" t="s">
        <v>95</v>
      </c>
      <c r="AY466" s="185" t="s">
        <v>12235</v>
      </c>
      <c r="AZ466" s="68" t="s">
        <v>66</v>
      </c>
      <c r="BA466" s="68" t="s">
        <v>66</v>
      </c>
    </row>
    <row r="467" spans="2:53" s="178" customFormat="1" x14ac:dyDescent="0.25">
      <c r="B467" s="68">
        <v>2024</v>
      </c>
      <c r="C467" s="68">
        <v>891780111</v>
      </c>
      <c r="D467" s="69" t="s">
        <v>64</v>
      </c>
      <c r="E467" s="70" t="s">
        <v>12234</v>
      </c>
      <c r="F467" s="70" t="s">
        <v>12233</v>
      </c>
      <c r="G467" s="251">
        <v>0</v>
      </c>
      <c r="H467" s="67" t="s">
        <v>72</v>
      </c>
      <c r="I467" s="69" t="s">
        <v>65</v>
      </c>
      <c r="J467" s="70" t="s">
        <v>12232</v>
      </c>
      <c r="K467" s="339">
        <v>10500000</v>
      </c>
      <c r="L467" s="68" t="s">
        <v>67</v>
      </c>
      <c r="M467" s="71" t="s">
        <v>12231</v>
      </c>
      <c r="N467" s="71">
        <v>1082840247</v>
      </c>
      <c r="O467" s="316">
        <v>1585</v>
      </c>
      <c r="P467" s="334">
        <v>45489</v>
      </c>
      <c r="Q467" s="70">
        <v>420000000</v>
      </c>
      <c r="R467" s="334">
        <v>45575</v>
      </c>
      <c r="S467" s="70">
        <v>10500000</v>
      </c>
      <c r="T467" s="67" t="s">
        <v>66</v>
      </c>
      <c r="U467" s="71">
        <v>1082939683</v>
      </c>
      <c r="V467" s="71" t="s">
        <v>12134</v>
      </c>
      <c r="W467" s="78">
        <v>45574</v>
      </c>
      <c r="X467" s="78">
        <v>45575</v>
      </c>
      <c r="Y467" s="251" t="s">
        <v>74</v>
      </c>
      <c r="Z467" s="78">
        <v>45665</v>
      </c>
      <c r="AA467" s="71">
        <f t="shared" si="35"/>
        <v>90</v>
      </c>
      <c r="AB467" s="70">
        <v>0</v>
      </c>
      <c r="AC467" s="70">
        <v>0</v>
      </c>
      <c r="AD467" s="70">
        <v>0</v>
      </c>
      <c r="AE467" s="76" t="s">
        <v>74</v>
      </c>
      <c r="AF467" s="71">
        <f t="shared" si="36"/>
        <v>0</v>
      </c>
      <c r="AG467" s="70">
        <v>0</v>
      </c>
      <c r="AH467" s="70">
        <v>0</v>
      </c>
      <c r="AI467" s="76" t="s">
        <v>74</v>
      </c>
      <c r="AJ467" s="67">
        <v>0</v>
      </c>
      <c r="AK467" s="76" t="s">
        <v>74</v>
      </c>
      <c r="AL467" s="76" t="s">
        <v>74</v>
      </c>
      <c r="AM467" s="71">
        <f t="shared" si="37"/>
        <v>0</v>
      </c>
      <c r="AN467" s="71">
        <f>+K467+AC467-AH467</f>
        <v>10500000</v>
      </c>
      <c r="AO467" s="67" t="s">
        <v>66</v>
      </c>
      <c r="AP467" s="70">
        <v>10500000</v>
      </c>
      <c r="AQ467" s="67" t="s">
        <v>94</v>
      </c>
      <c r="AR467" s="70">
        <v>0</v>
      </c>
      <c r="AS467" s="80" t="s">
        <v>74</v>
      </c>
      <c r="AT467" s="135">
        <v>0</v>
      </c>
      <c r="AU467" s="82">
        <f t="shared" si="38"/>
        <v>10500000</v>
      </c>
      <c r="AV467" s="83">
        <f t="shared" si="39"/>
        <v>0</v>
      </c>
      <c r="AW467" s="80" t="s">
        <v>74</v>
      </c>
      <c r="AX467" s="67" t="s">
        <v>95</v>
      </c>
      <c r="AY467" s="185" t="s">
        <v>12230</v>
      </c>
      <c r="AZ467" s="68" t="s">
        <v>66</v>
      </c>
      <c r="BA467" s="68" t="s">
        <v>66</v>
      </c>
    </row>
    <row r="468" spans="2:53" s="178" customFormat="1" x14ac:dyDescent="0.25">
      <c r="B468" s="68">
        <v>2024</v>
      </c>
      <c r="C468" s="68">
        <v>891780111</v>
      </c>
      <c r="D468" s="69" t="s">
        <v>64</v>
      </c>
      <c r="E468" s="70" t="s">
        <v>12229</v>
      </c>
      <c r="F468" s="70" t="s">
        <v>12228</v>
      </c>
      <c r="G468" s="251">
        <v>0</v>
      </c>
      <c r="H468" s="67" t="s">
        <v>72</v>
      </c>
      <c r="I468" s="69" t="s">
        <v>723</v>
      </c>
      <c r="J468" s="70" t="s">
        <v>12227</v>
      </c>
      <c r="K468" s="339">
        <v>5000000</v>
      </c>
      <c r="L468" s="68" t="s">
        <v>67</v>
      </c>
      <c r="M468" s="71" t="s">
        <v>12226</v>
      </c>
      <c r="N468" s="71">
        <v>1082927824</v>
      </c>
      <c r="O468" s="316">
        <v>2283</v>
      </c>
      <c r="P468" s="334">
        <v>45562</v>
      </c>
      <c r="Q468" s="70">
        <v>5000000</v>
      </c>
      <c r="R468" s="334">
        <v>45576</v>
      </c>
      <c r="S468" s="70">
        <v>5000000</v>
      </c>
      <c r="T468" s="67" t="s">
        <v>66</v>
      </c>
      <c r="U468" s="71">
        <v>85155333</v>
      </c>
      <c r="V468" s="71" t="s">
        <v>12146</v>
      </c>
      <c r="W468" s="78">
        <v>45575</v>
      </c>
      <c r="X468" s="78">
        <v>45576</v>
      </c>
      <c r="Y468" s="251" t="s">
        <v>74</v>
      </c>
      <c r="Z468" s="78">
        <v>45596</v>
      </c>
      <c r="AA468" s="71">
        <f t="shared" si="35"/>
        <v>20</v>
      </c>
      <c r="AB468" s="70">
        <v>0</v>
      </c>
      <c r="AC468" s="70">
        <v>0</v>
      </c>
      <c r="AD468" s="70">
        <v>0</v>
      </c>
      <c r="AE468" s="76" t="s">
        <v>74</v>
      </c>
      <c r="AF468" s="71">
        <f t="shared" si="36"/>
        <v>0</v>
      </c>
      <c r="AG468" s="70">
        <v>0</v>
      </c>
      <c r="AH468" s="70">
        <v>0</v>
      </c>
      <c r="AI468" s="76" t="s">
        <v>74</v>
      </c>
      <c r="AJ468" s="67">
        <v>0</v>
      </c>
      <c r="AK468" s="76" t="s">
        <v>74</v>
      </c>
      <c r="AL468" s="76" t="s">
        <v>74</v>
      </c>
      <c r="AM468" s="71">
        <f t="shared" si="37"/>
        <v>0</v>
      </c>
      <c r="AN468" s="71">
        <f>+K468+AC468-AH468</f>
        <v>5000000</v>
      </c>
      <c r="AO468" s="67" t="s">
        <v>94</v>
      </c>
      <c r="AP468" s="70">
        <v>0</v>
      </c>
      <c r="AQ468" s="67" t="s">
        <v>94</v>
      </c>
      <c r="AR468" s="70">
        <v>0</v>
      </c>
      <c r="AS468" s="80" t="s">
        <v>74</v>
      </c>
      <c r="AT468" s="135">
        <v>0</v>
      </c>
      <c r="AU468" s="82">
        <f t="shared" si="38"/>
        <v>5000000</v>
      </c>
      <c r="AV468" s="83">
        <f t="shared" si="39"/>
        <v>0</v>
      </c>
      <c r="AW468" s="80" t="s">
        <v>74</v>
      </c>
      <c r="AX468" s="67" t="s">
        <v>95</v>
      </c>
      <c r="AY468" s="185" t="s">
        <v>12225</v>
      </c>
      <c r="AZ468" s="68" t="s">
        <v>66</v>
      </c>
      <c r="BA468" s="68" t="s">
        <v>66</v>
      </c>
    </row>
    <row r="469" spans="2:53" s="178" customFormat="1" x14ac:dyDescent="0.25">
      <c r="B469" s="68">
        <v>2024</v>
      </c>
      <c r="C469" s="68">
        <v>891780111</v>
      </c>
      <c r="D469" s="69" t="s">
        <v>64</v>
      </c>
      <c r="E469" s="70" t="s">
        <v>12224</v>
      </c>
      <c r="F469" s="70" t="s">
        <v>12223</v>
      </c>
      <c r="G469" s="251">
        <v>0</v>
      </c>
      <c r="H469" s="67" t="s">
        <v>72</v>
      </c>
      <c r="I469" s="69" t="s">
        <v>723</v>
      </c>
      <c r="J469" s="70" t="s">
        <v>12222</v>
      </c>
      <c r="K469" s="339">
        <v>18000000</v>
      </c>
      <c r="L469" s="68" t="s">
        <v>67</v>
      </c>
      <c r="M469" s="71" t="s">
        <v>12221</v>
      </c>
      <c r="N469" s="71">
        <v>85458939</v>
      </c>
      <c r="O469" s="316">
        <v>2227</v>
      </c>
      <c r="P469" s="334">
        <v>45558</v>
      </c>
      <c r="Q469" s="70">
        <v>18000000</v>
      </c>
      <c r="R469" s="334">
        <v>45581</v>
      </c>
      <c r="S469" s="70">
        <v>18000000</v>
      </c>
      <c r="T469" s="67" t="s">
        <v>66</v>
      </c>
      <c r="U469" s="71">
        <v>72005158</v>
      </c>
      <c r="V469" s="71" t="s">
        <v>12220</v>
      </c>
      <c r="W469" s="78">
        <v>45576</v>
      </c>
      <c r="X469" s="78">
        <v>45581</v>
      </c>
      <c r="Y469" s="251" t="s">
        <v>74</v>
      </c>
      <c r="Z469" s="78">
        <v>45643</v>
      </c>
      <c r="AA469" s="71">
        <f t="shared" si="35"/>
        <v>62</v>
      </c>
      <c r="AB469" s="70">
        <v>0</v>
      </c>
      <c r="AC469" s="70">
        <v>0</v>
      </c>
      <c r="AD469" s="70">
        <v>0</v>
      </c>
      <c r="AE469" s="76" t="s">
        <v>74</v>
      </c>
      <c r="AF469" s="71">
        <f t="shared" si="36"/>
        <v>0</v>
      </c>
      <c r="AG469" s="70">
        <v>0</v>
      </c>
      <c r="AH469" s="70">
        <v>0</v>
      </c>
      <c r="AI469" s="76" t="s">
        <v>74</v>
      </c>
      <c r="AJ469" s="67">
        <v>0</v>
      </c>
      <c r="AK469" s="76" t="s">
        <v>74</v>
      </c>
      <c r="AL469" s="76" t="s">
        <v>74</v>
      </c>
      <c r="AM469" s="71">
        <f t="shared" si="37"/>
        <v>0</v>
      </c>
      <c r="AN469" s="71">
        <f>+K469+AC469-AH469</f>
        <v>18000000</v>
      </c>
      <c r="AO469" s="67" t="s">
        <v>94</v>
      </c>
      <c r="AP469" s="70">
        <v>0</v>
      </c>
      <c r="AQ469" s="67" t="s">
        <v>94</v>
      </c>
      <c r="AR469" s="70">
        <v>0</v>
      </c>
      <c r="AS469" s="80" t="s">
        <v>74</v>
      </c>
      <c r="AT469" s="135">
        <v>0</v>
      </c>
      <c r="AU469" s="82">
        <f t="shared" si="38"/>
        <v>18000000</v>
      </c>
      <c r="AV469" s="83">
        <f t="shared" si="39"/>
        <v>0</v>
      </c>
      <c r="AW469" s="80" t="s">
        <v>74</v>
      </c>
      <c r="AX469" s="67" t="s">
        <v>95</v>
      </c>
      <c r="AY469" s="185" t="s">
        <v>12219</v>
      </c>
      <c r="AZ469" s="68" t="s">
        <v>66</v>
      </c>
      <c r="BA469" s="68" t="s">
        <v>66</v>
      </c>
    </row>
    <row r="470" spans="2:53" s="178" customFormat="1" x14ac:dyDescent="0.25">
      <c r="B470" s="68">
        <v>2024</v>
      </c>
      <c r="C470" s="68">
        <v>891780111</v>
      </c>
      <c r="D470" s="69" t="s">
        <v>64</v>
      </c>
      <c r="E470" s="70" t="s">
        <v>12218</v>
      </c>
      <c r="F470" s="70" t="s">
        <v>12217</v>
      </c>
      <c r="G470" s="251">
        <v>0</v>
      </c>
      <c r="H470" s="67" t="s">
        <v>72</v>
      </c>
      <c r="I470" s="69" t="s">
        <v>723</v>
      </c>
      <c r="J470" s="70" t="s">
        <v>12216</v>
      </c>
      <c r="K470" s="70">
        <v>11476697</v>
      </c>
      <c r="L470" s="68" t="s">
        <v>67</v>
      </c>
      <c r="M470" s="71" t="s">
        <v>12215</v>
      </c>
      <c r="N470" s="71">
        <v>901228590</v>
      </c>
      <c r="O470" s="71">
        <v>1849</v>
      </c>
      <c r="P470" s="334">
        <v>45517</v>
      </c>
      <c r="Q470" s="70">
        <v>11476697</v>
      </c>
      <c r="R470" s="334">
        <v>45580</v>
      </c>
      <c r="S470" s="70">
        <v>11476697</v>
      </c>
      <c r="T470" s="67" t="s">
        <v>66</v>
      </c>
      <c r="U470" s="71">
        <v>1082939683</v>
      </c>
      <c r="V470" s="71" t="s">
        <v>12134</v>
      </c>
      <c r="W470" s="78">
        <v>45576</v>
      </c>
      <c r="X470" s="78">
        <v>45580</v>
      </c>
      <c r="Y470" s="251" t="s">
        <v>74</v>
      </c>
      <c r="Z470" s="78">
        <v>45585</v>
      </c>
      <c r="AA470" s="71">
        <f t="shared" si="35"/>
        <v>5</v>
      </c>
      <c r="AB470" s="70">
        <v>0</v>
      </c>
      <c r="AC470" s="70">
        <v>0</v>
      </c>
      <c r="AD470" s="70">
        <v>0</v>
      </c>
      <c r="AE470" s="76" t="s">
        <v>74</v>
      </c>
      <c r="AF470" s="71">
        <f t="shared" si="36"/>
        <v>0</v>
      </c>
      <c r="AG470" s="70">
        <v>0</v>
      </c>
      <c r="AH470" s="70">
        <v>0</v>
      </c>
      <c r="AI470" s="76" t="s">
        <v>74</v>
      </c>
      <c r="AJ470" s="67">
        <v>0</v>
      </c>
      <c r="AK470" s="76" t="s">
        <v>74</v>
      </c>
      <c r="AL470" s="76" t="s">
        <v>74</v>
      </c>
      <c r="AM470" s="71">
        <f t="shared" si="37"/>
        <v>0</v>
      </c>
      <c r="AN470" s="71">
        <f>+K470+AC470-AH470</f>
        <v>11476697</v>
      </c>
      <c r="AO470" s="67" t="s">
        <v>94</v>
      </c>
      <c r="AP470" s="70">
        <v>0</v>
      </c>
      <c r="AQ470" s="67" t="s">
        <v>94</v>
      </c>
      <c r="AR470" s="70">
        <v>0</v>
      </c>
      <c r="AS470" s="80" t="s">
        <v>74</v>
      </c>
      <c r="AT470" s="135">
        <v>0</v>
      </c>
      <c r="AU470" s="82">
        <f t="shared" si="38"/>
        <v>11476697</v>
      </c>
      <c r="AV470" s="83">
        <f t="shared" si="39"/>
        <v>0</v>
      </c>
      <c r="AW470" s="80" t="s">
        <v>74</v>
      </c>
      <c r="AX470" s="67" t="s">
        <v>95</v>
      </c>
      <c r="AY470" s="185" t="s">
        <v>12214</v>
      </c>
      <c r="AZ470" s="68" t="s">
        <v>66</v>
      </c>
      <c r="BA470" s="68" t="s">
        <v>66</v>
      </c>
    </row>
    <row r="471" spans="2:53" s="178" customFormat="1" x14ac:dyDescent="0.25">
      <c r="B471" s="68">
        <v>2024</v>
      </c>
      <c r="C471" s="68">
        <v>891780111</v>
      </c>
      <c r="D471" s="69" t="s">
        <v>64</v>
      </c>
      <c r="E471" s="70" t="s">
        <v>12213</v>
      </c>
      <c r="F471" s="70" t="s">
        <v>12212</v>
      </c>
      <c r="G471" s="251">
        <v>0</v>
      </c>
      <c r="H471" s="67" t="s">
        <v>72</v>
      </c>
      <c r="I471" s="69" t="s">
        <v>723</v>
      </c>
      <c r="J471" s="70" t="s">
        <v>12211</v>
      </c>
      <c r="K471" s="70">
        <v>10500000</v>
      </c>
      <c r="L471" s="68" t="s">
        <v>67</v>
      </c>
      <c r="M471" s="71" t="s">
        <v>12210</v>
      </c>
      <c r="N471" s="71">
        <v>1082943305</v>
      </c>
      <c r="O471" s="71">
        <v>2133</v>
      </c>
      <c r="P471" s="334">
        <v>45547</v>
      </c>
      <c r="Q471" s="70">
        <v>21600000</v>
      </c>
      <c r="R471" s="334">
        <v>45583</v>
      </c>
      <c r="S471" s="70">
        <v>10500000</v>
      </c>
      <c r="T471" s="67" t="s">
        <v>66</v>
      </c>
      <c r="U471" s="71">
        <v>22793763</v>
      </c>
      <c r="V471" s="71" t="s">
        <v>12209</v>
      </c>
      <c r="W471" s="78">
        <v>45581</v>
      </c>
      <c r="X471" s="78">
        <v>45583</v>
      </c>
      <c r="Y471" s="251" t="s">
        <v>74</v>
      </c>
      <c r="Z471" s="78">
        <v>45626</v>
      </c>
      <c r="AA471" s="71">
        <f t="shared" si="35"/>
        <v>43</v>
      </c>
      <c r="AB471" s="70">
        <v>0</v>
      </c>
      <c r="AC471" s="70">
        <v>0</v>
      </c>
      <c r="AD471" s="70">
        <v>0</v>
      </c>
      <c r="AE471" s="76" t="s">
        <v>74</v>
      </c>
      <c r="AF471" s="71">
        <f t="shared" si="36"/>
        <v>0</v>
      </c>
      <c r="AG471" s="70">
        <v>0</v>
      </c>
      <c r="AH471" s="70">
        <v>0</v>
      </c>
      <c r="AI471" s="76" t="s">
        <v>74</v>
      </c>
      <c r="AJ471" s="67">
        <v>0</v>
      </c>
      <c r="AK471" s="76" t="s">
        <v>74</v>
      </c>
      <c r="AL471" s="76" t="s">
        <v>74</v>
      </c>
      <c r="AM471" s="71">
        <f t="shared" si="37"/>
        <v>0</v>
      </c>
      <c r="AN471" s="71">
        <f>+K471+AC471-AH471</f>
        <v>10500000</v>
      </c>
      <c r="AO471" s="67" t="s">
        <v>94</v>
      </c>
      <c r="AP471" s="70">
        <v>0</v>
      </c>
      <c r="AQ471" s="67" t="s">
        <v>94</v>
      </c>
      <c r="AR471" s="70">
        <v>0</v>
      </c>
      <c r="AS471" s="80" t="s">
        <v>74</v>
      </c>
      <c r="AT471" s="135">
        <v>0</v>
      </c>
      <c r="AU471" s="82">
        <f t="shared" si="38"/>
        <v>10500000</v>
      </c>
      <c r="AV471" s="83">
        <f t="shared" si="39"/>
        <v>0</v>
      </c>
      <c r="AW471" s="80" t="s">
        <v>74</v>
      </c>
      <c r="AX471" s="67" t="s">
        <v>95</v>
      </c>
      <c r="AY471" s="185" t="s">
        <v>12208</v>
      </c>
      <c r="AZ471" s="68" t="s">
        <v>66</v>
      </c>
      <c r="BA471" s="68" t="s">
        <v>66</v>
      </c>
    </row>
    <row r="472" spans="2:53" s="178" customFormat="1" x14ac:dyDescent="0.25">
      <c r="B472" s="68">
        <v>2024</v>
      </c>
      <c r="C472" s="68">
        <v>891780111</v>
      </c>
      <c r="D472" s="69" t="s">
        <v>64</v>
      </c>
      <c r="E472" s="70" t="s">
        <v>12207</v>
      </c>
      <c r="F472" s="70" t="s">
        <v>12206</v>
      </c>
      <c r="G472" s="251">
        <v>0</v>
      </c>
      <c r="H472" s="67" t="s">
        <v>72</v>
      </c>
      <c r="I472" s="69" t="s">
        <v>65</v>
      </c>
      <c r="J472" s="70" t="s">
        <v>12205</v>
      </c>
      <c r="K472" s="70">
        <v>8100000</v>
      </c>
      <c r="L472" s="68" t="s">
        <v>67</v>
      </c>
      <c r="M472" s="71" t="s">
        <v>12204</v>
      </c>
      <c r="N472" s="71">
        <v>36562025</v>
      </c>
      <c r="O472" s="71">
        <v>2282</v>
      </c>
      <c r="P472" s="334">
        <v>45562</v>
      </c>
      <c r="Q472" s="70">
        <v>8100000</v>
      </c>
      <c r="R472" s="334">
        <v>45583</v>
      </c>
      <c r="S472" s="70">
        <v>8100000</v>
      </c>
      <c r="T472" s="67" t="s">
        <v>66</v>
      </c>
      <c r="U472" s="71">
        <v>36669284</v>
      </c>
      <c r="V472" s="71" t="s">
        <v>12203</v>
      </c>
      <c r="W472" s="78">
        <v>45581</v>
      </c>
      <c r="X472" s="78">
        <v>45583</v>
      </c>
      <c r="Y472" s="251" t="s">
        <v>74</v>
      </c>
      <c r="Z472" s="78">
        <v>45646</v>
      </c>
      <c r="AA472" s="71">
        <f t="shared" si="35"/>
        <v>63</v>
      </c>
      <c r="AB472" s="70">
        <v>0</v>
      </c>
      <c r="AC472" s="70">
        <v>0</v>
      </c>
      <c r="AD472" s="70">
        <v>0</v>
      </c>
      <c r="AE472" s="76" t="s">
        <v>74</v>
      </c>
      <c r="AF472" s="71">
        <f t="shared" si="36"/>
        <v>0</v>
      </c>
      <c r="AG472" s="70">
        <v>0</v>
      </c>
      <c r="AH472" s="70">
        <v>0</v>
      </c>
      <c r="AI472" s="76" t="s">
        <v>74</v>
      </c>
      <c r="AJ472" s="67">
        <v>0</v>
      </c>
      <c r="AK472" s="76" t="s">
        <v>74</v>
      </c>
      <c r="AL472" s="76" t="s">
        <v>74</v>
      </c>
      <c r="AM472" s="71">
        <f t="shared" si="37"/>
        <v>0</v>
      </c>
      <c r="AN472" s="71">
        <f>+K472+AC472-AH472</f>
        <v>8100000</v>
      </c>
      <c r="AO472" s="67" t="s">
        <v>66</v>
      </c>
      <c r="AP472" s="70">
        <v>8100000</v>
      </c>
      <c r="AQ472" s="67" t="s">
        <v>94</v>
      </c>
      <c r="AR472" s="70">
        <v>0</v>
      </c>
      <c r="AS472" s="80" t="s">
        <v>74</v>
      </c>
      <c r="AT472" s="135">
        <v>0</v>
      </c>
      <c r="AU472" s="82">
        <f t="shared" si="38"/>
        <v>8100000</v>
      </c>
      <c r="AV472" s="83">
        <f t="shared" si="39"/>
        <v>0</v>
      </c>
      <c r="AW472" s="80" t="s">
        <v>74</v>
      </c>
      <c r="AX472" s="67" t="s">
        <v>95</v>
      </c>
      <c r="AY472" s="185" t="s">
        <v>12202</v>
      </c>
      <c r="AZ472" s="68" t="s">
        <v>66</v>
      </c>
      <c r="BA472" s="68" t="s">
        <v>66</v>
      </c>
    </row>
    <row r="473" spans="2:53" s="178" customFormat="1" x14ac:dyDescent="0.25">
      <c r="B473" s="68">
        <v>2024</v>
      </c>
      <c r="C473" s="68">
        <v>891780111</v>
      </c>
      <c r="D473" s="69" t="s">
        <v>64</v>
      </c>
      <c r="E473" s="70" t="s">
        <v>12201</v>
      </c>
      <c r="F473" s="70" t="s">
        <v>12200</v>
      </c>
      <c r="G473" s="251">
        <v>0</v>
      </c>
      <c r="H473" s="67" t="s">
        <v>72</v>
      </c>
      <c r="I473" s="69" t="s">
        <v>723</v>
      </c>
      <c r="J473" s="70" t="s">
        <v>12199</v>
      </c>
      <c r="K473" s="70">
        <v>23400000</v>
      </c>
      <c r="L473" s="68" t="s">
        <v>67</v>
      </c>
      <c r="M473" s="71" t="s">
        <v>5083</v>
      </c>
      <c r="N473" s="71">
        <v>85469041</v>
      </c>
      <c r="O473" s="71">
        <v>2135</v>
      </c>
      <c r="P473" s="334">
        <v>45547</v>
      </c>
      <c r="Q473" s="70">
        <v>23400000</v>
      </c>
      <c r="R473" s="334">
        <v>45582</v>
      </c>
      <c r="S473" s="70">
        <v>23400000</v>
      </c>
      <c r="T473" s="67" t="s">
        <v>66</v>
      </c>
      <c r="U473" s="71">
        <v>1082939683</v>
      </c>
      <c r="V473" s="71" t="s">
        <v>12134</v>
      </c>
      <c r="W473" s="78">
        <v>45581</v>
      </c>
      <c r="X473" s="78">
        <v>45582</v>
      </c>
      <c r="Y473" s="251" t="s">
        <v>74</v>
      </c>
      <c r="Z473" s="78">
        <v>45626</v>
      </c>
      <c r="AA473" s="71">
        <f t="shared" si="35"/>
        <v>44</v>
      </c>
      <c r="AB473" s="70">
        <v>0</v>
      </c>
      <c r="AC473" s="70">
        <v>0</v>
      </c>
      <c r="AD473" s="70">
        <v>0</v>
      </c>
      <c r="AE473" s="76" t="s">
        <v>74</v>
      </c>
      <c r="AF473" s="71">
        <f t="shared" si="36"/>
        <v>0</v>
      </c>
      <c r="AG473" s="70">
        <v>0</v>
      </c>
      <c r="AH473" s="70">
        <v>0</v>
      </c>
      <c r="AI473" s="76" t="s">
        <v>74</v>
      </c>
      <c r="AJ473" s="67">
        <v>0</v>
      </c>
      <c r="AK473" s="76" t="s">
        <v>74</v>
      </c>
      <c r="AL473" s="76" t="s">
        <v>74</v>
      </c>
      <c r="AM473" s="71">
        <f t="shared" si="37"/>
        <v>0</v>
      </c>
      <c r="AN473" s="71">
        <f>+K473+AC473-AH473</f>
        <v>23400000</v>
      </c>
      <c r="AO473" s="67" t="s">
        <v>94</v>
      </c>
      <c r="AP473" s="70">
        <v>0</v>
      </c>
      <c r="AQ473" s="67" t="s">
        <v>94</v>
      </c>
      <c r="AR473" s="70">
        <v>0</v>
      </c>
      <c r="AS473" s="80" t="s">
        <v>74</v>
      </c>
      <c r="AT473" s="135">
        <v>0</v>
      </c>
      <c r="AU473" s="82">
        <f t="shared" si="38"/>
        <v>23400000</v>
      </c>
      <c r="AV473" s="83">
        <f t="shared" si="39"/>
        <v>0</v>
      </c>
      <c r="AW473" s="80" t="s">
        <v>74</v>
      </c>
      <c r="AX473" s="67" t="s">
        <v>95</v>
      </c>
      <c r="AY473" s="185" t="s">
        <v>12198</v>
      </c>
      <c r="AZ473" s="68" t="s">
        <v>66</v>
      </c>
      <c r="BA473" s="68" t="s">
        <v>66</v>
      </c>
    </row>
    <row r="474" spans="2:53" s="178" customFormat="1" x14ac:dyDescent="0.25">
      <c r="B474" s="68">
        <v>2024</v>
      </c>
      <c r="C474" s="68">
        <v>891780111</v>
      </c>
      <c r="D474" s="69" t="s">
        <v>64</v>
      </c>
      <c r="E474" s="70" t="s">
        <v>12197</v>
      </c>
      <c r="F474" s="70" t="s">
        <v>12196</v>
      </c>
      <c r="G474" s="251">
        <v>0</v>
      </c>
      <c r="H474" s="67" t="s">
        <v>72</v>
      </c>
      <c r="I474" s="69" t="s">
        <v>723</v>
      </c>
      <c r="J474" s="70" t="s">
        <v>12195</v>
      </c>
      <c r="K474" s="70">
        <v>13800000</v>
      </c>
      <c r="L474" s="68" t="s">
        <v>67</v>
      </c>
      <c r="M474" s="71" t="s">
        <v>12194</v>
      </c>
      <c r="N474" s="71">
        <v>1082996348</v>
      </c>
      <c r="O474" s="71">
        <v>2225</v>
      </c>
      <c r="P474" s="334">
        <v>45558</v>
      </c>
      <c r="Q474" s="70">
        <v>61320000</v>
      </c>
      <c r="R474" s="334">
        <v>45586</v>
      </c>
      <c r="S474" s="70">
        <v>13800000</v>
      </c>
      <c r="T474" s="67" t="s">
        <v>66</v>
      </c>
      <c r="U474" s="71">
        <v>72221403</v>
      </c>
      <c r="V474" s="71" t="s">
        <v>12193</v>
      </c>
      <c r="W474" s="78">
        <v>45581</v>
      </c>
      <c r="X474" s="78">
        <v>45586</v>
      </c>
      <c r="Y474" s="251" t="s">
        <v>74</v>
      </c>
      <c r="Z474" s="78">
        <v>45678</v>
      </c>
      <c r="AA474" s="71">
        <f t="shared" si="35"/>
        <v>92</v>
      </c>
      <c r="AB474" s="70">
        <v>0</v>
      </c>
      <c r="AC474" s="70">
        <v>0</v>
      </c>
      <c r="AD474" s="70">
        <v>0</v>
      </c>
      <c r="AE474" s="76" t="s">
        <v>74</v>
      </c>
      <c r="AF474" s="71">
        <f t="shared" si="36"/>
        <v>0</v>
      </c>
      <c r="AG474" s="70">
        <v>0</v>
      </c>
      <c r="AH474" s="70">
        <v>0</v>
      </c>
      <c r="AI474" s="76" t="s">
        <v>74</v>
      </c>
      <c r="AJ474" s="67">
        <v>0</v>
      </c>
      <c r="AK474" s="76" t="s">
        <v>74</v>
      </c>
      <c r="AL474" s="76" t="s">
        <v>74</v>
      </c>
      <c r="AM474" s="71">
        <f t="shared" si="37"/>
        <v>0</v>
      </c>
      <c r="AN474" s="71">
        <f>+K474+AC474-AH474</f>
        <v>13800000</v>
      </c>
      <c r="AO474" s="67" t="s">
        <v>94</v>
      </c>
      <c r="AP474" s="70">
        <v>0</v>
      </c>
      <c r="AQ474" s="67" t="s">
        <v>94</v>
      </c>
      <c r="AR474" s="70">
        <v>0</v>
      </c>
      <c r="AS474" s="80" t="s">
        <v>74</v>
      </c>
      <c r="AT474" s="135">
        <v>0</v>
      </c>
      <c r="AU474" s="82">
        <f t="shared" si="38"/>
        <v>13800000</v>
      </c>
      <c r="AV474" s="83">
        <f t="shared" si="39"/>
        <v>0</v>
      </c>
      <c r="AW474" s="80" t="s">
        <v>74</v>
      </c>
      <c r="AX474" s="67" t="s">
        <v>95</v>
      </c>
      <c r="AY474" s="185" t="s">
        <v>12192</v>
      </c>
      <c r="AZ474" s="68" t="s">
        <v>66</v>
      </c>
      <c r="BA474" s="68" t="s">
        <v>66</v>
      </c>
    </row>
    <row r="475" spans="2:53" x14ac:dyDescent="0.25">
      <c r="B475" s="68">
        <v>2024</v>
      </c>
      <c r="C475" s="68">
        <v>891780111</v>
      </c>
      <c r="D475" s="69" t="s">
        <v>64</v>
      </c>
      <c r="E475" s="70" t="s">
        <v>12191</v>
      </c>
      <c r="F475" s="70" t="s">
        <v>12190</v>
      </c>
      <c r="G475" s="251">
        <v>0</v>
      </c>
      <c r="H475" s="67" t="s">
        <v>72</v>
      </c>
      <c r="I475" s="69" t="s">
        <v>723</v>
      </c>
      <c r="J475" s="70" t="s">
        <v>12189</v>
      </c>
      <c r="K475" s="70">
        <v>47000000</v>
      </c>
      <c r="L475" s="68" t="s">
        <v>67</v>
      </c>
      <c r="M475" s="71" t="s">
        <v>12188</v>
      </c>
      <c r="N475" s="71">
        <v>1082925036</v>
      </c>
      <c r="O475" s="71">
        <v>1993</v>
      </c>
      <c r="P475" s="334">
        <v>45532</v>
      </c>
      <c r="Q475" s="70">
        <v>47000000</v>
      </c>
      <c r="R475" s="334">
        <v>45582</v>
      </c>
      <c r="S475" s="70">
        <v>47000000</v>
      </c>
      <c r="T475" s="67" t="s">
        <v>66</v>
      </c>
      <c r="U475" s="71">
        <v>16078654</v>
      </c>
      <c r="V475" s="71" t="s">
        <v>12187</v>
      </c>
      <c r="W475" s="78">
        <v>45581</v>
      </c>
      <c r="X475" s="78">
        <v>45582</v>
      </c>
      <c r="Y475" s="251" t="s">
        <v>74</v>
      </c>
      <c r="Z475" s="78">
        <v>45613</v>
      </c>
      <c r="AA475" s="71">
        <f t="shared" si="35"/>
        <v>31</v>
      </c>
      <c r="AB475" s="70">
        <v>0</v>
      </c>
      <c r="AC475" s="70">
        <v>0</v>
      </c>
      <c r="AD475" s="70">
        <v>0</v>
      </c>
      <c r="AE475" s="76" t="s">
        <v>74</v>
      </c>
      <c r="AF475" s="71">
        <f t="shared" si="36"/>
        <v>0</v>
      </c>
      <c r="AG475" s="70">
        <v>0</v>
      </c>
      <c r="AH475" s="70">
        <v>0</v>
      </c>
      <c r="AI475" s="76" t="s">
        <v>74</v>
      </c>
      <c r="AJ475" s="67">
        <v>0</v>
      </c>
      <c r="AK475" s="76" t="s">
        <v>74</v>
      </c>
      <c r="AL475" s="76" t="s">
        <v>74</v>
      </c>
      <c r="AM475" s="71">
        <f t="shared" si="37"/>
        <v>0</v>
      </c>
      <c r="AN475" s="71">
        <f>+K475+AC475-AH475</f>
        <v>47000000</v>
      </c>
      <c r="AO475" s="67" t="s">
        <v>94</v>
      </c>
      <c r="AP475" s="70">
        <v>0</v>
      </c>
      <c r="AQ475" s="67" t="s">
        <v>94</v>
      </c>
      <c r="AR475" s="70">
        <v>0</v>
      </c>
      <c r="AS475" s="80" t="s">
        <v>74</v>
      </c>
      <c r="AT475" s="135">
        <v>0</v>
      </c>
      <c r="AU475" s="82">
        <f t="shared" si="38"/>
        <v>47000000</v>
      </c>
      <c r="AV475" s="83">
        <f t="shared" si="39"/>
        <v>0</v>
      </c>
      <c r="AW475" s="80" t="s">
        <v>74</v>
      </c>
      <c r="AX475" s="67" t="s">
        <v>95</v>
      </c>
      <c r="AY475" s="185" t="s">
        <v>12186</v>
      </c>
      <c r="AZ475" s="68" t="s">
        <v>66</v>
      </c>
      <c r="BA475" s="68" t="s">
        <v>66</v>
      </c>
    </row>
    <row r="476" spans="2:53" x14ac:dyDescent="0.25">
      <c r="B476" s="68">
        <v>2024</v>
      </c>
      <c r="C476" s="68">
        <v>891780111</v>
      </c>
      <c r="D476" s="69" t="s">
        <v>64</v>
      </c>
      <c r="E476" s="70" t="s">
        <v>12185</v>
      </c>
      <c r="F476" s="70" t="s">
        <v>12184</v>
      </c>
      <c r="G476" s="251">
        <v>0</v>
      </c>
      <c r="H476" s="67" t="s">
        <v>72</v>
      </c>
      <c r="I476" s="69" t="s">
        <v>723</v>
      </c>
      <c r="J476" s="70" t="s">
        <v>12183</v>
      </c>
      <c r="K476" s="70">
        <v>100000000</v>
      </c>
      <c r="L476" s="68" t="s">
        <v>67</v>
      </c>
      <c r="M476" s="71" t="s">
        <v>12182</v>
      </c>
      <c r="N476" s="71">
        <v>900587026</v>
      </c>
      <c r="O476" s="71">
        <v>2361</v>
      </c>
      <c r="P476" s="334">
        <v>45573</v>
      </c>
      <c r="Q476" s="70">
        <v>107488000</v>
      </c>
      <c r="R476" s="334">
        <v>45581</v>
      </c>
      <c r="S476" s="70">
        <v>100000000</v>
      </c>
      <c r="T476" s="67" t="s">
        <v>66</v>
      </c>
      <c r="U476" s="71">
        <v>85155333</v>
      </c>
      <c r="V476" s="71" t="s">
        <v>12146</v>
      </c>
      <c r="W476" s="78">
        <v>45581</v>
      </c>
      <c r="X476" s="78">
        <v>45582</v>
      </c>
      <c r="Y476" s="78">
        <v>45582</v>
      </c>
      <c r="Z476" s="78">
        <v>45636</v>
      </c>
      <c r="AA476" s="71">
        <f t="shared" si="35"/>
        <v>54</v>
      </c>
      <c r="AB476" s="70">
        <v>0</v>
      </c>
      <c r="AC476" s="70">
        <v>0</v>
      </c>
      <c r="AD476" s="70">
        <v>0</v>
      </c>
      <c r="AE476" s="76" t="s">
        <v>74</v>
      </c>
      <c r="AF476" s="71">
        <f t="shared" si="36"/>
        <v>0</v>
      </c>
      <c r="AG476" s="70">
        <v>0</v>
      </c>
      <c r="AH476" s="70">
        <v>0</v>
      </c>
      <c r="AI476" s="76" t="s">
        <v>74</v>
      </c>
      <c r="AJ476" s="67">
        <v>0</v>
      </c>
      <c r="AK476" s="76" t="s">
        <v>74</v>
      </c>
      <c r="AL476" s="76" t="s">
        <v>74</v>
      </c>
      <c r="AM476" s="71">
        <f t="shared" si="37"/>
        <v>0</v>
      </c>
      <c r="AN476" s="71">
        <f>+K476+AC476-AH476</f>
        <v>100000000</v>
      </c>
      <c r="AO476" s="67" t="s">
        <v>94</v>
      </c>
      <c r="AP476" s="70">
        <v>0</v>
      </c>
      <c r="AQ476" s="67" t="s">
        <v>94</v>
      </c>
      <c r="AR476" s="70">
        <v>0</v>
      </c>
      <c r="AS476" s="80" t="s">
        <v>74</v>
      </c>
      <c r="AT476" s="135">
        <v>0</v>
      </c>
      <c r="AU476" s="82">
        <f t="shared" si="38"/>
        <v>100000000</v>
      </c>
      <c r="AV476" s="83">
        <f t="shared" si="39"/>
        <v>0</v>
      </c>
      <c r="AW476" s="80" t="s">
        <v>74</v>
      </c>
      <c r="AX476" s="67" t="s">
        <v>95</v>
      </c>
      <c r="AY476" s="185" t="s">
        <v>12181</v>
      </c>
      <c r="AZ476" s="68" t="s">
        <v>66</v>
      </c>
      <c r="BA476" s="68" t="s">
        <v>66</v>
      </c>
    </row>
    <row r="477" spans="2:53" x14ac:dyDescent="0.25">
      <c r="B477" s="68">
        <v>2024</v>
      </c>
      <c r="C477" s="68">
        <v>891780111</v>
      </c>
      <c r="D477" s="69" t="s">
        <v>64</v>
      </c>
      <c r="E477" s="70" t="s">
        <v>12180</v>
      </c>
      <c r="F477" s="70" t="s">
        <v>12179</v>
      </c>
      <c r="G477" s="251">
        <v>0</v>
      </c>
      <c r="H477" s="67" t="s">
        <v>72</v>
      </c>
      <c r="I477" s="69" t="s">
        <v>65</v>
      </c>
      <c r="J477" s="70" t="s">
        <v>12178</v>
      </c>
      <c r="K477" s="70">
        <v>12900000</v>
      </c>
      <c r="L477" s="68" t="s">
        <v>67</v>
      </c>
      <c r="M477" s="71" t="s">
        <v>12177</v>
      </c>
      <c r="N477" s="71">
        <v>57298790</v>
      </c>
      <c r="O477" s="71">
        <v>1585</v>
      </c>
      <c r="P477" s="334">
        <v>45489</v>
      </c>
      <c r="Q477" s="70">
        <v>420000000</v>
      </c>
      <c r="R477" s="334">
        <v>45586</v>
      </c>
      <c r="S477" s="70">
        <v>12900000</v>
      </c>
      <c r="T477" s="67" t="s">
        <v>66</v>
      </c>
      <c r="U477" s="71">
        <v>1082939683</v>
      </c>
      <c r="V477" s="71" t="s">
        <v>12134</v>
      </c>
      <c r="W477" s="78">
        <v>45582</v>
      </c>
      <c r="X477" s="78">
        <v>45586</v>
      </c>
      <c r="Y477" s="251" t="s">
        <v>74</v>
      </c>
      <c r="Z477" s="78">
        <v>45656</v>
      </c>
      <c r="AA477" s="71">
        <f t="shared" si="35"/>
        <v>70</v>
      </c>
      <c r="AB477" s="70">
        <v>0</v>
      </c>
      <c r="AC477" s="70">
        <v>0</v>
      </c>
      <c r="AD477" s="70">
        <v>0</v>
      </c>
      <c r="AE477" s="76" t="s">
        <v>74</v>
      </c>
      <c r="AF477" s="71">
        <f t="shared" si="36"/>
        <v>0</v>
      </c>
      <c r="AG477" s="70">
        <v>0</v>
      </c>
      <c r="AH477" s="70">
        <v>0</v>
      </c>
      <c r="AI477" s="76" t="s">
        <v>74</v>
      </c>
      <c r="AJ477" s="67">
        <v>0</v>
      </c>
      <c r="AK477" s="76" t="s">
        <v>74</v>
      </c>
      <c r="AL477" s="76" t="s">
        <v>74</v>
      </c>
      <c r="AM477" s="71">
        <f t="shared" si="37"/>
        <v>0</v>
      </c>
      <c r="AN477" s="71">
        <f>+K477+AC477-AH477</f>
        <v>12900000</v>
      </c>
      <c r="AO477" s="67" t="s">
        <v>66</v>
      </c>
      <c r="AP477" s="70">
        <v>12900000</v>
      </c>
      <c r="AQ477" s="67" t="s">
        <v>94</v>
      </c>
      <c r="AR477" s="70">
        <v>0</v>
      </c>
      <c r="AS477" s="80" t="s">
        <v>74</v>
      </c>
      <c r="AT477" s="135">
        <v>0</v>
      </c>
      <c r="AU477" s="82">
        <f t="shared" si="38"/>
        <v>12900000</v>
      </c>
      <c r="AV477" s="83">
        <f t="shared" si="39"/>
        <v>0</v>
      </c>
      <c r="AW477" s="80" t="s">
        <v>74</v>
      </c>
      <c r="AX477" s="67" t="s">
        <v>95</v>
      </c>
      <c r="AY477" s="185" t="s">
        <v>12176</v>
      </c>
      <c r="AZ477" s="68" t="s">
        <v>66</v>
      </c>
      <c r="BA477" s="68" t="s">
        <v>66</v>
      </c>
    </row>
    <row r="478" spans="2:53" x14ac:dyDescent="0.25">
      <c r="B478" s="68">
        <v>2024</v>
      </c>
      <c r="C478" s="68">
        <v>891780111</v>
      </c>
      <c r="D478" s="69" t="s">
        <v>64</v>
      </c>
      <c r="E478" s="70" t="s">
        <v>12175</v>
      </c>
      <c r="F478" s="70" t="s">
        <v>12174</v>
      </c>
      <c r="G478" s="251">
        <v>0</v>
      </c>
      <c r="H478" s="67" t="s">
        <v>72</v>
      </c>
      <c r="I478" s="69" t="s">
        <v>723</v>
      </c>
      <c r="J478" s="70" t="s">
        <v>12173</v>
      </c>
      <c r="K478" s="70">
        <v>3512000</v>
      </c>
      <c r="L478" s="68" t="s">
        <v>67</v>
      </c>
      <c r="M478" s="71" t="s">
        <v>12172</v>
      </c>
      <c r="N478" s="71">
        <v>1082902907</v>
      </c>
      <c r="O478" s="71">
        <v>2360</v>
      </c>
      <c r="P478" s="334">
        <v>45573</v>
      </c>
      <c r="Q478" s="70">
        <v>15512000</v>
      </c>
      <c r="R478" s="334">
        <v>45583</v>
      </c>
      <c r="S478" s="70">
        <v>3512000</v>
      </c>
      <c r="T478" s="67" t="s">
        <v>66</v>
      </c>
      <c r="U478" s="71">
        <v>1083469526</v>
      </c>
      <c r="V478" s="71" t="s">
        <v>12140</v>
      </c>
      <c r="W478" s="78">
        <v>45582</v>
      </c>
      <c r="X478" s="78">
        <v>45583</v>
      </c>
      <c r="Y478" s="251" t="s">
        <v>74</v>
      </c>
      <c r="Z478" s="78">
        <v>45596</v>
      </c>
      <c r="AA478" s="71">
        <f t="shared" si="35"/>
        <v>13</v>
      </c>
      <c r="AB478" s="70">
        <v>0</v>
      </c>
      <c r="AC478" s="70">
        <v>0</v>
      </c>
      <c r="AD478" s="70">
        <v>0</v>
      </c>
      <c r="AE478" s="76" t="s">
        <v>74</v>
      </c>
      <c r="AF478" s="71">
        <f t="shared" si="36"/>
        <v>0</v>
      </c>
      <c r="AG478" s="70">
        <v>0</v>
      </c>
      <c r="AH478" s="70">
        <v>0</v>
      </c>
      <c r="AI478" s="76" t="s">
        <v>74</v>
      </c>
      <c r="AJ478" s="67">
        <v>0</v>
      </c>
      <c r="AK478" s="76" t="s">
        <v>74</v>
      </c>
      <c r="AL478" s="76" t="s">
        <v>74</v>
      </c>
      <c r="AM478" s="71">
        <f t="shared" si="37"/>
        <v>0</v>
      </c>
      <c r="AN478" s="71">
        <f>+K478+AC478-AH478</f>
        <v>3512000</v>
      </c>
      <c r="AO478" s="67" t="s">
        <v>94</v>
      </c>
      <c r="AP478" s="70">
        <v>0</v>
      </c>
      <c r="AQ478" s="67" t="s">
        <v>94</v>
      </c>
      <c r="AR478" s="70">
        <v>0</v>
      </c>
      <c r="AS478" s="80" t="s">
        <v>74</v>
      </c>
      <c r="AT478" s="135">
        <v>0</v>
      </c>
      <c r="AU478" s="82">
        <f t="shared" si="38"/>
        <v>3512000</v>
      </c>
      <c r="AV478" s="83">
        <f t="shared" si="39"/>
        <v>0</v>
      </c>
      <c r="AW478" s="80" t="s">
        <v>74</v>
      </c>
      <c r="AX478" s="67" t="s">
        <v>95</v>
      </c>
      <c r="AY478" s="185" t="s">
        <v>12171</v>
      </c>
      <c r="AZ478" s="68" t="s">
        <v>66</v>
      </c>
      <c r="BA478" s="68" t="s">
        <v>66</v>
      </c>
    </row>
    <row r="479" spans="2:53" x14ac:dyDescent="0.25">
      <c r="B479" s="68">
        <v>2024</v>
      </c>
      <c r="C479" s="68">
        <v>891780111</v>
      </c>
      <c r="D479" s="69" t="s">
        <v>64</v>
      </c>
      <c r="E479" s="70" t="s">
        <v>12170</v>
      </c>
      <c r="F479" s="70" t="s">
        <v>12169</v>
      </c>
      <c r="G479" s="251">
        <v>0</v>
      </c>
      <c r="H479" s="67" t="s">
        <v>72</v>
      </c>
      <c r="I479" s="69" t="s">
        <v>723</v>
      </c>
      <c r="J479" s="70" t="s">
        <v>12168</v>
      </c>
      <c r="K479" s="70">
        <v>25800000</v>
      </c>
      <c r="L479" s="68" t="s">
        <v>67</v>
      </c>
      <c r="M479" s="71" t="s">
        <v>12167</v>
      </c>
      <c r="N479" s="71">
        <v>1027954094</v>
      </c>
      <c r="O479" s="71">
        <v>1856</v>
      </c>
      <c r="P479" s="334">
        <v>45517</v>
      </c>
      <c r="Q479" s="70">
        <v>857550000</v>
      </c>
      <c r="R479" s="334">
        <v>45586</v>
      </c>
      <c r="S479" s="70">
        <v>25800000</v>
      </c>
      <c r="T479" s="67" t="s">
        <v>66</v>
      </c>
      <c r="U479" s="71">
        <v>1082939683</v>
      </c>
      <c r="V479" s="71" t="s">
        <v>12134</v>
      </c>
      <c r="W479" s="78">
        <v>45582</v>
      </c>
      <c r="X479" s="78">
        <v>45586</v>
      </c>
      <c r="Y479" s="251" t="s">
        <v>74</v>
      </c>
      <c r="Z479" s="78">
        <v>45657</v>
      </c>
      <c r="AA479" s="71">
        <f t="shared" si="35"/>
        <v>71</v>
      </c>
      <c r="AB479" s="70">
        <v>0</v>
      </c>
      <c r="AC479" s="70">
        <v>0</v>
      </c>
      <c r="AD479" s="70">
        <v>0</v>
      </c>
      <c r="AE479" s="76" t="s">
        <v>74</v>
      </c>
      <c r="AF479" s="71">
        <f t="shared" si="36"/>
        <v>0</v>
      </c>
      <c r="AG479" s="70">
        <v>0</v>
      </c>
      <c r="AH479" s="70">
        <v>0</v>
      </c>
      <c r="AI479" s="76" t="s">
        <v>74</v>
      </c>
      <c r="AJ479" s="67">
        <v>0</v>
      </c>
      <c r="AK479" s="76" t="s">
        <v>74</v>
      </c>
      <c r="AL479" s="76" t="s">
        <v>74</v>
      </c>
      <c r="AM479" s="71">
        <f t="shared" si="37"/>
        <v>0</v>
      </c>
      <c r="AN479" s="71">
        <f>+K479+AC479-AH479</f>
        <v>25800000</v>
      </c>
      <c r="AO479" s="67" t="s">
        <v>94</v>
      </c>
      <c r="AP479" s="70">
        <v>0</v>
      </c>
      <c r="AQ479" s="67" t="s">
        <v>94</v>
      </c>
      <c r="AR479" s="70">
        <v>0</v>
      </c>
      <c r="AS479" s="80" t="s">
        <v>74</v>
      </c>
      <c r="AT479" s="135">
        <v>0</v>
      </c>
      <c r="AU479" s="82">
        <f t="shared" si="38"/>
        <v>25800000</v>
      </c>
      <c r="AV479" s="83">
        <f t="shared" si="39"/>
        <v>0</v>
      </c>
      <c r="AW479" s="80" t="s">
        <v>74</v>
      </c>
      <c r="AX479" s="67" t="s">
        <v>95</v>
      </c>
      <c r="AY479" s="185" t="s">
        <v>12166</v>
      </c>
      <c r="AZ479" s="68" t="s">
        <v>66</v>
      </c>
      <c r="BA479" s="68" t="s">
        <v>66</v>
      </c>
    </row>
    <row r="480" spans="2:53" x14ac:dyDescent="0.25">
      <c r="B480" s="68">
        <v>2024</v>
      </c>
      <c r="C480" s="68">
        <v>891780111</v>
      </c>
      <c r="D480" s="69" t="s">
        <v>64</v>
      </c>
      <c r="E480" s="70" t="s">
        <v>12165</v>
      </c>
      <c r="F480" s="70" t="s">
        <v>12164</v>
      </c>
      <c r="G480" s="251">
        <v>0</v>
      </c>
      <c r="H480" s="67" t="s">
        <v>72</v>
      </c>
      <c r="I480" s="69" t="s">
        <v>723</v>
      </c>
      <c r="J480" s="70" t="s">
        <v>12163</v>
      </c>
      <c r="K480" s="70">
        <v>67336400</v>
      </c>
      <c r="L480" s="68" t="s">
        <v>67</v>
      </c>
      <c r="M480" s="71" t="s">
        <v>12162</v>
      </c>
      <c r="N480" s="71">
        <v>900587026</v>
      </c>
      <c r="O480" s="71">
        <v>2417</v>
      </c>
      <c r="P480" s="334">
        <v>45582</v>
      </c>
      <c r="Q480" s="70">
        <v>67336400</v>
      </c>
      <c r="R480" s="334">
        <v>45582</v>
      </c>
      <c r="S480" s="70">
        <v>67336400</v>
      </c>
      <c r="T480" s="67" t="s">
        <v>66</v>
      </c>
      <c r="U480" s="71">
        <v>1083469526</v>
      </c>
      <c r="V480" s="71" t="s">
        <v>12140</v>
      </c>
      <c r="W480" s="78">
        <v>45582</v>
      </c>
      <c r="X480" s="78">
        <v>45583</v>
      </c>
      <c r="Y480" s="78">
        <v>45583</v>
      </c>
      <c r="Z480" s="78">
        <v>45641</v>
      </c>
      <c r="AA480" s="71">
        <f t="shared" si="35"/>
        <v>58</v>
      </c>
      <c r="AB480" s="70">
        <v>0</v>
      </c>
      <c r="AC480" s="70">
        <v>0</v>
      </c>
      <c r="AD480" s="70">
        <v>0</v>
      </c>
      <c r="AE480" s="76" t="s">
        <v>74</v>
      </c>
      <c r="AF480" s="71">
        <f t="shared" si="36"/>
        <v>0</v>
      </c>
      <c r="AG480" s="70">
        <v>0</v>
      </c>
      <c r="AH480" s="70">
        <v>0</v>
      </c>
      <c r="AI480" s="76" t="s">
        <v>74</v>
      </c>
      <c r="AJ480" s="67">
        <v>0</v>
      </c>
      <c r="AK480" s="76" t="s">
        <v>74</v>
      </c>
      <c r="AL480" s="76" t="s">
        <v>74</v>
      </c>
      <c r="AM480" s="71">
        <f t="shared" si="37"/>
        <v>0</v>
      </c>
      <c r="AN480" s="71">
        <f>+K480+AC480-AH480</f>
        <v>67336400</v>
      </c>
      <c r="AO480" s="67" t="s">
        <v>94</v>
      </c>
      <c r="AP480" s="70">
        <v>0</v>
      </c>
      <c r="AQ480" s="67" t="s">
        <v>94</v>
      </c>
      <c r="AR480" s="70">
        <v>0</v>
      </c>
      <c r="AS480" s="80" t="s">
        <v>74</v>
      </c>
      <c r="AT480" s="135">
        <v>0</v>
      </c>
      <c r="AU480" s="82">
        <f t="shared" si="38"/>
        <v>67336400</v>
      </c>
      <c r="AV480" s="83">
        <f t="shared" si="39"/>
        <v>0</v>
      </c>
      <c r="AW480" s="80" t="s">
        <v>74</v>
      </c>
      <c r="AX480" s="67" t="s">
        <v>95</v>
      </c>
      <c r="AY480" s="185" t="s">
        <v>12161</v>
      </c>
      <c r="AZ480" s="68" t="s">
        <v>66</v>
      </c>
      <c r="BA480" s="68" t="s">
        <v>66</v>
      </c>
    </row>
    <row r="481" spans="2:53" x14ac:dyDescent="0.25">
      <c r="B481" s="68">
        <v>2024</v>
      </c>
      <c r="C481" s="68">
        <v>891780111</v>
      </c>
      <c r="D481" s="69" t="s">
        <v>64</v>
      </c>
      <c r="E481" s="70" t="s">
        <v>12160</v>
      </c>
      <c r="F481" s="70" t="s">
        <v>12159</v>
      </c>
      <c r="G481" s="251">
        <v>0</v>
      </c>
      <c r="H481" s="67" t="s">
        <v>72</v>
      </c>
      <c r="I481" s="69" t="s">
        <v>723</v>
      </c>
      <c r="J481" s="70" t="s">
        <v>12158</v>
      </c>
      <c r="K481" s="70">
        <v>16800000</v>
      </c>
      <c r="L481" s="68" t="s">
        <v>67</v>
      </c>
      <c r="M481" s="71" t="s">
        <v>12157</v>
      </c>
      <c r="N481" s="71">
        <v>1082902907</v>
      </c>
      <c r="O481" s="71">
        <v>2411</v>
      </c>
      <c r="P481" s="334">
        <v>45581</v>
      </c>
      <c r="Q481" s="70">
        <v>82000000</v>
      </c>
      <c r="R481" s="334">
        <v>45588</v>
      </c>
      <c r="S481" s="70">
        <v>16800000</v>
      </c>
      <c r="T481" s="67" t="s">
        <v>66</v>
      </c>
      <c r="U481" s="71">
        <v>1083469526</v>
      </c>
      <c r="V481" s="71" t="s">
        <v>12140</v>
      </c>
      <c r="W481" s="78">
        <v>45588</v>
      </c>
      <c r="X481" s="78">
        <v>45588</v>
      </c>
      <c r="Y481" s="251" t="s">
        <v>74</v>
      </c>
      <c r="Z481" s="78">
        <v>45716</v>
      </c>
      <c r="AA481" s="71">
        <f t="shared" si="35"/>
        <v>128</v>
      </c>
      <c r="AB481" s="70">
        <v>0</v>
      </c>
      <c r="AC481" s="70">
        <v>0</v>
      </c>
      <c r="AD481" s="70">
        <v>0</v>
      </c>
      <c r="AE481" s="76" t="s">
        <v>74</v>
      </c>
      <c r="AF481" s="71">
        <f t="shared" si="36"/>
        <v>0</v>
      </c>
      <c r="AG481" s="70">
        <v>0</v>
      </c>
      <c r="AH481" s="70">
        <v>0</v>
      </c>
      <c r="AI481" s="76" t="s">
        <v>74</v>
      </c>
      <c r="AJ481" s="67">
        <v>0</v>
      </c>
      <c r="AK481" s="76" t="s">
        <v>74</v>
      </c>
      <c r="AL481" s="76" t="s">
        <v>74</v>
      </c>
      <c r="AM481" s="71">
        <f t="shared" si="37"/>
        <v>0</v>
      </c>
      <c r="AN481" s="71">
        <f>+K481+AC481-AH481</f>
        <v>16800000</v>
      </c>
      <c r="AO481" s="67" t="s">
        <v>94</v>
      </c>
      <c r="AP481" s="70">
        <v>0</v>
      </c>
      <c r="AQ481" s="67" t="s">
        <v>94</v>
      </c>
      <c r="AR481" s="70">
        <v>0</v>
      </c>
      <c r="AS481" s="80" t="s">
        <v>74</v>
      </c>
      <c r="AT481" s="135">
        <v>0</v>
      </c>
      <c r="AU481" s="82">
        <f t="shared" si="38"/>
        <v>16800000</v>
      </c>
      <c r="AV481" s="83">
        <f t="shared" si="39"/>
        <v>0</v>
      </c>
      <c r="AW481" s="80" t="s">
        <v>74</v>
      </c>
      <c r="AX481" s="67" t="s">
        <v>95</v>
      </c>
      <c r="AY481" s="185" t="s">
        <v>12156</v>
      </c>
      <c r="AZ481" s="68" t="s">
        <v>66</v>
      </c>
      <c r="BA481" s="68" t="s">
        <v>66</v>
      </c>
    </row>
    <row r="482" spans="2:53" x14ac:dyDescent="0.25">
      <c r="B482" s="68">
        <v>2024</v>
      </c>
      <c r="C482" s="68">
        <v>891780111</v>
      </c>
      <c r="D482" s="69" t="s">
        <v>64</v>
      </c>
      <c r="E482" s="70" t="s">
        <v>12155</v>
      </c>
      <c r="F482" s="70" t="s">
        <v>12154</v>
      </c>
      <c r="G482" s="251">
        <v>0</v>
      </c>
      <c r="H482" s="67" t="s">
        <v>72</v>
      </c>
      <c r="I482" s="69" t="s">
        <v>723</v>
      </c>
      <c r="J482" s="70" t="s">
        <v>12153</v>
      </c>
      <c r="K482" s="70">
        <v>8100000</v>
      </c>
      <c r="L482" s="68" t="s">
        <v>67</v>
      </c>
      <c r="M482" s="71" t="s">
        <v>12152</v>
      </c>
      <c r="N482" s="71">
        <v>1004424897</v>
      </c>
      <c r="O482" s="71">
        <v>2360</v>
      </c>
      <c r="P482" s="334">
        <v>45573</v>
      </c>
      <c r="Q482" s="70">
        <v>15512000</v>
      </c>
      <c r="R482" s="334">
        <v>45588</v>
      </c>
      <c r="S482" s="70">
        <v>8100000</v>
      </c>
      <c r="T482" s="67" t="s">
        <v>66</v>
      </c>
      <c r="U482" s="71">
        <v>1083469526</v>
      </c>
      <c r="V482" s="71" t="s">
        <v>12140</v>
      </c>
      <c r="W482" s="78">
        <v>45588</v>
      </c>
      <c r="X482" s="78">
        <v>45588</v>
      </c>
      <c r="Y482" s="251" t="s">
        <v>74</v>
      </c>
      <c r="Z482" s="78">
        <v>45636</v>
      </c>
      <c r="AA482" s="71">
        <f t="shared" si="35"/>
        <v>48</v>
      </c>
      <c r="AB482" s="70">
        <v>0</v>
      </c>
      <c r="AC482" s="70">
        <v>0</v>
      </c>
      <c r="AD482" s="70">
        <v>0</v>
      </c>
      <c r="AE482" s="76" t="s">
        <v>74</v>
      </c>
      <c r="AF482" s="71">
        <f t="shared" si="36"/>
        <v>0</v>
      </c>
      <c r="AG482" s="70">
        <v>0</v>
      </c>
      <c r="AH482" s="70">
        <v>0</v>
      </c>
      <c r="AI482" s="76" t="s">
        <v>74</v>
      </c>
      <c r="AJ482" s="67">
        <v>0</v>
      </c>
      <c r="AK482" s="76" t="s">
        <v>74</v>
      </c>
      <c r="AL482" s="76" t="s">
        <v>74</v>
      </c>
      <c r="AM482" s="71">
        <f t="shared" si="37"/>
        <v>0</v>
      </c>
      <c r="AN482" s="71">
        <f>+K482+AC482-AH482</f>
        <v>8100000</v>
      </c>
      <c r="AO482" s="67" t="s">
        <v>94</v>
      </c>
      <c r="AP482" s="70">
        <v>0</v>
      </c>
      <c r="AQ482" s="67" t="s">
        <v>94</v>
      </c>
      <c r="AR482" s="70">
        <v>0</v>
      </c>
      <c r="AS482" s="80" t="s">
        <v>74</v>
      </c>
      <c r="AT482" s="135">
        <v>0</v>
      </c>
      <c r="AU482" s="82">
        <f t="shared" si="38"/>
        <v>8100000</v>
      </c>
      <c r="AV482" s="83">
        <f t="shared" si="39"/>
        <v>0</v>
      </c>
      <c r="AW482" s="80" t="s">
        <v>74</v>
      </c>
      <c r="AX482" s="67" t="s">
        <v>95</v>
      </c>
      <c r="AY482" s="185" t="s">
        <v>12151</v>
      </c>
      <c r="AZ482" s="68" t="s">
        <v>66</v>
      </c>
      <c r="BA482" s="68" t="s">
        <v>66</v>
      </c>
    </row>
    <row r="483" spans="2:53" x14ac:dyDescent="0.25">
      <c r="B483" s="68">
        <v>2024</v>
      </c>
      <c r="C483" s="68">
        <v>891780111</v>
      </c>
      <c r="D483" s="69" t="s">
        <v>64</v>
      </c>
      <c r="E483" s="70" t="s">
        <v>12150</v>
      </c>
      <c r="F483" s="70" t="s">
        <v>12149</v>
      </c>
      <c r="G483" s="251">
        <v>0</v>
      </c>
      <c r="H483" s="67" t="s">
        <v>72</v>
      </c>
      <c r="I483" s="69" t="s">
        <v>65</v>
      </c>
      <c r="J483" s="70" t="s">
        <v>12148</v>
      </c>
      <c r="K483" s="70">
        <v>155665000</v>
      </c>
      <c r="L483" s="68" t="s">
        <v>67</v>
      </c>
      <c r="M483" s="71" t="s">
        <v>12147</v>
      </c>
      <c r="N483" s="71">
        <v>901395162</v>
      </c>
      <c r="O483" s="71">
        <v>2487</v>
      </c>
      <c r="P483" s="334">
        <v>45593</v>
      </c>
      <c r="Q483" s="70">
        <v>155665000</v>
      </c>
      <c r="R483" s="334">
        <v>45593</v>
      </c>
      <c r="S483" s="70">
        <v>155665000</v>
      </c>
      <c r="T483" s="67" t="s">
        <v>66</v>
      </c>
      <c r="U483" s="71">
        <v>85155333</v>
      </c>
      <c r="V483" s="71" t="s">
        <v>12146</v>
      </c>
      <c r="W483" s="78">
        <v>45593</v>
      </c>
      <c r="X483" s="78">
        <v>45593</v>
      </c>
      <c r="Y483" s="251" t="s">
        <v>74</v>
      </c>
      <c r="Z483" s="78">
        <v>45606</v>
      </c>
      <c r="AA483" s="71">
        <f t="shared" si="35"/>
        <v>13</v>
      </c>
      <c r="AB483" s="70">
        <v>0</v>
      </c>
      <c r="AC483" s="70">
        <v>0</v>
      </c>
      <c r="AD483" s="70">
        <v>0</v>
      </c>
      <c r="AE483" s="76" t="s">
        <v>74</v>
      </c>
      <c r="AF483" s="71">
        <f t="shared" si="36"/>
        <v>0</v>
      </c>
      <c r="AG483" s="70">
        <v>0</v>
      </c>
      <c r="AH483" s="70">
        <v>0</v>
      </c>
      <c r="AI483" s="76" t="s">
        <v>74</v>
      </c>
      <c r="AJ483" s="67">
        <v>0</v>
      </c>
      <c r="AK483" s="76" t="s">
        <v>74</v>
      </c>
      <c r="AL483" s="76" t="s">
        <v>74</v>
      </c>
      <c r="AM483" s="71">
        <f t="shared" si="37"/>
        <v>0</v>
      </c>
      <c r="AN483" s="71">
        <f>+K483+AC483-AH483</f>
        <v>155665000</v>
      </c>
      <c r="AO483" s="67" t="s">
        <v>66</v>
      </c>
      <c r="AP483" s="70">
        <v>155665000</v>
      </c>
      <c r="AQ483" s="67" t="s">
        <v>94</v>
      </c>
      <c r="AR483" s="70">
        <v>0</v>
      </c>
      <c r="AS483" s="80" t="s">
        <v>74</v>
      </c>
      <c r="AT483" s="135">
        <v>0</v>
      </c>
      <c r="AU483" s="82">
        <f t="shared" si="38"/>
        <v>155665000</v>
      </c>
      <c r="AV483" s="83">
        <f t="shared" si="39"/>
        <v>0</v>
      </c>
      <c r="AW483" s="80" t="s">
        <v>74</v>
      </c>
      <c r="AX483" s="67" t="s">
        <v>95</v>
      </c>
      <c r="AY483" s="185" t="s">
        <v>12145</v>
      </c>
      <c r="AZ483" s="68" t="s">
        <v>66</v>
      </c>
      <c r="BA483" s="68" t="s">
        <v>66</v>
      </c>
    </row>
    <row r="484" spans="2:53" x14ac:dyDescent="0.25">
      <c r="B484" s="68">
        <v>2024</v>
      </c>
      <c r="C484" s="68">
        <v>891780111</v>
      </c>
      <c r="D484" s="69" t="s">
        <v>64</v>
      </c>
      <c r="E484" s="70" t="s">
        <v>12144</v>
      </c>
      <c r="F484" s="70" t="s">
        <v>12143</v>
      </c>
      <c r="G484" s="251">
        <v>0</v>
      </c>
      <c r="H484" s="67" t="s">
        <v>72</v>
      </c>
      <c r="I484" s="69" t="s">
        <v>723</v>
      </c>
      <c r="J484" s="70" t="s">
        <v>12142</v>
      </c>
      <c r="K484" s="70">
        <v>6200000</v>
      </c>
      <c r="L484" s="68" t="s">
        <v>67</v>
      </c>
      <c r="M484" s="71" t="s">
        <v>12141</v>
      </c>
      <c r="N484" s="71">
        <v>1004374191</v>
      </c>
      <c r="O484" s="71">
        <v>2411</v>
      </c>
      <c r="P484" s="334">
        <v>45581</v>
      </c>
      <c r="Q484" s="70">
        <v>82000000</v>
      </c>
      <c r="R484" s="334">
        <v>45595</v>
      </c>
      <c r="S484" s="70">
        <v>6200000</v>
      </c>
      <c r="T484" s="67" t="s">
        <v>66</v>
      </c>
      <c r="U484" s="71">
        <v>1083469526</v>
      </c>
      <c r="V484" s="71" t="s">
        <v>12140</v>
      </c>
      <c r="W484" s="78">
        <v>45594</v>
      </c>
      <c r="X484" s="78">
        <v>45595</v>
      </c>
      <c r="Y484" s="251" t="s">
        <v>74</v>
      </c>
      <c r="Z484" s="78">
        <v>45641</v>
      </c>
      <c r="AA484" s="71">
        <f t="shared" si="35"/>
        <v>46</v>
      </c>
      <c r="AB484" s="70">
        <v>0</v>
      </c>
      <c r="AC484" s="70">
        <v>0</v>
      </c>
      <c r="AD484" s="70">
        <v>0</v>
      </c>
      <c r="AE484" s="76" t="s">
        <v>74</v>
      </c>
      <c r="AF484" s="71">
        <f t="shared" si="36"/>
        <v>0</v>
      </c>
      <c r="AG484" s="70">
        <v>0</v>
      </c>
      <c r="AH484" s="70">
        <v>0</v>
      </c>
      <c r="AI484" s="76" t="s">
        <v>74</v>
      </c>
      <c r="AJ484" s="67">
        <v>0</v>
      </c>
      <c r="AK484" s="76" t="s">
        <v>74</v>
      </c>
      <c r="AL484" s="76" t="s">
        <v>74</v>
      </c>
      <c r="AM484" s="71">
        <f t="shared" si="37"/>
        <v>0</v>
      </c>
      <c r="AN484" s="71">
        <f>+K484+AC484-AH484</f>
        <v>6200000</v>
      </c>
      <c r="AO484" s="67" t="s">
        <v>94</v>
      </c>
      <c r="AP484" s="70">
        <v>0</v>
      </c>
      <c r="AQ484" s="67" t="s">
        <v>94</v>
      </c>
      <c r="AR484" s="70">
        <v>0</v>
      </c>
      <c r="AS484" s="80" t="s">
        <v>74</v>
      </c>
      <c r="AT484" s="135">
        <v>0</v>
      </c>
      <c r="AU484" s="82">
        <f t="shared" si="38"/>
        <v>6200000</v>
      </c>
      <c r="AV484" s="83">
        <f t="shared" si="39"/>
        <v>0</v>
      </c>
      <c r="AW484" s="80" t="s">
        <v>74</v>
      </c>
      <c r="AX484" s="67" t="s">
        <v>95</v>
      </c>
      <c r="AY484" s="185" t="s">
        <v>12139</v>
      </c>
      <c r="AZ484" s="68" t="s">
        <v>66</v>
      </c>
      <c r="BA484" s="68" t="s">
        <v>66</v>
      </c>
    </row>
    <row r="485" spans="2:53" ht="15.75" thickBot="1" x14ac:dyDescent="0.3">
      <c r="B485" s="104">
        <v>2024</v>
      </c>
      <c r="C485" s="104">
        <v>891780111</v>
      </c>
      <c r="D485" s="105" t="s">
        <v>64</v>
      </c>
      <c r="E485" s="106" t="s">
        <v>12138</v>
      </c>
      <c r="F485" s="106" t="s">
        <v>12137</v>
      </c>
      <c r="G485" s="340">
        <v>0</v>
      </c>
      <c r="H485" s="103" t="s">
        <v>72</v>
      </c>
      <c r="I485" s="105" t="s">
        <v>65</v>
      </c>
      <c r="J485" s="106" t="s">
        <v>12136</v>
      </c>
      <c r="K485" s="106">
        <v>5400000</v>
      </c>
      <c r="L485" s="104" t="s">
        <v>67</v>
      </c>
      <c r="M485" s="149" t="s">
        <v>12135</v>
      </c>
      <c r="N485" s="149">
        <v>1123411993</v>
      </c>
      <c r="O485" s="149">
        <v>2374</v>
      </c>
      <c r="P485" s="341">
        <v>45575</v>
      </c>
      <c r="Q485" s="106">
        <v>5400000</v>
      </c>
      <c r="R485" s="341">
        <v>45596</v>
      </c>
      <c r="S485" s="106">
        <v>5400000</v>
      </c>
      <c r="T485" s="103" t="s">
        <v>66</v>
      </c>
      <c r="U485" s="149">
        <v>1082939683</v>
      </c>
      <c r="V485" s="149" t="s">
        <v>12134</v>
      </c>
      <c r="W485" s="115">
        <v>45595</v>
      </c>
      <c r="X485" s="115">
        <v>45596</v>
      </c>
      <c r="Y485" s="340" t="s">
        <v>74</v>
      </c>
      <c r="Z485" s="115">
        <v>45656</v>
      </c>
      <c r="AA485" s="149">
        <f t="shared" si="35"/>
        <v>60</v>
      </c>
      <c r="AB485" s="106">
        <v>0</v>
      </c>
      <c r="AC485" s="106">
        <v>0</v>
      </c>
      <c r="AD485" s="106">
        <v>0</v>
      </c>
      <c r="AE485" s="120" t="s">
        <v>74</v>
      </c>
      <c r="AF485" s="149">
        <f t="shared" si="36"/>
        <v>0</v>
      </c>
      <c r="AG485" s="106">
        <v>0</v>
      </c>
      <c r="AH485" s="106">
        <v>0</v>
      </c>
      <c r="AI485" s="120" t="s">
        <v>74</v>
      </c>
      <c r="AJ485" s="103">
        <v>0</v>
      </c>
      <c r="AK485" s="120" t="s">
        <v>74</v>
      </c>
      <c r="AL485" s="120" t="s">
        <v>74</v>
      </c>
      <c r="AM485" s="149">
        <f t="shared" si="37"/>
        <v>0</v>
      </c>
      <c r="AN485" s="149">
        <f>+K485+AC485-AH485</f>
        <v>5400000</v>
      </c>
      <c r="AO485" s="103" t="s">
        <v>66</v>
      </c>
      <c r="AP485" s="106">
        <v>5400000</v>
      </c>
      <c r="AQ485" s="67" t="s">
        <v>94</v>
      </c>
      <c r="AR485" s="106">
        <v>0</v>
      </c>
      <c r="AS485" s="122" t="s">
        <v>74</v>
      </c>
      <c r="AT485" s="143">
        <v>0</v>
      </c>
      <c r="AU485" s="147">
        <f t="shared" si="38"/>
        <v>5400000</v>
      </c>
      <c r="AV485" s="146">
        <f t="shared" si="39"/>
        <v>0</v>
      </c>
      <c r="AW485" s="122" t="s">
        <v>74</v>
      </c>
      <c r="AX485" s="103" t="s">
        <v>95</v>
      </c>
      <c r="AY485" s="342" t="s">
        <v>12133</v>
      </c>
      <c r="AZ485" s="104" t="s">
        <v>66</v>
      </c>
      <c r="BA485" s="104" t="s">
        <v>66</v>
      </c>
    </row>
    <row r="486" spans="2:53" s="19" customFormat="1" x14ac:dyDescent="0.25">
      <c r="B486" s="554" t="s">
        <v>68</v>
      </c>
      <c r="C486" s="554"/>
      <c r="D486" s="554"/>
      <c r="E486" s="322">
        <f>+SUBTOTAL(3,E8:E485)</f>
        <v>478</v>
      </c>
      <c r="F486" s="126"/>
      <c r="G486" s="126"/>
      <c r="H486" s="126"/>
      <c r="I486" s="126"/>
      <c r="J486" s="126"/>
      <c r="K486" s="323">
        <f>SUM(K8:K485)</f>
        <v>11839346346.27</v>
      </c>
      <c r="L486" s="553"/>
      <c r="M486" s="553"/>
      <c r="N486" s="553"/>
      <c r="O486" s="553"/>
      <c r="P486" s="553"/>
      <c r="Q486" s="553"/>
      <c r="R486" s="553"/>
      <c r="S486" s="553"/>
      <c r="T486" s="553"/>
      <c r="U486" s="553"/>
      <c r="V486" s="553"/>
      <c r="W486" s="553"/>
      <c r="X486" s="553"/>
      <c r="Y486" s="553"/>
      <c r="Z486" s="553"/>
      <c r="AA486" s="553"/>
      <c r="AB486" s="323">
        <f>SUM(AB8:AB485)</f>
        <v>38</v>
      </c>
      <c r="AC486" s="323">
        <f>SUM(AC8:AC485)</f>
        <v>105847000</v>
      </c>
      <c r="AD486" s="323">
        <f>SUM(AD8:AD485)</f>
        <v>38</v>
      </c>
      <c r="AE486" s="126"/>
      <c r="AF486" s="323">
        <f>SUM(AF8:AF485)</f>
        <v>1176</v>
      </c>
      <c r="AG486" s="323">
        <f>SUM(AG8:AG485)</f>
        <v>7</v>
      </c>
      <c r="AH486" s="323">
        <f>SUM(AH8:AH485)</f>
        <v>168769176</v>
      </c>
      <c r="AI486" s="126"/>
      <c r="AJ486" s="322">
        <f>SUM(AJ8:AJ485)</f>
        <v>7</v>
      </c>
      <c r="AK486" s="553"/>
      <c r="AL486" s="553"/>
      <c r="AM486" s="553"/>
      <c r="AN486" s="323">
        <f>SUM(AN8:AN485)</f>
        <v>11776424170.27</v>
      </c>
      <c r="AO486" s="126"/>
      <c r="AP486" s="323">
        <f>SUM(AP8:AP485)</f>
        <v>2543048917</v>
      </c>
      <c r="AQ486" s="126"/>
      <c r="AR486" s="323">
        <f>SUM(AR8:AR485)</f>
        <v>705273000</v>
      </c>
      <c r="AS486" s="126"/>
      <c r="AT486" s="324">
        <f>SUM(AT8:AT485)</f>
        <v>3485650673</v>
      </c>
      <c r="AU486" s="324">
        <f>SUM(AU8:AU485)</f>
        <v>8290773497.2699995</v>
      </c>
      <c r="AV486" s="553"/>
      <c r="AW486" s="553"/>
      <c r="AX486" s="553"/>
      <c r="AY486" s="553"/>
      <c r="AZ486" s="553"/>
      <c r="BA486" s="553"/>
    </row>
    <row r="487" spans="2:53" x14ac:dyDescent="0.25"/>
    <row r="488" spans="2:53" x14ac:dyDescent="0.25">
      <c r="E488" s="321"/>
    </row>
    <row r="489" spans="2:53" x14ac:dyDescent="0.25">
      <c r="E489" s="320"/>
    </row>
    <row r="490" spans="2:53" x14ac:dyDescent="0.25">
      <c r="E490" s="320"/>
      <c r="Z490" t="s">
        <v>224</v>
      </c>
    </row>
    <row r="491" spans="2:53" x14ac:dyDescent="0.25">
      <c r="E491" s="320"/>
    </row>
    <row r="492" spans="2:53" x14ac:dyDescent="0.25">
      <c r="E492" s="320"/>
    </row>
    <row r="493" spans="2:53" x14ac:dyDescent="0.25">
      <c r="E493" s="320"/>
    </row>
    <row r="494" spans="2:53" x14ac:dyDescent="0.25">
      <c r="E494" s="320"/>
    </row>
    <row r="495" spans="2:53" x14ac:dyDescent="0.25">
      <c r="E495" s="320"/>
    </row>
    <row r="496" spans="2:53" x14ac:dyDescent="0.25">
      <c r="E496" s="320"/>
    </row>
    <row r="497" spans="5:5" x14ac:dyDescent="0.25">
      <c r="E497" s="320"/>
    </row>
    <row r="498" spans="5:5" x14ac:dyDescent="0.25">
      <c r="E498" s="320"/>
    </row>
    <row r="499" spans="5:5" x14ac:dyDescent="0.25">
      <c r="E499" s="320"/>
    </row>
    <row r="500" spans="5:5" x14ac:dyDescent="0.25">
      <c r="E500" s="320"/>
    </row>
    <row r="501" spans="5:5" x14ac:dyDescent="0.25">
      <c r="E501" s="320"/>
    </row>
    <row r="502" spans="5:5" x14ac:dyDescent="0.25">
      <c r="E502" s="320"/>
    </row>
    <row r="503" spans="5:5" x14ac:dyDescent="0.25">
      <c r="E503" s="320"/>
    </row>
    <row r="504" spans="5:5" x14ac:dyDescent="0.25">
      <c r="E504" s="320"/>
    </row>
    <row r="505" spans="5:5" x14ac:dyDescent="0.25">
      <c r="E505" s="320"/>
    </row>
    <row r="506" spans="5:5" x14ac:dyDescent="0.25">
      <c r="E506" s="320"/>
    </row>
    <row r="507" spans="5:5" x14ac:dyDescent="0.25">
      <c r="E507" s="320"/>
    </row>
    <row r="508" spans="5:5" x14ac:dyDescent="0.25">
      <c r="E508" s="320"/>
    </row>
    <row r="509" spans="5:5" x14ac:dyDescent="0.25">
      <c r="E509" s="320"/>
    </row>
    <row r="510" spans="5:5" x14ac:dyDescent="0.25">
      <c r="E510" s="320"/>
    </row>
    <row r="511" spans="5:5" x14ac:dyDescent="0.25">
      <c r="E511" s="320"/>
    </row>
    <row r="512" spans="5:5" x14ac:dyDescent="0.25">
      <c r="E512" s="320"/>
    </row>
    <row r="513" spans="5:5" x14ac:dyDescent="0.25">
      <c r="E513" s="320"/>
    </row>
    <row r="514" spans="5:5" x14ac:dyDescent="0.25">
      <c r="E514" s="320"/>
    </row>
  </sheetData>
  <sheetProtection formatCells="0" formatColumns="0" formatRows="0" insertRows="0" deleteRows="0" autoFilter="0"/>
  <mergeCells count="22">
    <mergeCell ref="AQ6:AU6"/>
    <mergeCell ref="F5:G5"/>
    <mergeCell ref="AB5:AM5"/>
    <mergeCell ref="W6:AA6"/>
    <mergeCell ref="AB6:AF6"/>
    <mergeCell ref="AG6:AI6"/>
    <mergeCell ref="AJ6:AM6"/>
    <mergeCell ref="B3:C6"/>
    <mergeCell ref="D3:G4"/>
    <mergeCell ref="AV486:BA486"/>
    <mergeCell ref="AO6:AP6"/>
    <mergeCell ref="B486:D486"/>
    <mergeCell ref="L486:AA486"/>
    <mergeCell ref="AY6:BA6"/>
    <mergeCell ref="M6:N6"/>
    <mergeCell ref="O6:Q6"/>
    <mergeCell ref="R6:S6"/>
    <mergeCell ref="AK486:AM486"/>
    <mergeCell ref="T6:V6"/>
    <mergeCell ref="H3:I5"/>
    <mergeCell ref="E6:G6"/>
    <mergeCell ref="AV6:AX6"/>
  </mergeCells>
  <conditionalFormatting sqref="E183:E256 E146:E175 E177:E181 E1:E144 E372:E378 E347:E370 E299:E345 E400:E401 E380:E397 E403:E465 E467:E1048576">
    <cfRule type="duplicateValues" dxfId="5" priority="1"/>
  </conditionalFormatting>
  <conditionalFormatting sqref="F5 E6">
    <cfRule type="containsText" dxfId="4"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M8:AP15 AA8:AA485 AF8:AF485 AU8:AV485 AM16:AO21 AP20 AM22:AP174 AM175:AO175 AP175:AP182 AM176:AN268 AO177:AO181 AO183:AP265 AO266:AO268 AP266:AP269 AM269:AO269 AM270:AP485">
    <cfRule type="expression" dxfId="3" priority="2">
      <formula>+_xlfn.ISFORMULA(AA8)</formula>
    </cfRule>
  </conditionalFormatting>
  <dataValidations count="9">
    <dataValidation type="list" allowBlank="1" showInputMessage="1" showErrorMessage="1" sqref="BA8:BA485" xr:uid="{7299B4FF-1FDF-4CCF-8E6C-D62CC1F07AC6}">
      <formula1>"SI,NA por TIPO Contrato"</formula1>
    </dataValidation>
    <dataValidation type="list" allowBlank="1" showInputMessage="1" showErrorMessage="1" sqref="AZ8:AZ485" xr:uid="{C999323E-82E4-4B22-A9EA-DF4DDEFC5E8D}">
      <formula1>"SI,NO HA INICIADO"</formula1>
    </dataValidation>
    <dataValidation type="list" allowBlank="1" showInputMessage="1" showErrorMessage="1" sqref="AX8:AX485" xr:uid="{63DA7620-CE4C-4F8A-896E-61CFBC4FF58E}">
      <formula1>"Por iniciar,En ejecucion,Suspendido,Terminado,Liquidado"</formula1>
    </dataValidation>
    <dataValidation type="list" allowBlank="1" showInputMessage="1" showErrorMessage="1" sqref="H8:H485" xr:uid="{0702C2A5-72D9-4820-8D3B-D816F8654FDD}">
      <formula1>"OTRO SECTOR"</formula1>
    </dataValidation>
    <dataValidation type="list" allowBlank="1" showInputMessage="1" showErrorMessage="1" sqref="L8:L485" xr:uid="{EE8EE2F2-8BC1-46D7-B28C-9776309D777D}">
      <formula1>"DIRECTA"</formula1>
    </dataValidation>
    <dataValidation type="list" allowBlank="1" showInputMessage="1" showErrorMessage="1" sqref="AO8:AO175 AO177:AO181 T8:T485 AO183:AO485 AQ8:AQ485" xr:uid="{301B71B2-D3E4-4E77-88BC-DCB7485E0C66}">
      <formula1>"SI,NO"</formula1>
    </dataValidation>
    <dataValidation type="list" allowBlank="1" showInputMessage="1" showErrorMessage="1" sqref="I8:I31 I63:I66 I75:I144 I146:I181 I183:I485"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94E6EB6E-FE61-403D-BE89-AF331F27B610}"/>
    <hyperlink ref="AY9" r:id="rId2" xr:uid="{E17521CA-1E25-464A-8859-9205435DD44A}"/>
    <hyperlink ref="AY10" r:id="rId3" xr:uid="{44E3AE21-51F8-471C-8ACA-393DD5D970E7}"/>
    <hyperlink ref="AY11" r:id="rId4" xr:uid="{E291998C-CF96-46BF-A791-E90E356D2D99}"/>
    <hyperlink ref="AY12" r:id="rId5" xr:uid="{A5909EED-5289-4739-A59C-99EFB5F0C4B4}"/>
    <hyperlink ref="AY13" r:id="rId6" xr:uid="{5DDF4755-6EC1-424F-BB88-4CB1BD1B64B7}"/>
    <hyperlink ref="AY14" r:id="rId7" xr:uid="{F53CC0E0-C4E0-4A9B-AFD4-E077C253CC06}"/>
    <hyperlink ref="AY16" r:id="rId8" xr:uid="{A072D43E-F57C-4681-8906-BC6E6E76119D}"/>
    <hyperlink ref="AY17" r:id="rId9" xr:uid="{61A30664-986D-4FD3-8C4A-D8701A6E0F38}"/>
    <hyperlink ref="AY18" r:id="rId10" xr:uid="{BA78E884-EDF8-44B4-84D1-2BC5B27F7854}"/>
    <hyperlink ref="AY19" r:id="rId11" xr:uid="{C7904C57-B813-4048-BE58-D39952682D61}"/>
    <hyperlink ref="AY20" r:id="rId12" xr:uid="{AC546E20-896F-49F8-88C9-118AF4B290BF}"/>
    <hyperlink ref="AY21" r:id="rId13" xr:uid="{E76E54F1-C105-4299-A031-2258828A3A3E}"/>
    <hyperlink ref="AY22" r:id="rId14" xr:uid="{2C8039DD-51FF-4EB1-892D-C69F50F327CE}"/>
    <hyperlink ref="AY23" r:id="rId15" xr:uid="{118EC9BC-085D-4C3B-92E7-C44B48086785}"/>
    <hyperlink ref="AY24" r:id="rId16" xr:uid="{36C10561-9C85-4444-B5A3-C65444A89A2C}"/>
    <hyperlink ref="AY25" r:id="rId17" xr:uid="{F09E2746-DC7F-4AE4-9CB5-D57C6DC544A5}"/>
    <hyperlink ref="AY26" r:id="rId18" xr:uid="{91CDB015-6C47-41E7-BEBB-45E78DD7811E}"/>
    <hyperlink ref="AY27" r:id="rId19" xr:uid="{A237C0A3-ACB3-4C1B-904A-7541359BC54D}"/>
    <hyperlink ref="AY28" r:id="rId20" xr:uid="{0D561FC7-EAC1-4813-9152-C48EFD8B17FC}"/>
    <hyperlink ref="AY15" r:id="rId21" xr:uid="{D0AE1FB0-0D6A-46D5-A9B3-A74624F3BA25}"/>
    <hyperlink ref="AY30" r:id="rId22" xr:uid="{480A118B-42D2-481F-8BC1-B25BC0D7BFA8}"/>
    <hyperlink ref="AY29" r:id="rId23" xr:uid="{ECDCF03D-5864-41F7-86B9-2B2103AA8D42}"/>
    <hyperlink ref="AY31" r:id="rId24" xr:uid="{71384215-41E1-4C09-9C35-45CAAB65C964}"/>
    <hyperlink ref="AY32" r:id="rId25" xr:uid="{71E7D916-6091-4904-BEDA-BE4E97A9E2D2}"/>
    <hyperlink ref="AY33" r:id="rId26" xr:uid="{7BF420B4-370D-4CDB-92A0-9B6699EB5986}"/>
    <hyperlink ref="AY35" r:id="rId27" xr:uid="{D86CEA91-460A-44DE-A562-FF9579970675}"/>
    <hyperlink ref="AY36" r:id="rId28" xr:uid="{3813038C-B104-458E-9CE1-1FC1F80322EB}"/>
    <hyperlink ref="AY34" r:id="rId29" xr:uid="{AD067A08-D71F-408E-B66E-1656DFCBCF7C}"/>
    <hyperlink ref="AY37" r:id="rId30" xr:uid="{9B8BC457-AB4E-43B7-8E25-B2242169AF1E}"/>
    <hyperlink ref="AY40" r:id="rId31" xr:uid="{62F06D90-EE88-4A72-A9BF-9A66247C689D}"/>
    <hyperlink ref="AY38" r:id="rId32" xr:uid="{70ED4CED-4909-48B5-B782-3D0898342B46}"/>
    <hyperlink ref="AY39" r:id="rId33" xr:uid="{D4B4E5A2-C3DA-40D8-ACE4-A54CC5D8AD11}"/>
    <hyperlink ref="AY41" r:id="rId34" xr:uid="{62A39AD0-6AB9-4F1D-BCA8-A3BFA1185146}"/>
    <hyperlink ref="AY42" r:id="rId35" xr:uid="{B2FB0965-F6E2-4A1D-94F6-AB8BFAC7426F}"/>
    <hyperlink ref="AY43" r:id="rId36" xr:uid="{87CB0042-FFCF-4C63-A408-C5FFB9E63878}"/>
    <hyperlink ref="AY44" r:id="rId37" xr:uid="{E45BABB7-235E-4EA7-BFC7-D4ED16BC3DC1}"/>
    <hyperlink ref="AY45" r:id="rId38" xr:uid="{0FE47A87-49EE-49FE-A175-BC4610883E19}"/>
    <hyperlink ref="AY46" r:id="rId39" xr:uid="{C4B63BE1-BF73-4D52-8627-681E09CEB4AB}"/>
    <hyperlink ref="AY47" r:id="rId40" xr:uid="{8F7599F4-EE27-4570-8678-B7168ACA0042}"/>
    <hyperlink ref="AY48" r:id="rId41" xr:uid="{3D7F9050-3082-4FCF-8838-0DDF6C7202AA}"/>
    <hyperlink ref="AY49" r:id="rId42" xr:uid="{3BC8EE7F-2EB2-42D8-B3FB-87A3DBDDE392}"/>
    <hyperlink ref="AY50" r:id="rId43" xr:uid="{1C4F5ADB-FA23-4481-8041-8A56E890254E}"/>
    <hyperlink ref="AY51" r:id="rId44" xr:uid="{E2BF9E00-05D2-4EBE-80AA-2C2911602D90}"/>
    <hyperlink ref="AY52" r:id="rId45" xr:uid="{AF5AF7A1-2B5D-4EE8-BFF1-D22CBE106195}"/>
    <hyperlink ref="AY54" r:id="rId46" xr:uid="{5FF6873C-7511-490C-8E5C-60F5B07A01D2}"/>
    <hyperlink ref="AY55" r:id="rId47" xr:uid="{4437DCD9-5919-4CFD-9FEA-E0D59B6C1C4A}"/>
    <hyperlink ref="AY56" r:id="rId48" xr:uid="{B84F87C7-C7E0-4E72-AF0B-2B588151DA48}"/>
    <hyperlink ref="AY57" r:id="rId49" xr:uid="{CE75BE58-28C8-4BD5-9B07-7268947680F2}"/>
    <hyperlink ref="AY58" r:id="rId50" xr:uid="{6C9FB5F5-4670-411F-9800-0A4BB7859BA5}"/>
    <hyperlink ref="AY59" r:id="rId51" xr:uid="{00BB0396-A3A2-4857-8645-B97F752FEF59}"/>
    <hyperlink ref="AY61" r:id="rId52" xr:uid="{F9D223EC-A49D-479B-AA61-7609F14C2CBA}"/>
    <hyperlink ref="AY60" r:id="rId53" xr:uid="{A41E5114-2590-4074-91EE-A4A97FCA6C24}"/>
    <hyperlink ref="AY63" r:id="rId54" xr:uid="{6D218943-13A7-4A4B-8136-0C15C7368492}"/>
    <hyperlink ref="AY64" r:id="rId55" xr:uid="{82BD987B-A4B2-4571-9825-216876F13855}"/>
    <hyperlink ref="AY53" r:id="rId56" xr:uid="{1AA5F29D-5C91-4CF8-9CDA-B97466090F2C}"/>
    <hyperlink ref="AY62" r:id="rId57" xr:uid="{03068B41-EE99-4746-A5B0-808197E1CA08}"/>
    <hyperlink ref="AY67" r:id="rId58" xr:uid="{452F50F9-A686-4EAD-8DB4-2D82099CB616}"/>
    <hyperlink ref="AY66" r:id="rId59" xr:uid="{96320E19-A576-4429-9416-40BA6A60A172}"/>
    <hyperlink ref="AY68" r:id="rId60" xr:uid="{332D7B79-3A0F-4A87-AD27-2C9D780E320C}"/>
    <hyperlink ref="AY69" r:id="rId61" xr:uid="{A5619FAE-88B2-42CF-B6F2-6E97D65C2757}"/>
    <hyperlink ref="AY65" r:id="rId62" xr:uid="{BD839DDF-EB55-494B-8EC7-7B2654EECABC}"/>
    <hyperlink ref="AY70" r:id="rId63" xr:uid="{AC1B194C-BA0F-47FB-8A26-A09FDC178118}"/>
    <hyperlink ref="AY71" r:id="rId64" xr:uid="{DB142A26-6B4A-40DC-8F20-65A5396C33D9}"/>
    <hyperlink ref="AY72" r:id="rId65" xr:uid="{777117C8-1AAC-4F5A-9929-729A91E1120A}"/>
    <hyperlink ref="AY73" r:id="rId66" xr:uid="{22749D80-3202-4BF0-9F40-4CB7AA4F1B82}"/>
    <hyperlink ref="AY75" r:id="rId67" xr:uid="{4A86C00E-ECF2-4FA9-B00E-AFD828B07C79}"/>
    <hyperlink ref="AY76" r:id="rId68" xr:uid="{BDDABF3E-EE72-4092-8E21-B46163D853C6}"/>
    <hyperlink ref="AY77" r:id="rId69" xr:uid="{1BAB982C-A8BF-47B3-AB97-913CC96FD995}"/>
    <hyperlink ref="AY78" r:id="rId70" xr:uid="{F68C9F42-6BAE-4F3C-9BAE-71E005894283}"/>
    <hyperlink ref="AY79" r:id="rId71" xr:uid="{C82E44B2-EC9E-4A1D-972D-CA7C50C35731}"/>
    <hyperlink ref="AY74" r:id="rId72" xr:uid="{C04916FC-9E90-4EA8-8045-20AACB368FC1}"/>
    <hyperlink ref="AY80" r:id="rId73" xr:uid="{5EF948A1-BA09-409B-81E0-E53D98EE2549}"/>
    <hyperlink ref="AY81" r:id="rId74" xr:uid="{3A74B9E2-2F18-4834-9D25-683ED44171C4}"/>
    <hyperlink ref="AY82" r:id="rId75" xr:uid="{20BEA1AC-1112-4DC3-8293-FD86A0CE7CE8}"/>
    <hyperlink ref="AY83" r:id="rId76" xr:uid="{B12767CF-31EA-4DF7-AC47-0353C88A3524}"/>
    <hyperlink ref="AY84" r:id="rId77" xr:uid="{C710EE12-83EE-4D70-BE1F-C83C981E96C9}"/>
    <hyperlink ref="AY85" r:id="rId78" xr:uid="{7D49FE4B-327E-43C6-A418-47372769AEC6}"/>
    <hyperlink ref="AY86" r:id="rId79" xr:uid="{2D37CAB5-0916-4560-9C1F-DDEA7CBF6FF6}"/>
    <hyperlink ref="AY87" r:id="rId80" xr:uid="{ECD4A149-C5E3-48B1-A248-7D581459EED5}"/>
    <hyperlink ref="AY88" r:id="rId81" xr:uid="{5360E938-F09E-48B4-B839-56A2F65FFD8E}"/>
    <hyperlink ref="AY89" r:id="rId82" xr:uid="{73B237BB-8970-45B8-825D-76C34F484E49}"/>
    <hyperlink ref="AY90" r:id="rId83" xr:uid="{E72282F4-2D12-4401-B997-D9EA053D673F}"/>
    <hyperlink ref="AY91" r:id="rId84" xr:uid="{269C8827-D44A-4DC5-B2D0-EFC219AAA5BE}"/>
    <hyperlink ref="AY92" r:id="rId85" xr:uid="{734B8188-705D-4D67-B9EC-629C058271A9}"/>
    <hyperlink ref="AY93" r:id="rId86" xr:uid="{1D969411-5132-4C78-A602-1585E0F525F9}"/>
    <hyperlink ref="AY94" r:id="rId87" xr:uid="{BCE742E3-22E8-442E-9DAC-E69A4E9DEE42}"/>
    <hyperlink ref="AY95" r:id="rId88" xr:uid="{57D4A9D3-03F0-444B-A558-C0714D0CA012}"/>
    <hyperlink ref="AY96" r:id="rId89" xr:uid="{954E3645-0086-47E0-AA03-2F485EA620AB}"/>
    <hyperlink ref="AY97" r:id="rId90" xr:uid="{22896BD4-5934-4749-8AD0-F8697D29E874}"/>
    <hyperlink ref="AY98" r:id="rId91" xr:uid="{85DD3B23-5E16-4DBD-A6BC-4EE143CB82FA}"/>
    <hyperlink ref="AY99" r:id="rId92" xr:uid="{5B2B9629-C7B2-4BC2-BBDC-F0BBCD492FDF}"/>
    <hyperlink ref="AY100" r:id="rId93" xr:uid="{87573799-7D76-4EF7-9D7C-8818945CBE15}"/>
    <hyperlink ref="AY101" r:id="rId94" xr:uid="{8E20B476-FF91-4222-BDD8-144106123D77}"/>
    <hyperlink ref="AY102" r:id="rId95" xr:uid="{FD360B6A-998C-41AB-83B5-6F057ADAEA0A}"/>
    <hyperlink ref="AY103" r:id="rId96" xr:uid="{14BC3776-4809-4EEC-91EA-A8A5526B05E7}"/>
    <hyperlink ref="AY104" r:id="rId97" xr:uid="{63433ADC-6731-4212-9ADC-05670A072BAD}"/>
    <hyperlink ref="AY105" r:id="rId98" xr:uid="{8EFE0AEF-1799-47C9-B135-43E0A546A50D}"/>
    <hyperlink ref="AY106" r:id="rId99" xr:uid="{385C9CD0-E014-4AB5-B56E-D4BE1F6B543F}"/>
    <hyperlink ref="AY107" r:id="rId100" xr:uid="{4B17F1F9-19ED-409D-93EB-150E5DCF7ED6}"/>
    <hyperlink ref="AY108" r:id="rId101" xr:uid="{2C4CF531-1743-47C9-99F5-09C5C9B05331}"/>
    <hyperlink ref="AY110" r:id="rId102" xr:uid="{D1669C25-92C0-4CC6-B38B-80D7FC470B2B}"/>
    <hyperlink ref="AY109" r:id="rId103" xr:uid="{D6AD93EF-C597-4F80-8373-2FC887CF70FF}"/>
    <hyperlink ref="AY111" r:id="rId104" xr:uid="{2B22CDF6-E1B6-47C4-8219-F25C82C40057}"/>
    <hyperlink ref="AY112" r:id="rId105" xr:uid="{1E052B5C-BBCC-4AAB-A349-09B380B26BE1}"/>
    <hyperlink ref="AY113" r:id="rId106" xr:uid="{920C18BB-7CCC-46ED-91D9-40E5E61BD23A}"/>
    <hyperlink ref="AY114" r:id="rId107" xr:uid="{0D0A37E8-79F7-4260-9E8C-EB286B199C8A}"/>
    <hyperlink ref="AY115" r:id="rId108" xr:uid="{89939942-86ED-40B7-A09E-8242B98C09F2}"/>
    <hyperlink ref="AY116" r:id="rId109" xr:uid="{28C959AB-9971-42DD-B2F2-9966B1501C12}"/>
    <hyperlink ref="AY117" r:id="rId110" xr:uid="{FD921303-3A7B-4E6E-A4F2-592A03288B8B}"/>
    <hyperlink ref="AY118" r:id="rId111" xr:uid="{668C377D-DB52-4B29-83B6-BDB0928AFDE7}"/>
    <hyperlink ref="AY119" r:id="rId112" xr:uid="{077E7482-0BCD-41AA-B094-511C88AFDAD3}"/>
    <hyperlink ref="AY120" r:id="rId113" xr:uid="{C056077A-724D-43CE-B2FE-F6B0068C7595}"/>
    <hyperlink ref="AY122" r:id="rId114" xr:uid="{8D8EBA6E-9875-42DD-8670-A9067FCA29D2}"/>
    <hyperlink ref="AY123" r:id="rId115" xr:uid="{C5C7461E-5E57-44DC-8320-55EAD3A363AB}"/>
    <hyperlink ref="AY127" r:id="rId116" xr:uid="{EB98419E-28C4-487B-9FE7-403A2DD9CD55}"/>
    <hyperlink ref="AY124" r:id="rId117" xr:uid="{D6B92AAA-28D2-47F2-AD11-D0432BF4493A}"/>
    <hyperlink ref="AY125" r:id="rId118" xr:uid="{2792BBF3-8E58-4E64-A5CD-EC8ABA232AC2}"/>
    <hyperlink ref="AY121" r:id="rId119" xr:uid="{02BA8046-23DA-46D3-BBE7-B8CF0B591FB7}"/>
    <hyperlink ref="AY126" r:id="rId120" xr:uid="{28400502-FABA-40F9-BE20-A778585B06BB}"/>
    <hyperlink ref="AY128" r:id="rId121" xr:uid="{500A9911-DF7A-4FD7-8E26-06D542602EB8}"/>
    <hyperlink ref="AY132" r:id="rId122" xr:uid="{C8406E5A-4331-443A-B02B-0AFA95297752}"/>
    <hyperlink ref="AY133" r:id="rId123" xr:uid="{6557D72F-7D73-4FA7-9C29-7E8F301D44EA}"/>
    <hyperlink ref="AY129" r:id="rId124" xr:uid="{354A8B4D-03F2-4013-B2AF-7E5BCD17329D}"/>
    <hyperlink ref="AY130" r:id="rId125" xr:uid="{5FD768C1-C8F1-4DD4-B9CB-73B6D18D774A}"/>
    <hyperlink ref="AY131" r:id="rId126" xr:uid="{FEAE7163-79E6-48BB-8BCB-7D5E206017C6}"/>
    <hyperlink ref="AY134" r:id="rId127" xr:uid="{70426A58-BCB5-4480-A12B-93E40423C635}"/>
    <hyperlink ref="AY135" r:id="rId128" xr:uid="{288158C8-DF53-4D14-8735-53C44B36C076}"/>
    <hyperlink ref="AY137" r:id="rId129" xr:uid="{8E5FFD69-0BE5-4C92-8E9F-088D798B518A}"/>
    <hyperlink ref="AY136" r:id="rId130" xr:uid="{D3678CEE-DF99-4499-9134-E71F5C2A01BB}"/>
    <hyperlink ref="AY138" r:id="rId131" xr:uid="{F8DEC40F-7C96-4388-AA02-AEDFB463EA6F}"/>
    <hyperlink ref="AY139" r:id="rId132" xr:uid="{D446FF84-68CE-4E95-87F9-2DA60BD09FE5}"/>
    <hyperlink ref="AY140" r:id="rId133" xr:uid="{AF44A77D-2E16-4012-A22E-48BAC65FE012}"/>
    <hyperlink ref="AY142" r:id="rId134" xr:uid="{FC405636-D9E2-4E55-8838-2E08F656DC79}"/>
    <hyperlink ref="AY143" r:id="rId135" xr:uid="{D681050E-73A2-460B-9D94-97209DC8EC91}"/>
    <hyperlink ref="AY144" r:id="rId136" xr:uid="{8A25967A-C01A-4453-BEB7-75D842775ACB}"/>
    <hyperlink ref="AY141" r:id="rId137" xr:uid="{38CDFBF9-A3FF-481F-96EF-3B12AC4E46C0}"/>
    <hyperlink ref="AY145" r:id="rId138" xr:uid="{F3B23286-54A2-413E-B6CD-72E42CFABF81}"/>
    <hyperlink ref="AY148" r:id="rId139" xr:uid="{510C983E-B39E-4756-8D6E-3DC08EFED3AE}"/>
    <hyperlink ref="AY147" r:id="rId140" xr:uid="{090DAE54-A8BF-40A3-AD1D-5C1021D51158}"/>
    <hyperlink ref="AY146" r:id="rId141" xr:uid="{432CBB49-6E37-41DB-AE82-B29CF838033A}"/>
    <hyperlink ref="AY149" r:id="rId142" xr:uid="{F3D2F344-A7B0-4108-A542-62A95188145C}"/>
    <hyperlink ref="AY150" r:id="rId143" xr:uid="{AAF9CBA3-9F85-46EF-8F30-446B4C444012}"/>
    <hyperlink ref="AY151" r:id="rId144" xr:uid="{A9F30CAC-CA6C-4767-BC60-E3750A69D2B9}"/>
    <hyperlink ref="AY152" r:id="rId145" xr:uid="{290373D9-F35D-4C4A-BA33-BA95C1E5E304}"/>
    <hyperlink ref="AY153" r:id="rId146" xr:uid="{CDAE2E7E-FE14-4812-8310-54DA0CDDC5E2}"/>
    <hyperlink ref="AY156" r:id="rId147" xr:uid="{330AE878-E1C9-4953-9B1C-6C2184A73E5F}"/>
    <hyperlink ref="AY154" r:id="rId148" xr:uid="{BF92572E-F00B-4AFC-91C8-A74D7DF7D0D1}"/>
    <hyperlink ref="AY155" r:id="rId149" xr:uid="{628E27B1-0177-4E61-A23B-2483D12B7E26}"/>
    <hyperlink ref="AY157" r:id="rId150" xr:uid="{EA078258-49EE-490C-9F21-01E023BB1413}"/>
    <hyperlink ref="AY160" r:id="rId151" xr:uid="{2E04EE37-17CB-4F5E-B69A-C702B83546AB}"/>
    <hyperlink ref="AY158" r:id="rId152" xr:uid="{0F6E4EB8-0442-4B53-AA08-BE7A86E8256F}"/>
    <hyperlink ref="AY159" r:id="rId153" xr:uid="{D37F6400-1E27-406D-B7D7-293815A224D4}"/>
    <hyperlink ref="AY161" r:id="rId154" xr:uid="{C4E2C4CA-B87A-4611-9C0C-4C4988781978}"/>
    <hyperlink ref="AY162" r:id="rId155" xr:uid="{41C57A49-0F95-4688-8D99-3E154B8C3E7F}"/>
    <hyperlink ref="AY163" r:id="rId156" xr:uid="{4D3C8254-4DF1-4F2A-8F47-C115C56351EA}"/>
    <hyperlink ref="AY164" r:id="rId157" xr:uid="{3AB3EA2C-6243-4AD7-BFCC-23443C2CBC9E}"/>
    <hyperlink ref="AY166" r:id="rId158" xr:uid="{CFC58581-1814-4A31-B6A9-54E5864C733E}"/>
    <hyperlink ref="AY165" r:id="rId159" xr:uid="{DF4DE936-15F8-426D-8E67-2F82ACAA85A6}"/>
    <hyperlink ref="AY167" r:id="rId160" xr:uid="{F82642C9-769F-4893-A1E4-8F7C2456D141}"/>
    <hyperlink ref="AY168" r:id="rId161" xr:uid="{84FCA534-A739-4E18-B796-AEBCD8B1D002}"/>
    <hyperlink ref="AY169" r:id="rId162" xr:uid="{0ACE32D2-BB59-4EF3-9A92-E7418A668993}"/>
    <hyperlink ref="AY170" r:id="rId163" xr:uid="{747A0C18-3991-4CEE-A072-D3D402AF3999}"/>
    <hyperlink ref="AY171" r:id="rId164" xr:uid="{CD579FF6-C460-4EE2-B175-10012F11E739}"/>
    <hyperlink ref="AY172" r:id="rId165" xr:uid="{A99F203E-66C0-4B88-B5A1-02963CC28A27}"/>
    <hyperlink ref="AY173" r:id="rId166" xr:uid="{F0F1CA74-B69B-412A-A9BB-B3EDD82C1EA7}"/>
    <hyperlink ref="AY174" r:id="rId167" xr:uid="{0114AF0F-F854-4036-ABB7-764D8DB1F5C0}"/>
    <hyperlink ref="AY175" r:id="rId168" xr:uid="{F10F935F-2004-49CA-A7B9-B0902E075669}"/>
    <hyperlink ref="AY176" r:id="rId169" xr:uid="{229DBCEA-6AE8-4F88-AA10-8E18CA1A57E7}"/>
    <hyperlink ref="AY177" r:id="rId170" xr:uid="{4EEDD3C0-9FDE-48DB-B9F8-5761B0D70DC4}"/>
    <hyperlink ref="AY178" r:id="rId171" xr:uid="{471942B2-3C6F-4CE5-A302-84EC12801209}"/>
    <hyperlink ref="AY181" r:id="rId172" xr:uid="{5EBC367D-54DB-4C7E-B451-4328EE33ED0F}"/>
    <hyperlink ref="AY179" r:id="rId173" xr:uid="{18CCCE46-D762-4D42-9EE3-FB6760FF7A80}"/>
    <hyperlink ref="AY180" r:id="rId174" xr:uid="{C0510BDE-EAFD-497F-A336-D222ADC0355A}"/>
    <hyperlink ref="AY182" r:id="rId175" xr:uid="{C0F59421-7238-405C-B7A4-F11FCAC2C2C9}"/>
    <hyperlink ref="AY183" r:id="rId176" xr:uid="{D7AC8F3E-F9C4-4524-B0D4-E73E7F795CC1}"/>
    <hyperlink ref="AY184" r:id="rId177" xr:uid="{8D98F15C-1ED5-4A81-AD28-3F53B99C3FF1}"/>
    <hyperlink ref="AY186" r:id="rId178" xr:uid="{8C54911D-FAEE-4598-92A0-6ADCE9107C79}"/>
    <hyperlink ref="AY188" r:id="rId179" xr:uid="{D798BCB6-5DC1-430F-90C0-C41C64B5402F}"/>
    <hyperlink ref="AY189" r:id="rId180" xr:uid="{3F613932-097F-4CD8-A45D-7CB3CC997302}"/>
    <hyperlink ref="AY190" r:id="rId181" xr:uid="{09FB368C-D058-4680-BDE4-CD4DDD58CDD2}"/>
    <hyperlink ref="AY191" r:id="rId182" xr:uid="{8CD882CF-54D0-4D90-A9B3-082E0D8EF8FA}"/>
    <hyperlink ref="AY185" r:id="rId183" xr:uid="{7EB84AF8-4094-4539-B4E5-0F1A9A284BA2}"/>
    <hyperlink ref="AY187" r:id="rId184" xr:uid="{C5EA8B57-7138-435F-BA6C-2B00CDB9126E}"/>
    <hyperlink ref="AY192" r:id="rId185" xr:uid="{62D395B3-B574-477D-800E-0A6B268A42A1}"/>
    <hyperlink ref="AY193" r:id="rId186" xr:uid="{14E08980-3708-4321-A54F-9826BD2133D0}"/>
    <hyperlink ref="AY194" r:id="rId187" xr:uid="{323A7E84-D49E-47EF-8C6F-5CF58846A288}"/>
    <hyperlink ref="AY196" r:id="rId188" xr:uid="{8D99EBE9-4B5A-4E71-9FFB-921F3836C8B1}"/>
    <hyperlink ref="AY195" r:id="rId189" xr:uid="{0AAD9461-2687-4259-AE31-71D983C5DBEE}"/>
    <hyperlink ref="AY197" r:id="rId190" xr:uid="{354F2862-D0E0-4943-B78D-BC3594B59EAC}"/>
    <hyperlink ref="AY198" r:id="rId191" xr:uid="{5F2F42FF-E1AA-4D5C-BA0B-E6B94EFF4588}"/>
    <hyperlink ref="AY199" r:id="rId192" xr:uid="{4ADE323F-41B9-405D-BAD1-F279AE5380D0}"/>
    <hyperlink ref="AY201" r:id="rId193" xr:uid="{81D80930-F73E-4418-A71D-92B6E8869860}"/>
    <hyperlink ref="AY200" r:id="rId194" xr:uid="{A923C58D-9490-444D-9276-4E6A83C1C9C4}"/>
    <hyperlink ref="AY202" r:id="rId195" xr:uid="{3424D5B3-749D-4C23-B0A5-58BB5944D13F}"/>
    <hyperlink ref="AY204" r:id="rId196" xr:uid="{D0C790C7-ED28-479E-B622-E37683780D62}"/>
    <hyperlink ref="AY205" r:id="rId197" xr:uid="{2A9CA504-6BCB-4721-81CA-5C3367425759}"/>
    <hyperlink ref="AY208" r:id="rId198" xr:uid="{C28E93FF-3BD3-4B3D-9309-F52612FF0837}"/>
    <hyperlink ref="AY209" r:id="rId199" xr:uid="{DC782654-4BC9-478C-B09D-DE0CB85CBFBF}"/>
    <hyperlink ref="AY210" r:id="rId200" xr:uid="{E6DC8309-CFFB-4396-93CA-50D16FADD353}"/>
    <hyperlink ref="AY211" r:id="rId201" xr:uid="{84B174FA-BCDD-46EE-ACF5-60B2E960FB6A}"/>
    <hyperlink ref="AY212" r:id="rId202" xr:uid="{90AD628C-A634-4BAC-8D75-35CF2EA3EB40}"/>
    <hyperlink ref="AY214" r:id="rId203" xr:uid="{60DB7BDA-B7FC-44E9-9E09-9FBB2947FD95}"/>
    <hyperlink ref="AY203" r:id="rId204" xr:uid="{27E12A70-450D-4613-9B3A-0F9EBB052421}"/>
    <hyperlink ref="AY206" r:id="rId205" xr:uid="{2D22246B-CC84-4B76-A3E7-99D9A87D2761}"/>
    <hyperlink ref="AY207" r:id="rId206" xr:uid="{6462109D-D67B-41EC-8BED-B13ADA2E9B3E}"/>
    <hyperlink ref="AY213" r:id="rId207" xr:uid="{3BC7E09F-95D9-4506-8B4E-4FA91EEDEAD9}"/>
    <hyperlink ref="AY215" r:id="rId208" xr:uid="{5B0C33B6-B80B-4821-B7C0-DDA78433DB87}"/>
    <hyperlink ref="AY216" r:id="rId209" xr:uid="{6788E06F-D46A-45FF-9B93-2FB8810AFE40}"/>
    <hyperlink ref="AY217" r:id="rId210" xr:uid="{C213E89E-C52A-4555-828A-F414A209E089}"/>
    <hyperlink ref="AY219" r:id="rId211" xr:uid="{F3E6C2E9-8D2F-44D4-BF32-78AED0715E50}"/>
    <hyperlink ref="AY218" r:id="rId212" xr:uid="{1B72DCD2-AC0F-4B49-940A-FAD5AC0EA837}"/>
    <hyperlink ref="AY220" r:id="rId213" xr:uid="{FE0EC3B8-3EB2-4299-AB43-505BF5C62041}"/>
    <hyperlink ref="AY221" r:id="rId214" xr:uid="{C2532611-527F-4762-925A-18ACE7B39B08}"/>
    <hyperlink ref="AY222" r:id="rId215" xr:uid="{F91D0F7C-F0E4-454F-AAF5-C5F90379D40A}"/>
    <hyperlink ref="AY223" r:id="rId216" xr:uid="{B7734EC1-7AC7-47AA-BE43-E426C1237175}"/>
    <hyperlink ref="AY225" r:id="rId217" xr:uid="{B566FCD4-BAD4-4212-A9D3-74F25259CC03}"/>
    <hyperlink ref="AY226" r:id="rId218" xr:uid="{AB243C8F-E3E6-43CC-8DA9-3979A38555C7}"/>
    <hyperlink ref="AY227" r:id="rId219" xr:uid="{A72B5966-1FA9-477D-9794-56B313E76141}"/>
    <hyperlink ref="AY228" r:id="rId220" xr:uid="{4A68880E-8109-4A4E-84A0-BD1F7C639352}"/>
    <hyperlink ref="AY229" r:id="rId221" xr:uid="{5BACD245-8BE2-4D60-B20E-5F1AB7C27AD2}"/>
    <hyperlink ref="AY224" r:id="rId222" xr:uid="{CF26CFC6-8637-4B99-808A-A1FF533205C9}"/>
    <hyperlink ref="AY230" r:id="rId223" xr:uid="{9B906E7D-3177-4029-99A5-2B747DAD050D}"/>
    <hyperlink ref="AY231" r:id="rId224" xr:uid="{481A6AEF-361C-4FAF-9037-D6DC510AA47A}"/>
    <hyperlink ref="AY232" r:id="rId225" xr:uid="{9D31824D-1969-43B6-801D-D437F1CF4E08}"/>
    <hyperlink ref="AY233" r:id="rId226" xr:uid="{A8520A81-584A-4E6D-AC3F-E197D4D64B2E}"/>
    <hyperlink ref="AY235" r:id="rId227" xr:uid="{BCAAFDED-9EA3-460F-B837-7A208F436B01}"/>
    <hyperlink ref="AY236" r:id="rId228" xr:uid="{0BF21077-4600-44B3-BDA4-54B8A88D2543}"/>
    <hyperlink ref="AY234" r:id="rId229" xr:uid="{392E9675-9F63-4933-9680-24EBDDAADB15}"/>
    <hyperlink ref="AY237" r:id="rId230" xr:uid="{14EA6F4A-71BD-417D-8051-60E9E073C119}"/>
    <hyperlink ref="AY238" r:id="rId231" xr:uid="{A20CA02A-7128-4C5F-A8C2-797BED9DFA6A}"/>
    <hyperlink ref="AY239" r:id="rId232" xr:uid="{75D4D63E-6AB2-4CD9-8098-90C970936767}"/>
    <hyperlink ref="AY240" r:id="rId233" xr:uid="{F25C19CC-B1A5-4B41-B055-C231BA66B155}"/>
    <hyperlink ref="AY241" r:id="rId234" xr:uid="{6EDE40A3-3F91-44B2-8947-9E120EC1B9C1}"/>
    <hyperlink ref="AY242" r:id="rId235" xr:uid="{D03D5D27-50BD-4935-8CE8-CB47AB005F39}"/>
    <hyperlink ref="AY243" r:id="rId236" xr:uid="{ABCCF98A-7EA2-484E-BA83-CD0179DE9423}"/>
    <hyperlink ref="AY244" r:id="rId237" xr:uid="{6196D7A2-986F-41B0-818A-41AD35E14A2D}"/>
    <hyperlink ref="AY245" r:id="rId238" xr:uid="{30391554-38B3-44DA-BAB3-15C286FE711D}"/>
    <hyperlink ref="AY246" r:id="rId239" xr:uid="{DB1995C3-9E02-4C54-9647-053A13BA0F85}"/>
    <hyperlink ref="AY247" r:id="rId240" xr:uid="{7B931C11-AE1A-4073-8E37-5EB18ED36F4F}"/>
    <hyperlink ref="AY248" r:id="rId241" xr:uid="{F4CC676B-CE73-4F36-9ABD-361FB528D0EF}"/>
    <hyperlink ref="AY249" r:id="rId242" xr:uid="{C44DB639-0595-4678-A81F-28AC7A3B154F}"/>
    <hyperlink ref="AY250" r:id="rId243" xr:uid="{C7683E7B-F100-4FEA-8D09-E893F2539ABC}"/>
    <hyperlink ref="AY252" r:id="rId244" xr:uid="{5EB38907-C8BD-4C8C-8CF3-508D6F214538}"/>
    <hyperlink ref="AY251" r:id="rId245" xr:uid="{06267A2B-D708-4058-8F7D-700588F34154}"/>
    <hyperlink ref="AY253" r:id="rId246" xr:uid="{8BDD71CC-3456-4CCE-ADDB-85254BDF08E9}"/>
    <hyperlink ref="AY254" r:id="rId247" xr:uid="{D6C4399D-F339-430A-8E40-77471ED3F867}"/>
    <hyperlink ref="AY255" r:id="rId248" xr:uid="{77B8FF03-7E94-4545-9E53-5CA205AA0FF0}"/>
    <hyperlink ref="AY256" r:id="rId249" xr:uid="{6266A84E-4752-4090-9B2A-13BAF11B76AD}"/>
    <hyperlink ref="AY257" r:id="rId250" xr:uid="{976726A9-3CFA-40A1-9304-A124E47B3050}"/>
    <hyperlink ref="AY258" r:id="rId251" xr:uid="{0038624E-412C-443E-ACD6-84140685BBC8}"/>
    <hyperlink ref="AY259" r:id="rId252" xr:uid="{79381C6E-DC28-4BD9-907B-93D5FF17E71B}"/>
    <hyperlink ref="AY260" r:id="rId253" xr:uid="{DAEA3CBB-5295-4CDE-B688-04C15DE487AD}"/>
    <hyperlink ref="AY262" r:id="rId254" xr:uid="{85320E27-65CF-4052-8E0A-3786C4F005E9}"/>
    <hyperlink ref="AY266" r:id="rId255" xr:uid="{EFEA8CF2-2E53-4B00-964B-BBEAF90246AF}"/>
    <hyperlink ref="AY261" r:id="rId256" xr:uid="{ECB9975F-52A3-4162-9153-2B7104807843}"/>
    <hyperlink ref="AY263" r:id="rId257" xr:uid="{A2F9FCDB-E7A9-493C-AD75-F1E4FA53E264}"/>
    <hyperlink ref="AY264" r:id="rId258" xr:uid="{CBD7BBDC-53F1-4628-9589-E0AEA6983EF2}"/>
    <hyperlink ref="AY265" r:id="rId259" xr:uid="{ED2682CC-DA96-4092-A728-D1A9CC7E3D86}"/>
    <hyperlink ref="AY267" r:id="rId260" xr:uid="{3E6D151B-9E9A-47BF-98D4-85D7FCBE2DBB}"/>
    <hyperlink ref="AY268" r:id="rId261" xr:uid="{B3D3EFE7-1136-4BC8-AD1D-5130066436CF}"/>
    <hyperlink ref="AY269" r:id="rId262" xr:uid="{EF1ACD4F-EBD1-4851-9FA7-ADE72B16CEFF}"/>
    <hyperlink ref="AY270" r:id="rId263" xr:uid="{D2A1C181-97DB-4E9D-9899-7FC0F2349E75}"/>
    <hyperlink ref="AY271" r:id="rId264" xr:uid="{49A86B99-101F-4E53-8BCB-BF9275AB7032}"/>
    <hyperlink ref="AY272" r:id="rId265" xr:uid="{9288A0B8-675D-44E3-A5BB-EEF99863DBE2}"/>
    <hyperlink ref="AY273" r:id="rId266" xr:uid="{5EB55C8E-9C5F-4E8E-8199-89491531BE94}"/>
    <hyperlink ref="AY275" r:id="rId267" xr:uid="{21A83CCA-EDD2-4100-8514-601ECAE56EB8}"/>
    <hyperlink ref="AY276" r:id="rId268" xr:uid="{4A08FD3B-789A-402F-8274-B7EE0DCEFC56}"/>
    <hyperlink ref="AY277" r:id="rId269" xr:uid="{6D8463E9-5FE0-4896-ACD7-9639AEEB061B}"/>
    <hyperlink ref="AY278" r:id="rId270" xr:uid="{2D789C34-C75E-4783-94DF-60227E2A412F}"/>
    <hyperlink ref="AY279" r:id="rId271" xr:uid="{53A12808-52D3-4F76-8E98-43D90BFA249E}"/>
    <hyperlink ref="AY274" r:id="rId272" xr:uid="{8ACEA1EB-F7C3-4C2A-8C78-9A9A5592BEE1}"/>
    <hyperlink ref="AY280" r:id="rId273" xr:uid="{E5032C80-128F-4D63-A8EC-422A56155145}"/>
    <hyperlink ref="AY281" r:id="rId274" xr:uid="{80BB4FB7-CC53-4051-9E7D-F8E85696EF0B}"/>
    <hyperlink ref="AY282" r:id="rId275" xr:uid="{754E66EC-A3D9-4A4C-8522-19C6CEB1DF4D}"/>
    <hyperlink ref="AY283" r:id="rId276" xr:uid="{610D631B-59AE-4B61-AEEB-6CED1CBFCBDA}"/>
    <hyperlink ref="AY284" r:id="rId277" xr:uid="{B305929E-1324-40B4-9742-38B55FFD7F7F}"/>
    <hyperlink ref="AY285" r:id="rId278" xr:uid="{A8E10BA0-A717-40B5-874C-E3117B5028A8}"/>
    <hyperlink ref="AY287" r:id="rId279" xr:uid="{2083C2AE-A61E-4528-844A-A034ADF78444}"/>
    <hyperlink ref="AY289" r:id="rId280" xr:uid="{B3A3650D-AA73-4FFD-BB1E-411AD69F6846}"/>
    <hyperlink ref="AY290" r:id="rId281" xr:uid="{D5FB3615-4DB4-4C85-9483-9AB296B617CD}"/>
    <hyperlink ref="AY286" r:id="rId282" xr:uid="{9E52D4BC-9A60-4C4D-AC97-168D739E94B8}"/>
    <hyperlink ref="AY288" r:id="rId283" xr:uid="{9BCA062E-BC31-4A6B-9E2A-970DF03D0C62}"/>
    <hyperlink ref="AY291" r:id="rId284" xr:uid="{19310083-47EF-4ABC-B6F4-59CE26D46090}"/>
    <hyperlink ref="AY292" r:id="rId285" xr:uid="{57C2FA71-BD6A-4069-BB06-EBE9734E1001}"/>
    <hyperlink ref="AY293" r:id="rId286" xr:uid="{B596EEC1-8965-4242-8255-CC4A8046D449}"/>
    <hyperlink ref="AY294" r:id="rId287" xr:uid="{455811B1-8519-4A8F-B031-4EC73ACD9A46}"/>
    <hyperlink ref="AY295" r:id="rId288" xr:uid="{F8C80D83-B1BC-40E0-AB9A-8E485D1705BD}"/>
    <hyperlink ref="AY296" r:id="rId289" xr:uid="{49BF719A-AC93-4BAB-B48B-FC72CE8984D5}"/>
    <hyperlink ref="AY297" r:id="rId290" xr:uid="{3D4C44D8-87E4-4569-8617-E402863A455F}"/>
    <hyperlink ref="AY298" r:id="rId291" xr:uid="{4C67D376-BD94-4C5E-9D17-2A46EB9C1644}"/>
    <hyperlink ref="AY299" r:id="rId292" xr:uid="{ECAE8F53-8624-493F-AA0D-0514D19125D8}"/>
    <hyperlink ref="AY300" r:id="rId293" xr:uid="{F4A5F728-BC17-4420-BDEE-CBD1D3065B04}"/>
    <hyperlink ref="AY301" r:id="rId294" xr:uid="{CA0ACC2B-5106-485E-8DAB-122F51E7908A}"/>
    <hyperlink ref="AY302" r:id="rId295" xr:uid="{0F936AC6-5DCD-40F9-9294-1FE87A3F1934}"/>
    <hyperlink ref="AY303" r:id="rId296" xr:uid="{60B5E147-23EB-444E-92DF-C4D2292EE750}"/>
    <hyperlink ref="AY304" r:id="rId297" xr:uid="{E65D480B-C7AF-4B70-9BDA-876F9F61279A}"/>
    <hyperlink ref="AY305" r:id="rId298" xr:uid="{A19F3E0E-5D87-4952-A20F-5767E829D6DD}"/>
    <hyperlink ref="AY306" r:id="rId299" xr:uid="{EA5AE0A3-71BA-41BB-8B7D-3E1BAA769D8B}"/>
    <hyperlink ref="AY307" r:id="rId300" xr:uid="{6FBF517D-7B72-48CB-87BD-74AB20DAB8C7}"/>
    <hyperlink ref="AY308" r:id="rId301" xr:uid="{B8F3D612-6E68-4DE5-8921-54541C34BF03}"/>
    <hyperlink ref="AY312" r:id="rId302" xr:uid="{80291586-280D-4AE2-8982-9905E403AAF6}"/>
    <hyperlink ref="AY314" r:id="rId303" xr:uid="{3ECCD53E-5DCF-42F5-BE8D-8660EF141BAB}"/>
    <hyperlink ref="AY315" r:id="rId304" xr:uid="{F206EB46-DC79-40DF-9B24-59BF8DF0153A}"/>
    <hyperlink ref="AY316" r:id="rId305" xr:uid="{1AD12EDA-C9C6-494D-8AF9-E1EBD10C194B}"/>
    <hyperlink ref="AY310" r:id="rId306" xr:uid="{D42761C7-2D09-4F4E-9EEE-4948FB8363D4}"/>
    <hyperlink ref="AY311" r:id="rId307" xr:uid="{646319C9-56A6-46E2-A12B-51AE8FC4226B}"/>
    <hyperlink ref="AY309" r:id="rId308" xr:uid="{F94AD4C8-6A36-4BCC-9CCE-4D2420709E5A}"/>
    <hyperlink ref="AY313" r:id="rId309" xr:uid="{741C4CD3-2B71-4FF4-81C2-D3FDE81B14F6}"/>
    <hyperlink ref="AY318" r:id="rId310" xr:uid="{5C2CAF1E-B0E6-4439-AB57-6C937FCDF57C}"/>
    <hyperlink ref="AY317" r:id="rId311" xr:uid="{CDDA57EE-0303-4DA1-A7D7-6F382C0846A4}"/>
    <hyperlink ref="AY325" r:id="rId312" xr:uid="{71B697D4-7A23-436D-B7C9-7CE5AB132C80}"/>
    <hyperlink ref="AY320" r:id="rId313" xr:uid="{4638C76A-9F03-40B6-B200-AA6197D7147B}"/>
    <hyperlink ref="AY319" r:id="rId314" xr:uid="{752C3DA9-DF8E-4552-B150-239312F91DAA}"/>
    <hyperlink ref="AY321" r:id="rId315" xr:uid="{0277B6AD-0047-4EED-A129-BFC9322FFAA7}"/>
    <hyperlink ref="AY322" r:id="rId316" xr:uid="{D9FF903D-2887-40DE-9235-3A21017671DD}"/>
    <hyperlink ref="AY323" r:id="rId317" xr:uid="{A11736C0-A53F-4941-BF99-0887C7E89708}"/>
    <hyperlink ref="AY324" r:id="rId318" xr:uid="{9EF14559-348D-49CB-892E-35491D1A11B3}"/>
    <hyperlink ref="AY326" r:id="rId319" xr:uid="{6EB4AED1-AB0D-46F8-A045-6762EA4AC846}"/>
    <hyperlink ref="AY327" r:id="rId320" xr:uid="{70A0A2B9-DC5E-40CC-AF36-DFB0DFABD4C7}"/>
    <hyperlink ref="AY328" r:id="rId321" xr:uid="{F83249E0-8A0C-4B40-B6AF-07E1BE0D3F88}"/>
    <hyperlink ref="AY330" r:id="rId322" xr:uid="{8EAE42C0-E9C6-4D0E-8932-3E99C207B0B6}"/>
    <hyperlink ref="AY329" r:id="rId323" xr:uid="{A94AA31F-AE50-409B-968C-F7EE942D1A49}"/>
    <hyperlink ref="AY332" r:id="rId324" xr:uid="{4327A0A3-6409-494E-B830-6C52F0824CF4}"/>
    <hyperlink ref="AY331" r:id="rId325" xr:uid="{132532D7-6890-499B-936F-A5F2F0C40804}"/>
    <hyperlink ref="AY333" r:id="rId326" xr:uid="{232AFF0D-7188-4D21-8ECD-F64BB7B0B432}"/>
    <hyperlink ref="AY334" r:id="rId327" xr:uid="{F8E4A2D0-E7FC-4855-ACA1-71D8688CF13D}"/>
    <hyperlink ref="AY335" r:id="rId328" xr:uid="{9EAFBD7F-5773-4201-ADA7-82FFE906CA89}"/>
    <hyperlink ref="AY336" r:id="rId329" xr:uid="{C47F4503-43D2-4CAD-B231-E8FD62F46D92}"/>
    <hyperlink ref="AY337" r:id="rId330" xr:uid="{E5E4D386-73B7-4ADF-A1BA-132C5D1A53CF}"/>
    <hyperlink ref="AY338" r:id="rId331" xr:uid="{C573570D-4265-4C28-8E09-413D9E727D81}"/>
    <hyperlink ref="AY339" r:id="rId332" xr:uid="{152ACC14-DB18-4339-9772-E16C4E5C4CE2}"/>
    <hyperlink ref="AY340" r:id="rId333" xr:uid="{FAD63921-DFEC-4D1A-8660-9BA50EA5A38B}"/>
    <hyperlink ref="AY341" r:id="rId334" xr:uid="{18FAEE82-2595-46D1-8A27-13A177007EE5}"/>
    <hyperlink ref="AY342" r:id="rId335" xr:uid="{397FE6E7-F135-4761-8731-E90319439C76}"/>
    <hyperlink ref="AY343" r:id="rId336" xr:uid="{C9C188FD-FF48-46AF-BF0F-56C050F09D67}"/>
    <hyperlink ref="AY344" r:id="rId337" xr:uid="{17259217-C3CF-4449-B84B-AD8D227338DB}"/>
    <hyperlink ref="AY345" r:id="rId338" xr:uid="{F517CDC4-A01A-4CE5-A709-666D0566B35F}"/>
    <hyperlink ref="AY346" r:id="rId339" xr:uid="{3A68FB06-E6C9-4199-812B-C64A4E6D0EC3}"/>
    <hyperlink ref="AY347" r:id="rId340" xr:uid="{797E4477-E349-4731-9976-CA4DF86E0C18}"/>
    <hyperlink ref="AY348" r:id="rId341" xr:uid="{188CC86C-1CEA-4D3D-A48C-478943139B9F}"/>
    <hyperlink ref="AY349" r:id="rId342" xr:uid="{5D80D73D-3896-42ED-9CC0-756C81C0330B}"/>
    <hyperlink ref="AY350" r:id="rId343" xr:uid="{648BE6DF-0997-4F47-A94A-F19234A6A341}"/>
    <hyperlink ref="AY351" r:id="rId344" xr:uid="{19ACC44F-1220-4C24-9147-F715A1EF9D4B}"/>
    <hyperlink ref="AY352" r:id="rId345" xr:uid="{43377F71-1B5B-42B7-AECD-50CD7980A1C5}"/>
    <hyperlink ref="AY353" r:id="rId346" xr:uid="{A8B8EB44-DE60-410F-9AE2-34B4D60FFC30}"/>
    <hyperlink ref="AY354" r:id="rId347" xr:uid="{E503619D-A4A6-4859-B14F-85E2137D50B9}"/>
    <hyperlink ref="AY355" r:id="rId348" xr:uid="{9691CAE3-CEE5-4C06-BC55-502F2720B82A}"/>
    <hyperlink ref="AY356" r:id="rId349" xr:uid="{0513919C-1785-468C-85F7-2C2E3CAB1A41}"/>
    <hyperlink ref="AY357" r:id="rId350" xr:uid="{0D0A05E4-89D9-4FD2-A0EF-FEAEE419699B}"/>
    <hyperlink ref="AY358" r:id="rId351" xr:uid="{425853B5-1E7A-4BCA-9160-971C0DE5BE77}"/>
    <hyperlink ref="AY359" r:id="rId352" xr:uid="{35198805-2BAB-474A-8E99-F0A138734389}"/>
    <hyperlink ref="AY360" r:id="rId353" xr:uid="{A9094D58-B8C4-4530-B182-9BCF96964987}"/>
    <hyperlink ref="AY361" r:id="rId354" xr:uid="{56B9E3BD-DC5A-4C39-A995-E9DF88F57DAB}"/>
    <hyperlink ref="AY362" r:id="rId355" xr:uid="{DD381589-5E84-4474-8081-566286A6C6D1}"/>
    <hyperlink ref="AY363" r:id="rId356" xr:uid="{A4A9C341-4007-42A6-A71D-B494FC4F294A}"/>
    <hyperlink ref="AY364" r:id="rId357" xr:uid="{AD2D2EBD-0588-4266-A00B-263AEB2E774C}"/>
    <hyperlink ref="AY365" r:id="rId358" xr:uid="{697050A3-291F-42A9-8404-0B79492F4960}"/>
    <hyperlink ref="AY366" r:id="rId359" xr:uid="{49454675-D404-44C2-A358-E6EB975B4D39}"/>
    <hyperlink ref="AY367" r:id="rId360" xr:uid="{E8FAA0EA-9093-4C6B-8BEF-667F7CF57260}"/>
    <hyperlink ref="AY380" r:id="rId361" xr:uid="{B596FB3D-2356-4E56-B0C4-9B07404EE272}"/>
    <hyperlink ref="AY369" r:id="rId362" xr:uid="{A2CBBC46-5833-49C9-8DD8-BC744ACE4950}"/>
    <hyperlink ref="AY371" r:id="rId363" xr:uid="{9D614275-F21D-4523-9EE4-97F8D8E0B64C}"/>
    <hyperlink ref="AY373" r:id="rId364" xr:uid="{DF37DA23-E654-4D9E-A984-2B60E612DBA2}"/>
    <hyperlink ref="AY374" r:id="rId365" xr:uid="{A7F87A06-22DE-438C-B878-F9B7F3A795A1}"/>
    <hyperlink ref="AY375" r:id="rId366" xr:uid="{65E88F3E-0551-4974-89E6-267D8BF2FB85}"/>
    <hyperlink ref="AY376" r:id="rId367" xr:uid="{7445B09B-F58F-498E-8856-249144BB0E18}"/>
    <hyperlink ref="AY377" r:id="rId368" xr:uid="{A64338C1-21A5-4107-B4D3-838CE8775956}"/>
    <hyperlink ref="AY378" r:id="rId369" xr:uid="{DE2ED13F-0C5E-4EDB-97E5-DCA8ABE07B09}"/>
    <hyperlink ref="AY379" r:id="rId370" xr:uid="{36446FB1-EBA4-4DB7-94AB-451F304DDE50}"/>
    <hyperlink ref="AY381" r:id="rId371" xr:uid="{E6C22CDC-F115-4A43-AD55-A0E8F131C859}"/>
    <hyperlink ref="AY382" r:id="rId372" xr:uid="{D7F7039F-64EA-4965-A673-18E2DFB572A9}"/>
    <hyperlink ref="AY383" r:id="rId373" xr:uid="{FBF9D14F-DF7C-4F52-90B9-CACB6B7A451D}"/>
    <hyperlink ref="AY368" r:id="rId374" xr:uid="{1C2A4047-5F30-4827-86E4-C30DD6178FBF}"/>
    <hyperlink ref="AY370" r:id="rId375" xr:uid="{3EE30A59-8B91-4F8A-814E-79A7C8A7A260}"/>
    <hyperlink ref="AY372" r:id="rId376" xr:uid="{CDB3498C-D9AE-4F06-8A3D-33F3BA274EE5}"/>
    <hyperlink ref="AY384" r:id="rId377" xr:uid="{0848CBE8-4A18-49F9-BF53-333F4CAF9FED}"/>
    <hyperlink ref="AY385" r:id="rId378" xr:uid="{34291B9B-808B-4F98-97E7-11590A0B723E}"/>
    <hyperlink ref="AY386" r:id="rId379" xr:uid="{DCEE19CC-BCA4-40D9-BFCC-AFFEF8ED3D4A}"/>
    <hyperlink ref="AY387" r:id="rId380" xr:uid="{76BD14C9-5703-416B-AB4A-47B5A1DF3BCC}"/>
    <hyperlink ref="AY388" r:id="rId381" xr:uid="{DD3D8FF7-CE95-4F38-AADB-5FA84142BA22}"/>
    <hyperlink ref="AY389" r:id="rId382" xr:uid="{8144CD96-BAC9-4D0F-914A-0EBC0013D6E4}"/>
    <hyperlink ref="AY390" r:id="rId383" xr:uid="{7A6678D0-A1FE-4218-9CDB-ED28C0A882E5}"/>
    <hyperlink ref="AY391" r:id="rId384" xr:uid="{D1BC7F45-A7CA-4F35-9567-C0516F6E6212}"/>
    <hyperlink ref="AY392" r:id="rId385" xr:uid="{D9B3EDF0-8BB7-4355-A597-7139866C6858}"/>
    <hyperlink ref="AY393" r:id="rId386" xr:uid="{8E9562C8-0D67-49D5-AB03-8770FEE9455E}"/>
    <hyperlink ref="AY394" r:id="rId387" xr:uid="{7037EB0C-6F20-4EA5-9E1D-8F8CC20BFA76}"/>
    <hyperlink ref="AY395" r:id="rId388" xr:uid="{0941C2B5-C493-4B3F-B4F6-6A4F0351049C}"/>
    <hyperlink ref="AY396" r:id="rId389" xr:uid="{C494C280-6D45-4F24-B2AF-2B31FD84359B}"/>
    <hyperlink ref="AY397" r:id="rId390" xr:uid="{D8A1E86C-30ED-4664-9251-89FAB93179E2}"/>
    <hyperlink ref="AY398" r:id="rId391" xr:uid="{70220D2E-6138-461A-897B-6B45E7429313}"/>
    <hyperlink ref="AY401" r:id="rId392" xr:uid="{B2645294-9032-4D08-818F-2E1C40738323}"/>
    <hyperlink ref="AY399" r:id="rId393" xr:uid="{42E7DB52-0FBA-434D-B35B-E40EB8BFE6D0}"/>
    <hyperlink ref="AY400" r:id="rId394" xr:uid="{54816244-63B5-4542-B553-D30B6745C4C8}"/>
    <hyperlink ref="AY403" r:id="rId395" xr:uid="{3A2C196B-B95F-4FEA-8F8A-102C4B658E16}"/>
    <hyperlink ref="AY404" r:id="rId396" xr:uid="{0FB6DBE9-022C-42CE-8F59-25122DB3FFC6}"/>
    <hyperlink ref="AY406" r:id="rId397" xr:uid="{7781AE04-1B12-4A53-A5CA-FFAD6F8A0DDD}"/>
    <hyperlink ref="AY407" r:id="rId398" xr:uid="{714103D8-BC68-420C-82CC-8B0A94272058}"/>
    <hyperlink ref="AY408" r:id="rId399" xr:uid="{6CE3306D-E662-4477-9894-CF308E08F130}"/>
    <hyperlink ref="AY410" r:id="rId400" xr:uid="{B9CFAF76-6B84-4FD4-A566-32A222A9E84D}"/>
    <hyperlink ref="AY409" r:id="rId401" xr:uid="{D1F01719-4B7E-44B9-810E-6B00FD18E6BD}"/>
    <hyperlink ref="AY411" r:id="rId402" xr:uid="{2BD0C66D-842D-4000-85F0-BD86AA8FDE0A}"/>
    <hyperlink ref="AY402" r:id="rId403" xr:uid="{60452BFB-772A-4BB0-B5BE-EB3B0C05CA90}"/>
    <hyperlink ref="AY405" r:id="rId404" xr:uid="{EC067DFF-A39A-4F24-8B37-21517BEE1F12}"/>
    <hyperlink ref="AY421" r:id="rId405" xr:uid="{DFDC4629-065F-4560-898C-26D723E4C84D}"/>
    <hyperlink ref="AY412" r:id="rId406" xr:uid="{29E264DF-3E4E-4BF5-935D-3866265619F0}"/>
    <hyperlink ref="AY415" r:id="rId407" xr:uid="{7B429912-D9A9-4344-8357-5A08D999AA88}"/>
    <hyperlink ref="AY413" r:id="rId408" xr:uid="{364C18D0-D0D8-40BB-9861-A604BAFBD0FC}"/>
    <hyperlink ref="AY414" r:id="rId409" xr:uid="{97C774F6-A012-4BB2-AF17-CD352BA774EB}"/>
    <hyperlink ref="AY416" r:id="rId410" xr:uid="{E7F12220-AC16-47F6-A635-31DBEBFD5E54}"/>
    <hyperlink ref="AY417" r:id="rId411" xr:uid="{8F4CD4D4-B71F-4887-A1E1-907EF13795AF}"/>
    <hyperlink ref="AY418" r:id="rId412" xr:uid="{F495FF2A-939D-42CB-87AE-A8215D9D4077}"/>
    <hyperlink ref="AY420" r:id="rId413" xr:uid="{1BAC7ED9-8800-481D-A130-81D58953B46F}"/>
    <hyperlink ref="AY422" r:id="rId414" xr:uid="{3D8CD7FE-3088-468D-B112-6ADF209F1849}"/>
    <hyperlink ref="AY423" r:id="rId415" xr:uid="{54E37550-0B1F-4832-BF21-5581EB09B3EE}"/>
    <hyperlink ref="AY419" r:id="rId416" xr:uid="{91550A54-9F3E-4677-82E2-C77A78609F45}"/>
    <hyperlink ref="AY424" r:id="rId417" xr:uid="{53662A3B-1E1E-4B73-8906-63DC8FAAA0B8}"/>
    <hyperlink ref="AY426" r:id="rId418" xr:uid="{61EDA4CA-5659-4A59-8035-AE76DF82D51B}"/>
    <hyperlink ref="AY427" r:id="rId419" xr:uid="{A1216EA5-F9D0-4D7A-B044-84D9DBE67E09}"/>
    <hyperlink ref="AY428" r:id="rId420" xr:uid="{D4F43A75-BDDC-4D6E-A088-9286BF958AC5}"/>
    <hyperlink ref="AY425" r:id="rId421" xr:uid="{7FFE37BF-3286-439B-ACEC-BC503564BD1A}"/>
    <hyperlink ref="AY429" r:id="rId422" xr:uid="{1150BA6F-0262-4246-97F3-9BAB81AC2904}"/>
    <hyperlink ref="AY431" r:id="rId423" xr:uid="{AAD6FB9D-C679-42F2-9379-0FF6955E78EB}"/>
    <hyperlink ref="AY430" r:id="rId424" xr:uid="{62F7EAB8-8E6B-490B-97AB-5D283B73B36D}"/>
    <hyperlink ref="AY432" r:id="rId425" xr:uid="{8174D641-88EF-4267-A062-2895A28EDBEF}"/>
    <hyperlink ref="AY433" r:id="rId426" xr:uid="{8A0987AD-26BD-4BF1-A9F2-898BA1162F09}"/>
    <hyperlink ref="AY434" r:id="rId427" xr:uid="{9801934D-1EA0-46A7-8D3F-F162FEE8E9E4}"/>
    <hyperlink ref="AY435" r:id="rId428" xr:uid="{8E877795-BA99-4E0D-9796-D4DB46185F45}"/>
    <hyperlink ref="AY436" r:id="rId429" xr:uid="{10A5E87B-C688-4A0F-BB20-EE5382668003}"/>
    <hyperlink ref="AY440" r:id="rId430" xr:uid="{13316000-B2CA-451B-B881-CD0AA14915C3}"/>
    <hyperlink ref="AY437" r:id="rId431" xr:uid="{D46DDD7D-96FF-45FE-8F8D-37A538CF7B5E}"/>
    <hyperlink ref="AY438" r:id="rId432" xr:uid="{4707164E-98E4-453E-99C7-74BAB0F58790}"/>
    <hyperlink ref="AY441" r:id="rId433" xr:uid="{3456D0F8-BC73-478A-AF77-A65015242E2D}"/>
    <hyperlink ref="AY439" r:id="rId434" xr:uid="{AC6943F5-3136-4C2A-ABA5-7064156C28E5}"/>
    <hyperlink ref="AY442" r:id="rId435" xr:uid="{FC76D4A9-D880-45BB-86D6-28B2A2BCBE7E}"/>
    <hyperlink ref="AY443" r:id="rId436" xr:uid="{DF2E83C2-15B9-4AE0-BA39-E64636B898F9}"/>
    <hyperlink ref="AY444" r:id="rId437" xr:uid="{4E0B3F95-0970-44CF-9AFB-F9F86F1897CE}"/>
    <hyperlink ref="AY445" r:id="rId438" xr:uid="{6D9BFAE4-ADFF-40BA-AE50-E6A68F427B9D}"/>
    <hyperlink ref="AY446" r:id="rId439" xr:uid="{3E73524C-71BD-469A-BC42-B03D8229C187}"/>
    <hyperlink ref="AY450" r:id="rId440" xr:uid="{63A46557-D2BC-494D-BE15-ED2497CBB59D}"/>
    <hyperlink ref="AY448" r:id="rId441" xr:uid="{C3245982-5352-46ED-8DBC-81C09547A4D8}"/>
    <hyperlink ref="AY447" r:id="rId442" xr:uid="{82136286-ADAD-450A-A702-47E3511BAF33}"/>
    <hyperlink ref="AY449" r:id="rId443" xr:uid="{847399BD-2B5F-419D-8D73-295916040155}"/>
    <hyperlink ref="AY451" r:id="rId444" xr:uid="{2C6F7573-29CA-430C-9EDC-E42EC2B39E6A}"/>
    <hyperlink ref="AY453" r:id="rId445" xr:uid="{0513EBCE-41D0-45C7-9329-CF5479B6D3BB}"/>
    <hyperlink ref="AY452" r:id="rId446" xr:uid="{C0A11526-3C01-4080-ACA6-265DAEDAA446}"/>
    <hyperlink ref="AY454" r:id="rId447" xr:uid="{1C9DF534-C191-4E56-A805-F5FEC7E52DBA}"/>
    <hyperlink ref="AY455" r:id="rId448" xr:uid="{23E1C82C-C577-4FAF-A535-89171DD43DF2}"/>
    <hyperlink ref="AY457" r:id="rId449" xr:uid="{D3FE7F4E-DBEF-414C-9610-EAE1D7FC3B13}"/>
    <hyperlink ref="AY458" r:id="rId450" xr:uid="{E7F4F3FB-92E9-48EB-9D2D-0E49E40BDDF7}"/>
    <hyperlink ref="AY459" r:id="rId451" xr:uid="{78369A98-759F-4FFD-8EC4-A46986285B20}"/>
    <hyperlink ref="AY456" r:id="rId452" xr:uid="{25D41B93-50A3-496D-B49C-704DB44339FC}"/>
    <hyperlink ref="AY460" r:id="rId453" xr:uid="{3E74B38A-8101-496E-A1E1-619968EE79B9}"/>
    <hyperlink ref="AY461" r:id="rId454" xr:uid="{0B11A50C-7E01-4EF7-95F2-C5750E9BB0B1}"/>
    <hyperlink ref="AY462" r:id="rId455" xr:uid="{77116FC3-361E-41BC-B93C-7427AC6300D2}"/>
    <hyperlink ref="AY463" r:id="rId456" xr:uid="{EE63E75F-F3B3-4C8E-90C4-6222D4E1E4BF}"/>
    <hyperlink ref="AY464" r:id="rId457" xr:uid="{3A074F6E-6041-449B-9497-A3A03B52570F}"/>
    <hyperlink ref="AY466" r:id="rId458" xr:uid="{84A882D3-64D1-4E5E-A5A0-C26923803D6F}"/>
    <hyperlink ref="AY467" r:id="rId459" xr:uid="{33A717D8-8E14-439C-83E1-B648ADC81C22}"/>
    <hyperlink ref="AY468" r:id="rId460" xr:uid="{D490F4F9-6DA8-4077-B09D-41EE534D563F}"/>
    <hyperlink ref="AY465" r:id="rId461" xr:uid="{9F03F511-5210-42CA-A1D5-55043A88D0EB}"/>
    <hyperlink ref="AY470" r:id="rId462" xr:uid="{E0F057C1-14D5-42CB-A924-275544428854}"/>
    <hyperlink ref="AY469" r:id="rId463" xr:uid="{00F9A2F0-27FB-428A-BB3E-2739C2F8D3FF}"/>
    <hyperlink ref="AY476" r:id="rId464" xr:uid="{B32FDA08-498B-4F56-8716-831C6A2E64C2}"/>
    <hyperlink ref="AY480" r:id="rId465" xr:uid="{4C1ECC10-2177-403B-9B72-940AC3AF4E14}"/>
    <hyperlink ref="AY471" r:id="rId466" xr:uid="{681807D4-46B6-49F5-BEA7-657864D45950}"/>
    <hyperlink ref="AY472" r:id="rId467" xr:uid="{D305D0C9-1ABE-44CA-BDC4-E2D82C0B6C04}"/>
    <hyperlink ref="AY473" r:id="rId468" xr:uid="{15616D2A-AB59-4E4E-94CC-922CB6B522FD}"/>
    <hyperlink ref="AY475" r:id="rId469" xr:uid="{0DE5380D-3D5B-4851-BDB6-87DA97CECAE4}"/>
    <hyperlink ref="AY478" r:id="rId470" xr:uid="{9D41312C-95D6-4B5F-AEB7-A24613516A3E}"/>
    <hyperlink ref="AY477" r:id="rId471" xr:uid="{95D13671-B843-44F6-9EEA-745978BD8ECE}"/>
    <hyperlink ref="AY479" r:id="rId472" xr:uid="{8E2A5B52-F38A-4254-BB9E-406F12B495BA}"/>
    <hyperlink ref="AY481" r:id="rId473" xr:uid="{1F06FB08-E058-49D3-8C9E-FE210485F191}"/>
    <hyperlink ref="AY482" r:id="rId474" xr:uid="{B208E324-F868-4F35-9930-7795633703D8}"/>
    <hyperlink ref="AY483" r:id="rId475" xr:uid="{33BF72F2-71DA-4A79-B340-D163194CBA08}"/>
    <hyperlink ref="AY484" r:id="rId476" xr:uid="{33DB7EA5-C582-4E66-8FB7-BE9BB71DA5F8}"/>
    <hyperlink ref="AY485" r:id="rId477" xr:uid="{13217A58-5CF8-408A-986D-EF6201701E99}"/>
  </hyperlinks>
  <pageMargins left="0.7" right="0.7" top="0.75" bottom="0.75" header="0.3" footer="0.3"/>
  <pageSetup orientation="portrait" horizontalDpi="300" verticalDpi="300" r:id="rId478"/>
  <drawing r:id="rId47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D92D-FB2C-44CB-AD0B-8C885342ED72}">
  <dimension ref="A1:BQ590"/>
  <sheetViews>
    <sheetView showGridLines="0" zoomScaleNormal="100" workbookViewId="0">
      <selection activeCell="H13" sqref="H13"/>
    </sheetView>
  </sheetViews>
  <sheetFormatPr baseColWidth="10" defaultRowHeight="15" x14ac:dyDescent="0.25"/>
  <cols>
    <col min="1" max="1" width="2.5703125" customWidth="1"/>
    <col min="2" max="2" width="9.28515625" customWidth="1"/>
    <col min="3" max="3" width="13.5703125" customWidth="1"/>
    <col min="4" max="4" width="26.28515625" customWidth="1"/>
    <col min="5" max="5" width="19.28515625" customWidth="1"/>
    <col min="6" max="6" width="16.140625" style="178" customWidth="1"/>
    <col min="7" max="7" width="14.140625" customWidth="1"/>
    <col min="8" max="8" width="15.7109375" customWidth="1"/>
    <col min="9" max="9" width="13.7109375" style="174" customWidth="1"/>
    <col min="10" max="10" width="24" style="178" customWidth="1"/>
    <col min="11" max="11" width="14.85546875" style="178" customWidth="1"/>
    <col min="12" max="12" width="17.5703125" style="178" customWidth="1"/>
    <col min="13" max="13" width="17.28515625" style="178" customWidth="1"/>
    <col min="14" max="14" width="16.42578125" style="207" customWidth="1"/>
    <col min="15" max="15" width="11.85546875" style="208" customWidth="1"/>
    <col min="16" max="16" width="14.85546875" style="209" customWidth="1"/>
    <col min="17" max="17" width="18.42578125" style="208" customWidth="1"/>
    <col min="18" max="18" width="14.7109375" style="209" customWidth="1"/>
    <col min="19" max="19" width="15.7109375" customWidth="1"/>
    <col min="20" max="20" width="14.140625" customWidth="1"/>
    <col min="21" max="21" width="14.42578125" customWidth="1"/>
    <col min="22" max="22" width="17.140625" customWidth="1"/>
    <col min="23" max="23" width="15.140625" customWidth="1"/>
    <col min="24" max="25" width="16.7109375" customWidth="1"/>
    <col min="26" max="26" width="14.42578125" customWidth="1"/>
    <col min="27" max="27" width="12" customWidth="1"/>
    <col min="28" max="28" width="11.7109375" customWidth="1"/>
    <col min="29" max="29" width="13.5703125" customWidth="1"/>
    <col min="30" max="30" width="13.42578125" customWidth="1"/>
    <col min="31" max="31" width="16.140625" customWidth="1"/>
    <col min="32" max="32" width="13.5703125" customWidth="1"/>
    <col min="33" max="33" width="16.5703125" customWidth="1"/>
    <col min="34" max="34" width="14.28515625" customWidth="1"/>
    <col min="35" max="35" width="14.5703125" customWidth="1"/>
    <col min="36" max="36" width="15.5703125" customWidth="1"/>
    <col min="37" max="37" width="15.85546875" customWidth="1"/>
    <col min="38" max="38" width="15.140625" customWidth="1"/>
    <col min="39" max="39" width="15.42578125" customWidth="1"/>
    <col min="40" max="40" width="16.5703125" style="210" customWidth="1"/>
    <col min="41" max="41" width="14.85546875" customWidth="1"/>
    <col min="42" max="42" width="17.5703125" style="210" customWidth="1"/>
    <col min="43" max="43" width="14.7109375" customWidth="1"/>
    <col min="44" max="44" width="14.28515625" customWidth="1"/>
    <col min="45" max="45" width="15.5703125" customWidth="1"/>
    <col min="46" max="46" width="17.7109375" customWidth="1"/>
    <col min="47" max="47" width="19" customWidth="1"/>
    <col min="48" max="48" width="12" customWidth="1"/>
    <col min="49" max="49" width="14.42578125" customWidth="1"/>
    <col min="50" max="50" width="12.42578125" customWidth="1"/>
    <col min="51" max="51" width="11.42578125" style="178" customWidth="1"/>
    <col min="52" max="52" width="11.42578125" customWidth="1"/>
    <col min="53" max="53" width="22.28515625" customWidth="1"/>
  </cols>
  <sheetData>
    <row r="1" spans="1:69" ht="7.5" customHeight="1" x14ac:dyDescent="0.25">
      <c r="V1" s="1"/>
    </row>
    <row r="2" spans="1:69" ht="11.25" customHeight="1" thickBot="1" x14ac:dyDescent="0.3">
      <c r="H2" s="2"/>
      <c r="V2" s="1"/>
    </row>
    <row r="3" spans="1:69" ht="31.5" customHeight="1" thickBot="1" x14ac:dyDescent="0.3">
      <c r="B3" s="502"/>
      <c r="C3" s="503"/>
      <c r="D3" s="508" t="s">
        <v>70</v>
      </c>
      <c r="E3" s="509"/>
      <c r="F3" s="509"/>
      <c r="G3" s="510"/>
      <c r="H3" s="514" t="s">
        <v>0</v>
      </c>
      <c r="I3" s="515"/>
      <c r="J3" s="211" t="s">
        <v>75</v>
      </c>
      <c r="K3" s="212"/>
      <c r="L3" s="213"/>
      <c r="M3" s="213"/>
      <c r="N3" s="214"/>
      <c r="O3" s="215"/>
      <c r="P3" s="216"/>
      <c r="Q3" s="215"/>
      <c r="R3" s="216"/>
      <c r="S3" s="5"/>
      <c r="T3" s="5"/>
      <c r="U3" s="5"/>
      <c r="V3" s="6"/>
      <c r="W3" s="6"/>
      <c r="X3" s="5"/>
      <c r="Y3" s="6"/>
      <c r="Z3" s="5"/>
      <c r="AA3" s="6"/>
      <c r="AB3" s="5"/>
      <c r="AC3" s="6"/>
      <c r="AD3" s="5"/>
      <c r="AE3" s="6"/>
      <c r="AF3" s="5"/>
      <c r="AG3" s="6"/>
      <c r="AH3" s="5"/>
      <c r="AI3" s="6"/>
      <c r="AJ3" s="5"/>
      <c r="AK3" s="6"/>
      <c r="AL3" s="5"/>
      <c r="AM3" s="6"/>
      <c r="AN3" s="217"/>
      <c r="AO3" s="5"/>
      <c r="AP3" s="217"/>
      <c r="AQ3" s="5"/>
      <c r="AR3" s="5"/>
      <c r="AS3" s="5"/>
      <c r="AT3" s="6"/>
      <c r="AU3" s="5"/>
      <c r="AV3" s="6"/>
      <c r="AW3" s="5"/>
      <c r="AX3" s="6"/>
      <c r="AY3" s="213"/>
      <c r="AZ3" s="6"/>
      <c r="BA3" s="5"/>
    </row>
    <row r="4" spans="1:69" ht="15.75" thickBot="1" x14ac:dyDescent="0.3">
      <c r="B4" s="504"/>
      <c r="C4" s="505"/>
      <c r="D4" s="511"/>
      <c r="E4" s="512"/>
      <c r="F4" s="512"/>
      <c r="G4" s="513"/>
      <c r="H4" s="516"/>
      <c r="I4" s="517"/>
      <c r="J4" s="218">
        <v>1000</v>
      </c>
      <c r="K4" s="211" t="s">
        <v>1</v>
      </c>
      <c r="L4" s="213"/>
      <c r="M4" s="213"/>
      <c r="N4" s="214"/>
      <c r="O4" s="215"/>
      <c r="P4" s="216"/>
      <c r="Q4" s="215"/>
      <c r="R4" s="216"/>
      <c r="S4" s="5"/>
      <c r="T4" s="5"/>
      <c r="U4" s="5"/>
      <c r="V4" s="6"/>
      <c r="W4" s="6"/>
      <c r="X4" s="5"/>
      <c r="Y4" s="6"/>
      <c r="Z4" s="5"/>
      <c r="AA4" s="6"/>
      <c r="AB4" s="5"/>
      <c r="AC4" s="6"/>
      <c r="AD4" s="5"/>
      <c r="AE4" s="6"/>
      <c r="AF4" s="5"/>
      <c r="AG4" s="6"/>
      <c r="AH4" s="5"/>
      <c r="AI4" s="6"/>
      <c r="AJ4" s="5"/>
      <c r="AK4" s="6"/>
      <c r="AL4" s="5"/>
      <c r="AM4" s="6"/>
      <c r="AN4" s="217"/>
      <c r="AO4" s="5"/>
      <c r="AP4" s="217"/>
      <c r="AQ4" s="5"/>
      <c r="AR4" s="5"/>
      <c r="AS4" s="5"/>
      <c r="AT4" s="6"/>
      <c r="AU4" s="5"/>
      <c r="AV4" s="6"/>
      <c r="AW4" s="5"/>
      <c r="AX4" s="6"/>
      <c r="AY4" s="213"/>
      <c r="AZ4" s="6"/>
      <c r="BA4" s="5"/>
    </row>
    <row r="5" spans="1:69" ht="23.25" customHeight="1" thickBot="1" x14ac:dyDescent="0.3">
      <c r="B5" s="504"/>
      <c r="C5" s="505"/>
      <c r="D5" s="7" t="s">
        <v>2</v>
      </c>
      <c r="E5" s="8"/>
      <c r="F5" s="520" t="s">
        <v>223</v>
      </c>
      <c r="G5" s="520"/>
      <c r="H5" s="518"/>
      <c r="I5" s="519"/>
      <c r="J5" s="219">
        <f>+K6*J4</f>
        <v>1300000000</v>
      </c>
      <c r="K5" s="220" t="s">
        <v>3</v>
      </c>
      <c r="L5" s="213"/>
      <c r="M5" s="213"/>
      <c r="N5" s="214"/>
      <c r="O5" s="215"/>
      <c r="P5" s="216"/>
      <c r="Q5" s="215"/>
      <c r="R5" s="216"/>
      <c r="S5" s="5"/>
      <c r="T5" s="5"/>
      <c r="U5" s="5"/>
      <c r="V5" s="6"/>
      <c r="W5" s="6"/>
      <c r="X5" s="6"/>
      <c r="Y5" s="6"/>
      <c r="Z5" s="6"/>
      <c r="AA5" s="6"/>
      <c r="AB5" s="521" t="s">
        <v>4</v>
      </c>
      <c r="AC5" s="522"/>
      <c r="AD5" s="522"/>
      <c r="AE5" s="522"/>
      <c r="AF5" s="522"/>
      <c r="AG5" s="522"/>
      <c r="AH5" s="522"/>
      <c r="AI5" s="522"/>
      <c r="AJ5" s="522"/>
      <c r="AK5" s="522"/>
      <c r="AL5" s="522"/>
      <c r="AM5" s="523"/>
      <c r="AN5" s="217"/>
      <c r="AO5" s="5"/>
      <c r="AP5" s="217"/>
      <c r="AQ5" s="5"/>
      <c r="AR5" s="5"/>
      <c r="AS5" s="5"/>
      <c r="AT5" s="5"/>
      <c r="AU5" s="5"/>
      <c r="AV5" s="5"/>
      <c r="AW5" s="5"/>
      <c r="AX5" s="5"/>
      <c r="AY5" s="213"/>
      <c r="AZ5" s="5"/>
      <c r="BA5" s="5"/>
    </row>
    <row r="6" spans="1:69" s="12" customFormat="1" ht="23.25" customHeight="1" thickBot="1" x14ac:dyDescent="0.3">
      <c r="B6" s="506"/>
      <c r="C6" s="507"/>
      <c r="D6" s="13" t="s">
        <v>5</v>
      </c>
      <c r="E6" s="530" t="s">
        <v>1481</v>
      </c>
      <c r="F6" s="530"/>
      <c r="G6" s="531"/>
      <c r="H6" s="21" t="s">
        <v>76</v>
      </c>
      <c r="I6" s="221"/>
      <c r="J6" s="222"/>
      <c r="K6" s="223">
        <v>1300000</v>
      </c>
      <c r="L6" s="213"/>
      <c r="M6" s="555" t="s">
        <v>6</v>
      </c>
      <c r="N6" s="556"/>
      <c r="O6" s="555" t="s">
        <v>7</v>
      </c>
      <c r="P6" s="556"/>
      <c r="Q6" s="557"/>
      <c r="R6" s="558" t="s">
        <v>8</v>
      </c>
      <c r="S6" s="559"/>
      <c r="T6" s="499" t="s">
        <v>9</v>
      </c>
      <c r="U6" s="500"/>
      <c r="V6" s="501"/>
      <c r="W6" s="521" t="s">
        <v>10</v>
      </c>
      <c r="X6" s="522"/>
      <c r="Y6" s="522"/>
      <c r="Z6" s="522"/>
      <c r="AA6" s="523"/>
      <c r="AB6" s="521" t="s">
        <v>11</v>
      </c>
      <c r="AC6" s="522"/>
      <c r="AD6" s="522"/>
      <c r="AE6" s="522"/>
      <c r="AF6" s="523"/>
      <c r="AG6" s="499" t="s">
        <v>12</v>
      </c>
      <c r="AH6" s="500"/>
      <c r="AI6" s="501"/>
      <c r="AJ6" s="499" t="s">
        <v>13</v>
      </c>
      <c r="AK6" s="500"/>
      <c r="AL6" s="500"/>
      <c r="AM6" s="501"/>
      <c r="AN6" s="217"/>
      <c r="AO6" s="499" t="s">
        <v>77</v>
      </c>
      <c r="AP6" s="501"/>
      <c r="AQ6" s="499" t="s">
        <v>14</v>
      </c>
      <c r="AR6" s="500"/>
      <c r="AS6" s="500"/>
      <c r="AT6" s="500"/>
      <c r="AU6" s="501"/>
      <c r="AV6" s="499" t="s">
        <v>73</v>
      </c>
      <c r="AW6" s="500"/>
      <c r="AX6" s="501"/>
      <c r="AY6" s="499" t="s">
        <v>15</v>
      </c>
      <c r="AZ6" s="500"/>
      <c r="BA6" s="501"/>
    </row>
    <row r="7" spans="1:69" s="238" customFormat="1" ht="105.75" thickBot="1" x14ac:dyDescent="0.3">
      <c r="A7" s="224"/>
      <c r="B7" s="225" t="s">
        <v>16</v>
      </c>
      <c r="C7" s="226" t="s">
        <v>17</v>
      </c>
      <c r="D7" s="227" t="s">
        <v>18</v>
      </c>
      <c r="E7" s="228" t="s">
        <v>19</v>
      </c>
      <c r="F7" s="228" t="s">
        <v>20</v>
      </c>
      <c r="G7" s="227" t="s">
        <v>21</v>
      </c>
      <c r="H7" s="225" t="s">
        <v>22</v>
      </c>
      <c r="I7" s="225" t="s">
        <v>71</v>
      </c>
      <c r="J7" s="225" t="s">
        <v>23</v>
      </c>
      <c r="K7" s="225" t="s">
        <v>24</v>
      </c>
      <c r="L7" s="225" t="s">
        <v>25</v>
      </c>
      <c r="M7" s="225" t="s">
        <v>26</v>
      </c>
      <c r="N7" s="226" t="s">
        <v>27</v>
      </c>
      <c r="O7" s="226" t="s">
        <v>28</v>
      </c>
      <c r="P7" s="229" t="s">
        <v>29</v>
      </c>
      <c r="Q7" s="225" t="s">
        <v>30</v>
      </c>
      <c r="R7" s="229" t="s">
        <v>31</v>
      </c>
      <c r="S7" s="225" t="s">
        <v>32</v>
      </c>
      <c r="T7" s="225" t="s">
        <v>33</v>
      </c>
      <c r="U7" s="226" t="s">
        <v>34</v>
      </c>
      <c r="V7" s="225" t="s">
        <v>35</v>
      </c>
      <c r="W7" s="225" t="s">
        <v>69</v>
      </c>
      <c r="X7" s="225" t="s">
        <v>36</v>
      </c>
      <c r="Y7" s="225" t="s">
        <v>37</v>
      </c>
      <c r="Z7" s="230" t="s">
        <v>38</v>
      </c>
      <c r="AA7" s="231" t="s">
        <v>39</v>
      </c>
      <c r="AB7" s="225" t="s">
        <v>40</v>
      </c>
      <c r="AC7" s="225" t="s">
        <v>41</v>
      </c>
      <c r="AD7" s="225" t="s">
        <v>42</v>
      </c>
      <c r="AE7" s="230" t="s">
        <v>43</v>
      </c>
      <c r="AF7" s="231" t="s">
        <v>44</v>
      </c>
      <c r="AG7" s="225" t="s">
        <v>45</v>
      </c>
      <c r="AH7" s="225" t="s">
        <v>46</v>
      </c>
      <c r="AI7" s="230" t="s">
        <v>47</v>
      </c>
      <c r="AJ7" s="225" t="s">
        <v>48</v>
      </c>
      <c r="AK7" s="230" t="s">
        <v>49</v>
      </c>
      <c r="AL7" s="230" t="s">
        <v>50</v>
      </c>
      <c r="AM7" s="231" t="s">
        <v>51</v>
      </c>
      <c r="AN7" s="232" t="s">
        <v>52</v>
      </c>
      <c r="AO7" s="225" t="s">
        <v>78</v>
      </c>
      <c r="AP7" s="233" t="s">
        <v>79</v>
      </c>
      <c r="AQ7" s="225" t="s">
        <v>53</v>
      </c>
      <c r="AR7" s="225" t="s">
        <v>54</v>
      </c>
      <c r="AS7" s="225" t="s">
        <v>55</v>
      </c>
      <c r="AT7" s="234" t="s">
        <v>56</v>
      </c>
      <c r="AU7" s="235" t="s">
        <v>57</v>
      </c>
      <c r="AV7" s="236" t="s">
        <v>58</v>
      </c>
      <c r="AW7" s="225" t="s">
        <v>59</v>
      </c>
      <c r="AX7" s="225" t="s">
        <v>60</v>
      </c>
      <c r="AY7" s="226" t="s">
        <v>61</v>
      </c>
      <c r="AZ7" s="226" t="s">
        <v>62</v>
      </c>
      <c r="BA7" s="226" t="s">
        <v>63</v>
      </c>
      <c r="BB7" s="237"/>
      <c r="BC7" s="237"/>
      <c r="BD7" s="237"/>
      <c r="BE7" s="237"/>
      <c r="BF7" s="237"/>
      <c r="BG7" s="237"/>
      <c r="BH7" s="237"/>
      <c r="BI7" s="237"/>
      <c r="BJ7" s="237"/>
      <c r="BK7" s="237"/>
      <c r="BL7" s="237"/>
      <c r="BM7" s="237"/>
      <c r="BN7" s="237"/>
      <c r="BO7" s="237"/>
      <c r="BP7" s="237"/>
      <c r="BQ7" s="237"/>
    </row>
    <row r="8" spans="1:69" s="207" customFormat="1" x14ac:dyDescent="0.25">
      <c r="B8" s="49">
        <v>2024</v>
      </c>
      <c r="C8" s="49">
        <v>891780111</v>
      </c>
      <c r="D8" s="55" t="s">
        <v>64</v>
      </c>
      <c r="E8" s="130" t="s">
        <v>1482</v>
      </c>
      <c r="F8" s="446" t="s">
        <v>1483</v>
      </c>
      <c r="G8" s="327">
        <v>0</v>
      </c>
      <c r="H8" s="563" t="s">
        <v>72</v>
      </c>
      <c r="I8" s="49" t="s">
        <v>723</v>
      </c>
      <c r="J8" s="130" t="s">
        <v>1484</v>
      </c>
      <c r="K8" s="206">
        <v>13000000</v>
      </c>
      <c r="L8" s="49" t="s">
        <v>67</v>
      </c>
      <c r="M8" s="447" t="s">
        <v>1485</v>
      </c>
      <c r="N8" s="54">
        <v>1079915385</v>
      </c>
      <c r="O8" s="448">
        <v>35</v>
      </c>
      <c r="P8" s="449">
        <v>45306</v>
      </c>
      <c r="Q8" s="206">
        <v>807300000</v>
      </c>
      <c r="R8" s="449">
        <v>45323</v>
      </c>
      <c r="S8" s="206">
        <v>13000000</v>
      </c>
      <c r="T8" s="53" t="s">
        <v>66</v>
      </c>
      <c r="U8" s="482">
        <v>57461852</v>
      </c>
      <c r="V8" s="54" t="s">
        <v>1487</v>
      </c>
      <c r="W8" s="449">
        <v>45323</v>
      </c>
      <c r="X8" s="449">
        <v>45323</v>
      </c>
      <c r="Y8" s="450" t="s">
        <v>74</v>
      </c>
      <c r="Z8" s="449">
        <v>45473</v>
      </c>
      <c r="AA8" s="327">
        <f t="shared" ref="AA8:AA73" si="0">+IF(Y8="1800-01-01",Z8-X8,Z8-Y8)</f>
        <v>150</v>
      </c>
      <c r="AB8" s="53">
        <v>0</v>
      </c>
      <c r="AC8" s="57">
        <v>0</v>
      </c>
      <c r="AD8" s="53">
        <v>0</v>
      </c>
      <c r="AE8" s="451" t="s">
        <v>74</v>
      </c>
      <c r="AF8" s="327">
        <f t="shared" ref="AF8:AF73" si="1">+IF(AE8="1800-01-01",0,AE8-Z8)</f>
        <v>0</v>
      </c>
      <c r="AG8" s="53">
        <v>0</v>
      </c>
      <c r="AH8" s="53">
        <v>0</v>
      </c>
      <c r="AI8" s="451" t="s">
        <v>74</v>
      </c>
      <c r="AJ8" s="53">
        <v>0</v>
      </c>
      <c r="AK8" s="451" t="s">
        <v>74</v>
      </c>
      <c r="AL8" s="451" t="s">
        <v>74</v>
      </c>
      <c r="AM8" s="446">
        <f t="shared" ref="AM8:AM73" si="2">+IF(AK8="1800-01-01",0,AL8-AK8)</f>
        <v>0</v>
      </c>
      <c r="AN8" s="485">
        <f>+K8+AC8-AH8</f>
        <v>13000000</v>
      </c>
      <c r="AO8" s="53" t="s">
        <v>66</v>
      </c>
      <c r="AP8" s="488">
        <v>13000000</v>
      </c>
      <c r="AQ8" s="53" t="s">
        <v>94</v>
      </c>
      <c r="AR8" s="130">
        <v>0</v>
      </c>
      <c r="AS8" s="451" t="s">
        <v>74</v>
      </c>
      <c r="AT8" s="495">
        <f t="shared" ref="AT8:AT73" si="3">+AN8-AU8</f>
        <v>13000000</v>
      </c>
      <c r="AU8" s="206">
        <v>0</v>
      </c>
      <c r="AV8" s="65">
        <f t="shared" ref="AV8:AV73" si="4">+IFERROR(AT8/AN8,"_")</f>
        <v>1</v>
      </c>
      <c r="AW8" s="451" t="s">
        <v>74</v>
      </c>
      <c r="AX8" s="130" t="s">
        <v>80</v>
      </c>
      <c r="AY8" s="446" t="s">
        <v>1488</v>
      </c>
      <c r="AZ8" s="49" t="s">
        <v>66</v>
      </c>
      <c r="BA8" s="49" t="s">
        <v>66</v>
      </c>
    </row>
    <row r="9" spans="1:69" s="207" customFormat="1" x14ac:dyDescent="0.25">
      <c r="B9" s="68">
        <v>2024</v>
      </c>
      <c r="C9" s="68">
        <v>891780111</v>
      </c>
      <c r="D9" s="88" t="s">
        <v>64</v>
      </c>
      <c r="E9" s="74" t="s">
        <v>1489</v>
      </c>
      <c r="F9" s="188" t="s">
        <v>1490</v>
      </c>
      <c r="G9" s="251">
        <v>0</v>
      </c>
      <c r="H9" s="564" t="s">
        <v>72</v>
      </c>
      <c r="I9" s="68" t="s">
        <v>723</v>
      </c>
      <c r="J9" s="74" t="s">
        <v>1491</v>
      </c>
      <c r="K9" s="203">
        <v>13970000</v>
      </c>
      <c r="L9" s="68" t="s">
        <v>67</v>
      </c>
      <c r="M9" s="453" t="s">
        <v>1492</v>
      </c>
      <c r="N9" s="72">
        <v>80875536</v>
      </c>
      <c r="O9" s="454">
        <v>194</v>
      </c>
      <c r="P9" s="455">
        <v>45321</v>
      </c>
      <c r="Q9" s="203">
        <v>80000000</v>
      </c>
      <c r="R9" s="455">
        <v>45337</v>
      </c>
      <c r="S9" s="203">
        <v>13970000</v>
      </c>
      <c r="T9" s="67" t="s">
        <v>66</v>
      </c>
      <c r="U9" s="86">
        <v>85155551</v>
      </c>
      <c r="V9" s="72" t="s">
        <v>1493</v>
      </c>
      <c r="W9" s="455">
        <v>45337</v>
      </c>
      <c r="X9" s="455">
        <v>45337</v>
      </c>
      <c r="Y9" s="456" t="s">
        <v>74</v>
      </c>
      <c r="Z9" s="455">
        <v>45412</v>
      </c>
      <c r="AA9" s="251">
        <f t="shared" si="0"/>
        <v>75</v>
      </c>
      <c r="AB9" s="67">
        <v>0</v>
      </c>
      <c r="AC9" s="75">
        <v>0</v>
      </c>
      <c r="AD9" s="67">
        <v>0</v>
      </c>
      <c r="AE9" s="457" t="s">
        <v>74</v>
      </c>
      <c r="AF9" s="251">
        <f t="shared" si="1"/>
        <v>0</v>
      </c>
      <c r="AG9" s="67">
        <v>0</v>
      </c>
      <c r="AH9" s="67">
        <v>0</v>
      </c>
      <c r="AI9" s="457" t="s">
        <v>74</v>
      </c>
      <c r="AJ9" s="67">
        <v>0</v>
      </c>
      <c r="AK9" s="457" t="s">
        <v>74</v>
      </c>
      <c r="AL9" s="457" t="s">
        <v>74</v>
      </c>
      <c r="AM9" s="188">
        <f t="shared" si="2"/>
        <v>0</v>
      </c>
      <c r="AN9" s="463">
        <f>+K9+AC9-AH9</f>
        <v>13970000</v>
      </c>
      <c r="AO9" s="67" t="s">
        <v>66</v>
      </c>
      <c r="AP9" s="489">
        <v>13970000</v>
      </c>
      <c r="AQ9" s="67" t="s">
        <v>94</v>
      </c>
      <c r="AR9" s="74">
        <v>0</v>
      </c>
      <c r="AS9" s="457" t="s">
        <v>74</v>
      </c>
      <c r="AT9" s="496">
        <f t="shared" si="3"/>
        <v>13970000</v>
      </c>
      <c r="AU9" s="203">
        <v>0</v>
      </c>
      <c r="AV9" s="83">
        <f t="shared" si="4"/>
        <v>1</v>
      </c>
      <c r="AW9" s="457" t="s">
        <v>74</v>
      </c>
      <c r="AX9" s="74" t="s">
        <v>80</v>
      </c>
      <c r="AY9" s="188" t="s">
        <v>1494</v>
      </c>
      <c r="AZ9" s="68" t="s">
        <v>66</v>
      </c>
      <c r="BA9" s="68" t="s">
        <v>66</v>
      </c>
    </row>
    <row r="10" spans="1:69" s="207" customFormat="1" x14ac:dyDescent="0.25">
      <c r="B10" s="68">
        <v>2024</v>
      </c>
      <c r="C10" s="68">
        <v>891780111</v>
      </c>
      <c r="D10" s="88" t="s">
        <v>64</v>
      </c>
      <c r="E10" s="74" t="s">
        <v>1495</v>
      </c>
      <c r="F10" s="188" t="s">
        <v>1496</v>
      </c>
      <c r="G10" s="251">
        <v>0</v>
      </c>
      <c r="H10" s="564" t="s">
        <v>72</v>
      </c>
      <c r="I10" s="68" t="s">
        <v>723</v>
      </c>
      <c r="J10" s="74" t="s">
        <v>1497</v>
      </c>
      <c r="K10" s="203">
        <v>10000000</v>
      </c>
      <c r="L10" s="68" t="s">
        <v>67</v>
      </c>
      <c r="M10" s="453" t="s">
        <v>1498</v>
      </c>
      <c r="N10" s="72">
        <v>1082912748</v>
      </c>
      <c r="O10" s="454">
        <v>184</v>
      </c>
      <c r="P10" s="455">
        <v>45321</v>
      </c>
      <c r="Q10" s="203">
        <v>210000000</v>
      </c>
      <c r="R10" s="455">
        <v>45356</v>
      </c>
      <c r="S10" s="203">
        <v>10000000</v>
      </c>
      <c r="T10" s="67" t="s">
        <v>66</v>
      </c>
      <c r="U10" s="86">
        <v>19474750</v>
      </c>
      <c r="V10" s="72" t="s">
        <v>1499</v>
      </c>
      <c r="W10" s="455">
        <v>45356</v>
      </c>
      <c r="X10" s="455">
        <v>45356</v>
      </c>
      <c r="Y10" s="456" t="s">
        <v>74</v>
      </c>
      <c r="Z10" s="455">
        <v>45473</v>
      </c>
      <c r="AA10" s="251">
        <f t="shared" si="0"/>
        <v>117</v>
      </c>
      <c r="AB10" s="67">
        <v>0</v>
      </c>
      <c r="AC10" s="75">
        <v>0</v>
      </c>
      <c r="AD10" s="67">
        <v>0</v>
      </c>
      <c r="AE10" s="457" t="s">
        <v>74</v>
      </c>
      <c r="AF10" s="251">
        <f t="shared" si="1"/>
        <v>0</v>
      </c>
      <c r="AG10" s="67">
        <v>0</v>
      </c>
      <c r="AH10" s="67">
        <v>0</v>
      </c>
      <c r="AI10" s="457" t="s">
        <v>74</v>
      </c>
      <c r="AJ10" s="67">
        <v>0</v>
      </c>
      <c r="AK10" s="457" t="s">
        <v>74</v>
      </c>
      <c r="AL10" s="457" t="s">
        <v>74</v>
      </c>
      <c r="AM10" s="188">
        <f t="shared" si="2"/>
        <v>0</v>
      </c>
      <c r="AN10" s="463">
        <f>+K10+AC10-AH10</f>
        <v>10000000</v>
      </c>
      <c r="AO10" s="67" t="s">
        <v>66</v>
      </c>
      <c r="AP10" s="489">
        <v>10000000</v>
      </c>
      <c r="AQ10" s="67" t="s">
        <v>94</v>
      </c>
      <c r="AR10" s="74">
        <v>0</v>
      </c>
      <c r="AS10" s="457" t="s">
        <v>74</v>
      </c>
      <c r="AT10" s="496">
        <f t="shared" si="3"/>
        <v>10000000</v>
      </c>
      <c r="AU10" s="203">
        <v>0</v>
      </c>
      <c r="AV10" s="83">
        <f t="shared" si="4"/>
        <v>1</v>
      </c>
      <c r="AW10" s="457" t="s">
        <v>74</v>
      </c>
      <c r="AX10" s="74" t="s">
        <v>80</v>
      </c>
      <c r="AY10" s="188" t="s">
        <v>1500</v>
      </c>
      <c r="AZ10" s="68" t="s">
        <v>66</v>
      </c>
      <c r="BA10" s="68" t="s">
        <v>66</v>
      </c>
    </row>
    <row r="11" spans="1:69" s="207" customFormat="1" x14ac:dyDescent="0.25">
      <c r="B11" s="68">
        <v>2024</v>
      </c>
      <c r="C11" s="68">
        <v>891780111</v>
      </c>
      <c r="D11" s="88" t="s">
        <v>64</v>
      </c>
      <c r="E11" s="74" t="s">
        <v>1501</v>
      </c>
      <c r="F11" s="72" t="s">
        <v>1502</v>
      </c>
      <c r="G11" s="251">
        <v>0</v>
      </c>
      <c r="H11" s="564" t="s">
        <v>72</v>
      </c>
      <c r="I11" s="68" t="s">
        <v>723</v>
      </c>
      <c r="J11" s="74" t="s">
        <v>1503</v>
      </c>
      <c r="K11" s="203">
        <v>6133333</v>
      </c>
      <c r="L11" s="68" t="s">
        <v>67</v>
      </c>
      <c r="M11" s="453" t="s">
        <v>1504</v>
      </c>
      <c r="N11" s="72">
        <v>84451753</v>
      </c>
      <c r="O11" s="454">
        <v>559</v>
      </c>
      <c r="P11" s="455">
        <v>45355</v>
      </c>
      <c r="Q11" s="203">
        <v>524300000</v>
      </c>
      <c r="R11" s="455">
        <v>45394</v>
      </c>
      <c r="S11" s="203">
        <f>+K11</f>
        <v>6133333</v>
      </c>
      <c r="T11" s="67" t="s">
        <v>66</v>
      </c>
      <c r="U11" s="86">
        <v>36669284</v>
      </c>
      <c r="V11" s="72" t="s">
        <v>1505</v>
      </c>
      <c r="W11" s="455">
        <v>45394</v>
      </c>
      <c r="X11" s="455">
        <v>45394</v>
      </c>
      <c r="Y11" s="456" t="s">
        <v>74</v>
      </c>
      <c r="Z11" s="455">
        <v>45473</v>
      </c>
      <c r="AA11" s="251">
        <f t="shared" si="0"/>
        <v>79</v>
      </c>
      <c r="AB11" s="67">
        <v>0</v>
      </c>
      <c r="AC11" s="75">
        <v>0</v>
      </c>
      <c r="AD11" s="67">
        <v>0</v>
      </c>
      <c r="AE11" s="457" t="s">
        <v>74</v>
      </c>
      <c r="AF11" s="251">
        <f t="shared" si="1"/>
        <v>0</v>
      </c>
      <c r="AG11" s="67">
        <v>0</v>
      </c>
      <c r="AH11" s="67">
        <v>0</v>
      </c>
      <c r="AI11" s="457" t="s">
        <v>74</v>
      </c>
      <c r="AJ11" s="67">
        <v>0</v>
      </c>
      <c r="AK11" s="457" t="s">
        <v>74</v>
      </c>
      <c r="AL11" s="457" t="s">
        <v>74</v>
      </c>
      <c r="AM11" s="188">
        <f t="shared" si="2"/>
        <v>0</v>
      </c>
      <c r="AN11" s="463">
        <f>+K11+AC11-AH11</f>
        <v>6133333</v>
      </c>
      <c r="AO11" s="67" t="s">
        <v>66</v>
      </c>
      <c r="AP11" s="489">
        <v>6133333</v>
      </c>
      <c r="AQ11" s="67" t="s">
        <v>94</v>
      </c>
      <c r="AR11" s="74">
        <v>0</v>
      </c>
      <c r="AS11" s="457" t="s">
        <v>74</v>
      </c>
      <c r="AT11" s="496">
        <f t="shared" si="3"/>
        <v>6133333</v>
      </c>
      <c r="AU11" s="203">
        <v>0</v>
      </c>
      <c r="AV11" s="83">
        <f t="shared" si="4"/>
        <v>1</v>
      </c>
      <c r="AW11" s="457" t="s">
        <v>74</v>
      </c>
      <c r="AX11" s="74" t="s">
        <v>80</v>
      </c>
      <c r="AY11" s="458" t="s">
        <v>1506</v>
      </c>
      <c r="AZ11" s="68" t="s">
        <v>66</v>
      </c>
      <c r="BA11" s="68" t="s">
        <v>66</v>
      </c>
    </row>
    <row r="12" spans="1:69" s="207" customFormat="1" x14ac:dyDescent="0.25">
      <c r="B12" s="68">
        <v>2024</v>
      </c>
      <c r="C12" s="68">
        <v>891780111</v>
      </c>
      <c r="D12" s="88" t="s">
        <v>64</v>
      </c>
      <c r="E12" s="74" t="s">
        <v>1507</v>
      </c>
      <c r="F12" s="72" t="s">
        <v>1508</v>
      </c>
      <c r="G12" s="251">
        <v>0</v>
      </c>
      <c r="H12" s="564" t="s">
        <v>72</v>
      </c>
      <c r="I12" s="68" t="s">
        <v>723</v>
      </c>
      <c r="J12" s="74" t="s">
        <v>1509</v>
      </c>
      <c r="K12" s="203">
        <v>15000000</v>
      </c>
      <c r="L12" s="68" t="s">
        <v>67</v>
      </c>
      <c r="M12" s="453" t="s">
        <v>1510</v>
      </c>
      <c r="N12" s="459">
        <v>22647780</v>
      </c>
      <c r="O12" s="454">
        <v>380</v>
      </c>
      <c r="P12" s="455">
        <v>45338</v>
      </c>
      <c r="Q12" s="203">
        <v>92978545.349999994</v>
      </c>
      <c r="R12" s="455">
        <v>45406</v>
      </c>
      <c r="S12" s="203">
        <f>+K12</f>
        <v>15000000</v>
      </c>
      <c r="T12" s="67" t="s">
        <v>66</v>
      </c>
      <c r="U12" s="86">
        <v>19474750</v>
      </c>
      <c r="V12" s="72" t="s">
        <v>1499</v>
      </c>
      <c r="W12" s="455">
        <v>45406</v>
      </c>
      <c r="X12" s="455">
        <v>45406</v>
      </c>
      <c r="Y12" s="456" t="s">
        <v>74</v>
      </c>
      <c r="Z12" s="455">
        <v>45581</v>
      </c>
      <c r="AA12" s="251">
        <f t="shared" si="0"/>
        <v>175</v>
      </c>
      <c r="AB12" s="67">
        <v>0</v>
      </c>
      <c r="AC12" s="75">
        <v>0</v>
      </c>
      <c r="AD12" s="67">
        <v>0</v>
      </c>
      <c r="AE12" s="457" t="s">
        <v>74</v>
      </c>
      <c r="AF12" s="251">
        <f t="shared" si="1"/>
        <v>0</v>
      </c>
      <c r="AG12" s="67">
        <v>0</v>
      </c>
      <c r="AH12" s="67">
        <v>0</v>
      </c>
      <c r="AI12" s="457" t="s">
        <v>74</v>
      </c>
      <c r="AJ12" s="67">
        <v>0</v>
      </c>
      <c r="AK12" s="457" t="s">
        <v>74</v>
      </c>
      <c r="AL12" s="457" t="s">
        <v>74</v>
      </c>
      <c r="AM12" s="188">
        <f t="shared" si="2"/>
        <v>0</v>
      </c>
      <c r="AN12" s="463">
        <f>+K12+AC12-AH12</f>
        <v>15000000</v>
      </c>
      <c r="AO12" s="67" t="s">
        <v>94</v>
      </c>
      <c r="AP12" s="489">
        <v>0</v>
      </c>
      <c r="AQ12" s="67" t="s">
        <v>94</v>
      </c>
      <c r="AR12" s="74">
        <v>0</v>
      </c>
      <c r="AS12" s="457" t="s">
        <v>74</v>
      </c>
      <c r="AT12" s="496">
        <f t="shared" si="3"/>
        <v>7500000</v>
      </c>
      <c r="AU12" s="203">
        <v>7500000</v>
      </c>
      <c r="AV12" s="83">
        <f t="shared" si="4"/>
        <v>0.5</v>
      </c>
      <c r="AW12" s="457" t="s">
        <v>74</v>
      </c>
      <c r="AX12" s="74" t="s">
        <v>95</v>
      </c>
      <c r="AY12" s="458" t="s">
        <v>1511</v>
      </c>
      <c r="AZ12" s="68" t="s">
        <v>66</v>
      </c>
      <c r="BA12" s="68" t="s">
        <v>66</v>
      </c>
    </row>
    <row r="13" spans="1:69" s="207" customFormat="1" x14ac:dyDescent="0.25">
      <c r="B13" s="68">
        <v>2024</v>
      </c>
      <c r="C13" s="68">
        <v>891780111</v>
      </c>
      <c r="D13" s="88" t="s">
        <v>64</v>
      </c>
      <c r="E13" s="74" t="s">
        <v>1512</v>
      </c>
      <c r="F13" s="72" t="s">
        <v>1513</v>
      </c>
      <c r="G13" s="251">
        <v>0</v>
      </c>
      <c r="H13" s="564" t="s">
        <v>72</v>
      </c>
      <c r="I13" s="68" t="s">
        <v>723</v>
      </c>
      <c r="J13" s="74" t="s">
        <v>1514</v>
      </c>
      <c r="K13" s="203">
        <v>4962500</v>
      </c>
      <c r="L13" s="68" t="s">
        <v>67</v>
      </c>
      <c r="M13" s="453" t="s">
        <v>1515</v>
      </c>
      <c r="N13" s="453" t="s">
        <v>1516</v>
      </c>
      <c r="O13" s="454">
        <v>235</v>
      </c>
      <c r="P13" s="455">
        <v>45323</v>
      </c>
      <c r="Q13" s="203">
        <v>524300000</v>
      </c>
      <c r="R13" s="455">
        <v>45432</v>
      </c>
      <c r="S13" s="203">
        <f>+K13</f>
        <v>4962500</v>
      </c>
      <c r="T13" s="67" t="s">
        <v>66</v>
      </c>
      <c r="U13" s="86">
        <v>52705148</v>
      </c>
      <c r="V13" s="72" t="s">
        <v>1517</v>
      </c>
      <c r="W13" s="455">
        <v>45432</v>
      </c>
      <c r="X13" s="455">
        <v>45432</v>
      </c>
      <c r="Y13" s="456" t="s">
        <v>74</v>
      </c>
      <c r="Z13" s="455">
        <v>45492</v>
      </c>
      <c r="AA13" s="251">
        <f t="shared" si="0"/>
        <v>60</v>
      </c>
      <c r="AB13" s="67">
        <v>0</v>
      </c>
      <c r="AC13" s="75">
        <v>0</v>
      </c>
      <c r="AD13" s="67">
        <v>0</v>
      </c>
      <c r="AE13" s="457" t="s">
        <v>74</v>
      </c>
      <c r="AF13" s="251">
        <f t="shared" si="1"/>
        <v>0</v>
      </c>
      <c r="AG13" s="67">
        <v>0</v>
      </c>
      <c r="AH13" s="67">
        <v>0</v>
      </c>
      <c r="AI13" s="457" t="s">
        <v>74</v>
      </c>
      <c r="AJ13" s="67">
        <v>0</v>
      </c>
      <c r="AK13" s="457" t="s">
        <v>74</v>
      </c>
      <c r="AL13" s="457" t="s">
        <v>74</v>
      </c>
      <c r="AM13" s="188">
        <f t="shared" si="2"/>
        <v>0</v>
      </c>
      <c r="AN13" s="463">
        <f>+K13+AC13-AH13</f>
        <v>4962500</v>
      </c>
      <c r="AO13" s="67" t="s">
        <v>94</v>
      </c>
      <c r="AP13" s="489">
        <v>0</v>
      </c>
      <c r="AQ13" s="67" t="s">
        <v>94</v>
      </c>
      <c r="AR13" s="74">
        <v>0</v>
      </c>
      <c r="AS13" s="457" t="s">
        <v>74</v>
      </c>
      <c r="AT13" s="496">
        <f t="shared" si="3"/>
        <v>4962500</v>
      </c>
      <c r="AU13" s="203">
        <v>0</v>
      </c>
      <c r="AV13" s="83">
        <f t="shared" si="4"/>
        <v>1</v>
      </c>
      <c r="AW13" s="457" t="s">
        <v>74</v>
      </c>
      <c r="AX13" s="74" t="s">
        <v>80</v>
      </c>
      <c r="AY13" s="458" t="s">
        <v>1518</v>
      </c>
      <c r="AZ13" s="68" t="s">
        <v>66</v>
      </c>
      <c r="BA13" s="68" t="s">
        <v>66</v>
      </c>
    </row>
    <row r="14" spans="1:69" s="207" customFormat="1" x14ac:dyDescent="0.25">
      <c r="B14" s="68">
        <v>2024</v>
      </c>
      <c r="C14" s="68">
        <v>891780111</v>
      </c>
      <c r="D14" s="88" t="s">
        <v>64</v>
      </c>
      <c r="E14" s="74" t="s">
        <v>1519</v>
      </c>
      <c r="F14" s="72" t="s">
        <v>1520</v>
      </c>
      <c r="G14" s="314">
        <v>2023000100072</v>
      </c>
      <c r="H14" s="564" t="s">
        <v>72</v>
      </c>
      <c r="I14" s="68" t="s">
        <v>1521</v>
      </c>
      <c r="J14" s="72" t="s">
        <v>1522</v>
      </c>
      <c r="K14" s="203">
        <v>12480000</v>
      </c>
      <c r="L14" s="68" t="s">
        <v>67</v>
      </c>
      <c r="M14" s="72" t="s">
        <v>1523</v>
      </c>
      <c r="N14" s="459">
        <v>1003382835</v>
      </c>
      <c r="O14" s="454">
        <v>174</v>
      </c>
      <c r="P14" s="455">
        <v>45335</v>
      </c>
      <c r="Q14" s="203">
        <v>2122162432</v>
      </c>
      <c r="R14" s="455">
        <v>45441</v>
      </c>
      <c r="S14" s="203">
        <f>+K14</f>
        <v>12480000</v>
      </c>
      <c r="T14" s="67" t="s">
        <v>66</v>
      </c>
      <c r="U14" s="86">
        <v>16078654</v>
      </c>
      <c r="V14" s="72" t="s">
        <v>1524</v>
      </c>
      <c r="W14" s="455">
        <v>45441</v>
      </c>
      <c r="X14" s="455">
        <v>45441</v>
      </c>
      <c r="Y14" s="456" t="s">
        <v>74</v>
      </c>
      <c r="Z14" s="455">
        <v>45624</v>
      </c>
      <c r="AA14" s="251">
        <f t="shared" si="0"/>
        <v>183</v>
      </c>
      <c r="AB14" s="67">
        <v>0</v>
      </c>
      <c r="AC14" s="75">
        <v>0</v>
      </c>
      <c r="AD14" s="67">
        <v>0</v>
      </c>
      <c r="AE14" s="457" t="s">
        <v>74</v>
      </c>
      <c r="AF14" s="251">
        <f t="shared" si="1"/>
        <v>0</v>
      </c>
      <c r="AG14" s="67">
        <v>0</v>
      </c>
      <c r="AH14" s="67">
        <v>0</v>
      </c>
      <c r="AI14" s="457" t="s">
        <v>74</v>
      </c>
      <c r="AJ14" s="67">
        <v>0</v>
      </c>
      <c r="AK14" s="457" t="s">
        <v>74</v>
      </c>
      <c r="AL14" s="457" t="s">
        <v>74</v>
      </c>
      <c r="AM14" s="188">
        <f t="shared" si="2"/>
        <v>0</v>
      </c>
      <c r="AN14" s="463">
        <f>+K14+AC14-AH14</f>
        <v>12480000</v>
      </c>
      <c r="AO14" s="67" t="s">
        <v>94</v>
      </c>
      <c r="AP14" s="489">
        <v>0</v>
      </c>
      <c r="AQ14" s="67" t="s">
        <v>94</v>
      </c>
      <c r="AR14" s="74">
        <v>0</v>
      </c>
      <c r="AS14" s="457" t="s">
        <v>74</v>
      </c>
      <c r="AT14" s="496">
        <f t="shared" si="3"/>
        <v>8320000</v>
      </c>
      <c r="AU14" s="203">
        <v>4160000</v>
      </c>
      <c r="AV14" s="83">
        <f t="shared" si="4"/>
        <v>0.66666666666666663</v>
      </c>
      <c r="AW14" s="457" t="s">
        <v>74</v>
      </c>
      <c r="AX14" s="74" t="s">
        <v>95</v>
      </c>
      <c r="AY14" s="458" t="s">
        <v>1525</v>
      </c>
      <c r="AZ14" s="68" t="s">
        <v>66</v>
      </c>
      <c r="BA14" s="68" t="s">
        <v>66</v>
      </c>
    </row>
    <row r="15" spans="1:69" s="207" customFormat="1" x14ac:dyDescent="0.25">
      <c r="B15" s="68">
        <v>2024</v>
      </c>
      <c r="C15" s="68">
        <v>891780111</v>
      </c>
      <c r="D15" s="88" t="s">
        <v>64</v>
      </c>
      <c r="E15" s="74" t="s">
        <v>1526</v>
      </c>
      <c r="F15" s="188" t="s">
        <v>1527</v>
      </c>
      <c r="G15" s="565">
        <v>0</v>
      </c>
      <c r="H15" s="564" t="s">
        <v>72</v>
      </c>
      <c r="I15" s="68" t="s">
        <v>723</v>
      </c>
      <c r="J15" s="72" t="s">
        <v>1528</v>
      </c>
      <c r="K15" s="203">
        <v>12190000</v>
      </c>
      <c r="L15" s="68" t="s">
        <v>67</v>
      </c>
      <c r="M15" s="72" t="s">
        <v>1504</v>
      </c>
      <c r="N15" s="460">
        <v>84451753</v>
      </c>
      <c r="O15" s="251">
        <v>35</v>
      </c>
      <c r="P15" s="461">
        <v>45306</v>
      </c>
      <c r="Q15" s="203">
        <v>807300000</v>
      </c>
      <c r="R15" s="455">
        <v>45481</v>
      </c>
      <c r="S15" s="203">
        <f>+K15</f>
        <v>12190000</v>
      </c>
      <c r="T15" s="67" t="s">
        <v>66</v>
      </c>
      <c r="U15" s="316">
        <v>36669284</v>
      </c>
      <c r="V15" s="72" t="s">
        <v>1505</v>
      </c>
      <c r="W15" s="461">
        <v>45481</v>
      </c>
      <c r="X15" s="461">
        <v>45481</v>
      </c>
      <c r="Y15" s="456" t="s">
        <v>74</v>
      </c>
      <c r="Z15" s="461">
        <v>45642</v>
      </c>
      <c r="AA15" s="251">
        <f t="shared" si="0"/>
        <v>161</v>
      </c>
      <c r="AB15" s="67">
        <v>0</v>
      </c>
      <c r="AC15" s="75">
        <v>0</v>
      </c>
      <c r="AD15" s="67">
        <v>0</v>
      </c>
      <c r="AE15" s="457" t="s">
        <v>74</v>
      </c>
      <c r="AF15" s="251">
        <f t="shared" si="1"/>
        <v>0</v>
      </c>
      <c r="AG15" s="67">
        <v>0</v>
      </c>
      <c r="AH15" s="67">
        <v>0</v>
      </c>
      <c r="AI15" s="457" t="s">
        <v>74</v>
      </c>
      <c r="AJ15" s="67">
        <v>0</v>
      </c>
      <c r="AK15" s="457" t="s">
        <v>74</v>
      </c>
      <c r="AL15" s="457" t="s">
        <v>74</v>
      </c>
      <c r="AM15" s="188">
        <f t="shared" si="2"/>
        <v>0</v>
      </c>
      <c r="AN15" s="463">
        <f>+K15+AC15-AH15</f>
        <v>12190000</v>
      </c>
      <c r="AO15" s="67" t="s">
        <v>66</v>
      </c>
      <c r="AP15" s="489">
        <v>12190000</v>
      </c>
      <c r="AQ15" s="67" t="s">
        <v>94</v>
      </c>
      <c r="AR15" s="74">
        <v>0</v>
      </c>
      <c r="AS15" s="457" t="s">
        <v>74</v>
      </c>
      <c r="AT15" s="496">
        <f t="shared" si="3"/>
        <v>8663333</v>
      </c>
      <c r="AU15" s="203">
        <v>3526667</v>
      </c>
      <c r="AV15" s="83">
        <f t="shared" si="4"/>
        <v>0.71069179655455295</v>
      </c>
      <c r="AW15" s="457" t="s">
        <v>74</v>
      </c>
      <c r="AX15" s="74" t="s">
        <v>95</v>
      </c>
      <c r="AY15" s="188" t="s">
        <v>1529</v>
      </c>
      <c r="AZ15" s="68" t="s">
        <v>66</v>
      </c>
      <c r="BA15" s="68" t="s">
        <v>66</v>
      </c>
    </row>
    <row r="16" spans="1:69" s="207" customFormat="1" x14ac:dyDescent="0.25">
      <c r="B16" s="68">
        <v>2024</v>
      </c>
      <c r="C16" s="68">
        <v>891780111</v>
      </c>
      <c r="D16" s="88" t="s">
        <v>64</v>
      </c>
      <c r="E16" s="74" t="s">
        <v>1530</v>
      </c>
      <c r="F16" s="188" t="s">
        <v>1531</v>
      </c>
      <c r="G16" s="454">
        <v>0</v>
      </c>
      <c r="H16" s="564" t="s">
        <v>72</v>
      </c>
      <c r="I16" s="68" t="s">
        <v>723</v>
      </c>
      <c r="J16" s="72" t="s">
        <v>1532</v>
      </c>
      <c r="K16" s="203">
        <v>13780000</v>
      </c>
      <c r="L16" s="68" t="s">
        <v>67</v>
      </c>
      <c r="M16" s="72" t="s">
        <v>1485</v>
      </c>
      <c r="N16" s="460">
        <v>1079915385</v>
      </c>
      <c r="O16" s="251">
        <v>35</v>
      </c>
      <c r="P16" s="461">
        <v>45306</v>
      </c>
      <c r="Q16" s="203">
        <v>807300000</v>
      </c>
      <c r="R16" s="455">
        <v>45481</v>
      </c>
      <c r="S16" s="203">
        <f>+K16</f>
        <v>13780000</v>
      </c>
      <c r="T16" s="67" t="s">
        <v>66</v>
      </c>
      <c r="U16" s="316">
        <v>57461852</v>
      </c>
      <c r="V16" s="72" t="s">
        <v>1487</v>
      </c>
      <c r="W16" s="461">
        <v>45481</v>
      </c>
      <c r="X16" s="461">
        <v>45481</v>
      </c>
      <c r="Y16" s="456" t="s">
        <v>74</v>
      </c>
      <c r="Z16" s="461">
        <v>45641</v>
      </c>
      <c r="AA16" s="251">
        <f t="shared" si="0"/>
        <v>160</v>
      </c>
      <c r="AB16" s="67">
        <v>0</v>
      </c>
      <c r="AC16" s="75">
        <v>0</v>
      </c>
      <c r="AD16" s="67">
        <v>0</v>
      </c>
      <c r="AE16" s="457" t="s">
        <v>74</v>
      </c>
      <c r="AF16" s="251">
        <f t="shared" si="1"/>
        <v>0</v>
      </c>
      <c r="AG16" s="67">
        <v>0</v>
      </c>
      <c r="AH16" s="67">
        <v>0</v>
      </c>
      <c r="AI16" s="457" t="s">
        <v>74</v>
      </c>
      <c r="AJ16" s="67">
        <v>0</v>
      </c>
      <c r="AK16" s="457" t="s">
        <v>74</v>
      </c>
      <c r="AL16" s="457" t="s">
        <v>74</v>
      </c>
      <c r="AM16" s="188">
        <f t="shared" si="2"/>
        <v>0</v>
      </c>
      <c r="AN16" s="463">
        <f>+K16+AC16-AH16</f>
        <v>13780000</v>
      </c>
      <c r="AO16" s="67" t="s">
        <v>66</v>
      </c>
      <c r="AP16" s="489">
        <v>13780000</v>
      </c>
      <c r="AQ16" s="67" t="s">
        <v>94</v>
      </c>
      <c r="AR16" s="74">
        <v>0</v>
      </c>
      <c r="AS16" s="457" t="s">
        <v>74</v>
      </c>
      <c r="AT16" s="496">
        <f t="shared" si="3"/>
        <v>9880000</v>
      </c>
      <c r="AU16" s="203">
        <v>3900000</v>
      </c>
      <c r="AV16" s="83">
        <f t="shared" si="4"/>
        <v>0.71698113207547165</v>
      </c>
      <c r="AW16" s="457" t="s">
        <v>74</v>
      </c>
      <c r="AX16" s="74" t="s">
        <v>95</v>
      </c>
      <c r="AY16" s="188" t="s">
        <v>1533</v>
      </c>
      <c r="AZ16" s="68" t="s">
        <v>66</v>
      </c>
      <c r="BA16" s="68" t="s">
        <v>66</v>
      </c>
    </row>
    <row r="17" spans="2:53" s="207" customFormat="1" x14ac:dyDescent="0.25">
      <c r="B17" s="68">
        <v>2024</v>
      </c>
      <c r="C17" s="68">
        <v>891780111</v>
      </c>
      <c r="D17" s="88" t="s">
        <v>64</v>
      </c>
      <c r="E17" s="74" t="s">
        <v>1534</v>
      </c>
      <c r="F17" s="188" t="s">
        <v>1535</v>
      </c>
      <c r="G17" s="454">
        <v>0</v>
      </c>
      <c r="H17" s="564" t="s">
        <v>72</v>
      </c>
      <c r="I17" s="68" t="s">
        <v>723</v>
      </c>
      <c r="J17" s="72" t="s">
        <v>1536</v>
      </c>
      <c r="K17" s="203">
        <v>2000000</v>
      </c>
      <c r="L17" s="68" t="s">
        <v>67</v>
      </c>
      <c r="M17" s="72" t="s">
        <v>1537</v>
      </c>
      <c r="N17" s="460">
        <v>85461198</v>
      </c>
      <c r="O17" s="454">
        <v>35</v>
      </c>
      <c r="P17" s="455">
        <v>45306</v>
      </c>
      <c r="Q17" s="203">
        <v>807300000</v>
      </c>
      <c r="R17" s="455">
        <v>45484</v>
      </c>
      <c r="S17" s="203">
        <f>+K17</f>
        <v>2000000</v>
      </c>
      <c r="T17" s="67" t="s">
        <v>66</v>
      </c>
      <c r="U17" s="316">
        <v>36669284</v>
      </c>
      <c r="V17" s="72" t="s">
        <v>1505</v>
      </c>
      <c r="W17" s="461">
        <v>45484</v>
      </c>
      <c r="X17" s="461">
        <v>45484</v>
      </c>
      <c r="Y17" s="456" t="s">
        <v>74</v>
      </c>
      <c r="Z17" s="461">
        <v>45504</v>
      </c>
      <c r="AA17" s="251">
        <f t="shared" si="0"/>
        <v>20</v>
      </c>
      <c r="AB17" s="67">
        <v>0</v>
      </c>
      <c r="AC17" s="75">
        <v>0</v>
      </c>
      <c r="AD17" s="67">
        <v>0</v>
      </c>
      <c r="AE17" s="457" t="s">
        <v>74</v>
      </c>
      <c r="AF17" s="251">
        <f t="shared" si="1"/>
        <v>0</v>
      </c>
      <c r="AG17" s="67">
        <v>0</v>
      </c>
      <c r="AH17" s="67">
        <v>0</v>
      </c>
      <c r="AI17" s="457" t="s">
        <v>74</v>
      </c>
      <c r="AJ17" s="67">
        <v>0</v>
      </c>
      <c r="AK17" s="457" t="s">
        <v>74</v>
      </c>
      <c r="AL17" s="457" t="s">
        <v>74</v>
      </c>
      <c r="AM17" s="188">
        <f t="shared" si="2"/>
        <v>0</v>
      </c>
      <c r="AN17" s="463">
        <f>+K17+AC17-AH17</f>
        <v>2000000</v>
      </c>
      <c r="AO17" s="67" t="s">
        <v>66</v>
      </c>
      <c r="AP17" s="489">
        <v>2000000</v>
      </c>
      <c r="AQ17" s="67" t="s">
        <v>94</v>
      </c>
      <c r="AR17" s="74">
        <v>0</v>
      </c>
      <c r="AS17" s="457" t="s">
        <v>74</v>
      </c>
      <c r="AT17" s="496">
        <f t="shared" si="3"/>
        <v>2000000</v>
      </c>
      <c r="AU17" s="203">
        <v>0</v>
      </c>
      <c r="AV17" s="83">
        <f t="shared" si="4"/>
        <v>1</v>
      </c>
      <c r="AW17" s="457" t="s">
        <v>74</v>
      </c>
      <c r="AX17" s="74" t="s">
        <v>80</v>
      </c>
      <c r="AY17" s="188" t="s">
        <v>1538</v>
      </c>
      <c r="AZ17" s="68" t="s">
        <v>66</v>
      </c>
      <c r="BA17" s="68" t="s">
        <v>66</v>
      </c>
    </row>
    <row r="18" spans="2:53" s="207" customFormat="1" x14ac:dyDescent="0.25">
      <c r="B18" s="68">
        <v>2024</v>
      </c>
      <c r="C18" s="68">
        <v>891780111</v>
      </c>
      <c r="D18" s="88" t="s">
        <v>64</v>
      </c>
      <c r="E18" s="74" t="s">
        <v>1539</v>
      </c>
      <c r="F18" s="188" t="s">
        <v>1540</v>
      </c>
      <c r="G18" s="565">
        <v>0</v>
      </c>
      <c r="H18" s="564" t="s">
        <v>72</v>
      </c>
      <c r="I18" s="68" t="s">
        <v>723</v>
      </c>
      <c r="J18" s="72" t="s">
        <v>1541</v>
      </c>
      <c r="K18" s="203">
        <v>8050000</v>
      </c>
      <c r="L18" s="68" t="s">
        <v>67</v>
      </c>
      <c r="M18" s="72" t="s">
        <v>1542</v>
      </c>
      <c r="N18" s="460">
        <v>1004364652</v>
      </c>
      <c r="O18" s="454">
        <v>36</v>
      </c>
      <c r="P18" s="455">
        <v>45306</v>
      </c>
      <c r="Q18" s="463">
        <v>734700000</v>
      </c>
      <c r="R18" s="455">
        <v>45485</v>
      </c>
      <c r="S18" s="203">
        <f>+K18</f>
        <v>8050000</v>
      </c>
      <c r="T18" s="67" t="s">
        <v>66</v>
      </c>
      <c r="U18" s="86">
        <v>85155551</v>
      </c>
      <c r="V18" s="72" t="s">
        <v>1493</v>
      </c>
      <c r="W18" s="461">
        <v>45485</v>
      </c>
      <c r="X18" s="461">
        <v>45485</v>
      </c>
      <c r="Y18" s="456" t="s">
        <v>74</v>
      </c>
      <c r="Z18" s="461">
        <v>45646</v>
      </c>
      <c r="AA18" s="251">
        <f t="shared" si="0"/>
        <v>161</v>
      </c>
      <c r="AB18" s="67">
        <v>0</v>
      </c>
      <c r="AC18" s="75">
        <v>0</v>
      </c>
      <c r="AD18" s="67">
        <v>0</v>
      </c>
      <c r="AE18" s="457" t="s">
        <v>74</v>
      </c>
      <c r="AF18" s="251">
        <f t="shared" si="1"/>
        <v>0</v>
      </c>
      <c r="AG18" s="67">
        <v>0</v>
      </c>
      <c r="AH18" s="67">
        <v>0</v>
      </c>
      <c r="AI18" s="457" t="s">
        <v>74</v>
      </c>
      <c r="AJ18" s="67">
        <v>0</v>
      </c>
      <c r="AK18" s="457" t="s">
        <v>74</v>
      </c>
      <c r="AL18" s="457" t="s">
        <v>74</v>
      </c>
      <c r="AM18" s="188">
        <f t="shared" si="2"/>
        <v>0</v>
      </c>
      <c r="AN18" s="463">
        <f>+K18+AC18-AH18</f>
        <v>8050000</v>
      </c>
      <c r="AO18" s="67" t="s">
        <v>66</v>
      </c>
      <c r="AP18" s="489">
        <v>8050000</v>
      </c>
      <c r="AQ18" s="67" t="s">
        <v>94</v>
      </c>
      <c r="AR18" s="74">
        <v>0</v>
      </c>
      <c r="AS18" s="457" t="s">
        <v>74</v>
      </c>
      <c r="AT18" s="496">
        <f t="shared" si="3"/>
        <v>5450000</v>
      </c>
      <c r="AU18" s="203">
        <v>2600000</v>
      </c>
      <c r="AV18" s="83">
        <f t="shared" si="4"/>
        <v>0.67701863354037262</v>
      </c>
      <c r="AW18" s="457" t="s">
        <v>74</v>
      </c>
      <c r="AX18" s="74" t="s">
        <v>95</v>
      </c>
      <c r="AY18" s="188" t="s">
        <v>1543</v>
      </c>
      <c r="AZ18" s="68" t="s">
        <v>66</v>
      </c>
      <c r="BA18" s="68" t="s">
        <v>66</v>
      </c>
    </row>
    <row r="19" spans="2:53" s="207" customFormat="1" x14ac:dyDescent="0.25">
      <c r="B19" s="68">
        <v>2024</v>
      </c>
      <c r="C19" s="68">
        <v>891780111</v>
      </c>
      <c r="D19" s="88" t="s">
        <v>64</v>
      </c>
      <c r="E19" s="74" t="s">
        <v>1544</v>
      </c>
      <c r="F19" s="188" t="s">
        <v>1545</v>
      </c>
      <c r="G19" s="454">
        <v>0</v>
      </c>
      <c r="H19" s="564" t="s">
        <v>72</v>
      </c>
      <c r="I19" s="68" t="s">
        <v>723</v>
      </c>
      <c r="J19" s="72" t="s">
        <v>1546</v>
      </c>
      <c r="K19" s="203">
        <v>12001000</v>
      </c>
      <c r="L19" s="68" t="s">
        <v>67</v>
      </c>
      <c r="M19" s="72" t="s">
        <v>1492</v>
      </c>
      <c r="N19" s="460">
        <v>80875536</v>
      </c>
      <c r="O19" s="454">
        <v>194</v>
      </c>
      <c r="P19" s="455">
        <v>45321</v>
      </c>
      <c r="Q19" s="463">
        <v>80000000</v>
      </c>
      <c r="R19" s="455">
        <v>45497</v>
      </c>
      <c r="S19" s="203">
        <f>+K19</f>
        <v>12001000</v>
      </c>
      <c r="T19" s="67" t="s">
        <v>66</v>
      </c>
      <c r="U19" s="86">
        <v>85155551</v>
      </c>
      <c r="V19" s="72" t="s">
        <v>1493</v>
      </c>
      <c r="W19" s="461">
        <v>45497</v>
      </c>
      <c r="X19" s="461">
        <v>45497</v>
      </c>
      <c r="Y19" s="456" t="s">
        <v>74</v>
      </c>
      <c r="Z19" s="461">
        <v>45588</v>
      </c>
      <c r="AA19" s="251">
        <f t="shared" si="0"/>
        <v>91</v>
      </c>
      <c r="AB19" s="67">
        <v>0</v>
      </c>
      <c r="AC19" s="75">
        <v>0</v>
      </c>
      <c r="AD19" s="67">
        <v>0</v>
      </c>
      <c r="AE19" s="457" t="s">
        <v>74</v>
      </c>
      <c r="AF19" s="251">
        <f t="shared" si="1"/>
        <v>0</v>
      </c>
      <c r="AG19" s="67">
        <v>0</v>
      </c>
      <c r="AH19" s="67">
        <v>0</v>
      </c>
      <c r="AI19" s="457" t="s">
        <v>74</v>
      </c>
      <c r="AJ19" s="67">
        <v>0</v>
      </c>
      <c r="AK19" s="457" t="s">
        <v>74</v>
      </c>
      <c r="AL19" s="457" t="s">
        <v>74</v>
      </c>
      <c r="AM19" s="188">
        <f t="shared" si="2"/>
        <v>0</v>
      </c>
      <c r="AN19" s="463">
        <f>+K19+AC19-AH19</f>
        <v>12001000</v>
      </c>
      <c r="AO19" s="67" t="s">
        <v>66</v>
      </c>
      <c r="AP19" s="489">
        <v>12001000</v>
      </c>
      <c r="AQ19" s="67" t="s">
        <v>94</v>
      </c>
      <c r="AR19" s="74">
        <v>0</v>
      </c>
      <c r="AS19" s="457" t="s">
        <v>74</v>
      </c>
      <c r="AT19" s="496">
        <f t="shared" si="3"/>
        <v>4088810</v>
      </c>
      <c r="AU19" s="203">
        <v>7912190</v>
      </c>
      <c r="AV19" s="83">
        <f t="shared" si="4"/>
        <v>0.34070577451879008</v>
      </c>
      <c r="AW19" s="457" t="s">
        <v>74</v>
      </c>
      <c r="AX19" s="74" t="s">
        <v>95</v>
      </c>
      <c r="AY19" s="188" t="s">
        <v>1547</v>
      </c>
      <c r="AZ19" s="68" t="s">
        <v>66</v>
      </c>
      <c r="BA19" s="68" t="s">
        <v>66</v>
      </c>
    </row>
    <row r="20" spans="2:53" s="207" customFormat="1" x14ac:dyDescent="0.25">
      <c r="B20" s="68">
        <v>2024</v>
      </c>
      <c r="C20" s="68">
        <v>891780111</v>
      </c>
      <c r="D20" s="88" t="s">
        <v>64</v>
      </c>
      <c r="E20" s="74" t="s">
        <v>1548</v>
      </c>
      <c r="F20" s="72" t="s">
        <v>1549</v>
      </c>
      <c r="G20" s="454">
        <v>0</v>
      </c>
      <c r="H20" s="564" t="s">
        <v>72</v>
      </c>
      <c r="I20" s="68" t="s">
        <v>723</v>
      </c>
      <c r="J20" s="72" t="s">
        <v>1550</v>
      </c>
      <c r="K20" s="203">
        <v>10000000</v>
      </c>
      <c r="L20" s="68" t="s">
        <v>67</v>
      </c>
      <c r="M20" s="72" t="s">
        <v>1498</v>
      </c>
      <c r="N20" s="459">
        <v>1082912748</v>
      </c>
      <c r="O20" s="454">
        <v>184</v>
      </c>
      <c r="P20" s="455">
        <v>45321</v>
      </c>
      <c r="Q20" s="203">
        <v>210000000</v>
      </c>
      <c r="R20" s="455">
        <v>45525</v>
      </c>
      <c r="S20" s="203">
        <f>+K20</f>
        <v>10000000</v>
      </c>
      <c r="T20" s="67" t="s">
        <v>66</v>
      </c>
      <c r="U20" s="86">
        <v>19474750</v>
      </c>
      <c r="V20" s="72" t="s">
        <v>1499</v>
      </c>
      <c r="W20" s="455">
        <v>45525</v>
      </c>
      <c r="X20" s="455">
        <v>45525</v>
      </c>
      <c r="Y20" s="456" t="s">
        <v>74</v>
      </c>
      <c r="Z20" s="455">
        <v>45646</v>
      </c>
      <c r="AA20" s="251">
        <f t="shared" si="0"/>
        <v>121</v>
      </c>
      <c r="AB20" s="67">
        <v>0</v>
      </c>
      <c r="AC20" s="75">
        <v>0</v>
      </c>
      <c r="AD20" s="67">
        <v>0</v>
      </c>
      <c r="AE20" s="457" t="s">
        <v>74</v>
      </c>
      <c r="AF20" s="251">
        <f t="shared" si="1"/>
        <v>0</v>
      </c>
      <c r="AG20" s="67">
        <v>0</v>
      </c>
      <c r="AH20" s="67">
        <v>0</v>
      </c>
      <c r="AI20" s="457" t="s">
        <v>74</v>
      </c>
      <c r="AJ20" s="67">
        <v>0</v>
      </c>
      <c r="AK20" s="457" t="s">
        <v>74</v>
      </c>
      <c r="AL20" s="457" t="s">
        <v>74</v>
      </c>
      <c r="AM20" s="188">
        <f t="shared" si="2"/>
        <v>0</v>
      </c>
      <c r="AN20" s="463">
        <f>+K20+AC20-AH20</f>
        <v>10000000</v>
      </c>
      <c r="AO20" s="67" t="s">
        <v>66</v>
      </c>
      <c r="AP20" s="489">
        <v>6030000</v>
      </c>
      <c r="AQ20" s="67" t="s">
        <v>94</v>
      </c>
      <c r="AR20" s="74">
        <v>0</v>
      </c>
      <c r="AS20" s="457" t="s">
        <v>74</v>
      </c>
      <c r="AT20" s="496">
        <f t="shared" si="3"/>
        <v>5000000</v>
      </c>
      <c r="AU20" s="203">
        <v>5000000</v>
      </c>
      <c r="AV20" s="83">
        <f t="shared" si="4"/>
        <v>0.5</v>
      </c>
      <c r="AW20" s="457" t="s">
        <v>74</v>
      </c>
      <c r="AX20" s="74" t="s">
        <v>95</v>
      </c>
      <c r="AY20" s="458" t="s">
        <v>1551</v>
      </c>
      <c r="AZ20" s="68" t="s">
        <v>66</v>
      </c>
      <c r="BA20" s="68" t="s">
        <v>66</v>
      </c>
    </row>
    <row r="21" spans="2:53" s="207" customFormat="1" x14ac:dyDescent="0.25">
      <c r="B21" s="68">
        <v>2024</v>
      </c>
      <c r="C21" s="68">
        <v>891780111</v>
      </c>
      <c r="D21" s="88" t="s">
        <v>64</v>
      </c>
      <c r="E21" s="74" t="s">
        <v>1552</v>
      </c>
      <c r="F21" s="72" t="s">
        <v>1553</v>
      </c>
      <c r="G21" s="454">
        <v>0</v>
      </c>
      <c r="H21" s="564" t="s">
        <v>72</v>
      </c>
      <c r="I21" s="68" t="s">
        <v>723</v>
      </c>
      <c r="J21" s="72" t="s">
        <v>1554</v>
      </c>
      <c r="K21" s="203">
        <v>2800000</v>
      </c>
      <c r="L21" s="68" t="s">
        <v>67</v>
      </c>
      <c r="M21" s="72" t="s">
        <v>1555</v>
      </c>
      <c r="N21" s="459">
        <v>1000077838</v>
      </c>
      <c r="O21" s="454">
        <v>776</v>
      </c>
      <c r="P21" s="455">
        <v>45372</v>
      </c>
      <c r="Q21" s="203">
        <v>32014380</v>
      </c>
      <c r="R21" s="455">
        <v>45527</v>
      </c>
      <c r="S21" s="203">
        <f>+K21</f>
        <v>2800000</v>
      </c>
      <c r="T21" s="67" t="s">
        <v>66</v>
      </c>
      <c r="U21" s="86">
        <v>1082845514</v>
      </c>
      <c r="V21" s="72" t="s">
        <v>1556</v>
      </c>
      <c r="W21" s="455">
        <v>45527</v>
      </c>
      <c r="X21" s="455">
        <v>45527</v>
      </c>
      <c r="Y21" s="456" t="s">
        <v>74</v>
      </c>
      <c r="Z21" s="455">
        <v>45535</v>
      </c>
      <c r="AA21" s="251">
        <f t="shared" si="0"/>
        <v>8</v>
      </c>
      <c r="AB21" s="67">
        <v>0</v>
      </c>
      <c r="AC21" s="75">
        <v>0</v>
      </c>
      <c r="AD21" s="67">
        <v>0</v>
      </c>
      <c r="AE21" s="457" t="s">
        <v>74</v>
      </c>
      <c r="AF21" s="251">
        <f t="shared" si="1"/>
        <v>0</v>
      </c>
      <c r="AG21" s="67">
        <v>0</v>
      </c>
      <c r="AH21" s="67">
        <v>0</v>
      </c>
      <c r="AI21" s="457" t="s">
        <v>74</v>
      </c>
      <c r="AJ21" s="67">
        <v>0</v>
      </c>
      <c r="AK21" s="457" t="s">
        <v>74</v>
      </c>
      <c r="AL21" s="457" t="s">
        <v>74</v>
      </c>
      <c r="AM21" s="188">
        <f t="shared" si="2"/>
        <v>0</v>
      </c>
      <c r="AN21" s="463">
        <f>+K21+AC21-AH21</f>
        <v>2800000</v>
      </c>
      <c r="AO21" s="67" t="s">
        <v>66</v>
      </c>
      <c r="AP21" s="489">
        <v>2060000</v>
      </c>
      <c r="AQ21" s="67" t="s">
        <v>94</v>
      </c>
      <c r="AR21" s="74">
        <v>0</v>
      </c>
      <c r="AS21" s="457" t="s">
        <v>74</v>
      </c>
      <c r="AT21" s="496">
        <f t="shared" si="3"/>
        <v>2800000</v>
      </c>
      <c r="AU21" s="203">
        <v>0</v>
      </c>
      <c r="AV21" s="83">
        <f t="shared" si="4"/>
        <v>1</v>
      </c>
      <c r="AW21" s="457" t="s">
        <v>74</v>
      </c>
      <c r="AX21" s="74" t="s">
        <v>80</v>
      </c>
      <c r="AY21" s="458" t="s">
        <v>1557</v>
      </c>
      <c r="AZ21" s="68" t="s">
        <v>66</v>
      </c>
      <c r="BA21" s="68" t="s">
        <v>66</v>
      </c>
    </row>
    <row r="22" spans="2:53" s="207" customFormat="1" x14ac:dyDescent="0.25">
      <c r="B22" s="68">
        <v>2024</v>
      </c>
      <c r="C22" s="68">
        <v>891780111</v>
      </c>
      <c r="D22" s="88" t="s">
        <v>64</v>
      </c>
      <c r="E22" s="74" t="s">
        <v>1558</v>
      </c>
      <c r="F22" s="71" t="s">
        <v>1559</v>
      </c>
      <c r="G22" s="454">
        <v>0</v>
      </c>
      <c r="H22" s="564" t="s">
        <v>72</v>
      </c>
      <c r="I22" s="68" t="s">
        <v>723</v>
      </c>
      <c r="J22" s="72" t="s">
        <v>1560</v>
      </c>
      <c r="K22" s="86">
        <v>6250000</v>
      </c>
      <c r="L22" s="68" t="s">
        <v>67</v>
      </c>
      <c r="M22" s="72" t="s">
        <v>1561</v>
      </c>
      <c r="N22" s="459">
        <v>1082858532</v>
      </c>
      <c r="O22" s="454">
        <v>2420</v>
      </c>
      <c r="P22" s="455">
        <v>45582</v>
      </c>
      <c r="Q22" s="203">
        <v>19850000</v>
      </c>
      <c r="R22" s="455">
        <v>45588</v>
      </c>
      <c r="S22" s="203">
        <f>+K22</f>
        <v>6250000</v>
      </c>
      <c r="T22" s="67" t="s">
        <v>66</v>
      </c>
      <c r="U22" s="86">
        <v>1082851808</v>
      </c>
      <c r="V22" s="72" t="s">
        <v>1562</v>
      </c>
      <c r="W22" s="455">
        <v>45588</v>
      </c>
      <c r="X22" s="455">
        <v>45588</v>
      </c>
      <c r="Y22" s="456" t="s">
        <v>74</v>
      </c>
      <c r="Z22" s="455">
        <v>45646</v>
      </c>
      <c r="AA22" s="251">
        <f t="shared" si="0"/>
        <v>58</v>
      </c>
      <c r="AB22" s="67">
        <v>0</v>
      </c>
      <c r="AC22" s="75">
        <v>0</v>
      </c>
      <c r="AD22" s="67">
        <v>0</v>
      </c>
      <c r="AE22" s="457" t="s">
        <v>74</v>
      </c>
      <c r="AF22" s="251">
        <f t="shared" si="1"/>
        <v>0</v>
      </c>
      <c r="AG22" s="67">
        <v>0</v>
      </c>
      <c r="AH22" s="67">
        <v>0</v>
      </c>
      <c r="AI22" s="457" t="s">
        <v>74</v>
      </c>
      <c r="AJ22" s="67">
        <v>0</v>
      </c>
      <c r="AK22" s="457" t="s">
        <v>74</v>
      </c>
      <c r="AL22" s="457" t="s">
        <v>74</v>
      </c>
      <c r="AM22" s="188">
        <f t="shared" si="2"/>
        <v>0</v>
      </c>
      <c r="AN22" s="463">
        <f>+K22+AC22-AH22</f>
        <v>6250000</v>
      </c>
      <c r="AO22" s="67" t="s">
        <v>66</v>
      </c>
      <c r="AP22" s="489">
        <v>6250000</v>
      </c>
      <c r="AQ22" s="67" t="s">
        <v>94</v>
      </c>
      <c r="AR22" s="74">
        <v>0</v>
      </c>
      <c r="AS22" s="457" t="s">
        <v>74</v>
      </c>
      <c r="AT22" s="496">
        <f t="shared" si="3"/>
        <v>0</v>
      </c>
      <c r="AU22" s="203">
        <v>6250000</v>
      </c>
      <c r="AV22" s="83">
        <f t="shared" si="4"/>
        <v>0</v>
      </c>
      <c r="AW22" s="457" t="s">
        <v>74</v>
      </c>
      <c r="AX22" s="74"/>
      <c r="AY22" s="333" t="s">
        <v>1563</v>
      </c>
      <c r="AZ22" s="68" t="s">
        <v>66</v>
      </c>
      <c r="BA22" s="68" t="s">
        <v>66</v>
      </c>
    </row>
    <row r="23" spans="2:53" s="207" customFormat="1" x14ac:dyDescent="0.25">
      <c r="B23" s="68">
        <v>2024</v>
      </c>
      <c r="C23" s="68">
        <v>891780111</v>
      </c>
      <c r="D23" s="88" t="s">
        <v>64</v>
      </c>
      <c r="E23" s="74" t="s">
        <v>1564</v>
      </c>
      <c r="F23" s="71" t="s">
        <v>1565</v>
      </c>
      <c r="G23" s="454">
        <v>0</v>
      </c>
      <c r="H23" s="564" t="s">
        <v>72</v>
      </c>
      <c r="I23" s="68" t="s">
        <v>723</v>
      </c>
      <c r="J23" s="72" t="s">
        <v>1566</v>
      </c>
      <c r="K23" s="86">
        <v>10494000</v>
      </c>
      <c r="L23" s="68" t="s">
        <v>67</v>
      </c>
      <c r="M23" s="72" t="s">
        <v>1567</v>
      </c>
      <c r="N23" s="459">
        <v>85477480</v>
      </c>
      <c r="O23" s="454" t="s">
        <v>1568</v>
      </c>
      <c r="P23" s="455">
        <v>45355</v>
      </c>
      <c r="Q23" s="203">
        <v>32000000</v>
      </c>
      <c r="R23" s="455">
        <v>45588</v>
      </c>
      <c r="S23" s="203">
        <f>+K23</f>
        <v>10494000</v>
      </c>
      <c r="T23" s="67" t="s">
        <v>66</v>
      </c>
      <c r="U23" s="316">
        <v>36669284</v>
      </c>
      <c r="V23" s="72" t="s">
        <v>1569</v>
      </c>
      <c r="W23" s="455">
        <v>45588</v>
      </c>
      <c r="X23" s="455">
        <v>45589</v>
      </c>
      <c r="Y23" s="456" t="s">
        <v>74</v>
      </c>
      <c r="Z23" s="455">
        <v>45655</v>
      </c>
      <c r="AA23" s="251">
        <f t="shared" si="0"/>
        <v>66</v>
      </c>
      <c r="AB23" s="67">
        <v>0</v>
      </c>
      <c r="AC23" s="75">
        <v>0</v>
      </c>
      <c r="AD23" s="67">
        <v>0</v>
      </c>
      <c r="AE23" s="457" t="s">
        <v>74</v>
      </c>
      <c r="AF23" s="251">
        <f t="shared" si="1"/>
        <v>0</v>
      </c>
      <c r="AG23" s="67">
        <v>0</v>
      </c>
      <c r="AH23" s="67">
        <v>0</v>
      </c>
      <c r="AI23" s="457" t="s">
        <v>74</v>
      </c>
      <c r="AJ23" s="67">
        <v>0</v>
      </c>
      <c r="AK23" s="457" t="s">
        <v>74</v>
      </c>
      <c r="AL23" s="457" t="s">
        <v>74</v>
      </c>
      <c r="AM23" s="188">
        <f t="shared" si="2"/>
        <v>0</v>
      </c>
      <c r="AN23" s="463">
        <f>+K23+AC23-AH23</f>
        <v>10494000</v>
      </c>
      <c r="AO23" s="67" t="s">
        <v>66</v>
      </c>
      <c r="AP23" s="489">
        <v>10494000</v>
      </c>
      <c r="AQ23" s="67" t="s">
        <v>94</v>
      </c>
      <c r="AR23" s="74">
        <v>0</v>
      </c>
      <c r="AS23" s="457" t="s">
        <v>74</v>
      </c>
      <c r="AT23" s="496">
        <f t="shared" si="3"/>
        <v>0</v>
      </c>
      <c r="AU23" s="203">
        <v>10494000</v>
      </c>
      <c r="AV23" s="83">
        <f t="shared" si="4"/>
        <v>0</v>
      </c>
      <c r="AW23" s="457" t="s">
        <v>74</v>
      </c>
      <c r="AX23" s="74"/>
      <c r="AY23" s="333" t="s">
        <v>1570</v>
      </c>
      <c r="AZ23" s="68" t="s">
        <v>66</v>
      </c>
      <c r="BA23" s="68" t="s">
        <v>66</v>
      </c>
    </row>
    <row r="24" spans="2:53" s="207" customFormat="1" x14ac:dyDescent="0.25">
      <c r="B24" s="68">
        <v>2024</v>
      </c>
      <c r="C24" s="68">
        <v>891780111</v>
      </c>
      <c r="D24" s="88" t="s">
        <v>64</v>
      </c>
      <c r="E24" s="74" t="s">
        <v>1571</v>
      </c>
      <c r="F24" s="188" t="s">
        <v>1572</v>
      </c>
      <c r="G24" s="454">
        <v>0</v>
      </c>
      <c r="H24" s="564" t="s">
        <v>72</v>
      </c>
      <c r="I24" s="68" t="s">
        <v>723</v>
      </c>
      <c r="J24" s="74" t="s">
        <v>1573</v>
      </c>
      <c r="K24" s="203">
        <v>12195648</v>
      </c>
      <c r="L24" s="68" t="s">
        <v>67</v>
      </c>
      <c r="M24" s="453" t="s">
        <v>1574</v>
      </c>
      <c r="N24" s="72">
        <v>36719980</v>
      </c>
      <c r="O24" s="454">
        <v>187</v>
      </c>
      <c r="P24" s="455">
        <v>45321</v>
      </c>
      <c r="Q24" s="203">
        <v>15600000</v>
      </c>
      <c r="R24" s="455">
        <v>45343</v>
      </c>
      <c r="S24" s="203">
        <v>12195648</v>
      </c>
      <c r="T24" s="67" t="s">
        <v>66</v>
      </c>
      <c r="U24" s="86">
        <v>85155551</v>
      </c>
      <c r="V24" s="72" t="s">
        <v>1493</v>
      </c>
      <c r="W24" s="455">
        <v>45343</v>
      </c>
      <c r="X24" s="455">
        <v>45344</v>
      </c>
      <c r="Y24" s="456" t="s">
        <v>74</v>
      </c>
      <c r="Z24" s="455">
        <v>45709</v>
      </c>
      <c r="AA24" s="251">
        <f t="shared" si="0"/>
        <v>365</v>
      </c>
      <c r="AB24" s="67">
        <v>0</v>
      </c>
      <c r="AC24" s="75">
        <v>0</v>
      </c>
      <c r="AD24" s="67">
        <v>0</v>
      </c>
      <c r="AE24" s="457" t="s">
        <v>74</v>
      </c>
      <c r="AF24" s="251">
        <f t="shared" si="1"/>
        <v>0</v>
      </c>
      <c r="AG24" s="67">
        <v>0</v>
      </c>
      <c r="AH24" s="67">
        <v>0</v>
      </c>
      <c r="AI24" s="457" t="s">
        <v>74</v>
      </c>
      <c r="AJ24" s="67">
        <v>0</v>
      </c>
      <c r="AK24" s="457" t="s">
        <v>74</v>
      </c>
      <c r="AL24" s="457" t="s">
        <v>74</v>
      </c>
      <c r="AM24" s="188">
        <f t="shared" si="2"/>
        <v>0</v>
      </c>
      <c r="AN24" s="463">
        <f>+K24+AC24-AH24</f>
        <v>12195648</v>
      </c>
      <c r="AO24" s="67" t="s">
        <v>66</v>
      </c>
      <c r="AP24" s="489">
        <v>12195648</v>
      </c>
      <c r="AQ24" s="67" t="s">
        <v>94</v>
      </c>
      <c r="AR24" s="74">
        <v>0</v>
      </c>
      <c r="AS24" s="457" t="s">
        <v>74</v>
      </c>
      <c r="AT24" s="496">
        <f t="shared" si="3"/>
        <v>8130432</v>
      </c>
      <c r="AU24" s="203">
        <v>4065216</v>
      </c>
      <c r="AV24" s="83">
        <f t="shared" si="4"/>
        <v>0.66666666666666663</v>
      </c>
      <c r="AW24" s="457" t="s">
        <v>74</v>
      </c>
      <c r="AX24" s="74" t="s">
        <v>95</v>
      </c>
      <c r="AY24" s="188" t="s">
        <v>1575</v>
      </c>
      <c r="AZ24" s="68" t="s">
        <v>66</v>
      </c>
      <c r="BA24" s="68" t="s">
        <v>239</v>
      </c>
    </row>
    <row r="25" spans="2:53" s="207" customFormat="1" x14ac:dyDescent="0.25">
      <c r="B25" s="68">
        <v>2024</v>
      </c>
      <c r="C25" s="68">
        <v>891780111</v>
      </c>
      <c r="D25" s="88" t="s">
        <v>64</v>
      </c>
      <c r="E25" s="74" t="s">
        <v>1576</v>
      </c>
      <c r="F25" s="72" t="s">
        <v>1577</v>
      </c>
      <c r="G25" s="454">
        <v>0</v>
      </c>
      <c r="H25" s="564" t="s">
        <v>72</v>
      </c>
      <c r="I25" s="68" t="s">
        <v>723</v>
      </c>
      <c r="J25" s="74" t="s">
        <v>1578</v>
      </c>
      <c r="K25" s="203">
        <v>13113600</v>
      </c>
      <c r="L25" s="68" t="s">
        <v>67</v>
      </c>
      <c r="M25" s="453" t="s">
        <v>1574</v>
      </c>
      <c r="N25" s="72">
        <v>36719980</v>
      </c>
      <c r="O25" s="454">
        <v>296</v>
      </c>
      <c r="P25" s="455">
        <v>45329</v>
      </c>
      <c r="Q25" s="203">
        <v>16800000</v>
      </c>
      <c r="R25" s="455">
        <v>45349</v>
      </c>
      <c r="S25" s="203">
        <v>13113600</v>
      </c>
      <c r="T25" s="67" t="s">
        <v>66</v>
      </c>
      <c r="U25" s="86">
        <v>84452442</v>
      </c>
      <c r="V25" s="72" t="s">
        <v>1579</v>
      </c>
      <c r="W25" s="455">
        <v>45349</v>
      </c>
      <c r="X25" s="455">
        <v>45351</v>
      </c>
      <c r="Y25" s="456" t="s">
        <v>74</v>
      </c>
      <c r="Z25" s="455">
        <v>45716</v>
      </c>
      <c r="AA25" s="251">
        <f t="shared" si="0"/>
        <v>365</v>
      </c>
      <c r="AB25" s="67">
        <v>0</v>
      </c>
      <c r="AC25" s="75">
        <v>0</v>
      </c>
      <c r="AD25" s="67">
        <v>0</v>
      </c>
      <c r="AE25" s="457" t="s">
        <v>74</v>
      </c>
      <c r="AF25" s="251">
        <f t="shared" si="1"/>
        <v>0</v>
      </c>
      <c r="AG25" s="67">
        <v>0</v>
      </c>
      <c r="AH25" s="67">
        <v>0</v>
      </c>
      <c r="AI25" s="457" t="s">
        <v>74</v>
      </c>
      <c r="AJ25" s="67">
        <v>0</v>
      </c>
      <c r="AK25" s="457" t="s">
        <v>74</v>
      </c>
      <c r="AL25" s="457" t="s">
        <v>74</v>
      </c>
      <c r="AM25" s="188">
        <f t="shared" si="2"/>
        <v>0</v>
      </c>
      <c r="AN25" s="463">
        <f>+K25+AC25-AH25</f>
        <v>13113600</v>
      </c>
      <c r="AO25" s="67" t="s">
        <v>66</v>
      </c>
      <c r="AP25" s="489">
        <v>13113600</v>
      </c>
      <c r="AQ25" s="67" t="s">
        <v>94</v>
      </c>
      <c r="AR25" s="74">
        <v>0</v>
      </c>
      <c r="AS25" s="457" t="s">
        <v>74</v>
      </c>
      <c r="AT25" s="496">
        <f t="shared" si="3"/>
        <v>8742400</v>
      </c>
      <c r="AU25" s="203">
        <v>4371200</v>
      </c>
      <c r="AV25" s="83">
        <f t="shared" si="4"/>
        <v>0.66666666666666663</v>
      </c>
      <c r="AW25" s="457" t="s">
        <v>74</v>
      </c>
      <c r="AX25" s="74" t="s">
        <v>95</v>
      </c>
      <c r="AY25" s="458" t="s">
        <v>1580</v>
      </c>
      <c r="AZ25" s="68" t="s">
        <v>66</v>
      </c>
      <c r="BA25" s="68" t="s">
        <v>239</v>
      </c>
    </row>
    <row r="26" spans="2:53" s="207" customFormat="1" x14ac:dyDescent="0.25">
      <c r="B26" s="68">
        <v>2024</v>
      </c>
      <c r="C26" s="68">
        <v>891780111</v>
      </c>
      <c r="D26" s="88" t="s">
        <v>64</v>
      </c>
      <c r="E26" s="74" t="s">
        <v>1581</v>
      </c>
      <c r="F26" s="188" t="s">
        <v>1582</v>
      </c>
      <c r="G26" s="454">
        <v>0</v>
      </c>
      <c r="H26" s="564" t="s">
        <v>72</v>
      </c>
      <c r="I26" s="68" t="s">
        <v>723</v>
      </c>
      <c r="J26" s="74" t="s">
        <v>1583</v>
      </c>
      <c r="K26" s="203">
        <v>13113600</v>
      </c>
      <c r="L26" s="68" t="s">
        <v>67</v>
      </c>
      <c r="M26" s="453" t="s">
        <v>1574</v>
      </c>
      <c r="N26" s="72">
        <v>36719980</v>
      </c>
      <c r="O26" s="454">
        <v>295</v>
      </c>
      <c r="P26" s="455">
        <v>45329</v>
      </c>
      <c r="Q26" s="203">
        <v>16800000</v>
      </c>
      <c r="R26" s="455">
        <v>45352</v>
      </c>
      <c r="S26" s="203">
        <v>13113600</v>
      </c>
      <c r="T26" s="67" t="s">
        <v>66</v>
      </c>
      <c r="U26" s="86">
        <v>1082903415</v>
      </c>
      <c r="V26" s="72" t="s">
        <v>1584</v>
      </c>
      <c r="W26" s="455">
        <v>45352</v>
      </c>
      <c r="X26" s="455">
        <v>45352</v>
      </c>
      <c r="Y26" s="456" t="s">
        <v>74</v>
      </c>
      <c r="Z26" s="455">
        <v>45713</v>
      </c>
      <c r="AA26" s="251">
        <f t="shared" si="0"/>
        <v>361</v>
      </c>
      <c r="AB26" s="67">
        <v>0</v>
      </c>
      <c r="AC26" s="75">
        <v>0</v>
      </c>
      <c r="AD26" s="67">
        <v>0</v>
      </c>
      <c r="AE26" s="457" t="s">
        <v>74</v>
      </c>
      <c r="AF26" s="251">
        <f t="shared" si="1"/>
        <v>0</v>
      </c>
      <c r="AG26" s="67">
        <v>0</v>
      </c>
      <c r="AH26" s="67">
        <v>0</v>
      </c>
      <c r="AI26" s="457" t="s">
        <v>74</v>
      </c>
      <c r="AJ26" s="67">
        <v>0</v>
      </c>
      <c r="AK26" s="457" t="s">
        <v>74</v>
      </c>
      <c r="AL26" s="457" t="s">
        <v>74</v>
      </c>
      <c r="AM26" s="188">
        <f t="shared" si="2"/>
        <v>0</v>
      </c>
      <c r="AN26" s="463">
        <f>+K26+AC26-AH26</f>
        <v>13113600</v>
      </c>
      <c r="AO26" s="67" t="s">
        <v>66</v>
      </c>
      <c r="AP26" s="489">
        <v>13113600</v>
      </c>
      <c r="AQ26" s="67" t="s">
        <v>94</v>
      </c>
      <c r="AR26" s="74">
        <v>0</v>
      </c>
      <c r="AS26" s="457" t="s">
        <v>74</v>
      </c>
      <c r="AT26" s="496">
        <f t="shared" si="3"/>
        <v>13113600</v>
      </c>
      <c r="AU26" s="203">
        <v>0</v>
      </c>
      <c r="AV26" s="83">
        <f t="shared" si="4"/>
        <v>1</v>
      </c>
      <c r="AW26" s="457" t="s">
        <v>74</v>
      </c>
      <c r="AX26" s="74" t="s">
        <v>95</v>
      </c>
      <c r="AY26" s="188" t="s">
        <v>1585</v>
      </c>
      <c r="AZ26" s="68" t="s">
        <v>66</v>
      </c>
      <c r="BA26" s="68" t="s">
        <v>239</v>
      </c>
    </row>
    <row r="27" spans="2:53" s="207" customFormat="1" x14ac:dyDescent="0.25">
      <c r="B27" s="68">
        <v>2024</v>
      </c>
      <c r="C27" s="68">
        <v>891780111</v>
      </c>
      <c r="D27" s="88" t="s">
        <v>64</v>
      </c>
      <c r="E27" s="74" t="s">
        <v>1586</v>
      </c>
      <c r="F27" s="188" t="s">
        <v>1587</v>
      </c>
      <c r="G27" s="454">
        <v>0</v>
      </c>
      <c r="H27" s="564" t="s">
        <v>72</v>
      </c>
      <c r="I27" s="68" t="s">
        <v>723</v>
      </c>
      <c r="J27" s="74" t="s">
        <v>1588</v>
      </c>
      <c r="K27" s="203">
        <v>1716400</v>
      </c>
      <c r="L27" s="68" t="s">
        <v>67</v>
      </c>
      <c r="M27" s="453" t="s">
        <v>1574</v>
      </c>
      <c r="N27" s="459">
        <v>36719980</v>
      </c>
      <c r="O27" s="454">
        <v>1747</v>
      </c>
      <c r="P27" s="455">
        <v>45505</v>
      </c>
      <c r="Q27" s="203">
        <v>2000000</v>
      </c>
      <c r="R27" s="455">
        <v>45512</v>
      </c>
      <c r="S27" s="203">
        <v>13725568</v>
      </c>
      <c r="T27" s="67" t="s">
        <v>66</v>
      </c>
      <c r="U27" s="316">
        <v>1082884010</v>
      </c>
      <c r="V27" s="72" t="s">
        <v>1589</v>
      </c>
      <c r="W27" s="455">
        <v>45512</v>
      </c>
      <c r="X27" s="455">
        <v>45518</v>
      </c>
      <c r="Y27" s="456" t="s">
        <v>74</v>
      </c>
      <c r="Z27" s="455">
        <v>45524</v>
      </c>
      <c r="AA27" s="251">
        <f t="shared" si="0"/>
        <v>6</v>
      </c>
      <c r="AB27" s="67">
        <v>0</v>
      </c>
      <c r="AC27" s="75">
        <v>0</v>
      </c>
      <c r="AD27" s="67">
        <v>0</v>
      </c>
      <c r="AE27" s="457" t="s">
        <v>74</v>
      </c>
      <c r="AF27" s="251">
        <f t="shared" si="1"/>
        <v>0</v>
      </c>
      <c r="AG27" s="67">
        <v>0</v>
      </c>
      <c r="AH27" s="67">
        <v>0</v>
      </c>
      <c r="AI27" s="457" t="s">
        <v>74</v>
      </c>
      <c r="AJ27" s="67">
        <v>0</v>
      </c>
      <c r="AK27" s="457" t="s">
        <v>74</v>
      </c>
      <c r="AL27" s="457" t="s">
        <v>74</v>
      </c>
      <c r="AM27" s="188">
        <f t="shared" si="2"/>
        <v>0</v>
      </c>
      <c r="AN27" s="463">
        <f>+K27+AC27-AH27</f>
        <v>1716400</v>
      </c>
      <c r="AO27" s="67" t="s">
        <v>66</v>
      </c>
      <c r="AP27" s="489">
        <v>13725568</v>
      </c>
      <c r="AQ27" s="67" t="s">
        <v>94</v>
      </c>
      <c r="AR27" s="74">
        <v>0</v>
      </c>
      <c r="AS27" s="457" t="s">
        <v>74</v>
      </c>
      <c r="AT27" s="496">
        <f t="shared" si="3"/>
        <v>1716400</v>
      </c>
      <c r="AU27" s="203">
        <v>0</v>
      </c>
      <c r="AV27" s="83">
        <f t="shared" si="4"/>
        <v>1</v>
      </c>
      <c r="AW27" s="457" t="s">
        <v>74</v>
      </c>
      <c r="AX27" s="74" t="s">
        <v>80</v>
      </c>
      <c r="AY27" s="188" t="s">
        <v>1590</v>
      </c>
      <c r="AZ27" s="68" t="s">
        <v>66</v>
      </c>
      <c r="BA27" s="68" t="s">
        <v>239</v>
      </c>
    </row>
    <row r="28" spans="2:53" s="207" customFormat="1" x14ac:dyDescent="0.25">
      <c r="B28" s="68">
        <v>2024</v>
      </c>
      <c r="C28" s="68">
        <v>891780111</v>
      </c>
      <c r="D28" s="88" t="s">
        <v>64</v>
      </c>
      <c r="E28" s="74" t="s">
        <v>1591</v>
      </c>
      <c r="F28" s="188" t="s">
        <v>1592</v>
      </c>
      <c r="G28" s="67">
        <v>0</v>
      </c>
      <c r="H28" s="67" t="s">
        <v>72</v>
      </c>
      <c r="I28" s="68" t="s">
        <v>723</v>
      </c>
      <c r="J28" s="74" t="s">
        <v>1593</v>
      </c>
      <c r="K28" s="203">
        <v>98067002</v>
      </c>
      <c r="L28" s="68" t="s">
        <v>67</v>
      </c>
      <c r="M28" s="72" t="s">
        <v>1594</v>
      </c>
      <c r="N28" s="459">
        <v>890916911</v>
      </c>
      <c r="O28" s="454">
        <v>606</v>
      </c>
      <c r="P28" s="455">
        <v>45357</v>
      </c>
      <c r="Q28" s="203">
        <v>98067002</v>
      </c>
      <c r="R28" s="455">
        <v>45359</v>
      </c>
      <c r="S28" s="203">
        <v>98067002</v>
      </c>
      <c r="T28" s="67" t="s">
        <v>66</v>
      </c>
      <c r="U28" s="86">
        <v>85081920</v>
      </c>
      <c r="V28" s="72" t="s">
        <v>1595</v>
      </c>
      <c r="W28" s="455">
        <v>45359</v>
      </c>
      <c r="X28" s="455">
        <v>45359</v>
      </c>
      <c r="Y28" s="456" t="s">
        <v>74</v>
      </c>
      <c r="Z28" s="455">
        <v>45389</v>
      </c>
      <c r="AA28" s="251">
        <f t="shared" si="0"/>
        <v>30</v>
      </c>
      <c r="AB28" s="67">
        <v>0</v>
      </c>
      <c r="AC28" s="75">
        <v>0</v>
      </c>
      <c r="AD28" s="67">
        <v>0</v>
      </c>
      <c r="AE28" s="457" t="s">
        <v>74</v>
      </c>
      <c r="AF28" s="251">
        <f t="shared" si="1"/>
        <v>0</v>
      </c>
      <c r="AG28" s="67">
        <v>0</v>
      </c>
      <c r="AH28" s="67">
        <v>0</v>
      </c>
      <c r="AI28" s="457" t="s">
        <v>74</v>
      </c>
      <c r="AJ28" s="67">
        <v>0</v>
      </c>
      <c r="AK28" s="457" t="s">
        <v>74</v>
      </c>
      <c r="AL28" s="457" t="s">
        <v>74</v>
      </c>
      <c r="AM28" s="188">
        <f t="shared" si="2"/>
        <v>0</v>
      </c>
      <c r="AN28" s="463">
        <f>+K28+AC28-AH28</f>
        <v>98067002</v>
      </c>
      <c r="AO28" s="67" t="s">
        <v>66</v>
      </c>
      <c r="AP28" s="489">
        <v>98067002</v>
      </c>
      <c r="AQ28" s="67" t="s">
        <v>94</v>
      </c>
      <c r="AR28" s="74">
        <v>0</v>
      </c>
      <c r="AS28" s="457" t="s">
        <v>74</v>
      </c>
      <c r="AT28" s="496">
        <f t="shared" si="3"/>
        <v>98067002</v>
      </c>
      <c r="AU28" s="203">
        <v>0</v>
      </c>
      <c r="AV28" s="83">
        <f t="shared" si="4"/>
        <v>1</v>
      </c>
      <c r="AW28" s="457" t="s">
        <v>74</v>
      </c>
      <c r="AX28" s="74" t="s">
        <v>80</v>
      </c>
      <c r="AY28" s="188" t="s">
        <v>1596</v>
      </c>
      <c r="AZ28" s="68" t="s">
        <v>66</v>
      </c>
      <c r="BA28" s="68" t="s">
        <v>239</v>
      </c>
    </row>
    <row r="29" spans="2:53" s="207" customFormat="1" x14ac:dyDescent="0.25">
      <c r="B29" s="68">
        <v>2024</v>
      </c>
      <c r="C29" s="68">
        <v>891780111</v>
      </c>
      <c r="D29" s="88" t="s">
        <v>64</v>
      </c>
      <c r="E29" s="74" t="s">
        <v>1597</v>
      </c>
      <c r="F29" s="188" t="s">
        <v>1598</v>
      </c>
      <c r="G29" s="67">
        <v>0</v>
      </c>
      <c r="H29" s="67" t="s">
        <v>72</v>
      </c>
      <c r="I29" s="68" t="s">
        <v>723</v>
      </c>
      <c r="J29" s="74" t="s">
        <v>1599</v>
      </c>
      <c r="K29" s="203">
        <v>7844480</v>
      </c>
      <c r="L29" s="68" t="s">
        <v>67</v>
      </c>
      <c r="M29" s="453" t="s">
        <v>1600</v>
      </c>
      <c r="N29" s="72">
        <v>830037946</v>
      </c>
      <c r="O29" s="454">
        <v>618</v>
      </c>
      <c r="P29" s="455">
        <v>45358</v>
      </c>
      <c r="Q29" s="203">
        <v>7844480</v>
      </c>
      <c r="R29" s="455">
        <v>45359</v>
      </c>
      <c r="S29" s="203">
        <v>7844480</v>
      </c>
      <c r="T29" s="67" t="s">
        <v>66</v>
      </c>
      <c r="U29" s="86">
        <v>1082884010</v>
      </c>
      <c r="V29" s="72" t="s">
        <v>1589</v>
      </c>
      <c r="W29" s="455">
        <v>45359</v>
      </c>
      <c r="X29" s="455">
        <v>45359</v>
      </c>
      <c r="Y29" s="456" t="s">
        <v>74</v>
      </c>
      <c r="Z29" s="455">
        <v>45359</v>
      </c>
      <c r="AA29" s="251">
        <f t="shared" si="0"/>
        <v>0</v>
      </c>
      <c r="AB29" s="67">
        <v>0</v>
      </c>
      <c r="AC29" s="75">
        <v>0</v>
      </c>
      <c r="AD29" s="67">
        <v>0</v>
      </c>
      <c r="AE29" s="457" t="s">
        <v>74</v>
      </c>
      <c r="AF29" s="251">
        <f t="shared" si="1"/>
        <v>0</v>
      </c>
      <c r="AG29" s="67">
        <v>0</v>
      </c>
      <c r="AH29" s="67">
        <v>0</v>
      </c>
      <c r="AI29" s="457" t="s">
        <v>74</v>
      </c>
      <c r="AJ29" s="67">
        <v>0</v>
      </c>
      <c r="AK29" s="457" t="s">
        <v>74</v>
      </c>
      <c r="AL29" s="457" t="s">
        <v>74</v>
      </c>
      <c r="AM29" s="188">
        <f t="shared" si="2"/>
        <v>0</v>
      </c>
      <c r="AN29" s="463">
        <f>+K29+AC29-AH29</f>
        <v>7844480</v>
      </c>
      <c r="AO29" s="67" t="s">
        <v>66</v>
      </c>
      <c r="AP29" s="489">
        <v>7844480</v>
      </c>
      <c r="AQ29" s="67" t="s">
        <v>94</v>
      </c>
      <c r="AR29" s="74">
        <v>0</v>
      </c>
      <c r="AS29" s="457" t="s">
        <v>74</v>
      </c>
      <c r="AT29" s="496">
        <f t="shared" si="3"/>
        <v>7844480</v>
      </c>
      <c r="AU29" s="203">
        <v>0</v>
      </c>
      <c r="AV29" s="83">
        <f t="shared" si="4"/>
        <v>1</v>
      </c>
      <c r="AW29" s="457" t="s">
        <v>74</v>
      </c>
      <c r="AX29" s="74" t="s">
        <v>80</v>
      </c>
      <c r="AY29" s="188" t="s">
        <v>1601</v>
      </c>
      <c r="AZ29" s="68" t="s">
        <v>66</v>
      </c>
      <c r="BA29" s="68" t="s">
        <v>239</v>
      </c>
    </row>
    <row r="30" spans="2:53" s="207" customFormat="1" x14ac:dyDescent="0.25">
      <c r="B30" s="68">
        <v>2024</v>
      </c>
      <c r="C30" s="68">
        <v>891780111</v>
      </c>
      <c r="D30" s="88" t="s">
        <v>64</v>
      </c>
      <c r="E30" s="74" t="s">
        <v>1602</v>
      </c>
      <c r="F30" s="188" t="s">
        <v>1603</v>
      </c>
      <c r="G30" s="67">
        <v>0</v>
      </c>
      <c r="H30" s="67" t="s">
        <v>72</v>
      </c>
      <c r="I30" s="68" t="s">
        <v>723</v>
      </c>
      <c r="J30" s="74" t="s">
        <v>1604</v>
      </c>
      <c r="K30" s="203">
        <v>3745529</v>
      </c>
      <c r="L30" s="68" t="s">
        <v>67</v>
      </c>
      <c r="M30" s="453" t="s">
        <v>1605</v>
      </c>
      <c r="N30" s="72">
        <v>900763287</v>
      </c>
      <c r="O30" s="454">
        <v>700</v>
      </c>
      <c r="P30" s="455">
        <v>45366</v>
      </c>
      <c r="Q30" s="203">
        <v>3745529</v>
      </c>
      <c r="R30" s="455">
        <v>45366</v>
      </c>
      <c r="S30" s="203">
        <v>3745529</v>
      </c>
      <c r="T30" s="67" t="s">
        <v>66</v>
      </c>
      <c r="U30" s="86">
        <v>1082884010</v>
      </c>
      <c r="V30" s="72" t="s">
        <v>1589</v>
      </c>
      <c r="W30" s="455">
        <v>45366</v>
      </c>
      <c r="X30" s="455">
        <v>45366</v>
      </c>
      <c r="Y30" s="456" t="s">
        <v>74</v>
      </c>
      <c r="Z30" s="455">
        <v>45367</v>
      </c>
      <c r="AA30" s="251">
        <f t="shared" si="0"/>
        <v>1</v>
      </c>
      <c r="AB30" s="67">
        <v>0</v>
      </c>
      <c r="AC30" s="75">
        <v>0</v>
      </c>
      <c r="AD30" s="67">
        <v>0</v>
      </c>
      <c r="AE30" s="457" t="s">
        <v>74</v>
      </c>
      <c r="AF30" s="251">
        <f t="shared" si="1"/>
        <v>0</v>
      </c>
      <c r="AG30" s="67">
        <v>0</v>
      </c>
      <c r="AH30" s="67">
        <v>0</v>
      </c>
      <c r="AI30" s="457" t="s">
        <v>74</v>
      </c>
      <c r="AJ30" s="67">
        <v>0</v>
      </c>
      <c r="AK30" s="457" t="s">
        <v>74</v>
      </c>
      <c r="AL30" s="457" t="s">
        <v>74</v>
      </c>
      <c r="AM30" s="188">
        <f t="shared" si="2"/>
        <v>0</v>
      </c>
      <c r="AN30" s="463">
        <f>+K30+AC30-AH30</f>
        <v>3745529</v>
      </c>
      <c r="AO30" s="67" t="s">
        <v>66</v>
      </c>
      <c r="AP30" s="489">
        <v>3745529</v>
      </c>
      <c r="AQ30" s="67" t="s">
        <v>94</v>
      </c>
      <c r="AR30" s="74">
        <v>0</v>
      </c>
      <c r="AS30" s="457" t="s">
        <v>74</v>
      </c>
      <c r="AT30" s="496">
        <f t="shared" si="3"/>
        <v>0</v>
      </c>
      <c r="AU30" s="203">
        <v>3745529</v>
      </c>
      <c r="AV30" s="83">
        <f t="shared" si="4"/>
        <v>0</v>
      </c>
      <c r="AW30" s="457" t="s">
        <v>74</v>
      </c>
      <c r="AX30" s="74" t="s">
        <v>95</v>
      </c>
      <c r="AY30" s="188" t="s">
        <v>1606</v>
      </c>
      <c r="AZ30" s="68" t="s">
        <v>66</v>
      </c>
      <c r="BA30" s="68" t="s">
        <v>239</v>
      </c>
    </row>
    <row r="31" spans="2:53" s="207" customFormat="1" x14ac:dyDescent="0.25">
      <c r="B31" s="68">
        <v>2024</v>
      </c>
      <c r="C31" s="68">
        <v>891780111</v>
      </c>
      <c r="D31" s="88" t="s">
        <v>64</v>
      </c>
      <c r="E31" s="74" t="s">
        <v>1607</v>
      </c>
      <c r="F31" s="188" t="s">
        <v>1608</v>
      </c>
      <c r="G31" s="67">
        <v>0</v>
      </c>
      <c r="H31" s="67" t="s">
        <v>72</v>
      </c>
      <c r="I31" s="68" t="s">
        <v>723</v>
      </c>
      <c r="J31" s="74" t="s">
        <v>1609</v>
      </c>
      <c r="K31" s="203">
        <v>4496534</v>
      </c>
      <c r="L31" s="68" t="s">
        <v>67</v>
      </c>
      <c r="M31" s="453" t="s">
        <v>1610</v>
      </c>
      <c r="N31" s="72">
        <v>800154351</v>
      </c>
      <c r="O31" s="454">
        <v>498</v>
      </c>
      <c r="P31" s="455">
        <v>45349</v>
      </c>
      <c r="Q31" s="203">
        <f>426348465+28800000</f>
        <v>455148465</v>
      </c>
      <c r="R31" s="455">
        <v>45372</v>
      </c>
      <c r="S31" s="203">
        <v>4496534</v>
      </c>
      <c r="T31" s="67" t="s">
        <v>66</v>
      </c>
      <c r="U31" s="86">
        <v>51909946</v>
      </c>
      <c r="V31" s="72" t="s">
        <v>1611</v>
      </c>
      <c r="W31" s="455">
        <v>45372</v>
      </c>
      <c r="X31" s="455">
        <v>45372</v>
      </c>
      <c r="Y31" s="456" t="s">
        <v>74</v>
      </c>
      <c r="Z31" s="455">
        <v>45493</v>
      </c>
      <c r="AA31" s="251">
        <f t="shared" si="0"/>
        <v>121</v>
      </c>
      <c r="AB31" s="67">
        <v>0</v>
      </c>
      <c r="AC31" s="75">
        <v>0</v>
      </c>
      <c r="AD31" s="67">
        <v>0</v>
      </c>
      <c r="AE31" s="457" t="s">
        <v>74</v>
      </c>
      <c r="AF31" s="251">
        <f t="shared" si="1"/>
        <v>0</v>
      </c>
      <c r="AG31" s="67">
        <v>0</v>
      </c>
      <c r="AH31" s="67">
        <v>0</v>
      </c>
      <c r="AI31" s="457" t="s">
        <v>74</v>
      </c>
      <c r="AJ31" s="67">
        <v>0</v>
      </c>
      <c r="AK31" s="457" t="s">
        <v>74</v>
      </c>
      <c r="AL31" s="457" t="s">
        <v>74</v>
      </c>
      <c r="AM31" s="188">
        <f t="shared" si="2"/>
        <v>0</v>
      </c>
      <c r="AN31" s="463">
        <f>+K31+AC31-AH31</f>
        <v>4496534</v>
      </c>
      <c r="AO31" s="67" t="s">
        <v>94</v>
      </c>
      <c r="AP31" s="489">
        <v>0</v>
      </c>
      <c r="AQ31" s="67" t="s">
        <v>94</v>
      </c>
      <c r="AR31" s="74">
        <v>0</v>
      </c>
      <c r="AS31" s="457" t="s">
        <v>74</v>
      </c>
      <c r="AT31" s="496">
        <f t="shared" si="3"/>
        <v>4496534</v>
      </c>
      <c r="AU31" s="203">
        <v>0</v>
      </c>
      <c r="AV31" s="83">
        <f t="shared" si="4"/>
        <v>1</v>
      </c>
      <c r="AW31" s="457" t="s">
        <v>74</v>
      </c>
      <c r="AX31" s="74" t="s">
        <v>80</v>
      </c>
      <c r="AY31" s="188" t="s">
        <v>1612</v>
      </c>
      <c r="AZ31" s="68" t="s">
        <v>66</v>
      </c>
      <c r="BA31" s="68" t="s">
        <v>239</v>
      </c>
    </row>
    <row r="32" spans="2:53" s="207" customFormat="1" x14ac:dyDescent="0.25">
      <c r="B32" s="68">
        <v>2024</v>
      </c>
      <c r="C32" s="68">
        <v>891780111</v>
      </c>
      <c r="D32" s="88" t="s">
        <v>64</v>
      </c>
      <c r="E32" s="74" t="s">
        <v>1613</v>
      </c>
      <c r="F32" s="72" t="s">
        <v>1614</v>
      </c>
      <c r="G32" s="67">
        <v>0</v>
      </c>
      <c r="H32" s="67" t="s">
        <v>72</v>
      </c>
      <c r="I32" s="68" t="s">
        <v>723</v>
      </c>
      <c r="J32" s="74" t="s">
        <v>1615</v>
      </c>
      <c r="K32" s="203">
        <v>875424</v>
      </c>
      <c r="L32" s="68" t="s">
        <v>67</v>
      </c>
      <c r="M32" s="453" t="s">
        <v>1616</v>
      </c>
      <c r="N32" s="72">
        <v>830508200</v>
      </c>
      <c r="O32" s="454">
        <v>796</v>
      </c>
      <c r="P32" s="455">
        <v>45373</v>
      </c>
      <c r="Q32" s="203">
        <v>56711533.5</v>
      </c>
      <c r="R32" s="455">
        <v>45385</v>
      </c>
      <c r="S32" s="203">
        <f>+K32</f>
        <v>875424</v>
      </c>
      <c r="T32" s="67" t="s">
        <v>66</v>
      </c>
      <c r="U32" s="86">
        <v>45498601</v>
      </c>
      <c r="V32" s="72" t="s">
        <v>1617</v>
      </c>
      <c r="W32" s="455">
        <v>45385</v>
      </c>
      <c r="X32" s="455">
        <v>45385</v>
      </c>
      <c r="Y32" s="456" t="s">
        <v>74</v>
      </c>
      <c r="Z32" s="455">
        <v>45414</v>
      </c>
      <c r="AA32" s="251">
        <f t="shared" si="0"/>
        <v>29</v>
      </c>
      <c r="AB32" s="67">
        <v>0</v>
      </c>
      <c r="AC32" s="75">
        <v>0</v>
      </c>
      <c r="AD32" s="67">
        <v>0</v>
      </c>
      <c r="AE32" s="457" t="s">
        <v>74</v>
      </c>
      <c r="AF32" s="251">
        <f t="shared" si="1"/>
        <v>0</v>
      </c>
      <c r="AG32" s="67">
        <v>0</v>
      </c>
      <c r="AH32" s="67">
        <v>0</v>
      </c>
      <c r="AI32" s="457" t="s">
        <v>74</v>
      </c>
      <c r="AJ32" s="67">
        <v>0</v>
      </c>
      <c r="AK32" s="457" t="s">
        <v>74</v>
      </c>
      <c r="AL32" s="457" t="s">
        <v>74</v>
      </c>
      <c r="AM32" s="188">
        <f t="shared" si="2"/>
        <v>0</v>
      </c>
      <c r="AN32" s="463">
        <f>+K32+AC32-AH32</f>
        <v>875424</v>
      </c>
      <c r="AO32" s="67" t="s">
        <v>66</v>
      </c>
      <c r="AP32" s="489">
        <v>875424</v>
      </c>
      <c r="AQ32" s="67" t="s">
        <v>94</v>
      </c>
      <c r="AR32" s="74">
        <v>0</v>
      </c>
      <c r="AS32" s="457" t="s">
        <v>74</v>
      </c>
      <c r="AT32" s="496">
        <f t="shared" si="3"/>
        <v>0</v>
      </c>
      <c r="AU32" s="203">
        <v>875424</v>
      </c>
      <c r="AV32" s="83">
        <f t="shared" si="4"/>
        <v>0</v>
      </c>
      <c r="AW32" s="457" t="s">
        <v>74</v>
      </c>
      <c r="AX32" s="74" t="s">
        <v>95</v>
      </c>
      <c r="AY32" s="458" t="s">
        <v>1618</v>
      </c>
      <c r="AZ32" s="68" t="s">
        <v>66</v>
      </c>
      <c r="BA32" s="68" t="s">
        <v>239</v>
      </c>
    </row>
    <row r="33" spans="2:53" s="207" customFormat="1" x14ac:dyDescent="0.25">
      <c r="B33" s="68">
        <v>2024</v>
      </c>
      <c r="C33" s="68">
        <v>891780111</v>
      </c>
      <c r="D33" s="88" t="s">
        <v>64</v>
      </c>
      <c r="E33" s="74" t="s">
        <v>1619</v>
      </c>
      <c r="F33" s="72" t="s">
        <v>1620</v>
      </c>
      <c r="G33" s="67">
        <v>0</v>
      </c>
      <c r="H33" s="67" t="s">
        <v>72</v>
      </c>
      <c r="I33" s="68" t="s">
        <v>723</v>
      </c>
      <c r="J33" s="74" t="s">
        <v>1621</v>
      </c>
      <c r="K33" s="203">
        <v>2357320</v>
      </c>
      <c r="L33" s="68" t="s">
        <v>67</v>
      </c>
      <c r="M33" s="453" t="s">
        <v>1622</v>
      </c>
      <c r="N33" s="72">
        <v>860035467</v>
      </c>
      <c r="O33" s="454">
        <v>790</v>
      </c>
      <c r="P33" s="455">
        <v>45373</v>
      </c>
      <c r="Q33" s="203">
        <v>3557320</v>
      </c>
      <c r="R33" s="455">
        <v>45385</v>
      </c>
      <c r="S33" s="203">
        <f>+K33</f>
        <v>2357320</v>
      </c>
      <c r="T33" s="67" t="s">
        <v>66</v>
      </c>
      <c r="U33" s="86">
        <v>1082851808</v>
      </c>
      <c r="V33" s="72" t="s">
        <v>1623</v>
      </c>
      <c r="W33" s="455">
        <v>45385</v>
      </c>
      <c r="X33" s="455">
        <v>45385</v>
      </c>
      <c r="Y33" s="456" t="s">
        <v>74</v>
      </c>
      <c r="Z33" s="455">
        <v>45475</v>
      </c>
      <c r="AA33" s="251">
        <f t="shared" si="0"/>
        <v>90</v>
      </c>
      <c r="AB33" s="67">
        <v>0</v>
      </c>
      <c r="AC33" s="75">
        <v>0</v>
      </c>
      <c r="AD33" s="67">
        <v>0</v>
      </c>
      <c r="AE33" s="457" t="s">
        <v>74</v>
      </c>
      <c r="AF33" s="251">
        <f t="shared" si="1"/>
        <v>0</v>
      </c>
      <c r="AG33" s="67">
        <v>0</v>
      </c>
      <c r="AH33" s="67">
        <v>0</v>
      </c>
      <c r="AI33" s="457" t="s">
        <v>74</v>
      </c>
      <c r="AJ33" s="67">
        <v>0</v>
      </c>
      <c r="AK33" s="457" t="s">
        <v>74</v>
      </c>
      <c r="AL33" s="457" t="s">
        <v>74</v>
      </c>
      <c r="AM33" s="188">
        <f t="shared" si="2"/>
        <v>0</v>
      </c>
      <c r="AN33" s="463">
        <f>+K33+AC33-AH33</f>
        <v>2357320</v>
      </c>
      <c r="AO33" s="67" t="s">
        <v>66</v>
      </c>
      <c r="AP33" s="489">
        <v>2357320</v>
      </c>
      <c r="AQ33" s="67" t="s">
        <v>94</v>
      </c>
      <c r="AR33" s="74">
        <v>0</v>
      </c>
      <c r="AS33" s="457" t="s">
        <v>74</v>
      </c>
      <c r="AT33" s="496">
        <f t="shared" si="3"/>
        <v>2357320</v>
      </c>
      <c r="AU33" s="203">
        <v>0</v>
      </c>
      <c r="AV33" s="83">
        <f t="shared" si="4"/>
        <v>1</v>
      </c>
      <c r="AW33" s="457" t="s">
        <v>74</v>
      </c>
      <c r="AX33" s="74" t="s">
        <v>80</v>
      </c>
      <c r="AY33" s="458" t="s">
        <v>1624</v>
      </c>
      <c r="AZ33" s="68" t="s">
        <v>66</v>
      </c>
      <c r="BA33" s="68" t="s">
        <v>239</v>
      </c>
    </row>
    <row r="34" spans="2:53" s="207" customFormat="1" x14ac:dyDescent="0.25">
      <c r="B34" s="68">
        <v>2024</v>
      </c>
      <c r="C34" s="68">
        <v>891780111</v>
      </c>
      <c r="D34" s="88" t="s">
        <v>64</v>
      </c>
      <c r="E34" s="74" t="s">
        <v>1625</v>
      </c>
      <c r="F34" s="72" t="s">
        <v>1626</v>
      </c>
      <c r="G34" s="67">
        <v>0</v>
      </c>
      <c r="H34" s="67" t="s">
        <v>72</v>
      </c>
      <c r="I34" s="68" t="s">
        <v>723</v>
      </c>
      <c r="J34" s="74" t="s">
        <v>1627</v>
      </c>
      <c r="K34" s="203">
        <v>38551240</v>
      </c>
      <c r="L34" s="68" t="s">
        <v>67</v>
      </c>
      <c r="M34" s="453" t="s">
        <v>1628</v>
      </c>
      <c r="N34" s="72">
        <v>901805373</v>
      </c>
      <c r="O34" s="454">
        <v>505</v>
      </c>
      <c r="P34" s="455">
        <v>45350</v>
      </c>
      <c r="Q34" s="203">
        <v>170975000</v>
      </c>
      <c r="R34" s="455">
        <v>45385</v>
      </c>
      <c r="S34" s="203">
        <f>+K34</f>
        <v>38551240</v>
      </c>
      <c r="T34" s="67" t="s">
        <v>66</v>
      </c>
      <c r="U34" s="86">
        <v>19516224</v>
      </c>
      <c r="V34" s="72" t="s">
        <v>1629</v>
      </c>
      <c r="W34" s="455">
        <v>45385</v>
      </c>
      <c r="X34" s="455">
        <v>45385</v>
      </c>
      <c r="Y34" s="456" t="s">
        <v>74</v>
      </c>
      <c r="Z34" s="455">
        <v>45414</v>
      </c>
      <c r="AA34" s="251">
        <f t="shared" si="0"/>
        <v>29</v>
      </c>
      <c r="AB34" s="67">
        <v>0</v>
      </c>
      <c r="AC34" s="75">
        <v>0</v>
      </c>
      <c r="AD34" s="67">
        <v>0</v>
      </c>
      <c r="AE34" s="457" t="s">
        <v>74</v>
      </c>
      <c r="AF34" s="251">
        <f t="shared" si="1"/>
        <v>0</v>
      </c>
      <c r="AG34" s="67">
        <v>0</v>
      </c>
      <c r="AH34" s="67">
        <v>0</v>
      </c>
      <c r="AI34" s="457" t="s">
        <v>74</v>
      </c>
      <c r="AJ34" s="67">
        <v>0</v>
      </c>
      <c r="AK34" s="457" t="s">
        <v>74</v>
      </c>
      <c r="AL34" s="457" t="s">
        <v>74</v>
      </c>
      <c r="AM34" s="188">
        <f t="shared" si="2"/>
        <v>0</v>
      </c>
      <c r="AN34" s="463">
        <f>+K34+AC34-AH34</f>
        <v>38551240</v>
      </c>
      <c r="AO34" s="67" t="s">
        <v>94</v>
      </c>
      <c r="AP34" s="489">
        <v>0</v>
      </c>
      <c r="AQ34" s="67" t="s">
        <v>94</v>
      </c>
      <c r="AR34" s="74">
        <v>0</v>
      </c>
      <c r="AS34" s="457" t="s">
        <v>74</v>
      </c>
      <c r="AT34" s="496">
        <f t="shared" si="3"/>
        <v>38551240</v>
      </c>
      <c r="AU34" s="203">
        <v>0</v>
      </c>
      <c r="AV34" s="83">
        <f t="shared" si="4"/>
        <v>1</v>
      </c>
      <c r="AW34" s="457" t="s">
        <v>74</v>
      </c>
      <c r="AX34" s="74" t="s">
        <v>80</v>
      </c>
      <c r="AY34" s="458" t="s">
        <v>1630</v>
      </c>
      <c r="AZ34" s="68" t="s">
        <v>66</v>
      </c>
      <c r="BA34" s="68" t="s">
        <v>239</v>
      </c>
    </row>
    <row r="35" spans="2:53" s="207" customFormat="1" x14ac:dyDescent="0.25">
      <c r="B35" s="68">
        <v>2024</v>
      </c>
      <c r="C35" s="68">
        <v>891780111</v>
      </c>
      <c r="D35" s="88" t="s">
        <v>64</v>
      </c>
      <c r="E35" s="74" t="s">
        <v>1631</v>
      </c>
      <c r="F35" s="72" t="s">
        <v>1632</v>
      </c>
      <c r="G35" s="67">
        <v>0</v>
      </c>
      <c r="H35" s="67" t="s">
        <v>72</v>
      </c>
      <c r="I35" s="68" t="s">
        <v>723</v>
      </c>
      <c r="J35" s="74" t="s">
        <v>1633</v>
      </c>
      <c r="K35" s="203">
        <v>15755600</v>
      </c>
      <c r="L35" s="68" t="s">
        <v>67</v>
      </c>
      <c r="M35" s="453" t="s">
        <v>1634</v>
      </c>
      <c r="N35" s="72">
        <v>800053310</v>
      </c>
      <c r="O35" s="454">
        <v>669</v>
      </c>
      <c r="P35" s="455">
        <v>45364</v>
      </c>
      <c r="Q35" s="203">
        <v>531000000</v>
      </c>
      <c r="R35" s="455">
        <v>45386</v>
      </c>
      <c r="S35" s="203">
        <f>+K35</f>
        <v>15755600</v>
      </c>
      <c r="T35" s="67" t="s">
        <v>66</v>
      </c>
      <c r="U35" s="86">
        <v>26670405</v>
      </c>
      <c r="V35" s="72" t="s">
        <v>1635</v>
      </c>
      <c r="W35" s="455">
        <v>45386</v>
      </c>
      <c r="X35" s="455">
        <v>45386</v>
      </c>
      <c r="Y35" s="456" t="s">
        <v>74</v>
      </c>
      <c r="Z35" s="455">
        <v>45476</v>
      </c>
      <c r="AA35" s="251">
        <f t="shared" si="0"/>
        <v>90</v>
      </c>
      <c r="AB35" s="67">
        <v>0</v>
      </c>
      <c r="AC35" s="75">
        <v>0</v>
      </c>
      <c r="AD35" s="67">
        <v>0</v>
      </c>
      <c r="AE35" s="457" t="s">
        <v>74</v>
      </c>
      <c r="AF35" s="251">
        <f t="shared" si="1"/>
        <v>0</v>
      </c>
      <c r="AG35" s="67">
        <v>0</v>
      </c>
      <c r="AH35" s="67">
        <v>0</v>
      </c>
      <c r="AI35" s="457" t="s">
        <v>74</v>
      </c>
      <c r="AJ35" s="67">
        <v>0</v>
      </c>
      <c r="AK35" s="457" t="s">
        <v>74</v>
      </c>
      <c r="AL35" s="457" t="s">
        <v>74</v>
      </c>
      <c r="AM35" s="188">
        <f t="shared" si="2"/>
        <v>0</v>
      </c>
      <c r="AN35" s="463">
        <f>+K35+AC35-AH35</f>
        <v>15755600</v>
      </c>
      <c r="AO35" s="67" t="s">
        <v>94</v>
      </c>
      <c r="AP35" s="489">
        <v>0</v>
      </c>
      <c r="AQ35" s="67" t="s">
        <v>94</v>
      </c>
      <c r="AR35" s="74">
        <v>0</v>
      </c>
      <c r="AS35" s="457" t="s">
        <v>74</v>
      </c>
      <c r="AT35" s="496">
        <f t="shared" si="3"/>
        <v>15755600</v>
      </c>
      <c r="AU35" s="203">
        <v>0</v>
      </c>
      <c r="AV35" s="83">
        <f t="shared" si="4"/>
        <v>1</v>
      </c>
      <c r="AW35" s="457" t="s">
        <v>74</v>
      </c>
      <c r="AX35" s="74" t="s">
        <v>80</v>
      </c>
      <c r="AY35" s="458" t="s">
        <v>1636</v>
      </c>
      <c r="AZ35" s="68" t="s">
        <v>66</v>
      </c>
      <c r="BA35" s="68" t="s">
        <v>239</v>
      </c>
    </row>
    <row r="36" spans="2:53" s="207" customFormat="1" x14ac:dyDescent="0.25">
      <c r="B36" s="68">
        <v>2024</v>
      </c>
      <c r="C36" s="68">
        <v>891780111</v>
      </c>
      <c r="D36" s="88" t="s">
        <v>64</v>
      </c>
      <c r="E36" s="74" t="s">
        <v>1637</v>
      </c>
      <c r="F36" s="72" t="s">
        <v>1638</v>
      </c>
      <c r="G36" s="67">
        <v>0</v>
      </c>
      <c r="H36" s="67" t="s">
        <v>72</v>
      </c>
      <c r="I36" s="68" t="s">
        <v>723</v>
      </c>
      <c r="J36" s="74" t="s">
        <v>1639</v>
      </c>
      <c r="K36" s="203">
        <v>3999590</v>
      </c>
      <c r="L36" s="68" t="s">
        <v>67</v>
      </c>
      <c r="M36" s="453" t="s">
        <v>1605</v>
      </c>
      <c r="N36" s="72">
        <v>900763287</v>
      </c>
      <c r="O36" s="454">
        <v>774</v>
      </c>
      <c r="P36" s="455">
        <v>45372</v>
      </c>
      <c r="Q36" s="203">
        <v>4000000</v>
      </c>
      <c r="R36" s="455">
        <v>45386</v>
      </c>
      <c r="S36" s="203">
        <f>+K36</f>
        <v>3999590</v>
      </c>
      <c r="T36" s="67" t="s">
        <v>66</v>
      </c>
      <c r="U36" s="86">
        <v>12542472</v>
      </c>
      <c r="V36" s="72" t="s">
        <v>1640</v>
      </c>
      <c r="W36" s="455">
        <v>45386</v>
      </c>
      <c r="X36" s="455">
        <v>45386</v>
      </c>
      <c r="Y36" s="456" t="s">
        <v>74</v>
      </c>
      <c r="Z36" s="455">
        <v>45415</v>
      </c>
      <c r="AA36" s="251">
        <f t="shared" si="0"/>
        <v>29</v>
      </c>
      <c r="AB36" s="67">
        <v>0</v>
      </c>
      <c r="AC36" s="75">
        <v>0</v>
      </c>
      <c r="AD36" s="67">
        <v>0</v>
      </c>
      <c r="AE36" s="457" t="s">
        <v>74</v>
      </c>
      <c r="AF36" s="251">
        <f t="shared" si="1"/>
        <v>0</v>
      </c>
      <c r="AG36" s="67">
        <v>0</v>
      </c>
      <c r="AH36" s="67">
        <v>0</v>
      </c>
      <c r="AI36" s="457" t="s">
        <v>74</v>
      </c>
      <c r="AJ36" s="67">
        <v>0</v>
      </c>
      <c r="AK36" s="457" t="s">
        <v>74</v>
      </c>
      <c r="AL36" s="457" t="s">
        <v>74</v>
      </c>
      <c r="AM36" s="188">
        <f t="shared" si="2"/>
        <v>0</v>
      </c>
      <c r="AN36" s="463">
        <f>+K36+AC36-AH36</f>
        <v>3999590</v>
      </c>
      <c r="AO36" s="67" t="s">
        <v>66</v>
      </c>
      <c r="AP36" s="489">
        <v>3999590</v>
      </c>
      <c r="AQ36" s="67" t="s">
        <v>94</v>
      </c>
      <c r="AR36" s="74">
        <v>0</v>
      </c>
      <c r="AS36" s="457" t="s">
        <v>74</v>
      </c>
      <c r="AT36" s="496">
        <f t="shared" si="3"/>
        <v>0</v>
      </c>
      <c r="AU36" s="203">
        <v>3999590</v>
      </c>
      <c r="AV36" s="83">
        <f t="shared" si="4"/>
        <v>0</v>
      </c>
      <c r="AW36" s="457" t="s">
        <v>74</v>
      </c>
      <c r="AX36" s="74" t="s">
        <v>95</v>
      </c>
      <c r="AY36" s="458" t="s">
        <v>1641</v>
      </c>
      <c r="AZ36" s="68" t="s">
        <v>66</v>
      </c>
      <c r="BA36" s="68" t="s">
        <v>239</v>
      </c>
    </row>
    <row r="37" spans="2:53" s="207" customFormat="1" x14ac:dyDescent="0.25">
      <c r="B37" s="68">
        <v>2024</v>
      </c>
      <c r="C37" s="68">
        <v>891780111</v>
      </c>
      <c r="D37" s="88" t="s">
        <v>64</v>
      </c>
      <c r="E37" s="74" t="s">
        <v>1642</v>
      </c>
      <c r="F37" s="72" t="s">
        <v>1643</v>
      </c>
      <c r="G37" s="67">
        <v>0</v>
      </c>
      <c r="H37" s="67" t="s">
        <v>72</v>
      </c>
      <c r="I37" s="68" t="s">
        <v>723</v>
      </c>
      <c r="J37" s="74" t="s">
        <v>1644</v>
      </c>
      <c r="K37" s="203">
        <v>5807200</v>
      </c>
      <c r="L37" s="68" t="s">
        <v>67</v>
      </c>
      <c r="M37" s="453" t="s">
        <v>1645</v>
      </c>
      <c r="N37" s="72">
        <v>900730558</v>
      </c>
      <c r="O37" s="454">
        <v>796</v>
      </c>
      <c r="P37" s="455">
        <v>45373</v>
      </c>
      <c r="Q37" s="203">
        <v>56711533.5</v>
      </c>
      <c r="R37" s="455">
        <v>45387</v>
      </c>
      <c r="S37" s="203">
        <f>+K37</f>
        <v>5807200</v>
      </c>
      <c r="T37" s="67" t="s">
        <v>66</v>
      </c>
      <c r="U37" s="86">
        <v>45498601</v>
      </c>
      <c r="V37" s="72" t="s">
        <v>1617</v>
      </c>
      <c r="W37" s="455">
        <v>45387</v>
      </c>
      <c r="X37" s="455">
        <v>45387</v>
      </c>
      <c r="Y37" s="456" t="s">
        <v>74</v>
      </c>
      <c r="Z37" s="455">
        <v>45447</v>
      </c>
      <c r="AA37" s="251">
        <f t="shared" si="0"/>
        <v>60</v>
      </c>
      <c r="AB37" s="67">
        <v>0</v>
      </c>
      <c r="AC37" s="75">
        <v>0</v>
      </c>
      <c r="AD37" s="67">
        <v>1</v>
      </c>
      <c r="AE37" s="457">
        <v>45486</v>
      </c>
      <c r="AF37" s="251">
        <f t="shared" si="1"/>
        <v>39</v>
      </c>
      <c r="AG37" s="67">
        <v>0</v>
      </c>
      <c r="AH37" s="67">
        <v>0</v>
      </c>
      <c r="AI37" s="457" t="s">
        <v>74</v>
      </c>
      <c r="AJ37" s="67">
        <v>1</v>
      </c>
      <c r="AK37" s="457">
        <v>45482</v>
      </c>
      <c r="AL37" s="457">
        <v>45496</v>
      </c>
      <c r="AM37" s="188">
        <f t="shared" si="2"/>
        <v>14</v>
      </c>
      <c r="AN37" s="463">
        <f>+K37+AC37-AH37</f>
        <v>5807200</v>
      </c>
      <c r="AO37" s="67" t="s">
        <v>66</v>
      </c>
      <c r="AP37" s="489">
        <v>5807200</v>
      </c>
      <c r="AQ37" s="67" t="s">
        <v>94</v>
      </c>
      <c r="AR37" s="74">
        <v>0</v>
      </c>
      <c r="AS37" s="457" t="s">
        <v>74</v>
      </c>
      <c r="AT37" s="496">
        <f t="shared" si="3"/>
        <v>5807200</v>
      </c>
      <c r="AU37" s="203">
        <v>0</v>
      </c>
      <c r="AV37" s="83">
        <f t="shared" si="4"/>
        <v>1</v>
      </c>
      <c r="AW37" s="457" t="s">
        <v>74</v>
      </c>
      <c r="AX37" s="74" t="s">
        <v>80</v>
      </c>
      <c r="AY37" s="458" t="s">
        <v>1646</v>
      </c>
      <c r="AZ37" s="68" t="s">
        <v>66</v>
      </c>
      <c r="BA37" s="68" t="s">
        <v>239</v>
      </c>
    </row>
    <row r="38" spans="2:53" s="207" customFormat="1" x14ac:dyDescent="0.25">
      <c r="B38" s="68">
        <v>2024</v>
      </c>
      <c r="C38" s="68">
        <v>891780111</v>
      </c>
      <c r="D38" s="88" t="s">
        <v>64</v>
      </c>
      <c r="E38" s="74" t="s">
        <v>1647</v>
      </c>
      <c r="F38" s="72" t="s">
        <v>1648</v>
      </c>
      <c r="G38" s="67">
        <v>0</v>
      </c>
      <c r="H38" s="67" t="s">
        <v>72</v>
      </c>
      <c r="I38" s="68" t="s">
        <v>723</v>
      </c>
      <c r="J38" s="74" t="s">
        <v>1649</v>
      </c>
      <c r="K38" s="203">
        <v>300000</v>
      </c>
      <c r="L38" s="68" t="s">
        <v>67</v>
      </c>
      <c r="M38" s="453" t="s">
        <v>1650</v>
      </c>
      <c r="N38" s="72">
        <v>900967434</v>
      </c>
      <c r="O38" s="454">
        <v>715</v>
      </c>
      <c r="P38" s="455">
        <v>45369</v>
      </c>
      <c r="Q38" s="203">
        <v>5300000</v>
      </c>
      <c r="R38" s="455">
        <v>45387</v>
      </c>
      <c r="S38" s="203">
        <f>+K38</f>
        <v>300000</v>
      </c>
      <c r="T38" s="67" t="s">
        <v>66</v>
      </c>
      <c r="U38" s="86">
        <v>28548913</v>
      </c>
      <c r="V38" s="72" t="s">
        <v>1651</v>
      </c>
      <c r="W38" s="455">
        <v>45387</v>
      </c>
      <c r="X38" s="455">
        <v>45387</v>
      </c>
      <c r="Y38" s="456" t="s">
        <v>74</v>
      </c>
      <c r="Z38" s="455">
        <v>45416</v>
      </c>
      <c r="AA38" s="251">
        <f t="shared" si="0"/>
        <v>29</v>
      </c>
      <c r="AB38" s="67">
        <v>0</v>
      </c>
      <c r="AC38" s="75">
        <v>0</v>
      </c>
      <c r="AD38" s="67">
        <v>0</v>
      </c>
      <c r="AE38" s="457" t="s">
        <v>74</v>
      </c>
      <c r="AF38" s="251">
        <f t="shared" si="1"/>
        <v>0</v>
      </c>
      <c r="AG38" s="67">
        <v>0</v>
      </c>
      <c r="AH38" s="67">
        <v>0</v>
      </c>
      <c r="AI38" s="457" t="s">
        <v>74</v>
      </c>
      <c r="AJ38" s="67">
        <v>0</v>
      </c>
      <c r="AK38" s="457" t="s">
        <v>74</v>
      </c>
      <c r="AL38" s="457" t="s">
        <v>74</v>
      </c>
      <c r="AM38" s="188">
        <f t="shared" si="2"/>
        <v>0</v>
      </c>
      <c r="AN38" s="463">
        <f>+K38+AC38-AH38</f>
        <v>300000</v>
      </c>
      <c r="AO38" s="67" t="s">
        <v>66</v>
      </c>
      <c r="AP38" s="489">
        <v>300000</v>
      </c>
      <c r="AQ38" s="67" t="s">
        <v>94</v>
      </c>
      <c r="AR38" s="74">
        <v>0</v>
      </c>
      <c r="AS38" s="457" t="s">
        <v>74</v>
      </c>
      <c r="AT38" s="496">
        <f t="shared" si="3"/>
        <v>300000</v>
      </c>
      <c r="AU38" s="203">
        <v>0</v>
      </c>
      <c r="AV38" s="83">
        <f t="shared" si="4"/>
        <v>1</v>
      </c>
      <c r="AW38" s="457" t="s">
        <v>74</v>
      </c>
      <c r="AX38" s="74" t="s">
        <v>80</v>
      </c>
      <c r="AY38" s="458" t="s">
        <v>1652</v>
      </c>
      <c r="AZ38" s="68" t="s">
        <v>66</v>
      </c>
      <c r="BA38" s="68" t="s">
        <v>239</v>
      </c>
    </row>
    <row r="39" spans="2:53" s="207" customFormat="1" x14ac:dyDescent="0.25">
      <c r="B39" s="68">
        <v>2024</v>
      </c>
      <c r="C39" s="68">
        <v>891780111</v>
      </c>
      <c r="D39" s="88" t="s">
        <v>64</v>
      </c>
      <c r="E39" s="74" t="s">
        <v>1653</v>
      </c>
      <c r="F39" s="72" t="s">
        <v>1654</v>
      </c>
      <c r="G39" s="67">
        <v>0</v>
      </c>
      <c r="H39" s="67" t="s">
        <v>72</v>
      </c>
      <c r="I39" s="68" t="s">
        <v>723</v>
      </c>
      <c r="J39" s="74" t="s">
        <v>1655</v>
      </c>
      <c r="K39" s="203">
        <v>400000</v>
      </c>
      <c r="L39" s="68" t="s">
        <v>67</v>
      </c>
      <c r="M39" s="453" t="s">
        <v>1650</v>
      </c>
      <c r="N39" s="72">
        <v>900967434</v>
      </c>
      <c r="O39" s="454">
        <v>716</v>
      </c>
      <c r="P39" s="455">
        <v>45369</v>
      </c>
      <c r="Q39" s="203">
        <v>400000</v>
      </c>
      <c r="R39" s="455">
        <v>45387</v>
      </c>
      <c r="S39" s="203">
        <f>+K39</f>
        <v>400000</v>
      </c>
      <c r="T39" s="67" t="s">
        <v>66</v>
      </c>
      <c r="U39" s="86">
        <v>28548913</v>
      </c>
      <c r="V39" s="72" t="s">
        <v>1651</v>
      </c>
      <c r="W39" s="455">
        <v>45387</v>
      </c>
      <c r="X39" s="455">
        <v>45387</v>
      </c>
      <c r="Y39" s="456" t="s">
        <v>74</v>
      </c>
      <c r="Z39" s="455">
        <v>45416</v>
      </c>
      <c r="AA39" s="251">
        <f t="shared" si="0"/>
        <v>29</v>
      </c>
      <c r="AB39" s="67">
        <v>0</v>
      </c>
      <c r="AC39" s="75">
        <v>0</v>
      </c>
      <c r="AD39" s="67">
        <v>0</v>
      </c>
      <c r="AE39" s="457" t="s">
        <v>74</v>
      </c>
      <c r="AF39" s="251">
        <f t="shared" si="1"/>
        <v>0</v>
      </c>
      <c r="AG39" s="67">
        <v>0</v>
      </c>
      <c r="AH39" s="67">
        <v>0</v>
      </c>
      <c r="AI39" s="457" t="s">
        <v>74</v>
      </c>
      <c r="AJ39" s="67">
        <v>0</v>
      </c>
      <c r="AK39" s="457" t="s">
        <v>74</v>
      </c>
      <c r="AL39" s="457" t="s">
        <v>74</v>
      </c>
      <c r="AM39" s="188">
        <f t="shared" si="2"/>
        <v>0</v>
      </c>
      <c r="AN39" s="463">
        <f>+K39+AC39-AH39</f>
        <v>400000</v>
      </c>
      <c r="AO39" s="67" t="s">
        <v>66</v>
      </c>
      <c r="AP39" s="489">
        <v>400000</v>
      </c>
      <c r="AQ39" s="67" t="s">
        <v>94</v>
      </c>
      <c r="AR39" s="74">
        <v>0</v>
      </c>
      <c r="AS39" s="457" t="s">
        <v>74</v>
      </c>
      <c r="AT39" s="496">
        <f t="shared" si="3"/>
        <v>400000</v>
      </c>
      <c r="AU39" s="203">
        <v>0</v>
      </c>
      <c r="AV39" s="83">
        <f t="shared" si="4"/>
        <v>1</v>
      </c>
      <c r="AW39" s="457" t="s">
        <v>74</v>
      </c>
      <c r="AX39" s="74" t="s">
        <v>80</v>
      </c>
      <c r="AY39" s="458" t="s">
        <v>1656</v>
      </c>
      <c r="AZ39" s="68" t="s">
        <v>66</v>
      </c>
      <c r="BA39" s="68" t="s">
        <v>239</v>
      </c>
    </row>
    <row r="40" spans="2:53" s="207" customFormat="1" x14ac:dyDescent="0.25">
      <c r="B40" s="68">
        <v>2024</v>
      </c>
      <c r="C40" s="68">
        <v>891780111</v>
      </c>
      <c r="D40" s="88" t="s">
        <v>64</v>
      </c>
      <c r="E40" s="74" t="s">
        <v>1657</v>
      </c>
      <c r="F40" s="72" t="s">
        <v>1658</v>
      </c>
      <c r="G40" s="67">
        <v>0</v>
      </c>
      <c r="H40" s="67" t="s">
        <v>72</v>
      </c>
      <c r="I40" s="68" t="s">
        <v>723</v>
      </c>
      <c r="J40" s="74" t="s">
        <v>1659</v>
      </c>
      <c r="K40" s="203">
        <v>7140000</v>
      </c>
      <c r="L40" s="68" t="s">
        <v>67</v>
      </c>
      <c r="M40" s="453" t="s">
        <v>1660</v>
      </c>
      <c r="N40" s="72">
        <v>901301704</v>
      </c>
      <c r="O40" s="454">
        <v>498</v>
      </c>
      <c r="P40" s="455">
        <v>45349</v>
      </c>
      <c r="Q40" s="203">
        <f>426348465+28800000</f>
        <v>455148465</v>
      </c>
      <c r="R40" s="455">
        <v>45387</v>
      </c>
      <c r="S40" s="203">
        <f>+K40</f>
        <v>7140000</v>
      </c>
      <c r="T40" s="67" t="s">
        <v>66</v>
      </c>
      <c r="U40" s="86">
        <v>51909946</v>
      </c>
      <c r="V40" s="72" t="s">
        <v>1661</v>
      </c>
      <c r="W40" s="455">
        <v>45387</v>
      </c>
      <c r="X40" s="455">
        <v>45387</v>
      </c>
      <c r="Y40" s="456" t="s">
        <v>74</v>
      </c>
      <c r="Z40" s="455">
        <v>45416</v>
      </c>
      <c r="AA40" s="251">
        <f t="shared" si="0"/>
        <v>29</v>
      </c>
      <c r="AB40" s="67">
        <v>0</v>
      </c>
      <c r="AC40" s="75">
        <v>0</v>
      </c>
      <c r="AD40" s="67">
        <v>0</v>
      </c>
      <c r="AE40" s="457" t="s">
        <v>74</v>
      </c>
      <c r="AF40" s="251">
        <f t="shared" si="1"/>
        <v>0</v>
      </c>
      <c r="AG40" s="67">
        <v>0</v>
      </c>
      <c r="AH40" s="67">
        <v>0</v>
      </c>
      <c r="AI40" s="457" t="s">
        <v>74</v>
      </c>
      <c r="AJ40" s="67">
        <v>0</v>
      </c>
      <c r="AK40" s="457" t="s">
        <v>74</v>
      </c>
      <c r="AL40" s="457" t="s">
        <v>74</v>
      </c>
      <c r="AM40" s="188">
        <f t="shared" si="2"/>
        <v>0</v>
      </c>
      <c r="AN40" s="463">
        <f>+K40+AC40-AH40</f>
        <v>7140000</v>
      </c>
      <c r="AO40" s="67" t="s">
        <v>94</v>
      </c>
      <c r="AP40" s="489">
        <v>0</v>
      </c>
      <c r="AQ40" s="67" t="s">
        <v>94</v>
      </c>
      <c r="AR40" s="74">
        <v>0</v>
      </c>
      <c r="AS40" s="457" t="s">
        <v>74</v>
      </c>
      <c r="AT40" s="496">
        <f t="shared" si="3"/>
        <v>7140000</v>
      </c>
      <c r="AU40" s="203">
        <v>0</v>
      </c>
      <c r="AV40" s="83">
        <f t="shared" si="4"/>
        <v>1</v>
      </c>
      <c r="AW40" s="457" t="s">
        <v>74</v>
      </c>
      <c r="AX40" s="74" t="s">
        <v>80</v>
      </c>
      <c r="AY40" s="458" t="s">
        <v>1662</v>
      </c>
      <c r="AZ40" s="68" t="s">
        <v>66</v>
      </c>
      <c r="BA40" s="68" t="s">
        <v>239</v>
      </c>
    </row>
    <row r="41" spans="2:53" s="207" customFormat="1" x14ac:dyDescent="0.25">
      <c r="B41" s="68">
        <v>2024</v>
      </c>
      <c r="C41" s="68">
        <v>891780111</v>
      </c>
      <c r="D41" s="88" t="s">
        <v>64</v>
      </c>
      <c r="E41" s="74" t="s">
        <v>1663</v>
      </c>
      <c r="F41" s="72" t="s">
        <v>1664</v>
      </c>
      <c r="G41" s="67">
        <v>0</v>
      </c>
      <c r="H41" s="67" t="s">
        <v>72</v>
      </c>
      <c r="I41" s="68" t="s">
        <v>723</v>
      </c>
      <c r="J41" s="74" t="s">
        <v>1665</v>
      </c>
      <c r="K41" s="203">
        <v>4960000</v>
      </c>
      <c r="L41" s="68" t="s">
        <v>67</v>
      </c>
      <c r="M41" s="453" t="s">
        <v>1666</v>
      </c>
      <c r="N41" s="72">
        <v>901246775</v>
      </c>
      <c r="O41" s="454">
        <v>403</v>
      </c>
      <c r="P41" s="455">
        <v>45341</v>
      </c>
      <c r="Q41" s="203">
        <v>524300000</v>
      </c>
      <c r="R41" s="455">
        <v>45391</v>
      </c>
      <c r="S41" s="203">
        <f>+K41</f>
        <v>4960000</v>
      </c>
      <c r="T41" s="67" t="s">
        <v>66</v>
      </c>
      <c r="U41" s="86">
        <v>22545553</v>
      </c>
      <c r="V41" s="72" t="s">
        <v>1667</v>
      </c>
      <c r="W41" s="455">
        <v>45391</v>
      </c>
      <c r="X41" s="455">
        <v>45391</v>
      </c>
      <c r="Y41" s="456" t="s">
        <v>74</v>
      </c>
      <c r="Z41" s="455">
        <v>45420</v>
      </c>
      <c r="AA41" s="251">
        <f t="shared" si="0"/>
        <v>29</v>
      </c>
      <c r="AB41" s="67">
        <v>0</v>
      </c>
      <c r="AC41" s="75">
        <v>0</v>
      </c>
      <c r="AD41" s="67">
        <v>0</v>
      </c>
      <c r="AE41" s="457" t="s">
        <v>74</v>
      </c>
      <c r="AF41" s="251">
        <f t="shared" si="1"/>
        <v>0</v>
      </c>
      <c r="AG41" s="67">
        <v>0</v>
      </c>
      <c r="AH41" s="67">
        <v>0</v>
      </c>
      <c r="AI41" s="457" t="s">
        <v>74</v>
      </c>
      <c r="AJ41" s="67">
        <v>0</v>
      </c>
      <c r="AK41" s="457" t="s">
        <v>74</v>
      </c>
      <c r="AL41" s="457" t="s">
        <v>74</v>
      </c>
      <c r="AM41" s="188">
        <f t="shared" si="2"/>
        <v>0</v>
      </c>
      <c r="AN41" s="463">
        <f>+K41+AC41-AH41</f>
        <v>4960000</v>
      </c>
      <c r="AO41" s="67" t="s">
        <v>94</v>
      </c>
      <c r="AP41" s="489">
        <v>0</v>
      </c>
      <c r="AQ41" s="67" t="s">
        <v>94</v>
      </c>
      <c r="AR41" s="74">
        <v>0</v>
      </c>
      <c r="AS41" s="457" t="s">
        <v>74</v>
      </c>
      <c r="AT41" s="496">
        <f t="shared" si="3"/>
        <v>4960000</v>
      </c>
      <c r="AU41" s="203">
        <v>0</v>
      </c>
      <c r="AV41" s="83">
        <f t="shared" si="4"/>
        <v>1</v>
      </c>
      <c r="AW41" s="457" t="s">
        <v>74</v>
      </c>
      <c r="AX41" s="74" t="s">
        <v>80</v>
      </c>
      <c r="AY41" s="458" t="s">
        <v>1668</v>
      </c>
      <c r="AZ41" s="68" t="s">
        <v>66</v>
      </c>
      <c r="BA41" s="68" t="s">
        <v>239</v>
      </c>
    </row>
    <row r="42" spans="2:53" s="207" customFormat="1" x14ac:dyDescent="0.25">
      <c r="B42" s="68">
        <v>2024</v>
      </c>
      <c r="C42" s="68">
        <v>891780111</v>
      </c>
      <c r="D42" s="88" t="s">
        <v>64</v>
      </c>
      <c r="E42" s="74" t="s">
        <v>1669</v>
      </c>
      <c r="F42" s="72" t="s">
        <v>1670</v>
      </c>
      <c r="G42" s="67">
        <v>0</v>
      </c>
      <c r="H42" s="67" t="s">
        <v>72</v>
      </c>
      <c r="I42" s="68" t="s">
        <v>723</v>
      </c>
      <c r="J42" s="74" t="s">
        <v>1671</v>
      </c>
      <c r="K42" s="203">
        <v>10210200</v>
      </c>
      <c r="L42" s="68" t="s">
        <v>67</v>
      </c>
      <c r="M42" s="453" t="s">
        <v>1650</v>
      </c>
      <c r="N42" s="72">
        <v>900967434</v>
      </c>
      <c r="O42" s="454">
        <v>792</v>
      </c>
      <c r="P42" s="455">
        <v>45373</v>
      </c>
      <c r="Q42" s="203">
        <v>80000000</v>
      </c>
      <c r="R42" s="455">
        <v>45392</v>
      </c>
      <c r="S42" s="203">
        <f>+K42</f>
        <v>10210200</v>
      </c>
      <c r="T42" s="67" t="s">
        <v>66</v>
      </c>
      <c r="U42" s="86">
        <v>85155551</v>
      </c>
      <c r="V42" s="72" t="s">
        <v>1493</v>
      </c>
      <c r="W42" s="455">
        <v>45392</v>
      </c>
      <c r="X42" s="455">
        <v>45392</v>
      </c>
      <c r="Y42" s="456" t="s">
        <v>74</v>
      </c>
      <c r="Z42" s="455">
        <v>45421</v>
      </c>
      <c r="AA42" s="251">
        <f t="shared" si="0"/>
        <v>29</v>
      </c>
      <c r="AB42" s="67">
        <v>0</v>
      </c>
      <c r="AC42" s="75">
        <v>0</v>
      </c>
      <c r="AD42" s="67">
        <v>0</v>
      </c>
      <c r="AE42" s="457" t="s">
        <v>74</v>
      </c>
      <c r="AF42" s="251">
        <f t="shared" si="1"/>
        <v>0</v>
      </c>
      <c r="AG42" s="67">
        <v>0</v>
      </c>
      <c r="AH42" s="67">
        <v>0</v>
      </c>
      <c r="AI42" s="457" t="s">
        <v>74</v>
      </c>
      <c r="AJ42" s="67">
        <v>0</v>
      </c>
      <c r="AK42" s="457" t="s">
        <v>74</v>
      </c>
      <c r="AL42" s="457" t="s">
        <v>74</v>
      </c>
      <c r="AM42" s="188">
        <f t="shared" si="2"/>
        <v>0</v>
      </c>
      <c r="AN42" s="463">
        <f>+K42+AC42-AH42</f>
        <v>10210200</v>
      </c>
      <c r="AO42" s="67" t="s">
        <v>66</v>
      </c>
      <c r="AP42" s="489">
        <v>10210200</v>
      </c>
      <c r="AQ42" s="67" t="s">
        <v>94</v>
      </c>
      <c r="AR42" s="74">
        <v>0</v>
      </c>
      <c r="AS42" s="457" t="s">
        <v>74</v>
      </c>
      <c r="AT42" s="496">
        <f t="shared" si="3"/>
        <v>10210200</v>
      </c>
      <c r="AU42" s="203">
        <v>0</v>
      </c>
      <c r="AV42" s="83">
        <f t="shared" si="4"/>
        <v>1</v>
      </c>
      <c r="AW42" s="457" t="s">
        <v>74</v>
      </c>
      <c r="AX42" s="74" t="s">
        <v>80</v>
      </c>
      <c r="AY42" s="458" t="s">
        <v>1672</v>
      </c>
      <c r="AZ42" s="68" t="s">
        <v>66</v>
      </c>
      <c r="BA42" s="68" t="s">
        <v>239</v>
      </c>
    </row>
    <row r="43" spans="2:53" s="207" customFormat="1" x14ac:dyDescent="0.25">
      <c r="B43" s="68">
        <v>2024</v>
      </c>
      <c r="C43" s="68">
        <v>891780111</v>
      </c>
      <c r="D43" s="88" t="s">
        <v>64</v>
      </c>
      <c r="E43" s="74" t="s">
        <v>1673</v>
      </c>
      <c r="F43" s="72" t="s">
        <v>1674</v>
      </c>
      <c r="G43" s="67">
        <v>0</v>
      </c>
      <c r="H43" s="67" t="s">
        <v>72</v>
      </c>
      <c r="I43" s="68" t="s">
        <v>723</v>
      </c>
      <c r="J43" s="74" t="s">
        <v>1675</v>
      </c>
      <c r="K43" s="203">
        <f>190400+327250+381989+309400+156000+3808000+357000+2832200+345100+83300+276000+166600+705670+90000</f>
        <v>10028909</v>
      </c>
      <c r="L43" s="68" t="s">
        <v>67</v>
      </c>
      <c r="M43" s="453" t="s">
        <v>1676</v>
      </c>
      <c r="N43" s="72">
        <v>900428481</v>
      </c>
      <c r="O43" s="454">
        <v>796</v>
      </c>
      <c r="P43" s="455">
        <v>45373</v>
      </c>
      <c r="Q43" s="203">
        <v>56711533.5</v>
      </c>
      <c r="R43" s="455">
        <v>45392</v>
      </c>
      <c r="S43" s="203">
        <f>+K43</f>
        <v>10028909</v>
      </c>
      <c r="T43" s="67" t="s">
        <v>66</v>
      </c>
      <c r="U43" s="86">
        <v>45498601</v>
      </c>
      <c r="V43" s="72" t="s">
        <v>1617</v>
      </c>
      <c r="W43" s="455">
        <v>45392</v>
      </c>
      <c r="X43" s="455">
        <v>45392</v>
      </c>
      <c r="Y43" s="456" t="s">
        <v>74</v>
      </c>
      <c r="Z43" s="455">
        <v>45452</v>
      </c>
      <c r="AA43" s="251">
        <f t="shared" si="0"/>
        <v>60</v>
      </c>
      <c r="AB43" s="67">
        <v>0</v>
      </c>
      <c r="AC43" s="75">
        <v>0</v>
      </c>
      <c r="AD43" s="67">
        <v>0</v>
      </c>
      <c r="AE43" s="457" t="s">
        <v>74</v>
      </c>
      <c r="AF43" s="251">
        <f t="shared" si="1"/>
        <v>0</v>
      </c>
      <c r="AG43" s="67">
        <v>0</v>
      </c>
      <c r="AH43" s="67">
        <v>0</v>
      </c>
      <c r="AI43" s="457" t="s">
        <v>74</v>
      </c>
      <c r="AJ43" s="67">
        <v>0</v>
      </c>
      <c r="AK43" s="457" t="s">
        <v>74</v>
      </c>
      <c r="AL43" s="457" t="s">
        <v>74</v>
      </c>
      <c r="AM43" s="188">
        <f t="shared" si="2"/>
        <v>0</v>
      </c>
      <c r="AN43" s="463">
        <f>+K43+AC43-AH43</f>
        <v>10028909</v>
      </c>
      <c r="AO43" s="67" t="s">
        <v>66</v>
      </c>
      <c r="AP43" s="489">
        <v>10028909</v>
      </c>
      <c r="AQ43" s="67" t="s">
        <v>94</v>
      </c>
      <c r="AR43" s="74">
        <v>0</v>
      </c>
      <c r="AS43" s="457" t="s">
        <v>74</v>
      </c>
      <c r="AT43" s="496">
        <f t="shared" si="3"/>
        <v>0</v>
      </c>
      <c r="AU43" s="203">
        <v>10028909</v>
      </c>
      <c r="AV43" s="83">
        <f t="shared" si="4"/>
        <v>0</v>
      </c>
      <c r="AW43" s="457" t="s">
        <v>74</v>
      </c>
      <c r="AX43" s="74" t="s">
        <v>95</v>
      </c>
      <c r="AY43" s="458" t="s">
        <v>1677</v>
      </c>
      <c r="AZ43" s="68" t="s">
        <v>66</v>
      </c>
      <c r="BA43" s="68" t="s">
        <v>239</v>
      </c>
    </row>
    <row r="44" spans="2:53" s="207" customFormat="1" x14ac:dyDescent="0.25">
      <c r="B44" s="68">
        <v>2024</v>
      </c>
      <c r="C44" s="68">
        <v>891780111</v>
      </c>
      <c r="D44" s="88" t="s">
        <v>64</v>
      </c>
      <c r="E44" s="74" t="s">
        <v>1678</v>
      </c>
      <c r="F44" s="72" t="s">
        <v>1679</v>
      </c>
      <c r="G44" s="67">
        <v>0</v>
      </c>
      <c r="H44" s="67" t="s">
        <v>72</v>
      </c>
      <c r="I44" s="68" t="s">
        <v>723</v>
      </c>
      <c r="J44" s="74" t="s">
        <v>1680</v>
      </c>
      <c r="K44" s="203">
        <v>49373100</v>
      </c>
      <c r="L44" s="68" t="s">
        <v>67</v>
      </c>
      <c r="M44" s="453" t="s">
        <v>1605</v>
      </c>
      <c r="N44" s="72">
        <v>900763287</v>
      </c>
      <c r="O44" s="454">
        <v>792</v>
      </c>
      <c r="P44" s="455">
        <v>45373</v>
      </c>
      <c r="Q44" s="203">
        <v>80000000</v>
      </c>
      <c r="R44" s="455">
        <v>45392</v>
      </c>
      <c r="S44" s="203">
        <f>+K44</f>
        <v>49373100</v>
      </c>
      <c r="T44" s="67" t="s">
        <v>66</v>
      </c>
      <c r="U44" s="86">
        <v>1082903415</v>
      </c>
      <c r="V44" s="72" t="s">
        <v>1584</v>
      </c>
      <c r="W44" s="455">
        <v>45392</v>
      </c>
      <c r="X44" s="455">
        <v>45392</v>
      </c>
      <c r="Y44" s="456" t="s">
        <v>74</v>
      </c>
      <c r="Z44" s="455">
        <v>45421</v>
      </c>
      <c r="AA44" s="251">
        <f t="shared" si="0"/>
        <v>29</v>
      </c>
      <c r="AB44" s="67">
        <v>0</v>
      </c>
      <c r="AC44" s="75">
        <v>0</v>
      </c>
      <c r="AD44" s="67">
        <v>0</v>
      </c>
      <c r="AE44" s="457" t="s">
        <v>74</v>
      </c>
      <c r="AF44" s="251">
        <f t="shared" si="1"/>
        <v>0</v>
      </c>
      <c r="AG44" s="67">
        <v>0</v>
      </c>
      <c r="AH44" s="67">
        <v>0</v>
      </c>
      <c r="AI44" s="457" t="s">
        <v>74</v>
      </c>
      <c r="AJ44" s="67">
        <v>0</v>
      </c>
      <c r="AK44" s="457" t="s">
        <v>74</v>
      </c>
      <c r="AL44" s="457" t="s">
        <v>74</v>
      </c>
      <c r="AM44" s="188">
        <f t="shared" si="2"/>
        <v>0</v>
      </c>
      <c r="AN44" s="463">
        <f>+K44+AC44-AH44</f>
        <v>49373100</v>
      </c>
      <c r="AO44" s="67" t="s">
        <v>66</v>
      </c>
      <c r="AP44" s="489">
        <v>49373100</v>
      </c>
      <c r="AQ44" s="67" t="s">
        <v>94</v>
      </c>
      <c r="AR44" s="74">
        <v>0</v>
      </c>
      <c r="AS44" s="457" t="s">
        <v>74</v>
      </c>
      <c r="AT44" s="496">
        <f t="shared" si="3"/>
        <v>49373100</v>
      </c>
      <c r="AU44" s="203">
        <v>0</v>
      </c>
      <c r="AV44" s="83">
        <f t="shared" si="4"/>
        <v>1</v>
      </c>
      <c r="AW44" s="457" t="s">
        <v>74</v>
      </c>
      <c r="AX44" s="74" t="s">
        <v>80</v>
      </c>
      <c r="AY44" s="458" t="s">
        <v>1681</v>
      </c>
      <c r="AZ44" s="68" t="s">
        <v>66</v>
      </c>
      <c r="BA44" s="68" t="s">
        <v>239</v>
      </c>
    </row>
    <row r="45" spans="2:53" s="207" customFormat="1" x14ac:dyDescent="0.25">
      <c r="B45" s="68">
        <v>2024</v>
      </c>
      <c r="C45" s="68">
        <v>891780111</v>
      </c>
      <c r="D45" s="88" t="s">
        <v>64</v>
      </c>
      <c r="E45" s="74" t="s">
        <v>1682</v>
      </c>
      <c r="F45" s="72" t="s">
        <v>1683</v>
      </c>
      <c r="G45" s="67">
        <v>0</v>
      </c>
      <c r="H45" s="67" t="s">
        <v>72</v>
      </c>
      <c r="I45" s="68" t="s">
        <v>723</v>
      </c>
      <c r="J45" s="74" t="s">
        <v>1684</v>
      </c>
      <c r="K45" s="203">
        <v>7000000</v>
      </c>
      <c r="L45" s="68" t="s">
        <v>67</v>
      </c>
      <c r="M45" s="453" t="s">
        <v>1685</v>
      </c>
      <c r="N45" s="72">
        <v>57445330</v>
      </c>
      <c r="O45" s="454">
        <v>235</v>
      </c>
      <c r="P45" s="455">
        <v>45323</v>
      </c>
      <c r="Q45" s="203">
        <v>524300000</v>
      </c>
      <c r="R45" s="455">
        <v>45398</v>
      </c>
      <c r="S45" s="203">
        <f>+K45</f>
        <v>7000000</v>
      </c>
      <c r="T45" s="67" t="s">
        <v>66</v>
      </c>
      <c r="U45" s="86">
        <v>52705148</v>
      </c>
      <c r="V45" s="72" t="s">
        <v>1686</v>
      </c>
      <c r="W45" s="455">
        <v>45398</v>
      </c>
      <c r="X45" s="455">
        <v>45398</v>
      </c>
      <c r="Y45" s="456" t="s">
        <v>74</v>
      </c>
      <c r="Z45" s="455">
        <v>45402</v>
      </c>
      <c r="AA45" s="251">
        <f t="shared" si="0"/>
        <v>4</v>
      </c>
      <c r="AB45" s="67">
        <v>0</v>
      </c>
      <c r="AC45" s="75">
        <v>0</v>
      </c>
      <c r="AD45" s="67">
        <v>0</v>
      </c>
      <c r="AE45" s="457" t="s">
        <v>74</v>
      </c>
      <c r="AF45" s="251">
        <f t="shared" si="1"/>
        <v>0</v>
      </c>
      <c r="AG45" s="67">
        <v>0</v>
      </c>
      <c r="AH45" s="67">
        <v>0</v>
      </c>
      <c r="AI45" s="457" t="s">
        <v>74</v>
      </c>
      <c r="AJ45" s="67">
        <v>0</v>
      </c>
      <c r="AK45" s="457" t="s">
        <v>74</v>
      </c>
      <c r="AL45" s="457" t="s">
        <v>74</v>
      </c>
      <c r="AM45" s="188">
        <f t="shared" si="2"/>
        <v>0</v>
      </c>
      <c r="AN45" s="463">
        <f>+K45+AC45-AH45</f>
        <v>7000000</v>
      </c>
      <c r="AO45" s="67" t="s">
        <v>94</v>
      </c>
      <c r="AP45" s="489">
        <v>0</v>
      </c>
      <c r="AQ45" s="67" t="s">
        <v>94</v>
      </c>
      <c r="AR45" s="74">
        <v>0</v>
      </c>
      <c r="AS45" s="457" t="s">
        <v>74</v>
      </c>
      <c r="AT45" s="496">
        <f t="shared" si="3"/>
        <v>7000000</v>
      </c>
      <c r="AU45" s="203">
        <v>0</v>
      </c>
      <c r="AV45" s="83">
        <f t="shared" si="4"/>
        <v>1</v>
      </c>
      <c r="AW45" s="457" t="s">
        <v>74</v>
      </c>
      <c r="AX45" s="74" t="s">
        <v>80</v>
      </c>
      <c r="AY45" s="458" t="s">
        <v>1687</v>
      </c>
      <c r="AZ45" s="68" t="s">
        <v>66</v>
      </c>
      <c r="BA45" s="68" t="s">
        <v>239</v>
      </c>
    </row>
    <row r="46" spans="2:53" s="207" customFormat="1" x14ac:dyDescent="0.25">
      <c r="B46" s="68">
        <v>2024</v>
      </c>
      <c r="C46" s="68">
        <v>891780111</v>
      </c>
      <c r="D46" s="88" t="s">
        <v>64</v>
      </c>
      <c r="E46" s="74" t="s">
        <v>1688</v>
      </c>
      <c r="F46" s="72" t="s">
        <v>1689</v>
      </c>
      <c r="G46" s="67">
        <v>0</v>
      </c>
      <c r="H46" s="67" t="s">
        <v>72</v>
      </c>
      <c r="I46" s="68" t="s">
        <v>723</v>
      </c>
      <c r="J46" s="74" t="s">
        <v>1690</v>
      </c>
      <c r="K46" s="203">
        <f>552160+2469000</f>
        <v>3021160</v>
      </c>
      <c r="L46" s="68" t="s">
        <v>67</v>
      </c>
      <c r="M46" s="453" t="s">
        <v>1676</v>
      </c>
      <c r="N46" s="72">
        <v>900428481</v>
      </c>
      <c r="O46" s="454">
        <v>652</v>
      </c>
      <c r="P46" s="455">
        <v>45363</v>
      </c>
      <c r="Q46" s="203">
        <v>67115763</v>
      </c>
      <c r="R46" s="455">
        <v>45400</v>
      </c>
      <c r="S46" s="203">
        <f>+K46</f>
        <v>3021160</v>
      </c>
      <c r="T46" s="67" t="s">
        <v>66</v>
      </c>
      <c r="U46" s="86">
        <v>52389076</v>
      </c>
      <c r="V46" s="72" t="s">
        <v>1691</v>
      </c>
      <c r="W46" s="455">
        <v>45400</v>
      </c>
      <c r="X46" s="455">
        <v>45400</v>
      </c>
      <c r="Y46" s="456" t="s">
        <v>74</v>
      </c>
      <c r="Z46" s="455">
        <v>45460</v>
      </c>
      <c r="AA46" s="251">
        <f t="shared" si="0"/>
        <v>60</v>
      </c>
      <c r="AB46" s="67">
        <v>0</v>
      </c>
      <c r="AC46" s="75">
        <v>0</v>
      </c>
      <c r="AD46" s="67">
        <v>0</v>
      </c>
      <c r="AE46" s="457" t="s">
        <v>74</v>
      </c>
      <c r="AF46" s="251">
        <f t="shared" si="1"/>
        <v>0</v>
      </c>
      <c r="AG46" s="67">
        <v>0</v>
      </c>
      <c r="AH46" s="67">
        <v>0</v>
      </c>
      <c r="AI46" s="457" t="s">
        <v>74</v>
      </c>
      <c r="AJ46" s="67">
        <v>0</v>
      </c>
      <c r="AK46" s="457" t="s">
        <v>74</v>
      </c>
      <c r="AL46" s="457" t="s">
        <v>74</v>
      </c>
      <c r="AM46" s="188">
        <f t="shared" si="2"/>
        <v>0</v>
      </c>
      <c r="AN46" s="463">
        <f>+K46+AC46-AH46</f>
        <v>3021160</v>
      </c>
      <c r="AO46" s="67" t="s">
        <v>66</v>
      </c>
      <c r="AP46" s="489">
        <v>3021160</v>
      </c>
      <c r="AQ46" s="67" t="s">
        <v>94</v>
      </c>
      <c r="AR46" s="74">
        <v>0</v>
      </c>
      <c r="AS46" s="457" t="s">
        <v>74</v>
      </c>
      <c r="AT46" s="496">
        <f t="shared" si="3"/>
        <v>3021160</v>
      </c>
      <c r="AU46" s="203">
        <v>0</v>
      </c>
      <c r="AV46" s="83">
        <f t="shared" si="4"/>
        <v>1</v>
      </c>
      <c r="AW46" s="457" t="s">
        <v>74</v>
      </c>
      <c r="AX46" s="74" t="s">
        <v>80</v>
      </c>
      <c r="AY46" s="458" t="s">
        <v>1692</v>
      </c>
      <c r="AZ46" s="68" t="s">
        <v>66</v>
      </c>
      <c r="BA46" s="68" t="s">
        <v>239</v>
      </c>
    </row>
    <row r="47" spans="2:53" s="207" customFormat="1" x14ac:dyDescent="0.25">
      <c r="B47" s="68">
        <v>2024</v>
      </c>
      <c r="C47" s="68">
        <v>891780111</v>
      </c>
      <c r="D47" s="88" t="s">
        <v>64</v>
      </c>
      <c r="E47" s="74" t="s">
        <v>1693</v>
      </c>
      <c r="F47" s="72" t="s">
        <v>1694</v>
      </c>
      <c r="G47" s="67">
        <v>0</v>
      </c>
      <c r="H47" s="67" t="s">
        <v>72</v>
      </c>
      <c r="I47" s="68" t="s">
        <v>723</v>
      </c>
      <c r="J47" s="74" t="s">
        <v>1695</v>
      </c>
      <c r="K47" s="203">
        <v>1143600</v>
      </c>
      <c r="L47" s="68" t="s">
        <v>67</v>
      </c>
      <c r="M47" s="453" t="s">
        <v>1696</v>
      </c>
      <c r="N47" s="72">
        <v>1124010239</v>
      </c>
      <c r="O47" s="454">
        <v>431</v>
      </c>
      <c r="P47" s="455">
        <v>45343</v>
      </c>
      <c r="Q47" s="203">
        <f>278325415+32284468</f>
        <v>310609883</v>
      </c>
      <c r="R47" s="455">
        <v>45406</v>
      </c>
      <c r="S47" s="203">
        <f>+K47</f>
        <v>1143600</v>
      </c>
      <c r="T47" s="67" t="s">
        <v>66</v>
      </c>
      <c r="U47" s="86">
        <v>51909946</v>
      </c>
      <c r="V47" s="72" t="s">
        <v>1611</v>
      </c>
      <c r="W47" s="455">
        <v>45406</v>
      </c>
      <c r="X47" s="455">
        <v>45407</v>
      </c>
      <c r="Y47" s="456" t="s">
        <v>74</v>
      </c>
      <c r="Z47" s="455">
        <v>45467</v>
      </c>
      <c r="AA47" s="251">
        <f t="shared" si="0"/>
        <v>60</v>
      </c>
      <c r="AB47" s="67">
        <v>0</v>
      </c>
      <c r="AC47" s="75">
        <v>0</v>
      </c>
      <c r="AD47" s="67">
        <v>0</v>
      </c>
      <c r="AE47" s="457" t="s">
        <v>74</v>
      </c>
      <c r="AF47" s="251">
        <f t="shared" si="1"/>
        <v>0</v>
      </c>
      <c r="AG47" s="67">
        <v>0</v>
      </c>
      <c r="AH47" s="67">
        <v>0</v>
      </c>
      <c r="AI47" s="457" t="s">
        <v>74</v>
      </c>
      <c r="AJ47" s="67">
        <v>0</v>
      </c>
      <c r="AK47" s="457" t="s">
        <v>74</v>
      </c>
      <c r="AL47" s="457" t="s">
        <v>74</v>
      </c>
      <c r="AM47" s="188">
        <f t="shared" si="2"/>
        <v>0</v>
      </c>
      <c r="AN47" s="463">
        <f>+K47+AC47-AH47</f>
        <v>1143600</v>
      </c>
      <c r="AO47" s="67" t="s">
        <v>94</v>
      </c>
      <c r="AP47" s="489">
        <v>0</v>
      </c>
      <c r="AQ47" s="67" t="s">
        <v>94</v>
      </c>
      <c r="AR47" s="74">
        <v>0</v>
      </c>
      <c r="AS47" s="457" t="s">
        <v>74</v>
      </c>
      <c r="AT47" s="496">
        <f t="shared" si="3"/>
        <v>0</v>
      </c>
      <c r="AU47" s="203">
        <v>1143600</v>
      </c>
      <c r="AV47" s="83">
        <f t="shared" si="4"/>
        <v>0</v>
      </c>
      <c r="AW47" s="457" t="s">
        <v>74</v>
      </c>
      <c r="AX47" s="74" t="s">
        <v>95</v>
      </c>
      <c r="AY47" s="458" t="s">
        <v>1697</v>
      </c>
      <c r="AZ47" s="68" t="s">
        <v>66</v>
      </c>
      <c r="BA47" s="68" t="s">
        <v>239</v>
      </c>
    </row>
    <row r="48" spans="2:53" s="207" customFormat="1" x14ac:dyDescent="0.25">
      <c r="B48" s="68">
        <v>2024</v>
      </c>
      <c r="C48" s="68">
        <v>891780111</v>
      </c>
      <c r="D48" s="88" t="s">
        <v>64</v>
      </c>
      <c r="E48" s="74" t="s">
        <v>1698</v>
      </c>
      <c r="F48" s="72" t="s">
        <v>1699</v>
      </c>
      <c r="G48" s="67">
        <v>0</v>
      </c>
      <c r="H48" s="67" t="s">
        <v>72</v>
      </c>
      <c r="I48" s="68" t="s">
        <v>723</v>
      </c>
      <c r="J48" s="74" t="s">
        <v>1700</v>
      </c>
      <c r="K48" s="203">
        <v>3968650</v>
      </c>
      <c r="L48" s="68" t="s">
        <v>67</v>
      </c>
      <c r="M48" s="453" t="s">
        <v>1605</v>
      </c>
      <c r="N48" s="72">
        <v>900763287</v>
      </c>
      <c r="O48" s="454">
        <v>908</v>
      </c>
      <c r="P48" s="455">
        <v>45392</v>
      </c>
      <c r="Q48" s="203">
        <v>3968650</v>
      </c>
      <c r="R48" s="455">
        <v>45406</v>
      </c>
      <c r="S48" s="203">
        <f>+K48</f>
        <v>3968650</v>
      </c>
      <c r="T48" s="67" t="s">
        <v>66</v>
      </c>
      <c r="U48" s="86">
        <v>85155551</v>
      </c>
      <c r="V48" s="72" t="s">
        <v>1493</v>
      </c>
      <c r="W48" s="455">
        <v>45407</v>
      </c>
      <c r="X48" s="455">
        <v>45407</v>
      </c>
      <c r="Y48" s="456" t="s">
        <v>74</v>
      </c>
      <c r="Z48" s="455">
        <v>45436</v>
      </c>
      <c r="AA48" s="251">
        <f t="shared" si="0"/>
        <v>29</v>
      </c>
      <c r="AB48" s="67">
        <v>0</v>
      </c>
      <c r="AC48" s="75">
        <v>0</v>
      </c>
      <c r="AD48" s="67">
        <v>0</v>
      </c>
      <c r="AE48" s="457" t="s">
        <v>74</v>
      </c>
      <c r="AF48" s="251">
        <f t="shared" si="1"/>
        <v>0</v>
      </c>
      <c r="AG48" s="67">
        <v>0</v>
      </c>
      <c r="AH48" s="67">
        <v>0</v>
      </c>
      <c r="AI48" s="457" t="s">
        <v>74</v>
      </c>
      <c r="AJ48" s="67">
        <v>0</v>
      </c>
      <c r="AK48" s="457" t="s">
        <v>74</v>
      </c>
      <c r="AL48" s="457" t="s">
        <v>74</v>
      </c>
      <c r="AM48" s="188">
        <f t="shared" si="2"/>
        <v>0</v>
      </c>
      <c r="AN48" s="463">
        <f>+K48+AC48-AH48</f>
        <v>3968650</v>
      </c>
      <c r="AO48" s="67" t="s">
        <v>66</v>
      </c>
      <c r="AP48" s="489">
        <v>3968650</v>
      </c>
      <c r="AQ48" s="67" t="s">
        <v>94</v>
      </c>
      <c r="AR48" s="74">
        <v>0</v>
      </c>
      <c r="AS48" s="457" t="s">
        <v>74</v>
      </c>
      <c r="AT48" s="496">
        <f t="shared" si="3"/>
        <v>3968650</v>
      </c>
      <c r="AU48" s="203">
        <v>0</v>
      </c>
      <c r="AV48" s="83">
        <f t="shared" si="4"/>
        <v>1</v>
      </c>
      <c r="AW48" s="457" t="s">
        <v>74</v>
      </c>
      <c r="AX48" s="74" t="s">
        <v>80</v>
      </c>
      <c r="AY48" s="458" t="s">
        <v>1701</v>
      </c>
      <c r="AZ48" s="68" t="s">
        <v>66</v>
      </c>
      <c r="BA48" s="68" t="s">
        <v>239</v>
      </c>
    </row>
    <row r="49" spans="2:53" s="207" customFormat="1" x14ac:dyDescent="0.25">
      <c r="B49" s="68">
        <v>2024</v>
      </c>
      <c r="C49" s="68">
        <v>891780111</v>
      </c>
      <c r="D49" s="88" t="s">
        <v>64</v>
      </c>
      <c r="E49" s="74" t="s">
        <v>1702</v>
      </c>
      <c r="F49" s="72" t="s">
        <v>1703</v>
      </c>
      <c r="G49" s="67">
        <v>0</v>
      </c>
      <c r="H49" s="67" t="s">
        <v>72</v>
      </c>
      <c r="I49" s="68" t="s">
        <v>723</v>
      </c>
      <c r="J49" s="74" t="s">
        <v>1704</v>
      </c>
      <c r="K49" s="203">
        <v>1309000</v>
      </c>
      <c r="L49" s="68" t="s">
        <v>67</v>
      </c>
      <c r="M49" s="453" t="s">
        <v>1705</v>
      </c>
      <c r="N49" s="72">
        <v>860028662</v>
      </c>
      <c r="O49" s="454">
        <v>431</v>
      </c>
      <c r="P49" s="455">
        <v>45343</v>
      </c>
      <c r="Q49" s="203">
        <f>278325415+32284468</f>
        <v>310609883</v>
      </c>
      <c r="R49" s="455">
        <v>45422</v>
      </c>
      <c r="S49" s="203">
        <f>+K49</f>
        <v>1309000</v>
      </c>
      <c r="T49" s="67" t="s">
        <v>66</v>
      </c>
      <c r="U49" s="86">
        <v>51909946</v>
      </c>
      <c r="V49" s="72" t="s">
        <v>1611</v>
      </c>
      <c r="W49" s="455">
        <v>45422</v>
      </c>
      <c r="X49" s="455">
        <v>45422</v>
      </c>
      <c r="Y49" s="456" t="s">
        <v>74</v>
      </c>
      <c r="Z49" s="455">
        <v>45452</v>
      </c>
      <c r="AA49" s="251">
        <f t="shared" si="0"/>
        <v>30</v>
      </c>
      <c r="AB49" s="67">
        <v>0</v>
      </c>
      <c r="AC49" s="75">
        <v>0</v>
      </c>
      <c r="AD49" s="67">
        <v>0</v>
      </c>
      <c r="AE49" s="457" t="s">
        <v>74</v>
      </c>
      <c r="AF49" s="251">
        <f t="shared" si="1"/>
        <v>0</v>
      </c>
      <c r="AG49" s="67">
        <v>0</v>
      </c>
      <c r="AH49" s="67">
        <v>0</v>
      </c>
      <c r="AI49" s="457" t="s">
        <v>74</v>
      </c>
      <c r="AJ49" s="67">
        <v>0</v>
      </c>
      <c r="AK49" s="457" t="s">
        <v>74</v>
      </c>
      <c r="AL49" s="457" t="s">
        <v>74</v>
      </c>
      <c r="AM49" s="188">
        <f t="shared" si="2"/>
        <v>0</v>
      </c>
      <c r="AN49" s="463">
        <f>+K49+AC49-AH49</f>
        <v>1309000</v>
      </c>
      <c r="AO49" s="67" t="s">
        <v>94</v>
      </c>
      <c r="AP49" s="489">
        <v>0</v>
      </c>
      <c r="AQ49" s="67" t="s">
        <v>94</v>
      </c>
      <c r="AR49" s="74">
        <v>0</v>
      </c>
      <c r="AS49" s="457" t="s">
        <v>74</v>
      </c>
      <c r="AT49" s="496">
        <f t="shared" si="3"/>
        <v>1309000</v>
      </c>
      <c r="AU49" s="203">
        <v>0</v>
      </c>
      <c r="AV49" s="83">
        <f t="shared" si="4"/>
        <v>1</v>
      </c>
      <c r="AW49" s="457" t="s">
        <v>74</v>
      </c>
      <c r="AX49" s="74" t="s">
        <v>80</v>
      </c>
      <c r="AY49" s="72" t="s">
        <v>1706</v>
      </c>
      <c r="AZ49" s="68" t="s">
        <v>66</v>
      </c>
      <c r="BA49" s="68" t="s">
        <v>239</v>
      </c>
    </row>
    <row r="50" spans="2:53" s="207" customFormat="1" x14ac:dyDescent="0.25">
      <c r="B50" s="68">
        <v>2024</v>
      </c>
      <c r="C50" s="68">
        <v>891780111</v>
      </c>
      <c r="D50" s="88" t="s">
        <v>64</v>
      </c>
      <c r="E50" s="74" t="s">
        <v>1707</v>
      </c>
      <c r="F50" s="72" t="s">
        <v>1708</v>
      </c>
      <c r="G50" s="67">
        <v>0</v>
      </c>
      <c r="H50" s="67" t="s">
        <v>72</v>
      </c>
      <c r="I50" s="68" t="s">
        <v>723</v>
      </c>
      <c r="J50" s="74" t="s">
        <v>1709</v>
      </c>
      <c r="K50" s="203">
        <v>2013480</v>
      </c>
      <c r="L50" s="68" t="s">
        <v>67</v>
      </c>
      <c r="M50" s="453" t="s">
        <v>1710</v>
      </c>
      <c r="N50" s="72">
        <v>901398327</v>
      </c>
      <c r="O50" s="454">
        <v>498</v>
      </c>
      <c r="P50" s="455">
        <v>45349</v>
      </c>
      <c r="Q50" s="203">
        <f>426348465+28800000</f>
        <v>455148465</v>
      </c>
      <c r="R50" s="455">
        <v>45432</v>
      </c>
      <c r="S50" s="203">
        <f>+K50</f>
        <v>2013480</v>
      </c>
      <c r="T50" s="67" t="s">
        <v>66</v>
      </c>
      <c r="U50" s="86">
        <v>51909946</v>
      </c>
      <c r="V50" s="72" t="s">
        <v>1661</v>
      </c>
      <c r="W50" s="455">
        <v>45432</v>
      </c>
      <c r="X50" s="455">
        <v>45432</v>
      </c>
      <c r="Y50" s="456" t="s">
        <v>74</v>
      </c>
      <c r="Z50" s="455">
        <v>45462</v>
      </c>
      <c r="AA50" s="251">
        <f t="shared" si="0"/>
        <v>30</v>
      </c>
      <c r="AB50" s="67">
        <v>0</v>
      </c>
      <c r="AC50" s="75">
        <v>0</v>
      </c>
      <c r="AD50" s="67">
        <v>0</v>
      </c>
      <c r="AE50" s="457" t="s">
        <v>74</v>
      </c>
      <c r="AF50" s="251">
        <f t="shared" si="1"/>
        <v>0</v>
      </c>
      <c r="AG50" s="67">
        <v>0</v>
      </c>
      <c r="AH50" s="67">
        <v>0</v>
      </c>
      <c r="AI50" s="457" t="s">
        <v>74</v>
      </c>
      <c r="AJ50" s="67">
        <v>0</v>
      </c>
      <c r="AK50" s="457" t="s">
        <v>74</v>
      </c>
      <c r="AL50" s="457" t="s">
        <v>74</v>
      </c>
      <c r="AM50" s="188">
        <f t="shared" si="2"/>
        <v>0</v>
      </c>
      <c r="AN50" s="463">
        <f>+K50+AC50-AH50</f>
        <v>2013480</v>
      </c>
      <c r="AO50" s="67" t="s">
        <v>94</v>
      </c>
      <c r="AP50" s="489">
        <v>0</v>
      </c>
      <c r="AQ50" s="67" t="s">
        <v>94</v>
      </c>
      <c r="AR50" s="74">
        <v>0</v>
      </c>
      <c r="AS50" s="457" t="s">
        <v>74</v>
      </c>
      <c r="AT50" s="496">
        <f t="shared" si="3"/>
        <v>2013480</v>
      </c>
      <c r="AU50" s="203">
        <v>0</v>
      </c>
      <c r="AV50" s="83">
        <f t="shared" si="4"/>
        <v>1</v>
      </c>
      <c r="AW50" s="457" t="s">
        <v>74</v>
      </c>
      <c r="AX50" s="74" t="s">
        <v>80</v>
      </c>
      <c r="AY50" s="458" t="s">
        <v>1711</v>
      </c>
      <c r="AZ50" s="68" t="s">
        <v>66</v>
      </c>
      <c r="BA50" s="68" t="s">
        <v>239</v>
      </c>
    </row>
    <row r="51" spans="2:53" s="207" customFormat="1" x14ac:dyDescent="0.25">
      <c r="B51" s="68">
        <v>2024</v>
      </c>
      <c r="C51" s="68">
        <v>891780111</v>
      </c>
      <c r="D51" s="88" t="s">
        <v>64</v>
      </c>
      <c r="E51" s="74" t="s">
        <v>1712</v>
      </c>
      <c r="F51" s="188" t="s">
        <v>1713</v>
      </c>
      <c r="G51" s="67">
        <v>0</v>
      </c>
      <c r="H51" s="67" t="s">
        <v>72</v>
      </c>
      <c r="I51" s="68" t="s">
        <v>723</v>
      </c>
      <c r="J51" s="74" t="s">
        <v>1714</v>
      </c>
      <c r="K51" s="203">
        <v>4282250</v>
      </c>
      <c r="L51" s="68" t="s">
        <v>67</v>
      </c>
      <c r="M51" s="453" t="s">
        <v>1715</v>
      </c>
      <c r="N51" s="72">
        <v>1082848119</v>
      </c>
      <c r="O51" s="454">
        <v>442</v>
      </c>
      <c r="P51" s="455">
        <v>45344</v>
      </c>
      <c r="Q51" s="203">
        <f>234891482+47708780</f>
        <v>282600262</v>
      </c>
      <c r="R51" s="455">
        <v>45433</v>
      </c>
      <c r="S51" s="203">
        <f>+K51</f>
        <v>4282250</v>
      </c>
      <c r="T51" s="67" t="s">
        <v>66</v>
      </c>
      <c r="U51" s="86">
        <v>51913961</v>
      </c>
      <c r="V51" s="72" t="s">
        <v>1716</v>
      </c>
      <c r="W51" s="455">
        <v>45433</v>
      </c>
      <c r="X51" s="455">
        <v>45433</v>
      </c>
      <c r="Y51" s="456" t="s">
        <v>74</v>
      </c>
      <c r="Z51" s="455">
        <v>45463</v>
      </c>
      <c r="AA51" s="251">
        <f t="shared" si="0"/>
        <v>30</v>
      </c>
      <c r="AB51" s="67">
        <v>0</v>
      </c>
      <c r="AC51" s="75">
        <v>0</v>
      </c>
      <c r="AD51" s="67">
        <v>1</v>
      </c>
      <c r="AE51" s="457">
        <v>45494</v>
      </c>
      <c r="AF51" s="251">
        <f t="shared" si="1"/>
        <v>31</v>
      </c>
      <c r="AG51" s="67">
        <v>0</v>
      </c>
      <c r="AH51" s="67">
        <v>0</v>
      </c>
      <c r="AI51" s="457" t="s">
        <v>74</v>
      </c>
      <c r="AJ51" s="67">
        <v>0</v>
      </c>
      <c r="AK51" s="457" t="s">
        <v>74</v>
      </c>
      <c r="AL51" s="457" t="s">
        <v>74</v>
      </c>
      <c r="AM51" s="188">
        <f t="shared" si="2"/>
        <v>0</v>
      </c>
      <c r="AN51" s="463">
        <f>+K51+AC51-AH51</f>
        <v>4282250</v>
      </c>
      <c r="AO51" s="67" t="s">
        <v>94</v>
      </c>
      <c r="AP51" s="489">
        <v>0</v>
      </c>
      <c r="AQ51" s="67" t="s">
        <v>94</v>
      </c>
      <c r="AR51" s="74">
        <v>0</v>
      </c>
      <c r="AS51" s="457" t="s">
        <v>74</v>
      </c>
      <c r="AT51" s="496">
        <f t="shared" si="3"/>
        <v>4282250</v>
      </c>
      <c r="AU51" s="203">
        <v>0</v>
      </c>
      <c r="AV51" s="83">
        <f t="shared" si="4"/>
        <v>1</v>
      </c>
      <c r="AW51" s="457" t="s">
        <v>74</v>
      </c>
      <c r="AX51" s="74" t="s">
        <v>80</v>
      </c>
      <c r="AY51" s="188" t="s">
        <v>1717</v>
      </c>
      <c r="AZ51" s="68" t="s">
        <v>66</v>
      </c>
      <c r="BA51" s="68" t="s">
        <v>239</v>
      </c>
    </row>
    <row r="52" spans="2:53" s="207" customFormat="1" x14ac:dyDescent="0.25">
      <c r="B52" s="68">
        <v>2024</v>
      </c>
      <c r="C52" s="68">
        <v>891780111</v>
      </c>
      <c r="D52" s="88" t="s">
        <v>64</v>
      </c>
      <c r="E52" s="74" t="s">
        <v>1718</v>
      </c>
      <c r="F52" s="188" t="s">
        <v>1719</v>
      </c>
      <c r="G52" s="67">
        <v>0</v>
      </c>
      <c r="H52" s="67" t="s">
        <v>72</v>
      </c>
      <c r="I52" s="68" t="s">
        <v>723</v>
      </c>
      <c r="J52" s="74" t="s">
        <v>1720</v>
      </c>
      <c r="K52" s="203">
        <v>9103500</v>
      </c>
      <c r="L52" s="68" t="s">
        <v>67</v>
      </c>
      <c r="M52" s="453" t="s">
        <v>1721</v>
      </c>
      <c r="N52" s="72">
        <v>900949224</v>
      </c>
      <c r="O52" s="454">
        <v>1165</v>
      </c>
      <c r="P52" s="455">
        <v>45422</v>
      </c>
      <c r="Q52" s="203">
        <v>21406500</v>
      </c>
      <c r="R52" s="455">
        <v>45433</v>
      </c>
      <c r="S52" s="203">
        <f>+K52</f>
        <v>9103500</v>
      </c>
      <c r="T52" s="67" t="s">
        <v>66</v>
      </c>
      <c r="U52" s="86">
        <v>1082851808</v>
      </c>
      <c r="V52" s="72" t="s">
        <v>1722</v>
      </c>
      <c r="W52" s="455">
        <v>45433</v>
      </c>
      <c r="X52" s="455">
        <v>45433</v>
      </c>
      <c r="Y52" s="456" t="s">
        <v>74</v>
      </c>
      <c r="Z52" s="455">
        <v>45463</v>
      </c>
      <c r="AA52" s="251">
        <f t="shared" si="0"/>
        <v>30</v>
      </c>
      <c r="AB52" s="67">
        <v>0</v>
      </c>
      <c r="AC52" s="75">
        <v>0</v>
      </c>
      <c r="AD52" s="67">
        <v>0</v>
      </c>
      <c r="AE52" s="457" t="s">
        <v>74</v>
      </c>
      <c r="AF52" s="251">
        <f t="shared" si="1"/>
        <v>0</v>
      </c>
      <c r="AG52" s="67">
        <v>0</v>
      </c>
      <c r="AH52" s="67">
        <v>0</v>
      </c>
      <c r="AI52" s="457" t="s">
        <v>74</v>
      </c>
      <c r="AJ52" s="67">
        <v>0</v>
      </c>
      <c r="AK52" s="457" t="s">
        <v>74</v>
      </c>
      <c r="AL52" s="457" t="s">
        <v>74</v>
      </c>
      <c r="AM52" s="188">
        <f t="shared" si="2"/>
        <v>0</v>
      </c>
      <c r="AN52" s="463">
        <f>+K52+AC52-AH52</f>
        <v>9103500</v>
      </c>
      <c r="AO52" s="67" t="s">
        <v>66</v>
      </c>
      <c r="AP52" s="489">
        <v>9103500</v>
      </c>
      <c r="AQ52" s="67" t="s">
        <v>94</v>
      </c>
      <c r="AR52" s="74">
        <v>0</v>
      </c>
      <c r="AS52" s="457" t="s">
        <v>74</v>
      </c>
      <c r="AT52" s="496">
        <f t="shared" si="3"/>
        <v>9103500</v>
      </c>
      <c r="AU52" s="203">
        <v>0</v>
      </c>
      <c r="AV52" s="83">
        <f t="shared" si="4"/>
        <v>1</v>
      </c>
      <c r="AW52" s="457" t="s">
        <v>74</v>
      </c>
      <c r="AX52" s="74" t="s">
        <v>80</v>
      </c>
      <c r="AY52" s="188" t="s">
        <v>1723</v>
      </c>
      <c r="AZ52" s="68" t="s">
        <v>66</v>
      </c>
      <c r="BA52" s="68" t="s">
        <v>239</v>
      </c>
    </row>
    <row r="53" spans="2:53" s="207" customFormat="1" x14ac:dyDescent="0.25">
      <c r="B53" s="68">
        <v>2024</v>
      </c>
      <c r="C53" s="68">
        <v>891780111</v>
      </c>
      <c r="D53" s="88" t="s">
        <v>64</v>
      </c>
      <c r="E53" s="74" t="s">
        <v>1724</v>
      </c>
      <c r="F53" s="188" t="s">
        <v>1725</v>
      </c>
      <c r="G53" s="67">
        <v>0</v>
      </c>
      <c r="H53" s="67" t="s">
        <v>72</v>
      </c>
      <c r="I53" s="68" t="s">
        <v>723</v>
      </c>
      <c r="J53" s="74" t="s">
        <v>1726</v>
      </c>
      <c r="K53" s="203">
        <v>1097474</v>
      </c>
      <c r="L53" s="68" t="s">
        <v>67</v>
      </c>
      <c r="M53" s="453" t="s">
        <v>1727</v>
      </c>
      <c r="N53" s="453" t="s">
        <v>1728</v>
      </c>
      <c r="O53" s="454">
        <v>441</v>
      </c>
      <c r="P53" s="455">
        <v>45344</v>
      </c>
      <c r="Q53" s="203">
        <v>270522388</v>
      </c>
      <c r="R53" s="455">
        <v>45435</v>
      </c>
      <c r="S53" s="203">
        <f>+K53</f>
        <v>1097474</v>
      </c>
      <c r="T53" s="67" t="s">
        <v>66</v>
      </c>
      <c r="U53" s="86">
        <v>51909946</v>
      </c>
      <c r="V53" s="72" t="s">
        <v>1661</v>
      </c>
      <c r="W53" s="455">
        <v>45435</v>
      </c>
      <c r="X53" s="455">
        <v>45435</v>
      </c>
      <c r="Y53" s="456" t="s">
        <v>74</v>
      </c>
      <c r="Z53" s="455">
        <v>45495</v>
      </c>
      <c r="AA53" s="251">
        <f t="shared" si="0"/>
        <v>60</v>
      </c>
      <c r="AB53" s="67">
        <v>0</v>
      </c>
      <c r="AC53" s="75">
        <v>0</v>
      </c>
      <c r="AD53" s="67">
        <v>0</v>
      </c>
      <c r="AE53" s="457" t="s">
        <v>74</v>
      </c>
      <c r="AF53" s="251">
        <f t="shared" si="1"/>
        <v>0</v>
      </c>
      <c r="AG53" s="67">
        <v>0</v>
      </c>
      <c r="AH53" s="67">
        <v>0</v>
      </c>
      <c r="AI53" s="457" t="s">
        <v>74</v>
      </c>
      <c r="AJ53" s="67">
        <v>0</v>
      </c>
      <c r="AK53" s="457" t="s">
        <v>74</v>
      </c>
      <c r="AL53" s="457" t="s">
        <v>74</v>
      </c>
      <c r="AM53" s="188">
        <f t="shared" si="2"/>
        <v>0</v>
      </c>
      <c r="AN53" s="463">
        <f>+K53+AC53-AH53</f>
        <v>1097474</v>
      </c>
      <c r="AO53" s="67" t="s">
        <v>94</v>
      </c>
      <c r="AP53" s="489">
        <v>0</v>
      </c>
      <c r="AQ53" s="67" t="s">
        <v>94</v>
      </c>
      <c r="AR53" s="74">
        <v>0</v>
      </c>
      <c r="AS53" s="457" t="s">
        <v>74</v>
      </c>
      <c r="AT53" s="496">
        <f t="shared" si="3"/>
        <v>1097474</v>
      </c>
      <c r="AU53" s="203">
        <v>0</v>
      </c>
      <c r="AV53" s="83">
        <f t="shared" si="4"/>
        <v>1</v>
      </c>
      <c r="AW53" s="457" t="s">
        <v>74</v>
      </c>
      <c r="AX53" s="74" t="s">
        <v>80</v>
      </c>
      <c r="AY53" s="188" t="s">
        <v>1729</v>
      </c>
      <c r="AZ53" s="68" t="s">
        <v>66</v>
      </c>
      <c r="BA53" s="68" t="s">
        <v>239</v>
      </c>
    </row>
    <row r="54" spans="2:53" s="207" customFormat="1" x14ac:dyDescent="0.25">
      <c r="B54" s="68">
        <v>2024</v>
      </c>
      <c r="C54" s="68">
        <v>891780111</v>
      </c>
      <c r="D54" s="88" t="s">
        <v>64</v>
      </c>
      <c r="E54" s="74" t="s">
        <v>1730</v>
      </c>
      <c r="F54" s="188" t="s">
        <v>1731</v>
      </c>
      <c r="G54" s="67">
        <v>0</v>
      </c>
      <c r="H54" s="67" t="s">
        <v>72</v>
      </c>
      <c r="I54" s="68" t="s">
        <v>723</v>
      </c>
      <c r="J54" s="74" t="s">
        <v>1732</v>
      </c>
      <c r="K54" s="203">
        <v>2532769</v>
      </c>
      <c r="L54" s="68" t="s">
        <v>67</v>
      </c>
      <c r="M54" s="453" t="s">
        <v>1733</v>
      </c>
      <c r="N54" s="453" t="s">
        <v>1734</v>
      </c>
      <c r="O54" s="454">
        <v>652</v>
      </c>
      <c r="P54" s="455">
        <v>45363</v>
      </c>
      <c r="Q54" s="203">
        <v>67115763</v>
      </c>
      <c r="R54" s="455">
        <v>45440</v>
      </c>
      <c r="S54" s="203">
        <f>+K54</f>
        <v>2532769</v>
      </c>
      <c r="T54" s="67" t="s">
        <v>66</v>
      </c>
      <c r="U54" s="86">
        <v>16078654</v>
      </c>
      <c r="V54" s="72" t="s">
        <v>1524</v>
      </c>
      <c r="W54" s="455">
        <v>45440</v>
      </c>
      <c r="X54" s="455">
        <v>45440</v>
      </c>
      <c r="Y54" s="456" t="s">
        <v>74</v>
      </c>
      <c r="Z54" s="455">
        <v>45470</v>
      </c>
      <c r="AA54" s="251">
        <f t="shared" si="0"/>
        <v>30</v>
      </c>
      <c r="AB54" s="67">
        <v>0</v>
      </c>
      <c r="AC54" s="75">
        <v>0</v>
      </c>
      <c r="AD54" s="67">
        <v>0</v>
      </c>
      <c r="AE54" s="457" t="s">
        <v>74</v>
      </c>
      <c r="AF54" s="251">
        <f t="shared" si="1"/>
        <v>0</v>
      </c>
      <c r="AG54" s="67">
        <v>0</v>
      </c>
      <c r="AH54" s="67">
        <v>0</v>
      </c>
      <c r="AI54" s="457" t="s">
        <v>74</v>
      </c>
      <c r="AJ54" s="67">
        <v>0</v>
      </c>
      <c r="AK54" s="457" t="s">
        <v>74</v>
      </c>
      <c r="AL54" s="457" t="s">
        <v>74</v>
      </c>
      <c r="AM54" s="188">
        <f t="shared" si="2"/>
        <v>0</v>
      </c>
      <c r="AN54" s="463">
        <f>+K54+AC54-AH54</f>
        <v>2532769</v>
      </c>
      <c r="AO54" s="67" t="s">
        <v>66</v>
      </c>
      <c r="AP54" s="489">
        <v>2532769</v>
      </c>
      <c r="AQ54" s="67" t="s">
        <v>94</v>
      </c>
      <c r="AR54" s="74">
        <v>0</v>
      </c>
      <c r="AS54" s="457" t="s">
        <v>74</v>
      </c>
      <c r="AT54" s="496">
        <f t="shared" si="3"/>
        <v>2532769</v>
      </c>
      <c r="AU54" s="203">
        <v>0</v>
      </c>
      <c r="AV54" s="83">
        <f t="shared" si="4"/>
        <v>1</v>
      </c>
      <c r="AW54" s="457" t="s">
        <v>74</v>
      </c>
      <c r="AX54" s="74" t="s">
        <v>95</v>
      </c>
      <c r="AY54" s="452" t="s">
        <v>1735</v>
      </c>
      <c r="AZ54" s="68" t="s">
        <v>66</v>
      </c>
      <c r="BA54" s="68" t="s">
        <v>239</v>
      </c>
    </row>
    <row r="55" spans="2:53" s="207" customFormat="1" x14ac:dyDescent="0.25">
      <c r="B55" s="68">
        <v>2024</v>
      </c>
      <c r="C55" s="68">
        <v>891780111</v>
      </c>
      <c r="D55" s="88" t="s">
        <v>64</v>
      </c>
      <c r="E55" s="74" t="s">
        <v>1736</v>
      </c>
      <c r="F55" s="188" t="s">
        <v>1737</v>
      </c>
      <c r="G55" s="67">
        <v>0</v>
      </c>
      <c r="H55" s="67" t="s">
        <v>72</v>
      </c>
      <c r="I55" s="68" t="s">
        <v>723</v>
      </c>
      <c r="J55" s="74" t="s">
        <v>1738</v>
      </c>
      <c r="K55" s="203">
        <v>4184040</v>
      </c>
      <c r="L55" s="68" t="s">
        <v>67</v>
      </c>
      <c r="M55" s="453" t="s">
        <v>1739</v>
      </c>
      <c r="N55" s="72">
        <v>800031682</v>
      </c>
      <c r="O55" s="454">
        <v>525</v>
      </c>
      <c r="P55" s="455">
        <v>45351</v>
      </c>
      <c r="Q55" s="203">
        <f>299477744+15000000</f>
        <v>314477744</v>
      </c>
      <c r="R55" s="455">
        <v>45447</v>
      </c>
      <c r="S55" s="203">
        <f>+K55</f>
        <v>4184040</v>
      </c>
      <c r="T55" s="67" t="s">
        <v>66</v>
      </c>
      <c r="U55" s="86">
        <v>50897478</v>
      </c>
      <c r="V55" s="72" t="s">
        <v>1740</v>
      </c>
      <c r="W55" s="455">
        <v>45447</v>
      </c>
      <c r="X55" s="455">
        <v>45447</v>
      </c>
      <c r="Y55" s="456" t="s">
        <v>74</v>
      </c>
      <c r="Z55" s="455">
        <v>45599</v>
      </c>
      <c r="AA55" s="251">
        <f t="shared" si="0"/>
        <v>152</v>
      </c>
      <c r="AB55" s="67">
        <v>0</v>
      </c>
      <c r="AC55" s="75">
        <v>0</v>
      </c>
      <c r="AD55" s="67">
        <v>0</v>
      </c>
      <c r="AE55" s="457" t="s">
        <v>74</v>
      </c>
      <c r="AF55" s="251">
        <f t="shared" si="1"/>
        <v>0</v>
      </c>
      <c r="AG55" s="67">
        <v>0</v>
      </c>
      <c r="AH55" s="67">
        <v>0</v>
      </c>
      <c r="AI55" s="457" t="s">
        <v>74</v>
      </c>
      <c r="AJ55" s="67">
        <v>0</v>
      </c>
      <c r="AK55" s="457" t="s">
        <v>74</v>
      </c>
      <c r="AL55" s="457" t="s">
        <v>74</v>
      </c>
      <c r="AM55" s="188">
        <f t="shared" si="2"/>
        <v>0</v>
      </c>
      <c r="AN55" s="463">
        <f>+K55+AC55-AH55</f>
        <v>4184040</v>
      </c>
      <c r="AO55" s="67" t="s">
        <v>94</v>
      </c>
      <c r="AP55" s="489">
        <v>0</v>
      </c>
      <c r="AQ55" s="67" t="s">
        <v>94</v>
      </c>
      <c r="AR55" s="74">
        <v>0</v>
      </c>
      <c r="AS55" s="457" t="s">
        <v>74</v>
      </c>
      <c r="AT55" s="496">
        <f t="shared" si="3"/>
        <v>4137180</v>
      </c>
      <c r="AU55" s="203">
        <v>46860</v>
      </c>
      <c r="AV55" s="83">
        <f t="shared" si="4"/>
        <v>0.98880029827630711</v>
      </c>
      <c r="AW55" s="457" t="s">
        <v>74</v>
      </c>
      <c r="AX55" s="74" t="s">
        <v>80</v>
      </c>
      <c r="AY55" s="188" t="s">
        <v>1741</v>
      </c>
      <c r="AZ55" s="68" t="s">
        <v>66</v>
      </c>
      <c r="BA55" s="68" t="s">
        <v>239</v>
      </c>
    </row>
    <row r="56" spans="2:53" s="207" customFormat="1" x14ac:dyDescent="0.25">
      <c r="B56" s="68">
        <v>2024</v>
      </c>
      <c r="C56" s="68">
        <v>891780111</v>
      </c>
      <c r="D56" s="88" t="s">
        <v>64</v>
      </c>
      <c r="E56" s="74" t="s">
        <v>1742</v>
      </c>
      <c r="F56" s="188" t="s">
        <v>1743</v>
      </c>
      <c r="G56" s="67">
        <v>0</v>
      </c>
      <c r="H56" s="67" t="s">
        <v>72</v>
      </c>
      <c r="I56" s="68" t="s">
        <v>723</v>
      </c>
      <c r="J56" s="74" t="s">
        <v>1744</v>
      </c>
      <c r="K56" s="203">
        <v>5140681</v>
      </c>
      <c r="L56" s="68" t="s">
        <v>67</v>
      </c>
      <c r="M56" s="453" t="s">
        <v>1745</v>
      </c>
      <c r="N56" s="72">
        <v>900815934</v>
      </c>
      <c r="O56" s="454">
        <v>525</v>
      </c>
      <c r="P56" s="455">
        <v>45351</v>
      </c>
      <c r="Q56" s="203">
        <f>299477744+15000000</f>
        <v>314477744</v>
      </c>
      <c r="R56" s="455">
        <v>45447</v>
      </c>
      <c r="S56" s="203">
        <f>+K56</f>
        <v>5140681</v>
      </c>
      <c r="T56" s="67" t="s">
        <v>66</v>
      </c>
      <c r="U56" s="86">
        <v>50897478</v>
      </c>
      <c r="V56" s="72" t="s">
        <v>1740</v>
      </c>
      <c r="W56" s="455">
        <v>45447</v>
      </c>
      <c r="X56" s="455">
        <v>45447</v>
      </c>
      <c r="Y56" s="456" t="s">
        <v>74</v>
      </c>
      <c r="Z56" s="455">
        <v>45476</v>
      </c>
      <c r="AA56" s="251">
        <f t="shared" si="0"/>
        <v>29</v>
      </c>
      <c r="AB56" s="67">
        <v>0</v>
      </c>
      <c r="AC56" s="75">
        <v>0</v>
      </c>
      <c r="AD56" s="67">
        <v>0</v>
      </c>
      <c r="AE56" s="457" t="s">
        <v>74</v>
      </c>
      <c r="AF56" s="251">
        <f t="shared" si="1"/>
        <v>0</v>
      </c>
      <c r="AG56" s="67">
        <v>0</v>
      </c>
      <c r="AH56" s="67">
        <v>0</v>
      </c>
      <c r="AI56" s="457" t="s">
        <v>74</v>
      </c>
      <c r="AJ56" s="67">
        <v>0</v>
      </c>
      <c r="AK56" s="457" t="s">
        <v>74</v>
      </c>
      <c r="AL56" s="457" t="s">
        <v>74</v>
      </c>
      <c r="AM56" s="188">
        <f t="shared" si="2"/>
        <v>0</v>
      </c>
      <c r="AN56" s="463">
        <f>+K56+AC56-AH56</f>
        <v>5140681</v>
      </c>
      <c r="AO56" s="67" t="s">
        <v>94</v>
      </c>
      <c r="AP56" s="489">
        <v>0</v>
      </c>
      <c r="AQ56" s="67" t="s">
        <v>94</v>
      </c>
      <c r="AR56" s="74">
        <v>0</v>
      </c>
      <c r="AS56" s="457" t="s">
        <v>74</v>
      </c>
      <c r="AT56" s="496">
        <f t="shared" si="3"/>
        <v>4935525</v>
      </c>
      <c r="AU56" s="203">
        <v>205156</v>
      </c>
      <c r="AV56" s="83">
        <f t="shared" si="4"/>
        <v>0.96009166878862939</v>
      </c>
      <c r="AW56" s="457" t="s">
        <v>74</v>
      </c>
      <c r="AX56" s="74" t="s">
        <v>95</v>
      </c>
      <c r="AY56" s="188" t="s">
        <v>1746</v>
      </c>
      <c r="AZ56" s="68" t="s">
        <v>66</v>
      </c>
      <c r="BA56" s="68" t="s">
        <v>239</v>
      </c>
    </row>
    <row r="57" spans="2:53" s="207" customFormat="1" x14ac:dyDescent="0.25">
      <c r="B57" s="68">
        <v>2024</v>
      </c>
      <c r="C57" s="68">
        <v>891780111</v>
      </c>
      <c r="D57" s="88" t="s">
        <v>64</v>
      </c>
      <c r="E57" s="74" t="s">
        <v>1747</v>
      </c>
      <c r="F57" s="188" t="s">
        <v>1748</v>
      </c>
      <c r="G57" s="67">
        <v>0</v>
      </c>
      <c r="H57" s="67" t="s">
        <v>72</v>
      </c>
      <c r="I57" s="68" t="s">
        <v>723</v>
      </c>
      <c r="J57" s="74" t="s">
        <v>1749</v>
      </c>
      <c r="K57" s="203">
        <v>9172489</v>
      </c>
      <c r="L57" s="68" t="s">
        <v>67</v>
      </c>
      <c r="M57" s="453" t="s">
        <v>1750</v>
      </c>
      <c r="N57" s="72">
        <v>890101977</v>
      </c>
      <c r="O57" s="454">
        <v>525</v>
      </c>
      <c r="P57" s="455">
        <v>45351</v>
      </c>
      <c r="Q57" s="203">
        <f>299477744+15000000</f>
        <v>314477744</v>
      </c>
      <c r="R57" s="455">
        <v>45448</v>
      </c>
      <c r="S57" s="203">
        <f>+K57</f>
        <v>9172489</v>
      </c>
      <c r="T57" s="67" t="s">
        <v>66</v>
      </c>
      <c r="U57" s="86">
        <v>50897478</v>
      </c>
      <c r="V57" s="72" t="s">
        <v>1740</v>
      </c>
      <c r="W57" s="455">
        <v>45448</v>
      </c>
      <c r="X57" s="455">
        <v>45448</v>
      </c>
      <c r="Y57" s="456" t="s">
        <v>74</v>
      </c>
      <c r="Z57" s="455">
        <v>45569</v>
      </c>
      <c r="AA57" s="251">
        <f t="shared" si="0"/>
        <v>121</v>
      </c>
      <c r="AB57" s="67">
        <v>0</v>
      </c>
      <c r="AC57" s="75">
        <v>0</v>
      </c>
      <c r="AD57" s="67">
        <v>0</v>
      </c>
      <c r="AE57" s="457" t="s">
        <v>74</v>
      </c>
      <c r="AF57" s="251">
        <f t="shared" si="1"/>
        <v>0</v>
      </c>
      <c r="AG57" s="67">
        <v>0</v>
      </c>
      <c r="AH57" s="67">
        <v>0</v>
      </c>
      <c r="AI57" s="457" t="s">
        <v>74</v>
      </c>
      <c r="AJ57" s="67">
        <v>0</v>
      </c>
      <c r="AK57" s="457" t="s">
        <v>74</v>
      </c>
      <c r="AL57" s="457" t="s">
        <v>74</v>
      </c>
      <c r="AM57" s="188">
        <f t="shared" si="2"/>
        <v>0</v>
      </c>
      <c r="AN57" s="463">
        <f>+K57+AC57-AH57</f>
        <v>9172489</v>
      </c>
      <c r="AO57" s="67" t="s">
        <v>94</v>
      </c>
      <c r="AP57" s="489">
        <v>0</v>
      </c>
      <c r="AQ57" s="67" t="s">
        <v>94</v>
      </c>
      <c r="AR57" s="74">
        <v>0</v>
      </c>
      <c r="AS57" s="457" t="s">
        <v>74</v>
      </c>
      <c r="AT57" s="496">
        <f t="shared" si="3"/>
        <v>9172489</v>
      </c>
      <c r="AU57" s="203">
        <v>0</v>
      </c>
      <c r="AV57" s="83">
        <f t="shared" si="4"/>
        <v>1</v>
      </c>
      <c r="AW57" s="457" t="s">
        <v>74</v>
      </c>
      <c r="AX57" s="74" t="s">
        <v>95</v>
      </c>
      <c r="AY57" s="188" t="s">
        <v>1751</v>
      </c>
      <c r="AZ57" s="68" t="s">
        <v>66</v>
      </c>
      <c r="BA57" s="68" t="s">
        <v>239</v>
      </c>
    </row>
    <row r="58" spans="2:53" s="207" customFormat="1" x14ac:dyDescent="0.25">
      <c r="B58" s="68">
        <v>2024</v>
      </c>
      <c r="C58" s="68">
        <v>891780111</v>
      </c>
      <c r="D58" s="88" t="s">
        <v>64</v>
      </c>
      <c r="E58" s="74" t="s">
        <v>1752</v>
      </c>
      <c r="F58" s="188" t="s">
        <v>1753</v>
      </c>
      <c r="G58" s="67">
        <v>0</v>
      </c>
      <c r="H58" s="67" t="s">
        <v>72</v>
      </c>
      <c r="I58" s="68" t="s">
        <v>723</v>
      </c>
      <c r="J58" s="74" t="s">
        <v>1754</v>
      </c>
      <c r="K58" s="203">
        <v>6047120</v>
      </c>
      <c r="L58" s="68" t="s">
        <v>67</v>
      </c>
      <c r="M58" s="453" t="s">
        <v>1733</v>
      </c>
      <c r="N58" s="72">
        <v>901640333</v>
      </c>
      <c r="O58" s="454">
        <v>889</v>
      </c>
      <c r="P58" s="455">
        <v>45391</v>
      </c>
      <c r="Q58" s="203">
        <v>41409519</v>
      </c>
      <c r="R58" s="455">
        <v>45448</v>
      </c>
      <c r="S58" s="203">
        <f>+K58</f>
        <v>6047120</v>
      </c>
      <c r="T58" s="67" t="s">
        <v>66</v>
      </c>
      <c r="U58" s="86">
        <v>91156594</v>
      </c>
      <c r="V58" s="72" t="s">
        <v>1755</v>
      </c>
      <c r="W58" s="455">
        <v>45448</v>
      </c>
      <c r="X58" s="455">
        <v>45448</v>
      </c>
      <c r="Y58" s="456" t="s">
        <v>74</v>
      </c>
      <c r="Z58" s="455">
        <v>45508</v>
      </c>
      <c r="AA58" s="251">
        <f t="shared" si="0"/>
        <v>60</v>
      </c>
      <c r="AB58" s="67">
        <v>0</v>
      </c>
      <c r="AC58" s="75">
        <v>0</v>
      </c>
      <c r="AD58" s="67">
        <v>0</v>
      </c>
      <c r="AE58" s="457" t="s">
        <v>74</v>
      </c>
      <c r="AF58" s="251">
        <f t="shared" si="1"/>
        <v>0</v>
      </c>
      <c r="AG58" s="67">
        <v>0</v>
      </c>
      <c r="AH58" s="67">
        <v>0</v>
      </c>
      <c r="AI58" s="457" t="s">
        <v>74</v>
      </c>
      <c r="AJ58" s="67">
        <v>0</v>
      </c>
      <c r="AK58" s="457" t="s">
        <v>74</v>
      </c>
      <c r="AL58" s="457" t="s">
        <v>74</v>
      </c>
      <c r="AM58" s="188">
        <f t="shared" si="2"/>
        <v>0</v>
      </c>
      <c r="AN58" s="463">
        <f>+K58+AC58-AH58</f>
        <v>6047120</v>
      </c>
      <c r="AO58" s="67" t="s">
        <v>66</v>
      </c>
      <c r="AP58" s="489">
        <v>6047120</v>
      </c>
      <c r="AQ58" s="67" t="s">
        <v>94</v>
      </c>
      <c r="AR58" s="74">
        <v>0</v>
      </c>
      <c r="AS58" s="457" t="s">
        <v>74</v>
      </c>
      <c r="AT58" s="496">
        <f t="shared" si="3"/>
        <v>6047120</v>
      </c>
      <c r="AU58" s="203">
        <v>0</v>
      </c>
      <c r="AV58" s="83">
        <f t="shared" si="4"/>
        <v>1</v>
      </c>
      <c r="AW58" s="457" t="s">
        <v>74</v>
      </c>
      <c r="AX58" s="74" t="s">
        <v>95</v>
      </c>
      <c r="AY58" s="188" t="s">
        <v>1756</v>
      </c>
      <c r="AZ58" s="68" t="s">
        <v>66</v>
      </c>
      <c r="BA58" s="68" t="s">
        <v>239</v>
      </c>
    </row>
    <row r="59" spans="2:53" s="207" customFormat="1" x14ac:dyDescent="0.25">
      <c r="B59" s="68">
        <v>2024</v>
      </c>
      <c r="C59" s="68">
        <v>891780111</v>
      </c>
      <c r="D59" s="88" t="s">
        <v>64</v>
      </c>
      <c r="E59" s="74" t="s">
        <v>1757</v>
      </c>
      <c r="F59" s="72" t="s">
        <v>1758</v>
      </c>
      <c r="G59" s="67">
        <v>0</v>
      </c>
      <c r="H59" s="67" t="s">
        <v>72</v>
      </c>
      <c r="I59" s="68" t="s">
        <v>723</v>
      </c>
      <c r="J59" s="74" t="s">
        <v>1759</v>
      </c>
      <c r="K59" s="203">
        <v>2755207</v>
      </c>
      <c r="L59" s="68" t="s">
        <v>67</v>
      </c>
      <c r="M59" s="453" t="s">
        <v>1760</v>
      </c>
      <c r="N59" s="72">
        <v>900034424</v>
      </c>
      <c r="O59" s="454">
        <v>889</v>
      </c>
      <c r="P59" s="455">
        <v>45391</v>
      </c>
      <c r="Q59" s="203">
        <v>41409519</v>
      </c>
      <c r="R59" s="455">
        <v>45454</v>
      </c>
      <c r="S59" s="203">
        <f>+K59</f>
        <v>2755207</v>
      </c>
      <c r="T59" s="67" t="s">
        <v>66</v>
      </c>
      <c r="U59" s="86">
        <v>91156594</v>
      </c>
      <c r="V59" s="72" t="s">
        <v>1755</v>
      </c>
      <c r="W59" s="455">
        <v>45454</v>
      </c>
      <c r="X59" s="455">
        <v>45454</v>
      </c>
      <c r="Y59" s="456" t="s">
        <v>74</v>
      </c>
      <c r="Z59" s="455">
        <v>45483</v>
      </c>
      <c r="AA59" s="251">
        <f t="shared" si="0"/>
        <v>29</v>
      </c>
      <c r="AB59" s="67">
        <v>0</v>
      </c>
      <c r="AC59" s="75">
        <v>0</v>
      </c>
      <c r="AD59" s="67">
        <v>0</v>
      </c>
      <c r="AE59" s="457" t="s">
        <v>74</v>
      </c>
      <c r="AF59" s="251">
        <f t="shared" si="1"/>
        <v>0</v>
      </c>
      <c r="AG59" s="67">
        <v>0</v>
      </c>
      <c r="AH59" s="67">
        <v>0</v>
      </c>
      <c r="AI59" s="457" t="s">
        <v>74</v>
      </c>
      <c r="AJ59" s="67">
        <v>0</v>
      </c>
      <c r="AK59" s="457" t="s">
        <v>74</v>
      </c>
      <c r="AL59" s="457" t="s">
        <v>74</v>
      </c>
      <c r="AM59" s="188">
        <f t="shared" si="2"/>
        <v>0</v>
      </c>
      <c r="AN59" s="463">
        <f>+K59+AC59-AH59</f>
        <v>2755207</v>
      </c>
      <c r="AO59" s="67" t="s">
        <v>66</v>
      </c>
      <c r="AP59" s="489">
        <v>2755207</v>
      </c>
      <c r="AQ59" s="67" t="s">
        <v>94</v>
      </c>
      <c r="AR59" s="74">
        <v>0</v>
      </c>
      <c r="AS59" s="457" t="s">
        <v>74</v>
      </c>
      <c r="AT59" s="496">
        <f t="shared" si="3"/>
        <v>2755207</v>
      </c>
      <c r="AU59" s="203">
        <v>0</v>
      </c>
      <c r="AV59" s="83">
        <f t="shared" si="4"/>
        <v>1</v>
      </c>
      <c r="AW59" s="457" t="s">
        <v>74</v>
      </c>
      <c r="AX59" s="74" t="s">
        <v>80</v>
      </c>
      <c r="AY59" s="462" t="s">
        <v>1761</v>
      </c>
      <c r="AZ59" s="68" t="s">
        <v>66</v>
      </c>
      <c r="BA59" s="68" t="s">
        <v>239</v>
      </c>
    </row>
    <row r="60" spans="2:53" s="207" customFormat="1" x14ac:dyDescent="0.25">
      <c r="B60" s="68">
        <v>2024</v>
      </c>
      <c r="C60" s="68">
        <v>891780111</v>
      </c>
      <c r="D60" s="88" t="s">
        <v>64</v>
      </c>
      <c r="E60" s="74" t="s">
        <v>1762</v>
      </c>
      <c r="F60" s="72" t="s">
        <v>1763</v>
      </c>
      <c r="G60" s="67">
        <v>0</v>
      </c>
      <c r="H60" s="67" t="s">
        <v>72</v>
      </c>
      <c r="I60" s="68" t="s">
        <v>723</v>
      </c>
      <c r="J60" s="74" t="s">
        <v>1764</v>
      </c>
      <c r="K60" s="203">
        <v>3492696</v>
      </c>
      <c r="L60" s="68" t="s">
        <v>67</v>
      </c>
      <c r="M60" s="453" t="s">
        <v>1745</v>
      </c>
      <c r="N60" s="72">
        <v>900815934</v>
      </c>
      <c r="O60" s="454">
        <v>483</v>
      </c>
      <c r="P60" s="455">
        <v>45348</v>
      </c>
      <c r="Q60" s="203">
        <v>258069886</v>
      </c>
      <c r="R60" s="455">
        <v>45454</v>
      </c>
      <c r="S60" s="203">
        <f>+K60</f>
        <v>3492696</v>
      </c>
      <c r="T60" s="67" t="s">
        <v>66</v>
      </c>
      <c r="U60" s="86">
        <v>5056184</v>
      </c>
      <c r="V60" s="72" t="s">
        <v>1765</v>
      </c>
      <c r="W60" s="455">
        <v>45454</v>
      </c>
      <c r="X60" s="455">
        <v>45454</v>
      </c>
      <c r="Y60" s="456" t="s">
        <v>74</v>
      </c>
      <c r="Z60" s="455">
        <v>45483</v>
      </c>
      <c r="AA60" s="251">
        <f t="shared" si="0"/>
        <v>29</v>
      </c>
      <c r="AB60" s="67">
        <v>0</v>
      </c>
      <c r="AC60" s="75">
        <v>0</v>
      </c>
      <c r="AD60" s="67">
        <v>0</v>
      </c>
      <c r="AE60" s="457" t="s">
        <v>74</v>
      </c>
      <c r="AF60" s="251">
        <f t="shared" si="1"/>
        <v>0</v>
      </c>
      <c r="AG60" s="67">
        <v>0</v>
      </c>
      <c r="AH60" s="67">
        <v>0</v>
      </c>
      <c r="AI60" s="457" t="s">
        <v>74</v>
      </c>
      <c r="AJ60" s="67">
        <v>0</v>
      </c>
      <c r="AK60" s="457" t="s">
        <v>74</v>
      </c>
      <c r="AL60" s="457" t="s">
        <v>74</v>
      </c>
      <c r="AM60" s="188">
        <f t="shared" si="2"/>
        <v>0</v>
      </c>
      <c r="AN60" s="463">
        <f>+K60+AC60-AH60</f>
        <v>3492696</v>
      </c>
      <c r="AO60" s="67" t="s">
        <v>94</v>
      </c>
      <c r="AP60" s="489">
        <v>0</v>
      </c>
      <c r="AQ60" s="67" t="s">
        <v>94</v>
      </c>
      <c r="AR60" s="74">
        <v>0</v>
      </c>
      <c r="AS60" s="457" t="s">
        <v>74</v>
      </c>
      <c r="AT60" s="496">
        <f t="shared" si="3"/>
        <v>0</v>
      </c>
      <c r="AU60" s="203">
        <v>3492696</v>
      </c>
      <c r="AV60" s="83">
        <f t="shared" si="4"/>
        <v>0</v>
      </c>
      <c r="AW60" s="457" t="s">
        <v>74</v>
      </c>
      <c r="AX60" s="74" t="s">
        <v>95</v>
      </c>
      <c r="AY60" s="462" t="s">
        <v>1766</v>
      </c>
      <c r="AZ60" s="68" t="s">
        <v>66</v>
      </c>
      <c r="BA60" s="68" t="s">
        <v>239</v>
      </c>
    </row>
    <row r="61" spans="2:53" s="207" customFormat="1" x14ac:dyDescent="0.25">
      <c r="B61" s="68">
        <v>2024</v>
      </c>
      <c r="C61" s="68">
        <v>891780111</v>
      </c>
      <c r="D61" s="88" t="s">
        <v>64</v>
      </c>
      <c r="E61" s="74" t="s">
        <v>1767</v>
      </c>
      <c r="F61" s="72" t="s">
        <v>1768</v>
      </c>
      <c r="G61" s="67">
        <v>0</v>
      </c>
      <c r="H61" s="67" t="s">
        <v>72</v>
      </c>
      <c r="I61" s="68" t="s">
        <v>723</v>
      </c>
      <c r="J61" s="74" t="s">
        <v>1769</v>
      </c>
      <c r="K61" s="203">
        <v>736182</v>
      </c>
      <c r="L61" s="68" t="s">
        <v>67</v>
      </c>
      <c r="M61" s="453" t="s">
        <v>1770</v>
      </c>
      <c r="N61" s="72">
        <v>800154351</v>
      </c>
      <c r="O61" s="454">
        <v>441</v>
      </c>
      <c r="P61" s="455">
        <v>45344</v>
      </c>
      <c r="Q61" s="203">
        <v>270522388</v>
      </c>
      <c r="R61" s="455">
        <v>45456</v>
      </c>
      <c r="S61" s="203">
        <f>+K61</f>
        <v>736182</v>
      </c>
      <c r="T61" s="67" t="s">
        <v>66</v>
      </c>
      <c r="U61" s="86">
        <v>7597888</v>
      </c>
      <c r="V61" s="72" t="s">
        <v>1771</v>
      </c>
      <c r="W61" s="455">
        <v>45456</v>
      </c>
      <c r="X61" s="455">
        <v>45456</v>
      </c>
      <c r="Y61" s="456" t="s">
        <v>74</v>
      </c>
      <c r="Z61" s="455">
        <v>45485</v>
      </c>
      <c r="AA61" s="251">
        <f t="shared" si="0"/>
        <v>29</v>
      </c>
      <c r="AB61" s="67">
        <v>0</v>
      </c>
      <c r="AC61" s="75">
        <v>0</v>
      </c>
      <c r="AD61" s="67">
        <v>0</v>
      </c>
      <c r="AE61" s="457" t="s">
        <v>74</v>
      </c>
      <c r="AF61" s="251">
        <f t="shared" si="1"/>
        <v>0</v>
      </c>
      <c r="AG61" s="67">
        <v>0</v>
      </c>
      <c r="AH61" s="67">
        <v>0</v>
      </c>
      <c r="AI61" s="457" t="s">
        <v>74</v>
      </c>
      <c r="AJ61" s="67">
        <v>0</v>
      </c>
      <c r="AK61" s="457" t="s">
        <v>74</v>
      </c>
      <c r="AL61" s="457" t="s">
        <v>74</v>
      </c>
      <c r="AM61" s="188">
        <f t="shared" si="2"/>
        <v>0</v>
      </c>
      <c r="AN61" s="463">
        <f>+K61+AC61-AH61</f>
        <v>736182</v>
      </c>
      <c r="AO61" s="67" t="s">
        <v>94</v>
      </c>
      <c r="AP61" s="489">
        <v>0</v>
      </c>
      <c r="AQ61" s="67" t="s">
        <v>94</v>
      </c>
      <c r="AR61" s="74">
        <v>0</v>
      </c>
      <c r="AS61" s="457" t="s">
        <v>74</v>
      </c>
      <c r="AT61" s="496">
        <f t="shared" si="3"/>
        <v>736182</v>
      </c>
      <c r="AU61" s="203">
        <v>0</v>
      </c>
      <c r="AV61" s="83">
        <f t="shared" si="4"/>
        <v>1</v>
      </c>
      <c r="AW61" s="457" t="s">
        <v>74</v>
      </c>
      <c r="AX61" s="74" t="s">
        <v>80</v>
      </c>
      <c r="AY61" s="458" t="s">
        <v>1772</v>
      </c>
      <c r="AZ61" s="68" t="s">
        <v>66</v>
      </c>
      <c r="BA61" s="68" t="s">
        <v>239</v>
      </c>
    </row>
    <row r="62" spans="2:53" s="207" customFormat="1" x14ac:dyDescent="0.25">
      <c r="B62" s="68">
        <v>2024</v>
      </c>
      <c r="C62" s="68">
        <v>891780111</v>
      </c>
      <c r="D62" s="88" t="s">
        <v>64</v>
      </c>
      <c r="E62" s="74" t="s">
        <v>1773</v>
      </c>
      <c r="F62" s="72" t="s">
        <v>1774</v>
      </c>
      <c r="G62" s="67">
        <v>0</v>
      </c>
      <c r="H62" s="67" t="s">
        <v>72</v>
      </c>
      <c r="I62" s="68" t="s">
        <v>723</v>
      </c>
      <c r="J62" s="74" t="s">
        <v>1775</v>
      </c>
      <c r="K62" s="203">
        <v>418550</v>
      </c>
      <c r="L62" s="68" t="s">
        <v>67</v>
      </c>
      <c r="M62" s="453" t="s">
        <v>1776</v>
      </c>
      <c r="N62" s="72">
        <v>900263172</v>
      </c>
      <c r="O62" s="454">
        <v>875</v>
      </c>
      <c r="P62" s="455">
        <v>45391</v>
      </c>
      <c r="Q62" s="203">
        <v>67919885</v>
      </c>
      <c r="R62" s="455">
        <v>45457</v>
      </c>
      <c r="S62" s="203">
        <f>+K62</f>
        <v>418550</v>
      </c>
      <c r="T62" s="67" t="s">
        <v>66</v>
      </c>
      <c r="U62" s="86">
        <v>3377635</v>
      </c>
      <c r="V62" s="72" t="s">
        <v>1777</v>
      </c>
      <c r="W62" s="455">
        <v>45457</v>
      </c>
      <c r="X62" s="455">
        <v>45457</v>
      </c>
      <c r="Y62" s="456" t="s">
        <v>74</v>
      </c>
      <c r="Z62" s="455">
        <v>45486</v>
      </c>
      <c r="AA62" s="251">
        <f t="shared" si="0"/>
        <v>29</v>
      </c>
      <c r="AB62" s="67">
        <v>0</v>
      </c>
      <c r="AC62" s="75">
        <v>0</v>
      </c>
      <c r="AD62" s="67">
        <v>0</v>
      </c>
      <c r="AE62" s="457" t="s">
        <v>74</v>
      </c>
      <c r="AF62" s="251">
        <f t="shared" si="1"/>
        <v>0</v>
      </c>
      <c r="AG62" s="67">
        <v>0</v>
      </c>
      <c r="AH62" s="67">
        <v>0</v>
      </c>
      <c r="AI62" s="457" t="s">
        <v>74</v>
      </c>
      <c r="AJ62" s="67">
        <v>0</v>
      </c>
      <c r="AK62" s="457" t="s">
        <v>74</v>
      </c>
      <c r="AL62" s="457" t="s">
        <v>74</v>
      </c>
      <c r="AM62" s="188">
        <f t="shared" si="2"/>
        <v>0</v>
      </c>
      <c r="AN62" s="463">
        <f>+K62+AC62-AH62</f>
        <v>418550</v>
      </c>
      <c r="AO62" s="67" t="s">
        <v>66</v>
      </c>
      <c r="AP62" s="489">
        <v>418550</v>
      </c>
      <c r="AQ62" s="67" t="s">
        <v>94</v>
      </c>
      <c r="AR62" s="74">
        <v>0</v>
      </c>
      <c r="AS62" s="457" t="s">
        <v>74</v>
      </c>
      <c r="AT62" s="496">
        <f t="shared" si="3"/>
        <v>418550</v>
      </c>
      <c r="AU62" s="203">
        <v>0</v>
      </c>
      <c r="AV62" s="83">
        <f t="shared" si="4"/>
        <v>1</v>
      </c>
      <c r="AW62" s="457" t="s">
        <v>74</v>
      </c>
      <c r="AX62" s="74" t="s">
        <v>80</v>
      </c>
      <c r="AY62" s="458" t="s">
        <v>1778</v>
      </c>
      <c r="AZ62" s="68" t="s">
        <v>66</v>
      </c>
      <c r="BA62" s="68" t="s">
        <v>239</v>
      </c>
    </row>
    <row r="63" spans="2:53" s="207" customFormat="1" x14ac:dyDescent="0.25">
      <c r="B63" s="68">
        <v>2024</v>
      </c>
      <c r="C63" s="68">
        <v>891780111</v>
      </c>
      <c r="D63" s="88" t="s">
        <v>64</v>
      </c>
      <c r="E63" s="74" t="s">
        <v>1779</v>
      </c>
      <c r="F63" s="72" t="s">
        <v>1780</v>
      </c>
      <c r="G63" s="67">
        <v>0</v>
      </c>
      <c r="H63" s="67" t="s">
        <v>72</v>
      </c>
      <c r="I63" s="68" t="s">
        <v>723</v>
      </c>
      <c r="J63" s="74" t="s">
        <v>1781</v>
      </c>
      <c r="K63" s="203">
        <v>1101700</v>
      </c>
      <c r="L63" s="68" t="s">
        <v>67</v>
      </c>
      <c r="M63" s="453" t="s">
        <v>1616</v>
      </c>
      <c r="N63" s="72">
        <v>830508200</v>
      </c>
      <c r="O63" s="454">
        <v>875</v>
      </c>
      <c r="P63" s="455">
        <v>45391</v>
      </c>
      <c r="Q63" s="203">
        <v>67919885</v>
      </c>
      <c r="R63" s="455">
        <v>45457</v>
      </c>
      <c r="S63" s="203">
        <f>+K63</f>
        <v>1101700</v>
      </c>
      <c r="T63" s="67" t="s">
        <v>66</v>
      </c>
      <c r="U63" s="86">
        <v>3377635</v>
      </c>
      <c r="V63" s="72" t="s">
        <v>1782</v>
      </c>
      <c r="W63" s="455">
        <v>45457</v>
      </c>
      <c r="X63" s="455">
        <v>45457</v>
      </c>
      <c r="Y63" s="456" t="s">
        <v>74</v>
      </c>
      <c r="Z63" s="455">
        <v>45486</v>
      </c>
      <c r="AA63" s="251">
        <f t="shared" si="0"/>
        <v>29</v>
      </c>
      <c r="AB63" s="67">
        <v>0</v>
      </c>
      <c r="AC63" s="75">
        <v>0</v>
      </c>
      <c r="AD63" s="67">
        <v>0</v>
      </c>
      <c r="AE63" s="457" t="s">
        <v>74</v>
      </c>
      <c r="AF63" s="251">
        <f t="shared" si="1"/>
        <v>0</v>
      </c>
      <c r="AG63" s="67">
        <v>0</v>
      </c>
      <c r="AH63" s="67">
        <v>0</v>
      </c>
      <c r="AI63" s="457" t="s">
        <v>74</v>
      </c>
      <c r="AJ63" s="67">
        <v>0</v>
      </c>
      <c r="AK63" s="457" t="s">
        <v>74</v>
      </c>
      <c r="AL63" s="457" t="s">
        <v>74</v>
      </c>
      <c r="AM63" s="188">
        <f t="shared" si="2"/>
        <v>0</v>
      </c>
      <c r="AN63" s="463">
        <f>+K63+AC63-AH63</f>
        <v>1101700</v>
      </c>
      <c r="AO63" s="67" t="s">
        <v>66</v>
      </c>
      <c r="AP63" s="489">
        <v>1101700</v>
      </c>
      <c r="AQ63" s="67" t="s">
        <v>94</v>
      </c>
      <c r="AR63" s="74">
        <v>0</v>
      </c>
      <c r="AS63" s="457" t="s">
        <v>74</v>
      </c>
      <c r="AT63" s="496">
        <f t="shared" si="3"/>
        <v>0</v>
      </c>
      <c r="AU63" s="203">
        <v>1101700</v>
      </c>
      <c r="AV63" s="83">
        <f t="shared" si="4"/>
        <v>0</v>
      </c>
      <c r="AW63" s="457" t="s">
        <v>74</v>
      </c>
      <c r="AX63" s="74" t="s">
        <v>95</v>
      </c>
      <c r="AY63" s="458" t="s">
        <v>1783</v>
      </c>
      <c r="AZ63" s="68" t="s">
        <v>66</v>
      </c>
      <c r="BA63" s="68" t="s">
        <v>239</v>
      </c>
    </row>
    <row r="64" spans="2:53" s="207" customFormat="1" x14ac:dyDescent="0.25">
      <c r="B64" s="68">
        <v>2024</v>
      </c>
      <c r="C64" s="68">
        <v>891780111</v>
      </c>
      <c r="D64" s="88" t="s">
        <v>64</v>
      </c>
      <c r="E64" s="74" t="s">
        <v>1784</v>
      </c>
      <c r="F64" s="188" t="s">
        <v>1785</v>
      </c>
      <c r="G64" s="67">
        <v>0</v>
      </c>
      <c r="H64" s="67" t="s">
        <v>72</v>
      </c>
      <c r="I64" s="68" t="s">
        <v>723</v>
      </c>
      <c r="J64" s="74" t="s">
        <v>1786</v>
      </c>
      <c r="K64" s="203">
        <v>4156670</v>
      </c>
      <c r="L64" s="68" t="s">
        <v>67</v>
      </c>
      <c r="M64" s="453" t="s">
        <v>1787</v>
      </c>
      <c r="N64" s="72">
        <v>830014721</v>
      </c>
      <c r="O64" s="454">
        <v>875</v>
      </c>
      <c r="P64" s="455">
        <v>45391</v>
      </c>
      <c r="Q64" s="203">
        <v>67919885</v>
      </c>
      <c r="R64" s="455">
        <v>45452</v>
      </c>
      <c r="S64" s="203">
        <f>+K64</f>
        <v>4156670</v>
      </c>
      <c r="T64" s="67" t="s">
        <v>66</v>
      </c>
      <c r="U64" s="86">
        <v>3377635</v>
      </c>
      <c r="V64" s="72" t="s">
        <v>1777</v>
      </c>
      <c r="W64" s="455">
        <v>45462</v>
      </c>
      <c r="X64" s="455">
        <v>45462</v>
      </c>
      <c r="Y64" s="456" t="s">
        <v>74</v>
      </c>
      <c r="Z64" s="455">
        <v>45522</v>
      </c>
      <c r="AA64" s="251">
        <f t="shared" si="0"/>
        <v>60</v>
      </c>
      <c r="AB64" s="67">
        <v>0</v>
      </c>
      <c r="AC64" s="75">
        <v>0</v>
      </c>
      <c r="AD64" s="67">
        <v>0</v>
      </c>
      <c r="AE64" s="457" t="s">
        <v>74</v>
      </c>
      <c r="AF64" s="251">
        <f t="shared" si="1"/>
        <v>0</v>
      </c>
      <c r="AG64" s="67">
        <v>0</v>
      </c>
      <c r="AH64" s="67">
        <v>0</v>
      </c>
      <c r="AI64" s="457" t="s">
        <v>74</v>
      </c>
      <c r="AJ64" s="67">
        <v>0</v>
      </c>
      <c r="AK64" s="457" t="s">
        <v>74</v>
      </c>
      <c r="AL64" s="457" t="s">
        <v>74</v>
      </c>
      <c r="AM64" s="188">
        <f t="shared" si="2"/>
        <v>0</v>
      </c>
      <c r="AN64" s="463">
        <f>+K64+AC64-AH64</f>
        <v>4156670</v>
      </c>
      <c r="AO64" s="67" t="s">
        <v>66</v>
      </c>
      <c r="AP64" s="489">
        <v>4156670</v>
      </c>
      <c r="AQ64" s="67" t="s">
        <v>94</v>
      </c>
      <c r="AR64" s="74">
        <v>0</v>
      </c>
      <c r="AS64" s="457" t="s">
        <v>74</v>
      </c>
      <c r="AT64" s="496">
        <f t="shared" si="3"/>
        <v>0</v>
      </c>
      <c r="AU64" s="203">
        <v>4156670</v>
      </c>
      <c r="AV64" s="83">
        <f t="shared" si="4"/>
        <v>0</v>
      </c>
      <c r="AW64" s="457" t="s">
        <v>74</v>
      </c>
      <c r="AX64" s="74" t="s">
        <v>95</v>
      </c>
      <c r="AY64" s="188" t="s">
        <v>1788</v>
      </c>
      <c r="AZ64" s="68" t="s">
        <v>66</v>
      </c>
      <c r="BA64" s="68" t="s">
        <v>239</v>
      </c>
    </row>
    <row r="65" spans="2:53" s="207" customFormat="1" x14ac:dyDescent="0.25">
      <c r="B65" s="68">
        <v>2024</v>
      </c>
      <c r="C65" s="68">
        <v>891780111</v>
      </c>
      <c r="D65" s="88" t="s">
        <v>64</v>
      </c>
      <c r="E65" s="74" t="s">
        <v>1789</v>
      </c>
      <c r="F65" s="188" t="s">
        <v>1790</v>
      </c>
      <c r="G65" s="67">
        <v>0</v>
      </c>
      <c r="H65" s="67" t="s">
        <v>72</v>
      </c>
      <c r="I65" s="68" t="s">
        <v>723</v>
      </c>
      <c r="J65" s="74" t="s">
        <v>1791</v>
      </c>
      <c r="K65" s="203">
        <v>365925</v>
      </c>
      <c r="L65" s="68" t="s">
        <v>67</v>
      </c>
      <c r="M65" s="453" t="s">
        <v>1605</v>
      </c>
      <c r="N65" s="72">
        <v>900763287</v>
      </c>
      <c r="O65" s="454">
        <v>652</v>
      </c>
      <c r="P65" s="455">
        <v>45363</v>
      </c>
      <c r="Q65" s="203">
        <v>67115763</v>
      </c>
      <c r="R65" s="455">
        <v>45462</v>
      </c>
      <c r="S65" s="203">
        <f>+K65</f>
        <v>365925</v>
      </c>
      <c r="T65" s="67" t="s">
        <v>66</v>
      </c>
      <c r="U65" s="86">
        <v>79141011</v>
      </c>
      <c r="V65" s="72" t="s">
        <v>1792</v>
      </c>
      <c r="W65" s="455">
        <v>45462</v>
      </c>
      <c r="X65" s="455">
        <v>45462</v>
      </c>
      <c r="Y65" s="456" t="s">
        <v>74</v>
      </c>
      <c r="Z65" s="455">
        <v>45491</v>
      </c>
      <c r="AA65" s="251">
        <f t="shared" si="0"/>
        <v>29</v>
      </c>
      <c r="AB65" s="67">
        <v>0</v>
      </c>
      <c r="AC65" s="75">
        <v>0</v>
      </c>
      <c r="AD65" s="67">
        <v>0</v>
      </c>
      <c r="AE65" s="457" t="s">
        <v>74</v>
      </c>
      <c r="AF65" s="251">
        <f t="shared" si="1"/>
        <v>0</v>
      </c>
      <c r="AG65" s="67">
        <v>0</v>
      </c>
      <c r="AH65" s="67">
        <v>0</v>
      </c>
      <c r="AI65" s="457" t="s">
        <v>74</v>
      </c>
      <c r="AJ65" s="67">
        <v>0</v>
      </c>
      <c r="AK65" s="457" t="s">
        <v>74</v>
      </c>
      <c r="AL65" s="457" t="s">
        <v>74</v>
      </c>
      <c r="AM65" s="188">
        <f t="shared" si="2"/>
        <v>0</v>
      </c>
      <c r="AN65" s="463">
        <f>+K65+AC65-AH65</f>
        <v>365925</v>
      </c>
      <c r="AO65" s="67" t="s">
        <v>66</v>
      </c>
      <c r="AP65" s="489">
        <v>365925</v>
      </c>
      <c r="AQ65" s="67" t="s">
        <v>94</v>
      </c>
      <c r="AR65" s="74">
        <v>0</v>
      </c>
      <c r="AS65" s="457" t="s">
        <v>74</v>
      </c>
      <c r="AT65" s="496">
        <f t="shared" si="3"/>
        <v>365925</v>
      </c>
      <c r="AU65" s="203">
        <v>0</v>
      </c>
      <c r="AV65" s="83">
        <f t="shared" si="4"/>
        <v>1</v>
      </c>
      <c r="AW65" s="457" t="s">
        <v>74</v>
      </c>
      <c r="AX65" s="74" t="s">
        <v>95</v>
      </c>
      <c r="AY65" s="188" t="s">
        <v>1793</v>
      </c>
      <c r="AZ65" s="68" t="s">
        <v>66</v>
      </c>
      <c r="BA65" s="68" t="s">
        <v>239</v>
      </c>
    </row>
    <row r="66" spans="2:53" s="207" customFormat="1" x14ac:dyDescent="0.25">
      <c r="B66" s="68">
        <v>2024</v>
      </c>
      <c r="C66" s="68">
        <v>891780111</v>
      </c>
      <c r="D66" s="88" t="s">
        <v>64</v>
      </c>
      <c r="E66" s="74" t="s">
        <v>1794</v>
      </c>
      <c r="F66" s="188" t="s">
        <v>1795</v>
      </c>
      <c r="G66" s="67">
        <v>0</v>
      </c>
      <c r="H66" s="67" t="s">
        <v>72</v>
      </c>
      <c r="I66" s="68" t="s">
        <v>723</v>
      </c>
      <c r="J66" s="74" t="s">
        <v>1796</v>
      </c>
      <c r="K66" s="203">
        <v>1383800</v>
      </c>
      <c r="L66" s="68" t="s">
        <v>67</v>
      </c>
      <c r="M66" s="453" t="s">
        <v>1776</v>
      </c>
      <c r="N66" s="72">
        <v>900263172</v>
      </c>
      <c r="O66" s="454">
        <v>525</v>
      </c>
      <c r="P66" s="455">
        <v>45351</v>
      </c>
      <c r="Q66" s="203">
        <f>299477744+15000000</f>
        <v>314477744</v>
      </c>
      <c r="R66" s="455">
        <v>45463</v>
      </c>
      <c r="S66" s="203">
        <f>+K66</f>
        <v>1383800</v>
      </c>
      <c r="T66" s="67" t="s">
        <v>66</v>
      </c>
      <c r="U66" s="86">
        <v>50897478</v>
      </c>
      <c r="V66" s="72" t="s">
        <v>1740</v>
      </c>
      <c r="W66" s="455">
        <v>45463</v>
      </c>
      <c r="X66" s="455">
        <v>45463</v>
      </c>
      <c r="Y66" s="456" t="s">
        <v>74</v>
      </c>
      <c r="Z66" s="455">
        <v>45492</v>
      </c>
      <c r="AA66" s="251">
        <f t="shared" si="0"/>
        <v>29</v>
      </c>
      <c r="AB66" s="67">
        <v>0</v>
      </c>
      <c r="AC66" s="75">
        <v>0</v>
      </c>
      <c r="AD66" s="67">
        <v>0</v>
      </c>
      <c r="AE66" s="457" t="s">
        <v>74</v>
      </c>
      <c r="AF66" s="251">
        <f t="shared" si="1"/>
        <v>0</v>
      </c>
      <c r="AG66" s="67">
        <v>0</v>
      </c>
      <c r="AH66" s="67">
        <v>0</v>
      </c>
      <c r="AI66" s="457" t="s">
        <v>74</v>
      </c>
      <c r="AJ66" s="67">
        <v>0</v>
      </c>
      <c r="AK66" s="457" t="s">
        <v>74</v>
      </c>
      <c r="AL66" s="457" t="s">
        <v>74</v>
      </c>
      <c r="AM66" s="188">
        <f t="shared" si="2"/>
        <v>0</v>
      </c>
      <c r="AN66" s="463">
        <f>+K66+AC66-AH66</f>
        <v>1383800</v>
      </c>
      <c r="AO66" s="464" t="s">
        <v>94</v>
      </c>
      <c r="AP66" s="490">
        <v>0</v>
      </c>
      <c r="AQ66" s="67" t="s">
        <v>94</v>
      </c>
      <c r="AR66" s="74">
        <v>0</v>
      </c>
      <c r="AS66" s="457" t="s">
        <v>74</v>
      </c>
      <c r="AT66" s="496">
        <f t="shared" si="3"/>
        <v>1383800</v>
      </c>
      <c r="AU66" s="203">
        <v>0</v>
      </c>
      <c r="AV66" s="83">
        <f t="shared" si="4"/>
        <v>1</v>
      </c>
      <c r="AW66" s="457" t="s">
        <v>74</v>
      </c>
      <c r="AX66" s="74" t="s">
        <v>80</v>
      </c>
      <c r="AY66" s="188" t="s">
        <v>1797</v>
      </c>
      <c r="AZ66" s="68" t="s">
        <v>66</v>
      </c>
      <c r="BA66" s="68" t="s">
        <v>239</v>
      </c>
    </row>
    <row r="67" spans="2:53" s="207" customFormat="1" x14ac:dyDescent="0.25">
      <c r="B67" s="68">
        <v>2024</v>
      </c>
      <c r="C67" s="68">
        <v>891780111</v>
      </c>
      <c r="D67" s="88" t="s">
        <v>64</v>
      </c>
      <c r="E67" s="74" t="s">
        <v>1798</v>
      </c>
      <c r="F67" s="188" t="s">
        <v>1799</v>
      </c>
      <c r="G67" s="67">
        <v>0</v>
      </c>
      <c r="H67" s="67" t="s">
        <v>72</v>
      </c>
      <c r="I67" s="68" t="s">
        <v>723</v>
      </c>
      <c r="J67" s="74" t="s">
        <v>1800</v>
      </c>
      <c r="K67" s="203">
        <v>9888543</v>
      </c>
      <c r="L67" s="68" t="s">
        <v>67</v>
      </c>
      <c r="M67" s="453" t="s">
        <v>1705</v>
      </c>
      <c r="N67" s="72">
        <v>860028662</v>
      </c>
      <c r="O67" s="454">
        <v>497</v>
      </c>
      <c r="P67" s="455">
        <v>45349</v>
      </c>
      <c r="Q67" s="203">
        <v>374015292</v>
      </c>
      <c r="R67" s="455">
        <v>45463</v>
      </c>
      <c r="S67" s="203">
        <f>+K67</f>
        <v>9888543</v>
      </c>
      <c r="T67" s="67" t="s">
        <v>66</v>
      </c>
      <c r="U67" s="86">
        <v>28548913</v>
      </c>
      <c r="V67" s="72" t="s">
        <v>1801</v>
      </c>
      <c r="W67" s="455">
        <v>45463</v>
      </c>
      <c r="X67" s="455">
        <v>45463</v>
      </c>
      <c r="Y67" s="456" t="s">
        <v>74</v>
      </c>
      <c r="Z67" s="455">
        <v>45492</v>
      </c>
      <c r="AA67" s="251">
        <f t="shared" si="0"/>
        <v>29</v>
      </c>
      <c r="AB67" s="67">
        <v>0</v>
      </c>
      <c r="AC67" s="75">
        <v>0</v>
      </c>
      <c r="AD67" s="67">
        <v>0</v>
      </c>
      <c r="AE67" s="457" t="s">
        <v>74</v>
      </c>
      <c r="AF67" s="251">
        <f t="shared" si="1"/>
        <v>0</v>
      </c>
      <c r="AG67" s="67">
        <v>0</v>
      </c>
      <c r="AH67" s="67">
        <v>0</v>
      </c>
      <c r="AI67" s="457" t="s">
        <v>74</v>
      </c>
      <c r="AJ67" s="67">
        <v>0</v>
      </c>
      <c r="AK67" s="457" t="s">
        <v>74</v>
      </c>
      <c r="AL67" s="457" t="s">
        <v>74</v>
      </c>
      <c r="AM67" s="188">
        <f t="shared" si="2"/>
        <v>0</v>
      </c>
      <c r="AN67" s="463">
        <f>+K67+AC67-AH67</f>
        <v>9888543</v>
      </c>
      <c r="AO67" s="67" t="s">
        <v>94</v>
      </c>
      <c r="AP67" s="489">
        <v>0</v>
      </c>
      <c r="AQ67" s="67" t="s">
        <v>94</v>
      </c>
      <c r="AR67" s="74">
        <v>0</v>
      </c>
      <c r="AS67" s="457" t="s">
        <v>74</v>
      </c>
      <c r="AT67" s="496">
        <f t="shared" si="3"/>
        <v>0</v>
      </c>
      <c r="AU67" s="203">
        <v>9888543</v>
      </c>
      <c r="AV67" s="83">
        <f t="shared" si="4"/>
        <v>0</v>
      </c>
      <c r="AW67" s="457" t="s">
        <v>74</v>
      </c>
      <c r="AX67" s="74" t="s">
        <v>95</v>
      </c>
      <c r="AY67" s="188" t="s">
        <v>1802</v>
      </c>
      <c r="AZ67" s="68" t="s">
        <v>66</v>
      </c>
      <c r="BA67" s="68" t="s">
        <v>239</v>
      </c>
    </row>
    <row r="68" spans="2:53" s="207" customFormat="1" x14ac:dyDescent="0.25">
      <c r="B68" s="68">
        <v>2024</v>
      </c>
      <c r="C68" s="68">
        <v>891780111</v>
      </c>
      <c r="D68" s="88" t="s">
        <v>64</v>
      </c>
      <c r="E68" s="74" t="s">
        <v>1803</v>
      </c>
      <c r="F68" s="188" t="s">
        <v>1804</v>
      </c>
      <c r="G68" s="67">
        <v>0</v>
      </c>
      <c r="H68" s="67" t="s">
        <v>72</v>
      </c>
      <c r="I68" s="68" t="s">
        <v>723</v>
      </c>
      <c r="J68" s="74" t="s">
        <v>1805</v>
      </c>
      <c r="K68" s="203">
        <v>6656265</v>
      </c>
      <c r="L68" s="68" t="s">
        <v>67</v>
      </c>
      <c r="M68" s="453" t="s">
        <v>1605</v>
      </c>
      <c r="N68" s="72">
        <v>900763287</v>
      </c>
      <c r="O68" s="454">
        <v>1121</v>
      </c>
      <c r="P68" s="455">
        <v>45415</v>
      </c>
      <c r="Q68" s="203">
        <v>8000000</v>
      </c>
      <c r="R68" s="455">
        <v>45463</v>
      </c>
      <c r="S68" s="203">
        <f>+K68</f>
        <v>6656265</v>
      </c>
      <c r="T68" s="67" t="s">
        <v>66</v>
      </c>
      <c r="U68" s="86">
        <v>1082884010</v>
      </c>
      <c r="V68" s="72" t="s">
        <v>1806</v>
      </c>
      <c r="W68" s="455">
        <v>45463</v>
      </c>
      <c r="X68" s="455">
        <v>45463</v>
      </c>
      <c r="Y68" s="456" t="s">
        <v>74</v>
      </c>
      <c r="Z68" s="455">
        <v>45492</v>
      </c>
      <c r="AA68" s="251">
        <f t="shared" si="0"/>
        <v>29</v>
      </c>
      <c r="AB68" s="67">
        <v>0</v>
      </c>
      <c r="AC68" s="75">
        <v>0</v>
      </c>
      <c r="AD68" s="67">
        <v>0</v>
      </c>
      <c r="AE68" s="457" t="s">
        <v>74</v>
      </c>
      <c r="AF68" s="251">
        <f t="shared" si="1"/>
        <v>0</v>
      </c>
      <c r="AG68" s="67">
        <v>0</v>
      </c>
      <c r="AH68" s="67">
        <v>0</v>
      </c>
      <c r="AI68" s="457" t="s">
        <v>74</v>
      </c>
      <c r="AJ68" s="67">
        <v>0</v>
      </c>
      <c r="AK68" s="457" t="s">
        <v>74</v>
      </c>
      <c r="AL68" s="457" t="s">
        <v>74</v>
      </c>
      <c r="AM68" s="188">
        <f t="shared" si="2"/>
        <v>0</v>
      </c>
      <c r="AN68" s="463">
        <f>+K68+AC68-AH68</f>
        <v>6656265</v>
      </c>
      <c r="AO68" s="67" t="s">
        <v>66</v>
      </c>
      <c r="AP68" s="489">
        <v>6656265</v>
      </c>
      <c r="AQ68" s="67" t="s">
        <v>94</v>
      </c>
      <c r="AR68" s="74">
        <v>0</v>
      </c>
      <c r="AS68" s="457" t="s">
        <v>74</v>
      </c>
      <c r="AT68" s="496">
        <f t="shared" si="3"/>
        <v>0</v>
      </c>
      <c r="AU68" s="203">
        <v>6656265</v>
      </c>
      <c r="AV68" s="83">
        <f t="shared" si="4"/>
        <v>0</v>
      </c>
      <c r="AW68" s="457" t="s">
        <v>74</v>
      </c>
      <c r="AX68" s="74" t="s">
        <v>95</v>
      </c>
      <c r="AY68" s="188" t="s">
        <v>1807</v>
      </c>
      <c r="AZ68" s="68" t="s">
        <v>66</v>
      </c>
      <c r="BA68" s="68" t="s">
        <v>239</v>
      </c>
    </row>
    <row r="69" spans="2:53" s="207" customFormat="1" x14ac:dyDescent="0.25">
      <c r="B69" s="68">
        <v>2024</v>
      </c>
      <c r="C69" s="68">
        <v>891780111</v>
      </c>
      <c r="D69" s="88" t="s">
        <v>64</v>
      </c>
      <c r="E69" s="74" t="s">
        <v>1808</v>
      </c>
      <c r="F69" s="188" t="s">
        <v>1809</v>
      </c>
      <c r="G69" s="67">
        <v>0</v>
      </c>
      <c r="H69" s="67" t="s">
        <v>72</v>
      </c>
      <c r="I69" s="68" t="s">
        <v>723</v>
      </c>
      <c r="J69" s="74" t="s">
        <v>1810</v>
      </c>
      <c r="K69" s="203">
        <v>16921800</v>
      </c>
      <c r="L69" s="68" t="s">
        <v>67</v>
      </c>
      <c r="M69" s="453" t="s">
        <v>1811</v>
      </c>
      <c r="N69" s="72">
        <v>860028662</v>
      </c>
      <c r="O69" s="454">
        <v>441</v>
      </c>
      <c r="P69" s="455">
        <v>45344</v>
      </c>
      <c r="Q69" s="203">
        <v>270522388</v>
      </c>
      <c r="R69" s="455">
        <v>45464</v>
      </c>
      <c r="S69" s="203">
        <f>+K69</f>
        <v>16921800</v>
      </c>
      <c r="T69" s="67" t="s">
        <v>66</v>
      </c>
      <c r="U69" s="86">
        <v>51909946</v>
      </c>
      <c r="V69" s="72" t="s">
        <v>1611</v>
      </c>
      <c r="W69" s="455">
        <v>45464</v>
      </c>
      <c r="X69" s="455">
        <v>45464</v>
      </c>
      <c r="Y69" s="456" t="s">
        <v>74</v>
      </c>
      <c r="Z69" s="455">
        <v>45493</v>
      </c>
      <c r="AA69" s="251">
        <f t="shared" si="0"/>
        <v>29</v>
      </c>
      <c r="AB69" s="67">
        <v>0</v>
      </c>
      <c r="AC69" s="75">
        <v>0</v>
      </c>
      <c r="AD69" s="67">
        <v>1</v>
      </c>
      <c r="AE69" s="457">
        <v>45524</v>
      </c>
      <c r="AF69" s="251">
        <f t="shared" si="1"/>
        <v>31</v>
      </c>
      <c r="AG69" s="67">
        <v>0</v>
      </c>
      <c r="AH69" s="67">
        <v>0</v>
      </c>
      <c r="AI69" s="457" t="s">
        <v>74</v>
      </c>
      <c r="AJ69" s="67">
        <v>0</v>
      </c>
      <c r="AK69" s="457" t="s">
        <v>74</v>
      </c>
      <c r="AL69" s="457" t="s">
        <v>74</v>
      </c>
      <c r="AM69" s="188">
        <f t="shared" si="2"/>
        <v>0</v>
      </c>
      <c r="AN69" s="463">
        <f>+K69+AC69-AH69</f>
        <v>16921800</v>
      </c>
      <c r="AO69" s="67" t="s">
        <v>94</v>
      </c>
      <c r="AP69" s="489">
        <v>0</v>
      </c>
      <c r="AQ69" s="67" t="s">
        <v>94</v>
      </c>
      <c r="AR69" s="74">
        <v>0</v>
      </c>
      <c r="AS69" s="457" t="s">
        <v>74</v>
      </c>
      <c r="AT69" s="496">
        <f t="shared" si="3"/>
        <v>16921800</v>
      </c>
      <c r="AU69" s="203">
        <v>0</v>
      </c>
      <c r="AV69" s="83">
        <f t="shared" si="4"/>
        <v>1</v>
      </c>
      <c r="AW69" s="457" t="s">
        <v>74</v>
      </c>
      <c r="AX69" s="74" t="s">
        <v>80</v>
      </c>
      <c r="AY69" s="188" t="s">
        <v>1812</v>
      </c>
      <c r="AZ69" s="68" t="s">
        <v>66</v>
      </c>
      <c r="BA69" s="68" t="s">
        <v>239</v>
      </c>
    </row>
    <row r="70" spans="2:53" s="207" customFormat="1" x14ac:dyDescent="0.25">
      <c r="B70" s="68">
        <v>2024</v>
      </c>
      <c r="C70" s="68">
        <v>891780111</v>
      </c>
      <c r="D70" s="88" t="s">
        <v>64</v>
      </c>
      <c r="E70" s="74" t="s">
        <v>1813</v>
      </c>
      <c r="F70" s="188" t="s">
        <v>1814</v>
      </c>
      <c r="G70" s="67">
        <v>0</v>
      </c>
      <c r="H70" s="67" t="s">
        <v>72</v>
      </c>
      <c r="I70" s="68" t="s">
        <v>723</v>
      </c>
      <c r="J70" s="74" t="s">
        <v>1815</v>
      </c>
      <c r="K70" s="203">
        <v>2142000</v>
      </c>
      <c r="L70" s="68" t="s">
        <v>67</v>
      </c>
      <c r="M70" s="453" t="s">
        <v>1616</v>
      </c>
      <c r="N70" s="72">
        <v>830508200</v>
      </c>
      <c r="O70" s="454">
        <v>652</v>
      </c>
      <c r="P70" s="455">
        <v>45363</v>
      </c>
      <c r="Q70" s="203">
        <v>67115763</v>
      </c>
      <c r="R70" s="455">
        <v>45469</v>
      </c>
      <c r="S70" s="203">
        <f>+K70</f>
        <v>2142000</v>
      </c>
      <c r="T70" s="67" t="s">
        <v>66</v>
      </c>
      <c r="U70" s="86">
        <v>31981915</v>
      </c>
      <c r="V70" s="72" t="s">
        <v>1816</v>
      </c>
      <c r="W70" s="455">
        <v>45469</v>
      </c>
      <c r="X70" s="455">
        <v>45469</v>
      </c>
      <c r="Y70" s="456" t="s">
        <v>74</v>
      </c>
      <c r="Z70" s="455">
        <v>45498</v>
      </c>
      <c r="AA70" s="251">
        <f t="shared" si="0"/>
        <v>29</v>
      </c>
      <c r="AB70" s="67">
        <v>0</v>
      </c>
      <c r="AC70" s="75">
        <v>0</v>
      </c>
      <c r="AD70" s="67">
        <v>0</v>
      </c>
      <c r="AE70" s="457" t="s">
        <v>74</v>
      </c>
      <c r="AF70" s="251">
        <f t="shared" si="1"/>
        <v>0</v>
      </c>
      <c r="AG70" s="67">
        <v>0</v>
      </c>
      <c r="AH70" s="67">
        <v>0</v>
      </c>
      <c r="AI70" s="457" t="s">
        <v>74</v>
      </c>
      <c r="AJ70" s="67">
        <v>0</v>
      </c>
      <c r="AK70" s="457" t="s">
        <v>74</v>
      </c>
      <c r="AL70" s="457" t="s">
        <v>74</v>
      </c>
      <c r="AM70" s="188">
        <f t="shared" si="2"/>
        <v>0</v>
      </c>
      <c r="AN70" s="463">
        <f>+K70+AC70-AH70</f>
        <v>2142000</v>
      </c>
      <c r="AO70" s="67" t="s">
        <v>66</v>
      </c>
      <c r="AP70" s="489">
        <v>2142000</v>
      </c>
      <c r="AQ70" s="67" t="s">
        <v>94</v>
      </c>
      <c r="AR70" s="74">
        <v>0</v>
      </c>
      <c r="AS70" s="457" t="s">
        <v>74</v>
      </c>
      <c r="AT70" s="496">
        <f t="shared" si="3"/>
        <v>0</v>
      </c>
      <c r="AU70" s="203">
        <v>2142000</v>
      </c>
      <c r="AV70" s="83">
        <f t="shared" si="4"/>
        <v>0</v>
      </c>
      <c r="AW70" s="457" t="s">
        <v>74</v>
      </c>
      <c r="AX70" s="74" t="s">
        <v>95</v>
      </c>
      <c r="AY70" s="452" t="s">
        <v>1817</v>
      </c>
      <c r="AZ70" s="68" t="s">
        <v>66</v>
      </c>
      <c r="BA70" s="68" t="s">
        <v>239</v>
      </c>
    </row>
    <row r="71" spans="2:53" s="207" customFormat="1" x14ac:dyDescent="0.25">
      <c r="B71" s="68">
        <v>2024</v>
      </c>
      <c r="C71" s="68">
        <v>891780111</v>
      </c>
      <c r="D71" s="88" t="s">
        <v>64</v>
      </c>
      <c r="E71" s="74" t="s">
        <v>1818</v>
      </c>
      <c r="F71" s="188" t="s">
        <v>1819</v>
      </c>
      <c r="G71" s="67">
        <v>0</v>
      </c>
      <c r="H71" s="67" t="s">
        <v>72</v>
      </c>
      <c r="I71" s="68" t="s">
        <v>723</v>
      </c>
      <c r="J71" s="74" t="s">
        <v>1820</v>
      </c>
      <c r="K71" s="203">
        <v>9817500</v>
      </c>
      <c r="L71" s="68" t="s">
        <v>67</v>
      </c>
      <c r="M71" s="453" t="s">
        <v>1821</v>
      </c>
      <c r="N71" s="72">
        <v>830145062</v>
      </c>
      <c r="O71" s="454">
        <v>431</v>
      </c>
      <c r="P71" s="455">
        <v>45343</v>
      </c>
      <c r="Q71" s="203">
        <f>278325415+32284468</f>
        <v>310609883</v>
      </c>
      <c r="R71" s="455">
        <v>45469</v>
      </c>
      <c r="S71" s="203">
        <f>+K71</f>
        <v>9817500</v>
      </c>
      <c r="T71" s="67" t="s">
        <v>66</v>
      </c>
      <c r="U71" s="86">
        <v>51909946</v>
      </c>
      <c r="V71" s="72" t="s">
        <v>1661</v>
      </c>
      <c r="W71" s="455">
        <v>45469</v>
      </c>
      <c r="X71" s="455">
        <v>45469</v>
      </c>
      <c r="Y71" s="456" t="s">
        <v>74</v>
      </c>
      <c r="Z71" s="455">
        <v>45529</v>
      </c>
      <c r="AA71" s="251">
        <f t="shared" si="0"/>
        <v>60</v>
      </c>
      <c r="AB71" s="67">
        <v>0</v>
      </c>
      <c r="AC71" s="75">
        <v>0</v>
      </c>
      <c r="AD71" s="67">
        <v>0</v>
      </c>
      <c r="AE71" s="457" t="s">
        <v>74</v>
      </c>
      <c r="AF71" s="251">
        <f t="shared" si="1"/>
        <v>0</v>
      </c>
      <c r="AG71" s="67">
        <v>0</v>
      </c>
      <c r="AH71" s="67">
        <v>0</v>
      </c>
      <c r="AI71" s="457" t="s">
        <v>74</v>
      </c>
      <c r="AJ71" s="67">
        <v>0</v>
      </c>
      <c r="AK71" s="457" t="s">
        <v>74</v>
      </c>
      <c r="AL71" s="457" t="s">
        <v>74</v>
      </c>
      <c r="AM71" s="188">
        <f t="shared" si="2"/>
        <v>0</v>
      </c>
      <c r="AN71" s="463">
        <f>+K71+AC71-AH71</f>
        <v>9817500</v>
      </c>
      <c r="AO71" s="67" t="s">
        <v>94</v>
      </c>
      <c r="AP71" s="489">
        <v>0</v>
      </c>
      <c r="AQ71" s="67" t="s">
        <v>94</v>
      </c>
      <c r="AR71" s="74">
        <v>0</v>
      </c>
      <c r="AS71" s="457" t="s">
        <v>74</v>
      </c>
      <c r="AT71" s="496">
        <f t="shared" si="3"/>
        <v>9817500</v>
      </c>
      <c r="AU71" s="203">
        <v>0</v>
      </c>
      <c r="AV71" s="83">
        <f t="shared" si="4"/>
        <v>1</v>
      </c>
      <c r="AW71" s="457" t="s">
        <v>74</v>
      </c>
      <c r="AX71" s="74" t="s">
        <v>95</v>
      </c>
      <c r="AY71" s="452" t="s">
        <v>1822</v>
      </c>
      <c r="AZ71" s="68" t="s">
        <v>66</v>
      </c>
      <c r="BA71" s="68" t="s">
        <v>239</v>
      </c>
    </row>
    <row r="72" spans="2:53" s="207" customFormat="1" ht="14.25" customHeight="1" x14ac:dyDescent="0.25">
      <c r="B72" s="68">
        <v>2024</v>
      </c>
      <c r="C72" s="68">
        <v>891780111</v>
      </c>
      <c r="D72" s="88" t="s">
        <v>64</v>
      </c>
      <c r="E72" s="74" t="s">
        <v>1823</v>
      </c>
      <c r="F72" s="188" t="s">
        <v>1824</v>
      </c>
      <c r="G72" s="67">
        <v>0</v>
      </c>
      <c r="H72" s="67" t="s">
        <v>72</v>
      </c>
      <c r="I72" s="68" t="s">
        <v>723</v>
      </c>
      <c r="J72" s="74" t="s">
        <v>1825</v>
      </c>
      <c r="K72" s="203">
        <v>740941</v>
      </c>
      <c r="L72" s="68" t="s">
        <v>67</v>
      </c>
      <c r="M72" s="453" t="s">
        <v>1826</v>
      </c>
      <c r="N72" s="72">
        <v>819005564</v>
      </c>
      <c r="O72" s="454">
        <v>428</v>
      </c>
      <c r="P72" s="455">
        <v>45343</v>
      </c>
      <c r="Q72" s="203">
        <v>299346315</v>
      </c>
      <c r="R72" s="455">
        <v>45469</v>
      </c>
      <c r="S72" s="203">
        <f>+K72</f>
        <v>740941</v>
      </c>
      <c r="T72" s="67" t="s">
        <v>66</v>
      </c>
      <c r="U72" s="86">
        <v>51909946</v>
      </c>
      <c r="V72" s="72" t="s">
        <v>1827</v>
      </c>
      <c r="W72" s="455">
        <v>45469</v>
      </c>
      <c r="X72" s="455">
        <v>45469</v>
      </c>
      <c r="Y72" s="456" t="s">
        <v>74</v>
      </c>
      <c r="Z72" s="455">
        <v>45498</v>
      </c>
      <c r="AA72" s="251">
        <f t="shared" si="0"/>
        <v>29</v>
      </c>
      <c r="AB72" s="67">
        <v>0</v>
      </c>
      <c r="AC72" s="75">
        <v>0</v>
      </c>
      <c r="AD72" s="67">
        <v>0</v>
      </c>
      <c r="AE72" s="457" t="s">
        <v>74</v>
      </c>
      <c r="AF72" s="251">
        <f t="shared" si="1"/>
        <v>0</v>
      </c>
      <c r="AG72" s="67">
        <v>0</v>
      </c>
      <c r="AH72" s="67">
        <v>0</v>
      </c>
      <c r="AI72" s="457" t="s">
        <v>74</v>
      </c>
      <c r="AJ72" s="67">
        <v>0</v>
      </c>
      <c r="AK72" s="457" t="s">
        <v>74</v>
      </c>
      <c r="AL72" s="457" t="s">
        <v>74</v>
      </c>
      <c r="AM72" s="188">
        <f t="shared" si="2"/>
        <v>0</v>
      </c>
      <c r="AN72" s="463">
        <f>+K72+AC72-AH72</f>
        <v>740941</v>
      </c>
      <c r="AO72" s="67" t="s">
        <v>94</v>
      </c>
      <c r="AP72" s="489">
        <v>0</v>
      </c>
      <c r="AQ72" s="67" t="s">
        <v>94</v>
      </c>
      <c r="AR72" s="74">
        <v>0</v>
      </c>
      <c r="AS72" s="457" t="s">
        <v>74</v>
      </c>
      <c r="AT72" s="496">
        <f t="shared" si="3"/>
        <v>740941</v>
      </c>
      <c r="AU72" s="203">
        <v>0</v>
      </c>
      <c r="AV72" s="83">
        <f t="shared" si="4"/>
        <v>1</v>
      </c>
      <c r="AW72" s="457" t="s">
        <v>74</v>
      </c>
      <c r="AX72" s="74" t="s">
        <v>80</v>
      </c>
      <c r="AY72" s="452" t="s">
        <v>1828</v>
      </c>
      <c r="AZ72" s="68" t="s">
        <v>66</v>
      </c>
      <c r="BA72" s="68" t="s">
        <v>239</v>
      </c>
    </row>
    <row r="73" spans="2:53" s="207" customFormat="1" ht="14.25" customHeight="1" x14ac:dyDescent="0.25">
      <c r="B73" s="68">
        <v>2024</v>
      </c>
      <c r="C73" s="68">
        <v>891780111</v>
      </c>
      <c r="D73" s="88" t="s">
        <v>64</v>
      </c>
      <c r="E73" s="74" t="s">
        <v>1829</v>
      </c>
      <c r="F73" s="188" t="s">
        <v>1830</v>
      </c>
      <c r="G73" s="67">
        <v>0</v>
      </c>
      <c r="H73" s="67" t="s">
        <v>72</v>
      </c>
      <c r="I73" s="68" t="s">
        <v>723</v>
      </c>
      <c r="J73" s="74" t="s">
        <v>1831</v>
      </c>
      <c r="K73" s="463">
        <v>1232684</v>
      </c>
      <c r="L73" s="68" t="s">
        <v>67</v>
      </c>
      <c r="M73" s="188" t="s">
        <v>1832</v>
      </c>
      <c r="N73" s="460">
        <v>802005634</v>
      </c>
      <c r="O73" s="454">
        <v>652</v>
      </c>
      <c r="P73" s="455">
        <v>45363</v>
      </c>
      <c r="Q73" s="463">
        <v>67115763</v>
      </c>
      <c r="R73" s="455">
        <v>45484</v>
      </c>
      <c r="S73" s="203">
        <f>+K73</f>
        <v>1232684</v>
      </c>
      <c r="T73" s="67" t="s">
        <v>66</v>
      </c>
      <c r="U73" s="316">
        <v>31981915</v>
      </c>
      <c r="V73" s="72" t="s">
        <v>1816</v>
      </c>
      <c r="W73" s="461">
        <v>45484</v>
      </c>
      <c r="X73" s="461">
        <v>45484</v>
      </c>
      <c r="Y73" s="456" t="s">
        <v>74</v>
      </c>
      <c r="Z73" s="461">
        <v>45514</v>
      </c>
      <c r="AA73" s="251">
        <f t="shared" si="0"/>
        <v>30</v>
      </c>
      <c r="AB73" s="67">
        <v>0</v>
      </c>
      <c r="AC73" s="75">
        <v>0</v>
      </c>
      <c r="AD73" s="67">
        <v>0</v>
      </c>
      <c r="AE73" s="457" t="s">
        <v>74</v>
      </c>
      <c r="AF73" s="251">
        <f t="shared" si="1"/>
        <v>0</v>
      </c>
      <c r="AG73" s="67">
        <v>0</v>
      </c>
      <c r="AH73" s="67">
        <v>0</v>
      </c>
      <c r="AI73" s="457" t="s">
        <v>74</v>
      </c>
      <c r="AJ73" s="67">
        <v>0</v>
      </c>
      <c r="AK73" s="457" t="s">
        <v>74</v>
      </c>
      <c r="AL73" s="457" t="s">
        <v>74</v>
      </c>
      <c r="AM73" s="188">
        <f t="shared" si="2"/>
        <v>0</v>
      </c>
      <c r="AN73" s="463">
        <f>+K73+AC73-AH73</f>
        <v>1232684</v>
      </c>
      <c r="AO73" s="67" t="s">
        <v>66</v>
      </c>
      <c r="AP73" s="489">
        <v>1232684</v>
      </c>
      <c r="AQ73" s="67" t="s">
        <v>94</v>
      </c>
      <c r="AR73" s="74">
        <v>0</v>
      </c>
      <c r="AS73" s="457" t="s">
        <v>74</v>
      </c>
      <c r="AT73" s="496">
        <f t="shared" si="3"/>
        <v>1232684</v>
      </c>
      <c r="AU73" s="203">
        <v>0</v>
      </c>
      <c r="AV73" s="83">
        <f t="shared" si="4"/>
        <v>1</v>
      </c>
      <c r="AW73" s="457" t="s">
        <v>74</v>
      </c>
      <c r="AX73" s="74" t="s">
        <v>80</v>
      </c>
      <c r="AY73" s="188" t="s">
        <v>1833</v>
      </c>
      <c r="AZ73" s="68" t="s">
        <v>66</v>
      </c>
      <c r="BA73" s="68" t="s">
        <v>239</v>
      </c>
    </row>
    <row r="74" spans="2:53" s="207" customFormat="1" ht="14.25" customHeight="1" x14ac:dyDescent="0.25">
      <c r="B74" s="68">
        <v>2024</v>
      </c>
      <c r="C74" s="68">
        <v>891780111</v>
      </c>
      <c r="D74" s="88" t="s">
        <v>64</v>
      </c>
      <c r="E74" s="74" t="s">
        <v>1834</v>
      </c>
      <c r="F74" s="188" t="s">
        <v>1835</v>
      </c>
      <c r="G74" s="67">
        <v>0</v>
      </c>
      <c r="H74" s="67" t="s">
        <v>72</v>
      </c>
      <c r="I74" s="68" t="s">
        <v>723</v>
      </c>
      <c r="J74" s="74" t="s">
        <v>1836</v>
      </c>
      <c r="K74" s="463">
        <v>10000000</v>
      </c>
      <c r="L74" s="68" t="s">
        <v>67</v>
      </c>
      <c r="M74" s="188" t="s">
        <v>1837</v>
      </c>
      <c r="N74" s="188">
        <v>901126484</v>
      </c>
      <c r="O74" s="454">
        <v>1378</v>
      </c>
      <c r="P74" s="455">
        <v>45461</v>
      </c>
      <c r="Q74" s="463">
        <v>140880000</v>
      </c>
      <c r="R74" s="455">
        <v>45495</v>
      </c>
      <c r="S74" s="203">
        <f>+K74</f>
        <v>10000000</v>
      </c>
      <c r="T74" s="67" t="s">
        <v>66</v>
      </c>
      <c r="U74" s="86">
        <v>52389076</v>
      </c>
      <c r="V74" s="72" t="s">
        <v>1838</v>
      </c>
      <c r="W74" s="461">
        <v>45495</v>
      </c>
      <c r="X74" s="461">
        <v>45495</v>
      </c>
      <c r="Y74" s="456" t="s">
        <v>74</v>
      </c>
      <c r="Z74" s="461">
        <v>45525</v>
      </c>
      <c r="AA74" s="251">
        <f t="shared" ref="AA74:AA158" si="5">+IF(Y74="1800-01-01",Z74-X74,Z74-Y74)</f>
        <v>30</v>
      </c>
      <c r="AB74" s="67">
        <v>0</v>
      </c>
      <c r="AC74" s="75">
        <v>0</v>
      </c>
      <c r="AD74" s="67">
        <v>0</v>
      </c>
      <c r="AE74" s="457" t="s">
        <v>74</v>
      </c>
      <c r="AF74" s="251">
        <f t="shared" ref="AF74:AF158" si="6">+IF(AE74="1800-01-01",0,AE74-Z74)</f>
        <v>0</v>
      </c>
      <c r="AG74" s="67">
        <v>0</v>
      </c>
      <c r="AH74" s="67">
        <v>0</v>
      </c>
      <c r="AI74" s="457" t="s">
        <v>74</v>
      </c>
      <c r="AJ74" s="67">
        <v>0</v>
      </c>
      <c r="AK74" s="457" t="s">
        <v>74</v>
      </c>
      <c r="AL74" s="457" t="s">
        <v>74</v>
      </c>
      <c r="AM74" s="188">
        <f t="shared" ref="AM74:AM158" si="7">+IF(AK74="1800-01-01",0,AL74-AK74)</f>
        <v>0</v>
      </c>
      <c r="AN74" s="463">
        <f>+K74+AC74-AH74</f>
        <v>10000000</v>
      </c>
      <c r="AO74" s="67" t="s">
        <v>66</v>
      </c>
      <c r="AP74" s="489">
        <v>10000000</v>
      </c>
      <c r="AQ74" s="67" t="s">
        <v>94</v>
      </c>
      <c r="AR74" s="74">
        <v>0</v>
      </c>
      <c r="AS74" s="457" t="s">
        <v>74</v>
      </c>
      <c r="AT74" s="496">
        <f t="shared" ref="AT74:AT158" si="8">+AN74-AU74</f>
        <v>10000000</v>
      </c>
      <c r="AU74" s="203">
        <v>0</v>
      </c>
      <c r="AV74" s="83">
        <f t="shared" ref="AV74:AV158" si="9">+IFERROR(AT74/AN74,"_")</f>
        <v>1</v>
      </c>
      <c r="AW74" s="457" t="s">
        <v>74</v>
      </c>
      <c r="AX74" s="74" t="s">
        <v>80</v>
      </c>
      <c r="AY74" s="188" t="s">
        <v>1839</v>
      </c>
      <c r="AZ74" s="68" t="s">
        <v>66</v>
      </c>
      <c r="BA74" s="68" t="s">
        <v>239</v>
      </c>
    </row>
    <row r="75" spans="2:53" s="207" customFormat="1" ht="14.25" customHeight="1" x14ac:dyDescent="0.25">
      <c r="B75" s="68">
        <v>2024</v>
      </c>
      <c r="C75" s="68">
        <v>891780111</v>
      </c>
      <c r="D75" s="88" t="s">
        <v>64</v>
      </c>
      <c r="E75" s="74" t="s">
        <v>1840</v>
      </c>
      <c r="F75" s="188" t="s">
        <v>1841</v>
      </c>
      <c r="G75" s="67">
        <v>0</v>
      </c>
      <c r="H75" s="67" t="s">
        <v>72</v>
      </c>
      <c r="I75" s="68" t="s">
        <v>723</v>
      </c>
      <c r="J75" s="74" t="s">
        <v>1842</v>
      </c>
      <c r="K75" s="203">
        <v>3634602</v>
      </c>
      <c r="L75" s="68" t="s">
        <v>67</v>
      </c>
      <c r="M75" s="72" t="s">
        <v>1843</v>
      </c>
      <c r="N75" s="459">
        <v>900352772</v>
      </c>
      <c r="O75" s="251">
        <v>482</v>
      </c>
      <c r="P75" s="455">
        <v>45348</v>
      </c>
      <c r="Q75" s="203">
        <v>396558147</v>
      </c>
      <c r="R75" s="455">
        <v>45505</v>
      </c>
      <c r="S75" s="203">
        <f>+K75</f>
        <v>3634602</v>
      </c>
      <c r="T75" s="67" t="s">
        <v>66</v>
      </c>
      <c r="U75" s="86">
        <v>57466882</v>
      </c>
      <c r="V75" s="72" t="s">
        <v>1844</v>
      </c>
      <c r="W75" s="455">
        <v>45505</v>
      </c>
      <c r="X75" s="455">
        <v>45505</v>
      </c>
      <c r="Y75" s="456" t="s">
        <v>74</v>
      </c>
      <c r="Z75" s="455">
        <v>45535</v>
      </c>
      <c r="AA75" s="251">
        <f t="shared" si="5"/>
        <v>30</v>
      </c>
      <c r="AB75" s="67">
        <v>0</v>
      </c>
      <c r="AC75" s="75">
        <v>0</v>
      </c>
      <c r="AD75" s="67">
        <v>0</v>
      </c>
      <c r="AE75" s="457" t="s">
        <v>74</v>
      </c>
      <c r="AF75" s="251">
        <f t="shared" si="6"/>
        <v>0</v>
      </c>
      <c r="AG75" s="67">
        <v>0</v>
      </c>
      <c r="AH75" s="67">
        <v>0</v>
      </c>
      <c r="AI75" s="457" t="s">
        <v>74</v>
      </c>
      <c r="AJ75" s="67">
        <v>0</v>
      </c>
      <c r="AK75" s="457" t="s">
        <v>74</v>
      </c>
      <c r="AL75" s="457" t="s">
        <v>74</v>
      </c>
      <c r="AM75" s="188">
        <f t="shared" si="7"/>
        <v>0</v>
      </c>
      <c r="AN75" s="463">
        <f>+K75+AC75-AH75</f>
        <v>3634602</v>
      </c>
      <c r="AO75" s="67" t="s">
        <v>94</v>
      </c>
      <c r="AP75" s="489">
        <v>0</v>
      </c>
      <c r="AQ75" s="67" t="s">
        <v>94</v>
      </c>
      <c r="AR75" s="74">
        <v>0</v>
      </c>
      <c r="AS75" s="457" t="s">
        <v>74</v>
      </c>
      <c r="AT75" s="496">
        <f t="shared" si="8"/>
        <v>0</v>
      </c>
      <c r="AU75" s="203">
        <v>3634602</v>
      </c>
      <c r="AV75" s="83">
        <f t="shared" si="9"/>
        <v>0</v>
      </c>
      <c r="AW75" s="457" t="s">
        <v>74</v>
      </c>
      <c r="AX75" s="74" t="s">
        <v>95</v>
      </c>
      <c r="AY75" s="188" t="s">
        <v>1845</v>
      </c>
      <c r="AZ75" s="68" t="s">
        <v>66</v>
      </c>
      <c r="BA75" s="68" t="s">
        <v>239</v>
      </c>
    </row>
    <row r="76" spans="2:53" s="207" customFormat="1" ht="14.25" customHeight="1" x14ac:dyDescent="0.25">
      <c r="B76" s="68">
        <v>2024</v>
      </c>
      <c r="C76" s="68">
        <v>891780111</v>
      </c>
      <c r="D76" s="88" t="s">
        <v>64</v>
      </c>
      <c r="E76" s="74" t="s">
        <v>1846</v>
      </c>
      <c r="F76" s="188" t="s">
        <v>1847</v>
      </c>
      <c r="G76" s="67">
        <v>0</v>
      </c>
      <c r="H76" s="67" t="s">
        <v>72</v>
      </c>
      <c r="I76" s="68" t="s">
        <v>723</v>
      </c>
      <c r="J76" s="74" t="s">
        <v>1848</v>
      </c>
      <c r="K76" s="463">
        <v>2808400</v>
      </c>
      <c r="L76" s="68" t="s">
        <v>67</v>
      </c>
      <c r="M76" s="188" t="s">
        <v>1849</v>
      </c>
      <c r="N76" s="460">
        <v>830136779</v>
      </c>
      <c r="O76" s="251">
        <v>379</v>
      </c>
      <c r="P76" s="461">
        <v>45338</v>
      </c>
      <c r="Q76" s="203">
        <v>396558147</v>
      </c>
      <c r="R76" s="455">
        <v>45505</v>
      </c>
      <c r="S76" s="203">
        <f>+K76</f>
        <v>2808400</v>
      </c>
      <c r="T76" s="67" t="s">
        <v>66</v>
      </c>
      <c r="U76" s="86">
        <v>57466882</v>
      </c>
      <c r="V76" s="72" t="s">
        <v>1844</v>
      </c>
      <c r="W76" s="455">
        <v>45505</v>
      </c>
      <c r="X76" s="455">
        <v>45505</v>
      </c>
      <c r="Y76" s="456" t="s">
        <v>74</v>
      </c>
      <c r="Z76" s="455">
        <v>45535</v>
      </c>
      <c r="AA76" s="251">
        <f t="shared" si="5"/>
        <v>30</v>
      </c>
      <c r="AB76" s="67">
        <v>0</v>
      </c>
      <c r="AC76" s="75">
        <v>0</v>
      </c>
      <c r="AD76" s="67">
        <v>0</v>
      </c>
      <c r="AE76" s="457" t="s">
        <v>74</v>
      </c>
      <c r="AF76" s="251">
        <f t="shared" si="6"/>
        <v>0</v>
      </c>
      <c r="AG76" s="67">
        <v>0</v>
      </c>
      <c r="AH76" s="67">
        <v>0</v>
      </c>
      <c r="AI76" s="457" t="s">
        <v>74</v>
      </c>
      <c r="AJ76" s="67">
        <v>0</v>
      </c>
      <c r="AK76" s="457" t="s">
        <v>74</v>
      </c>
      <c r="AL76" s="457" t="s">
        <v>74</v>
      </c>
      <c r="AM76" s="188">
        <f t="shared" si="7"/>
        <v>0</v>
      </c>
      <c r="AN76" s="463">
        <f>+K76+AC76-AH76</f>
        <v>2808400</v>
      </c>
      <c r="AO76" s="67" t="s">
        <v>94</v>
      </c>
      <c r="AP76" s="489">
        <v>0</v>
      </c>
      <c r="AQ76" s="67" t="s">
        <v>94</v>
      </c>
      <c r="AR76" s="74">
        <v>0</v>
      </c>
      <c r="AS76" s="457" t="s">
        <v>74</v>
      </c>
      <c r="AT76" s="496">
        <f t="shared" si="8"/>
        <v>2808400</v>
      </c>
      <c r="AU76" s="203">
        <v>0</v>
      </c>
      <c r="AV76" s="83">
        <f t="shared" si="9"/>
        <v>1</v>
      </c>
      <c r="AW76" s="457" t="s">
        <v>74</v>
      </c>
      <c r="AX76" s="74" t="s">
        <v>95</v>
      </c>
      <c r="AY76" s="188" t="s">
        <v>1850</v>
      </c>
      <c r="AZ76" s="68" t="s">
        <v>66</v>
      </c>
      <c r="BA76" s="68" t="s">
        <v>239</v>
      </c>
    </row>
    <row r="77" spans="2:53" s="207" customFormat="1" ht="14.25" customHeight="1" x14ac:dyDescent="0.25">
      <c r="B77" s="68">
        <v>2024</v>
      </c>
      <c r="C77" s="68">
        <v>891780111</v>
      </c>
      <c r="D77" s="88" t="s">
        <v>64</v>
      </c>
      <c r="E77" s="74" t="s">
        <v>1851</v>
      </c>
      <c r="F77" s="188" t="s">
        <v>1852</v>
      </c>
      <c r="G77" s="67">
        <v>0</v>
      </c>
      <c r="H77" s="67" t="s">
        <v>72</v>
      </c>
      <c r="I77" s="68" t="s">
        <v>723</v>
      </c>
      <c r="J77" s="74" t="s">
        <v>1853</v>
      </c>
      <c r="K77" s="203">
        <v>51308278</v>
      </c>
      <c r="L77" s="68" t="s">
        <v>67</v>
      </c>
      <c r="M77" s="188" t="s">
        <v>1399</v>
      </c>
      <c r="N77" s="460">
        <v>900763287</v>
      </c>
      <c r="O77" s="251">
        <v>1139</v>
      </c>
      <c r="P77" s="461">
        <v>45418</v>
      </c>
      <c r="Q77" s="463">
        <v>190725798</v>
      </c>
      <c r="R77" s="455">
        <v>45509</v>
      </c>
      <c r="S77" s="203">
        <f>+K77</f>
        <v>51308278</v>
      </c>
      <c r="T77" s="67" t="s">
        <v>66</v>
      </c>
      <c r="U77" s="86">
        <v>84452442</v>
      </c>
      <c r="V77" s="72" t="s">
        <v>1854</v>
      </c>
      <c r="W77" s="455">
        <v>45509</v>
      </c>
      <c r="X77" s="455">
        <v>45509</v>
      </c>
      <c r="Y77" s="456" t="s">
        <v>74</v>
      </c>
      <c r="Z77" s="455">
        <v>45569</v>
      </c>
      <c r="AA77" s="251">
        <f t="shared" si="5"/>
        <v>60</v>
      </c>
      <c r="AB77" s="67">
        <v>0</v>
      </c>
      <c r="AC77" s="75">
        <v>0</v>
      </c>
      <c r="AD77" s="67">
        <v>0</v>
      </c>
      <c r="AE77" s="457" t="s">
        <v>74</v>
      </c>
      <c r="AF77" s="251">
        <f t="shared" si="6"/>
        <v>0</v>
      </c>
      <c r="AG77" s="67">
        <v>0</v>
      </c>
      <c r="AH77" s="67">
        <v>0</v>
      </c>
      <c r="AI77" s="457" t="s">
        <v>74</v>
      </c>
      <c r="AJ77" s="67">
        <v>0</v>
      </c>
      <c r="AK77" s="457" t="s">
        <v>74</v>
      </c>
      <c r="AL77" s="457" t="s">
        <v>74</v>
      </c>
      <c r="AM77" s="188">
        <f t="shared" si="7"/>
        <v>0</v>
      </c>
      <c r="AN77" s="463">
        <f>+K77+AC77-AH77</f>
        <v>51308278</v>
      </c>
      <c r="AO77" s="67" t="s">
        <v>94</v>
      </c>
      <c r="AP77" s="489">
        <v>0</v>
      </c>
      <c r="AQ77" s="67" t="s">
        <v>94</v>
      </c>
      <c r="AR77" s="74">
        <v>0</v>
      </c>
      <c r="AS77" s="457" t="s">
        <v>74</v>
      </c>
      <c r="AT77" s="496">
        <f t="shared" si="8"/>
        <v>51308278</v>
      </c>
      <c r="AU77" s="203">
        <v>0</v>
      </c>
      <c r="AV77" s="83">
        <f t="shared" si="9"/>
        <v>1</v>
      </c>
      <c r="AW77" s="457" t="s">
        <v>74</v>
      </c>
      <c r="AX77" s="74" t="s">
        <v>95</v>
      </c>
      <c r="AY77" s="188" t="s">
        <v>1855</v>
      </c>
      <c r="AZ77" s="68" t="s">
        <v>66</v>
      </c>
      <c r="BA77" s="68" t="s">
        <v>239</v>
      </c>
    </row>
    <row r="78" spans="2:53" s="207" customFormat="1" ht="14.25" customHeight="1" x14ac:dyDescent="0.25">
      <c r="B78" s="68">
        <v>2024</v>
      </c>
      <c r="C78" s="68">
        <v>891780111</v>
      </c>
      <c r="D78" s="88" t="s">
        <v>64</v>
      </c>
      <c r="E78" s="74" t="s">
        <v>1856</v>
      </c>
      <c r="F78" s="188" t="s">
        <v>1857</v>
      </c>
      <c r="G78" s="67">
        <v>0</v>
      </c>
      <c r="H78" s="67" t="s">
        <v>72</v>
      </c>
      <c r="I78" s="68" t="s">
        <v>723</v>
      </c>
      <c r="J78" s="74" t="s">
        <v>1858</v>
      </c>
      <c r="K78" s="203">
        <v>2296700</v>
      </c>
      <c r="L78" s="68" t="s">
        <v>67</v>
      </c>
      <c r="M78" s="453" t="s">
        <v>1399</v>
      </c>
      <c r="N78" s="460">
        <v>900763287</v>
      </c>
      <c r="O78" s="251">
        <v>482</v>
      </c>
      <c r="P78" s="461">
        <v>45348</v>
      </c>
      <c r="Q78" s="203">
        <v>396558147</v>
      </c>
      <c r="R78" s="455">
        <v>45509</v>
      </c>
      <c r="S78" s="203">
        <f>+K78</f>
        <v>2296700</v>
      </c>
      <c r="T78" s="67" t="s">
        <v>66</v>
      </c>
      <c r="U78" s="86">
        <v>57466882</v>
      </c>
      <c r="V78" s="72" t="s">
        <v>1859</v>
      </c>
      <c r="W78" s="455">
        <v>45509</v>
      </c>
      <c r="X78" s="455">
        <v>45509</v>
      </c>
      <c r="Y78" s="456" t="s">
        <v>74</v>
      </c>
      <c r="Z78" s="455">
        <v>45539</v>
      </c>
      <c r="AA78" s="251">
        <f t="shared" si="5"/>
        <v>30</v>
      </c>
      <c r="AB78" s="67">
        <v>0</v>
      </c>
      <c r="AC78" s="75">
        <v>0</v>
      </c>
      <c r="AD78" s="67">
        <v>0</v>
      </c>
      <c r="AE78" s="457" t="s">
        <v>74</v>
      </c>
      <c r="AF78" s="251">
        <f t="shared" si="6"/>
        <v>0</v>
      </c>
      <c r="AG78" s="67">
        <v>0</v>
      </c>
      <c r="AH78" s="67">
        <v>0</v>
      </c>
      <c r="AI78" s="457" t="s">
        <v>74</v>
      </c>
      <c r="AJ78" s="67">
        <v>0</v>
      </c>
      <c r="AK78" s="457" t="s">
        <v>74</v>
      </c>
      <c r="AL78" s="457" t="s">
        <v>74</v>
      </c>
      <c r="AM78" s="188">
        <f t="shared" si="7"/>
        <v>0</v>
      </c>
      <c r="AN78" s="463">
        <f>+K78+AC78-AH78</f>
        <v>2296700</v>
      </c>
      <c r="AO78" s="67" t="s">
        <v>94</v>
      </c>
      <c r="AP78" s="489">
        <v>0</v>
      </c>
      <c r="AQ78" s="67" t="s">
        <v>94</v>
      </c>
      <c r="AR78" s="74">
        <v>0</v>
      </c>
      <c r="AS78" s="457" t="s">
        <v>74</v>
      </c>
      <c r="AT78" s="496">
        <f t="shared" si="8"/>
        <v>2296700</v>
      </c>
      <c r="AU78" s="203">
        <v>0</v>
      </c>
      <c r="AV78" s="83">
        <f t="shared" si="9"/>
        <v>1</v>
      </c>
      <c r="AW78" s="457" t="s">
        <v>74</v>
      </c>
      <c r="AX78" s="74" t="s">
        <v>80</v>
      </c>
      <c r="AY78" s="188" t="s">
        <v>1860</v>
      </c>
      <c r="AZ78" s="68" t="s">
        <v>66</v>
      </c>
      <c r="BA78" s="68" t="s">
        <v>239</v>
      </c>
    </row>
    <row r="79" spans="2:53" s="207" customFormat="1" ht="14.25" customHeight="1" x14ac:dyDescent="0.25">
      <c r="B79" s="68">
        <v>2024</v>
      </c>
      <c r="C79" s="68">
        <v>891780111</v>
      </c>
      <c r="D79" s="88" t="s">
        <v>64</v>
      </c>
      <c r="E79" s="74" t="s">
        <v>1861</v>
      </c>
      <c r="F79" s="188" t="s">
        <v>1862</v>
      </c>
      <c r="G79" s="67">
        <v>0</v>
      </c>
      <c r="H79" s="67" t="s">
        <v>72</v>
      </c>
      <c r="I79" s="68" t="s">
        <v>723</v>
      </c>
      <c r="J79" s="74" t="s">
        <v>1863</v>
      </c>
      <c r="K79" s="463">
        <v>424830</v>
      </c>
      <c r="L79" s="68" t="s">
        <v>67</v>
      </c>
      <c r="M79" s="188" t="s">
        <v>1864</v>
      </c>
      <c r="N79" s="460">
        <v>800031682</v>
      </c>
      <c r="O79" s="251">
        <v>669</v>
      </c>
      <c r="P79" s="455">
        <v>45364</v>
      </c>
      <c r="Q79" s="203">
        <v>531000000</v>
      </c>
      <c r="R79" s="455">
        <v>45510</v>
      </c>
      <c r="S79" s="203">
        <f>+K79</f>
        <v>424830</v>
      </c>
      <c r="T79" s="67" t="s">
        <v>66</v>
      </c>
      <c r="U79" s="86">
        <v>52030501</v>
      </c>
      <c r="V79" s="72" t="s">
        <v>1865</v>
      </c>
      <c r="W79" s="455">
        <v>45510</v>
      </c>
      <c r="X79" s="455">
        <v>45510</v>
      </c>
      <c r="Y79" s="456" t="s">
        <v>74</v>
      </c>
      <c r="Z79" s="455">
        <v>45631</v>
      </c>
      <c r="AA79" s="251">
        <f t="shared" si="5"/>
        <v>121</v>
      </c>
      <c r="AB79" s="67">
        <v>0</v>
      </c>
      <c r="AC79" s="75">
        <v>0</v>
      </c>
      <c r="AD79" s="67">
        <v>0</v>
      </c>
      <c r="AE79" s="457" t="s">
        <v>74</v>
      </c>
      <c r="AF79" s="251">
        <f t="shared" si="6"/>
        <v>0</v>
      </c>
      <c r="AG79" s="67">
        <v>0</v>
      </c>
      <c r="AH79" s="67">
        <v>0</v>
      </c>
      <c r="AI79" s="457" t="s">
        <v>74</v>
      </c>
      <c r="AJ79" s="67">
        <v>0</v>
      </c>
      <c r="AK79" s="457" t="s">
        <v>74</v>
      </c>
      <c r="AL79" s="457" t="s">
        <v>74</v>
      </c>
      <c r="AM79" s="188">
        <f t="shared" si="7"/>
        <v>0</v>
      </c>
      <c r="AN79" s="463">
        <f>+K79+AC79-AH79</f>
        <v>424830</v>
      </c>
      <c r="AO79" s="67" t="s">
        <v>94</v>
      </c>
      <c r="AP79" s="489">
        <v>0</v>
      </c>
      <c r="AQ79" s="67" t="s">
        <v>94</v>
      </c>
      <c r="AR79" s="74">
        <v>0</v>
      </c>
      <c r="AS79" s="457" t="s">
        <v>74</v>
      </c>
      <c r="AT79" s="496">
        <f t="shared" si="8"/>
        <v>424830</v>
      </c>
      <c r="AU79" s="203">
        <v>0</v>
      </c>
      <c r="AV79" s="83">
        <f t="shared" si="9"/>
        <v>1</v>
      </c>
      <c r="AW79" s="457" t="s">
        <v>74</v>
      </c>
      <c r="AX79" s="74" t="s">
        <v>95</v>
      </c>
      <c r="AY79" s="188" t="s">
        <v>1866</v>
      </c>
      <c r="AZ79" s="68" t="s">
        <v>66</v>
      </c>
      <c r="BA79" s="68" t="s">
        <v>239</v>
      </c>
    </row>
    <row r="80" spans="2:53" s="207" customFormat="1" ht="14.25" customHeight="1" x14ac:dyDescent="0.25">
      <c r="B80" s="68">
        <v>2024</v>
      </c>
      <c r="C80" s="68">
        <v>891780111</v>
      </c>
      <c r="D80" s="88" t="s">
        <v>64</v>
      </c>
      <c r="E80" s="74" t="s">
        <v>1867</v>
      </c>
      <c r="F80" s="188" t="s">
        <v>1868</v>
      </c>
      <c r="G80" s="67">
        <v>0</v>
      </c>
      <c r="H80" s="67" t="s">
        <v>72</v>
      </c>
      <c r="I80" s="68" t="s">
        <v>723</v>
      </c>
      <c r="J80" s="74" t="s">
        <v>1869</v>
      </c>
      <c r="K80" s="463">
        <v>8940989</v>
      </c>
      <c r="L80" s="68" t="s">
        <v>67</v>
      </c>
      <c r="M80" s="188" t="s">
        <v>1870</v>
      </c>
      <c r="N80" s="460">
        <v>901640333</v>
      </c>
      <c r="O80" s="454">
        <v>874</v>
      </c>
      <c r="P80" s="461">
        <v>45391</v>
      </c>
      <c r="Q80" s="463">
        <v>100000000</v>
      </c>
      <c r="R80" s="455">
        <v>45510</v>
      </c>
      <c r="S80" s="203">
        <f>+K80</f>
        <v>8940989</v>
      </c>
      <c r="T80" s="67" t="s">
        <v>66</v>
      </c>
      <c r="U80" s="86">
        <v>22735544</v>
      </c>
      <c r="V80" s="72" t="s">
        <v>1871</v>
      </c>
      <c r="W80" s="455">
        <v>45510</v>
      </c>
      <c r="X80" s="455">
        <v>45510</v>
      </c>
      <c r="Y80" s="456" t="s">
        <v>74</v>
      </c>
      <c r="Z80" s="455">
        <v>45570</v>
      </c>
      <c r="AA80" s="251">
        <f t="shared" si="5"/>
        <v>60</v>
      </c>
      <c r="AB80" s="67">
        <v>0</v>
      </c>
      <c r="AC80" s="75">
        <v>0</v>
      </c>
      <c r="AD80" s="67">
        <v>0</v>
      </c>
      <c r="AE80" s="457" t="s">
        <v>74</v>
      </c>
      <c r="AF80" s="251">
        <f t="shared" si="6"/>
        <v>0</v>
      </c>
      <c r="AG80" s="67">
        <v>0</v>
      </c>
      <c r="AH80" s="67">
        <v>0</v>
      </c>
      <c r="AI80" s="457" t="s">
        <v>74</v>
      </c>
      <c r="AJ80" s="67">
        <v>0</v>
      </c>
      <c r="AK80" s="457" t="s">
        <v>74</v>
      </c>
      <c r="AL80" s="457" t="s">
        <v>74</v>
      </c>
      <c r="AM80" s="188">
        <f t="shared" si="7"/>
        <v>0</v>
      </c>
      <c r="AN80" s="463">
        <f>+K80+AC80-AH80</f>
        <v>8940989</v>
      </c>
      <c r="AO80" s="67" t="s">
        <v>66</v>
      </c>
      <c r="AP80" s="489">
        <v>8940989</v>
      </c>
      <c r="AQ80" s="67" t="s">
        <v>94</v>
      </c>
      <c r="AR80" s="74">
        <v>0</v>
      </c>
      <c r="AS80" s="457" t="s">
        <v>74</v>
      </c>
      <c r="AT80" s="496">
        <f t="shared" si="8"/>
        <v>0</v>
      </c>
      <c r="AU80" s="203">
        <v>8940989</v>
      </c>
      <c r="AV80" s="83">
        <f t="shared" si="9"/>
        <v>0</v>
      </c>
      <c r="AW80" s="457" t="s">
        <v>74</v>
      </c>
      <c r="AX80" s="74" t="s">
        <v>95</v>
      </c>
      <c r="AY80" s="188" t="s">
        <v>1872</v>
      </c>
      <c r="AZ80" s="68" t="s">
        <v>66</v>
      </c>
      <c r="BA80" s="68" t="s">
        <v>239</v>
      </c>
    </row>
    <row r="81" spans="2:53" s="207" customFormat="1" ht="14.25" customHeight="1" x14ac:dyDescent="0.25">
      <c r="B81" s="68">
        <v>2024</v>
      </c>
      <c r="C81" s="68">
        <v>891780111</v>
      </c>
      <c r="D81" s="88" t="s">
        <v>64</v>
      </c>
      <c r="E81" s="74" t="s">
        <v>1873</v>
      </c>
      <c r="F81" s="188" t="s">
        <v>1874</v>
      </c>
      <c r="G81" s="67">
        <v>0</v>
      </c>
      <c r="H81" s="67" t="s">
        <v>72</v>
      </c>
      <c r="I81" s="68" t="s">
        <v>723</v>
      </c>
      <c r="J81" s="74" t="s">
        <v>1875</v>
      </c>
      <c r="K81" s="203">
        <v>4938500</v>
      </c>
      <c r="L81" s="68" t="s">
        <v>67</v>
      </c>
      <c r="M81" s="453" t="s">
        <v>1605</v>
      </c>
      <c r="N81" s="453" t="s">
        <v>1876</v>
      </c>
      <c r="O81" s="454">
        <v>1401</v>
      </c>
      <c r="P81" s="455">
        <v>45463</v>
      </c>
      <c r="Q81" s="463">
        <v>63836420</v>
      </c>
      <c r="R81" s="455">
        <v>45518</v>
      </c>
      <c r="S81" s="203">
        <f>+K81</f>
        <v>4938500</v>
      </c>
      <c r="T81" s="67" t="s">
        <v>66</v>
      </c>
      <c r="U81" s="86">
        <v>55221172</v>
      </c>
      <c r="V81" s="72" t="s">
        <v>1877</v>
      </c>
      <c r="W81" s="455">
        <v>45518</v>
      </c>
      <c r="X81" s="455">
        <v>45518</v>
      </c>
      <c r="Y81" s="456" t="s">
        <v>74</v>
      </c>
      <c r="Z81" s="455">
        <v>45548</v>
      </c>
      <c r="AA81" s="251">
        <f t="shared" si="5"/>
        <v>30</v>
      </c>
      <c r="AB81" s="67">
        <v>0</v>
      </c>
      <c r="AC81" s="75">
        <v>0</v>
      </c>
      <c r="AD81" s="67">
        <v>0</v>
      </c>
      <c r="AE81" s="457" t="s">
        <v>74</v>
      </c>
      <c r="AF81" s="251">
        <f t="shared" si="6"/>
        <v>0</v>
      </c>
      <c r="AG81" s="67">
        <v>0</v>
      </c>
      <c r="AH81" s="67">
        <v>0</v>
      </c>
      <c r="AI81" s="457" t="s">
        <v>74</v>
      </c>
      <c r="AJ81" s="67">
        <v>0</v>
      </c>
      <c r="AK81" s="457" t="s">
        <v>74</v>
      </c>
      <c r="AL81" s="457" t="s">
        <v>74</v>
      </c>
      <c r="AM81" s="188">
        <f t="shared" si="7"/>
        <v>0</v>
      </c>
      <c r="AN81" s="463">
        <f>+K81+AC81-AH81</f>
        <v>4938500</v>
      </c>
      <c r="AO81" s="67" t="s">
        <v>66</v>
      </c>
      <c r="AP81" s="489">
        <v>4938500</v>
      </c>
      <c r="AQ81" s="67" t="s">
        <v>94</v>
      </c>
      <c r="AR81" s="74">
        <v>0</v>
      </c>
      <c r="AS81" s="457" t="s">
        <v>74</v>
      </c>
      <c r="AT81" s="496">
        <f t="shared" si="8"/>
        <v>0</v>
      </c>
      <c r="AU81" s="203">
        <v>4938500</v>
      </c>
      <c r="AV81" s="83">
        <f t="shared" si="9"/>
        <v>0</v>
      </c>
      <c r="AW81" s="457" t="s">
        <v>74</v>
      </c>
      <c r="AX81" s="74" t="s">
        <v>95</v>
      </c>
      <c r="AY81" s="452" t="s">
        <v>1878</v>
      </c>
      <c r="AZ81" s="68" t="s">
        <v>66</v>
      </c>
      <c r="BA81" s="68" t="s">
        <v>239</v>
      </c>
    </row>
    <row r="82" spans="2:53" s="207" customFormat="1" ht="14.25" customHeight="1" x14ac:dyDescent="0.25">
      <c r="B82" s="68">
        <v>2024</v>
      </c>
      <c r="C82" s="68">
        <v>891780111</v>
      </c>
      <c r="D82" s="88" t="s">
        <v>64</v>
      </c>
      <c r="E82" s="74" t="s">
        <v>1879</v>
      </c>
      <c r="F82" s="188" t="s">
        <v>1880</v>
      </c>
      <c r="G82" s="67">
        <v>0</v>
      </c>
      <c r="H82" s="67" t="s">
        <v>72</v>
      </c>
      <c r="I82" s="68" t="s">
        <v>723</v>
      </c>
      <c r="J82" s="74" t="s">
        <v>1881</v>
      </c>
      <c r="K82" s="203">
        <v>858632</v>
      </c>
      <c r="L82" s="68" t="s">
        <v>67</v>
      </c>
      <c r="M82" s="453" t="s">
        <v>1882</v>
      </c>
      <c r="N82" s="453" t="s">
        <v>1883</v>
      </c>
      <c r="O82" s="454">
        <v>482</v>
      </c>
      <c r="P82" s="455">
        <v>45348</v>
      </c>
      <c r="Q82" s="203">
        <v>396558147</v>
      </c>
      <c r="R82" s="455">
        <v>45518</v>
      </c>
      <c r="S82" s="203">
        <f>+K82</f>
        <v>858632</v>
      </c>
      <c r="T82" s="67" t="s">
        <v>66</v>
      </c>
      <c r="U82" s="86">
        <v>57466882</v>
      </c>
      <c r="V82" s="72" t="s">
        <v>1859</v>
      </c>
      <c r="W82" s="455">
        <v>45518</v>
      </c>
      <c r="X82" s="455">
        <v>45518</v>
      </c>
      <c r="Y82" s="456" t="s">
        <v>74</v>
      </c>
      <c r="Z82" s="455">
        <v>45609</v>
      </c>
      <c r="AA82" s="251">
        <f t="shared" si="5"/>
        <v>91</v>
      </c>
      <c r="AB82" s="67">
        <v>0</v>
      </c>
      <c r="AC82" s="75">
        <v>0</v>
      </c>
      <c r="AD82" s="67">
        <v>0</v>
      </c>
      <c r="AE82" s="457" t="s">
        <v>74</v>
      </c>
      <c r="AF82" s="251">
        <f t="shared" si="6"/>
        <v>0</v>
      </c>
      <c r="AG82" s="67">
        <v>0</v>
      </c>
      <c r="AH82" s="67">
        <v>0</v>
      </c>
      <c r="AI82" s="457" t="s">
        <v>74</v>
      </c>
      <c r="AJ82" s="67">
        <v>0</v>
      </c>
      <c r="AK82" s="457" t="s">
        <v>74</v>
      </c>
      <c r="AL82" s="457" t="s">
        <v>74</v>
      </c>
      <c r="AM82" s="188">
        <f t="shared" si="7"/>
        <v>0</v>
      </c>
      <c r="AN82" s="463">
        <f>+K82+AC82-AH82</f>
        <v>858632</v>
      </c>
      <c r="AO82" s="67" t="s">
        <v>94</v>
      </c>
      <c r="AP82" s="489">
        <v>0</v>
      </c>
      <c r="AQ82" s="67" t="s">
        <v>94</v>
      </c>
      <c r="AR82" s="74">
        <v>0</v>
      </c>
      <c r="AS82" s="457" t="s">
        <v>74</v>
      </c>
      <c r="AT82" s="496">
        <f t="shared" si="8"/>
        <v>0</v>
      </c>
      <c r="AU82" s="203">
        <v>858632</v>
      </c>
      <c r="AV82" s="83">
        <f t="shared" si="9"/>
        <v>0</v>
      </c>
      <c r="AW82" s="457" t="s">
        <v>74</v>
      </c>
      <c r="AX82" s="74" t="s">
        <v>95</v>
      </c>
      <c r="AY82" s="452" t="s">
        <v>1884</v>
      </c>
      <c r="AZ82" s="68" t="s">
        <v>66</v>
      </c>
      <c r="BA82" s="68" t="s">
        <v>239</v>
      </c>
    </row>
    <row r="83" spans="2:53" s="207" customFormat="1" ht="14.25" customHeight="1" x14ac:dyDescent="0.25">
      <c r="B83" s="68">
        <v>2024</v>
      </c>
      <c r="C83" s="68">
        <v>891780111</v>
      </c>
      <c r="D83" s="88" t="s">
        <v>64</v>
      </c>
      <c r="E83" s="74" t="s">
        <v>1885</v>
      </c>
      <c r="F83" s="188" t="s">
        <v>1886</v>
      </c>
      <c r="G83" s="67">
        <v>0</v>
      </c>
      <c r="H83" s="67" t="s">
        <v>72</v>
      </c>
      <c r="I83" s="68" t="s">
        <v>723</v>
      </c>
      <c r="J83" s="74" t="s">
        <v>1887</v>
      </c>
      <c r="K83" s="203">
        <v>2181112</v>
      </c>
      <c r="L83" s="68" t="s">
        <v>67</v>
      </c>
      <c r="M83" s="453" t="s">
        <v>1634</v>
      </c>
      <c r="N83" s="453" t="s">
        <v>1888</v>
      </c>
      <c r="O83" s="454">
        <v>652</v>
      </c>
      <c r="P83" s="455">
        <v>45363</v>
      </c>
      <c r="Q83" s="463">
        <v>67115763</v>
      </c>
      <c r="R83" s="455">
        <v>45519</v>
      </c>
      <c r="S83" s="203">
        <f>+K83</f>
        <v>2181112</v>
      </c>
      <c r="T83" s="67" t="s">
        <v>66</v>
      </c>
      <c r="U83" s="86">
        <v>3377635</v>
      </c>
      <c r="V83" s="72" t="s">
        <v>1777</v>
      </c>
      <c r="W83" s="455">
        <v>45519</v>
      </c>
      <c r="X83" s="455">
        <v>45519</v>
      </c>
      <c r="Y83" s="456" t="s">
        <v>74</v>
      </c>
      <c r="Z83" s="455">
        <v>45640</v>
      </c>
      <c r="AA83" s="251">
        <f t="shared" si="5"/>
        <v>121</v>
      </c>
      <c r="AB83" s="67">
        <v>0</v>
      </c>
      <c r="AC83" s="75">
        <v>0</v>
      </c>
      <c r="AD83" s="67">
        <v>0</v>
      </c>
      <c r="AE83" s="457" t="s">
        <v>74</v>
      </c>
      <c r="AF83" s="251">
        <f t="shared" si="6"/>
        <v>0</v>
      </c>
      <c r="AG83" s="67">
        <v>0</v>
      </c>
      <c r="AH83" s="67">
        <v>0</v>
      </c>
      <c r="AI83" s="457" t="s">
        <v>74</v>
      </c>
      <c r="AJ83" s="67">
        <v>0</v>
      </c>
      <c r="AK83" s="457" t="s">
        <v>74</v>
      </c>
      <c r="AL83" s="457" t="s">
        <v>74</v>
      </c>
      <c r="AM83" s="188">
        <f t="shared" si="7"/>
        <v>0</v>
      </c>
      <c r="AN83" s="463">
        <f>+K83+AC83-AH83</f>
        <v>2181112</v>
      </c>
      <c r="AO83" s="67" t="s">
        <v>66</v>
      </c>
      <c r="AP83" s="489">
        <v>2181112</v>
      </c>
      <c r="AQ83" s="67" t="s">
        <v>94</v>
      </c>
      <c r="AR83" s="74">
        <v>0</v>
      </c>
      <c r="AS83" s="457" t="s">
        <v>74</v>
      </c>
      <c r="AT83" s="496">
        <f t="shared" si="8"/>
        <v>0</v>
      </c>
      <c r="AU83" s="203">
        <v>2181112</v>
      </c>
      <c r="AV83" s="83">
        <f t="shared" si="9"/>
        <v>0</v>
      </c>
      <c r="AW83" s="457" t="s">
        <v>74</v>
      </c>
      <c r="AX83" s="74" t="s">
        <v>95</v>
      </c>
      <c r="AY83" s="452" t="s">
        <v>1889</v>
      </c>
      <c r="AZ83" s="68" t="s">
        <v>66</v>
      </c>
      <c r="BA83" s="68" t="s">
        <v>239</v>
      </c>
    </row>
    <row r="84" spans="2:53" s="207" customFormat="1" ht="14.25" customHeight="1" x14ac:dyDescent="0.25">
      <c r="B84" s="68">
        <v>2024</v>
      </c>
      <c r="C84" s="68">
        <v>891780111</v>
      </c>
      <c r="D84" s="88" t="s">
        <v>64</v>
      </c>
      <c r="E84" s="74" t="s">
        <v>1890</v>
      </c>
      <c r="F84" s="188" t="s">
        <v>1891</v>
      </c>
      <c r="G84" s="67">
        <v>0</v>
      </c>
      <c r="H84" s="67" t="s">
        <v>72</v>
      </c>
      <c r="I84" s="68" t="s">
        <v>723</v>
      </c>
      <c r="J84" s="74" t="s">
        <v>1892</v>
      </c>
      <c r="K84" s="203">
        <v>3240608</v>
      </c>
      <c r="L84" s="68" t="s">
        <v>67</v>
      </c>
      <c r="M84" s="453" t="s">
        <v>1605</v>
      </c>
      <c r="N84" s="453" t="s">
        <v>1876</v>
      </c>
      <c r="O84" s="454">
        <v>482</v>
      </c>
      <c r="P84" s="455">
        <v>45348</v>
      </c>
      <c r="Q84" s="203">
        <v>396558147</v>
      </c>
      <c r="R84" s="455">
        <v>45519</v>
      </c>
      <c r="S84" s="203">
        <f>+K84</f>
        <v>3240608</v>
      </c>
      <c r="T84" s="67" t="s">
        <v>66</v>
      </c>
      <c r="U84" s="86">
        <v>57466882</v>
      </c>
      <c r="V84" s="72" t="s">
        <v>1859</v>
      </c>
      <c r="W84" s="455">
        <v>45519</v>
      </c>
      <c r="X84" s="455">
        <v>45519</v>
      </c>
      <c r="Y84" s="456" t="s">
        <v>74</v>
      </c>
      <c r="Z84" s="455">
        <v>45549</v>
      </c>
      <c r="AA84" s="251">
        <f t="shared" si="5"/>
        <v>30</v>
      </c>
      <c r="AB84" s="67">
        <v>0</v>
      </c>
      <c r="AC84" s="75">
        <v>0</v>
      </c>
      <c r="AD84" s="67">
        <v>0</v>
      </c>
      <c r="AE84" s="457" t="s">
        <v>74</v>
      </c>
      <c r="AF84" s="251">
        <f t="shared" si="6"/>
        <v>0</v>
      </c>
      <c r="AG84" s="67">
        <v>0</v>
      </c>
      <c r="AH84" s="67">
        <v>0</v>
      </c>
      <c r="AI84" s="457" t="s">
        <v>74</v>
      </c>
      <c r="AJ84" s="67">
        <v>0</v>
      </c>
      <c r="AK84" s="457" t="s">
        <v>74</v>
      </c>
      <c r="AL84" s="457" t="s">
        <v>74</v>
      </c>
      <c r="AM84" s="188">
        <f t="shared" si="7"/>
        <v>0</v>
      </c>
      <c r="AN84" s="463">
        <f>+K84+AC84-AH84</f>
        <v>3240608</v>
      </c>
      <c r="AO84" s="67" t="s">
        <v>94</v>
      </c>
      <c r="AP84" s="489">
        <v>0</v>
      </c>
      <c r="AQ84" s="67" t="s">
        <v>94</v>
      </c>
      <c r="AR84" s="74">
        <v>0</v>
      </c>
      <c r="AS84" s="457" t="s">
        <v>74</v>
      </c>
      <c r="AT84" s="496">
        <f t="shared" si="8"/>
        <v>3240608</v>
      </c>
      <c r="AU84" s="203">
        <v>0</v>
      </c>
      <c r="AV84" s="83">
        <f t="shared" si="9"/>
        <v>1</v>
      </c>
      <c r="AW84" s="457" t="s">
        <v>74</v>
      </c>
      <c r="AX84" s="74" t="s">
        <v>80</v>
      </c>
      <c r="AY84" s="452" t="s">
        <v>1893</v>
      </c>
      <c r="AZ84" s="68" t="s">
        <v>66</v>
      </c>
      <c r="BA84" s="68" t="s">
        <v>239</v>
      </c>
    </row>
    <row r="85" spans="2:53" s="207" customFormat="1" ht="14.25" customHeight="1" x14ac:dyDescent="0.25">
      <c r="B85" s="68">
        <v>2024</v>
      </c>
      <c r="C85" s="68">
        <v>891780111</v>
      </c>
      <c r="D85" s="88" t="s">
        <v>64</v>
      </c>
      <c r="E85" s="74" t="s">
        <v>1894</v>
      </c>
      <c r="F85" s="188" t="s">
        <v>1895</v>
      </c>
      <c r="G85" s="67">
        <v>0</v>
      </c>
      <c r="H85" s="67" t="s">
        <v>72</v>
      </c>
      <c r="I85" s="68" t="s">
        <v>723</v>
      </c>
      <c r="J85" s="74" t="s">
        <v>1896</v>
      </c>
      <c r="K85" s="203">
        <v>1799991</v>
      </c>
      <c r="L85" s="68" t="s">
        <v>67</v>
      </c>
      <c r="M85" s="72" t="s">
        <v>1897</v>
      </c>
      <c r="N85" s="459">
        <v>901789710</v>
      </c>
      <c r="O85" s="454">
        <v>1665</v>
      </c>
      <c r="P85" s="455">
        <v>45495</v>
      </c>
      <c r="Q85" s="463">
        <v>80000000</v>
      </c>
      <c r="R85" s="455">
        <v>45524</v>
      </c>
      <c r="S85" s="203">
        <f>+K85</f>
        <v>1799991</v>
      </c>
      <c r="T85" s="67" t="s">
        <v>66</v>
      </c>
      <c r="U85" s="316">
        <v>72220242</v>
      </c>
      <c r="V85" s="72" t="s">
        <v>1898</v>
      </c>
      <c r="W85" s="455">
        <v>45524</v>
      </c>
      <c r="X85" s="455">
        <v>45524</v>
      </c>
      <c r="Y85" s="456" t="s">
        <v>74</v>
      </c>
      <c r="Z85" s="455">
        <v>45530</v>
      </c>
      <c r="AA85" s="251">
        <f t="shared" si="5"/>
        <v>6</v>
      </c>
      <c r="AB85" s="67">
        <v>0</v>
      </c>
      <c r="AC85" s="75">
        <v>0</v>
      </c>
      <c r="AD85" s="67">
        <v>0</v>
      </c>
      <c r="AE85" s="457" t="s">
        <v>74</v>
      </c>
      <c r="AF85" s="251">
        <f t="shared" si="6"/>
        <v>0</v>
      </c>
      <c r="AG85" s="67">
        <v>0</v>
      </c>
      <c r="AH85" s="67">
        <v>0</v>
      </c>
      <c r="AI85" s="457" t="s">
        <v>74</v>
      </c>
      <c r="AJ85" s="67">
        <v>0</v>
      </c>
      <c r="AK85" s="457" t="s">
        <v>74</v>
      </c>
      <c r="AL85" s="457" t="s">
        <v>74</v>
      </c>
      <c r="AM85" s="188">
        <f t="shared" si="7"/>
        <v>0</v>
      </c>
      <c r="AN85" s="463">
        <f>+K85+AC85-AH85</f>
        <v>1799991</v>
      </c>
      <c r="AO85" s="67" t="s">
        <v>94</v>
      </c>
      <c r="AP85" s="489">
        <v>0</v>
      </c>
      <c r="AQ85" s="67" t="s">
        <v>94</v>
      </c>
      <c r="AR85" s="74">
        <v>0</v>
      </c>
      <c r="AS85" s="457" t="s">
        <v>74</v>
      </c>
      <c r="AT85" s="496">
        <f t="shared" si="8"/>
        <v>1798662.39</v>
      </c>
      <c r="AU85" s="203">
        <v>1328.61</v>
      </c>
      <c r="AV85" s="83">
        <f t="shared" si="9"/>
        <v>0.9992618796427315</v>
      </c>
      <c r="AW85" s="457" t="s">
        <v>74</v>
      </c>
      <c r="AX85" s="74" t="s">
        <v>95</v>
      </c>
      <c r="AY85" s="188" t="s">
        <v>1899</v>
      </c>
      <c r="AZ85" s="68" t="s">
        <v>66</v>
      </c>
      <c r="BA85" s="68" t="s">
        <v>239</v>
      </c>
    </row>
    <row r="86" spans="2:53" s="207" customFormat="1" ht="14.25" customHeight="1" x14ac:dyDescent="0.25">
      <c r="B86" s="68">
        <v>2024</v>
      </c>
      <c r="C86" s="68">
        <v>891780111</v>
      </c>
      <c r="D86" s="88" t="s">
        <v>64</v>
      </c>
      <c r="E86" s="74" t="s">
        <v>1900</v>
      </c>
      <c r="F86" s="188" t="s">
        <v>1901</v>
      </c>
      <c r="G86" s="67">
        <v>0</v>
      </c>
      <c r="H86" s="67" t="s">
        <v>72</v>
      </c>
      <c r="I86" s="68" t="s">
        <v>723</v>
      </c>
      <c r="J86" s="74" t="s">
        <v>1902</v>
      </c>
      <c r="K86" s="203">
        <v>19569550</v>
      </c>
      <c r="L86" s="68" t="s">
        <v>67</v>
      </c>
      <c r="M86" s="453" t="s">
        <v>1605</v>
      </c>
      <c r="N86" s="453" t="s">
        <v>1876</v>
      </c>
      <c r="O86" s="454">
        <v>792</v>
      </c>
      <c r="P86" s="455">
        <v>45373</v>
      </c>
      <c r="Q86" s="203">
        <v>80000000</v>
      </c>
      <c r="R86" s="455">
        <v>45524</v>
      </c>
      <c r="S86" s="203">
        <f>+K86</f>
        <v>19569550</v>
      </c>
      <c r="T86" s="67" t="s">
        <v>66</v>
      </c>
      <c r="U86" s="316">
        <v>1082903415</v>
      </c>
      <c r="V86" s="72" t="s">
        <v>1903</v>
      </c>
      <c r="W86" s="455">
        <v>45524</v>
      </c>
      <c r="X86" s="455">
        <v>45524</v>
      </c>
      <c r="Y86" s="456" t="s">
        <v>74</v>
      </c>
      <c r="Z86" s="455">
        <v>45554</v>
      </c>
      <c r="AA86" s="251">
        <f t="shared" si="5"/>
        <v>30</v>
      </c>
      <c r="AB86" s="67">
        <v>0</v>
      </c>
      <c r="AC86" s="75">
        <v>0</v>
      </c>
      <c r="AD86" s="67">
        <v>0</v>
      </c>
      <c r="AE86" s="457" t="s">
        <v>74</v>
      </c>
      <c r="AF86" s="251">
        <f t="shared" si="6"/>
        <v>0</v>
      </c>
      <c r="AG86" s="67">
        <v>0</v>
      </c>
      <c r="AH86" s="67">
        <v>0</v>
      </c>
      <c r="AI86" s="457" t="s">
        <v>74</v>
      </c>
      <c r="AJ86" s="67">
        <v>0</v>
      </c>
      <c r="AK86" s="457" t="s">
        <v>74</v>
      </c>
      <c r="AL86" s="457" t="s">
        <v>74</v>
      </c>
      <c r="AM86" s="188">
        <f t="shared" si="7"/>
        <v>0</v>
      </c>
      <c r="AN86" s="463">
        <f>+K86+AC86-AH86</f>
        <v>19569550</v>
      </c>
      <c r="AO86" s="67" t="s">
        <v>66</v>
      </c>
      <c r="AP86" s="489">
        <v>19569550</v>
      </c>
      <c r="AQ86" s="67" t="s">
        <v>94</v>
      </c>
      <c r="AR86" s="74">
        <v>0</v>
      </c>
      <c r="AS86" s="457" t="s">
        <v>74</v>
      </c>
      <c r="AT86" s="496">
        <f t="shared" si="8"/>
        <v>19569550</v>
      </c>
      <c r="AU86" s="203">
        <v>0</v>
      </c>
      <c r="AV86" s="83">
        <f t="shared" si="9"/>
        <v>1</v>
      </c>
      <c r="AW86" s="457" t="s">
        <v>74</v>
      </c>
      <c r="AX86" s="74" t="s">
        <v>80</v>
      </c>
      <c r="AY86" s="188" t="s">
        <v>1904</v>
      </c>
      <c r="AZ86" s="68" t="s">
        <v>66</v>
      </c>
      <c r="BA86" s="68" t="s">
        <v>239</v>
      </c>
    </row>
    <row r="87" spans="2:53" s="207" customFormat="1" ht="14.25" customHeight="1" x14ac:dyDescent="0.25">
      <c r="B87" s="68">
        <v>2024</v>
      </c>
      <c r="C87" s="68">
        <v>891780111</v>
      </c>
      <c r="D87" s="88" t="s">
        <v>64</v>
      </c>
      <c r="E87" s="74" t="s">
        <v>1905</v>
      </c>
      <c r="F87" s="188" t="s">
        <v>1906</v>
      </c>
      <c r="G87" s="67">
        <v>0</v>
      </c>
      <c r="H87" s="67" t="s">
        <v>72</v>
      </c>
      <c r="I87" s="68" t="s">
        <v>723</v>
      </c>
      <c r="J87" s="74" t="s">
        <v>1907</v>
      </c>
      <c r="K87" s="203">
        <f>1542740+980060</f>
        <v>2522800</v>
      </c>
      <c r="L87" s="68" t="s">
        <v>67</v>
      </c>
      <c r="M87" s="453" t="s">
        <v>1908</v>
      </c>
      <c r="N87" s="453" t="s">
        <v>1909</v>
      </c>
      <c r="O87" s="454">
        <v>652</v>
      </c>
      <c r="P87" s="455">
        <v>45363</v>
      </c>
      <c r="Q87" s="463">
        <v>67115763</v>
      </c>
      <c r="R87" s="455">
        <v>45525</v>
      </c>
      <c r="S87" s="203">
        <f>+K87</f>
        <v>2522800</v>
      </c>
      <c r="T87" s="67" t="s">
        <v>66</v>
      </c>
      <c r="U87" s="86">
        <v>3377635</v>
      </c>
      <c r="V87" s="72" t="s">
        <v>1777</v>
      </c>
      <c r="W87" s="455">
        <v>45525</v>
      </c>
      <c r="X87" s="455">
        <v>45525</v>
      </c>
      <c r="Y87" s="456" t="s">
        <v>74</v>
      </c>
      <c r="Z87" s="455">
        <v>45585</v>
      </c>
      <c r="AA87" s="251">
        <f t="shared" si="5"/>
        <v>60</v>
      </c>
      <c r="AB87" s="67">
        <v>0</v>
      </c>
      <c r="AC87" s="75">
        <v>0</v>
      </c>
      <c r="AD87" s="67">
        <v>0</v>
      </c>
      <c r="AE87" s="457" t="s">
        <v>74</v>
      </c>
      <c r="AF87" s="251">
        <f t="shared" si="6"/>
        <v>0</v>
      </c>
      <c r="AG87" s="67">
        <v>0</v>
      </c>
      <c r="AH87" s="67">
        <v>0</v>
      </c>
      <c r="AI87" s="457" t="s">
        <v>74</v>
      </c>
      <c r="AJ87" s="67">
        <v>0</v>
      </c>
      <c r="AK87" s="457" t="s">
        <v>74</v>
      </c>
      <c r="AL87" s="457" t="s">
        <v>74</v>
      </c>
      <c r="AM87" s="188">
        <f t="shared" si="7"/>
        <v>0</v>
      </c>
      <c r="AN87" s="463">
        <f>+K87+AC87-AH87</f>
        <v>2522800</v>
      </c>
      <c r="AO87" s="67" t="s">
        <v>66</v>
      </c>
      <c r="AP87" s="489">
        <v>2522800</v>
      </c>
      <c r="AQ87" s="67" t="s">
        <v>94</v>
      </c>
      <c r="AR87" s="74">
        <v>0</v>
      </c>
      <c r="AS87" s="457" t="s">
        <v>74</v>
      </c>
      <c r="AT87" s="496">
        <f t="shared" si="8"/>
        <v>0</v>
      </c>
      <c r="AU87" s="203">
        <v>2522800</v>
      </c>
      <c r="AV87" s="83">
        <f t="shared" si="9"/>
        <v>0</v>
      </c>
      <c r="AW87" s="457" t="s">
        <v>74</v>
      </c>
      <c r="AX87" s="74" t="s">
        <v>95</v>
      </c>
      <c r="AY87" s="188" t="s">
        <v>1910</v>
      </c>
      <c r="AZ87" s="68" t="s">
        <v>66</v>
      </c>
      <c r="BA87" s="68" t="s">
        <v>239</v>
      </c>
    </row>
    <row r="88" spans="2:53" s="207" customFormat="1" ht="14.25" customHeight="1" x14ac:dyDescent="0.25">
      <c r="B88" s="68">
        <v>2024</v>
      </c>
      <c r="C88" s="68">
        <v>891780111</v>
      </c>
      <c r="D88" s="88" t="s">
        <v>64</v>
      </c>
      <c r="E88" s="74" t="s">
        <v>1911</v>
      </c>
      <c r="F88" s="188" t="s">
        <v>1912</v>
      </c>
      <c r="G88" s="67">
        <v>0</v>
      </c>
      <c r="H88" s="67" t="s">
        <v>72</v>
      </c>
      <c r="I88" s="68" t="s">
        <v>723</v>
      </c>
      <c r="J88" s="74" t="s">
        <v>1913</v>
      </c>
      <c r="K88" s="203">
        <v>25999061</v>
      </c>
      <c r="L88" s="68" t="s">
        <v>67</v>
      </c>
      <c r="M88" s="453" t="s">
        <v>1914</v>
      </c>
      <c r="N88" s="453" t="s">
        <v>1915</v>
      </c>
      <c r="O88" s="454">
        <v>1635</v>
      </c>
      <c r="P88" s="455">
        <v>45491</v>
      </c>
      <c r="Q88" s="463">
        <v>50000000</v>
      </c>
      <c r="R88" s="455">
        <v>45525</v>
      </c>
      <c r="S88" s="203">
        <f>+K88</f>
        <v>25999061</v>
      </c>
      <c r="T88" s="67" t="s">
        <v>66</v>
      </c>
      <c r="U88" s="86">
        <v>19590980</v>
      </c>
      <c r="V88" s="72" t="s">
        <v>1916</v>
      </c>
      <c r="W88" s="455">
        <v>45525</v>
      </c>
      <c r="X88" s="455">
        <v>45525</v>
      </c>
      <c r="Y88" s="456" t="s">
        <v>74</v>
      </c>
      <c r="Z88" s="455">
        <v>45646</v>
      </c>
      <c r="AA88" s="251">
        <f t="shared" si="5"/>
        <v>121</v>
      </c>
      <c r="AB88" s="67">
        <v>0</v>
      </c>
      <c r="AC88" s="75">
        <v>0</v>
      </c>
      <c r="AD88" s="67">
        <v>0</v>
      </c>
      <c r="AE88" s="457" t="s">
        <v>74</v>
      </c>
      <c r="AF88" s="251">
        <f t="shared" si="6"/>
        <v>0</v>
      </c>
      <c r="AG88" s="67">
        <v>0</v>
      </c>
      <c r="AH88" s="67">
        <v>0</v>
      </c>
      <c r="AI88" s="457" t="s">
        <v>74</v>
      </c>
      <c r="AJ88" s="67">
        <v>0</v>
      </c>
      <c r="AK88" s="457" t="s">
        <v>74</v>
      </c>
      <c r="AL88" s="457" t="s">
        <v>74</v>
      </c>
      <c r="AM88" s="188">
        <f t="shared" si="7"/>
        <v>0</v>
      </c>
      <c r="AN88" s="463">
        <f>+K88+AC88-AH88</f>
        <v>25999061</v>
      </c>
      <c r="AO88" s="67" t="s">
        <v>66</v>
      </c>
      <c r="AP88" s="489">
        <v>25999061</v>
      </c>
      <c r="AQ88" s="67" t="s">
        <v>94</v>
      </c>
      <c r="AR88" s="74">
        <v>0</v>
      </c>
      <c r="AS88" s="457" t="s">
        <v>74</v>
      </c>
      <c r="AT88" s="496">
        <f t="shared" si="8"/>
        <v>0</v>
      </c>
      <c r="AU88" s="203">
        <v>25999061</v>
      </c>
      <c r="AV88" s="83">
        <f t="shared" si="9"/>
        <v>0</v>
      </c>
      <c r="AW88" s="457" t="s">
        <v>74</v>
      </c>
      <c r="AX88" s="74" t="s">
        <v>95</v>
      </c>
      <c r="AY88" s="188" t="s">
        <v>1917</v>
      </c>
      <c r="AZ88" s="68" t="s">
        <v>66</v>
      </c>
      <c r="BA88" s="68" t="s">
        <v>239</v>
      </c>
    </row>
    <row r="89" spans="2:53" s="207" customFormat="1" ht="14.25" customHeight="1" x14ac:dyDescent="0.25">
      <c r="B89" s="68">
        <v>2024</v>
      </c>
      <c r="C89" s="68">
        <v>891780111</v>
      </c>
      <c r="D89" s="88" t="s">
        <v>64</v>
      </c>
      <c r="E89" s="74" t="s">
        <v>1918</v>
      </c>
      <c r="F89" s="72" t="s">
        <v>1919</v>
      </c>
      <c r="G89" s="67">
        <v>0</v>
      </c>
      <c r="H89" s="67" t="s">
        <v>72</v>
      </c>
      <c r="I89" s="68" t="s">
        <v>723</v>
      </c>
      <c r="J89" s="74" t="s">
        <v>1920</v>
      </c>
      <c r="K89" s="203">
        <v>13000000</v>
      </c>
      <c r="L89" s="68" t="s">
        <v>67</v>
      </c>
      <c r="M89" s="453" t="s">
        <v>1921</v>
      </c>
      <c r="N89" s="453" t="s">
        <v>1922</v>
      </c>
      <c r="O89" s="454">
        <v>1635</v>
      </c>
      <c r="P89" s="455">
        <v>45491</v>
      </c>
      <c r="Q89" s="463">
        <v>50000000</v>
      </c>
      <c r="R89" s="455">
        <v>45530</v>
      </c>
      <c r="S89" s="203">
        <f>+K89</f>
        <v>13000000</v>
      </c>
      <c r="T89" s="67" t="s">
        <v>66</v>
      </c>
      <c r="U89" s="86">
        <v>19590980</v>
      </c>
      <c r="V89" s="72" t="s">
        <v>1916</v>
      </c>
      <c r="W89" s="455">
        <v>45530</v>
      </c>
      <c r="X89" s="455">
        <v>45530</v>
      </c>
      <c r="Y89" s="456" t="s">
        <v>74</v>
      </c>
      <c r="Z89" s="455">
        <v>45560</v>
      </c>
      <c r="AA89" s="251">
        <f t="shared" si="5"/>
        <v>30</v>
      </c>
      <c r="AB89" s="67">
        <v>0</v>
      </c>
      <c r="AC89" s="75">
        <v>0</v>
      </c>
      <c r="AD89" s="67">
        <v>0</v>
      </c>
      <c r="AE89" s="457" t="s">
        <v>74</v>
      </c>
      <c r="AF89" s="251">
        <f t="shared" si="6"/>
        <v>0</v>
      </c>
      <c r="AG89" s="67">
        <v>0</v>
      </c>
      <c r="AH89" s="67">
        <v>0</v>
      </c>
      <c r="AI89" s="457" t="s">
        <v>74</v>
      </c>
      <c r="AJ89" s="67">
        <v>0</v>
      </c>
      <c r="AK89" s="457" t="s">
        <v>74</v>
      </c>
      <c r="AL89" s="457" t="s">
        <v>74</v>
      </c>
      <c r="AM89" s="188">
        <f t="shared" si="7"/>
        <v>0</v>
      </c>
      <c r="AN89" s="463">
        <f>+K89+AC89-AH89</f>
        <v>13000000</v>
      </c>
      <c r="AO89" s="67" t="s">
        <v>66</v>
      </c>
      <c r="AP89" s="489">
        <v>13000000</v>
      </c>
      <c r="AQ89" s="67" t="s">
        <v>94</v>
      </c>
      <c r="AR89" s="74">
        <v>0</v>
      </c>
      <c r="AS89" s="457" t="s">
        <v>74</v>
      </c>
      <c r="AT89" s="496">
        <f t="shared" si="8"/>
        <v>12999997.92</v>
      </c>
      <c r="AU89" s="203">
        <v>2.08</v>
      </c>
      <c r="AV89" s="83">
        <f t="shared" si="9"/>
        <v>0.99999983999999997</v>
      </c>
      <c r="AW89" s="457" t="s">
        <v>74</v>
      </c>
      <c r="AX89" s="74" t="s">
        <v>80</v>
      </c>
      <c r="AY89" s="458" t="s">
        <v>1923</v>
      </c>
      <c r="AZ89" s="68" t="s">
        <v>66</v>
      </c>
      <c r="BA89" s="68" t="s">
        <v>239</v>
      </c>
    </row>
    <row r="90" spans="2:53" s="207" customFormat="1" ht="14.25" customHeight="1" x14ac:dyDescent="0.25">
      <c r="B90" s="68">
        <v>2024</v>
      </c>
      <c r="C90" s="68">
        <v>891780111</v>
      </c>
      <c r="D90" s="88" t="s">
        <v>64</v>
      </c>
      <c r="E90" s="74" t="s">
        <v>1924</v>
      </c>
      <c r="F90" s="72" t="s">
        <v>1925</v>
      </c>
      <c r="G90" s="67">
        <v>0</v>
      </c>
      <c r="H90" s="67" t="s">
        <v>72</v>
      </c>
      <c r="I90" s="68" t="s">
        <v>723</v>
      </c>
      <c r="J90" s="74" t="s">
        <v>1926</v>
      </c>
      <c r="K90" s="203">
        <v>8404800</v>
      </c>
      <c r="L90" s="68" t="s">
        <v>67</v>
      </c>
      <c r="M90" s="453" t="s">
        <v>1600</v>
      </c>
      <c r="N90" s="453" t="s">
        <v>1927</v>
      </c>
      <c r="O90" s="454">
        <v>1925</v>
      </c>
      <c r="P90" s="455">
        <v>45526</v>
      </c>
      <c r="Q90" s="463">
        <v>9000000</v>
      </c>
      <c r="R90" s="455">
        <v>45530</v>
      </c>
      <c r="S90" s="203">
        <f>+K90</f>
        <v>8404800</v>
      </c>
      <c r="T90" s="67" t="s">
        <v>66</v>
      </c>
      <c r="U90" s="316">
        <v>36669284</v>
      </c>
      <c r="V90" s="72" t="s">
        <v>1569</v>
      </c>
      <c r="W90" s="455">
        <v>45530</v>
      </c>
      <c r="X90" s="455">
        <v>45530</v>
      </c>
      <c r="Y90" s="456" t="s">
        <v>74</v>
      </c>
      <c r="Z90" s="455">
        <v>45530</v>
      </c>
      <c r="AA90" s="251">
        <f t="shared" si="5"/>
        <v>0</v>
      </c>
      <c r="AB90" s="67">
        <v>0</v>
      </c>
      <c r="AC90" s="75">
        <v>0</v>
      </c>
      <c r="AD90" s="67">
        <v>0</v>
      </c>
      <c r="AE90" s="457" t="s">
        <v>74</v>
      </c>
      <c r="AF90" s="251">
        <f t="shared" si="6"/>
        <v>0</v>
      </c>
      <c r="AG90" s="67">
        <v>0</v>
      </c>
      <c r="AH90" s="67">
        <v>0</v>
      </c>
      <c r="AI90" s="457" t="s">
        <v>74</v>
      </c>
      <c r="AJ90" s="67">
        <v>0</v>
      </c>
      <c r="AK90" s="457" t="s">
        <v>74</v>
      </c>
      <c r="AL90" s="457" t="s">
        <v>74</v>
      </c>
      <c r="AM90" s="188">
        <f t="shared" si="7"/>
        <v>0</v>
      </c>
      <c r="AN90" s="463">
        <f>+K90+AC90-AH90</f>
        <v>8404800</v>
      </c>
      <c r="AO90" s="67" t="s">
        <v>66</v>
      </c>
      <c r="AP90" s="489">
        <v>8404800</v>
      </c>
      <c r="AQ90" s="67" t="s">
        <v>94</v>
      </c>
      <c r="AR90" s="74">
        <v>0</v>
      </c>
      <c r="AS90" s="457" t="s">
        <v>74</v>
      </c>
      <c r="AT90" s="496">
        <f t="shared" si="8"/>
        <v>8404800</v>
      </c>
      <c r="AU90" s="203">
        <v>0</v>
      </c>
      <c r="AV90" s="83">
        <f t="shared" si="9"/>
        <v>1</v>
      </c>
      <c r="AW90" s="457" t="s">
        <v>74</v>
      </c>
      <c r="AX90" s="74" t="s">
        <v>80</v>
      </c>
      <c r="AY90" s="458" t="s">
        <v>1928</v>
      </c>
      <c r="AZ90" s="68" t="s">
        <v>66</v>
      </c>
      <c r="BA90" s="68" t="s">
        <v>239</v>
      </c>
    </row>
    <row r="91" spans="2:53" s="207" customFormat="1" ht="14.25" customHeight="1" x14ac:dyDescent="0.25">
      <c r="B91" s="68">
        <v>2024</v>
      </c>
      <c r="C91" s="68">
        <v>891780111</v>
      </c>
      <c r="D91" s="88" t="s">
        <v>64</v>
      </c>
      <c r="E91" s="74" t="s">
        <v>1929</v>
      </c>
      <c r="F91" s="72" t="s">
        <v>1930</v>
      </c>
      <c r="G91" s="67">
        <v>0</v>
      </c>
      <c r="H91" s="67" t="s">
        <v>72</v>
      </c>
      <c r="I91" s="68" t="s">
        <v>723</v>
      </c>
      <c r="J91" s="74" t="s">
        <v>1931</v>
      </c>
      <c r="K91" s="203">
        <v>3034500</v>
      </c>
      <c r="L91" s="68" t="s">
        <v>67</v>
      </c>
      <c r="M91" s="453" t="s">
        <v>1605</v>
      </c>
      <c r="N91" s="453" t="s">
        <v>1876</v>
      </c>
      <c r="O91" s="454">
        <v>669</v>
      </c>
      <c r="P91" s="455">
        <v>45364</v>
      </c>
      <c r="Q91" s="203">
        <v>531000000</v>
      </c>
      <c r="R91" s="455">
        <v>45532</v>
      </c>
      <c r="S91" s="203">
        <f>+K91</f>
        <v>3034500</v>
      </c>
      <c r="T91" s="67" t="s">
        <v>66</v>
      </c>
      <c r="U91" s="86">
        <v>52030501</v>
      </c>
      <c r="V91" s="72" t="s">
        <v>1865</v>
      </c>
      <c r="W91" s="455">
        <v>45532</v>
      </c>
      <c r="X91" s="455">
        <v>45532</v>
      </c>
      <c r="Y91" s="456" t="s">
        <v>74</v>
      </c>
      <c r="Z91" s="455">
        <v>45562</v>
      </c>
      <c r="AA91" s="251">
        <f t="shared" si="5"/>
        <v>30</v>
      </c>
      <c r="AB91" s="67">
        <v>0</v>
      </c>
      <c r="AC91" s="75">
        <v>0</v>
      </c>
      <c r="AD91" s="67">
        <v>0</v>
      </c>
      <c r="AE91" s="457" t="s">
        <v>74</v>
      </c>
      <c r="AF91" s="251">
        <f t="shared" si="6"/>
        <v>0</v>
      </c>
      <c r="AG91" s="67">
        <v>0</v>
      </c>
      <c r="AH91" s="67">
        <v>0</v>
      </c>
      <c r="AI91" s="457" t="s">
        <v>74</v>
      </c>
      <c r="AJ91" s="67">
        <v>0</v>
      </c>
      <c r="AK91" s="457" t="s">
        <v>74</v>
      </c>
      <c r="AL91" s="457" t="s">
        <v>74</v>
      </c>
      <c r="AM91" s="188">
        <f t="shared" si="7"/>
        <v>0</v>
      </c>
      <c r="AN91" s="463">
        <f>+K91+AC91-AH91</f>
        <v>3034500</v>
      </c>
      <c r="AO91" s="67" t="s">
        <v>94</v>
      </c>
      <c r="AP91" s="489">
        <v>0</v>
      </c>
      <c r="AQ91" s="67" t="s">
        <v>94</v>
      </c>
      <c r="AR91" s="74">
        <v>0</v>
      </c>
      <c r="AS91" s="457" t="s">
        <v>74</v>
      </c>
      <c r="AT91" s="496">
        <f t="shared" si="8"/>
        <v>3034500</v>
      </c>
      <c r="AU91" s="203">
        <v>0</v>
      </c>
      <c r="AV91" s="83">
        <f t="shared" si="9"/>
        <v>1</v>
      </c>
      <c r="AW91" s="457" t="s">
        <v>74</v>
      </c>
      <c r="AX91" s="74" t="s">
        <v>95</v>
      </c>
      <c r="AY91" s="458" t="s">
        <v>1932</v>
      </c>
      <c r="AZ91" s="68" t="s">
        <v>66</v>
      </c>
      <c r="BA91" s="68" t="s">
        <v>239</v>
      </c>
    </row>
    <row r="92" spans="2:53" s="207" customFormat="1" ht="14.25" customHeight="1" x14ac:dyDescent="0.25">
      <c r="B92" s="68">
        <v>2024</v>
      </c>
      <c r="C92" s="68">
        <v>891780111</v>
      </c>
      <c r="D92" s="88" t="s">
        <v>64</v>
      </c>
      <c r="E92" s="74" t="s">
        <v>1933</v>
      </c>
      <c r="F92" s="72" t="s">
        <v>1934</v>
      </c>
      <c r="G92" s="67">
        <v>0</v>
      </c>
      <c r="H92" s="67" t="s">
        <v>72</v>
      </c>
      <c r="I92" s="68" t="s">
        <v>723</v>
      </c>
      <c r="J92" s="74" t="s">
        <v>1935</v>
      </c>
      <c r="K92" s="203">
        <v>6647340</v>
      </c>
      <c r="L92" s="68" t="s">
        <v>67</v>
      </c>
      <c r="M92" s="453" t="s">
        <v>1936</v>
      </c>
      <c r="N92" s="453" t="s">
        <v>1937</v>
      </c>
      <c r="O92" s="454">
        <v>429</v>
      </c>
      <c r="P92" s="455">
        <v>45343</v>
      </c>
      <c r="Q92" s="203">
        <v>524300000</v>
      </c>
      <c r="R92" s="455">
        <v>45532</v>
      </c>
      <c r="S92" s="203">
        <f>+K92</f>
        <v>6647340</v>
      </c>
      <c r="T92" s="67" t="s">
        <v>66</v>
      </c>
      <c r="U92" s="86">
        <v>33104165</v>
      </c>
      <c r="V92" s="72" t="s">
        <v>1938</v>
      </c>
      <c r="W92" s="455">
        <v>45532</v>
      </c>
      <c r="X92" s="455">
        <v>45532</v>
      </c>
      <c r="Y92" s="456" t="s">
        <v>74</v>
      </c>
      <c r="Z92" s="455">
        <v>45592</v>
      </c>
      <c r="AA92" s="251">
        <f t="shared" si="5"/>
        <v>60</v>
      </c>
      <c r="AB92" s="67">
        <v>0</v>
      </c>
      <c r="AC92" s="75">
        <v>0</v>
      </c>
      <c r="AD92" s="67">
        <v>0</v>
      </c>
      <c r="AE92" s="457" t="s">
        <v>74</v>
      </c>
      <c r="AF92" s="251">
        <f t="shared" si="6"/>
        <v>0</v>
      </c>
      <c r="AG92" s="67">
        <v>0</v>
      </c>
      <c r="AH92" s="67">
        <v>0</v>
      </c>
      <c r="AI92" s="457" t="s">
        <v>74</v>
      </c>
      <c r="AJ92" s="67">
        <v>0</v>
      </c>
      <c r="AK92" s="457" t="s">
        <v>74</v>
      </c>
      <c r="AL92" s="457" t="s">
        <v>74</v>
      </c>
      <c r="AM92" s="188">
        <f t="shared" si="7"/>
        <v>0</v>
      </c>
      <c r="AN92" s="463">
        <f>+K92+AC92-AH92</f>
        <v>6647340</v>
      </c>
      <c r="AO92" s="67" t="s">
        <v>94</v>
      </c>
      <c r="AP92" s="489">
        <v>0</v>
      </c>
      <c r="AQ92" s="67" t="s">
        <v>94</v>
      </c>
      <c r="AR92" s="74">
        <v>0</v>
      </c>
      <c r="AS92" s="457" t="s">
        <v>74</v>
      </c>
      <c r="AT92" s="496">
        <f t="shared" si="8"/>
        <v>0</v>
      </c>
      <c r="AU92" s="203">
        <v>6647340</v>
      </c>
      <c r="AV92" s="83">
        <f t="shared" si="9"/>
        <v>0</v>
      </c>
      <c r="AW92" s="457" t="s">
        <v>74</v>
      </c>
      <c r="AX92" s="74" t="s">
        <v>95</v>
      </c>
      <c r="AY92" s="458" t="s">
        <v>1939</v>
      </c>
      <c r="AZ92" s="68" t="s">
        <v>66</v>
      </c>
      <c r="BA92" s="68" t="s">
        <v>239</v>
      </c>
    </row>
    <row r="93" spans="2:53" s="207" customFormat="1" ht="14.25" customHeight="1" x14ac:dyDescent="0.25">
      <c r="B93" s="68">
        <v>2024</v>
      </c>
      <c r="C93" s="68">
        <v>891780111</v>
      </c>
      <c r="D93" s="88" t="s">
        <v>64</v>
      </c>
      <c r="E93" s="74" t="s">
        <v>1940</v>
      </c>
      <c r="F93" s="332" t="s">
        <v>1941</v>
      </c>
      <c r="G93" s="67">
        <v>0</v>
      </c>
      <c r="H93" s="67" t="s">
        <v>72</v>
      </c>
      <c r="I93" s="68" t="s">
        <v>723</v>
      </c>
      <c r="J93" s="74" t="s">
        <v>1942</v>
      </c>
      <c r="K93" s="86">
        <v>1317735</v>
      </c>
      <c r="L93" s="68" t="s">
        <v>67</v>
      </c>
      <c r="M93" s="72" t="s">
        <v>1943</v>
      </c>
      <c r="N93" s="459">
        <v>900763287</v>
      </c>
      <c r="O93" s="454">
        <v>1722</v>
      </c>
      <c r="P93" s="455">
        <v>45498</v>
      </c>
      <c r="Q93" s="203">
        <v>38543045</v>
      </c>
      <c r="R93" s="455">
        <v>45538</v>
      </c>
      <c r="S93" s="203">
        <f>+K93</f>
        <v>1317735</v>
      </c>
      <c r="T93" s="67" t="s">
        <v>66</v>
      </c>
      <c r="U93" s="86">
        <v>32770239</v>
      </c>
      <c r="V93" s="72" t="s">
        <v>1944</v>
      </c>
      <c r="W93" s="455">
        <v>45538</v>
      </c>
      <c r="X93" s="455">
        <v>45538</v>
      </c>
      <c r="Y93" s="456" t="s">
        <v>74</v>
      </c>
      <c r="Z93" s="455">
        <v>45567</v>
      </c>
      <c r="AA93" s="251">
        <f t="shared" si="5"/>
        <v>29</v>
      </c>
      <c r="AB93" s="67">
        <v>0</v>
      </c>
      <c r="AC93" s="75">
        <v>0</v>
      </c>
      <c r="AD93" s="67">
        <v>0</v>
      </c>
      <c r="AE93" s="457" t="s">
        <v>74</v>
      </c>
      <c r="AF93" s="251">
        <f t="shared" si="6"/>
        <v>0</v>
      </c>
      <c r="AG93" s="67">
        <v>0</v>
      </c>
      <c r="AH93" s="67">
        <v>0</v>
      </c>
      <c r="AI93" s="457" t="s">
        <v>74</v>
      </c>
      <c r="AJ93" s="67">
        <v>0</v>
      </c>
      <c r="AK93" s="457" t="s">
        <v>74</v>
      </c>
      <c r="AL93" s="457" t="s">
        <v>74</v>
      </c>
      <c r="AM93" s="188">
        <f t="shared" si="7"/>
        <v>0</v>
      </c>
      <c r="AN93" s="463">
        <f>+K93+AC93-AH93</f>
        <v>1317735</v>
      </c>
      <c r="AO93" s="67" t="s">
        <v>66</v>
      </c>
      <c r="AP93" s="489">
        <v>1317735</v>
      </c>
      <c r="AQ93" s="67" t="s">
        <v>94</v>
      </c>
      <c r="AR93" s="74">
        <v>0</v>
      </c>
      <c r="AS93" s="457" t="s">
        <v>74</v>
      </c>
      <c r="AT93" s="496">
        <f t="shared" si="8"/>
        <v>1317735</v>
      </c>
      <c r="AU93" s="203">
        <v>0</v>
      </c>
      <c r="AV93" s="83">
        <f t="shared" si="9"/>
        <v>1</v>
      </c>
      <c r="AW93" s="457" t="s">
        <v>74</v>
      </c>
      <c r="AX93" s="74" t="s">
        <v>95</v>
      </c>
      <c r="AY93" s="332" t="s">
        <v>1945</v>
      </c>
      <c r="AZ93" s="68" t="s">
        <v>66</v>
      </c>
      <c r="BA93" s="68" t="s">
        <v>239</v>
      </c>
    </row>
    <row r="94" spans="2:53" s="207" customFormat="1" ht="14.25" customHeight="1" x14ac:dyDescent="0.25">
      <c r="B94" s="68">
        <v>2024</v>
      </c>
      <c r="C94" s="68">
        <v>891780111</v>
      </c>
      <c r="D94" s="88" t="s">
        <v>64</v>
      </c>
      <c r="E94" s="74" t="s">
        <v>1946</v>
      </c>
      <c r="F94" s="332" t="s">
        <v>1947</v>
      </c>
      <c r="G94" s="67">
        <v>0</v>
      </c>
      <c r="H94" s="67" t="s">
        <v>72</v>
      </c>
      <c r="I94" s="68" t="s">
        <v>723</v>
      </c>
      <c r="J94" s="74" t="s">
        <v>1948</v>
      </c>
      <c r="K94" s="86">
        <v>10749984</v>
      </c>
      <c r="L94" s="68" t="s">
        <v>67</v>
      </c>
      <c r="M94" s="72" t="s">
        <v>1399</v>
      </c>
      <c r="N94" s="459">
        <v>900763287</v>
      </c>
      <c r="O94" s="454">
        <v>1722</v>
      </c>
      <c r="P94" s="455">
        <v>45498</v>
      </c>
      <c r="Q94" s="203">
        <v>38543045</v>
      </c>
      <c r="R94" s="455">
        <v>45538</v>
      </c>
      <c r="S94" s="203">
        <f>+K94</f>
        <v>10749984</v>
      </c>
      <c r="T94" s="67" t="s">
        <v>66</v>
      </c>
      <c r="U94" s="86">
        <v>32770239</v>
      </c>
      <c r="V94" s="72" t="s">
        <v>1944</v>
      </c>
      <c r="W94" s="455">
        <v>45538</v>
      </c>
      <c r="X94" s="455">
        <v>45538</v>
      </c>
      <c r="Y94" s="456" t="s">
        <v>74</v>
      </c>
      <c r="Z94" s="455">
        <v>45567</v>
      </c>
      <c r="AA94" s="251">
        <f t="shared" si="5"/>
        <v>29</v>
      </c>
      <c r="AB94" s="67">
        <v>0</v>
      </c>
      <c r="AC94" s="75">
        <v>0</v>
      </c>
      <c r="AD94" s="67">
        <v>0</v>
      </c>
      <c r="AE94" s="457" t="s">
        <v>74</v>
      </c>
      <c r="AF94" s="251">
        <f t="shared" si="6"/>
        <v>0</v>
      </c>
      <c r="AG94" s="67">
        <v>0</v>
      </c>
      <c r="AH94" s="67">
        <v>0</v>
      </c>
      <c r="AI94" s="457" t="s">
        <v>74</v>
      </c>
      <c r="AJ94" s="67">
        <v>0</v>
      </c>
      <c r="AK94" s="457" t="s">
        <v>74</v>
      </c>
      <c r="AL94" s="457" t="s">
        <v>74</v>
      </c>
      <c r="AM94" s="188">
        <f t="shared" si="7"/>
        <v>0</v>
      </c>
      <c r="AN94" s="463">
        <f>+K94+AC94-AH94</f>
        <v>10749984</v>
      </c>
      <c r="AO94" s="67" t="s">
        <v>66</v>
      </c>
      <c r="AP94" s="489">
        <v>10749984</v>
      </c>
      <c r="AQ94" s="67" t="s">
        <v>94</v>
      </c>
      <c r="AR94" s="74">
        <v>0</v>
      </c>
      <c r="AS94" s="457" t="s">
        <v>74</v>
      </c>
      <c r="AT94" s="496">
        <f t="shared" si="8"/>
        <v>0</v>
      </c>
      <c r="AU94" s="203">
        <v>10749984</v>
      </c>
      <c r="AV94" s="83">
        <f t="shared" si="9"/>
        <v>0</v>
      </c>
      <c r="AW94" s="457" t="s">
        <v>74</v>
      </c>
      <c r="AX94" s="74" t="s">
        <v>95</v>
      </c>
      <c r="AY94" s="332" t="s">
        <v>1949</v>
      </c>
      <c r="AZ94" s="68" t="s">
        <v>66</v>
      </c>
      <c r="BA94" s="68" t="s">
        <v>239</v>
      </c>
    </row>
    <row r="95" spans="2:53" s="207" customFormat="1" ht="14.25" customHeight="1" x14ac:dyDescent="0.25">
      <c r="B95" s="68">
        <v>2024</v>
      </c>
      <c r="C95" s="68">
        <v>891780111</v>
      </c>
      <c r="D95" s="88" t="s">
        <v>64</v>
      </c>
      <c r="E95" s="74" t="s">
        <v>1950</v>
      </c>
      <c r="F95" s="332" t="s">
        <v>1951</v>
      </c>
      <c r="G95" s="67">
        <v>0</v>
      </c>
      <c r="H95" s="67" t="s">
        <v>72</v>
      </c>
      <c r="I95" s="68" t="s">
        <v>723</v>
      </c>
      <c r="J95" s="74" t="s">
        <v>1952</v>
      </c>
      <c r="K95" s="86">
        <v>4309444</v>
      </c>
      <c r="L95" s="68" t="s">
        <v>67</v>
      </c>
      <c r="M95" s="72" t="s">
        <v>1832</v>
      </c>
      <c r="N95" s="459">
        <v>802005634</v>
      </c>
      <c r="O95" s="454">
        <v>547</v>
      </c>
      <c r="P95" s="455">
        <v>45355</v>
      </c>
      <c r="Q95" s="203">
        <v>1171788134</v>
      </c>
      <c r="R95" s="455">
        <v>45538</v>
      </c>
      <c r="S95" s="203">
        <f>+K95</f>
        <v>4309444</v>
      </c>
      <c r="T95" s="67" t="s">
        <v>66</v>
      </c>
      <c r="U95" s="86">
        <v>5056184</v>
      </c>
      <c r="V95" s="72" t="s">
        <v>1765</v>
      </c>
      <c r="W95" s="455">
        <v>45538</v>
      </c>
      <c r="X95" s="455">
        <v>45538</v>
      </c>
      <c r="Y95" s="456" t="s">
        <v>74</v>
      </c>
      <c r="Z95" s="455">
        <v>45567</v>
      </c>
      <c r="AA95" s="251">
        <f t="shared" si="5"/>
        <v>29</v>
      </c>
      <c r="AB95" s="67">
        <v>0</v>
      </c>
      <c r="AC95" s="75">
        <v>0</v>
      </c>
      <c r="AD95" s="67">
        <v>0</v>
      </c>
      <c r="AE95" s="457" t="s">
        <v>74</v>
      </c>
      <c r="AF95" s="251">
        <f t="shared" si="6"/>
        <v>0</v>
      </c>
      <c r="AG95" s="67">
        <v>0</v>
      </c>
      <c r="AH95" s="67">
        <v>0</v>
      </c>
      <c r="AI95" s="457" t="s">
        <v>74</v>
      </c>
      <c r="AJ95" s="67">
        <v>0</v>
      </c>
      <c r="AK95" s="457" t="s">
        <v>74</v>
      </c>
      <c r="AL95" s="457" t="s">
        <v>74</v>
      </c>
      <c r="AM95" s="188">
        <f t="shared" si="7"/>
        <v>0</v>
      </c>
      <c r="AN95" s="463">
        <f>+K95+AC95-AH95</f>
        <v>4309444</v>
      </c>
      <c r="AO95" s="67" t="s">
        <v>94</v>
      </c>
      <c r="AP95" s="489">
        <v>0</v>
      </c>
      <c r="AQ95" s="67" t="s">
        <v>94</v>
      </c>
      <c r="AR95" s="74">
        <v>0</v>
      </c>
      <c r="AS95" s="457" t="s">
        <v>74</v>
      </c>
      <c r="AT95" s="496">
        <f t="shared" si="8"/>
        <v>0</v>
      </c>
      <c r="AU95" s="203">
        <v>4309444</v>
      </c>
      <c r="AV95" s="83">
        <f t="shared" si="9"/>
        <v>0</v>
      </c>
      <c r="AW95" s="457" t="s">
        <v>74</v>
      </c>
      <c r="AX95" s="74" t="s">
        <v>95</v>
      </c>
      <c r="AY95" s="332" t="s">
        <v>1953</v>
      </c>
      <c r="AZ95" s="68" t="s">
        <v>66</v>
      </c>
      <c r="BA95" s="68" t="s">
        <v>239</v>
      </c>
    </row>
    <row r="96" spans="2:53" s="207" customFormat="1" ht="14.25" customHeight="1" x14ac:dyDescent="0.25">
      <c r="B96" s="68">
        <v>2024</v>
      </c>
      <c r="C96" s="68">
        <v>891780111</v>
      </c>
      <c r="D96" s="88" t="s">
        <v>64</v>
      </c>
      <c r="E96" s="74" t="s">
        <v>1954</v>
      </c>
      <c r="F96" s="332" t="s">
        <v>1955</v>
      </c>
      <c r="G96" s="67">
        <v>0</v>
      </c>
      <c r="H96" s="67" t="s">
        <v>72</v>
      </c>
      <c r="I96" s="68" t="s">
        <v>723</v>
      </c>
      <c r="J96" s="74" t="s">
        <v>1956</v>
      </c>
      <c r="K96" s="86">
        <v>775000</v>
      </c>
      <c r="L96" s="68" t="s">
        <v>67</v>
      </c>
      <c r="M96" s="72" t="s">
        <v>1399</v>
      </c>
      <c r="N96" s="459">
        <v>900763287</v>
      </c>
      <c r="O96" s="454">
        <v>1703</v>
      </c>
      <c r="P96" s="455">
        <v>45497</v>
      </c>
      <c r="Q96" s="203">
        <v>50000000</v>
      </c>
      <c r="R96" s="455">
        <v>45538</v>
      </c>
      <c r="S96" s="203">
        <f>+K96</f>
        <v>775000</v>
      </c>
      <c r="T96" s="67" t="s">
        <v>66</v>
      </c>
      <c r="U96" s="86">
        <v>79857491</v>
      </c>
      <c r="V96" s="72" t="s">
        <v>1957</v>
      </c>
      <c r="W96" s="455">
        <v>45538</v>
      </c>
      <c r="X96" s="455">
        <v>45538</v>
      </c>
      <c r="Y96" s="456" t="s">
        <v>74</v>
      </c>
      <c r="Z96" s="455">
        <v>45567</v>
      </c>
      <c r="AA96" s="251">
        <f t="shared" si="5"/>
        <v>29</v>
      </c>
      <c r="AB96" s="67">
        <v>0</v>
      </c>
      <c r="AC96" s="75">
        <v>0</v>
      </c>
      <c r="AD96" s="67">
        <v>0</v>
      </c>
      <c r="AE96" s="457" t="s">
        <v>74</v>
      </c>
      <c r="AF96" s="251">
        <f t="shared" si="6"/>
        <v>0</v>
      </c>
      <c r="AG96" s="67">
        <v>0</v>
      </c>
      <c r="AH96" s="67">
        <v>0</v>
      </c>
      <c r="AI96" s="457" t="s">
        <v>74</v>
      </c>
      <c r="AJ96" s="67">
        <v>0</v>
      </c>
      <c r="AK96" s="457" t="s">
        <v>74</v>
      </c>
      <c r="AL96" s="457" t="s">
        <v>74</v>
      </c>
      <c r="AM96" s="188">
        <f t="shared" si="7"/>
        <v>0</v>
      </c>
      <c r="AN96" s="463">
        <f>+K96+AC96-AH96</f>
        <v>775000</v>
      </c>
      <c r="AO96" s="67" t="s">
        <v>66</v>
      </c>
      <c r="AP96" s="489">
        <v>775000</v>
      </c>
      <c r="AQ96" s="67" t="s">
        <v>94</v>
      </c>
      <c r="AR96" s="74">
        <v>0</v>
      </c>
      <c r="AS96" s="457" t="s">
        <v>74</v>
      </c>
      <c r="AT96" s="496">
        <f t="shared" si="8"/>
        <v>775000</v>
      </c>
      <c r="AU96" s="203">
        <v>0</v>
      </c>
      <c r="AV96" s="83">
        <f t="shared" si="9"/>
        <v>1</v>
      </c>
      <c r="AW96" s="457" t="s">
        <v>74</v>
      </c>
      <c r="AX96" s="74" t="s">
        <v>95</v>
      </c>
      <c r="AY96" s="332" t="s">
        <v>1958</v>
      </c>
      <c r="AZ96" s="68" t="s">
        <v>66</v>
      </c>
      <c r="BA96" s="68" t="s">
        <v>239</v>
      </c>
    </row>
    <row r="97" spans="2:53" s="207" customFormat="1" ht="14.25" customHeight="1" x14ac:dyDescent="0.25">
      <c r="B97" s="68">
        <v>2024</v>
      </c>
      <c r="C97" s="68">
        <v>891780111</v>
      </c>
      <c r="D97" s="88" t="s">
        <v>64</v>
      </c>
      <c r="E97" s="74" t="s">
        <v>1959</v>
      </c>
      <c r="F97" s="332" t="s">
        <v>1960</v>
      </c>
      <c r="G97" s="67">
        <v>0</v>
      </c>
      <c r="H97" s="67" t="s">
        <v>72</v>
      </c>
      <c r="I97" s="68" t="s">
        <v>723</v>
      </c>
      <c r="J97" s="74" t="s">
        <v>1961</v>
      </c>
      <c r="K97" s="86">
        <v>1612926</v>
      </c>
      <c r="L97" s="68" t="s">
        <v>67</v>
      </c>
      <c r="M97" s="72" t="s">
        <v>1399</v>
      </c>
      <c r="N97" s="459">
        <v>900763287</v>
      </c>
      <c r="O97" s="454">
        <v>1054</v>
      </c>
      <c r="P97" s="455">
        <v>45407</v>
      </c>
      <c r="Q97" s="203">
        <v>29746548</v>
      </c>
      <c r="R97" s="455">
        <v>45539</v>
      </c>
      <c r="S97" s="203">
        <f>+K97</f>
        <v>1612926</v>
      </c>
      <c r="T97" s="67" t="s">
        <v>66</v>
      </c>
      <c r="U97" s="86">
        <v>7634352</v>
      </c>
      <c r="V97" s="72" t="s">
        <v>1962</v>
      </c>
      <c r="W97" s="455">
        <v>45539</v>
      </c>
      <c r="X97" s="455">
        <v>45539</v>
      </c>
      <c r="Y97" s="456" t="s">
        <v>74</v>
      </c>
      <c r="Z97" s="455">
        <v>45568</v>
      </c>
      <c r="AA97" s="251">
        <f t="shared" si="5"/>
        <v>29</v>
      </c>
      <c r="AB97" s="67">
        <v>0</v>
      </c>
      <c r="AC97" s="75">
        <v>0</v>
      </c>
      <c r="AD97" s="67">
        <v>0</v>
      </c>
      <c r="AE97" s="457" t="s">
        <v>74</v>
      </c>
      <c r="AF97" s="251">
        <f t="shared" si="6"/>
        <v>0</v>
      </c>
      <c r="AG97" s="67">
        <v>0</v>
      </c>
      <c r="AH97" s="67">
        <v>0</v>
      </c>
      <c r="AI97" s="457" t="s">
        <v>74</v>
      </c>
      <c r="AJ97" s="67">
        <v>0</v>
      </c>
      <c r="AK97" s="457" t="s">
        <v>74</v>
      </c>
      <c r="AL97" s="457" t="s">
        <v>74</v>
      </c>
      <c r="AM97" s="188">
        <f t="shared" si="7"/>
        <v>0</v>
      </c>
      <c r="AN97" s="463">
        <f>+K97+AC97-AH97</f>
        <v>1612926</v>
      </c>
      <c r="AO97" s="67" t="s">
        <v>94</v>
      </c>
      <c r="AP97" s="489">
        <v>0</v>
      </c>
      <c r="AQ97" s="67" t="s">
        <v>94</v>
      </c>
      <c r="AR97" s="74">
        <v>0</v>
      </c>
      <c r="AS97" s="457" t="s">
        <v>74</v>
      </c>
      <c r="AT97" s="496">
        <f t="shared" si="8"/>
        <v>0</v>
      </c>
      <c r="AU97" s="203">
        <v>1612926</v>
      </c>
      <c r="AV97" s="83">
        <f t="shared" si="9"/>
        <v>0</v>
      </c>
      <c r="AW97" s="457" t="s">
        <v>74</v>
      </c>
      <c r="AX97" s="74" t="s">
        <v>95</v>
      </c>
      <c r="AY97" s="332" t="s">
        <v>1963</v>
      </c>
      <c r="AZ97" s="68" t="s">
        <v>66</v>
      </c>
      <c r="BA97" s="68" t="s">
        <v>239</v>
      </c>
    </row>
    <row r="98" spans="2:53" s="207" customFormat="1" ht="14.25" customHeight="1" x14ac:dyDescent="0.25">
      <c r="B98" s="68">
        <v>2024</v>
      </c>
      <c r="C98" s="68">
        <v>891780111</v>
      </c>
      <c r="D98" s="88" t="s">
        <v>64</v>
      </c>
      <c r="E98" s="74" t="s">
        <v>1964</v>
      </c>
      <c r="F98" s="332" t="s">
        <v>1965</v>
      </c>
      <c r="G98" s="67">
        <v>0</v>
      </c>
      <c r="H98" s="67" t="s">
        <v>72</v>
      </c>
      <c r="I98" s="68" t="s">
        <v>723</v>
      </c>
      <c r="J98" s="74" t="s">
        <v>1966</v>
      </c>
      <c r="K98" s="86">
        <v>3280414</v>
      </c>
      <c r="L98" s="68" t="s">
        <v>67</v>
      </c>
      <c r="M98" s="72" t="s">
        <v>1616</v>
      </c>
      <c r="N98" s="459">
        <v>830508200</v>
      </c>
      <c r="O98" s="454">
        <v>1703</v>
      </c>
      <c r="P98" s="455">
        <v>45497</v>
      </c>
      <c r="Q98" s="203">
        <v>50000000</v>
      </c>
      <c r="R98" s="455">
        <v>45539</v>
      </c>
      <c r="S98" s="203">
        <f>+K98</f>
        <v>3280414</v>
      </c>
      <c r="T98" s="67" t="s">
        <v>66</v>
      </c>
      <c r="U98" s="86">
        <v>79857491</v>
      </c>
      <c r="V98" s="72" t="s">
        <v>1957</v>
      </c>
      <c r="W98" s="455">
        <v>45539</v>
      </c>
      <c r="X98" s="455">
        <v>45539</v>
      </c>
      <c r="Y98" s="456" t="s">
        <v>74</v>
      </c>
      <c r="Z98" s="455">
        <v>45599</v>
      </c>
      <c r="AA98" s="251">
        <f t="shared" si="5"/>
        <v>60</v>
      </c>
      <c r="AB98" s="67">
        <v>0</v>
      </c>
      <c r="AC98" s="75">
        <v>0</v>
      </c>
      <c r="AD98" s="67">
        <v>0</v>
      </c>
      <c r="AE98" s="457" t="s">
        <v>74</v>
      </c>
      <c r="AF98" s="251">
        <f t="shared" si="6"/>
        <v>0</v>
      </c>
      <c r="AG98" s="67">
        <v>0</v>
      </c>
      <c r="AH98" s="67">
        <v>0</v>
      </c>
      <c r="AI98" s="457" t="s">
        <v>74</v>
      </c>
      <c r="AJ98" s="67">
        <v>0</v>
      </c>
      <c r="AK98" s="457" t="s">
        <v>74</v>
      </c>
      <c r="AL98" s="457" t="s">
        <v>74</v>
      </c>
      <c r="AM98" s="188">
        <f t="shared" si="7"/>
        <v>0</v>
      </c>
      <c r="AN98" s="463">
        <f>+K98+AC98-AH98</f>
        <v>3280414</v>
      </c>
      <c r="AO98" s="67" t="s">
        <v>66</v>
      </c>
      <c r="AP98" s="489">
        <v>3280414</v>
      </c>
      <c r="AQ98" s="67" t="s">
        <v>94</v>
      </c>
      <c r="AR98" s="74">
        <v>0</v>
      </c>
      <c r="AS98" s="457" t="s">
        <v>74</v>
      </c>
      <c r="AT98" s="496">
        <f t="shared" si="8"/>
        <v>3280414</v>
      </c>
      <c r="AU98" s="203">
        <v>0</v>
      </c>
      <c r="AV98" s="83">
        <f t="shared" si="9"/>
        <v>1</v>
      </c>
      <c r="AW98" s="457" t="s">
        <v>74</v>
      </c>
      <c r="AX98" s="74" t="s">
        <v>80</v>
      </c>
      <c r="AY98" s="332" t="s">
        <v>1967</v>
      </c>
      <c r="AZ98" s="68" t="s">
        <v>66</v>
      </c>
      <c r="BA98" s="68" t="s">
        <v>239</v>
      </c>
    </row>
    <row r="99" spans="2:53" s="207" customFormat="1" ht="14.25" customHeight="1" x14ac:dyDescent="0.25">
      <c r="B99" s="68">
        <v>2024</v>
      </c>
      <c r="C99" s="68">
        <v>891780111</v>
      </c>
      <c r="D99" s="88" t="s">
        <v>64</v>
      </c>
      <c r="E99" s="74" t="s">
        <v>1968</v>
      </c>
      <c r="F99" s="332" t="s">
        <v>1969</v>
      </c>
      <c r="G99" s="67">
        <v>0</v>
      </c>
      <c r="H99" s="67" t="s">
        <v>72</v>
      </c>
      <c r="I99" s="68" t="s">
        <v>723</v>
      </c>
      <c r="J99" s="74" t="s">
        <v>1970</v>
      </c>
      <c r="K99" s="86">
        <v>52306099</v>
      </c>
      <c r="L99" s="68" t="s">
        <v>67</v>
      </c>
      <c r="M99" s="72" t="s">
        <v>1971</v>
      </c>
      <c r="N99" s="459">
        <v>900263172</v>
      </c>
      <c r="O99" s="454">
        <v>547</v>
      </c>
      <c r="P99" s="455">
        <v>45355</v>
      </c>
      <c r="Q99" s="203">
        <v>1171788134</v>
      </c>
      <c r="R99" s="455">
        <v>45544</v>
      </c>
      <c r="S99" s="203">
        <f>+K99</f>
        <v>52306099</v>
      </c>
      <c r="T99" s="67" t="s">
        <v>66</v>
      </c>
      <c r="U99" s="86">
        <v>5056184</v>
      </c>
      <c r="V99" s="72" t="s">
        <v>1765</v>
      </c>
      <c r="W99" s="455">
        <v>45544</v>
      </c>
      <c r="X99" s="455">
        <v>45544</v>
      </c>
      <c r="Y99" s="456" t="s">
        <v>74</v>
      </c>
      <c r="Z99" s="455">
        <v>45604</v>
      </c>
      <c r="AA99" s="251">
        <f t="shared" si="5"/>
        <v>60</v>
      </c>
      <c r="AB99" s="67">
        <v>0</v>
      </c>
      <c r="AC99" s="75">
        <v>0</v>
      </c>
      <c r="AD99" s="67">
        <v>0</v>
      </c>
      <c r="AE99" s="457" t="s">
        <v>74</v>
      </c>
      <c r="AF99" s="251">
        <f t="shared" si="6"/>
        <v>0</v>
      </c>
      <c r="AG99" s="67">
        <v>0</v>
      </c>
      <c r="AH99" s="67">
        <v>0</v>
      </c>
      <c r="AI99" s="457" t="s">
        <v>74</v>
      </c>
      <c r="AJ99" s="67">
        <v>0</v>
      </c>
      <c r="AK99" s="457" t="s">
        <v>74</v>
      </c>
      <c r="AL99" s="457" t="s">
        <v>74</v>
      </c>
      <c r="AM99" s="188">
        <f t="shared" si="7"/>
        <v>0</v>
      </c>
      <c r="AN99" s="463">
        <f>+K99+AC99-AH99</f>
        <v>52306099</v>
      </c>
      <c r="AO99" s="67" t="s">
        <v>94</v>
      </c>
      <c r="AP99" s="489">
        <v>0</v>
      </c>
      <c r="AQ99" s="67" t="s">
        <v>94</v>
      </c>
      <c r="AR99" s="74">
        <v>0</v>
      </c>
      <c r="AS99" s="457" t="s">
        <v>74</v>
      </c>
      <c r="AT99" s="496">
        <f t="shared" si="8"/>
        <v>0</v>
      </c>
      <c r="AU99" s="203">
        <v>52306099</v>
      </c>
      <c r="AV99" s="83">
        <f t="shared" si="9"/>
        <v>0</v>
      </c>
      <c r="AW99" s="457" t="s">
        <v>74</v>
      </c>
      <c r="AX99" s="74" t="s">
        <v>95</v>
      </c>
      <c r="AY99" s="332" t="s">
        <v>1972</v>
      </c>
      <c r="AZ99" s="68" t="s">
        <v>66</v>
      </c>
      <c r="BA99" s="68" t="s">
        <v>239</v>
      </c>
    </row>
    <row r="100" spans="2:53" s="207" customFormat="1" ht="14.25" customHeight="1" x14ac:dyDescent="0.25">
      <c r="B100" s="68">
        <v>2024</v>
      </c>
      <c r="C100" s="68">
        <v>891780111</v>
      </c>
      <c r="D100" s="88" t="s">
        <v>64</v>
      </c>
      <c r="E100" s="74" t="s">
        <v>1973</v>
      </c>
      <c r="F100" s="332" t="s">
        <v>1974</v>
      </c>
      <c r="G100" s="67">
        <v>0</v>
      </c>
      <c r="H100" s="67" t="s">
        <v>72</v>
      </c>
      <c r="I100" s="68" t="s">
        <v>723</v>
      </c>
      <c r="J100" s="74" t="s">
        <v>1975</v>
      </c>
      <c r="K100" s="86">
        <v>314874000</v>
      </c>
      <c r="L100" s="68" t="s">
        <v>67</v>
      </c>
      <c r="M100" s="72" t="s">
        <v>1976</v>
      </c>
      <c r="N100" s="459">
        <v>900114627</v>
      </c>
      <c r="O100" s="454">
        <v>547</v>
      </c>
      <c r="P100" s="455">
        <v>45355</v>
      </c>
      <c r="Q100" s="203">
        <v>1171788134</v>
      </c>
      <c r="R100" s="455">
        <v>45544</v>
      </c>
      <c r="S100" s="203">
        <f>+K100</f>
        <v>314874000</v>
      </c>
      <c r="T100" s="67" t="s">
        <v>66</v>
      </c>
      <c r="U100" s="86">
        <v>5056184</v>
      </c>
      <c r="V100" s="72" t="s">
        <v>1765</v>
      </c>
      <c r="W100" s="455">
        <v>45544</v>
      </c>
      <c r="X100" s="455">
        <v>45544</v>
      </c>
      <c r="Y100" s="456" t="s">
        <v>74</v>
      </c>
      <c r="Z100" s="455">
        <v>45665</v>
      </c>
      <c r="AA100" s="251">
        <f t="shared" si="5"/>
        <v>121</v>
      </c>
      <c r="AB100" s="67">
        <v>0</v>
      </c>
      <c r="AC100" s="75">
        <v>0</v>
      </c>
      <c r="AD100" s="67">
        <v>0</v>
      </c>
      <c r="AE100" s="457" t="s">
        <v>74</v>
      </c>
      <c r="AF100" s="251">
        <f t="shared" si="6"/>
        <v>0</v>
      </c>
      <c r="AG100" s="67">
        <v>0</v>
      </c>
      <c r="AH100" s="67">
        <v>0</v>
      </c>
      <c r="AI100" s="457" t="s">
        <v>74</v>
      </c>
      <c r="AJ100" s="67">
        <v>0</v>
      </c>
      <c r="AK100" s="457" t="s">
        <v>74</v>
      </c>
      <c r="AL100" s="457" t="s">
        <v>74</v>
      </c>
      <c r="AM100" s="188">
        <f t="shared" si="7"/>
        <v>0</v>
      </c>
      <c r="AN100" s="463">
        <f>+K100+AC100-AH100</f>
        <v>314874000</v>
      </c>
      <c r="AO100" s="67" t="s">
        <v>94</v>
      </c>
      <c r="AP100" s="489">
        <v>0</v>
      </c>
      <c r="AQ100" s="67" t="s">
        <v>94</v>
      </c>
      <c r="AR100" s="74">
        <v>0</v>
      </c>
      <c r="AS100" s="457" t="s">
        <v>74</v>
      </c>
      <c r="AT100" s="496">
        <f t="shared" si="8"/>
        <v>62974800</v>
      </c>
      <c r="AU100" s="203">
        <v>251899200</v>
      </c>
      <c r="AV100" s="83">
        <f t="shared" si="9"/>
        <v>0.2</v>
      </c>
      <c r="AW100" s="457" t="s">
        <v>74</v>
      </c>
      <c r="AX100" s="74" t="s">
        <v>95</v>
      </c>
      <c r="AY100" s="332" t="s">
        <v>1977</v>
      </c>
      <c r="AZ100" s="68" t="s">
        <v>66</v>
      </c>
      <c r="BA100" s="68" t="s">
        <v>239</v>
      </c>
    </row>
    <row r="101" spans="2:53" s="207" customFormat="1" ht="14.25" customHeight="1" x14ac:dyDescent="0.25">
      <c r="B101" s="68">
        <v>2024</v>
      </c>
      <c r="C101" s="68">
        <v>891780111</v>
      </c>
      <c r="D101" s="88" t="s">
        <v>64</v>
      </c>
      <c r="E101" s="74" t="s">
        <v>1978</v>
      </c>
      <c r="F101" s="332" t="s">
        <v>1979</v>
      </c>
      <c r="G101" s="67">
        <v>0</v>
      </c>
      <c r="H101" s="67" t="s">
        <v>72</v>
      </c>
      <c r="I101" s="68" t="s">
        <v>723</v>
      </c>
      <c r="J101" s="74" t="s">
        <v>1980</v>
      </c>
      <c r="K101" s="86">
        <v>1022448</v>
      </c>
      <c r="L101" s="68" t="s">
        <v>67</v>
      </c>
      <c r="M101" s="72" t="s">
        <v>1981</v>
      </c>
      <c r="N101" s="459">
        <v>900428481</v>
      </c>
      <c r="O101" s="454">
        <v>1639</v>
      </c>
      <c r="P101" s="455">
        <v>45491</v>
      </c>
      <c r="Q101" s="203">
        <v>41600000</v>
      </c>
      <c r="R101" s="455">
        <v>45544</v>
      </c>
      <c r="S101" s="203">
        <f>+K101</f>
        <v>1022448</v>
      </c>
      <c r="T101" s="67" t="s">
        <v>66</v>
      </c>
      <c r="U101" s="86">
        <v>52389076</v>
      </c>
      <c r="V101" s="72" t="s">
        <v>1691</v>
      </c>
      <c r="W101" s="455">
        <v>45544</v>
      </c>
      <c r="X101" s="455">
        <v>45544</v>
      </c>
      <c r="Y101" s="456" t="s">
        <v>74</v>
      </c>
      <c r="Z101" s="455">
        <v>45604</v>
      </c>
      <c r="AA101" s="251">
        <f t="shared" si="5"/>
        <v>60</v>
      </c>
      <c r="AB101" s="67">
        <v>0</v>
      </c>
      <c r="AC101" s="75">
        <v>0</v>
      </c>
      <c r="AD101" s="67">
        <v>0</v>
      </c>
      <c r="AE101" s="457" t="s">
        <v>74</v>
      </c>
      <c r="AF101" s="251">
        <f t="shared" si="6"/>
        <v>0</v>
      </c>
      <c r="AG101" s="67">
        <v>0</v>
      </c>
      <c r="AH101" s="67">
        <v>0</v>
      </c>
      <c r="AI101" s="457" t="s">
        <v>74</v>
      </c>
      <c r="AJ101" s="67">
        <v>0</v>
      </c>
      <c r="AK101" s="457" t="s">
        <v>74</v>
      </c>
      <c r="AL101" s="457" t="s">
        <v>74</v>
      </c>
      <c r="AM101" s="188">
        <f t="shared" si="7"/>
        <v>0</v>
      </c>
      <c r="AN101" s="463">
        <f>+K101+AC101-AH101</f>
        <v>1022448</v>
      </c>
      <c r="AO101" s="67" t="s">
        <v>66</v>
      </c>
      <c r="AP101" s="489">
        <v>1022448</v>
      </c>
      <c r="AQ101" s="67" t="s">
        <v>94</v>
      </c>
      <c r="AR101" s="74">
        <v>0</v>
      </c>
      <c r="AS101" s="457" t="s">
        <v>74</v>
      </c>
      <c r="AT101" s="496">
        <f t="shared" si="8"/>
        <v>0</v>
      </c>
      <c r="AU101" s="203">
        <v>1022448</v>
      </c>
      <c r="AV101" s="83">
        <f t="shared" si="9"/>
        <v>0</v>
      </c>
      <c r="AW101" s="457" t="s">
        <v>74</v>
      </c>
      <c r="AX101" s="74" t="s">
        <v>95</v>
      </c>
      <c r="AY101" s="332" t="s">
        <v>1982</v>
      </c>
      <c r="AZ101" s="68" t="s">
        <v>66</v>
      </c>
      <c r="BA101" s="68" t="s">
        <v>239</v>
      </c>
    </row>
    <row r="102" spans="2:53" s="207" customFormat="1" ht="14.25" customHeight="1" x14ac:dyDescent="0.25">
      <c r="B102" s="68">
        <v>2024</v>
      </c>
      <c r="C102" s="68">
        <v>891780111</v>
      </c>
      <c r="D102" s="88" t="s">
        <v>64</v>
      </c>
      <c r="E102" s="74" t="s">
        <v>1983</v>
      </c>
      <c r="F102" s="332" t="s">
        <v>1984</v>
      </c>
      <c r="G102" s="67">
        <v>0</v>
      </c>
      <c r="H102" s="67" t="s">
        <v>72</v>
      </c>
      <c r="I102" s="68" t="s">
        <v>723</v>
      </c>
      <c r="J102" s="74" t="s">
        <v>1985</v>
      </c>
      <c r="K102" s="86">
        <v>4000000</v>
      </c>
      <c r="L102" s="68" t="s">
        <v>67</v>
      </c>
      <c r="M102" s="72" t="s">
        <v>1399</v>
      </c>
      <c r="N102" s="459">
        <v>900763287</v>
      </c>
      <c r="O102" s="454">
        <v>1400</v>
      </c>
      <c r="P102" s="455">
        <v>45463</v>
      </c>
      <c r="Q102" s="203">
        <v>10000000</v>
      </c>
      <c r="R102" s="455">
        <v>45545</v>
      </c>
      <c r="S102" s="203">
        <f>+K102</f>
        <v>4000000</v>
      </c>
      <c r="T102" s="67" t="s">
        <v>66</v>
      </c>
      <c r="U102" s="86">
        <v>85470073</v>
      </c>
      <c r="V102" s="72" t="s">
        <v>1986</v>
      </c>
      <c r="W102" s="455">
        <v>45545</v>
      </c>
      <c r="X102" s="455">
        <v>45545</v>
      </c>
      <c r="Y102" s="456" t="s">
        <v>74</v>
      </c>
      <c r="Z102" s="455">
        <v>45574</v>
      </c>
      <c r="AA102" s="251">
        <f t="shared" si="5"/>
        <v>29</v>
      </c>
      <c r="AB102" s="67">
        <v>0</v>
      </c>
      <c r="AC102" s="75">
        <v>0</v>
      </c>
      <c r="AD102" s="67">
        <v>0</v>
      </c>
      <c r="AE102" s="457" t="s">
        <v>74</v>
      </c>
      <c r="AF102" s="251">
        <f t="shared" si="6"/>
        <v>0</v>
      </c>
      <c r="AG102" s="67">
        <v>0</v>
      </c>
      <c r="AH102" s="67">
        <v>0</v>
      </c>
      <c r="AI102" s="457" t="s">
        <v>74</v>
      </c>
      <c r="AJ102" s="67">
        <v>0</v>
      </c>
      <c r="AK102" s="457" t="s">
        <v>74</v>
      </c>
      <c r="AL102" s="457" t="s">
        <v>74</v>
      </c>
      <c r="AM102" s="188">
        <f t="shared" si="7"/>
        <v>0</v>
      </c>
      <c r="AN102" s="463">
        <f>+K102+AC102-AH102</f>
        <v>4000000</v>
      </c>
      <c r="AO102" s="67" t="s">
        <v>66</v>
      </c>
      <c r="AP102" s="489">
        <v>4000000</v>
      </c>
      <c r="AQ102" s="67" t="s">
        <v>94</v>
      </c>
      <c r="AR102" s="74">
        <v>0</v>
      </c>
      <c r="AS102" s="457" t="s">
        <v>74</v>
      </c>
      <c r="AT102" s="496">
        <f t="shared" si="8"/>
        <v>0</v>
      </c>
      <c r="AU102" s="203">
        <v>4000000</v>
      </c>
      <c r="AV102" s="83">
        <f t="shared" si="9"/>
        <v>0</v>
      </c>
      <c r="AW102" s="457" t="s">
        <v>74</v>
      </c>
      <c r="AX102" s="74" t="s">
        <v>95</v>
      </c>
      <c r="AY102" s="332" t="s">
        <v>1987</v>
      </c>
      <c r="AZ102" s="68" t="s">
        <v>66</v>
      </c>
      <c r="BA102" s="68" t="s">
        <v>239</v>
      </c>
    </row>
    <row r="103" spans="2:53" s="207" customFormat="1" ht="14.25" customHeight="1" x14ac:dyDescent="0.25">
      <c r="B103" s="68">
        <v>2024</v>
      </c>
      <c r="C103" s="68">
        <v>891780111</v>
      </c>
      <c r="D103" s="88" t="s">
        <v>64</v>
      </c>
      <c r="E103" s="74" t="s">
        <v>1988</v>
      </c>
      <c r="F103" s="332" t="s">
        <v>1989</v>
      </c>
      <c r="G103" s="67">
        <v>0</v>
      </c>
      <c r="H103" s="67" t="s">
        <v>72</v>
      </c>
      <c r="I103" s="68" t="s">
        <v>723</v>
      </c>
      <c r="J103" s="74" t="s">
        <v>1990</v>
      </c>
      <c r="K103" s="86">
        <v>24333120</v>
      </c>
      <c r="L103" s="68" t="s">
        <v>67</v>
      </c>
      <c r="M103" s="72" t="s">
        <v>1399</v>
      </c>
      <c r="N103" s="459">
        <v>900763287</v>
      </c>
      <c r="O103" s="454">
        <v>1634</v>
      </c>
      <c r="P103" s="455">
        <v>45491</v>
      </c>
      <c r="Q103" s="203">
        <v>45000000</v>
      </c>
      <c r="R103" s="455">
        <v>45545</v>
      </c>
      <c r="S103" s="203">
        <f>+K103</f>
        <v>24333120</v>
      </c>
      <c r="T103" s="67" t="s">
        <v>66</v>
      </c>
      <c r="U103" s="86">
        <v>9870028</v>
      </c>
      <c r="V103" s="72" t="s">
        <v>1991</v>
      </c>
      <c r="W103" s="455">
        <v>45545</v>
      </c>
      <c r="X103" s="455">
        <v>45545</v>
      </c>
      <c r="Y103" s="456" t="s">
        <v>74</v>
      </c>
      <c r="Z103" s="455">
        <v>45574</v>
      </c>
      <c r="AA103" s="251">
        <f t="shared" si="5"/>
        <v>29</v>
      </c>
      <c r="AB103" s="67">
        <v>0</v>
      </c>
      <c r="AC103" s="75">
        <v>0</v>
      </c>
      <c r="AD103" s="67">
        <v>0</v>
      </c>
      <c r="AE103" s="457" t="s">
        <v>74</v>
      </c>
      <c r="AF103" s="251">
        <f t="shared" si="6"/>
        <v>0</v>
      </c>
      <c r="AG103" s="67">
        <v>0</v>
      </c>
      <c r="AH103" s="67">
        <v>0</v>
      </c>
      <c r="AI103" s="457" t="s">
        <v>74</v>
      </c>
      <c r="AJ103" s="67">
        <v>0</v>
      </c>
      <c r="AK103" s="457" t="s">
        <v>74</v>
      </c>
      <c r="AL103" s="457" t="s">
        <v>74</v>
      </c>
      <c r="AM103" s="188">
        <f t="shared" si="7"/>
        <v>0</v>
      </c>
      <c r="AN103" s="463">
        <f>+K103+AC103-AH103</f>
        <v>24333120</v>
      </c>
      <c r="AO103" s="67" t="s">
        <v>66</v>
      </c>
      <c r="AP103" s="489">
        <v>24333120</v>
      </c>
      <c r="AQ103" s="67" t="s">
        <v>94</v>
      </c>
      <c r="AR103" s="74">
        <v>0</v>
      </c>
      <c r="AS103" s="457" t="s">
        <v>74</v>
      </c>
      <c r="AT103" s="496">
        <f t="shared" si="8"/>
        <v>24333120</v>
      </c>
      <c r="AU103" s="203">
        <v>0</v>
      </c>
      <c r="AV103" s="83">
        <f t="shared" si="9"/>
        <v>1</v>
      </c>
      <c r="AW103" s="457" t="s">
        <v>74</v>
      </c>
      <c r="AX103" s="74" t="s">
        <v>95</v>
      </c>
      <c r="AY103" s="332" t="s">
        <v>1992</v>
      </c>
      <c r="AZ103" s="68" t="s">
        <v>66</v>
      </c>
      <c r="BA103" s="68" t="s">
        <v>239</v>
      </c>
    </row>
    <row r="104" spans="2:53" s="207" customFormat="1" ht="14.25" customHeight="1" x14ac:dyDescent="0.25">
      <c r="B104" s="68">
        <v>2024</v>
      </c>
      <c r="C104" s="68">
        <v>891780111</v>
      </c>
      <c r="D104" s="88" t="s">
        <v>64</v>
      </c>
      <c r="E104" s="74" t="s">
        <v>1993</v>
      </c>
      <c r="F104" s="332" t="s">
        <v>1994</v>
      </c>
      <c r="G104" s="67">
        <v>0</v>
      </c>
      <c r="H104" s="67" t="s">
        <v>72</v>
      </c>
      <c r="I104" s="68" t="s">
        <v>723</v>
      </c>
      <c r="J104" s="74" t="s">
        <v>1995</v>
      </c>
      <c r="K104" s="86">
        <v>5783400</v>
      </c>
      <c r="L104" s="68" t="s">
        <v>67</v>
      </c>
      <c r="M104" s="72" t="s">
        <v>1399</v>
      </c>
      <c r="N104" s="459">
        <v>900763287</v>
      </c>
      <c r="O104" s="454">
        <v>2096</v>
      </c>
      <c r="P104" s="455">
        <v>45544</v>
      </c>
      <c r="Q104" s="203">
        <v>53200000</v>
      </c>
      <c r="R104" s="455">
        <v>45546</v>
      </c>
      <c r="S104" s="203">
        <f>+K104</f>
        <v>5783400</v>
      </c>
      <c r="T104" s="67" t="s">
        <v>66</v>
      </c>
      <c r="U104" s="316">
        <v>77105457</v>
      </c>
      <c r="V104" s="72" t="s">
        <v>1996</v>
      </c>
      <c r="W104" s="455">
        <v>45546</v>
      </c>
      <c r="X104" s="455">
        <v>45546</v>
      </c>
      <c r="Y104" s="456" t="s">
        <v>74</v>
      </c>
      <c r="Z104" s="455">
        <v>45575</v>
      </c>
      <c r="AA104" s="251">
        <f t="shared" si="5"/>
        <v>29</v>
      </c>
      <c r="AB104" s="67">
        <v>0</v>
      </c>
      <c r="AC104" s="75">
        <v>0</v>
      </c>
      <c r="AD104" s="67">
        <v>0</v>
      </c>
      <c r="AE104" s="457" t="s">
        <v>74</v>
      </c>
      <c r="AF104" s="251">
        <f t="shared" si="6"/>
        <v>0</v>
      </c>
      <c r="AG104" s="67">
        <v>0</v>
      </c>
      <c r="AH104" s="67">
        <v>0</v>
      </c>
      <c r="AI104" s="457" t="s">
        <v>74</v>
      </c>
      <c r="AJ104" s="67">
        <v>0</v>
      </c>
      <c r="AK104" s="457" t="s">
        <v>74</v>
      </c>
      <c r="AL104" s="457" t="s">
        <v>74</v>
      </c>
      <c r="AM104" s="188">
        <f t="shared" si="7"/>
        <v>0</v>
      </c>
      <c r="AN104" s="463">
        <f>+K104+AC104-AH104</f>
        <v>5783400</v>
      </c>
      <c r="AO104" s="67" t="s">
        <v>66</v>
      </c>
      <c r="AP104" s="489">
        <v>5783400</v>
      </c>
      <c r="AQ104" s="67" t="s">
        <v>94</v>
      </c>
      <c r="AR104" s="74">
        <v>0</v>
      </c>
      <c r="AS104" s="457" t="s">
        <v>74</v>
      </c>
      <c r="AT104" s="496">
        <f t="shared" si="8"/>
        <v>0</v>
      </c>
      <c r="AU104" s="203">
        <v>5783400</v>
      </c>
      <c r="AV104" s="83">
        <f t="shared" si="9"/>
        <v>0</v>
      </c>
      <c r="AW104" s="457" t="s">
        <v>74</v>
      </c>
      <c r="AX104" s="74" t="s">
        <v>95</v>
      </c>
      <c r="AY104" s="332" t="s">
        <v>1997</v>
      </c>
      <c r="AZ104" s="68" t="s">
        <v>66</v>
      </c>
      <c r="BA104" s="68" t="s">
        <v>239</v>
      </c>
    </row>
    <row r="105" spans="2:53" s="207" customFormat="1" ht="14.25" customHeight="1" x14ac:dyDescent="0.25">
      <c r="B105" s="68">
        <v>2024</v>
      </c>
      <c r="C105" s="68">
        <v>891780111</v>
      </c>
      <c r="D105" s="88" t="s">
        <v>64</v>
      </c>
      <c r="E105" s="74" t="s">
        <v>1998</v>
      </c>
      <c r="F105" s="332" t="s">
        <v>1999</v>
      </c>
      <c r="G105" s="67">
        <v>0</v>
      </c>
      <c r="H105" s="67" t="s">
        <v>72</v>
      </c>
      <c r="I105" s="68" t="s">
        <v>723</v>
      </c>
      <c r="J105" s="74" t="s">
        <v>2000</v>
      </c>
      <c r="K105" s="86">
        <v>8143408</v>
      </c>
      <c r="L105" s="68" t="s">
        <v>67</v>
      </c>
      <c r="M105" s="72" t="s">
        <v>1399</v>
      </c>
      <c r="N105" s="459">
        <v>900763287</v>
      </c>
      <c r="O105" s="454">
        <v>1704</v>
      </c>
      <c r="P105" s="455">
        <v>45497</v>
      </c>
      <c r="Q105" s="203">
        <v>50000000</v>
      </c>
      <c r="R105" s="455">
        <v>45546</v>
      </c>
      <c r="S105" s="203">
        <f>+K105</f>
        <v>8143408</v>
      </c>
      <c r="T105" s="67" t="s">
        <v>66</v>
      </c>
      <c r="U105" s="86">
        <v>79857491</v>
      </c>
      <c r="V105" s="72" t="s">
        <v>2001</v>
      </c>
      <c r="W105" s="455">
        <v>45546</v>
      </c>
      <c r="X105" s="455">
        <v>45546</v>
      </c>
      <c r="Y105" s="456" t="s">
        <v>74</v>
      </c>
      <c r="Z105" s="455">
        <v>45575</v>
      </c>
      <c r="AA105" s="251">
        <f t="shared" si="5"/>
        <v>29</v>
      </c>
      <c r="AB105" s="67">
        <v>0</v>
      </c>
      <c r="AC105" s="75">
        <v>0</v>
      </c>
      <c r="AD105" s="67">
        <v>0</v>
      </c>
      <c r="AE105" s="457" t="s">
        <v>74</v>
      </c>
      <c r="AF105" s="251">
        <f t="shared" si="6"/>
        <v>0</v>
      </c>
      <c r="AG105" s="67">
        <v>0</v>
      </c>
      <c r="AH105" s="67">
        <v>0</v>
      </c>
      <c r="AI105" s="457" t="s">
        <v>74</v>
      </c>
      <c r="AJ105" s="67">
        <v>0</v>
      </c>
      <c r="AK105" s="457" t="s">
        <v>74</v>
      </c>
      <c r="AL105" s="457" t="s">
        <v>74</v>
      </c>
      <c r="AM105" s="188">
        <f t="shared" si="7"/>
        <v>0</v>
      </c>
      <c r="AN105" s="463">
        <f>+K105+AC105-AH105</f>
        <v>8143408</v>
      </c>
      <c r="AO105" s="67" t="s">
        <v>66</v>
      </c>
      <c r="AP105" s="489">
        <v>8143408</v>
      </c>
      <c r="AQ105" s="67" t="s">
        <v>94</v>
      </c>
      <c r="AR105" s="74">
        <v>0</v>
      </c>
      <c r="AS105" s="457" t="s">
        <v>74</v>
      </c>
      <c r="AT105" s="496">
        <f t="shared" si="8"/>
        <v>8143408</v>
      </c>
      <c r="AU105" s="203">
        <v>0</v>
      </c>
      <c r="AV105" s="83">
        <f t="shared" si="9"/>
        <v>1</v>
      </c>
      <c r="AW105" s="457" t="s">
        <v>74</v>
      </c>
      <c r="AX105" s="74" t="s">
        <v>95</v>
      </c>
      <c r="AY105" s="332" t="s">
        <v>2002</v>
      </c>
      <c r="AZ105" s="68" t="s">
        <v>66</v>
      </c>
      <c r="BA105" s="68" t="s">
        <v>239</v>
      </c>
    </row>
    <row r="106" spans="2:53" s="207" customFormat="1" ht="14.25" customHeight="1" x14ac:dyDescent="0.25">
      <c r="B106" s="68">
        <v>2024</v>
      </c>
      <c r="C106" s="68">
        <v>891780111</v>
      </c>
      <c r="D106" s="88" t="s">
        <v>64</v>
      </c>
      <c r="E106" s="74" t="s">
        <v>2003</v>
      </c>
      <c r="F106" s="332" t="s">
        <v>2004</v>
      </c>
      <c r="G106" s="67">
        <v>0</v>
      </c>
      <c r="H106" s="67" t="s">
        <v>72</v>
      </c>
      <c r="I106" s="68" t="s">
        <v>723</v>
      </c>
      <c r="J106" s="74" t="s">
        <v>2005</v>
      </c>
      <c r="K106" s="86">
        <v>2979998</v>
      </c>
      <c r="L106" s="68" t="s">
        <v>67</v>
      </c>
      <c r="M106" s="72" t="s">
        <v>1399</v>
      </c>
      <c r="N106" s="459">
        <v>900763287</v>
      </c>
      <c r="O106" s="454">
        <v>1703</v>
      </c>
      <c r="P106" s="455">
        <v>45497</v>
      </c>
      <c r="Q106" s="203">
        <v>50000000</v>
      </c>
      <c r="R106" s="455">
        <v>45547</v>
      </c>
      <c r="S106" s="203">
        <f>+K106</f>
        <v>2979998</v>
      </c>
      <c r="T106" s="67" t="s">
        <v>66</v>
      </c>
      <c r="U106" s="86">
        <v>79857491</v>
      </c>
      <c r="V106" s="72" t="s">
        <v>2001</v>
      </c>
      <c r="W106" s="455">
        <v>45547</v>
      </c>
      <c r="X106" s="455">
        <v>45547</v>
      </c>
      <c r="Y106" s="456" t="s">
        <v>74</v>
      </c>
      <c r="Z106" s="455">
        <v>45576</v>
      </c>
      <c r="AA106" s="251">
        <f t="shared" si="5"/>
        <v>29</v>
      </c>
      <c r="AB106" s="67">
        <v>0</v>
      </c>
      <c r="AC106" s="75">
        <v>0</v>
      </c>
      <c r="AD106" s="67">
        <v>0</v>
      </c>
      <c r="AE106" s="457" t="s">
        <v>74</v>
      </c>
      <c r="AF106" s="251">
        <f t="shared" si="6"/>
        <v>0</v>
      </c>
      <c r="AG106" s="67">
        <v>0</v>
      </c>
      <c r="AH106" s="67">
        <v>0</v>
      </c>
      <c r="AI106" s="457" t="s">
        <v>74</v>
      </c>
      <c r="AJ106" s="67">
        <v>0</v>
      </c>
      <c r="AK106" s="457" t="s">
        <v>74</v>
      </c>
      <c r="AL106" s="457" t="s">
        <v>74</v>
      </c>
      <c r="AM106" s="188">
        <f t="shared" si="7"/>
        <v>0</v>
      </c>
      <c r="AN106" s="463">
        <f>+K106+AC106-AH106</f>
        <v>2979998</v>
      </c>
      <c r="AO106" s="67" t="s">
        <v>66</v>
      </c>
      <c r="AP106" s="489">
        <v>2979998</v>
      </c>
      <c r="AQ106" s="67" t="s">
        <v>94</v>
      </c>
      <c r="AR106" s="74">
        <v>0</v>
      </c>
      <c r="AS106" s="457" t="s">
        <v>74</v>
      </c>
      <c r="AT106" s="496">
        <f t="shared" si="8"/>
        <v>2979998</v>
      </c>
      <c r="AU106" s="203">
        <v>0</v>
      </c>
      <c r="AV106" s="83">
        <f t="shared" si="9"/>
        <v>1</v>
      </c>
      <c r="AW106" s="457" t="s">
        <v>74</v>
      </c>
      <c r="AX106" s="74" t="s">
        <v>95</v>
      </c>
      <c r="AY106" s="332" t="s">
        <v>2006</v>
      </c>
      <c r="AZ106" s="68" t="s">
        <v>66</v>
      </c>
      <c r="BA106" s="68" t="s">
        <v>239</v>
      </c>
    </row>
    <row r="107" spans="2:53" s="207" customFormat="1" ht="14.25" customHeight="1" x14ac:dyDescent="0.25">
      <c r="B107" s="68">
        <v>2024</v>
      </c>
      <c r="C107" s="68">
        <v>891780111</v>
      </c>
      <c r="D107" s="88" t="s">
        <v>64</v>
      </c>
      <c r="E107" s="74" t="s">
        <v>2007</v>
      </c>
      <c r="F107" s="332" t="s">
        <v>2008</v>
      </c>
      <c r="G107" s="67">
        <v>0</v>
      </c>
      <c r="H107" s="67" t="s">
        <v>72</v>
      </c>
      <c r="I107" s="68" t="s">
        <v>723</v>
      </c>
      <c r="J107" s="74" t="s">
        <v>2009</v>
      </c>
      <c r="K107" s="86">
        <v>2469000</v>
      </c>
      <c r="L107" s="68" t="s">
        <v>67</v>
      </c>
      <c r="M107" s="72" t="s">
        <v>2010</v>
      </c>
      <c r="N107" s="459">
        <v>900428481</v>
      </c>
      <c r="O107" s="454">
        <v>1703</v>
      </c>
      <c r="P107" s="455">
        <v>45497</v>
      </c>
      <c r="Q107" s="203">
        <v>50000000</v>
      </c>
      <c r="R107" s="455">
        <v>45548</v>
      </c>
      <c r="S107" s="203">
        <f>+K107</f>
        <v>2469000</v>
      </c>
      <c r="T107" s="67" t="s">
        <v>66</v>
      </c>
      <c r="U107" s="86">
        <v>79857491</v>
      </c>
      <c r="V107" s="72" t="s">
        <v>2001</v>
      </c>
      <c r="W107" s="455">
        <v>45548</v>
      </c>
      <c r="X107" s="455">
        <v>45548</v>
      </c>
      <c r="Y107" s="456" t="s">
        <v>74</v>
      </c>
      <c r="Z107" s="455">
        <v>45608</v>
      </c>
      <c r="AA107" s="251">
        <f t="shared" si="5"/>
        <v>60</v>
      </c>
      <c r="AB107" s="67">
        <v>0</v>
      </c>
      <c r="AC107" s="75">
        <v>0</v>
      </c>
      <c r="AD107" s="67">
        <v>0</v>
      </c>
      <c r="AE107" s="457" t="s">
        <v>74</v>
      </c>
      <c r="AF107" s="251">
        <f t="shared" si="6"/>
        <v>0</v>
      </c>
      <c r="AG107" s="67">
        <v>0</v>
      </c>
      <c r="AH107" s="67">
        <v>0</v>
      </c>
      <c r="AI107" s="457" t="s">
        <v>74</v>
      </c>
      <c r="AJ107" s="67">
        <v>0</v>
      </c>
      <c r="AK107" s="457" t="s">
        <v>74</v>
      </c>
      <c r="AL107" s="457" t="s">
        <v>74</v>
      </c>
      <c r="AM107" s="188">
        <f t="shared" si="7"/>
        <v>0</v>
      </c>
      <c r="AN107" s="463">
        <f>+K107+AC107-AH107</f>
        <v>2469000</v>
      </c>
      <c r="AO107" s="67" t="s">
        <v>66</v>
      </c>
      <c r="AP107" s="489">
        <v>2469000</v>
      </c>
      <c r="AQ107" s="67" t="s">
        <v>94</v>
      </c>
      <c r="AR107" s="74">
        <v>0</v>
      </c>
      <c r="AS107" s="457" t="s">
        <v>74</v>
      </c>
      <c r="AT107" s="496">
        <f t="shared" si="8"/>
        <v>0</v>
      </c>
      <c r="AU107" s="203">
        <v>2469000</v>
      </c>
      <c r="AV107" s="83">
        <f t="shared" si="9"/>
        <v>0</v>
      </c>
      <c r="AW107" s="457" t="s">
        <v>74</v>
      </c>
      <c r="AX107" s="74" t="s">
        <v>95</v>
      </c>
      <c r="AY107" s="332" t="s">
        <v>2011</v>
      </c>
      <c r="AZ107" s="68" t="s">
        <v>66</v>
      </c>
      <c r="BA107" s="68" t="s">
        <v>239</v>
      </c>
    </row>
    <row r="108" spans="2:53" s="207" customFormat="1" ht="14.25" customHeight="1" x14ac:dyDescent="0.25">
      <c r="B108" s="68">
        <v>2024</v>
      </c>
      <c r="C108" s="68">
        <v>891780111</v>
      </c>
      <c r="D108" s="88" t="s">
        <v>64</v>
      </c>
      <c r="E108" s="74" t="s">
        <v>2012</v>
      </c>
      <c r="F108" s="332" t="s">
        <v>2013</v>
      </c>
      <c r="G108" s="67">
        <v>0</v>
      </c>
      <c r="H108" s="67" t="s">
        <v>72</v>
      </c>
      <c r="I108" s="68" t="s">
        <v>723</v>
      </c>
      <c r="J108" s="74" t="s">
        <v>2014</v>
      </c>
      <c r="K108" s="86">
        <v>1725500</v>
      </c>
      <c r="L108" s="68" t="s">
        <v>67</v>
      </c>
      <c r="M108" s="72" t="s">
        <v>2015</v>
      </c>
      <c r="N108" s="459">
        <v>830145062</v>
      </c>
      <c r="O108" s="454">
        <v>441</v>
      </c>
      <c r="P108" s="455">
        <v>45344</v>
      </c>
      <c r="Q108" s="203">
        <v>270522388</v>
      </c>
      <c r="R108" s="455">
        <v>45551</v>
      </c>
      <c r="S108" s="203">
        <f>+K108</f>
        <v>1725500</v>
      </c>
      <c r="T108" s="67" t="s">
        <v>66</v>
      </c>
      <c r="U108" s="316">
        <v>7597888</v>
      </c>
      <c r="V108" s="72" t="s">
        <v>1771</v>
      </c>
      <c r="W108" s="455">
        <v>45551</v>
      </c>
      <c r="X108" s="455">
        <v>45551</v>
      </c>
      <c r="Y108" s="456" t="s">
        <v>74</v>
      </c>
      <c r="Z108" s="455">
        <v>45580</v>
      </c>
      <c r="AA108" s="251">
        <f t="shared" si="5"/>
        <v>29</v>
      </c>
      <c r="AB108" s="67">
        <v>0</v>
      </c>
      <c r="AC108" s="75">
        <v>0</v>
      </c>
      <c r="AD108" s="67">
        <v>0</v>
      </c>
      <c r="AE108" s="457" t="s">
        <v>74</v>
      </c>
      <c r="AF108" s="251">
        <f t="shared" si="6"/>
        <v>0</v>
      </c>
      <c r="AG108" s="67">
        <v>0</v>
      </c>
      <c r="AH108" s="67">
        <v>0</v>
      </c>
      <c r="AI108" s="457" t="s">
        <v>74</v>
      </c>
      <c r="AJ108" s="67">
        <v>0</v>
      </c>
      <c r="AK108" s="457" t="s">
        <v>74</v>
      </c>
      <c r="AL108" s="457" t="s">
        <v>74</v>
      </c>
      <c r="AM108" s="188">
        <f t="shared" si="7"/>
        <v>0</v>
      </c>
      <c r="AN108" s="463">
        <f>+K108+AC108-AH108</f>
        <v>1725500</v>
      </c>
      <c r="AO108" s="67" t="s">
        <v>94</v>
      </c>
      <c r="AP108" s="489">
        <v>0</v>
      </c>
      <c r="AQ108" s="67" t="s">
        <v>94</v>
      </c>
      <c r="AR108" s="74">
        <v>0</v>
      </c>
      <c r="AS108" s="457" t="s">
        <v>74</v>
      </c>
      <c r="AT108" s="496">
        <f t="shared" si="8"/>
        <v>1725500</v>
      </c>
      <c r="AU108" s="497">
        <v>0</v>
      </c>
      <c r="AV108" s="83">
        <f t="shared" si="9"/>
        <v>1</v>
      </c>
      <c r="AW108" s="457" t="s">
        <v>74</v>
      </c>
      <c r="AX108" s="74" t="s">
        <v>95</v>
      </c>
      <c r="AY108" s="332" t="s">
        <v>2016</v>
      </c>
      <c r="AZ108" s="68" t="s">
        <v>66</v>
      </c>
      <c r="BA108" s="68" t="s">
        <v>239</v>
      </c>
    </row>
    <row r="109" spans="2:53" s="207" customFormat="1" ht="14.25" customHeight="1" x14ac:dyDescent="0.25">
      <c r="B109" s="68">
        <v>2024</v>
      </c>
      <c r="C109" s="68">
        <v>891780111</v>
      </c>
      <c r="D109" s="88" t="s">
        <v>64</v>
      </c>
      <c r="E109" s="74" t="s">
        <v>2017</v>
      </c>
      <c r="F109" s="332" t="s">
        <v>2018</v>
      </c>
      <c r="G109" s="67">
        <v>0</v>
      </c>
      <c r="H109" s="67" t="s">
        <v>72</v>
      </c>
      <c r="I109" s="68" t="s">
        <v>723</v>
      </c>
      <c r="J109" s="74" t="s">
        <v>2019</v>
      </c>
      <c r="K109" s="86">
        <v>221640</v>
      </c>
      <c r="L109" s="68" t="s">
        <v>67</v>
      </c>
      <c r="M109" s="72" t="s">
        <v>1826</v>
      </c>
      <c r="N109" s="459">
        <v>819005564</v>
      </c>
      <c r="O109" s="454">
        <v>1641</v>
      </c>
      <c r="P109" s="455">
        <v>45491</v>
      </c>
      <c r="Q109" s="203">
        <v>39520000</v>
      </c>
      <c r="R109" s="455">
        <v>45553</v>
      </c>
      <c r="S109" s="203">
        <f>+K109</f>
        <v>221640</v>
      </c>
      <c r="T109" s="67" t="s">
        <v>66</v>
      </c>
      <c r="U109" s="86">
        <v>55221172</v>
      </c>
      <c r="V109" s="72" t="s">
        <v>1877</v>
      </c>
      <c r="W109" s="455">
        <v>45553</v>
      </c>
      <c r="X109" s="455">
        <v>45553</v>
      </c>
      <c r="Y109" s="456" t="s">
        <v>74</v>
      </c>
      <c r="Z109" s="455">
        <v>45582</v>
      </c>
      <c r="AA109" s="251">
        <f t="shared" si="5"/>
        <v>29</v>
      </c>
      <c r="AB109" s="67">
        <v>0</v>
      </c>
      <c r="AC109" s="75">
        <v>0</v>
      </c>
      <c r="AD109" s="67">
        <v>0</v>
      </c>
      <c r="AE109" s="457" t="s">
        <v>74</v>
      </c>
      <c r="AF109" s="251">
        <f t="shared" si="6"/>
        <v>0</v>
      </c>
      <c r="AG109" s="67">
        <v>0</v>
      </c>
      <c r="AH109" s="67">
        <v>0</v>
      </c>
      <c r="AI109" s="457" t="s">
        <v>74</v>
      </c>
      <c r="AJ109" s="67">
        <v>0</v>
      </c>
      <c r="AK109" s="457" t="s">
        <v>74</v>
      </c>
      <c r="AL109" s="457" t="s">
        <v>74</v>
      </c>
      <c r="AM109" s="188">
        <f t="shared" si="7"/>
        <v>0</v>
      </c>
      <c r="AN109" s="463">
        <f>+K109+AC109-AH109</f>
        <v>221640</v>
      </c>
      <c r="AO109" s="67" t="s">
        <v>66</v>
      </c>
      <c r="AP109" s="489">
        <v>221640</v>
      </c>
      <c r="AQ109" s="67" t="s">
        <v>94</v>
      </c>
      <c r="AR109" s="74">
        <v>0</v>
      </c>
      <c r="AS109" s="457" t="s">
        <v>74</v>
      </c>
      <c r="AT109" s="496">
        <f t="shared" si="8"/>
        <v>0</v>
      </c>
      <c r="AU109" s="203">
        <v>221640</v>
      </c>
      <c r="AV109" s="83">
        <f t="shared" si="9"/>
        <v>0</v>
      </c>
      <c r="AW109" s="457" t="s">
        <v>74</v>
      </c>
      <c r="AX109" s="74" t="s">
        <v>95</v>
      </c>
      <c r="AY109" s="332" t="s">
        <v>2020</v>
      </c>
      <c r="AZ109" s="68" t="s">
        <v>66</v>
      </c>
      <c r="BA109" s="68" t="s">
        <v>239</v>
      </c>
    </row>
    <row r="110" spans="2:53" s="207" customFormat="1" ht="14.25" customHeight="1" x14ac:dyDescent="0.25">
      <c r="B110" s="68">
        <v>2024</v>
      </c>
      <c r="C110" s="68">
        <v>891780111</v>
      </c>
      <c r="D110" s="88" t="s">
        <v>64</v>
      </c>
      <c r="E110" s="74" t="s">
        <v>2021</v>
      </c>
      <c r="F110" s="332" t="s">
        <v>2022</v>
      </c>
      <c r="G110" s="67">
        <v>0</v>
      </c>
      <c r="H110" s="67" t="s">
        <v>72</v>
      </c>
      <c r="I110" s="68" t="s">
        <v>723</v>
      </c>
      <c r="J110" s="74" t="s">
        <v>2023</v>
      </c>
      <c r="K110" s="86">
        <v>32896637</v>
      </c>
      <c r="L110" s="68" t="s">
        <v>67</v>
      </c>
      <c r="M110" s="72" t="s">
        <v>2024</v>
      </c>
      <c r="N110" s="459">
        <v>900355024</v>
      </c>
      <c r="O110" s="454">
        <v>496</v>
      </c>
      <c r="P110" s="455">
        <v>45349</v>
      </c>
      <c r="Q110" s="203">
        <v>281395907</v>
      </c>
      <c r="R110" s="455">
        <v>45553</v>
      </c>
      <c r="S110" s="203">
        <f>+K110</f>
        <v>32896637</v>
      </c>
      <c r="T110" s="67" t="s">
        <v>66</v>
      </c>
      <c r="U110" s="316">
        <v>77105457</v>
      </c>
      <c r="V110" s="72" t="s">
        <v>2025</v>
      </c>
      <c r="W110" s="455">
        <v>45553</v>
      </c>
      <c r="X110" s="455">
        <v>45553</v>
      </c>
      <c r="Y110" s="456" t="s">
        <v>74</v>
      </c>
      <c r="Z110" s="455">
        <v>45613</v>
      </c>
      <c r="AA110" s="251">
        <f t="shared" si="5"/>
        <v>60</v>
      </c>
      <c r="AB110" s="67">
        <v>0</v>
      </c>
      <c r="AC110" s="75">
        <v>0</v>
      </c>
      <c r="AD110" s="67">
        <v>0</v>
      </c>
      <c r="AE110" s="457" t="s">
        <v>74</v>
      </c>
      <c r="AF110" s="251">
        <f t="shared" si="6"/>
        <v>0</v>
      </c>
      <c r="AG110" s="67">
        <v>0</v>
      </c>
      <c r="AH110" s="67">
        <v>0</v>
      </c>
      <c r="AI110" s="457" t="s">
        <v>74</v>
      </c>
      <c r="AJ110" s="67">
        <v>0</v>
      </c>
      <c r="AK110" s="457" t="s">
        <v>74</v>
      </c>
      <c r="AL110" s="457" t="s">
        <v>74</v>
      </c>
      <c r="AM110" s="188">
        <f t="shared" si="7"/>
        <v>0</v>
      </c>
      <c r="AN110" s="463">
        <f>+K110+AC110-AH110</f>
        <v>32896637</v>
      </c>
      <c r="AO110" s="67" t="s">
        <v>94</v>
      </c>
      <c r="AP110" s="489">
        <v>0</v>
      </c>
      <c r="AQ110" s="67" t="s">
        <v>94</v>
      </c>
      <c r="AR110" s="74">
        <v>0</v>
      </c>
      <c r="AS110" s="457" t="s">
        <v>74</v>
      </c>
      <c r="AT110" s="496">
        <f t="shared" si="8"/>
        <v>0</v>
      </c>
      <c r="AU110" s="203">
        <v>32896637</v>
      </c>
      <c r="AV110" s="83">
        <f t="shared" si="9"/>
        <v>0</v>
      </c>
      <c r="AW110" s="457" t="s">
        <v>74</v>
      </c>
      <c r="AX110" s="74" t="s">
        <v>95</v>
      </c>
      <c r="AY110" s="332" t="s">
        <v>2026</v>
      </c>
      <c r="AZ110" s="68" t="s">
        <v>66</v>
      </c>
      <c r="BA110" s="68" t="s">
        <v>239</v>
      </c>
    </row>
    <row r="111" spans="2:53" s="207" customFormat="1" ht="14.25" customHeight="1" x14ac:dyDescent="0.25">
      <c r="B111" s="68">
        <v>2024</v>
      </c>
      <c r="C111" s="68">
        <v>891780111</v>
      </c>
      <c r="D111" s="88" t="s">
        <v>64</v>
      </c>
      <c r="E111" s="74" t="s">
        <v>2027</v>
      </c>
      <c r="F111" s="332" t="s">
        <v>2028</v>
      </c>
      <c r="G111" s="67">
        <v>0</v>
      </c>
      <c r="H111" s="67" t="s">
        <v>72</v>
      </c>
      <c r="I111" s="68" t="s">
        <v>723</v>
      </c>
      <c r="J111" s="74" t="s">
        <v>2029</v>
      </c>
      <c r="K111" s="86">
        <v>8960000</v>
      </c>
      <c r="L111" s="68" t="s">
        <v>67</v>
      </c>
      <c r="M111" s="72" t="s">
        <v>1399</v>
      </c>
      <c r="N111" s="459">
        <v>900763287</v>
      </c>
      <c r="O111" s="454">
        <v>1637</v>
      </c>
      <c r="P111" s="455">
        <v>45491</v>
      </c>
      <c r="Q111" s="203">
        <v>34500000</v>
      </c>
      <c r="R111" s="455">
        <v>45553</v>
      </c>
      <c r="S111" s="203">
        <f>+K111</f>
        <v>8960000</v>
      </c>
      <c r="T111" s="67" t="s">
        <v>66</v>
      </c>
      <c r="U111" s="86">
        <v>84091773</v>
      </c>
      <c r="V111" s="72" t="s">
        <v>2030</v>
      </c>
      <c r="W111" s="455">
        <v>45553</v>
      </c>
      <c r="X111" s="455">
        <v>45553</v>
      </c>
      <c r="Y111" s="456" t="s">
        <v>74</v>
      </c>
      <c r="Z111" s="455">
        <v>45582</v>
      </c>
      <c r="AA111" s="251">
        <f t="shared" si="5"/>
        <v>29</v>
      </c>
      <c r="AB111" s="67">
        <v>0</v>
      </c>
      <c r="AC111" s="75">
        <v>0</v>
      </c>
      <c r="AD111" s="67">
        <v>0</v>
      </c>
      <c r="AE111" s="457" t="s">
        <v>74</v>
      </c>
      <c r="AF111" s="251">
        <f t="shared" si="6"/>
        <v>0</v>
      </c>
      <c r="AG111" s="67">
        <v>0</v>
      </c>
      <c r="AH111" s="67">
        <v>0</v>
      </c>
      <c r="AI111" s="457" t="s">
        <v>74</v>
      </c>
      <c r="AJ111" s="67">
        <v>0</v>
      </c>
      <c r="AK111" s="457" t="s">
        <v>74</v>
      </c>
      <c r="AL111" s="457" t="s">
        <v>74</v>
      </c>
      <c r="AM111" s="188">
        <f t="shared" si="7"/>
        <v>0</v>
      </c>
      <c r="AN111" s="463">
        <f>+K111+AC111-AH111</f>
        <v>8960000</v>
      </c>
      <c r="AO111" s="67" t="s">
        <v>66</v>
      </c>
      <c r="AP111" s="489">
        <v>8960000</v>
      </c>
      <c r="AQ111" s="67" t="s">
        <v>94</v>
      </c>
      <c r="AR111" s="74">
        <v>0</v>
      </c>
      <c r="AS111" s="457" t="s">
        <v>74</v>
      </c>
      <c r="AT111" s="496">
        <f t="shared" si="8"/>
        <v>8960000</v>
      </c>
      <c r="AU111" s="203">
        <v>0</v>
      </c>
      <c r="AV111" s="83">
        <f t="shared" si="9"/>
        <v>1</v>
      </c>
      <c r="AW111" s="457" t="s">
        <v>74</v>
      </c>
      <c r="AX111" s="74" t="s">
        <v>95</v>
      </c>
      <c r="AY111" s="332" t="s">
        <v>2031</v>
      </c>
      <c r="AZ111" s="68" t="s">
        <v>66</v>
      </c>
      <c r="BA111" s="68" t="s">
        <v>239</v>
      </c>
    </row>
    <row r="112" spans="2:53" s="207" customFormat="1" ht="14.25" customHeight="1" x14ac:dyDescent="0.25">
      <c r="B112" s="68">
        <v>2024</v>
      </c>
      <c r="C112" s="68">
        <v>891780111</v>
      </c>
      <c r="D112" s="88" t="s">
        <v>64</v>
      </c>
      <c r="E112" s="74" t="s">
        <v>2032</v>
      </c>
      <c r="F112" s="332" t="s">
        <v>2033</v>
      </c>
      <c r="G112" s="67">
        <v>0</v>
      </c>
      <c r="H112" s="67" t="s">
        <v>72</v>
      </c>
      <c r="I112" s="68" t="s">
        <v>723</v>
      </c>
      <c r="J112" s="74" t="s">
        <v>2034</v>
      </c>
      <c r="K112" s="86">
        <v>9120000</v>
      </c>
      <c r="L112" s="68" t="s">
        <v>67</v>
      </c>
      <c r="M112" s="72" t="s">
        <v>1696</v>
      </c>
      <c r="N112" s="459">
        <v>1124010239</v>
      </c>
      <c r="O112" s="454">
        <v>1751</v>
      </c>
      <c r="P112" s="455">
        <v>45505</v>
      </c>
      <c r="Q112" s="203">
        <v>59548736</v>
      </c>
      <c r="R112" s="455">
        <v>45558</v>
      </c>
      <c r="S112" s="203">
        <f>+K112</f>
        <v>9120000</v>
      </c>
      <c r="T112" s="67" t="s">
        <v>66</v>
      </c>
      <c r="U112" s="86">
        <v>57439768</v>
      </c>
      <c r="V112" s="72" t="s">
        <v>2035</v>
      </c>
      <c r="W112" s="455">
        <v>45558</v>
      </c>
      <c r="X112" s="455">
        <v>45558</v>
      </c>
      <c r="Y112" s="456" t="s">
        <v>74</v>
      </c>
      <c r="Z112" s="455">
        <v>45587</v>
      </c>
      <c r="AA112" s="251">
        <f t="shared" si="5"/>
        <v>29</v>
      </c>
      <c r="AB112" s="67">
        <v>0</v>
      </c>
      <c r="AC112" s="75">
        <v>0</v>
      </c>
      <c r="AD112" s="67">
        <v>0</v>
      </c>
      <c r="AE112" s="457" t="s">
        <v>74</v>
      </c>
      <c r="AF112" s="251">
        <f t="shared" si="6"/>
        <v>0</v>
      </c>
      <c r="AG112" s="67">
        <v>0</v>
      </c>
      <c r="AH112" s="67">
        <v>0</v>
      </c>
      <c r="AI112" s="457" t="s">
        <v>74</v>
      </c>
      <c r="AJ112" s="67">
        <v>0</v>
      </c>
      <c r="AK112" s="457" t="s">
        <v>74</v>
      </c>
      <c r="AL112" s="457" t="s">
        <v>74</v>
      </c>
      <c r="AM112" s="188">
        <f t="shared" si="7"/>
        <v>0</v>
      </c>
      <c r="AN112" s="463">
        <f>+K112+AC112-AH112</f>
        <v>9120000</v>
      </c>
      <c r="AO112" s="67" t="s">
        <v>66</v>
      </c>
      <c r="AP112" s="489">
        <v>9120000</v>
      </c>
      <c r="AQ112" s="67" t="s">
        <v>94</v>
      </c>
      <c r="AR112" s="74">
        <v>0</v>
      </c>
      <c r="AS112" s="457" t="s">
        <v>74</v>
      </c>
      <c r="AT112" s="496">
        <f t="shared" si="8"/>
        <v>0</v>
      </c>
      <c r="AU112" s="203">
        <v>9120000</v>
      </c>
      <c r="AV112" s="83">
        <f t="shared" si="9"/>
        <v>0</v>
      </c>
      <c r="AW112" s="457" t="s">
        <v>74</v>
      </c>
      <c r="AX112" s="74" t="s">
        <v>95</v>
      </c>
      <c r="AY112" s="332" t="s">
        <v>2036</v>
      </c>
      <c r="AZ112" s="68" t="s">
        <v>66</v>
      </c>
      <c r="BA112" s="68" t="s">
        <v>239</v>
      </c>
    </row>
    <row r="113" spans="2:53" s="207" customFormat="1" ht="14.25" customHeight="1" x14ac:dyDescent="0.25">
      <c r="B113" s="68">
        <v>2024</v>
      </c>
      <c r="C113" s="68">
        <v>891780111</v>
      </c>
      <c r="D113" s="88" t="s">
        <v>64</v>
      </c>
      <c r="E113" s="74" t="s">
        <v>2037</v>
      </c>
      <c r="F113" s="332" t="s">
        <v>2038</v>
      </c>
      <c r="G113" s="67">
        <v>0</v>
      </c>
      <c r="H113" s="67" t="s">
        <v>72</v>
      </c>
      <c r="I113" s="68" t="s">
        <v>723</v>
      </c>
      <c r="J113" s="74" t="s">
        <v>2039</v>
      </c>
      <c r="K113" s="86">
        <v>7772866</v>
      </c>
      <c r="L113" s="68" t="s">
        <v>67</v>
      </c>
      <c r="M113" s="72" t="s">
        <v>2040</v>
      </c>
      <c r="N113" s="459">
        <v>800154351</v>
      </c>
      <c r="O113" s="454">
        <v>442</v>
      </c>
      <c r="P113" s="455">
        <v>45344</v>
      </c>
      <c r="Q113" s="203">
        <v>234891482</v>
      </c>
      <c r="R113" s="455">
        <v>45560</v>
      </c>
      <c r="S113" s="203">
        <f>+K113</f>
        <v>7772866</v>
      </c>
      <c r="T113" s="67" t="s">
        <v>66</v>
      </c>
      <c r="U113" s="86">
        <v>51913961</v>
      </c>
      <c r="V113" s="72" t="s">
        <v>1716</v>
      </c>
      <c r="W113" s="455">
        <v>45560</v>
      </c>
      <c r="X113" s="455">
        <v>45560</v>
      </c>
      <c r="Y113" s="456" t="s">
        <v>74</v>
      </c>
      <c r="Z113" s="455">
        <v>45681</v>
      </c>
      <c r="AA113" s="251">
        <f t="shared" si="5"/>
        <v>121</v>
      </c>
      <c r="AB113" s="67">
        <v>0</v>
      </c>
      <c r="AC113" s="75">
        <v>0</v>
      </c>
      <c r="AD113" s="67">
        <v>0</v>
      </c>
      <c r="AE113" s="457" t="s">
        <v>74</v>
      </c>
      <c r="AF113" s="251">
        <f t="shared" si="6"/>
        <v>0</v>
      </c>
      <c r="AG113" s="67">
        <v>0</v>
      </c>
      <c r="AH113" s="67">
        <v>0</v>
      </c>
      <c r="AI113" s="457" t="s">
        <v>74</v>
      </c>
      <c r="AJ113" s="67">
        <v>0</v>
      </c>
      <c r="AK113" s="457" t="s">
        <v>74</v>
      </c>
      <c r="AL113" s="457" t="s">
        <v>74</v>
      </c>
      <c r="AM113" s="188">
        <f t="shared" si="7"/>
        <v>0</v>
      </c>
      <c r="AN113" s="463">
        <f>+K113+AC113-AH113</f>
        <v>7772866</v>
      </c>
      <c r="AO113" s="67" t="s">
        <v>94</v>
      </c>
      <c r="AP113" s="489">
        <v>0</v>
      </c>
      <c r="AQ113" s="67" t="s">
        <v>94</v>
      </c>
      <c r="AR113" s="74">
        <v>0</v>
      </c>
      <c r="AS113" s="457" t="s">
        <v>74</v>
      </c>
      <c r="AT113" s="496">
        <f t="shared" si="8"/>
        <v>0</v>
      </c>
      <c r="AU113" s="203">
        <v>7772866</v>
      </c>
      <c r="AV113" s="83">
        <f t="shared" si="9"/>
        <v>0</v>
      </c>
      <c r="AW113" s="457" t="s">
        <v>74</v>
      </c>
      <c r="AX113" s="74" t="s">
        <v>95</v>
      </c>
      <c r="AY113" s="332" t="s">
        <v>2041</v>
      </c>
      <c r="AZ113" s="68" t="s">
        <v>66</v>
      </c>
      <c r="BA113" s="68" t="s">
        <v>239</v>
      </c>
    </row>
    <row r="114" spans="2:53" s="207" customFormat="1" ht="14.25" customHeight="1" x14ac:dyDescent="0.25">
      <c r="B114" s="68">
        <v>2024</v>
      </c>
      <c r="C114" s="68">
        <v>891780111</v>
      </c>
      <c r="D114" s="88" t="s">
        <v>64</v>
      </c>
      <c r="E114" s="74" t="s">
        <v>2042</v>
      </c>
      <c r="F114" s="332" t="s">
        <v>2043</v>
      </c>
      <c r="G114" s="67">
        <v>0</v>
      </c>
      <c r="H114" s="67" t="s">
        <v>72</v>
      </c>
      <c r="I114" s="68" t="s">
        <v>723</v>
      </c>
      <c r="J114" s="74" t="s">
        <v>2044</v>
      </c>
      <c r="K114" s="86">
        <v>7351225</v>
      </c>
      <c r="L114" s="68" t="s">
        <v>67</v>
      </c>
      <c r="M114" s="72" t="s">
        <v>1616</v>
      </c>
      <c r="N114" s="459">
        <v>830508200</v>
      </c>
      <c r="O114" s="454">
        <v>1639</v>
      </c>
      <c r="P114" s="455">
        <v>45491</v>
      </c>
      <c r="Q114" s="203">
        <v>41600000</v>
      </c>
      <c r="R114" s="455">
        <v>45560</v>
      </c>
      <c r="S114" s="203">
        <f>+K114</f>
        <v>7351225</v>
      </c>
      <c r="T114" s="67" t="s">
        <v>66</v>
      </c>
      <c r="U114" s="316">
        <v>52389076</v>
      </c>
      <c r="V114" s="72" t="s">
        <v>1838</v>
      </c>
      <c r="W114" s="455">
        <v>45560</v>
      </c>
      <c r="X114" s="455">
        <v>45560</v>
      </c>
      <c r="Y114" s="456" t="s">
        <v>74</v>
      </c>
      <c r="Z114" s="455">
        <v>45620</v>
      </c>
      <c r="AA114" s="251">
        <f t="shared" si="5"/>
        <v>60</v>
      </c>
      <c r="AB114" s="67">
        <v>0</v>
      </c>
      <c r="AC114" s="75">
        <v>0</v>
      </c>
      <c r="AD114" s="67">
        <v>0</v>
      </c>
      <c r="AE114" s="457" t="s">
        <v>74</v>
      </c>
      <c r="AF114" s="251">
        <f t="shared" si="6"/>
        <v>0</v>
      </c>
      <c r="AG114" s="67">
        <v>0</v>
      </c>
      <c r="AH114" s="67">
        <v>0</v>
      </c>
      <c r="AI114" s="457" t="s">
        <v>74</v>
      </c>
      <c r="AJ114" s="67">
        <v>0</v>
      </c>
      <c r="AK114" s="457" t="s">
        <v>74</v>
      </c>
      <c r="AL114" s="457" t="s">
        <v>74</v>
      </c>
      <c r="AM114" s="188">
        <f t="shared" si="7"/>
        <v>0</v>
      </c>
      <c r="AN114" s="463">
        <f>+K114+AC114-AH114</f>
        <v>7351225</v>
      </c>
      <c r="AO114" s="67" t="s">
        <v>66</v>
      </c>
      <c r="AP114" s="489">
        <v>7351225</v>
      </c>
      <c r="AQ114" s="67" t="s">
        <v>94</v>
      </c>
      <c r="AR114" s="74">
        <v>0</v>
      </c>
      <c r="AS114" s="457" t="s">
        <v>74</v>
      </c>
      <c r="AT114" s="496">
        <f t="shared" si="8"/>
        <v>0</v>
      </c>
      <c r="AU114" s="203">
        <v>7351225</v>
      </c>
      <c r="AV114" s="83">
        <f t="shared" si="9"/>
        <v>0</v>
      </c>
      <c r="AW114" s="457" t="s">
        <v>74</v>
      </c>
      <c r="AX114" s="74" t="s">
        <v>95</v>
      </c>
      <c r="AY114" s="332" t="s">
        <v>2045</v>
      </c>
      <c r="AZ114" s="68" t="s">
        <v>66</v>
      </c>
      <c r="BA114" s="68" t="s">
        <v>239</v>
      </c>
    </row>
    <row r="115" spans="2:53" s="207" customFormat="1" ht="14.25" customHeight="1" x14ac:dyDescent="0.25">
      <c r="B115" s="68">
        <v>2024</v>
      </c>
      <c r="C115" s="68">
        <v>891780111</v>
      </c>
      <c r="D115" s="88" t="s">
        <v>64</v>
      </c>
      <c r="E115" s="74" t="s">
        <v>2046</v>
      </c>
      <c r="F115" s="71" t="s">
        <v>2047</v>
      </c>
      <c r="G115" s="67">
        <v>0</v>
      </c>
      <c r="H115" s="67" t="s">
        <v>72</v>
      </c>
      <c r="I115" s="68" t="s">
        <v>723</v>
      </c>
      <c r="J115" s="74" t="s">
        <v>2048</v>
      </c>
      <c r="K115" s="86">
        <v>1961715</v>
      </c>
      <c r="L115" s="68" t="s">
        <v>67</v>
      </c>
      <c r="M115" s="72" t="s">
        <v>2049</v>
      </c>
      <c r="N115" s="459">
        <v>900763287</v>
      </c>
      <c r="O115" s="454">
        <v>1703</v>
      </c>
      <c r="P115" s="455">
        <v>45497</v>
      </c>
      <c r="Q115" s="203">
        <v>50000000</v>
      </c>
      <c r="R115" s="455">
        <v>45566</v>
      </c>
      <c r="S115" s="203">
        <f>+K115</f>
        <v>1961715</v>
      </c>
      <c r="T115" s="67" t="s">
        <v>66</v>
      </c>
      <c r="U115" s="316">
        <v>79857491</v>
      </c>
      <c r="V115" s="72" t="s">
        <v>1957</v>
      </c>
      <c r="W115" s="455">
        <v>45566</v>
      </c>
      <c r="X115" s="455">
        <v>45566</v>
      </c>
      <c r="Y115" s="456" t="s">
        <v>74</v>
      </c>
      <c r="Z115" s="455">
        <v>45657</v>
      </c>
      <c r="AA115" s="251">
        <f t="shared" si="5"/>
        <v>91</v>
      </c>
      <c r="AB115" s="67">
        <v>0</v>
      </c>
      <c r="AC115" s="75">
        <v>0</v>
      </c>
      <c r="AD115" s="67">
        <v>0</v>
      </c>
      <c r="AE115" s="457" t="s">
        <v>74</v>
      </c>
      <c r="AF115" s="251">
        <f t="shared" si="6"/>
        <v>0</v>
      </c>
      <c r="AG115" s="67">
        <v>0</v>
      </c>
      <c r="AH115" s="67">
        <v>0</v>
      </c>
      <c r="AI115" s="457" t="s">
        <v>74</v>
      </c>
      <c r="AJ115" s="67">
        <v>1</v>
      </c>
      <c r="AK115" s="457" t="s">
        <v>74</v>
      </c>
      <c r="AL115" s="457" t="s">
        <v>74</v>
      </c>
      <c r="AM115" s="188">
        <f t="shared" si="7"/>
        <v>0</v>
      </c>
      <c r="AN115" s="463">
        <f>+K115+AC115-AH115</f>
        <v>1961715</v>
      </c>
      <c r="AO115" s="67" t="s">
        <v>66</v>
      </c>
      <c r="AP115" s="489">
        <v>1961715</v>
      </c>
      <c r="AQ115" s="67" t="s">
        <v>94</v>
      </c>
      <c r="AR115" s="74">
        <v>0</v>
      </c>
      <c r="AS115" s="457" t="s">
        <v>74</v>
      </c>
      <c r="AT115" s="496">
        <f t="shared" si="8"/>
        <v>0</v>
      </c>
      <c r="AU115" s="203">
        <v>1961715</v>
      </c>
      <c r="AV115" s="83">
        <f t="shared" si="9"/>
        <v>0</v>
      </c>
      <c r="AW115" s="457" t="s">
        <v>74</v>
      </c>
      <c r="AX115" s="74" t="s">
        <v>95</v>
      </c>
      <c r="AY115" s="333" t="s">
        <v>2050</v>
      </c>
      <c r="AZ115" s="68" t="s">
        <v>66</v>
      </c>
      <c r="BA115" s="68" t="s">
        <v>239</v>
      </c>
    </row>
    <row r="116" spans="2:53" s="207" customFormat="1" ht="14.25" customHeight="1" x14ac:dyDescent="0.25">
      <c r="B116" s="68">
        <v>2024</v>
      </c>
      <c r="C116" s="68">
        <v>891780111</v>
      </c>
      <c r="D116" s="88" t="s">
        <v>64</v>
      </c>
      <c r="E116" s="74" t="s">
        <v>2051</v>
      </c>
      <c r="F116" s="71" t="s">
        <v>2052</v>
      </c>
      <c r="G116" s="67">
        <v>0</v>
      </c>
      <c r="H116" s="67" t="s">
        <v>72</v>
      </c>
      <c r="I116" s="68" t="s">
        <v>723</v>
      </c>
      <c r="J116" s="74" t="s">
        <v>2053</v>
      </c>
      <c r="K116" s="86">
        <v>5370000</v>
      </c>
      <c r="L116" s="68" t="s">
        <v>67</v>
      </c>
      <c r="M116" s="72" t="s">
        <v>2054</v>
      </c>
      <c r="N116" s="459">
        <v>804000673</v>
      </c>
      <c r="O116" s="454">
        <v>1618</v>
      </c>
      <c r="P116" s="455">
        <v>45490</v>
      </c>
      <c r="Q116" s="203">
        <v>37000000</v>
      </c>
      <c r="R116" s="455">
        <v>45567</v>
      </c>
      <c r="S116" s="203">
        <f>+K116</f>
        <v>5370000</v>
      </c>
      <c r="T116" s="67" t="s">
        <v>66</v>
      </c>
      <c r="U116" s="316">
        <v>1099874100</v>
      </c>
      <c r="V116" s="72" t="s">
        <v>2055</v>
      </c>
      <c r="W116" s="455">
        <v>45567</v>
      </c>
      <c r="X116" s="455">
        <v>45567</v>
      </c>
      <c r="Y116" s="456" t="s">
        <v>74</v>
      </c>
      <c r="Z116" s="455">
        <v>45597</v>
      </c>
      <c r="AA116" s="251">
        <f t="shared" si="5"/>
        <v>30</v>
      </c>
      <c r="AB116" s="67">
        <v>0</v>
      </c>
      <c r="AC116" s="75">
        <v>0</v>
      </c>
      <c r="AD116" s="67">
        <v>0</v>
      </c>
      <c r="AE116" s="457" t="s">
        <v>74</v>
      </c>
      <c r="AF116" s="251">
        <f t="shared" si="6"/>
        <v>0</v>
      </c>
      <c r="AG116" s="67">
        <v>0</v>
      </c>
      <c r="AH116" s="67">
        <v>0</v>
      </c>
      <c r="AI116" s="457" t="s">
        <v>74</v>
      </c>
      <c r="AJ116" s="67">
        <v>2</v>
      </c>
      <c r="AK116" s="457" t="s">
        <v>74</v>
      </c>
      <c r="AL116" s="457" t="s">
        <v>74</v>
      </c>
      <c r="AM116" s="188">
        <f t="shared" si="7"/>
        <v>0</v>
      </c>
      <c r="AN116" s="463">
        <f>+K116+AC116-AH116</f>
        <v>5370000</v>
      </c>
      <c r="AO116" s="67" t="s">
        <v>66</v>
      </c>
      <c r="AP116" s="489">
        <v>5370000</v>
      </c>
      <c r="AQ116" s="67" t="s">
        <v>94</v>
      </c>
      <c r="AR116" s="74">
        <v>0</v>
      </c>
      <c r="AS116" s="457" t="s">
        <v>74</v>
      </c>
      <c r="AT116" s="496">
        <f t="shared" si="8"/>
        <v>0</v>
      </c>
      <c r="AU116" s="203">
        <v>5370000</v>
      </c>
      <c r="AV116" s="83">
        <f t="shared" si="9"/>
        <v>0</v>
      </c>
      <c r="AW116" s="457" t="s">
        <v>74</v>
      </c>
      <c r="AX116" s="74" t="s">
        <v>95</v>
      </c>
      <c r="AY116" s="333" t="s">
        <v>2056</v>
      </c>
      <c r="AZ116" s="68" t="s">
        <v>66</v>
      </c>
      <c r="BA116" s="68" t="s">
        <v>239</v>
      </c>
    </row>
    <row r="117" spans="2:53" s="207" customFormat="1" ht="14.25" customHeight="1" x14ac:dyDescent="0.25">
      <c r="B117" s="68">
        <v>2024</v>
      </c>
      <c r="C117" s="68">
        <v>891780111</v>
      </c>
      <c r="D117" s="88" t="s">
        <v>64</v>
      </c>
      <c r="E117" s="74" t="s">
        <v>2057</v>
      </c>
      <c r="F117" s="71" t="s">
        <v>2058</v>
      </c>
      <c r="G117" s="67">
        <v>0</v>
      </c>
      <c r="H117" s="67" t="s">
        <v>72</v>
      </c>
      <c r="I117" s="68" t="s">
        <v>723</v>
      </c>
      <c r="J117" s="74" t="s">
        <v>2059</v>
      </c>
      <c r="K117" s="86">
        <v>1247800</v>
      </c>
      <c r="L117" s="68" t="s">
        <v>67</v>
      </c>
      <c r="M117" s="72" t="s">
        <v>2049</v>
      </c>
      <c r="N117" s="459">
        <v>900763287</v>
      </c>
      <c r="O117" s="454">
        <v>1630</v>
      </c>
      <c r="P117" s="455">
        <v>45491</v>
      </c>
      <c r="Q117" s="203">
        <v>25460800</v>
      </c>
      <c r="R117" s="455">
        <v>45568</v>
      </c>
      <c r="S117" s="203">
        <f>+K117</f>
        <v>1247800</v>
      </c>
      <c r="T117" s="67" t="s">
        <v>66</v>
      </c>
      <c r="U117" s="316">
        <v>1045725304</v>
      </c>
      <c r="V117" s="72" t="s">
        <v>2060</v>
      </c>
      <c r="W117" s="455">
        <v>45568</v>
      </c>
      <c r="X117" s="455">
        <v>45568</v>
      </c>
      <c r="Y117" s="456" t="s">
        <v>74</v>
      </c>
      <c r="Z117" s="455">
        <v>45598</v>
      </c>
      <c r="AA117" s="251">
        <f t="shared" si="5"/>
        <v>30</v>
      </c>
      <c r="AB117" s="67">
        <v>0</v>
      </c>
      <c r="AC117" s="75">
        <v>0</v>
      </c>
      <c r="AD117" s="67">
        <v>0</v>
      </c>
      <c r="AE117" s="457" t="s">
        <v>74</v>
      </c>
      <c r="AF117" s="251">
        <f t="shared" si="6"/>
        <v>0</v>
      </c>
      <c r="AG117" s="67">
        <v>0</v>
      </c>
      <c r="AH117" s="67">
        <v>0</v>
      </c>
      <c r="AI117" s="457" t="s">
        <v>74</v>
      </c>
      <c r="AJ117" s="67">
        <v>3</v>
      </c>
      <c r="AK117" s="457" t="s">
        <v>74</v>
      </c>
      <c r="AL117" s="457" t="s">
        <v>74</v>
      </c>
      <c r="AM117" s="188">
        <f t="shared" si="7"/>
        <v>0</v>
      </c>
      <c r="AN117" s="463">
        <f>+K117+AC117-AH117</f>
        <v>1247800</v>
      </c>
      <c r="AO117" s="67" t="s">
        <v>66</v>
      </c>
      <c r="AP117" s="489">
        <v>1247800</v>
      </c>
      <c r="AQ117" s="67" t="s">
        <v>94</v>
      </c>
      <c r="AR117" s="74">
        <v>0</v>
      </c>
      <c r="AS117" s="457" t="s">
        <v>74</v>
      </c>
      <c r="AT117" s="496">
        <f t="shared" si="8"/>
        <v>0</v>
      </c>
      <c r="AU117" s="203">
        <v>1247800</v>
      </c>
      <c r="AV117" s="83">
        <f t="shared" si="9"/>
        <v>0</v>
      </c>
      <c r="AW117" s="457" t="s">
        <v>74</v>
      </c>
      <c r="AX117" s="74" t="s">
        <v>95</v>
      </c>
      <c r="AY117" s="333" t="s">
        <v>2061</v>
      </c>
      <c r="AZ117" s="68" t="s">
        <v>66</v>
      </c>
      <c r="BA117" s="68" t="s">
        <v>239</v>
      </c>
    </row>
    <row r="118" spans="2:53" s="207" customFormat="1" ht="14.25" customHeight="1" x14ac:dyDescent="0.25">
      <c r="B118" s="68">
        <v>2024</v>
      </c>
      <c r="C118" s="68">
        <v>891780111</v>
      </c>
      <c r="D118" s="88" t="s">
        <v>64</v>
      </c>
      <c r="E118" s="74" t="s">
        <v>2062</v>
      </c>
      <c r="F118" s="71" t="s">
        <v>2063</v>
      </c>
      <c r="G118" s="67">
        <v>0</v>
      </c>
      <c r="H118" s="67" t="s">
        <v>72</v>
      </c>
      <c r="I118" s="68" t="s">
        <v>723</v>
      </c>
      <c r="J118" s="74" t="s">
        <v>2064</v>
      </c>
      <c r="K118" s="86">
        <v>40757500</v>
      </c>
      <c r="L118" s="68" t="s">
        <v>67</v>
      </c>
      <c r="M118" s="72" t="s">
        <v>2065</v>
      </c>
      <c r="N118" s="459">
        <v>811037886</v>
      </c>
      <c r="O118" s="454">
        <v>2096</v>
      </c>
      <c r="P118" s="455">
        <v>45544</v>
      </c>
      <c r="Q118" s="203">
        <v>53200000</v>
      </c>
      <c r="R118" s="455">
        <v>45569</v>
      </c>
      <c r="S118" s="203">
        <f>+K118</f>
        <v>40757500</v>
      </c>
      <c r="T118" s="67" t="s">
        <v>66</v>
      </c>
      <c r="U118" s="316">
        <v>77105457</v>
      </c>
      <c r="V118" s="72" t="s">
        <v>1996</v>
      </c>
      <c r="W118" s="455">
        <v>45569</v>
      </c>
      <c r="X118" s="455">
        <v>45569</v>
      </c>
      <c r="Y118" s="456" t="s">
        <v>74</v>
      </c>
      <c r="Z118" s="455">
        <v>45629</v>
      </c>
      <c r="AA118" s="251">
        <f t="shared" si="5"/>
        <v>60</v>
      </c>
      <c r="AB118" s="67">
        <v>0</v>
      </c>
      <c r="AC118" s="75">
        <v>0</v>
      </c>
      <c r="AD118" s="67">
        <v>0</v>
      </c>
      <c r="AE118" s="457" t="s">
        <v>74</v>
      </c>
      <c r="AF118" s="251">
        <f t="shared" si="6"/>
        <v>0</v>
      </c>
      <c r="AG118" s="67">
        <v>0</v>
      </c>
      <c r="AH118" s="67">
        <v>0</v>
      </c>
      <c r="AI118" s="457" t="s">
        <v>74</v>
      </c>
      <c r="AJ118" s="67">
        <v>4</v>
      </c>
      <c r="AK118" s="457" t="s">
        <v>74</v>
      </c>
      <c r="AL118" s="457" t="s">
        <v>74</v>
      </c>
      <c r="AM118" s="188">
        <f t="shared" si="7"/>
        <v>0</v>
      </c>
      <c r="AN118" s="463">
        <f>+K118+AC118-AH118</f>
        <v>40757500</v>
      </c>
      <c r="AO118" s="67" t="s">
        <v>66</v>
      </c>
      <c r="AP118" s="489">
        <v>40757500</v>
      </c>
      <c r="AQ118" s="67" t="s">
        <v>94</v>
      </c>
      <c r="AR118" s="74">
        <v>0</v>
      </c>
      <c r="AS118" s="457" t="s">
        <v>74</v>
      </c>
      <c r="AT118" s="496">
        <f t="shared" si="8"/>
        <v>0</v>
      </c>
      <c r="AU118" s="203">
        <v>40757500</v>
      </c>
      <c r="AV118" s="83">
        <f t="shared" si="9"/>
        <v>0</v>
      </c>
      <c r="AW118" s="457" t="s">
        <v>74</v>
      </c>
      <c r="AX118" s="74" t="s">
        <v>95</v>
      </c>
      <c r="AY118" s="333" t="s">
        <v>2066</v>
      </c>
      <c r="AZ118" s="68" t="s">
        <v>66</v>
      </c>
      <c r="BA118" s="68" t="s">
        <v>239</v>
      </c>
    </row>
    <row r="119" spans="2:53" s="207" customFormat="1" ht="14.25" customHeight="1" x14ac:dyDescent="0.25">
      <c r="B119" s="68">
        <v>2024</v>
      </c>
      <c r="C119" s="68">
        <v>891780111</v>
      </c>
      <c r="D119" s="88" t="s">
        <v>64</v>
      </c>
      <c r="E119" s="74" t="s">
        <v>2067</v>
      </c>
      <c r="F119" s="71" t="s">
        <v>2068</v>
      </c>
      <c r="G119" s="67">
        <v>0</v>
      </c>
      <c r="H119" s="67" t="s">
        <v>72</v>
      </c>
      <c r="I119" s="68" t="s">
        <v>723</v>
      </c>
      <c r="J119" s="74" t="s">
        <v>2069</v>
      </c>
      <c r="K119" s="86">
        <v>1416100</v>
      </c>
      <c r="L119" s="68" t="s">
        <v>67</v>
      </c>
      <c r="M119" s="72" t="s">
        <v>2049</v>
      </c>
      <c r="N119" s="459">
        <v>900763287</v>
      </c>
      <c r="O119" s="454">
        <v>1122</v>
      </c>
      <c r="P119" s="455">
        <v>45415</v>
      </c>
      <c r="Q119" s="203">
        <f>31940000+900000</f>
        <v>32840000</v>
      </c>
      <c r="R119" s="455">
        <v>45572</v>
      </c>
      <c r="S119" s="203">
        <f>+K119</f>
        <v>1416100</v>
      </c>
      <c r="T119" s="67" t="s">
        <v>66</v>
      </c>
      <c r="U119" s="316">
        <v>7604045</v>
      </c>
      <c r="V119" s="72" t="s">
        <v>2070</v>
      </c>
      <c r="W119" s="455">
        <v>45572</v>
      </c>
      <c r="X119" s="455">
        <v>45572</v>
      </c>
      <c r="Y119" s="456" t="s">
        <v>74</v>
      </c>
      <c r="Z119" s="455">
        <v>45602</v>
      </c>
      <c r="AA119" s="251">
        <f t="shared" si="5"/>
        <v>30</v>
      </c>
      <c r="AB119" s="67">
        <v>0</v>
      </c>
      <c r="AC119" s="75">
        <v>0</v>
      </c>
      <c r="AD119" s="67">
        <v>0</v>
      </c>
      <c r="AE119" s="457" t="s">
        <v>74</v>
      </c>
      <c r="AF119" s="251">
        <f t="shared" si="6"/>
        <v>0</v>
      </c>
      <c r="AG119" s="67">
        <v>0</v>
      </c>
      <c r="AH119" s="67">
        <v>0</v>
      </c>
      <c r="AI119" s="457" t="s">
        <v>74</v>
      </c>
      <c r="AJ119" s="67">
        <v>5</v>
      </c>
      <c r="AK119" s="457" t="s">
        <v>74</v>
      </c>
      <c r="AL119" s="457" t="s">
        <v>74</v>
      </c>
      <c r="AM119" s="188">
        <f t="shared" si="7"/>
        <v>0</v>
      </c>
      <c r="AN119" s="463">
        <f>+K119+AC119-AH119</f>
        <v>1416100</v>
      </c>
      <c r="AO119" s="67" t="s">
        <v>66</v>
      </c>
      <c r="AP119" s="489">
        <v>1416100</v>
      </c>
      <c r="AQ119" s="67" t="s">
        <v>94</v>
      </c>
      <c r="AR119" s="74">
        <v>0</v>
      </c>
      <c r="AS119" s="457" t="s">
        <v>74</v>
      </c>
      <c r="AT119" s="496">
        <f t="shared" si="8"/>
        <v>0</v>
      </c>
      <c r="AU119" s="203">
        <v>1416100</v>
      </c>
      <c r="AV119" s="83">
        <f t="shared" si="9"/>
        <v>0</v>
      </c>
      <c r="AW119" s="457" t="s">
        <v>74</v>
      </c>
      <c r="AX119" s="74" t="s">
        <v>95</v>
      </c>
      <c r="AY119" s="333" t="s">
        <v>2071</v>
      </c>
      <c r="AZ119" s="68" t="s">
        <v>66</v>
      </c>
      <c r="BA119" s="68" t="s">
        <v>239</v>
      </c>
    </row>
    <row r="120" spans="2:53" s="207" customFormat="1" ht="14.25" customHeight="1" x14ac:dyDescent="0.25">
      <c r="B120" s="68">
        <v>2024</v>
      </c>
      <c r="C120" s="68">
        <v>891780111</v>
      </c>
      <c r="D120" s="88" t="s">
        <v>64</v>
      </c>
      <c r="E120" s="74" t="s">
        <v>2072</v>
      </c>
      <c r="F120" s="71" t="s">
        <v>2073</v>
      </c>
      <c r="G120" s="67">
        <v>0</v>
      </c>
      <c r="H120" s="67" t="s">
        <v>72</v>
      </c>
      <c r="I120" s="68" t="s">
        <v>723</v>
      </c>
      <c r="J120" s="74" t="s">
        <v>2074</v>
      </c>
      <c r="K120" s="86">
        <v>3270535</v>
      </c>
      <c r="L120" s="68" t="s">
        <v>67</v>
      </c>
      <c r="M120" s="72" t="s">
        <v>1399</v>
      </c>
      <c r="N120" s="459">
        <v>900763287</v>
      </c>
      <c r="O120" s="454">
        <v>1751</v>
      </c>
      <c r="P120" s="455">
        <v>45505</v>
      </c>
      <c r="Q120" s="203">
        <v>59548736</v>
      </c>
      <c r="R120" s="455">
        <v>45574</v>
      </c>
      <c r="S120" s="203">
        <f>+K120</f>
        <v>3270535</v>
      </c>
      <c r="T120" s="67" t="s">
        <v>66</v>
      </c>
      <c r="U120" s="316">
        <v>55300672</v>
      </c>
      <c r="V120" s="72" t="s">
        <v>2075</v>
      </c>
      <c r="W120" s="455">
        <v>45574</v>
      </c>
      <c r="X120" s="455">
        <v>45574</v>
      </c>
      <c r="Y120" s="456" t="s">
        <v>74</v>
      </c>
      <c r="Z120" s="455">
        <v>45604</v>
      </c>
      <c r="AA120" s="251">
        <f t="shared" si="5"/>
        <v>30</v>
      </c>
      <c r="AB120" s="67">
        <v>0</v>
      </c>
      <c r="AC120" s="75">
        <v>0</v>
      </c>
      <c r="AD120" s="67">
        <v>0</v>
      </c>
      <c r="AE120" s="457" t="s">
        <v>74</v>
      </c>
      <c r="AF120" s="251">
        <f t="shared" si="6"/>
        <v>0</v>
      </c>
      <c r="AG120" s="67">
        <v>0</v>
      </c>
      <c r="AH120" s="67">
        <v>0</v>
      </c>
      <c r="AI120" s="457" t="s">
        <v>74</v>
      </c>
      <c r="AJ120" s="67">
        <v>6</v>
      </c>
      <c r="AK120" s="457" t="s">
        <v>74</v>
      </c>
      <c r="AL120" s="457" t="s">
        <v>74</v>
      </c>
      <c r="AM120" s="188">
        <f t="shared" si="7"/>
        <v>0</v>
      </c>
      <c r="AN120" s="463">
        <f>+K120+AC120-AH120</f>
        <v>3270535</v>
      </c>
      <c r="AO120" s="67" t="s">
        <v>66</v>
      </c>
      <c r="AP120" s="489">
        <v>3270535</v>
      </c>
      <c r="AQ120" s="67" t="s">
        <v>94</v>
      </c>
      <c r="AR120" s="74">
        <v>0</v>
      </c>
      <c r="AS120" s="457" t="s">
        <v>74</v>
      </c>
      <c r="AT120" s="496">
        <f t="shared" si="8"/>
        <v>0</v>
      </c>
      <c r="AU120" s="203">
        <v>3270535</v>
      </c>
      <c r="AV120" s="83">
        <f t="shared" si="9"/>
        <v>0</v>
      </c>
      <c r="AW120" s="457" t="s">
        <v>74</v>
      </c>
      <c r="AX120" s="74" t="s">
        <v>95</v>
      </c>
      <c r="AY120" s="333" t="s">
        <v>2076</v>
      </c>
      <c r="AZ120" s="68" t="s">
        <v>66</v>
      </c>
      <c r="BA120" s="68" t="s">
        <v>239</v>
      </c>
    </row>
    <row r="121" spans="2:53" s="207" customFormat="1" ht="14.25" customHeight="1" x14ac:dyDescent="0.25">
      <c r="B121" s="68">
        <v>2024</v>
      </c>
      <c r="C121" s="68">
        <v>891780111</v>
      </c>
      <c r="D121" s="88" t="s">
        <v>64</v>
      </c>
      <c r="E121" s="74" t="s">
        <v>2077</v>
      </c>
      <c r="F121" s="71" t="s">
        <v>2078</v>
      </c>
      <c r="G121" s="67">
        <v>0</v>
      </c>
      <c r="H121" s="67" t="s">
        <v>72</v>
      </c>
      <c r="I121" s="68" t="s">
        <v>723</v>
      </c>
      <c r="J121" s="74" t="s">
        <v>2079</v>
      </c>
      <c r="K121" s="86">
        <v>1265000</v>
      </c>
      <c r="L121" s="68" t="s">
        <v>67</v>
      </c>
      <c r="M121" s="72" t="s">
        <v>2080</v>
      </c>
      <c r="N121" s="459">
        <v>1082850602</v>
      </c>
      <c r="O121" s="454">
        <v>2317</v>
      </c>
      <c r="P121" s="455">
        <v>45568</v>
      </c>
      <c r="Q121" s="203">
        <v>6000000</v>
      </c>
      <c r="R121" s="455">
        <v>45575</v>
      </c>
      <c r="S121" s="203">
        <f>+K121</f>
        <v>1265000</v>
      </c>
      <c r="T121" s="67" t="s">
        <v>66</v>
      </c>
      <c r="U121" s="316">
        <v>91239839</v>
      </c>
      <c r="V121" s="72" t="s">
        <v>2081</v>
      </c>
      <c r="W121" s="455">
        <v>45575</v>
      </c>
      <c r="X121" s="455">
        <v>45575</v>
      </c>
      <c r="Y121" s="456" t="s">
        <v>74</v>
      </c>
      <c r="Z121" s="455">
        <v>45605</v>
      </c>
      <c r="AA121" s="251">
        <f t="shared" si="5"/>
        <v>30</v>
      </c>
      <c r="AB121" s="67">
        <v>0</v>
      </c>
      <c r="AC121" s="75">
        <v>0</v>
      </c>
      <c r="AD121" s="67">
        <v>0</v>
      </c>
      <c r="AE121" s="457" t="s">
        <v>74</v>
      </c>
      <c r="AF121" s="251">
        <f t="shared" si="6"/>
        <v>0</v>
      </c>
      <c r="AG121" s="67">
        <v>0</v>
      </c>
      <c r="AH121" s="67">
        <v>0</v>
      </c>
      <c r="AI121" s="457" t="s">
        <v>74</v>
      </c>
      <c r="AJ121" s="67">
        <v>7</v>
      </c>
      <c r="AK121" s="457" t="s">
        <v>74</v>
      </c>
      <c r="AL121" s="457" t="s">
        <v>74</v>
      </c>
      <c r="AM121" s="188">
        <f t="shared" si="7"/>
        <v>0</v>
      </c>
      <c r="AN121" s="463">
        <f>+K121+AC121-AH121</f>
        <v>1265000</v>
      </c>
      <c r="AO121" s="67" t="s">
        <v>66</v>
      </c>
      <c r="AP121" s="489">
        <v>1265000</v>
      </c>
      <c r="AQ121" s="67" t="s">
        <v>94</v>
      </c>
      <c r="AR121" s="74">
        <v>0</v>
      </c>
      <c r="AS121" s="457" t="s">
        <v>74</v>
      </c>
      <c r="AT121" s="496">
        <f t="shared" si="8"/>
        <v>1265000</v>
      </c>
      <c r="AU121" s="203">
        <v>0</v>
      </c>
      <c r="AV121" s="83">
        <f t="shared" si="9"/>
        <v>1</v>
      </c>
      <c r="AW121" s="457" t="s">
        <v>74</v>
      </c>
      <c r="AX121" s="74" t="s">
        <v>95</v>
      </c>
      <c r="AY121" s="333" t="s">
        <v>2082</v>
      </c>
      <c r="AZ121" s="68" t="s">
        <v>66</v>
      </c>
      <c r="BA121" s="68" t="s">
        <v>239</v>
      </c>
    </row>
    <row r="122" spans="2:53" s="207" customFormat="1" ht="14.25" customHeight="1" x14ac:dyDescent="0.25">
      <c r="B122" s="68">
        <v>2024</v>
      </c>
      <c r="C122" s="68">
        <v>891780111</v>
      </c>
      <c r="D122" s="88" t="s">
        <v>64</v>
      </c>
      <c r="E122" s="74" t="s">
        <v>2083</v>
      </c>
      <c r="F122" s="71" t="s">
        <v>2084</v>
      </c>
      <c r="G122" s="67">
        <v>0</v>
      </c>
      <c r="H122" s="67" t="s">
        <v>72</v>
      </c>
      <c r="I122" s="68" t="s">
        <v>723</v>
      </c>
      <c r="J122" s="74" t="s">
        <v>2085</v>
      </c>
      <c r="K122" s="86">
        <v>13564810</v>
      </c>
      <c r="L122" s="68" t="s">
        <v>67</v>
      </c>
      <c r="M122" s="72" t="s">
        <v>1399</v>
      </c>
      <c r="N122" s="459">
        <v>900763287</v>
      </c>
      <c r="O122" s="454">
        <v>1630</v>
      </c>
      <c r="P122" s="455">
        <v>45491</v>
      </c>
      <c r="Q122" s="203">
        <v>25460800</v>
      </c>
      <c r="R122" s="455">
        <v>45575</v>
      </c>
      <c r="S122" s="203">
        <f>+K122</f>
        <v>13564810</v>
      </c>
      <c r="T122" s="67" t="s">
        <v>66</v>
      </c>
      <c r="U122" s="316">
        <v>1045725304</v>
      </c>
      <c r="V122" s="72" t="s">
        <v>2060</v>
      </c>
      <c r="W122" s="455">
        <v>45575</v>
      </c>
      <c r="X122" s="455">
        <v>45575</v>
      </c>
      <c r="Y122" s="456" t="s">
        <v>74</v>
      </c>
      <c r="Z122" s="455">
        <v>45635</v>
      </c>
      <c r="AA122" s="251">
        <f t="shared" si="5"/>
        <v>60</v>
      </c>
      <c r="AB122" s="67">
        <v>0</v>
      </c>
      <c r="AC122" s="75">
        <v>0</v>
      </c>
      <c r="AD122" s="67">
        <v>0</v>
      </c>
      <c r="AE122" s="457" t="s">
        <v>74</v>
      </c>
      <c r="AF122" s="251">
        <f t="shared" si="6"/>
        <v>0</v>
      </c>
      <c r="AG122" s="67">
        <v>0</v>
      </c>
      <c r="AH122" s="67">
        <v>0</v>
      </c>
      <c r="AI122" s="457" t="s">
        <v>74</v>
      </c>
      <c r="AJ122" s="67">
        <v>8</v>
      </c>
      <c r="AK122" s="457" t="s">
        <v>74</v>
      </c>
      <c r="AL122" s="457" t="s">
        <v>74</v>
      </c>
      <c r="AM122" s="188">
        <f t="shared" si="7"/>
        <v>0</v>
      </c>
      <c r="AN122" s="463">
        <f>+K122+AC122-AH122</f>
        <v>13564810</v>
      </c>
      <c r="AO122" s="67" t="s">
        <v>66</v>
      </c>
      <c r="AP122" s="489">
        <v>13564810</v>
      </c>
      <c r="AQ122" s="67" t="s">
        <v>94</v>
      </c>
      <c r="AR122" s="74">
        <v>0</v>
      </c>
      <c r="AS122" s="457" t="s">
        <v>74</v>
      </c>
      <c r="AT122" s="496">
        <f t="shared" si="8"/>
        <v>0</v>
      </c>
      <c r="AU122" s="203">
        <v>13564810</v>
      </c>
      <c r="AV122" s="83">
        <f t="shared" si="9"/>
        <v>0</v>
      </c>
      <c r="AW122" s="457" t="s">
        <v>74</v>
      </c>
      <c r="AX122" s="74" t="s">
        <v>95</v>
      </c>
      <c r="AY122" s="333" t="s">
        <v>2086</v>
      </c>
      <c r="AZ122" s="68" t="s">
        <v>66</v>
      </c>
      <c r="BA122" s="68" t="s">
        <v>239</v>
      </c>
    </row>
    <row r="123" spans="2:53" s="207" customFormat="1" ht="14.25" customHeight="1" x14ac:dyDescent="0.25">
      <c r="B123" s="68">
        <v>2024</v>
      </c>
      <c r="C123" s="68">
        <v>891780111</v>
      </c>
      <c r="D123" s="88" t="s">
        <v>64</v>
      </c>
      <c r="E123" s="74" t="s">
        <v>2087</v>
      </c>
      <c r="F123" s="71" t="s">
        <v>2088</v>
      </c>
      <c r="G123" s="67">
        <v>0</v>
      </c>
      <c r="H123" s="67" t="s">
        <v>72</v>
      </c>
      <c r="I123" s="68" t="s">
        <v>723</v>
      </c>
      <c r="J123" s="74" t="s">
        <v>2089</v>
      </c>
      <c r="K123" s="86">
        <v>5355000</v>
      </c>
      <c r="L123" s="68" t="s">
        <v>67</v>
      </c>
      <c r="M123" s="72" t="s">
        <v>2090</v>
      </c>
      <c r="N123" s="459">
        <v>901444275</v>
      </c>
      <c r="O123" s="454">
        <v>2318</v>
      </c>
      <c r="P123" s="455">
        <v>45568</v>
      </c>
      <c r="Q123" s="203">
        <v>11493139</v>
      </c>
      <c r="R123" s="455">
        <v>45576</v>
      </c>
      <c r="S123" s="203">
        <f>+K123</f>
        <v>5355000</v>
      </c>
      <c r="T123" s="67" t="s">
        <v>66</v>
      </c>
      <c r="U123" s="316">
        <v>1082851808</v>
      </c>
      <c r="V123" s="72" t="s">
        <v>1562</v>
      </c>
      <c r="W123" s="455">
        <v>45576</v>
      </c>
      <c r="X123" s="455">
        <v>45576</v>
      </c>
      <c r="Y123" s="456" t="s">
        <v>74</v>
      </c>
      <c r="Z123" s="455">
        <v>45606</v>
      </c>
      <c r="AA123" s="251">
        <f t="shared" si="5"/>
        <v>30</v>
      </c>
      <c r="AB123" s="67">
        <v>0</v>
      </c>
      <c r="AC123" s="75">
        <v>0</v>
      </c>
      <c r="AD123" s="67">
        <v>0</v>
      </c>
      <c r="AE123" s="457" t="s">
        <v>74</v>
      </c>
      <c r="AF123" s="251">
        <f t="shared" si="6"/>
        <v>0</v>
      </c>
      <c r="AG123" s="67">
        <v>0</v>
      </c>
      <c r="AH123" s="67">
        <v>0</v>
      </c>
      <c r="AI123" s="457" t="s">
        <v>74</v>
      </c>
      <c r="AJ123" s="67">
        <v>9</v>
      </c>
      <c r="AK123" s="457" t="s">
        <v>74</v>
      </c>
      <c r="AL123" s="457" t="s">
        <v>74</v>
      </c>
      <c r="AM123" s="188">
        <f t="shared" si="7"/>
        <v>0</v>
      </c>
      <c r="AN123" s="463">
        <f>+K123+AC123-AH123</f>
        <v>5355000</v>
      </c>
      <c r="AO123" s="67" t="s">
        <v>66</v>
      </c>
      <c r="AP123" s="489">
        <v>5355000</v>
      </c>
      <c r="AQ123" s="67" t="s">
        <v>94</v>
      </c>
      <c r="AR123" s="74">
        <v>0</v>
      </c>
      <c r="AS123" s="457" t="s">
        <v>74</v>
      </c>
      <c r="AT123" s="496">
        <f t="shared" si="8"/>
        <v>0</v>
      </c>
      <c r="AU123" s="203">
        <v>5355000</v>
      </c>
      <c r="AV123" s="83">
        <f t="shared" si="9"/>
        <v>0</v>
      </c>
      <c r="AW123" s="457" t="s">
        <v>74</v>
      </c>
      <c r="AX123" s="74" t="s">
        <v>95</v>
      </c>
      <c r="AY123" s="333" t="s">
        <v>2091</v>
      </c>
      <c r="AZ123" s="68" t="s">
        <v>66</v>
      </c>
      <c r="BA123" s="68" t="s">
        <v>239</v>
      </c>
    </row>
    <row r="124" spans="2:53" s="207" customFormat="1" ht="14.25" customHeight="1" x14ac:dyDescent="0.25">
      <c r="B124" s="68">
        <v>2024</v>
      </c>
      <c r="C124" s="68">
        <v>891780111</v>
      </c>
      <c r="D124" s="88" t="s">
        <v>64</v>
      </c>
      <c r="E124" s="74" t="s">
        <v>2092</v>
      </c>
      <c r="F124" s="71" t="s">
        <v>2093</v>
      </c>
      <c r="G124" s="67">
        <v>0</v>
      </c>
      <c r="H124" s="67" t="s">
        <v>72</v>
      </c>
      <c r="I124" s="68" t="s">
        <v>723</v>
      </c>
      <c r="J124" s="74" t="s">
        <v>2094</v>
      </c>
      <c r="K124" s="86">
        <v>1556520</v>
      </c>
      <c r="L124" s="68" t="s">
        <v>67</v>
      </c>
      <c r="M124" s="72" t="s">
        <v>1399</v>
      </c>
      <c r="N124" s="459">
        <v>900763287</v>
      </c>
      <c r="O124" s="454">
        <v>1751</v>
      </c>
      <c r="P124" s="455">
        <v>45505</v>
      </c>
      <c r="Q124" s="203">
        <v>59548736</v>
      </c>
      <c r="R124" s="455">
        <v>45576</v>
      </c>
      <c r="S124" s="203">
        <f>+K124</f>
        <v>1556520</v>
      </c>
      <c r="T124" s="67" t="s">
        <v>66</v>
      </c>
      <c r="U124" s="316">
        <v>7604045</v>
      </c>
      <c r="V124" s="72" t="s">
        <v>2095</v>
      </c>
      <c r="W124" s="455">
        <v>45576</v>
      </c>
      <c r="X124" s="455">
        <v>45576</v>
      </c>
      <c r="Y124" s="456" t="s">
        <v>74</v>
      </c>
      <c r="Z124" s="455">
        <v>45580</v>
      </c>
      <c r="AA124" s="251">
        <f t="shared" si="5"/>
        <v>4</v>
      </c>
      <c r="AB124" s="67">
        <v>0</v>
      </c>
      <c r="AC124" s="75">
        <v>0</v>
      </c>
      <c r="AD124" s="67">
        <v>0</v>
      </c>
      <c r="AE124" s="457" t="s">
        <v>74</v>
      </c>
      <c r="AF124" s="251">
        <f t="shared" si="6"/>
        <v>0</v>
      </c>
      <c r="AG124" s="67">
        <v>0</v>
      </c>
      <c r="AH124" s="67">
        <v>0</v>
      </c>
      <c r="AI124" s="457" t="s">
        <v>74</v>
      </c>
      <c r="AJ124" s="67">
        <v>10</v>
      </c>
      <c r="AK124" s="457" t="s">
        <v>74</v>
      </c>
      <c r="AL124" s="457" t="s">
        <v>74</v>
      </c>
      <c r="AM124" s="188">
        <f t="shared" si="7"/>
        <v>0</v>
      </c>
      <c r="AN124" s="463">
        <f>+K124+AC124-AH124</f>
        <v>1556520</v>
      </c>
      <c r="AO124" s="67" t="s">
        <v>66</v>
      </c>
      <c r="AP124" s="489">
        <v>1556520</v>
      </c>
      <c r="AQ124" s="67" t="s">
        <v>94</v>
      </c>
      <c r="AR124" s="74">
        <v>0</v>
      </c>
      <c r="AS124" s="457" t="s">
        <v>74</v>
      </c>
      <c r="AT124" s="496">
        <f t="shared" si="8"/>
        <v>0</v>
      </c>
      <c r="AU124" s="203">
        <v>1556520</v>
      </c>
      <c r="AV124" s="83">
        <f t="shared" si="9"/>
        <v>0</v>
      </c>
      <c r="AW124" s="457" t="s">
        <v>74</v>
      </c>
      <c r="AX124" s="74" t="s">
        <v>95</v>
      </c>
      <c r="AY124" s="333" t="s">
        <v>2096</v>
      </c>
      <c r="AZ124" s="68" t="s">
        <v>66</v>
      </c>
      <c r="BA124" s="68" t="s">
        <v>239</v>
      </c>
    </row>
    <row r="125" spans="2:53" s="207" customFormat="1" ht="14.25" customHeight="1" x14ac:dyDescent="0.25">
      <c r="B125" s="68">
        <v>2024</v>
      </c>
      <c r="C125" s="68">
        <v>891780111</v>
      </c>
      <c r="D125" s="88" t="s">
        <v>64</v>
      </c>
      <c r="E125" s="74" t="s">
        <v>2097</v>
      </c>
      <c r="F125" s="71" t="s">
        <v>2098</v>
      </c>
      <c r="G125" s="67">
        <v>0</v>
      </c>
      <c r="H125" s="67" t="s">
        <v>72</v>
      </c>
      <c r="I125" s="68" t="s">
        <v>723</v>
      </c>
      <c r="J125" s="74" t="s">
        <v>2099</v>
      </c>
      <c r="K125" s="86">
        <v>1594990</v>
      </c>
      <c r="L125" s="68" t="s">
        <v>67</v>
      </c>
      <c r="M125" s="72" t="s">
        <v>1399</v>
      </c>
      <c r="N125" s="459">
        <v>900763287</v>
      </c>
      <c r="O125" s="454">
        <v>1751</v>
      </c>
      <c r="P125" s="455">
        <v>45505</v>
      </c>
      <c r="Q125" s="203">
        <v>59548736</v>
      </c>
      <c r="R125" s="455">
        <v>45576</v>
      </c>
      <c r="S125" s="203">
        <f>+K125</f>
        <v>1594990</v>
      </c>
      <c r="T125" s="67" t="s">
        <v>66</v>
      </c>
      <c r="U125" s="316">
        <v>7604045</v>
      </c>
      <c r="V125" s="72" t="s">
        <v>2095</v>
      </c>
      <c r="W125" s="455">
        <v>45576</v>
      </c>
      <c r="X125" s="455">
        <v>45576</v>
      </c>
      <c r="Y125" s="456" t="s">
        <v>74</v>
      </c>
      <c r="Z125" s="455">
        <v>45580</v>
      </c>
      <c r="AA125" s="251">
        <f t="shared" si="5"/>
        <v>4</v>
      </c>
      <c r="AB125" s="67">
        <v>0</v>
      </c>
      <c r="AC125" s="75">
        <v>0</v>
      </c>
      <c r="AD125" s="67">
        <v>0</v>
      </c>
      <c r="AE125" s="457" t="s">
        <v>74</v>
      </c>
      <c r="AF125" s="251">
        <f t="shared" si="6"/>
        <v>0</v>
      </c>
      <c r="AG125" s="67">
        <v>0</v>
      </c>
      <c r="AH125" s="67">
        <v>0</v>
      </c>
      <c r="AI125" s="457" t="s">
        <v>74</v>
      </c>
      <c r="AJ125" s="67">
        <v>11</v>
      </c>
      <c r="AK125" s="457" t="s">
        <v>74</v>
      </c>
      <c r="AL125" s="457" t="s">
        <v>74</v>
      </c>
      <c r="AM125" s="188">
        <f t="shared" si="7"/>
        <v>0</v>
      </c>
      <c r="AN125" s="463">
        <f>+K125+AC125-AH125</f>
        <v>1594990</v>
      </c>
      <c r="AO125" s="67" t="s">
        <v>66</v>
      </c>
      <c r="AP125" s="489">
        <v>1594990</v>
      </c>
      <c r="AQ125" s="67" t="s">
        <v>94</v>
      </c>
      <c r="AR125" s="74">
        <v>0</v>
      </c>
      <c r="AS125" s="457" t="s">
        <v>74</v>
      </c>
      <c r="AT125" s="496">
        <f t="shared" si="8"/>
        <v>0</v>
      </c>
      <c r="AU125" s="203">
        <v>1594990</v>
      </c>
      <c r="AV125" s="83">
        <f t="shared" si="9"/>
        <v>0</v>
      </c>
      <c r="AW125" s="457" t="s">
        <v>74</v>
      </c>
      <c r="AX125" s="74" t="s">
        <v>95</v>
      </c>
      <c r="AY125" s="333" t="s">
        <v>2100</v>
      </c>
      <c r="AZ125" s="68" t="s">
        <v>66</v>
      </c>
      <c r="BA125" s="68" t="s">
        <v>239</v>
      </c>
    </row>
    <row r="126" spans="2:53" s="207" customFormat="1" ht="14.25" customHeight="1" x14ac:dyDescent="0.25">
      <c r="B126" s="68">
        <v>2024</v>
      </c>
      <c r="C126" s="68">
        <v>891780111</v>
      </c>
      <c r="D126" s="88" t="s">
        <v>64</v>
      </c>
      <c r="E126" s="74" t="s">
        <v>2101</v>
      </c>
      <c r="F126" s="71" t="s">
        <v>2102</v>
      </c>
      <c r="G126" s="67">
        <v>0</v>
      </c>
      <c r="H126" s="67" t="s">
        <v>72</v>
      </c>
      <c r="I126" s="68" t="s">
        <v>723</v>
      </c>
      <c r="J126" s="74" t="s">
        <v>2103</v>
      </c>
      <c r="K126" s="86">
        <v>1136400</v>
      </c>
      <c r="L126" s="68" t="s">
        <v>67</v>
      </c>
      <c r="M126" s="72" t="s">
        <v>1696</v>
      </c>
      <c r="N126" s="459">
        <v>1124010239</v>
      </c>
      <c r="O126" s="454">
        <v>1690</v>
      </c>
      <c r="P126" s="455">
        <v>1690</v>
      </c>
      <c r="Q126" s="203">
        <v>39750000</v>
      </c>
      <c r="R126" s="455">
        <v>45582</v>
      </c>
      <c r="S126" s="203">
        <f>+K126</f>
        <v>1136400</v>
      </c>
      <c r="T126" s="67" t="s">
        <v>66</v>
      </c>
      <c r="U126" s="316">
        <v>7632967</v>
      </c>
      <c r="V126" s="72" t="s">
        <v>2104</v>
      </c>
      <c r="W126" s="455">
        <v>45582</v>
      </c>
      <c r="X126" s="455">
        <v>45582</v>
      </c>
      <c r="Y126" s="456" t="s">
        <v>74</v>
      </c>
      <c r="Z126" s="455">
        <v>45642</v>
      </c>
      <c r="AA126" s="251">
        <f t="shared" si="5"/>
        <v>60</v>
      </c>
      <c r="AB126" s="67">
        <v>0</v>
      </c>
      <c r="AC126" s="75">
        <v>0</v>
      </c>
      <c r="AD126" s="67">
        <v>0</v>
      </c>
      <c r="AE126" s="457" t="s">
        <v>74</v>
      </c>
      <c r="AF126" s="251">
        <f t="shared" si="6"/>
        <v>0</v>
      </c>
      <c r="AG126" s="67">
        <v>0</v>
      </c>
      <c r="AH126" s="67">
        <v>0</v>
      </c>
      <c r="AI126" s="457" t="s">
        <v>74</v>
      </c>
      <c r="AJ126" s="67">
        <v>12</v>
      </c>
      <c r="AK126" s="457" t="s">
        <v>74</v>
      </c>
      <c r="AL126" s="457" t="s">
        <v>74</v>
      </c>
      <c r="AM126" s="188">
        <f t="shared" si="7"/>
        <v>0</v>
      </c>
      <c r="AN126" s="463">
        <f>+K126+AC126-AH126</f>
        <v>1136400</v>
      </c>
      <c r="AO126" s="67" t="s">
        <v>66</v>
      </c>
      <c r="AP126" s="489">
        <v>1136400</v>
      </c>
      <c r="AQ126" s="67" t="s">
        <v>94</v>
      </c>
      <c r="AR126" s="74">
        <v>0</v>
      </c>
      <c r="AS126" s="457" t="s">
        <v>74</v>
      </c>
      <c r="AT126" s="496">
        <f t="shared" si="8"/>
        <v>0</v>
      </c>
      <c r="AU126" s="203">
        <v>1136400</v>
      </c>
      <c r="AV126" s="83">
        <f t="shared" si="9"/>
        <v>0</v>
      </c>
      <c r="AW126" s="457" t="s">
        <v>74</v>
      </c>
      <c r="AX126" s="74" t="s">
        <v>95</v>
      </c>
      <c r="AY126" s="333" t="s">
        <v>2105</v>
      </c>
      <c r="AZ126" s="68" t="s">
        <v>66</v>
      </c>
      <c r="BA126" s="68" t="s">
        <v>239</v>
      </c>
    </row>
    <row r="127" spans="2:53" s="207" customFormat="1" ht="14.25" customHeight="1" x14ac:dyDescent="0.25">
      <c r="B127" s="68">
        <v>2024</v>
      </c>
      <c r="C127" s="68">
        <v>891780111</v>
      </c>
      <c r="D127" s="88" t="s">
        <v>64</v>
      </c>
      <c r="E127" s="74" t="s">
        <v>2106</v>
      </c>
      <c r="F127" s="71" t="s">
        <v>2107</v>
      </c>
      <c r="G127" s="67">
        <v>0</v>
      </c>
      <c r="H127" s="67" t="s">
        <v>72</v>
      </c>
      <c r="I127" s="68" t="s">
        <v>723</v>
      </c>
      <c r="J127" s="74" t="s">
        <v>2108</v>
      </c>
      <c r="K127" s="86">
        <v>1500000</v>
      </c>
      <c r="L127" s="68" t="s">
        <v>67</v>
      </c>
      <c r="M127" s="72" t="s">
        <v>2109</v>
      </c>
      <c r="N127" s="459">
        <v>900383358</v>
      </c>
      <c r="O127" s="454">
        <v>1690</v>
      </c>
      <c r="P127" s="455">
        <v>1690</v>
      </c>
      <c r="Q127" s="203">
        <v>39750000</v>
      </c>
      <c r="R127" s="455">
        <v>45583</v>
      </c>
      <c r="S127" s="203">
        <f>+K127</f>
        <v>1500000</v>
      </c>
      <c r="T127" s="67" t="s">
        <v>66</v>
      </c>
      <c r="U127" s="316">
        <v>7632967</v>
      </c>
      <c r="V127" s="72" t="s">
        <v>2104</v>
      </c>
      <c r="W127" s="455">
        <v>45583</v>
      </c>
      <c r="X127" s="455">
        <v>45583</v>
      </c>
      <c r="Y127" s="456" t="s">
        <v>74</v>
      </c>
      <c r="Z127" s="455">
        <v>45613</v>
      </c>
      <c r="AA127" s="251">
        <f t="shared" si="5"/>
        <v>30</v>
      </c>
      <c r="AB127" s="67">
        <v>0</v>
      </c>
      <c r="AC127" s="75">
        <v>0</v>
      </c>
      <c r="AD127" s="67">
        <v>0</v>
      </c>
      <c r="AE127" s="457" t="s">
        <v>74</v>
      </c>
      <c r="AF127" s="251">
        <f t="shared" si="6"/>
        <v>0</v>
      </c>
      <c r="AG127" s="67">
        <v>0</v>
      </c>
      <c r="AH127" s="67">
        <v>0</v>
      </c>
      <c r="AI127" s="457" t="s">
        <v>74</v>
      </c>
      <c r="AJ127" s="67">
        <v>13</v>
      </c>
      <c r="AK127" s="457" t="s">
        <v>74</v>
      </c>
      <c r="AL127" s="457" t="s">
        <v>74</v>
      </c>
      <c r="AM127" s="188">
        <f t="shared" si="7"/>
        <v>0</v>
      </c>
      <c r="AN127" s="463">
        <f>+K127+AC127-AH127</f>
        <v>1500000</v>
      </c>
      <c r="AO127" s="67" t="s">
        <v>66</v>
      </c>
      <c r="AP127" s="489">
        <v>1500000</v>
      </c>
      <c r="AQ127" s="67" t="s">
        <v>94</v>
      </c>
      <c r="AR127" s="74">
        <v>0</v>
      </c>
      <c r="AS127" s="457" t="s">
        <v>74</v>
      </c>
      <c r="AT127" s="496">
        <f t="shared" si="8"/>
        <v>0</v>
      </c>
      <c r="AU127" s="203">
        <v>1500000</v>
      </c>
      <c r="AV127" s="83">
        <f t="shared" si="9"/>
        <v>0</v>
      </c>
      <c r="AW127" s="457" t="s">
        <v>74</v>
      </c>
      <c r="AX127" s="74" t="s">
        <v>95</v>
      </c>
      <c r="AY127" s="333" t="s">
        <v>2110</v>
      </c>
      <c r="AZ127" s="68" t="s">
        <v>66</v>
      </c>
      <c r="BA127" s="68" t="s">
        <v>239</v>
      </c>
    </row>
    <row r="128" spans="2:53" s="207" customFormat="1" ht="14.25" customHeight="1" x14ac:dyDescent="0.25">
      <c r="B128" s="68">
        <v>2024</v>
      </c>
      <c r="C128" s="68">
        <v>891780111</v>
      </c>
      <c r="D128" s="88" t="s">
        <v>64</v>
      </c>
      <c r="E128" s="74" t="s">
        <v>2111</v>
      </c>
      <c r="F128" s="71" t="s">
        <v>2112</v>
      </c>
      <c r="G128" s="67">
        <v>0</v>
      </c>
      <c r="H128" s="67" t="s">
        <v>72</v>
      </c>
      <c r="I128" s="68" t="s">
        <v>723</v>
      </c>
      <c r="J128" s="74" t="s">
        <v>2113</v>
      </c>
      <c r="K128" s="86">
        <v>1984920</v>
      </c>
      <c r="L128" s="68" t="s">
        <v>67</v>
      </c>
      <c r="M128" s="72" t="s">
        <v>1870</v>
      </c>
      <c r="N128" s="459">
        <v>901640333</v>
      </c>
      <c r="O128" s="454">
        <v>1054</v>
      </c>
      <c r="P128" s="455">
        <v>45407</v>
      </c>
      <c r="Q128" s="203">
        <v>29746548</v>
      </c>
      <c r="R128" s="455">
        <v>45583</v>
      </c>
      <c r="S128" s="203">
        <f>+K128</f>
        <v>1984920</v>
      </c>
      <c r="T128" s="67" t="s">
        <v>66</v>
      </c>
      <c r="U128" s="316">
        <v>7634352</v>
      </c>
      <c r="V128" s="72" t="s">
        <v>1962</v>
      </c>
      <c r="W128" s="455">
        <v>45583</v>
      </c>
      <c r="X128" s="455">
        <v>45583</v>
      </c>
      <c r="Y128" s="456" t="s">
        <v>74</v>
      </c>
      <c r="Z128" s="455">
        <v>45613</v>
      </c>
      <c r="AA128" s="251">
        <f t="shared" si="5"/>
        <v>30</v>
      </c>
      <c r="AB128" s="67">
        <v>0</v>
      </c>
      <c r="AC128" s="75">
        <v>0</v>
      </c>
      <c r="AD128" s="67">
        <v>0</v>
      </c>
      <c r="AE128" s="457" t="s">
        <v>74</v>
      </c>
      <c r="AF128" s="251">
        <f t="shared" si="6"/>
        <v>0</v>
      </c>
      <c r="AG128" s="67">
        <v>0</v>
      </c>
      <c r="AH128" s="67">
        <v>0</v>
      </c>
      <c r="AI128" s="457" t="s">
        <v>74</v>
      </c>
      <c r="AJ128" s="67">
        <v>14</v>
      </c>
      <c r="AK128" s="457" t="s">
        <v>74</v>
      </c>
      <c r="AL128" s="457" t="s">
        <v>74</v>
      </c>
      <c r="AM128" s="188">
        <f t="shared" si="7"/>
        <v>0</v>
      </c>
      <c r="AN128" s="463">
        <f>+K128+AC128-AH128</f>
        <v>1984920</v>
      </c>
      <c r="AO128" s="67" t="s">
        <v>94</v>
      </c>
      <c r="AP128" s="489">
        <v>0</v>
      </c>
      <c r="AQ128" s="67" t="s">
        <v>94</v>
      </c>
      <c r="AR128" s="74">
        <v>0</v>
      </c>
      <c r="AS128" s="457" t="s">
        <v>74</v>
      </c>
      <c r="AT128" s="496">
        <f t="shared" si="8"/>
        <v>0</v>
      </c>
      <c r="AU128" s="203">
        <v>1984920</v>
      </c>
      <c r="AV128" s="83">
        <f t="shared" si="9"/>
        <v>0</v>
      </c>
      <c r="AW128" s="457" t="s">
        <v>74</v>
      </c>
      <c r="AX128" s="74" t="s">
        <v>95</v>
      </c>
      <c r="AY128" s="333" t="s">
        <v>2114</v>
      </c>
      <c r="AZ128" s="68" t="s">
        <v>66</v>
      </c>
      <c r="BA128" s="68" t="s">
        <v>239</v>
      </c>
    </row>
    <row r="129" spans="2:53" s="207" customFormat="1" ht="14.25" customHeight="1" x14ac:dyDescent="0.25">
      <c r="B129" s="68">
        <v>2024</v>
      </c>
      <c r="C129" s="68">
        <v>891780111</v>
      </c>
      <c r="D129" s="88" t="s">
        <v>64</v>
      </c>
      <c r="E129" s="74" t="s">
        <v>2115</v>
      </c>
      <c r="F129" s="71" t="s">
        <v>2116</v>
      </c>
      <c r="G129" s="67">
        <v>0</v>
      </c>
      <c r="H129" s="67" t="s">
        <v>72</v>
      </c>
      <c r="I129" s="68" t="s">
        <v>723</v>
      </c>
      <c r="J129" s="74" t="s">
        <v>2117</v>
      </c>
      <c r="K129" s="86">
        <v>2323237</v>
      </c>
      <c r="L129" s="68" t="s">
        <v>67</v>
      </c>
      <c r="M129" s="72" t="s">
        <v>2118</v>
      </c>
      <c r="N129" s="459">
        <v>830058332</v>
      </c>
      <c r="O129" s="454">
        <v>1867</v>
      </c>
      <c r="P129" s="455">
        <v>45518</v>
      </c>
      <c r="Q129" s="203">
        <v>41300000</v>
      </c>
      <c r="R129" s="455">
        <v>45586</v>
      </c>
      <c r="S129" s="203">
        <f>+K129</f>
        <v>2323237</v>
      </c>
      <c r="T129" s="67" t="s">
        <v>66</v>
      </c>
      <c r="U129" s="316">
        <v>1144134723</v>
      </c>
      <c r="V129" s="72" t="s">
        <v>2119</v>
      </c>
      <c r="W129" s="455">
        <v>45586</v>
      </c>
      <c r="X129" s="455">
        <v>45586</v>
      </c>
      <c r="Y129" s="456" t="s">
        <v>74</v>
      </c>
      <c r="Z129" s="455">
        <v>45616</v>
      </c>
      <c r="AA129" s="251">
        <f t="shared" si="5"/>
        <v>30</v>
      </c>
      <c r="AB129" s="67">
        <v>0</v>
      </c>
      <c r="AC129" s="75">
        <v>0</v>
      </c>
      <c r="AD129" s="67">
        <v>0</v>
      </c>
      <c r="AE129" s="457" t="s">
        <v>74</v>
      </c>
      <c r="AF129" s="251">
        <f t="shared" si="6"/>
        <v>0</v>
      </c>
      <c r="AG129" s="67">
        <v>0</v>
      </c>
      <c r="AH129" s="67">
        <v>0</v>
      </c>
      <c r="AI129" s="457" t="s">
        <v>74</v>
      </c>
      <c r="AJ129" s="67">
        <v>15</v>
      </c>
      <c r="AK129" s="457" t="s">
        <v>74</v>
      </c>
      <c r="AL129" s="457" t="s">
        <v>74</v>
      </c>
      <c r="AM129" s="188">
        <f t="shared" si="7"/>
        <v>0</v>
      </c>
      <c r="AN129" s="463">
        <f>+K129+AC129-AH129</f>
        <v>2323237</v>
      </c>
      <c r="AO129" s="67" t="s">
        <v>66</v>
      </c>
      <c r="AP129" s="489">
        <v>2323237</v>
      </c>
      <c r="AQ129" s="67" t="s">
        <v>94</v>
      </c>
      <c r="AR129" s="74">
        <v>0</v>
      </c>
      <c r="AS129" s="457" t="s">
        <v>74</v>
      </c>
      <c r="AT129" s="496">
        <f t="shared" si="8"/>
        <v>0</v>
      </c>
      <c r="AU129" s="203">
        <v>2323237</v>
      </c>
      <c r="AV129" s="83">
        <f t="shared" si="9"/>
        <v>0</v>
      </c>
      <c r="AW129" s="457" t="s">
        <v>74</v>
      </c>
      <c r="AX129" s="74" t="s">
        <v>95</v>
      </c>
      <c r="AY129" s="333" t="s">
        <v>2120</v>
      </c>
      <c r="AZ129" s="68" t="s">
        <v>66</v>
      </c>
      <c r="BA129" s="68" t="s">
        <v>239</v>
      </c>
    </row>
    <row r="130" spans="2:53" s="207" customFormat="1" ht="14.25" customHeight="1" x14ac:dyDescent="0.25">
      <c r="B130" s="68">
        <v>2024</v>
      </c>
      <c r="C130" s="68">
        <v>891780111</v>
      </c>
      <c r="D130" s="88" t="s">
        <v>64</v>
      </c>
      <c r="E130" s="74" t="s">
        <v>2121</v>
      </c>
      <c r="F130" s="71" t="s">
        <v>2122</v>
      </c>
      <c r="G130" s="67">
        <v>0</v>
      </c>
      <c r="H130" s="67" t="s">
        <v>72</v>
      </c>
      <c r="I130" s="68" t="s">
        <v>723</v>
      </c>
      <c r="J130" s="74" t="s">
        <v>2123</v>
      </c>
      <c r="K130" s="86">
        <v>6138139</v>
      </c>
      <c r="L130" s="68" t="s">
        <v>67</v>
      </c>
      <c r="M130" s="72" t="s">
        <v>2124</v>
      </c>
      <c r="N130" s="459">
        <v>900687434</v>
      </c>
      <c r="O130" s="454">
        <v>2318</v>
      </c>
      <c r="P130" s="455">
        <v>45568</v>
      </c>
      <c r="Q130" s="203">
        <v>11493139</v>
      </c>
      <c r="R130" s="455">
        <v>45589</v>
      </c>
      <c r="S130" s="203">
        <f>+K130</f>
        <v>6138139</v>
      </c>
      <c r="T130" s="67" t="s">
        <v>66</v>
      </c>
      <c r="U130" s="316">
        <v>1082851808</v>
      </c>
      <c r="V130" s="72" t="s">
        <v>1562</v>
      </c>
      <c r="W130" s="455">
        <v>45589</v>
      </c>
      <c r="X130" s="455">
        <v>45589</v>
      </c>
      <c r="Y130" s="456" t="s">
        <v>74</v>
      </c>
      <c r="Z130" s="455">
        <v>45680</v>
      </c>
      <c r="AA130" s="251">
        <f t="shared" si="5"/>
        <v>91</v>
      </c>
      <c r="AB130" s="67">
        <v>0</v>
      </c>
      <c r="AC130" s="75">
        <v>0</v>
      </c>
      <c r="AD130" s="67">
        <v>0</v>
      </c>
      <c r="AE130" s="457" t="s">
        <v>74</v>
      </c>
      <c r="AF130" s="251">
        <f t="shared" si="6"/>
        <v>0</v>
      </c>
      <c r="AG130" s="67">
        <v>0</v>
      </c>
      <c r="AH130" s="67">
        <v>0</v>
      </c>
      <c r="AI130" s="457" t="s">
        <v>74</v>
      </c>
      <c r="AJ130" s="67">
        <v>16</v>
      </c>
      <c r="AK130" s="457" t="s">
        <v>74</v>
      </c>
      <c r="AL130" s="457" t="s">
        <v>74</v>
      </c>
      <c r="AM130" s="188">
        <f t="shared" si="7"/>
        <v>0</v>
      </c>
      <c r="AN130" s="463">
        <f>+K130+AC130-AH130</f>
        <v>6138139</v>
      </c>
      <c r="AO130" s="67" t="s">
        <v>66</v>
      </c>
      <c r="AP130" s="489">
        <v>6138139</v>
      </c>
      <c r="AQ130" s="67" t="s">
        <v>94</v>
      </c>
      <c r="AR130" s="74">
        <v>0</v>
      </c>
      <c r="AS130" s="457" t="s">
        <v>74</v>
      </c>
      <c r="AT130" s="496">
        <f t="shared" si="8"/>
        <v>0</v>
      </c>
      <c r="AU130" s="203">
        <v>6138139</v>
      </c>
      <c r="AV130" s="83">
        <f t="shared" si="9"/>
        <v>0</v>
      </c>
      <c r="AW130" s="457" t="s">
        <v>74</v>
      </c>
      <c r="AX130" s="74" t="s">
        <v>95</v>
      </c>
      <c r="AY130" s="333" t="s">
        <v>2125</v>
      </c>
      <c r="AZ130" s="68" t="s">
        <v>66</v>
      </c>
      <c r="BA130" s="68" t="s">
        <v>239</v>
      </c>
    </row>
    <row r="131" spans="2:53" s="207" customFormat="1" ht="14.25" customHeight="1" x14ac:dyDescent="0.25">
      <c r="B131" s="68">
        <v>2024</v>
      </c>
      <c r="C131" s="68">
        <v>891780111</v>
      </c>
      <c r="D131" s="88" t="s">
        <v>64</v>
      </c>
      <c r="E131" s="74" t="s">
        <v>2126</v>
      </c>
      <c r="F131" s="71" t="s">
        <v>2127</v>
      </c>
      <c r="G131" s="67">
        <v>0</v>
      </c>
      <c r="H131" s="67" t="s">
        <v>72</v>
      </c>
      <c r="I131" s="68" t="s">
        <v>723</v>
      </c>
      <c r="J131" s="74" t="s">
        <v>2128</v>
      </c>
      <c r="K131" s="86">
        <v>68079999</v>
      </c>
      <c r="L131" s="68" t="s">
        <v>67</v>
      </c>
      <c r="M131" s="72" t="s">
        <v>2129</v>
      </c>
      <c r="N131" s="459">
        <v>901134941</v>
      </c>
      <c r="O131" s="454">
        <v>547</v>
      </c>
      <c r="P131" s="455">
        <v>45355</v>
      </c>
      <c r="Q131" s="203">
        <v>1171788134</v>
      </c>
      <c r="R131" s="455">
        <v>45589</v>
      </c>
      <c r="S131" s="203">
        <f>+K131</f>
        <v>68079999</v>
      </c>
      <c r="T131" s="67" t="s">
        <v>66</v>
      </c>
      <c r="U131" s="316">
        <v>5056184</v>
      </c>
      <c r="V131" s="72" t="s">
        <v>1765</v>
      </c>
      <c r="W131" s="455">
        <v>45589</v>
      </c>
      <c r="X131" s="455">
        <v>45589</v>
      </c>
      <c r="Y131" s="456" t="s">
        <v>74</v>
      </c>
      <c r="Z131" s="455">
        <v>45680</v>
      </c>
      <c r="AA131" s="251">
        <f t="shared" si="5"/>
        <v>91</v>
      </c>
      <c r="AB131" s="67">
        <v>0</v>
      </c>
      <c r="AC131" s="75">
        <v>0</v>
      </c>
      <c r="AD131" s="67">
        <v>0</v>
      </c>
      <c r="AE131" s="457" t="s">
        <v>74</v>
      </c>
      <c r="AF131" s="251">
        <f t="shared" si="6"/>
        <v>0</v>
      </c>
      <c r="AG131" s="67">
        <v>0</v>
      </c>
      <c r="AH131" s="67">
        <v>0</v>
      </c>
      <c r="AI131" s="457" t="s">
        <v>74</v>
      </c>
      <c r="AJ131" s="67">
        <v>17</v>
      </c>
      <c r="AK131" s="457" t="s">
        <v>74</v>
      </c>
      <c r="AL131" s="457" t="s">
        <v>74</v>
      </c>
      <c r="AM131" s="188">
        <f t="shared" si="7"/>
        <v>0</v>
      </c>
      <c r="AN131" s="463">
        <f>+K131+AC131-AH131</f>
        <v>68079999</v>
      </c>
      <c r="AO131" s="67" t="s">
        <v>94</v>
      </c>
      <c r="AP131" s="489">
        <v>0</v>
      </c>
      <c r="AQ131" s="67" t="s">
        <v>94</v>
      </c>
      <c r="AR131" s="74">
        <v>0</v>
      </c>
      <c r="AS131" s="457" t="s">
        <v>74</v>
      </c>
      <c r="AT131" s="496">
        <f t="shared" si="8"/>
        <v>0</v>
      </c>
      <c r="AU131" s="203">
        <v>68079999</v>
      </c>
      <c r="AV131" s="83">
        <f t="shared" si="9"/>
        <v>0</v>
      </c>
      <c r="AW131" s="457" t="s">
        <v>74</v>
      </c>
      <c r="AX131" s="74" t="s">
        <v>95</v>
      </c>
      <c r="AY131" s="333" t="s">
        <v>2130</v>
      </c>
      <c r="AZ131" s="68" t="s">
        <v>66</v>
      </c>
      <c r="BA131" s="68" t="s">
        <v>239</v>
      </c>
    </row>
    <row r="132" spans="2:53" s="207" customFormat="1" ht="14.25" customHeight="1" x14ac:dyDescent="0.25">
      <c r="B132" s="68">
        <v>2024</v>
      </c>
      <c r="C132" s="68">
        <v>891780111</v>
      </c>
      <c r="D132" s="88" t="s">
        <v>64</v>
      </c>
      <c r="E132" s="74" t="s">
        <v>2131</v>
      </c>
      <c r="F132" s="71" t="s">
        <v>2132</v>
      </c>
      <c r="G132" s="67">
        <v>0</v>
      </c>
      <c r="H132" s="67" t="s">
        <v>72</v>
      </c>
      <c r="I132" s="68" t="s">
        <v>723</v>
      </c>
      <c r="J132" s="74" t="s">
        <v>2133</v>
      </c>
      <c r="K132" s="86">
        <v>11957692.01</v>
      </c>
      <c r="L132" s="68" t="s">
        <v>67</v>
      </c>
      <c r="M132" s="72" t="s">
        <v>2134</v>
      </c>
      <c r="N132" s="459">
        <v>901660591</v>
      </c>
      <c r="O132" s="454">
        <v>2425</v>
      </c>
      <c r="P132" s="455">
        <v>45582</v>
      </c>
      <c r="Q132" s="203">
        <v>11957693</v>
      </c>
      <c r="R132" s="455">
        <v>45589</v>
      </c>
      <c r="S132" s="203">
        <f>+K132</f>
        <v>11957692.01</v>
      </c>
      <c r="T132" s="67" t="s">
        <v>66</v>
      </c>
      <c r="U132" s="316">
        <v>1082903415</v>
      </c>
      <c r="V132" s="72" t="s">
        <v>1584</v>
      </c>
      <c r="W132" s="455">
        <v>45589</v>
      </c>
      <c r="X132" s="455">
        <v>45589</v>
      </c>
      <c r="Y132" s="456" t="s">
        <v>74</v>
      </c>
      <c r="Z132" s="455">
        <v>45619</v>
      </c>
      <c r="AA132" s="251">
        <f t="shared" si="5"/>
        <v>30</v>
      </c>
      <c r="AB132" s="67">
        <v>0</v>
      </c>
      <c r="AC132" s="75">
        <v>0</v>
      </c>
      <c r="AD132" s="67">
        <v>0</v>
      </c>
      <c r="AE132" s="457" t="s">
        <v>74</v>
      </c>
      <c r="AF132" s="251">
        <f t="shared" si="6"/>
        <v>0</v>
      </c>
      <c r="AG132" s="67">
        <v>0</v>
      </c>
      <c r="AH132" s="67">
        <v>0</v>
      </c>
      <c r="AI132" s="457" t="s">
        <v>74</v>
      </c>
      <c r="AJ132" s="67">
        <v>18</v>
      </c>
      <c r="AK132" s="457" t="s">
        <v>74</v>
      </c>
      <c r="AL132" s="457" t="s">
        <v>74</v>
      </c>
      <c r="AM132" s="188">
        <f t="shared" si="7"/>
        <v>0</v>
      </c>
      <c r="AN132" s="463">
        <f>+K132+AC132-AH132</f>
        <v>11957692.01</v>
      </c>
      <c r="AO132" s="67" t="s">
        <v>66</v>
      </c>
      <c r="AP132" s="489">
        <v>11957692.01</v>
      </c>
      <c r="AQ132" s="67" t="s">
        <v>94</v>
      </c>
      <c r="AR132" s="74">
        <v>0</v>
      </c>
      <c r="AS132" s="457" t="s">
        <v>74</v>
      </c>
      <c r="AT132" s="496">
        <f t="shared" si="8"/>
        <v>9.9999997764825821E-3</v>
      </c>
      <c r="AU132" s="203">
        <v>11957692</v>
      </c>
      <c r="AV132" s="83">
        <f t="shared" si="9"/>
        <v>8.3628176475190737E-10</v>
      </c>
      <c r="AW132" s="457" t="s">
        <v>74</v>
      </c>
      <c r="AX132" s="74" t="s">
        <v>95</v>
      </c>
      <c r="AY132" s="333" t="s">
        <v>2135</v>
      </c>
      <c r="AZ132" s="68" t="s">
        <v>66</v>
      </c>
      <c r="BA132" s="68" t="s">
        <v>239</v>
      </c>
    </row>
    <row r="133" spans="2:53" s="207" customFormat="1" ht="14.25" customHeight="1" x14ac:dyDescent="0.25">
      <c r="B133" s="68">
        <v>2024</v>
      </c>
      <c r="C133" s="68">
        <v>891780111</v>
      </c>
      <c r="D133" s="88" t="s">
        <v>64</v>
      </c>
      <c r="E133" s="74" t="s">
        <v>2136</v>
      </c>
      <c r="F133" s="71" t="s">
        <v>2137</v>
      </c>
      <c r="G133" s="67">
        <v>0</v>
      </c>
      <c r="H133" s="67" t="s">
        <v>72</v>
      </c>
      <c r="I133" s="68" t="s">
        <v>723</v>
      </c>
      <c r="J133" s="74" t="s">
        <v>2138</v>
      </c>
      <c r="K133" s="86">
        <v>6220000</v>
      </c>
      <c r="L133" s="68" t="s">
        <v>67</v>
      </c>
      <c r="M133" s="72" t="s">
        <v>2054</v>
      </c>
      <c r="N133" s="459">
        <v>804000673</v>
      </c>
      <c r="O133" s="454">
        <v>1721</v>
      </c>
      <c r="P133" s="455">
        <v>45498</v>
      </c>
      <c r="Q133" s="203">
        <v>39000000</v>
      </c>
      <c r="R133" s="455">
        <v>45590</v>
      </c>
      <c r="S133" s="203">
        <f>+K133</f>
        <v>6220000</v>
      </c>
      <c r="T133" s="67" t="s">
        <v>66</v>
      </c>
      <c r="U133" s="316">
        <v>91156594</v>
      </c>
      <c r="V133" s="72" t="s">
        <v>1755</v>
      </c>
      <c r="W133" s="455">
        <v>45590</v>
      </c>
      <c r="X133" s="455">
        <v>45590</v>
      </c>
      <c r="Y133" s="456" t="s">
        <v>74</v>
      </c>
      <c r="Z133" s="455">
        <v>45620</v>
      </c>
      <c r="AA133" s="251">
        <f t="shared" si="5"/>
        <v>30</v>
      </c>
      <c r="AB133" s="67">
        <v>0</v>
      </c>
      <c r="AC133" s="75">
        <v>0</v>
      </c>
      <c r="AD133" s="67">
        <v>0</v>
      </c>
      <c r="AE133" s="457" t="s">
        <v>74</v>
      </c>
      <c r="AF133" s="251">
        <f t="shared" si="6"/>
        <v>0</v>
      </c>
      <c r="AG133" s="67">
        <v>0</v>
      </c>
      <c r="AH133" s="67">
        <v>0</v>
      </c>
      <c r="AI133" s="457" t="s">
        <v>74</v>
      </c>
      <c r="AJ133" s="67">
        <v>19</v>
      </c>
      <c r="AK133" s="457" t="s">
        <v>74</v>
      </c>
      <c r="AL133" s="457" t="s">
        <v>74</v>
      </c>
      <c r="AM133" s="188">
        <f t="shared" si="7"/>
        <v>0</v>
      </c>
      <c r="AN133" s="463">
        <f>+K133+AC133-AH133</f>
        <v>6220000</v>
      </c>
      <c r="AO133" s="67" t="s">
        <v>66</v>
      </c>
      <c r="AP133" s="489">
        <v>6220000</v>
      </c>
      <c r="AQ133" s="67" t="s">
        <v>94</v>
      </c>
      <c r="AR133" s="74">
        <v>0</v>
      </c>
      <c r="AS133" s="457" t="s">
        <v>74</v>
      </c>
      <c r="AT133" s="496">
        <f t="shared" si="8"/>
        <v>0</v>
      </c>
      <c r="AU133" s="203">
        <v>6220000</v>
      </c>
      <c r="AV133" s="83">
        <f t="shared" si="9"/>
        <v>0</v>
      </c>
      <c r="AW133" s="457" t="s">
        <v>74</v>
      </c>
      <c r="AX133" s="74" t="s">
        <v>95</v>
      </c>
      <c r="AY133" s="333" t="s">
        <v>2139</v>
      </c>
      <c r="AZ133" s="68" t="s">
        <v>66</v>
      </c>
      <c r="BA133" s="68" t="s">
        <v>239</v>
      </c>
    </row>
    <row r="134" spans="2:53" s="207" customFormat="1" ht="14.25" customHeight="1" x14ac:dyDescent="0.25">
      <c r="B134" s="68">
        <v>2024</v>
      </c>
      <c r="C134" s="68">
        <v>891780111</v>
      </c>
      <c r="D134" s="88" t="s">
        <v>64</v>
      </c>
      <c r="E134" s="74" t="s">
        <v>2140</v>
      </c>
      <c r="F134" s="71" t="s">
        <v>2141</v>
      </c>
      <c r="G134" s="67">
        <v>0</v>
      </c>
      <c r="H134" s="67" t="s">
        <v>72</v>
      </c>
      <c r="I134" s="68" t="s">
        <v>723</v>
      </c>
      <c r="J134" s="74" t="s">
        <v>2142</v>
      </c>
      <c r="K134" s="86">
        <v>19972365</v>
      </c>
      <c r="L134" s="68" t="s">
        <v>67</v>
      </c>
      <c r="M134" s="72" t="s">
        <v>2143</v>
      </c>
      <c r="N134" s="459">
        <v>900260295</v>
      </c>
      <c r="O134" s="454">
        <v>1640</v>
      </c>
      <c r="P134" s="455">
        <v>45491</v>
      </c>
      <c r="Q134" s="203">
        <v>43000000</v>
      </c>
      <c r="R134" s="455">
        <v>45590</v>
      </c>
      <c r="S134" s="203">
        <f>+K134</f>
        <v>19972365</v>
      </c>
      <c r="T134" s="67" t="s">
        <v>66</v>
      </c>
      <c r="U134" s="316">
        <v>7604045</v>
      </c>
      <c r="V134" s="72" t="s">
        <v>2095</v>
      </c>
      <c r="W134" s="455">
        <v>45590</v>
      </c>
      <c r="X134" s="455">
        <v>45590</v>
      </c>
      <c r="Y134" s="456" t="s">
        <v>74</v>
      </c>
      <c r="Z134" s="455">
        <v>45681</v>
      </c>
      <c r="AA134" s="251">
        <f t="shared" si="5"/>
        <v>91</v>
      </c>
      <c r="AB134" s="67">
        <v>0</v>
      </c>
      <c r="AC134" s="75">
        <v>0</v>
      </c>
      <c r="AD134" s="67">
        <v>0</v>
      </c>
      <c r="AE134" s="457" t="s">
        <v>74</v>
      </c>
      <c r="AF134" s="251">
        <f t="shared" si="6"/>
        <v>0</v>
      </c>
      <c r="AG134" s="67">
        <v>0</v>
      </c>
      <c r="AH134" s="67">
        <v>0</v>
      </c>
      <c r="AI134" s="457" t="s">
        <v>74</v>
      </c>
      <c r="AJ134" s="67">
        <v>20</v>
      </c>
      <c r="AK134" s="457" t="s">
        <v>74</v>
      </c>
      <c r="AL134" s="457" t="s">
        <v>74</v>
      </c>
      <c r="AM134" s="188">
        <f t="shared" si="7"/>
        <v>0</v>
      </c>
      <c r="AN134" s="463">
        <f>+K134+AC134-AH134</f>
        <v>19972365</v>
      </c>
      <c r="AO134" s="67" t="s">
        <v>66</v>
      </c>
      <c r="AP134" s="489">
        <v>19972365</v>
      </c>
      <c r="AQ134" s="67" t="s">
        <v>94</v>
      </c>
      <c r="AR134" s="74">
        <v>0</v>
      </c>
      <c r="AS134" s="457" t="s">
        <v>74</v>
      </c>
      <c r="AT134" s="496">
        <f t="shared" si="8"/>
        <v>0</v>
      </c>
      <c r="AU134" s="203">
        <v>19972365</v>
      </c>
      <c r="AV134" s="83">
        <f t="shared" si="9"/>
        <v>0</v>
      </c>
      <c r="AW134" s="457" t="s">
        <v>74</v>
      </c>
      <c r="AX134" s="74" t="s">
        <v>95</v>
      </c>
      <c r="AY134" s="333" t="s">
        <v>2144</v>
      </c>
      <c r="AZ134" s="68" t="s">
        <v>66</v>
      </c>
      <c r="BA134" s="68" t="s">
        <v>239</v>
      </c>
    </row>
    <row r="135" spans="2:53" s="207" customFormat="1" ht="14.25" customHeight="1" x14ac:dyDescent="0.25">
      <c r="B135" s="68">
        <v>2024</v>
      </c>
      <c r="C135" s="68">
        <v>891780111</v>
      </c>
      <c r="D135" s="88" t="s">
        <v>64</v>
      </c>
      <c r="E135" s="74" t="s">
        <v>2145</v>
      </c>
      <c r="F135" s="71" t="s">
        <v>2146</v>
      </c>
      <c r="G135" s="67">
        <v>0</v>
      </c>
      <c r="H135" s="67" t="s">
        <v>72</v>
      </c>
      <c r="I135" s="68" t="s">
        <v>723</v>
      </c>
      <c r="J135" s="74" t="s">
        <v>2147</v>
      </c>
      <c r="K135" s="86">
        <v>10000000</v>
      </c>
      <c r="L135" s="68" t="s">
        <v>67</v>
      </c>
      <c r="M135" s="72" t="s">
        <v>2148</v>
      </c>
      <c r="N135" s="459">
        <v>57445330</v>
      </c>
      <c r="O135" s="454">
        <v>2421</v>
      </c>
      <c r="P135" s="455">
        <v>45582</v>
      </c>
      <c r="Q135" s="203">
        <v>10000000</v>
      </c>
      <c r="R135" s="455">
        <v>45593</v>
      </c>
      <c r="S135" s="203">
        <f>+K135</f>
        <v>10000000</v>
      </c>
      <c r="T135" s="67" t="s">
        <v>66</v>
      </c>
      <c r="U135" s="316">
        <v>85155551</v>
      </c>
      <c r="V135" s="72" t="s">
        <v>2149</v>
      </c>
      <c r="W135" s="455">
        <v>45593</v>
      </c>
      <c r="X135" s="455">
        <v>45593</v>
      </c>
      <c r="Y135" s="456" t="s">
        <v>74</v>
      </c>
      <c r="Z135" s="455">
        <v>45599</v>
      </c>
      <c r="AA135" s="251">
        <f t="shared" si="5"/>
        <v>6</v>
      </c>
      <c r="AB135" s="67">
        <v>0</v>
      </c>
      <c r="AC135" s="75">
        <v>0</v>
      </c>
      <c r="AD135" s="67">
        <v>0</v>
      </c>
      <c r="AE135" s="457" t="s">
        <v>74</v>
      </c>
      <c r="AF135" s="251">
        <f t="shared" si="6"/>
        <v>0</v>
      </c>
      <c r="AG135" s="67">
        <v>0</v>
      </c>
      <c r="AH135" s="67">
        <v>0</v>
      </c>
      <c r="AI135" s="457" t="s">
        <v>74</v>
      </c>
      <c r="AJ135" s="67">
        <v>21</v>
      </c>
      <c r="AK135" s="457" t="s">
        <v>74</v>
      </c>
      <c r="AL135" s="457" t="s">
        <v>74</v>
      </c>
      <c r="AM135" s="188">
        <f t="shared" si="7"/>
        <v>0</v>
      </c>
      <c r="AN135" s="463">
        <f>+K135+AC135-AH135</f>
        <v>10000000</v>
      </c>
      <c r="AO135" s="67" t="s">
        <v>66</v>
      </c>
      <c r="AP135" s="489">
        <v>10000000</v>
      </c>
      <c r="AQ135" s="67" t="s">
        <v>94</v>
      </c>
      <c r="AR135" s="74">
        <v>0</v>
      </c>
      <c r="AS135" s="457" t="s">
        <v>74</v>
      </c>
      <c r="AT135" s="496">
        <f t="shared" si="8"/>
        <v>0</v>
      </c>
      <c r="AU135" s="203">
        <v>10000000</v>
      </c>
      <c r="AV135" s="83">
        <f t="shared" si="9"/>
        <v>0</v>
      </c>
      <c r="AW135" s="457" t="s">
        <v>74</v>
      </c>
      <c r="AX135" s="74" t="s">
        <v>95</v>
      </c>
      <c r="AY135" s="333" t="s">
        <v>2150</v>
      </c>
      <c r="AZ135" s="68" t="s">
        <v>66</v>
      </c>
      <c r="BA135" s="68" t="s">
        <v>239</v>
      </c>
    </row>
    <row r="136" spans="2:53" s="207" customFormat="1" ht="14.25" customHeight="1" x14ac:dyDescent="0.25">
      <c r="B136" s="68">
        <v>2024</v>
      </c>
      <c r="C136" s="68">
        <v>891780111</v>
      </c>
      <c r="D136" s="88" t="s">
        <v>64</v>
      </c>
      <c r="E136" s="74" t="s">
        <v>2151</v>
      </c>
      <c r="F136" s="188" t="s">
        <v>2152</v>
      </c>
      <c r="G136" s="314">
        <v>2023000100072</v>
      </c>
      <c r="H136" s="67" t="s">
        <v>72</v>
      </c>
      <c r="I136" s="68" t="s">
        <v>1521</v>
      </c>
      <c r="J136" s="74" t="s">
        <v>2153</v>
      </c>
      <c r="K136" s="463">
        <v>83230368</v>
      </c>
      <c r="L136" s="68" t="s">
        <v>67</v>
      </c>
      <c r="M136" s="188" t="s">
        <v>2154</v>
      </c>
      <c r="N136" s="188" t="s">
        <v>2155</v>
      </c>
      <c r="O136" s="454">
        <v>174</v>
      </c>
      <c r="P136" s="455">
        <v>45335</v>
      </c>
      <c r="Q136" s="463">
        <v>2122162432</v>
      </c>
      <c r="R136" s="455">
        <v>45492</v>
      </c>
      <c r="S136" s="203">
        <f>+K136</f>
        <v>83230368</v>
      </c>
      <c r="T136" s="67" t="s">
        <v>66</v>
      </c>
      <c r="U136" s="316">
        <v>16078654</v>
      </c>
      <c r="V136" s="72" t="s">
        <v>1524</v>
      </c>
      <c r="W136" s="461">
        <v>45492</v>
      </c>
      <c r="X136" s="461">
        <v>45492</v>
      </c>
      <c r="Y136" s="456" t="s">
        <v>74</v>
      </c>
      <c r="Z136" s="461">
        <v>45703</v>
      </c>
      <c r="AA136" s="251">
        <f t="shared" si="5"/>
        <v>211</v>
      </c>
      <c r="AB136" s="67">
        <v>0</v>
      </c>
      <c r="AC136" s="75">
        <v>0</v>
      </c>
      <c r="AD136" s="67">
        <v>0</v>
      </c>
      <c r="AE136" s="457" t="s">
        <v>74</v>
      </c>
      <c r="AF136" s="251">
        <f t="shared" si="6"/>
        <v>0</v>
      </c>
      <c r="AG136" s="67">
        <v>0</v>
      </c>
      <c r="AH136" s="67">
        <v>0</v>
      </c>
      <c r="AI136" s="457" t="s">
        <v>74</v>
      </c>
      <c r="AJ136" s="67">
        <v>0</v>
      </c>
      <c r="AK136" s="457" t="s">
        <v>74</v>
      </c>
      <c r="AL136" s="457" t="s">
        <v>74</v>
      </c>
      <c r="AM136" s="188">
        <f t="shared" si="7"/>
        <v>0</v>
      </c>
      <c r="AN136" s="463">
        <f>+K136+AC136-AH136</f>
        <v>83230368</v>
      </c>
      <c r="AO136" s="67" t="s">
        <v>94</v>
      </c>
      <c r="AP136" s="489">
        <v>0</v>
      </c>
      <c r="AQ136" s="67" t="s">
        <v>94</v>
      </c>
      <c r="AR136" s="74">
        <v>0</v>
      </c>
      <c r="AS136" s="457" t="s">
        <v>74</v>
      </c>
      <c r="AT136" s="496">
        <f t="shared" si="8"/>
        <v>0</v>
      </c>
      <c r="AU136" s="203">
        <v>83230368</v>
      </c>
      <c r="AV136" s="83">
        <f t="shared" si="9"/>
        <v>0</v>
      </c>
      <c r="AW136" s="457" t="s">
        <v>74</v>
      </c>
      <c r="AX136" s="74" t="s">
        <v>95</v>
      </c>
      <c r="AY136" s="465" t="s">
        <v>2156</v>
      </c>
      <c r="AZ136" s="68" t="s">
        <v>66</v>
      </c>
      <c r="BA136" s="68" t="s">
        <v>66</v>
      </c>
    </row>
    <row r="137" spans="2:53" s="207" customFormat="1" ht="14.25" customHeight="1" x14ac:dyDescent="0.25">
      <c r="B137" s="68">
        <v>2024</v>
      </c>
      <c r="C137" s="68">
        <v>891780111</v>
      </c>
      <c r="D137" s="88" t="s">
        <v>64</v>
      </c>
      <c r="E137" s="74" t="s">
        <v>2157</v>
      </c>
      <c r="F137" s="188" t="s">
        <v>2158</v>
      </c>
      <c r="G137" s="314">
        <v>2023000100072</v>
      </c>
      <c r="H137" s="67" t="s">
        <v>72</v>
      </c>
      <c r="I137" s="68" t="s">
        <v>1521</v>
      </c>
      <c r="J137" s="74" t="s">
        <v>2159</v>
      </c>
      <c r="K137" s="463">
        <v>92545440</v>
      </c>
      <c r="L137" s="68" t="s">
        <v>67</v>
      </c>
      <c r="M137" s="188" t="s">
        <v>2160</v>
      </c>
      <c r="N137" s="188" t="s">
        <v>2161</v>
      </c>
      <c r="O137" s="454">
        <v>174</v>
      </c>
      <c r="P137" s="455">
        <v>45335</v>
      </c>
      <c r="Q137" s="463">
        <v>2122162432</v>
      </c>
      <c r="R137" s="455">
        <v>45492</v>
      </c>
      <c r="S137" s="203">
        <f>+K137</f>
        <v>92545440</v>
      </c>
      <c r="T137" s="67" t="s">
        <v>66</v>
      </c>
      <c r="U137" s="316">
        <v>16078654</v>
      </c>
      <c r="V137" s="72" t="s">
        <v>1524</v>
      </c>
      <c r="W137" s="461">
        <v>45492</v>
      </c>
      <c r="X137" s="461">
        <v>45492</v>
      </c>
      <c r="Y137" s="456" t="s">
        <v>74</v>
      </c>
      <c r="Z137" s="461">
        <v>45703</v>
      </c>
      <c r="AA137" s="251">
        <f t="shared" si="5"/>
        <v>211</v>
      </c>
      <c r="AB137" s="67">
        <v>0</v>
      </c>
      <c r="AC137" s="75">
        <v>0</v>
      </c>
      <c r="AD137" s="67">
        <v>0</v>
      </c>
      <c r="AE137" s="457" t="s">
        <v>74</v>
      </c>
      <c r="AF137" s="251">
        <f t="shared" si="6"/>
        <v>0</v>
      </c>
      <c r="AG137" s="67">
        <v>0</v>
      </c>
      <c r="AH137" s="67">
        <v>0</v>
      </c>
      <c r="AI137" s="457" t="s">
        <v>74</v>
      </c>
      <c r="AJ137" s="67">
        <v>0</v>
      </c>
      <c r="AK137" s="457" t="s">
        <v>74</v>
      </c>
      <c r="AL137" s="457" t="s">
        <v>74</v>
      </c>
      <c r="AM137" s="188">
        <f t="shared" si="7"/>
        <v>0</v>
      </c>
      <c r="AN137" s="463">
        <f>+K137+AC137-AH137</f>
        <v>92545440</v>
      </c>
      <c r="AO137" s="67" t="s">
        <v>94</v>
      </c>
      <c r="AP137" s="489">
        <v>0</v>
      </c>
      <c r="AQ137" s="67" t="s">
        <v>94</v>
      </c>
      <c r="AR137" s="74">
        <v>0</v>
      </c>
      <c r="AS137" s="457" t="s">
        <v>74</v>
      </c>
      <c r="AT137" s="496">
        <f t="shared" si="8"/>
        <v>0</v>
      </c>
      <c r="AU137" s="203">
        <v>92545440</v>
      </c>
      <c r="AV137" s="83">
        <f t="shared" si="9"/>
        <v>0</v>
      </c>
      <c r="AW137" s="457" t="s">
        <v>74</v>
      </c>
      <c r="AX137" s="74" t="s">
        <v>95</v>
      </c>
      <c r="AY137" s="188" t="s">
        <v>2162</v>
      </c>
      <c r="AZ137" s="68" t="s">
        <v>66</v>
      </c>
      <c r="BA137" s="68" t="s">
        <v>66</v>
      </c>
    </row>
    <row r="138" spans="2:53" s="207" customFormat="1" ht="14.25" customHeight="1" x14ac:dyDescent="0.25">
      <c r="B138" s="68">
        <v>2024</v>
      </c>
      <c r="C138" s="68">
        <v>891780111</v>
      </c>
      <c r="D138" s="88" t="s">
        <v>64</v>
      </c>
      <c r="E138" s="74" t="s">
        <v>2163</v>
      </c>
      <c r="F138" s="188" t="s">
        <v>2164</v>
      </c>
      <c r="G138" s="314">
        <v>2023000100072</v>
      </c>
      <c r="H138" s="67" t="s">
        <v>72</v>
      </c>
      <c r="I138" s="68" t="s">
        <v>1521</v>
      </c>
      <c r="J138" s="74" t="s">
        <v>2165</v>
      </c>
      <c r="K138" s="463">
        <v>92545440</v>
      </c>
      <c r="L138" s="68" t="s">
        <v>67</v>
      </c>
      <c r="M138" s="188" t="s">
        <v>2166</v>
      </c>
      <c r="N138" s="188" t="s">
        <v>2167</v>
      </c>
      <c r="O138" s="454">
        <v>174</v>
      </c>
      <c r="P138" s="455">
        <v>45335</v>
      </c>
      <c r="Q138" s="463">
        <v>2122162432</v>
      </c>
      <c r="R138" s="455">
        <v>45492</v>
      </c>
      <c r="S138" s="203">
        <f>+K138</f>
        <v>92545440</v>
      </c>
      <c r="T138" s="67" t="s">
        <v>66</v>
      </c>
      <c r="U138" s="316">
        <v>16078654</v>
      </c>
      <c r="V138" s="72" t="s">
        <v>1524</v>
      </c>
      <c r="W138" s="461">
        <v>45492</v>
      </c>
      <c r="X138" s="461">
        <v>45492</v>
      </c>
      <c r="Y138" s="456" t="s">
        <v>74</v>
      </c>
      <c r="Z138" s="461">
        <v>45703</v>
      </c>
      <c r="AA138" s="251">
        <f t="shared" si="5"/>
        <v>211</v>
      </c>
      <c r="AB138" s="67">
        <v>0</v>
      </c>
      <c r="AC138" s="75">
        <v>0</v>
      </c>
      <c r="AD138" s="67">
        <v>0</v>
      </c>
      <c r="AE138" s="457" t="s">
        <v>74</v>
      </c>
      <c r="AF138" s="251">
        <f t="shared" si="6"/>
        <v>0</v>
      </c>
      <c r="AG138" s="67">
        <v>0</v>
      </c>
      <c r="AH138" s="67">
        <v>0</v>
      </c>
      <c r="AI138" s="457" t="s">
        <v>74</v>
      </c>
      <c r="AJ138" s="67">
        <v>0</v>
      </c>
      <c r="AK138" s="457" t="s">
        <v>74</v>
      </c>
      <c r="AL138" s="457" t="s">
        <v>74</v>
      </c>
      <c r="AM138" s="188">
        <f t="shared" si="7"/>
        <v>0</v>
      </c>
      <c r="AN138" s="463">
        <f>+K138+AC138-AH138</f>
        <v>92545440</v>
      </c>
      <c r="AO138" s="67" t="s">
        <v>94</v>
      </c>
      <c r="AP138" s="489">
        <v>0</v>
      </c>
      <c r="AQ138" s="67" t="s">
        <v>94</v>
      </c>
      <c r="AR138" s="74">
        <v>0</v>
      </c>
      <c r="AS138" s="457" t="s">
        <v>74</v>
      </c>
      <c r="AT138" s="496">
        <f t="shared" si="8"/>
        <v>0</v>
      </c>
      <c r="AU138" s="203">
        <v>92545440</v>
      </c>
      <c r="AV138" s="83">
        <f t="shared" si="9"/>
        <v>0</v>
      </c>
      <c r="AW138" s="457" t="s">
        <v>74</v>
      </c>
      <c r="AX138" s="74" t="s">
        <v>95</v>
      </c>
      <c r="AY138" s="188" t="s">
        <v>2168</v>
      </c>
      <c r="AZ138" s="68" t="s">
        <v>66</v>
      </c>
      <c r="BA138" s="68" t="s">
        <v>66</v>
      </c>
    </row>
    <row r="139" spans="2:53" s="207" customFormat="1" ht="14.25" customHeight="1" x14ac:dyDescent="0.25">
      <c r="B139" s="68">
        <v>2024</v>
      </c>
      <c r="C139" s="68">
        <v>891780111</v>
      </c>
      <c r="D139" s="88" t="s">
        <v>64</v>
      </c>
      <c r="E139" s="74" t="s">
        <v>2169</v>
      </c>
      <c r="F139" s="72" t="s">
        <v>2170</v>
      </c>
      <c r="G139" s="67">
        <v>0</v>
      </c>
      <c r="H139" s="67" t="s">
        <v>72</v>
      </c>
      <c r="I139" s="68" t="s">
        <v>723</v>
      </c>
      <c r="J139" s="74" t="s">
        <v>2171</v>
      </c>
      <c r="K139" s="466">
        <v>24510000</v>
      </c>
      <c r="L139" s="68" t="s">
        <v>67</v>
      </c>
      <c r="M139" s="74" t="s">
        <v>2172</v>
      </c>
      <c r="N139" s="72">
        <v>1082944860</v>
      </c>
      <c r="O139" s="454">
        <v>35</v>
      </c>
      <c r="P139" s="455">
        <v>45306</v>
      </c>
      <c r="Q139" s="203">
        <v>807300000</v>
      </c>
      <c r="R139" s="455">
        <v>45306</v>
      </c>
      <c r="S139" s="466">
        <f>+K139</f>
        <v>24510000</v>
      </c>
      <c r="T139" s="67" t="s">
        <v>66</v>
      </c>
      <c r="U139" s="86">
        <v>57461852</v>
      </c>
      <c r="V139" s="74" t="s">
        <v>1487</v>
      </c>
      <c r="W139" s="455">
        <v>45306</v>
      </c>
      <c r="X139" s="455">
        <v>45306</v>
      </c>
      <c r="Y139" s="456" t="s">
        <v>74</v>
      </c>
      <c r="Z139" s="455">
        <v>45473</v>
      </c>
      <c r="AA139" s="251">
        <f t="shared" si="5"/>
        <v>167</v>
      </c>
      <c r="AB139" s="67">
        <v>0</v>
      </c>
      <c r="AC139" s="75">
        <v>0</v>
      </c>
      <c r="AD139" s="67">
        <v>0</v>
      </c>
      <c r="AE139" s="457" t="s">
        <v>74</v>
      </c>
      <c r="AF139" s="251">
        <f t="shared" si="6"/>
        <v>0</v>
      </c>
      <c r="AG139" s="67">
        <v>0</v>
      </c>
      <c r="AH139" s="67">
        <v>0</v>
      </c>
      <c r="AI139" s="457" t="s">
        <v>74</v>
      </c>
      <c r="AJ139" s="67">
        <v>0</v>
      </c>
      <c r="AK139" s="457" t="s">
        <v>74</v>
      </c>
      <c r="AL139" s="457" t="s">
        <v>74</v>
      </c>
      <c r="AM139" s="188">
        <f t="shared" si="7"/>
        <v>0</v>
      </c>
      <c r="AN139" s="463">
        <f>+K139+AC139-AH139</f>
        <v>24510000</v>
      </c>
      <c r="AO139" s="67" t="s">
        <v>66</v>
      </c>
      <c r="AP139" s="491">
        <v>24510000</v>
      </c>
      <c r="AQ139" s="67" t="s">
        <v>94</v>
      </c>
      <c r="AR139" s="74">
        <v>0</v>
      </c>
      <c r="AS139" s="457" t="s">
        <v>74</v>
      </c>
      <c r="AT139" s="496">
        <f t="shared" si="8"/>
        <v>24510000</v>
      </c>
      <c r="AU139" s="203">
        <v>0</v>
      </c>
      <c r="AV139" s="83">
        <f t="shared" si="9"/>
        <v>1</v>
      </c>
      <c r="AW139" s="457" t="s">
        <v>74</v>
      </c>
      <c r="AX139" s="74" t="s">
        <v>80</v>
      </c>
      <c r="AY139" s="458" t="s">
        <v>2173</v>
      </c>
      <c r="AZ139" s="68" t="s">
        <v>66</v>
      </c>
      <c r="BA139" s="68" t="s">
        <v>66</v>
      </c>
    </row>
    <row r="140" spans="2:53" s="207" customFormat="1" ht="14.25" customHeight="1" x14ac:dyDescent="0.25">
      <c r="B140" s="68">
        <v>2024</v>
      </c>
      <c r="C140" s="68">
        <v>891780111</v>
      </c>
      <c r="D140" s="88" t="s">
        <v>64</v>
      </c>
      <c r="E140" s="74" t="s">
        <v>2174</v>
      </c>
      <c r="F140" s="72" t="s">
        <v>2175</v>
      </c>
      <c r="G140" s="67">
        <v>0</v>
      </c>
      <c r="H140" s="67" t="s">
        <v>72</v>
      </c>
      <c r="I140" s="68" t="s">
        <v>723</v>
      </c>
      <c r="J140" s="74" t="s">
        <v>2176</v>
      </c>
      <c r="K140" s="466">
        <v>32300000</v>
      </c>
      <c r="L140" s="68" t="s">
        <v>67</v>
      </c>
      <c r="M140" s="74" t="s">
        <v>2177</v>
      </c>
      <c r="N140" s="72">
        <v>80766019</v>
      </c>
      <c r="O140" s="454">
        <v>35</v>
      </c>
      <c r="P140" s="455">
        <v>45306</v>
      </c>
      <c r="Q140" s="203">
        <v>807300000</v>
      </c>
      <c r="R140" s="455">
        <v>45306</v>
      </c>
      <c r="S140" s="466">
        <f>+K140</f>
        <v>32300000</v>
      </c>
      <c r="T140" s="67" t="s">
        <v>66</v>
      </c>
      <c r="U140" s="86">
        <v>57461852</v>
      </c>
      <c r="V140" s="74" t="s">
        <v>1487</v>
      </c>
      <c r="W140" s="455">
        <v>45306</v>
      </c>
      <c r="X140" s="455">
        <v>45306</v>
      </c>
      <c r="Y140" s="456" t="s">
        <v>74</v>
      </c>
      <c r="Z140" s="455">
        <v>45473</v>
      </c>
      <c r="AA140" s="251">
        <f t="shared" si="5"/>
        <v>167</v>
      </c>
      <c r="AB140" s="67">
        <v>0</v>
      </c>
      <c r="AC140" s="75">
        <v>0</v>
      </c>
      <c r="AD140" s="67">
        <v>0</v>
      </c>
      <c r="AE140" s="457" t="s">
        <v>74</v>
      </c>
      <c r="AF140" s="251">
        <f t="shared" si="6"/>
        <v>0</v>
      </c>
      <c r="AG140" s="67">
        <v>0</v>
      </c>
      <c r="AH140" s="67">
        <v>0</v>
      </c>
      <c r="AI140" s="457" t="s">
        <v>74</v>
      </c>
      <c r="AJ140" s="67">
        <v>0</v>
      </c>
      <c r="AK140" s="457" t="s">
        <v>74</v>
      </c>
      <c r="AL140" s="457" t="s">
        <v>74</v>
      </c>
      <c r="AM140" s="188">
        <f t="shared" si="7"/>
        <v>0</v>
      </c>
      <c r="AN140" s="463">
        <f>+K140+AC140-AH140</f>
        <v>32300000</v>
      </c>
      <c r="AO140" s="67" t="s">
        <v>66</v>
      </c>
      <c r="AP140" s="491">
        <v>32300000</v>
      </c>
      <c r="AQ140" s="67" t="s">
        <v>94</v>
      </c>
      <c r="AR140" s="74">
        <v>0</v>
      </c>
      <c r="AS140" s="457" t="s">
        <v>74</v>
      </c>
      <c r="AT140" s="496">
        <f t="shared" si="8"/>
        <v>32300000</v>
      </c>
      <c r="AU140" s="203">
        <v>0</v>
      </c>
      <c r="AV140" s="83">
        <f t="shared" si="9"/>
        <v>1</v>
      </c>
      <c r="AW140" s="457" t="s">
        <v>74</v>
      </c>
      <c r="AX140" s="74" t="s">
        <v>80</v>
      </c>
      <c r="AY140" s="458" t="s">
        <v>2178</v>
      </c>
      <c r="AZ140" s="68" t="s">
        <v>66</v>
      </c>
      <c r="BA140" s="68" t="s">
        <v>66</v>
      </c>
    </row>
    <row r="141" spans="2:53" s="207" customFormat="1" ht="14.25" customHeight="1" x14ac:dyDescent="0.25">
      <c r="B141" s="68">
        <v>2024</v>
      </c>
      <c r="C141" s="68">
        <v>891780111</v>
      </c>
      <c r="D141" s="88" t="s">
        <v>64</v>
      </c>
      <c r="E141" s="74" t="s">
        <v>2179</v>
      </c>
      <c r="F141" s="72" t="s">
        <v>2180</v>
      </c>
      <c r="G141" s="67">
        <v>0</v>
      </c>
      <c r="H141" s="67" t="s">
        <v>72</v>
      </c>
      <c r="I141" s="68" t="s">
        <v>723</v>
      </c>
      <c r="J141" s="74" t="s">
        <v>2181</v>
      </c>
      <c r="K141" s="466">
        <v>21533333</v>
      </c>
      <c r="L141" s="68" t="s">
        <v>67</v>
      </c>
      <c r="M141" s="74" t="s">
        <v>2182</v>
      </c>
      <c r="N141" s="72">
        <v>1082981781</v>
      </c>
      <c r="O141" s="454">
        <v>35</v>
      </c>
      <c r="P141" s="455">
        <v>45306</v>
      </c>
      <c r="Q141" s="203">
        <v>807300000</v>
      </c>
      <c r="R141" s="455">
        <v>45306</v>
      </c>
      <c r="S141" s="466">
        <f>+K141</f>
        <v>21533333</v>
      </c>
      <c r="T141" s="67" t="s">
        <v>66</v>
      </c>
      <c r="U141" s="86">
        <v>57461852</v>
      </c>
      <c r="V141" s="74" t="s">
        <v>1487</v>
      </c>
      <c r="W141" s="455">
        <v>45306</v>
      </c>
      <c r="X141" s="455">
        <v>45306</v>
      </c>
      <c r="Y141" s="456" t="s">
        <v>74</v>
      </c>
      <c r="Z141" s="455">
        <v>45473</v>
      </c>
      <c r="AA141" s="251">
        <f t="shared" si="5"/>
        <v>167</v>
      </c>
      <c r="AB141" s="67">
        <v>0</v>
      </c>
      <c r="AC141" s="75">
        <v>0</v>
      </c>
      <c r="AD141" s="67">
        <v>0</v>
      </c>
      <c r="AE141" s="457" t="s">
        <v>74</v>
      </c>
      <c r="AF141" s="251">
        <f t="shared" si="6"/>
        <v>0</v>
      </c>
      <c r="AG141" s="67">
        <v>0</v>
      </c>
      <c r="AH141" s="67">
        <v>0</v>
      </c>
      <c r="AI141" s="457" t="s">
        <v>74</v>
      </c>
      <c r="AJ141" s="67">
        <v>0</v>
      </c>
      <c r="AK141" s="457" t="s">
        <v>74</v>
      </c>
      <c r="AL141" s="457" t="s">
        <v>74</v>
      </c>
      <c r="AM141" s="188">
        <f t="shared" si="7"/>
        <v>0</v>
      </c>
      <c r="AN141" s="463">
        <f>+K141+AC141-AH141</f>
        <v>21533333</v>
      </c>
      <c r="AO141" s="67" t="s">
        <v>66</v>
      </c>
      <c r="AP141" s="491">
        <v>21533333</v>
      </c>
      <c r="AQ141" s="67" t="s">
        <v>94</v>
      </c>
      <c r="AR141" s="74">
        <v>0</v>
      </c>
      <c r="AS141" s="457" t="s">
        <v>74</v>
      </c>
      <c r="AT141" s="496">
        <f t="shared" si="8"/>
        <v>21533333</v>
      </c>
      <c r="AU141" s="203">
        <v>0</v>
      </c>
      <c r="AV141" s="83">
        <f t="shared" si="9"/>
        <v>1</v>
      </c>
      <c r="AW141" s="457" t="s">
        <v>74</v>
      </c>
      <c r="AX141" s="74" t="s">
        <v>80</v>
      </c>
      <c r="AY141" s="458" t="s">
        <v>2183</v>
      </c>
      <c r="AZ141" s="68" t="s">
        <v>66</v>
      </c>
      <c r="BA141" s="68" t="s">
        <v>66</v>
      </c>
    </row>
    <row r="142" spans="2:53" s="207" customFormat="1" ht="14.25" customHeight="1" x14ac:dyDescent="0.25">
      <c r="B142" s="68">
        <v>2024</v>
      </c>
      <c r="C142" s="68">
        <v>891780111</v>
      </c>
      <c r="D142" s="88" t="s">
        <v>64</v>
      </c>
      <c r="E142" s="74" t="s">
        <v>2184</v>
      </c>
      <c r="F142" s="72" t="s">
        <v>2185</v>
      </c>
      <c r="G142" s="67">
        <v>0</v>
      </c>
      <c r="H142" s="67" t="s">
        <v>72</v>
      </c>
      <c r="I142" s="68" t="s">
        <v>723</v>
      </c>
      <c r="J142" s="74" t="s">
        <v>2186</v>
      </c>
      <c r="K142" s="466">
        <v>21153333</v>
      </c>
      <c r="L142" s="68" t="s">
        <v>67</v>
      </c>
      <c r="M142" s="74" t="s">
        <v>2187</v>
      </c>
      <c r="N142" s="72">
        <v>1082943812</v>
      </c>
      <c r="O142" s="454">
        <v>35</v>
      </c>
      <c r="P142" s="455">
        <v>45306</v>
      </c>
      <c r="Q142" s="203">
        <v>807300000</v>
      </c>
      <c r="R142" s="455">
        <v>45306</v>
      </c>
      <c r="S142" s="466">
        <f>+K142</f>
        <v>21153333</v>
      </c>
      <c r="T142" s="67" t="s">
        <v>66</v>
      </c>
      <c r="U142" s="86">
        <v>57461852</v>
      </c>
      <c r="V142" s="74" t="s">
        <v>1487</v>
      </c>
      <c r="W142" s="455">
        <v>45306</v>
      </c>
      <c r="X142" s="455">
        <v>45306</v>
      </c>
      <c r="Y142" s="456" t="s">
        <v>74</v>
      </c>
      <c r="Z142" s="455">
        <v>45473</v>
      </c>
      <c r="AA142" s="251">
        <f t="shared" si="5"/>
        <v>167</v>
      </c>
      <c r="AB142" s="67">
        <v>0</v>
      </c>
      <c r="AC142" s="75">
        <v>0</v>
      </c>
      <c r="AD142" s="67">
        <v>0</v>
      </c>
      <c r="AE142" s="457" t="s">
        <v>74</v>
      </c>
      <c r="AF142" s="251">
        <f t="shared" si="6"/>
        <v>0</v>
      </c>
      <c r="AG142" s="67">
        <v>0</v>
      </c>
      <c r="AH142" s="67">
        <v>0</v>
      </c>
      <c r="AI142" s="457" t="s">
        <v>74</v>
      </c>
      <c r="AJ142" s="67">
        <v>0</v>
      </c>
      <c r="AK142" s="457" t="s">
        <v>74</v>
      </c>
      <c r="AL142" s="457" t="s">
        <v>74</v>
      </c>
      <c r="AM142" s="188">
        <f t="shared" si="7"/>
        <v>0</v>
      </c>
      <c r="AN142" s="463">
        <f>+K142+AC142-AH142</f>
        <v>21153333</v>
      </c>
      <c r="AO142" s="67" t="s">
        <v>66</v>
      </c>
      <c r="AP142" s="491">
        <v>21153333</v>
      </c>
      <c r="AQ142" s="67" t="s">
        <v>94</v>
      </c>
      <c r="AR142" s="74">
        <v>0</v>
      </c>
      <c r="AS142" s="457" t="s">
        <v>74</v>
      </c>
      <c r="AT142" s="496">
        <f t="shared" si="8"/>
        <v>21153333</v>
      </c>
      <c r="AU142" s="203">
        <v>0</v>
      </c>
      <c r="AV142" s="83">
        <f t="shared" si="9"/>
        <v>1</v>
      </c>
      <c r="AW142" s="457" t="s">
        <v>74</v>
      </c>
      <c r="AX142" s="74" t="s">
        <v>80</v>
      </c>
      <c r="AY142" s="458" t="s">
        <v>2188</v>
      </c>
      <c r="AZ142" s="68" t="s">
        <v>66</v>
      </c>
      <c r="BA142" s="68" t="s">
        <v>66</v>
      </c>
    </row>
    <row r="143" spans="2:53" s="207" customFormat="1" ht="14.25" customHeight="1" x14ac:dyDescent="0.25">
      <c r="B143" s="68">
        <v>2024</v>
      </c>
      <c r="C143" s="68">
        <v>891780111</v>
      </c>
      <c r="D143" s="88" t="s">
        <v>64</v>
      </c>
      <c r="E143" s="74" t="s">
        <v>2189</v>
      </c>
      <c r="F143" s="72" t="s">
        <v>2190</v>
      </c>
      <c r="G143" s="67">
        <v>0</v>
      </c>
      <c r="H143" s="67" t="s">
        <v>72</v>
      </c>
      <c r="I143" s="68" t="s">
        <v>723</v>
      </c>
      <c r="J143" s="74" t="s">
        <v>2191</v>
      </c>
      <c r="K143" s="466">
        <v>21026667</v>
      </c>
      <c r="L143" s="68" t="s">
        <v>67</v>
      </c>
      <c r="M143" s="74" t="s">
        <v>2192</v>
      </c>
      <c r="N143" s="72">
        <v>1082984183</v>
      </c>
      <c r="O143" s="454">
        <v>36</v>
      </c>
      <c r="P143" s="455">
        <v>45306</v>
      </c>
      <c r="Q143" s="203">
        <v>734700000</v>
      </c>
      <c r="R143" s="455">
        <v>45306</v>
      </c>
      <c r="S143" s="466">
        <f>+K143</f>
        <v>21026667</v>
      </c>
      <c r="T143" s="67" t="s">
        <v>66</v>
      </c>
      <c r="U143" s="86">
        <v>85155551</v>
      </c>
      <c r="V143" s="74" t="s">
        <v>1493</v>
      </c>
      <c r="W143" s="455">
        <v>45306</v>
      </c>
      <c r="X143" s="455">
        <v>45306</v>
      </c>
      <c r="Y143" s="456" t="s">
        <v>74</v>
      </c>
      <c r="Z143" s="455">
        <v>45473</v>
      </c>
      <c r="AA143" s="251">
        <f t="shared" si="5"/>
        <v>167</v>
      </c>
      <c r="AB143" s="67">
        <v>0</v>
      </c>
      <c r="AC143" s="75">
        <v>0</v>
      </c>
      <c r="AD143" s="67">
        <v>0</v>
      </c>
      <c r="AE143" s="457" t="s">
        <v>74</v>
      </c>
      <c r="AF143" s="251">
        <f t="shared" si="6"/>
        <v>0</v>
      </c>
      <c r="AG143" s="67">
        <v>0</v>
      </c>
      <c r="AH143" s="67">
        <v>0</v>
      </c>
      <c r="AI143" s="457" t="s">
        <v>74</v>
      </c>
      <c r="AJ143" s="67">
        <v>0</v>
      </c>
      <c r="AK143" s="457" t="s">
        <v>74</v>
      </c>
      <c r="AL143" s="457" t="s">
        <v>74</v>
      </c>
      <c r="AM143" s="188">
        <f t="shared" si="7"/>
        <v>0</v>
      </c>
      <c r="AN143" s="463">
        <f>+K143+AC143-AH143</f>
        <v>21026667</v>
      </c>
      <c r="AO143" s="67" t="s">
        <v>66</v>
      </c>
      <c r="AP143" s="491">
        <v>21026667</v>
      </c>
      <c r="AQ143" s="67" t="s">
        <v>94</v>
      </c>
      <c r="AR143" s="74">
        <v>0</v>
      </c>
      <c r="AS143" s="457" t="s">
        <v>74</v>
      </c>
      <c r="AT143" s="496">
        <f t="shared" si="8"/>
        <v>21026667</v>
      </c>
      <c r="AU143" s="203">
        <v>0</v>
      </c>
      <c r="AV143" s="83">
        <f t="shared" si="9"/>
        <v>1</v>
      </c>
      <c r="AW143" s="457" t="s">
        <v>74</v>
      </c>
      <c r="AX143" s="74" t="s">
        <v>80</v>
      </c>
      <c r="AY143" s="458" t="s">
        <v>2193</v>
      </c>
      <c r="AZ143" s="68" t="s">
        <v>66</v>
      </c>
      <c r="BA143" s="68" t="s">
        <v>66</v>
      </c>
    </row>
    <row r="144" spans="2:53" s="207" customFormat="1" ht="14.25" customHeight="1" x14ac:dyDescent="0.25">
      <c r="B144" s="68">
        <v>2024</v>
      </c>
      <c r="C144" s="68">
        <v>891780111</v>
      </c>
      <c r="D144" s="88" t="s">
        <v>64</v>
      </c>
      <c r="E144" s="74" t="s">
        <v>2194</v>
      </c>
      <c r="F144" s="72" t="s">
        <v>2195</v>
      </c>
      <c r="G144" s="67">
        <v>0</v>
      </c>
      <c r="H144" s="67" t="s">
        <v>72</v>
      </c>
      <c r="I144" s="68" t="s">
        <v>723</v>
      </c>
      <c r="J144" s="74" t="s">
        <v>2196</v>
      </c>
      <c r="K144" s="466">
        <v>21153333</v>
      </c>
      <c r="L144" s="68" t="s">
        <v>67</v>
      </c>
      <c r="M144" s="74" t="s">
        <v>2197</v>
      </c>
      <c r="N144" s="72">
        <v>1082966865</v>
      </c>
      <c r="O144" s="454">
        <v>35</v>
      </c>
      <c r="P144" s="455">
        <v>45306</v>
      </c>
      <c r="Q144" s="203">
        <v>807300000</v>
      </c>
      <c r="R144" s="455">
        <v>45306</v>
      </c>
      <c r="S144" s="466">
        <f>+K144</f>
        <v>21153333</v>
      </c>
      <c r="T144" s="67" t="s">
        <v>66</v>
      </c>
      <c r="U144" s="86">
        <v>57461852</v>
      </c>
      <c r="V144" s="74" t="s">
        <v>1487</v>
      </c>
      <c r="W144" s="455">
        <v>45306</v>
      </c>
      <c r="X144" s="455">
        <v>45306</v>
      </c>
      <c r="Y144" s="456" t="s">
        <v>74</v>
      </c>
      <c r="Z144" s="455">
        <v>45473</v>
      </c>
      <c r="AA144" s="251">
        <f t="shared" si="5"/>
        <v>167</v>
      </c>
      <c r="AB144" s="67">
        <v>0</v>
      </c>
      <c r="AC144" s="75">
        <v>0</v>
      </c>
      <c r="AD144" s="67">
        <v>0</v>
      </c>
      <c r="AE144" s="457" t="s">
        <v>74</v>
      </c>
      <c r="AF144" s="251">
        <f t="shared" si="6"/>
        <v>0</v>
      </c>
      <c r="AG144" s="67">
        <v>0</v>
      </c>
      <c r="AH144" s="67">
        <v>0</v>
      </c>
      <c r="AI144" s="457" t="s">
        <v>74</v>
      </c>
      <c r="AJ144" s="67">
        <v>0</v>
      </c>
      <c r="AK144" s="457" t="s">
        <v>74</v>
      </c>
      <c r="AL144" s="457" t="s">
        <v>74</v>
      </c>
      <c r="AM144" s="188">
        <f t="shared" si="7"/>
        <v>0</v>
      </c>
      <c r="AN144" s="463">
        <f>+K144+AC144-AH144</f>
        <v>21153333</v>
      </c>
      <c r="AO144" s="67" t="s">
        <v>66</v>
      </c>
      <c r="AP144" s="491">
        <v>21153333</v>
      </c>
      <c r="AQ144" s="67" t="s">
        <v>94</v>
      </c>
      <c r="AR144" s="74">
        <v>0</v>
      </c>
      <c r="AS144" s="457" t="s">
        <v>74</v>
      </c>
      <c r="AT144" s="496">
        <f t="shared" si="8"/>
        <v>21153333</v>
      </c>
      <c r="AU144" s="203">
        <v>0</v>
      </c>
      <c r="AV144" s="83">
        <f t="shared" si="9"/>
        <v>1</v>
      </c>
      <c r="AW144" s="457" t="s">
        <v>74</v>
      </c>
      <c r="AX144" s="74" t="s">
        <v>80</v>
      </c>
      <c r="AY144" s="458" t="s">
        <v>2198</v>
      </c>
      <c r="AZ144" s="68" t="s">
        <v>66</v>
      </c>
      <c r="BA144" s="68" t="s">
        <v>66</v>
      </c>
    </row>
    <row r="145" spans="2:53" s="207" customFormat="1" ht="14.25" customHeight="1" x14ac:dyDescent="0.25">
      <c r="B145" s="68">
        <v>2024</v>
      </c>
      <c r="C145" s="68">
        <v>891780111</v>
      </c>
      <c r="D145" s="88" t="s">
        <v>64</v>
      </c>
      <c r="E145" s="74" t="s">
        <v>2199</v>
      </c>
      <c r="F145" s="72" t="s">
        <v>2200</v>
      </c>
      <c r="G145" s="67">
        <v>0</v>
      </c>
      <c r="H145" s="67" t="s">
        <v>72</v>
      </c>
      <c r="I145" s="68" t="s">
        <v>723</v>
      </c>
      <c r="J145" s="74" t="s">
        <v>2201</v>
      </c>
      <c r="K145" s="466">
        <v>21153333</v>
      </c>
      <c r="L145" s="68" t="s">
        <v>67</v>
      </c>
      <c r="M145" s="74" t="s">
        <v>2202</v>
      </c>
      <c r="N145" s="72">
        <v>1082966245</v>
      </c>
      <c r="O145" s="454">
        <v>35</v>
      </c>
      <c r="P145" s="455">
        <v>45306</v>
      </c>
      <c r="Q145" s="203">
        <v>807300000</v>
      </c>
      <c r="R145" s="455">
        <v>45306</v>
      </c>
      <c r="S145" s="466">
        <f>+K145</f>
        <v>21153333</v>
      </c>
      <c r="T145" s="67" t="s">
        <v>66</v>
      </c>
      <c r="U145" s="86">
        <v>57461852</v>
      </c>
      <c r="V145" s="74" t="s">
        <v>1487</v>
      </c>
      <c r="W145" s="455">
        <v>45306</v>
      </c>
      <c r="X145" s="455">
        <v>45306</v>
      </c>
      <c r="Y145" s="456" t="s">
        <v>74</v>
      </c>
      <c r="Z145" s="455">
        <v>45473</v>
      </c>
      <c r="AA145" s="251">
        <f t="shared" si="5"/>
        <v>167</v>
      </c>
      <c r="AB145" s="67">
        <v>0</v>
      </c>
      <c r="AC145" s="75">
        <v>0</v>
      </c>
      <c r="AD145" s="67">
        <v>0</v>
      </c>
      <c r="AE145" s="457" t="s">
        <v>74</v>
      </c>
      <c r="AF145" s="251">
        <f t="shared" si="6"/>
        <v>0</v>
      </c>
      <c r="AG145" s="67">
        <v>0</v>
      </c>
      <c r="AH145" s="67">
        <v>0</v>
      </c>
      <c r="AI145" s="457" t="s">
        <v>74</v>
      </c>
      <c r="AJ145" s="67">
        <v>0</v>
      </c>
      <c r="AK145" s="457" t="s">
        <v>74</v>
      </c>
      <c r="AL145" s="457" t="s">
        <v>74</v>
      </c>
      <c r="AM145" s="188">
        <f t="shared" si="7"/>
        <v>0</v>
      </c>
      <c r="AN145" s="463">
        <f>+K145+AC145-AH145</f>
        <v>21153333</v>
      </c>
      <c r="AO145" s="67" t="s">
        <v>66</v>
      </c>
      <c r="AP145" s="491">
        <v>21153333</v>
      </c>
      <c r="AQ145" s="67" t="s">
        <v>94</v>
      </c>
      <c r="AR145" s="74">
        <v>0</v>
      </c>
      <c r="AS145" s="457" t="s">
        <v>74</v>
      </c>
      <c r="AT145" s="496">
        <f t="shared" si="8"/>
        <v>21153333</v>
      </c>
      <c r="AU145" s="203">
        <v>0</v>
      </c>
      <c r="AV145" s="83">
        <f t="shared" si="9"/>
        <v>1</v>
      </c>
      <c r="AW145" s="457" t="s">
        <v>74</v>
      </c>
      <c r="AX145" s="74" t="s">
        <v>80</v>
      </c>
      <c r="AY145" s="458" t="s">
        <v>2203</v>
      </c>
      <c r="AZ145" s="68" t="s">
        <v>66</v>
      </c>
      <c r="BA145" s="68" t="s">
        <v>66</v>
      </c>
    </row>
    <row r="146" spans="2:53" s="207" customFormat="1" ht="14.25" customHeight="1" x14ac:dyDescent="0.25">
      <c r="B146" s="68">
        <v>2024</v>
      </c>
      <c r="C146" s="68">
        <v>891780111</v>
      </c>
      <c r="D146" s="88" t="s">
        <v>64</v>
      </c>
      <c r="E146" s="74" t="s">
        <v>2204</v>
      </c>
      <c r="F146" s="72" t="s">
        <v>2205</v>
      </c>
      <c r="G146" s="67">
        <v>0</v>
      </c>
      <c r="H146" s="67" t="s">
        <v>72</v>
      </c>
      <c r="I146" s="68" t="s">
        <v>723</v>
      </c>
      <c r="J146" s="74" t="s">
        <v>2206</v>
      </c>
      <c r="K146" s="466">
        <v>21153333</v>
      </c>
      <c r="L146" s="68" t="s">
        <v>67</v>
      </c>
      <c r="M146" s="74" t="s">
        <v>2207</v>
      </c>
      <c r="N146" s="72">
        <v>1075258984</v>
      </c>
      <c r="O146" s="454">
        <v>35</v>
      </c>
      <c r="P146" s="455">
        <v>45306</v>
      </c>
      <c r="Q146" s="203">
        <v>807300000</v>
      </c>
      <c r="R146" s="455">
        <v>45306</v>
      </c>
      <c r="S146" s="466">
        <f>+K146</f>
        <v>21153333</v>
      </c>
      <c r="T146" s="67" t="s">
        <v>66</v>
      </c>
      <c r="U146" s="86">
        <v>57461852</v>
      </c>
      <c r="V146" s="74" t="s">
        <v>1487</v>
      </c>
      <c r="W146" s="455">
        <v>45306</v>
      </c>
      <c r="X146" s="455">
        <v>45306</v>
      </c>
      <c r="Y146" s="456" t="s">
        <v>74</v>
      </c>
      <c r="Z146" s="455">
        <v>45473</v>
      </c>
      <c r="AA146" s="251">
        <f t="shared" si="5"/>
        <v>167</v>
      </c>
      <c r="AB146" s="67">
        <v>0</v>
      </c>
      <c r="AC146" s="75">
        <v>0</v>
      </c>
      <c r="AD146" s="67">
        <v>0</v>
      </c>
      <c r="AE146" s="457" t="s">
        <v>74</v>
      </c>
      <c r="AF146" s="251">
        <f t="shared" si="6"/>
        <v>0</v>
      </c>
      <c r="AG146" s="67">
        <v>0</v>
      </c>
      <c r="AH146" s="67">
        <v>0</v>
      </c>
      <c r="AI146" s="457" t="s">
        <v>74</v>
      </c>
      <c r="AJ146" s="67">
        <v>0</v>
      </c>
      <c r="AK146" s="457" t="s">
        <v>74</v>
      </c>
      <c r="AL146" s="457" t="s">
        <v>74</v>
      </c>
      <c r="AM146" s="188">
        <f t="shared" si="7"/>
        <v>0</v>
      </c>
      <c r="AN146" s="463">
        <f>+K146+AC146-AH146</f>
        <v>21153333</v>
      </c>
      <c r="AO146" s="67" t="s">
        <v>66</v>
      </c>
      <c r="AP146" s="491">
        <v>21153333</v>
      </c>
      <c r="AQ146" s="67" t="s">
        <v>94</v>
      </c>
      <c r="AR146" s="74">
        <v>0</v>
      </c>
      <c r="AS146" s="457" t="s">
        <v>74</v>
      </c>
      <c r="AT146" s="496">
        <f t="shared" si="8"/>
        <v>21153333</v>
      </c>
      <c r="AU146" s="203">
        <v>0</v>
      </c>
      <c r="AV146" s="83">
        <f t="shared" si="9"/>
        <v>1</v>
      </c>
      <c r="AW146" s="457" t="s">
        <v>74</v>
      </c>
      <c r="AX146" s="74" t="s">
        <v>80</v>
      </c>
      <c r="AY146" s="72" t="s">
        <v>2208</v>
      </c>
      <c r="AZ146" s="68" t="s">
        <v>66</v>
      </c>
      <c r="BA146" s="68" t="s">
        <v>66</v>
      </c>
    </row>
    <row r="147" spans="2:53" s="207" customFormat="1" ht="14.25" customHeight="1" x14ac:dyDescent="0.25">
      <c r="B147" s="68">
        <v>2024</v>
      </c>
      <c r="C147" s="68">
        <v>891780111</v>
      </c>
      <c r="D147" s="88" t="s">
        <v>64</v>
      </c>
      <c r="E147" s="74" t="s">
        <v>2209</v>
      </c>
      <c r="F147" s="72" t="s">
        <v>2210</v>
      </c>
      <c r="G147" s="67">
        <v>0</v>
      </c>
      <c r="H147" s="67" t="s">
        <v>72</v>
      </c>
      <c r="I147" s="68" t="s">
        <v>723</v>
      </c>
      <c r="J147" s="74" t="s">
        <v>2211</v>
      </c>
      <c r="K147" s="466">
        <v>21153333</v>
      </c>
      <c r="L147" s="68" t="s">
        <v>67</v>
      </c>
      <c r="M147" s="74" t="s">
        <v>2212</v>
      </c>
      <c r="N147" s="72">
        <v>1082931591</v>
      </c>
      <c r="O147" s="454">
        <v>35</v>
      </c>
      <c r="P147" s="455">
        <v>45306</v>
      </c>
      <c r="Q147" s="203">
        <v>807300000</v>
      </c>
      <c r="R147" s="455">
        <v>45306</v>
      </c>
      <c r="S147" s="466">
        <f>+K147</f>
        <v>21153333</v>
      </c>
      <c r="T147" s="67" t="s">
        <v>66</v>
      </c>
      <c r="U147" s="86">
        <v>57461852</v>
      </c>
      <c r="V147" s="74" t="s">
        <v>1487</v>
      </c>
      <c r="W147" s="455">
        <v>45306</v>
      </c>
      <c r="X147" s="455">
        <v>45306</v>
      </c>
      <c r="Y147" s="456" t="s">
        <v>74</v>
      </c>
      <c r="Z147" s="455">
        <v>45473</v>
      </c>
      <c r="AA147" s="251">
        <f t="shared" si="5"/>
        <v>167</v>
      </c>
      <c r="AB147" s="67">
        <v>0</v>
      </c>
      <c r="AC147" s="75">
        <v>0</v>
      </c>
      <c r="AD147" s="67">
        <v>0</v>
      </c>
      <c r="AE147" s="457" t="s">
        <v>74</v>
      </c>
      <c r="AF147" s="251">
        <f t="shared" si="6"/>
        <v>0</v>
      </c>
      <c r="AG147" s="67">
        <v>0</v>
      </c>
      <c r="AH147" s="67">
        <v>0</v>
      </c>
      <c r="AI147" s="457" t="s">
        <v>74</v>
      </c>
      <c r="AJ147" s="67">
        <v>0</v>
      </c>
      <c r="AK147" s="457" t="s">
        <v>74</v>
      </c>
      <c r="AL147" s="457" t="s">
        <v>74</v>
      </c>
      <c r="AM147" s="188">
        <f t="shared" si="7"/>
        <v>0</v>
      </c>
      <c r="AN147" s="463">
        <f>+K147+AC147-AH147</f>
        <v>21153333</v>
      </c>
      <c r="AO147" s="67" t="s">
        <v>66</v>
      </c>
      <c r="AP147" s="491">
        <v>21153333</v>
      </c>
      <c r="AQ147" s="67" t="s">
        <v>94</v>
      </c>
      <c r="AR147" s="74">
        <v>0</v>
      </c>
      <c r="AS147" s="457" t="s">
        <v>74</v>
      </c>
      <c r="AT147" s="496">
        <f t="shared" si="8"/>
        <v>21153333</v>
      </c>
      <c r="AU147" s="203">
        <v>0</v>
      </c>
      <c r="AV147" s="83">
        <f t="shared" si="9"/>
        <v>1</v>
      </c>
      <c r="AW147" s="457" t="s">
        <v>74</v>
      </c>
      <c r="AX147" s="74" t="s">
        <v>80</v>
      </c>
      <c r="AY147" s="458" t="s">
        <v>2213</v>
      </c>
      <c r="AZ147" s="68" t="s">
        <v>66</v>
      </c>
      <c r="BA147" s="68" t="s">
        <v>66</v>
      </c>
    </row>
    <row r="148" spans="2:53" s="207" customFormat="1" ht="14.25" customHeight="1" x14ac:dyDescent="0.25">
      <c r="B148" s="68">
        <v>2024</v>
      </c>
      <c r="C148" s="68">
        <v>891780111</v>
      </c>
      <c r="D148" s="88" t="s">
        <v>64</v>
      </c>
      <c r="E148" s="74" t="s">
        <v>2214</v>
      </c>
      <c r="F148" s="72" t="s">
        <v>2215</v>
      </c>
      <c r="G148" s="67">
        <v>0</v>
      </c>
      <c r="H148" s="67" t="s">
        <v>72</v>
      </c>
      <c r="I148" s="68" t="s">
        <v>723</v>
      </c>
      <c r="J148" s="74" t="s">
        <v>2216</v>
      </c>
      <c r="K148" s="466">
        <v>21026667</v>
      </c>
      <c r="L148" s="68" t="s">
        <v>67</v>
      </c>
      <c r="M148" s="74" t="s">
        <v>2217</v>
      </c>
      <c r="N148" s="72">
        <v>1082934092</v>
      </c>
      <c r="O148" s="454">
        <v>35</v>
      </c>
      <c r="P148" s="455">
        <v>45306</v>
      </c>
      <c r="Q148" s="203">
        <v>807300000</v>
      </c>
      <c r="R148" s="455">
        <v>45306</v>
      </c>
      <c r="S148" s="466">
        <f>+K148</f>
        <v>21026667</v>
      </c>
      <c r="T148" s="67" t="s">
        <v>66</v>
      </c>
      <c r="U148" s="86">
        <v>57435262</v>
      </c>
      <c r="V148" s="74" t="s">
        <v>2218</v>
      </c>
      <c r="W148" s="455">
        <v>45306</v>
      </c>
      <c r="X148" s="455">
        <v>45306</v>
      </c>
      <c r="Y148" s="456" t="s">
        <v>74</v>
      </c>
      <c r="Z148" s="455">
        <v>45473</v>
      </c>
      <c r="AA148" s="251">
        <f t="shared" si="5"/>
        <v>167</v>
      </c>
      <c r="AB148" s="67">
        <v>0</v>
      </c>
      <c r="AC148" s="75">
        <v>0</v>
      </c>
      <c r="AD148" s="67">
        <v>0</v>
      </c>
      <c r="AE148" s="457" t="s">
        <v>74</v>
      </c>
      <c r="AF148" s="251">
        <f t="shared" si="6"/>
        <v>0</v>
      </c>
      <c r="AG148" s="67">
        <v>0</v>
      </c>
      <c r="AH148" s="67">
        <v>0</v>
      </c>
      <c r="AI148" s="457" t="s">
        <v>74</v>
      </c>
      <c r="AJ148" s="67">
        <v>0</v>
      </c>
      <c r="AK148" s="457" t="s">
        <v>74</v>
      </c>
      <c r="AL148" s="457" t="s">
        <v>74</v>
      </c>
      <c r="AM148" s="188">
        <f t="shared" si="7"/>
        <v>0</v>
      </c>
      <c r="AN148" s="463">
        <f>+K148+AC148-AH148</f>
        <v>21026667</v>
      </c>
      <c r="AO148" s="67" t="s">
        <v>66</v>
      </c>
      <c r="AP148" s="491">
        <v>21026667</v>
      </c>
      <c r="AQ148" s="67" t="s">
        <v>94</v>
      </c>
      <c r="AR148" s="74">
        <v>0</v>
      </c>
      <c r="AS148" s="457" t="s">
        <v>74</v>
      </c>
      <c r="AT148" s="496">
        <f t="shared" si="8"/>
        <v>21026667</v>
      </c>
      <c r="AU148" s="203">
        <v>0</v>
      </c>
      <c r="AV148" s="83">
        <f t="shared" si="9"/>
        <v>1</v>
      </c>
      <c r="AW148" s="457" t="s">
        <v>74</v>
      </c>
      <c r="AX148" s="74" t="s">
        <v>80</v>
      </c>
      <c r="AY148" s="458" t="s">
        <v>2219</v>
      </c>
      <c r="AZ148" s="68" t="s">
        <v>66</v>
      </c>
      <c r="BA148" s="68" t="s">
        <v>66</v>
      </c>
    </row>
    <row r="149" spans="2:53" s="207" customFormat="1" ht="14.25" customHeight="1" x14ac:dyDescent="0.25">
      <c r="B149" s="68">
        <v>2024</v>
      </c>
      <c r="C149" s="68">
        <v>891780111</v>
      </c>
      <c r="D149" s="88" t="s">
        <v>64</v>
      </c>
      <c r="E149" s="74" t="s">
        <v>2220</v>
      </c>
      <c r="F149" s="72" t="s">
        <v>2221</v>
      </c>
      <c r="G149" s="67">
        <v>0</v>
      </c>
      <c r="H149" s="67" t="s">
        <v>72</v>
      </c>
      <c r="I149" s="68" t="s">
        <v>723</v>
      </c>
      <c r="J149" s="74" t="s">
        <v>2222</v>
      </c>
      <c r="K149" s="466">
        <v>21026667</v>
      </c>
      <c r="L149" s="68" t="s">
        <v>67</v>
      </c>
      <c r="M149" s="74" t="s">
        <v>2223</v>
      </c>
      <c r="N149" s="72">
        <v>1082374545</v>
      </c>
      <c r="O149" s="454">
        <v>35</v>
      </c>
      <c r="P149" s="455">
        <v>45306</v>
      </c>
      <c r="Q149" s="203">
        <v>807300000</v>
      </c>
      <c r="R149" s="455">
        <v>45306</v>
      </c>
      <c r="S149" s="466">
        <f>+K149</f>
        <v>21026667</v>
      </c>
      <c r="T149" s="67" t="s">
        <v>66</v>
      </c>
      <c r="U149" s="86">
        <v>36694483</v>
      </c>
      <c r="V149" s="74" t="s">
        <v>2224</v>
      </c>
      <c r="W149" s="455">
        <v>45306</v>
      </c>
      <c r="X149" s="455">
        <v>45306</v>
      </c>
      <c r="Y149" s="456" t="s">
        <v>74</v>
      </c>
      <c r="Z149" s="455">
        <v>45473</v>
      </c>
      <c r="AA149" s="251">
        <f t="shared" si="5"/>
        <v>167</v>
      </c>
      <c r="AB149" s="67">
        <v>0</v>
      </c>
      <c r="AC149" s="75">
        <v>0</v>
      </c>
      <c r="AD149" s="67">
        <v>0</v>
      </c>
      <c r="AE149" s="457" t="s">
        <v>74</v>
      </c>
      <c r="AF149" s="251">
        <f t="shared" si="6"/>
        <v>0</v>
      </c>
      <c r="AG149" s="67">
        <v>0</v>
      </c>
      <c r="AH149" s="67">
        <v>0</v>
      </c>
      <c r="AI149" s="457" t="s">
        <v>74</v>
      </c>
      <c r="AJ149" s="67">
        <v>0</v>
      </c>
      <c r="AK149" s="457" t="s">
        <v>74</v>
      </c>
      <c r="AL149" s="457" t="s">
        <v>74</v>
      </c>
      <c r="AM149" s="188">
        <f t="shared" si="7"/>
        <v>0</v>
      </c>
      <c r="AN149" s="463">
        <f>+K149+AC149-AH149</f>
        <v>21026667</v>
      </c>
      <c r="AO149" s="67" t="s">
        <v>66</v>
      </c>
      <c r="AP149" s="491">
        <v>21026667</v>
      </c>
      <c r="AQ149" s="67" t="s">
        <v>94</v>
      </c>
      <c r="AR149" s="74">
        <v>0</v>
      </c>
      <c r="AS149" s="457" t="s">
        <v>74</v>
      </c>
      <c r="AT149" s="496">
        <f t="shared" si="8"/>
        <v>21026667</v>
      </c>
      <c r="AU149" s="203">
        <v>0</v>
      </c>
      <c r="AV149" s="83">
        <f t="shared" si="9"/>
        <v>1</v>
      </c>
      <c r="AW149" s="457" t="s">
        <v>74</v>
      </c>
      <c r="AX149" s="74" t="s">
        <v>80</v>
      </c>
      <c r="AY149" s="458" t="s">
        <v>2225</v>
      </c>
      <c r="AZ149" s="68" t="s">
        <v>66</v>
      </c>
      <c r="BA149" s="68" t="s">
        <v>66</v>
      </c>
    </row>
    <row r="150" spans="2:53" s="207" customFormat="1" ht="14.25" customHeight="1" x14ac:dyDescent="0.25">
      <c r="B150" s="68">
        <v>2024</v>
      </c>
      <c r="C150" s="68">
        <v>891780111</v>
      </c>
      <c r="D150" s="88" t="s">
        <v>64</v>
      </c>
      <c r="E150" s="74" t="s">
        <v>2226</v>
      </c>
      <c r="F150" s="72" t="s">
        <v>2227</v>
      </c>
      <c r="G150" s="67">
        <v>0</v>
      </c>
      <c r="H150" s="67" t="s">
        <v>72</v>
      </c>
      <c r="I150" s="68" t="s">
        <v>723</v>
      </c>
      <c r="J150" s="74" t="s">
        <v>2228</v>
      </c>
      <c r="K150" s="466">
        <v>36520000</v>
      </c>
      <c r="L150" s="68" t="s">
        <v>67</v>
      </c>
      <c r="M150" s="74" t="s">
        <v>2229</v>
      </c>
      <c r="N150" s="72">
        <v>52695882</v>
      </c>
      <c r="O150" s="454">
        <v>36</v>
      </c>
      <c r="P150" s="455">
        <v>45306</v>
      </c>
      <c r="Q150" s="203">
        <v>734700000</v>
      </c>
      <c r="R150" s="455">
        <v>45306</v>
      </c>
      <c r="S150" s="466">
        <f>+K150</f>
        <v>36520000</v>
      </c>
      <c r="T150" s="67" t="s">
        <v>66</v>
      </c>
      <c r="U150" s="86">
        <v>85155551</v>
      </c>
      <c r="V150" s="74" t="s">
        <v>1493</v>
      </c>
      <c r="W150" s="455">
        <v>45306</v>
      </c>
      <c r="X150" s="455">
        <v>45306</v>
      </c>
      <c r="Y150" s="456" t="s">
        <v>74</v>
      </c>
      <c r="Z150" s="455">
        <v>45473</v>
      </c>
      <c r="AA150" s="251">
        <f t="shared" si="5"/>
        <v>167</v>
      </c>
      <c r="AB150" s="67">
        <v>0</v>
      </c>
      <c r="AC150" s="75">
        <v>0</v>
      </c>
      <c r="AD150" s="67">
        <v>0</v>
      </c>
      <c r="AE150" s="457" t="s">
        <v>74</v>
      </c>
      <c r="AF150" s="251">
        <f t="shared" si="6"/>
        <v>0</v>
      </c>
      <c r="AG150" s="67">
        <v>0</v>
      </c>
      <c r="AH150" s="67">
        <v>0</v>
      </c>
      <c r="AI150" s="457" t="s">
        <v>74</v>
      </c>
      <c r="AJ150" s="67">
        <v>0</v>
      </c>
      <c r="AK150" s="457" t="s">
        <v>74</v>
      </c>
      <c r="AL150" s="457" t="s">
        <v>74</v>
      </c>
      <c r="AM150" s="188">
        <f t="shared" si="7"/>
        <v>0</v>
      </c>
      <c r="AN150" s="463">
        <f>+K150+AC150-AH150</f>
        <v>36520000</v>
      </c>
      <c r="AO150" s="67" t="s">
        <v>66</v>
      </c>
      <c r="AP150" s="491">
        <v>36520000</v>
      </c>
      <c r="AQ150" s="67" t="s">
        <v>94</v>
      </c>
      <c r="AR150" s="74">
        <v>0</v>
      </c>
      <c r="AS150" s="457" t="s">
        <v>74</v>
      </c>
      <c r="AT150" s="496">
        <f t="shared" si="8"/>
        <v>36520000</v>
      </c>
      <c r="AU150" s="203">
        <v>0</v>
      </c>
      <c r="AV150" s="83">
        <f t="shared" si="9"/>
        <v>1</v>
      </c>
      <c r="AW150" s="457" t="s">
        <v>74</v>
      </c>
      <c r="AX150" s="74" t="s">
        <v>80</v>
      </c>
      <c r="AY150" s="458" t="s">
        <v>2230</v>
      </c>
      <c r="AZ150" s="68" t="s">
        <v>66</v>
      </c>
      <c r="BA150" s="68" t="s">
        <v>66</v>
      </c>
    </row>
    <row r="151" spans="2:53" s="207" customFormat="1" ht="14.25" customHeight="1" x14ac:dyDescent="0.25">
      <c r="B151" s="68">
        <v>2024</v>
      </c>
      <c r="C151" s="68">
        <v>891780111</v>
      </c>
      <c r="D151" s="88" t="s">
        <v>64</v>
      </c>
      <c r="E151" s="74" t="s">
        <v>2231</v>
      </c>
      <c r="F151" s="72" t="s">
        <v>2232</v>
      </c>
      <c r="G151" s="67">
        <v>0</v>
      </c>
      <c r="H151" s="67" t="s">
        <v>72</v>
      </c>
      <c r="I151" s="68" t="s">
        <v>723</v>
      </c>
      <c r="J151" s="74" t="s">
        <v>2233</v>
      </c>
      <c r="K151" s="466">
        <v>21026667</v>
      </c>
      <c r="L151" s="68" t="s">
        <v>67</v>
      </c>
      <c r="M151" s="74" t="s">
        <v>2234</v>
      </c>
      <c r="N151" s="72">
        <v>1084788615</v>
      </c>
      <c r="O151" s="454">
        <v>35</v>
      </c>
      <c r="P151" s="455">
        <v>45306</v>
      </c>
      <c r="Q151" s="203">
        <v>807300000</v>
      </c>
      <c r="R151" s="455">
        <v>45306</v>
      </c>
      <c r="S151" s="466">
        <f>+K151</f>
        <v>21026667</v>
      </c>
      <c r="T151" s="67" t="s">
        <v>66</v>
      </c>
      <c r="U151" s="86">
        <v>72004252</v>
      </c>
      <c r="V151" s="74" t="s">
        <v>2235</v>
      </c>
      <c r="W151" s="455">
        <v>45306</v>
      </c>
      <c r="X151" s="455">
        <v>45306</v>
      </c>
      <c r="Y151" s="456" t="s">
        <v>74</v>
      </c>
      <c r="Z151" s="455">
        <v>45473</v>
      </c>
      <c r="AA151" s="251">
        <f t="shared" si="5"/>
        <v>167</v>
      </c>
      <c r="AB151" s="67">
        <v>0</v>
      </c>
      <c r="AC151" s="75">
        <v>0</v>
      </c>
      <c r="AD151" s="67">
        <v>0</v>
      </c>
      <c r="AE151" s="457" t="s">
        <v>74</v>
      </c>
      <c r="AF151" s="251">
        <f t="shared" si="6"/>
        <v>0</v>
      </c>
      <c r="AG151" s="67">
        <v>0</v>
      </c>
      <c r="AH151" s="67">
        <v>0</v>
      </c>
      <c r="AI151" s="457" t="s">
        <v>74</v>
      </c>
      <c r="AJ151" s="67">
        <v>0</v>
      </c>
      <c r="AK151" s="457" t="s">
        <v>74</v>
      </c>
      <c r="AL151" s="457" t="s">
        <v>74</v>
      </c>
      <c r="AM151" s="188">
        <f t="shared" si="7"/>
        <v>0</v>
      </c>
      <c r="AN151" s="463">
        <f>+K151+AC151-AH151</f>
        <v>21026667</v>
      </c>
      <c r="AO151" s="67" t="s">
        <v>66</v>
      </c>
      <c r="AP151" s="491">
        <v>21026667</v>
      </c>
      <c r="AQ151" s="67" t="s">
        <v>94</v>
      </c>
      <c r="AR151" s="74">
        <v>0</v>
      </c>
      <c r="AS151" s="457" t="s">
        <v>74</v>
      </c>
      <c r="AT151" s="496">
        <f t="shared" si="8"/>
        <v>21026667</v>
      </c>
      <c r="AU151" s="203">
        <v>0</v>
      </c>
      <c r="AV151" s="83">
        <f t="shared" si="9"/>
        <v>1</v>
      </c>
      <c r="AW151" s="457" t="s">
        <v>74</v>
      </c>
      <c r="AX151" s="74" t="s">
        <v>80</v>
      </c>
      <c r="AY151" s="458" t="s">
        <v>2236</v>
      </c>
      <c r="AZ151" s="68" t="s">
        <v>66</v>
      </c>
      <c r="BA151" s="68" t="s">
        <v>66</v>
      </c>
    </row>
    <row r="152" spans="2:53" s="207" customFormat="1" ht="14.25" customHeight="1" x14ac:dyDescent="0.25">
      <c r="B152" s="68">
        <v>2024</v>
      </c>
      <c r="C152" s="68">
        <v>891780111</v>
      </c>
      <c r="D152" s="88" t="s">
        <v>64</v>
      </c>
      <c r="E152" s="74" t="s">
        <v>2237</v>
      </c>
      <c r="F152" s="72" t="s">
        <v>2238</v>
      </c>
      <c r="G152" s="67">
        <v>0</v>
      </c>
      <c r="H152" s="67" t="s">
        <v>72</v>
      </c>
      <c r="I152" s="68" t="s">
        <v>723</v>
      </c>
      <c r="J152" s="74" t="s">
        <v>2233</v>
      </c>
      <c r="K152" s="466">
        <v>21026667</v>
      </c>
      <c r="L152" s="68" t="s">
        <v>67</v>
      </c>
      <c r="M152" s="74" t="s">
        <v>2239</v>
      </c>
      <c r="N152" s="72">
        <v>57422539</v>
      </c>
      <c r="O152" s="454">
        <v>35</v>
      </c>
      <c r="P152" s="455">
        <v>45306</v>
      </c>
      <c r="Q152" s="203">
        <v>807300000</v>
      </c>
      <c r="R152" s="455">
        <v>45306</v>
      </c>
      <c r="S152" s="466">
        <f>+K152</f>
        <v>21026667</v>
      </c>
      <c r="T152" s="67" t="s">
        <v>66</v>
      </c>
      <c r="U152" s="86">
        <v>72004252</v>
      </c>
      <c r="V152" s="74" t="s">
        <v>2235</v>
      </c>
      <c r="W152" s="455">
        <v>45306</v>
      </c>
      <c r="X152" s="455">
        <v>45306</v>
      </c>
      <c r="Y152" s="456" t="s">
        <v>74</v>
      </c>
      <c r="Z152" s="455">
        <v>45473</v>
      </c>
      <c r="AA152" s="251">
        <f t="shared" si="5"/>
        <v>167</v>
      </c>
      <c r="AB152" s="67">
        <v>0</v>
      </c>
      <c r="AC152" s="75">
        <v>0</v>
      </c>
      <c r="AD152" s="67">
        <v>0</v>
      </c>
      <c r="AE152" s="457" t="s">
        <v>74</v>
      </c>
      <c r="AF152" s="251">
        <f t="shared" si="6"/>
        <v>0</v>
      </c>
      <c r="AG152" s="67">
        <v>0</v>
      </c>
      <c r="AH152" s="67">
        <v>0</v>
      </c>
      <c r="AI152" s="457" t="s">
        <v>74</v>
      </c>
      <c r="AJ152" s="67">
        <v>0</v>
      </c>
      <c r="AK152" s="457" t="s">
        <v>74</v>
      </c>
      <c r="AL152" s="457" t="s">
        <v>74</v>
      </c>
      <c r="AM152" s="188">
        <f t="shared" si="7"/>
        <v>0</v>
      </c>
      <c r="AN152" s="463">
        <f>+K152+AC152-AH152</f>
        <v>21026667</v>
      </c>
      <c r="AO152" s="67" t="s">
        <v>66</v>
      </c>
      <c r="AP152" s="491">
        <v>21026667</v>
      </c>
      <c r="AQ152" s="67" t="s">
        <v>94</v>
      </c>
      <c r="AR152" s="74">
        <v>0</v>
      </c>
      <c r="AS152" s="457" t="s">
        <v>74</v>
      </c>
      <c r="AT152" s="496">
        <f t="shared" si="8"/>
        <v>21026667</v>
      </c>
      <c r="AU152" s="203">
        <v>0</v>
      </c>
      <c r="AV152" s="83">
        <f t="shared" si="9"/>
        <v>1</v>
      </c>
      <c r="AW152" s="457" t="s">
        <v>74</v>
      </c>
      <c r="AX152" s="74" t="s">
        <v>80</v>
      </c>
      <c r="AY152" s="458" t="s">
        <v>2240</v>
      </c>
      <c r="AZ152" s="68" t="s">
        <v>66</v>
      </c>
      <c r="BA152" s="68" t="s">
        <v>66</v>
      </c>
    </row>
    <row r="153" spans="2:53" s="207" customFormat="1" ht="14.25" customHeight="1" x14ac:dyDescent="0.25">
      <c r="B153" s="68">
        <v>2024</v>
      </c>
      <c r="C153" s="68">
        <v>891780111</v>
      </c>
      <c r="D153" s="88" t="s">
        <v>64</v>
      </c>
      <c r="E153" s="74" t="s">
        <v>2241</v>
      </c>
      <c r="F153" s="72" t="s">
        <v>2242</v>
      </c>
      <c r="G153" s="67">
        <v>0</v>
      </c>
      <c r="H153" s="67" t="s">
        <v>72</v>
      </c>
      <c r="I153" s="68" t="s">
        <v>723</v>
      </c>
      <c r="J153" s="74" t="s">
        <v>2243</v>
      </c>
      <c r="K153" s="466">
        <v>3800000</v>
      </c>
      <c r="L153" s="68" t="s">
        <v>67</v>
      </c>
      <c r="M153" s="74" t="s">
        <v>2244</v>
      </c>
      <c r="N153" s="72">
        <v>1083002889</v>
      </c>
      <c r="O153" s="454">
        <v>35</v>
      </c>
      <c r="P153" s="455">
        <v>45306</v>
      </c>
      <c r="Q153" s="203">
        <v>807300000</v>
      </c>
      <c r="R153" s="455">
        <v>45306</v>
      </c>
      <c r="S153" s="466">
        <f>+K153</f>
        <v>3800000</v>
      </c>
      <c r="T153" s="67" t="s">
        <v>66</v>
      </c>
      <c r="U153" s="86">
        <v>85081920</v>
      </c>
      <c r="V153" s="74" t="s">
        <v>1595</v>
      </c>
      <c r="W153" s="455">
        <v>45306</v>
      </c>
      <c r="X153" s="455">
        <v>45306</v>
      </c>
      <c r="Y153" s="456" t="s">
        <v>74</v>
      </c>
      <c r="Z153" s="455">
        <v>45336</v>
      </c>
      <c r="AA153" s="251">
        <f t="shared" si="5"/>
        <v>30</v>
      </c>
      <c r="AB153" s="67">
        <v>0</v>
      </c>
      <c r="AC153" s="75">
        <v>0</v>
      </c>
      <c r="AD153" s="67">
        <v>0</v>
      </c>
      <c r="AE153" s="457" t="s">
        <v>74</v>
      </c>
      <c r="AF153" s="251">
        <f t="shared" si="6"/>
        <v>0</v>
      </c>
      <c r="AG153" s="67">
        <v>0</v>
      </c>
      <c r="AH153" s="67">
        <v>0</v>
      </c>
      <c r="AI153" s="457" t="s">
        <v>74</v>
      </c>
      <c r="AJ153" s="67">
        <v>0</v>
      </c>
      <c r="AK153" s="457" t="s">
        <v>74</v>
      </c>
      <c r="AL153" s="457" t="s">
        <v>74</v>
      </c>
      <c r="AM153" s="188">
        <f t="shared" si="7"/>
        <v>0</v>
      </c>
      <c r="AN153" s="463">
        <f>+K153+AC153-AH153</f>
        <v>3800000</v>
      </c>
      <c r="AO153" s="67" t="s">
        <v>66</v>
      </c>
      <c r="AP153" s="491">
        <v>3800000</v>
      </c>
      <c r="AQ153" s="67" t="s">
        <v>94</v>
      </c>
      <c r="AR153" s="74">
        <v>0</v>
      </c>
      <c r="AS153" s="457" t="s">
        <v>74</v>
      </c>
      <c r="AT153" s="496">
        <f t="shared" si="8"/>
        <v>3800000</v>
      </c>
      <c r="AU153" s="203">
        <v>0</v>
      </c>
      <c r="AV153" s="83">
        <f t="shared" si="9"/>
        <v>1</v>
      </c>
      <c r="AW153" s="457" t="s">
        <v>74</v>
      </c>
      <c r="AX153" s="74" t="s">
        <v>80</v>
      </c>
      <c r="AY153" s="458" t="s">
        <v>2245</v>
      </c>
      <c r="AZ153" s="68" t="s">
        <v>66</v>
      </c>
      <c r="BA153" s="68" t="s">
        <v>66</v>
      </c>
    </row>
    <row r="154" spans="2:53" s="207" customFormat="1" ht="14.25" customHeight="1" x14ac:dyDescent="0.25">
      <c r="B154" s="68">
        <v>2024</v>
      </c>
      <c r="C154" s="68">
        <v>891780111</v>
      </c>
      <c r="D154" s="88" t="s">
        <v>64</v>
      </c>
      <c r="E154" s="74" t="s">
        <v>2246</v>
      </c>
      <c r="F154" s="72" t="s">
        <v>2247</v>
      </c>
      <c r="G154" s="67">
        <v>0</v>
      </c>
      <c r="H154" s="67" t="s">
        <v>72</v>
      </c>
      <c r="I154" s="68" t="s">
        <v>723</v>
      </c>
      <c r="J154" s="74" t="s">
        <v>2248</v>
      </c>
      <c r="K154" s="466">
        <v>1900000</v>
      </c>
      <c r="L154" s="68" t="s">
        <v>67</v>
      </c>
      <c r="M154" s="74" t="s">
        <v>2249</v>
      </c>
      <c r="N154" s="72">
        <v>1081918985</v>
      </c>
      <c r="O154" s="454">
        <v>36</v>
      </c>
      <c r="P154" s="455">
        <v>45306</v>
      </c>
      <c r="Q154" s="203">
        <v>734700000</v>
      </c>
      <c r="R154" s="455">
        <v>45308</v>
      </c>
      <c r="S154" s="466">
        <f>+K154</f>
        <v>1900000</v>
      </c>
      <c r="T154" s="67" t="s">
        <v>66</v>
      </c>
      <c r="U154" s="86">
        <v>85155551</v>
      </c>
      <c r="V154" s="74" t="s">
        <v>1493</v>
      </c>
      <c r="W154" s="455">
        <v>45308</v>
      </c>
      <c r="X154" s="455">
        <v>45308</v>
      </c>
      <c r="Y154" s="456" t="s">
        <v>74</v>
      </c>
      <c r="Z154" s="455">
        <v>45321</v>
      </c>
      <c r="AA154" s="251">
        <f t="shared" si="5"/>
        <v>13</v>
      </c>
      <c r="AB154" s="67">
        <v>0</v>
      </c>
      <c r="AC154" s="75">
        <v>0</v>
      </c>
      <c r="AD154" s="67">
        <v>0</v>
      </c>
      <c r="AE154" s="457" t="s">
        <v>74</v>
      </c>
      <c r="AF154" s="251">
        <f t="shared" si="6"/>
        <v>0</v>
      </c>
      <c r="AG154" s="67">
        <v>0</v>
      </c>
      <c r="AH154" s="67">
        <v>0</v>
      </c>
      <c r="AI154" s="457" t="s">
        <v>74</v>
      </c>
      <c r="AJ154" s="67">
        <v>0</v>
      </c>
      <c r="AK154" s="457" t="s">
        <v>74</v>
      </c>
      <c r="AL154" s="457" t="s">
        <v>74</v>
      </c>
      <c r="AM154" s="188">
        <f t="shared" si="7"/>
        <v>0</v>
      </c>
      <c r="AN154" s="463">
        <f>+K154+AC154-AH154</f>
        <v>1900000</v>
      </c>
      <c r="AO154" s="67" t="s">
        <v>66</v>
      </c>
      <c r="AP154" s="491">
        <v>1900000</v>
      </c>
      <c r="AQ154" s="67" t="s">
        <v>94</v>
      </c>
      <c r="AR154" s="74">
        <v>0</v>
      </c>
      <c r="AS154" s="457" t="s">
        <v>74</v>
      </c>
      <c r="AT154" s="496">
        <f t="shared" si="8"/>
        <v>1900000</v>
      </c>
      <c r="AU154" s="203">
        <v>0</v>
      </c>
      <c r="AV154" s="83">
        <f t="shared" si="9"/>
        <v>1</v>
      </c>
      <c r="AW154" s="457" t="s">
        <v>74</v>
      </c>
      <c r="AX154" s="74" t="s">
        <v>80</v>
      </c>
      <c r="AY154" s="458" t="s">
        <v>2250</v>
      </c>
      <c r="AZ154" s="68" t="s">
        <v>66</v>
      </c>
      <c r="BA154" s="68" t="s">
        <v>66</v>
      </c>
    </row>
    <row r="155" spans="2:53" s="207" customFormat="1" ht="14.25" customHeight="1" x14ac:dyDescent="0.25">
      <c r="B155" s="68">
        <v>2024</v>
      </c>
      <c r="C155" s="68">
        <v>891780111</v>
      </c>
      <c r="D155" s="88" t="s">
        <v>64</v>
      </c>
      <c r="E155" s="74" t="s">
        <v>2251</v>
      </c>
      <c r="F155" s="72" t="s">
        <v>2252</v>
      </c>
      <c r="G155" s="67">
        <v>0</v>
      </c>
      <c r="H155" s="67" t="s">
        <v>72</v>
      </c>
      <c r="I155" s="68" t="s">
        <v>723</v>
      </c>
      <c r="J155" s="74" t="s">
        <v>2253</v>
      </c>
      <c r="K155" s="466">
        <v>20773333</v>
      </c>
      <c r="L155" s="68" t="s">
        <v>67</v>
      </c>
      <c r="M155" s="74" t="s">
        <v>2254</v>
      </c>
      <c r="N155" s="72">
        <v>1020794175</v>
      </c>
      <c r="O155" s="454">
        <v>39</v>
      </c>
      <c r="P155" s="455">
        <v>45306</v>
      </c>
      <c r="Q155" s="203">
        <v>524300000</v>
      </c>
      <c r="R155" s="455">
        <v>45308</v>
      </c>
      <c r="S155" s="466">
        <f>+K155</f>
        <v>20773333</v>
      </c>
      <c r="T155" s="67" t="s">
        <v>66</v>
      </c>
      <c r="U155" s="86">
        <v>39049658</v>
      </c>
      <c r="V155" s="74" t="s">
        <v>2255</v>
      </c>
      <c r="W155" s="455">
        <v>45308</v>
      </c>
      <c r="X155" s="455">
        <v>45308</v>
      </c>
      <c r="Y155" s="456" t="s">
        <v>74</v>
      </c>
      <c r="Z155" s="455">
        <v>45473</v>
      </c>
      <c r="AA155" s="251">
        <f t="shared" si="5"/>
        <v>165</v>
      </c>
      <c r="AB155" s="67">
        <v>0</v>
      </c>
      <c r="AC155" s="75">
        <v>0</v>
      </c>
      <c r="AD155" s="67">
        <v>0</v>
      </c>
      <c r="AE155" s="457" t="s">
        <v>74</v>
      </c>
      <c r="AF155" s="251">
        <f t="shared" si="6"/>
        <v>0</v>
      </c>
      <c r="AG155" s="67">
        <v>0</v>
      </c>
      <c r="AH155" s="67">
        <v>0</v>
      </c>
      <c r="AI155" s="457" t="s">
        <v>74</v>
      </c>
      <c r="AJ155" s="67">
        <v>0</v>
      </c>
      <c r="AK155" s="457" t="s">
        <v>74</v>
      </c>
      <c r="AL155" s="457" t="s">
        <v>74</v>
      </c>
      <c r="AM155" s="188">
        <f t="shared" si="7"/>
        <v>0</v>
      </c>
      <c r="AN155" s="463">
        <f>+K155+AC155-AH155</f>
        <v>20773333</v>
      </c>
      <c r="AO155" s="67" t="s">
        <v>66</v>
      </c>
      <c r="AP155" s="491">
        <v>20773333</v>
      </c>
      <c r="AQ155" s="67" t="s">
        <v>94</v>
      </c>
      <c r="AR155" s="74">
        <v>0</v>
      </c>
      <c r="AS155" s="457" t="s">
        <v>74</v>
      </c>
      <c r="AT155" s="496">
        <f t="shared" si="8"/>
        <v>20773333</v>
      </c>
      <c r="AU155" s="203">
        <v>0</v>
      </c>
      <c r="AV155" s="83">
        <f t="shared" si="9"/>
        <v>1</v>
      </c>
      <c r="AW155" s="457" t="s">
        <v>74</v>
      </c>
      <c r="AX155" s="74" t="s">
        <v>80</v>
      </c>
      <c r="AY155" s="458" t="s">
        <v>2256</v>
      </c>
      <c r="AZ155" s="68" t="s">
        <v>66</v>
      </c>
      <c r="BA155" s="68" t="s">
        <v>66</v>
      </c>
    </row>
    <row r="156" spans="2:53" s="207" customFormat="1" ht="14.25" customHeight="1" x14ac:dyDescent="0.25">
      <c r="B156" s="68">
        <v>2024</v>
      </c>
      <c r="C156" s="68">
        <v>891780111</v>
      </c>
      <c r="D156" s="88" t="s">
        <v>64</v>
      </c>
      <c r="E156" s="74" t="s">
        <v>2257</v>
      </c>
      <c r="F156" s="72" t="s">
        <v>2258</v>
      </c>
      <c r="G156" s="67">
        <v>0</v>
      </c>
      <c r="H156" s="67" t="s">
        <v>72</v>
      </c>
      <c r="I156" s="68" t="s">
        <v>723</v>
      </c>
      <c r="J156" s="74" t="s">
        <v>2259</v>
      </c>
      <c r="K156" s="466">
        <v>22960000</v>
      </c>
      <c r="L156" s="68" t="s">
        <v>67</v>
      </c>
      <c r="M156" s="74" t="s">
        <v>2260</v>
      </c>
      <c r="N156" s="72">
        <v>84454392</v>
      </c>
      <c r="O156" s="454">
        <v>36</v>
      </c>
      <c r="P156" s="455">
        <v>45306</v>
      </c>
      <c r="Q156" s="203">
        <v>734700000</v>
      </c>
      <c r="R156" s="455">
        <v>45308</v>
      </c>
      <c r="S156" s="466">
        <f>+K156</f>
        <v>22960000</v>
      </c>
      <c r="T156" s="67" t="s">
        <v>66</v>
      </c>
      <c r="U156" s="86">
        <v>85155551</v>
      </c>
      <c r="V156" s="74" t="s">
        <v>1493</v>
      </c>
      <c r="W156" s="455">
        <v>45308</v>
      </c>
      <c r="X156" s="455">
        <v>45308</v>
      </c>
      <c r="Y156" s="456" t="s">
        <v>74</v>
      </c>
      <c r="Z156" s="455">
        <v>45473</v>
      </c>
      <c r="AA156" s="251">
        <f t="shared" si="5"/>
        <v>165</v>
      </c>
      <c r="AB156" s="67">
        <v>0</v>
      </c>
      <c r="AC156" s="75">
        <v>0</v>
      </c>
      <c r="AD156" s="67">
        <v>0</v>
      </c>
      <c r="AE156" s="457" t="s">
        <v>74</v>
      </c>
      <c r="AF156" s="251">
        <f t="shared" si="6"/>
        <v>0</v>
      </c>
      <c r="AG156" s="67">
        <v>0</v>
      </c>
      <c r="AH156" s="67">
        <v>0</v>
      </c>
      <c r="AI156" s="457" t="s">
        <v>74</v>
      </c>
      <c r="AJ156" s="67">
        <v>0</v>
      </c>
      <c r="AK156" s="457" t="s">
        <v>74</v>
      </c>
      <c r="AL156" s="457" t="s">
        <v>74</v>
      </c>
      <c r="AM156" s="188">
        <f t="shared" si="7"/>
        <v>0</v>
      </c>
      <c r="AN156" s="463">
        <f>+K156+AC156-AH156</f>
        <v>22960000</v>
      </c>
      <c r="AO156" s="67" t="s">
        <v>66</v>
      </c>
      <c r="AP156" s="491">
        <v>22960000</v>
      </c>
      <c r="AQ156" s="67" t="s">
        <v>94</v>
      </c>
      <c r="AR156" s="74">
        <v>0</v>
      </c>
      <c r="AS156" s="457" t="s">
        <v>74</v>
      </c>
      <c r="AT156" s="496">
        <f t="shared" si="8"/>
        <v>22960000</v>
      </c>
      <c r="AU156" s="203">
        <v>0</v>
      </c>
      <c r="AV156" s="83">
        <f t="shared" si="9"/>
        <v>1</v>
      </c>
      <c r="AW156" s="457" t="s">
        <v>74</v>
      </c>
      <c r="AX156" s="74" t="s">
        <v>80</v>
      </c>
      <c r="AY156" s="458" t="s">
        <v>2261</v>
      </c>
      <c r="AZ156" s="68" t="s">
        <v>66</v>
      </c>
      <c r="BA156" s="68" t="s">
        <v>66</v>
      </c>
    </row>
    <row r="157" spans="2:53" s="207" customFormat="1" ht="14.25" customHeight="1" x14ac:dyDescent="0.25">
      <c r="B157" s="68">
        <v>2024</v>
      </c>
      <c r="C157" s="68">
        <v>891780111</v>
      </c>
      <c r="D157" s="88" t="s">
        <v>64</v>
      </c>
      <c r="E157" s="74" t="s">
        <v>2262</v>
      </c>
      <c r="F157" s="72" t="s">
        <v>2263</v>
      </c>
      <c r="G157" s="67">
        <v>0</v>
      </c>
      <c r="H157" s="67" t="s">
        <v>72</v>
      </c>
      <c r="I157" s="68" t="s">
        <v>723</v>
      </c>
      <c r="J157" s="74" t="s">
        <v>2264</v>
      </c>
      <c r="K157" s="466">
        <v>22960000</v>
      </c>
      <c r="L157" s="68" t="s">
        <v>67</v>
      </c>
      <c r="M157" s="74" t="s">
        <v>2265</v>
      </c>
      <c r="N157" s="72">
        <v>1082925044</v>
      </c>
      <c r="O157" s="454">
        <v>36</v>
      </c>
      <c r="P157" s="455">
        <v>45306</v>
      </c>
      <c r="Q157" s="203">
        <v>734700000</v>
      </c>
      <c r="R157" s="455">
        <v>45308</v>
      </c>
      <c r="S157" s="466">
        <f>+K157</f>
        <v>22960000</v>
      </c>
      <c r="T157" s="67" t="s">
        <v>66</v>
      </c>
      <c r="U157" s="86">
        <v>85155551</v>
      </c>
      <c r="V157" s="74" t="s">
        <v>1493</v>
      </c>
      <c r="W157" s="455">
        <v>45308</v>
      </c>
      <c r="X157" s="455">
        <v>45308</v>
      </c>
      <c r="Y157" s="456" t="s">
        <v>74</v>
      </c>
      <c r="Z157" s="455">
        <v>45473</v>
      </c>
      <c r="AA157" s="251">
        <f t="shared" si="5"/>
        <v>165</v>
      </c>
      <c r="AB157" s="67">
        <v>0</v>
      </c>
      <c r="AC157" s="75">
        <v>0</v>
      </c>
      <c r="AD157" s="67">
        <v>0</v>
      </c>
      <c r="AE157" s="457" t="s">
        <v>74</v>
      </c>
      <c r="AF157" s="251">
        <f t="shared" si="6"/>
        <v>0</v>
      </c>
      <c r="AG157" s="67">
        <v>0</v>
      </c>
      <c r="AH157" s="67">
        <v>0</v>
      </c>
      <c r="AI157" s="457" t="s">
        <v>74</v>
      </c>
      <c r="AJ157" s="67">
        <v>0</v>
      </c>
      <c r="AK157" s="457" t="s">
        <v>74</v>
      </c>
      <c r="AL157" s="457" t="s">
        <v>74</v>
      </c>
      <c r="AM157" s="188">
        <f t="shared" si="7"/>
        <v>0</v>
      </c>
      <c r="AN157" s="463">
        <f>+K157+AC157-AH157</f>
        <v>22960000</v>
      </c>
      <c r="AO157" s="67" t="s">
        <v>66</v>
      </c>
      <c r="AP157" s="491">
        <v>22960000</v>
      </c>
      <c r="AQ157" s="67" t="s">
        <v>94</v>
      </c>
      <c r="AR157" s="74">
        <v>0</v>
      </c>
      <c r="AS157" s="457" t="s">
        <v>74</v>
      </c>
      <c r="AT157" s="496">
        <f t="shared" si="8"/>
        <v>22960000</v>
      </c>
      <c r="AU157" s="203">
        <v>0</v>
      </c>
      <c r="AV157" s="83">
        <f t="shared" si="9"/>
        <v>1</v>
      </c>
      <c r="AW157" s="457" t="s">
        <v>74</v>
      </c>
      <c r="AX157" s="74" t="s">
        <v>80</v>
      </c>
      <c r="AY157" s="458" t="s">
        <v>2266</v>
      </c>
      <c r="AZ157" s="68" t="s">
        <v>66</v>
      </c>
      <c r="BA157" s="68" t="s">
        <v>66</v>
      </c>
    </row>
    <row r="158" spans="2:53" s="207" customFormat="1" ht="14.25" customHeight="1" x14ac:dyDescent="0.25">
      <c r="B158" s="68">
        <v>2024</v>
      </c>
      <c r="C158" s="68">
        <v>891780111</v>
      </c>
      <c r="D158" s="88" t="s">
        <v>64</v>
      </c>
      <c r="E158" s="74" t="s">
        <v>2267</v>
      </c>
      <c r="F158" s="72" t="s">
        <v>2268</v>
      </c>
      <c r="G158" s="67">
        <v>0</v>
      </c>
      <c r="H158" s="67" t="s">
        <v>72</v>
      </c>
      <c r="I158" s="68" t="s">
        <v>723</v>
      </c>
      <c r="J158" s="74" t="s">
        <v>2269</v>
      </c>
      <c r="K158" s="466">
        <v>20140000</v>
      </c>
      <c r="L158" s="68" t="s">
        <v>67</v>
      </c>
      <c r="M158" s="74" t="s">
        <v>2270</v>
      </c>
      <c r="N158" s="72">
        <v>1082875832</v>
      </c>
      <c r="O158" s="454">
        <v>39</v>
      </c>
      <c r="P158" s="455">
        <v>45306</v>
      </c>
      <c r="Q158" s="203">
        <v>524300000</v>
      </c>
      <c r="R158" s="455">
        <v>45310</v>
      </c>
      <c r="S158" s="466">
        <f>+K158</f>
        <v>20140000</v>
      </c>
      <c r="T158" s="67" t="s">
        <v>66</v>
      </c>
      <c r="U158" s="86">
        <v>39049658</v>
      </c>
      <c r="V158" s="74" t="s">
        <v>2255</v>
      </c>
      <c r="W158" s="455">
        <v>45310</v>
      </c>
      <c r="X158" s="455">
        <v>45313</v>
      </c>
      <c r="Y158" s="456" t="s">
        <v>74</v>
      </c>
      <c r="Z158" s="455">
        <v>45473</v>
      </c>
      <c r="AA158" s="251">
        <f t="shared" si="5"/>
        <v>160</v>
      </c>
      <c r="AB158" s="67">
        <v>0</v>
      </c>
      <c r="AC158" s="75">
        <v>0</v>
      </c>
      <c r="AD158" s="67">
        <v>0</v>
      </c>
      <c r="AE158" s="457" t="s">
        <v>74</v>
      </c>
      <c r="AF158" s="251">
        <f t="shared" si="6"/>
        <v>0</v>
      </c>
      <c r="AG158" s="67">
        <v>0</v>
      </c>
      <c r="AH158" s="67">
        <v>0</v>
      </c>
      <c r="AI158" s="457" t="s">
        <v>74</v>
      </c>
      <c r="AJ158" s="67">
        <v>0</v>
      </c>
      <c r="AK158" s="457" t="s">
        <v>74</v>
      </c>
      <c r="AL158" s="457" t="s">
        <v>74</v>
      </c>
      <c r="AM158" s="188">
        <f t="shared" si="7"/>
        <v>0</v>
      </c>
      <c r="AN158" s="463">
        <f>+K158+AC158-AH158</f>
        <v>20140000</v>
      </c>
      <c r="AO158" s="67" t="s">
        <v>66</v>
      </c>
      <c r="AP158" s="491">
        <v>20140000</v>
      </c>
      <c r="AQ158" s="67" t="s">
        <v>94</v>
      </c>
      <c r="AR158" s="74">
        <v>0</v>
      </c>
      <c r="AS158" s="457" t="s">
        <v>74</v>
      </c>
      <c r="AT158" s="496">
        <f t="shared" si="8"/>
        <v>20140000</v>
      </c>
      <c r="AU158" s="203">
        <v>0</v>
      </c>
      <c r="AV158" s="83">
        <f t="shared" si="9"/>
        <v>1</v>
      </c>
      <c r="AW158" s="457" t="s">
        <v>74</v>
      </c>
      <c r="AX158" s="74" t="s">
        <v>80</v>
      </c>
      <c r="AY158" s="72" t="s">
        <v>2271</v>
      </c>
      <c r="AZ158" s="68" t="s">
        <v>66</v>
      </c>
      <c r="BA158" s="68" t="s">
        <v>66</v>
      </c>
    </row>
    <row r="159" spans="2:53" s="207" customFormat="1" ht="14.25" customHeight="1" x14ac:dyDescent="0.25">
      <c r="B159" s="68">
        <v>2024</v>
      </c>
      <c r="C159" s="68">
        <v>891780111</v>
      </c>
      <c r="D159" s="88" t="s">
        <v>64</v>
      </c>
      <c r="E159" s="74" t="s">
        <v>2272</v>
      </c>
      <c r="F159" s="72" t="s">
        <v>2273</v>
      </c>
      <c r="G159" s="67">
        <v>0</v>
      </c>
      <c r="H159" s="67" t="s">
        <v>72</v>
      </c>
      <c r="I159" s="68" t="s">
        <v>723</v>
      </c>
      <c r="J159" s="74" t="s">
        <v>2274</v>
      </c>
      <c r="K159" s="466">
        <v>8740000</v>
      </c>
      <c r="L159" s="68" t="s">
        <v>67</v>
      </c>
      <c r="M159" s="74" t="s">
        <v>2275</v>
      </c>
      <c r="N159" s="72">
        <v>1004461196</v>
      </c>
      <c r="O159" s="454">
        <v>39</v>
      </c>
      <c r="P159" s="455">
        <v>45306</v>
      </c>
      <c r="Q159" s="203">
        <v>524300000</v>
      </c>
      <c r="R159" s="455">
        <v>45310</v>
      </c>
      <c r="S159" s="466">
        <f>+K159</f>
        <v>8740000</v>
      </c>
      <c r="T159" s="67" t="s">
        <v>66</v>
      </c>
      <c r="U159" s="86">
        <v>39049658</v>
      </c>
      <c r="V159" s="74" t="s">
        <v>2255</v>
      </c>
      <c r="W159" s="455">
        <v>45310</v>
      </c>
      <c r="X159" s="455">
        <v>45313</v>
      </c>
      <c r="Y159" s="456" t="s">
        <v>74</v>
      </c>
      <c r="Z159" s="455">
        <v>45381</v>
      </c>
      <c r="AA159" s="251">
        <f t="shared" ref="AA159:AA222" si="10">+IF(Y159="1800-01-01",Z159-X159,Z159-Y159)</f>
        <v>68</v>
      </c>
      <c r="AB159" s="67">
        <v>0</v>
      </c>
      <c r="AC159" s="75">
        <v>0</v>
      </c>
      <c r="AD159" s="67">
        <v>0</v>
      </c>
      <c r="AE159" s="457" t="s">
        <v>74</v>
      </c>
      <c r="AF159" s="251">
        <f t="shared" ref="AF159:AF222" si="11">+IF(AE159="1800-01-01",0,AE159-Z159)</f>
        <v>0</v>
      </c>
      <c r="AG159" s="67">
        <v>0</v>
      </c>
      <c r="AH159" s="67">
        <v>0</v>
      </c>
      <c r="AI159" s="457" t="s">
        <v>74</v>
      </c>
      <c r="AJ159" s="67">
        <v>0</v>
      </c>
      <c r="AK159" s="457" t="s">
        <v>74</v>
      </c>
      <c r="AL159" s="457" t="s">
        <v>74</v>
      </c>
      <c r="AM159" s="188">
        <f t="shared" ref="AM159:AM222" si="12">+IF(AK159="1800-01-01",0,AL159-AK159)</f>
        <v>0</v>
      </c>
      <c r="AN159" s="463">
        <f>+K159+AC159-AH159</f>
        <v>8740000</v>
      </c>
      <c r="AO159" s="67" t="s">
        <v>66</v>
      </c>
      <c r="AP159" s="491">
        <v>8740000</v>
      </c>
      <c r="AQ159" s="67" t="s">
        <v>94</v>
      </c>
      <c r="AR159" s="74">
        <v>0</v>
      </c>
      <c r="AS159" s="457" t="s">
        <v>74</v>
      </c>
      <c r="AT159" s="496">
        <f t="shared" ref="AT159:AT222" si="13">+AN159-AU159</f>
        <v>8740000</v>
      </c>
      <c r="AU159" s="203">
        <v>0</v>
      </c>
      <c r="AV159" s="83">
        <f t="shared" ref="AV159:AV222" si="14">+IFERROR(AT159/AN159,"_")</f>
        <v>1</v>
      </c>
      <c r="AW159" s="457" t="s">
        <v>74</v>
      </c>
      <c r="AX159" s="74" t="s">
        <v>80</v>
      </c>
      <c r="AY159" s="72" t="s">
        <v>2276</v>
      </c>
      <c r="AZ159" s="68" t="s">
        <v>66</v>
      </c>
      <c r="BA159" s="68" t="s">
        <v>66</v>
      </c>
    </row>
    <row r="160" spans="2:53" s="207" customFormat="1" ht="14.25" customHeight="1" x14ac:dyDescent="0.25">
      <c r="B160" s="68">
        <v>2024</v>
      </c>
      <c r="C160" s="68">
        <v>891780111</v>
      </c>
      <c r="D160" s="88" t="s">
        <v>64</v>
      </c>
      <c r="E160" s="74" t="s">
        <v>2277</v>
      </c>
      <c r="F160" s="72" t="s">
        <v>2278</v>
      </c>
      <c r="G160" s="67">
        <v>0</v>
      </c>
      <c r="H160" s="67" t="s">
        <v>72</v>
      </c>
      <c r="I160" s="68" t="s">
        <v>723</v>
      </c>
      <c r="J160" s="74" t="s">
        <v>2279</v>
      </c>
      <c r="K160" s="466">
        <v>19080000</v>
      </c>
      <c r="L160" s="68" t="s">
        <v>67</v>
      </c>
      <c r="M160" s="74" t="s">
        <v>2280</v>
      </c>
      <c r="N160" s="72">
        <v>1083024229</v>
      </c>
      <c r="O160" s="454">
        <v>35</v>
      </c>
      <c r="P160" s="455">
        <v>45306</v>
      </c>
      <c r="Q160" s="203">
        <v>807300000</v>
      </c>
      <c r="R160" s="455">
        <v>45310</v>
      </c>
      <c r="S160" s="466">
        <f>+K160</f>
        <v>19080000</v>
      </c>
      <c r="T160" s="67" t="s">
        <v>66</v>
      </c>
      <c r="U160" s="86">
        <v>1082903415</v>
      </c>
      <c r="V160" s="74" t="s">
        <v>2281</v>
      </c>
      <c r="W160" s="455">
        <v>45310</v>
      </c>
      <c r="X160" s="455">
        <v>45313</v>
      </c>
      <c r="Y160" s="456" t="s">
        <v>74</v>
      </c>
      <c r="Z160" s="455">
        <v>45473</v>
      </c>
      <c r="AA160" s="251">
        <f t="shared" si="10"/>
        <v>160</v>
      </c>
      <c r="AB160" s="67">
        <v>0</v>
      </c>
      <c r="AC160" s="75">
        <v>0</v>
      </c>
      <c r="AD160" s="67">
        <v>0</v>
      </c>
      <c r="AE160" s="457" t="s">
        <v>74</v>
      </c>
      <c r="AF160" s="251">
        <f t="shared" si="11"/>
        <v>0</v>
      </c>
      <c r="AG160" s="67">
        <v>0</v>
      </c>
      <c r="AH160" s="67">
        <v>0</v>
      </c>
      <c r="AI160" s="457" t="s">
        <v>74</v>
      </c>
      <c r="AJ160" s="67">
        <v>0</v>
      </c>
      <c r="AK160" s="457" t="s">
        <v>74</v>
      </c>
      <c r="AL160" s="457" t="s">
        <v>74</v>
      </c>
      <c r="AM160" s="188">
        <f t="shared" si="12"/>
        <v>0</v>
      </c>
      <c r="AN160" s="463">
        <f>+K160+AC160-AH160</f>
        <v>19080000</v>
      </c>
      <c r="AO160" s="67" t="s">
        <v>66</v>
      </c>
      <c r="AP160" s="491">
        <v>19080000</v>
      </c>
      <c r="AQ160" s="67" t="s">
        <v>94</v>
      </c>
      <c r="AR160" s="74">
        <v>0</v>
      </c>
      <c r="AS160" s="457" t="s">
        <v>74</v>
      </c>
      <c r="AT160" s="496">
        <f t="shared" si="13"/>
        <v>19080000</v>
      </c>
      <c r="AU160" s="203">
        <v>0</v>
      </c>
      <c r="AV160" s="83">
        <f t="shared" si="14"/>
        <v>1</v>
      </c>
      <c r="AW160" s="457" t="s">
        <v>74</v>
      </c>
      <c r="AX160" s="74" t="s">
        <v>80</v>
      </c>
      <c r="AY160" s="72" t="s">
        <v>2282</v>
      </c>
      <c r="AZ160" s="68" t="s">
        <v>66</v>
      </c>
      <c r="BA160" s="68" t="s">
        <v>66</v>
      </c>
    </row>
    <row r="161" spans="2:53" s="207" customFormat="1" ht="14.25" customHeight="1" x14ac:dyDescent="0.25">
      <c r="B161" s="68">
        <v>2024</v>
      </c>
      <c r="C161" s="68">
        <v>891780111</v>
      </c>
      <c r="D161" s="88" t="s">
        <v>64</v>
      </c>
      <c r="E161" s="74" t="s">
        <v>2283</v>
      </c>
      <c r="F161" s="72" t="s">
        <v>2284</v>
      </c>
      <c r="G161" s="67">
        <v>0</v>
      </c>
      <c r="H161" s="67" t="s">
        <v>72</v>
      </c>
      <c r="I161" s="68" t="s">
        <v>723</v>
      </c>
      <c r="J161" s="74" t="s">
        <v>2285</v>
      </c>
      <c r="K161" s="466">
        <v>19080000</v>
      </c>
      <c r="L161" s="68" t="s">
        <v>67</v>
      </c>
      <c r="M161" s="74" t="s">
        <v>2286</v>
      </c>
      <c r="N161" s="72">
        <v>1104435442</v>
      </c>
      <c r="O161" s="454">
        <v>35</v>
      </c>
      <c r="P161" s="455">
        <v>45306</v>
      </c>
      <c r="Q161" s="203">
        <v>807300000</v>
      </c>
      <c r="R161" s="455">
        <v>45310</v>
      </c>
      <c r="S161" s="466">
        <f>+K161</f>
        <v>19080000</v>
      </c>
      <c r="T161" s="67" t="s">
        <v>66</v>
      </c>
      <c r="U161" s="86">
        <v>1082903415</v>
      </c>
      <c r="V161" s="74" t="s">
        <v>2281</v>
      </c>
      <c r="W161" s="455">
        <v>45310</v>
      </c>
      <c r="X161" s="455">
        <v>45313</v>
      </c>
      <c r="Y161" s="456" t="s">
        <v>74</v>
      </c>
      <c r="Z161" s="455">
        <v>45473</v>
      </c>
      <c r="AA161" s="251">
        <f t="shared" si="10"/>
        <v>160</v>
      </c>
      <c r="AB161" s="67">
        <v>0</v>
      </c>
      <c r="AC161" s="75">
        <v>0</v>
      </c>
      <c r="AD161" s="67">
        <v>0</v>
      </c>
      <c r="AE161" s="457" t="s">
        <v>74</v>
      </c>
      <c r="AF161" s="251">
        <f t="shared" si="11"/>
        <v>0</v>
      </c>
      <c r="AG161" s="67">
        <v>0</v>
      </c>
      <c r="AH161" s="67">
        <v>0</v>
      </c>
      <c r="AI161" s="457" t="s">
        <v>74</v>
      </c>
      <c r="AJ161" s="67">
        <v>0</v>
      </c>
      <c r="AK161" s="457" t="s">
        <v>74</v>
      </c>
      <c r="AL161" s="457" t="s">
        <v>74</v>
      </c>
      <c r="AM161" s="188">
        <f t="shared" si="12"/>
        <v>0</v>
      </c>
      <c r="AN161" s="463">
        <f>+K161+AC161-AH161</f>
        <v>19080000</v>
      </c>
      <c r="AO161" s="67" t="s">
        <v>66</v>
      </c>
      <c r="AP161" s="491">
        <v>19080000</v>
      </c>
      <c r="AQ161" s="67" t="s">
        <v>94</v>
      </c>
      <c r="AR161" s="74">
        <v>0</v>
      </c>
      <c r="AS161" s="457" t="s">
        <v>74</v>
      </c>
      <c r="AT161" s="496">
        <f t="shared" si="13"/>
        <v>19080000</v>
      </c>
      <c r="AU161" s="203">
        <v>0</v>
      </c>
      <c r="AV161" s="83">
        <f t="shared" si="14"/>
        <v>1</v>
      </c>
      <c r="AW161" s="457" t="s">
        <v>74</v>
      </c>
      <c r="AX161" s="74" t="s">
        <v>80</v>
      </c>
      <c r="AY161" s="72" t="s">
        <v>2287</v>
      </c>
      <c r="AZ161" s="68" t="s">
        <v>66</v>
      </c>
      <c r="BA161" s="68" t="s">
        <v>66</v>
      </c>
    </row>
    <row r="162" spans="2:53" s="207" customFormat="1" ht="14.25" customHeight="1" x14ac:dyDescent="0.25">
      <c r="B162" s="68">
        <v>2024</v>
      </c>
      <c r="C162" s="68">
        <v>891780111</v>
      </c>
      <c r="D162" s="88" t="s">
        <v>64</v>
      </c>
      <c r="E162" s="74" t="s">
        <v>2288</v>
      </c>
      <c r="F162" s="72" t="s">
        <v>2289</v>
      </c>
      <c r="G162" s="67">
        <v>0</v>
      </c>
      <c r="H162" s="67" t="s">
        <v>72</v>
      </c>
      <c r="I162" s="68" t="s">
        <v>723</v>
      </c>
      <c r="J162" s="74" t="s">
        <v>2290</v>
      </c>
      <c r="K162" s="466">
        <v>20140000</v>
      </c>
      <c r="L162" s="68" t="s">
        <v>67</v>
      </c>
      <c r="M162" s="74" t="s">
        <v>2291</v>
      </c>
      <c r="N162" s="72">
        <v>36386177</v>
      </c>
      <c r="O162" s="454">
        <v>39</v>
      </c>
      <c r="P162" s="455">
        <v>45306</v>
      </c>
      <c r="Q162" s="203">
        <v>524300000</v>
      </c>
      <c r="R162" s="455">
        <v>45310</v>
      </c>
      <c r="S162" s="466">
        <f>+K162</f>
        <v>20140000</v>
      </c>
      <c r="T162" s="67" t="s">
        <v>66</v>
      </c>
      <c r="U162" s="86">
        <v>39049658</v>
      </c>
      <c r="V162" s="74" t="s">
        <v>2255</v>
      </c>
      <c r="W162" s="455">
        <v>45310</v>
      </c>
      <c r="X162" s="455">
        <v>45313</v>
      </c>
      <c r="Y162" s="456" t="s">
        <v>74</v>
      </c>
      <c r="Z162" s="455">
        <v>45473</v>
      </c>
      <c r="AA162" s="251">
        <f t="shared" si="10"/>
        <v>160</v>
      </c>
      <c r="AB162" s="67">
        <v>0</v>
      </c>
      <c r="AC162" s="75">
        <v>0</v>
      </c>
      <c r="AD162" s="67">
        <v>0</v>
      </c>
      <c r="AE162" s="457" t="s">
        <v>74</v>
      </c>
      <c r="AF162" s="251">
        <f t="shared" si="11"/>
        <v>0</v>
      </c>
      <c r="AG162" s="67">
        <v>0</v>
      </c>
      <c r="AH162" s="67">
        <v>0</v>
      </c>
      <c r="AI162" s="457" t="s">
        <v>74</v>
      </c>
      <c r="AJ162" s="67">
        <v>0</v>
      </c>
      <c r="AK162" s="457" t="s">
        <v>74</v>
      </c>
      <c r="AL162" s="457" t="s">
        <v>74</v>
      </c>
      <c r="AM162" s="188">
        <f t="shared" si="12"/>
        <v>0</v>
      </c>
      <c r="AN162" s="463">
        <f>+K162+AC162-AH162</f>
        <v>20140000</v>
      </c>
      <c r="AO162" s="67" t="s">
        <v>66</v>
      </c>
      <c r="AP162" s="491">
        <v>20140000</v>
      </c>
      <c r="AQ162" s="67" t="s">
        <v>94</v>
      </c>
      <c r="AR162" s="74">
        <v>0</v>
      </c>
      <c r="AS162" s="457" t="s">
        <v>74</v>
      </c>
      <c r="AT162" s="496">
        <f t="shared" si="13"/>
        <v>20140000</v>
      </c>
      <c r="AU162" s="203">
        <v>0</v>
      </c>
      <c r="AV162" s="83">
        <f t="shared" si="14"/>
        <v>1</v>
      </c>
      <c r="AW162" s="457" t="s">
        <v>74</v>
      </c>
      <c r="AX162" s="74" t="s">
        <v>80</v>
      </c>
      <c r="AY162" s="72" t="s">
        <v>2292</v>
      </c>
      <c r="AZ162" s="68" t="s">
        <v>66</v>
      </c>
      <c r="BA162" s="68" t="s">
        <v>66</v>
      </c>
    </row>
    <row r="163" spans="2:53" s="207" customFormat="1" ht="14.25" customHeight="1" x14ac:dyDescent="0.25">
      <c r="B163" s="68">
        <v>2024</v>
      </c>
      <c r="C163" s="68">
        <v>891780111</v>
      </c>
      <c r="D163" s="88" t="s">
        <v>64</v>
      </c>
      <c r="E163" s="74" t="s">
        <v>2293</v>
      </c>
      <c r="F163" s="72" t="s">
        <v>2294</v>
      </c>
      <c r="G163" s="67">
        <v>0</v>
      </c>
      <c r="H163" s="67" t="s">
        <v>72</v>
      </c>
      <c r="I163" s="68" t="s">
        <v>723</v>
      </c>
      <c r="J163" s="74" t="s">
        <v>2295</v>
      </c>
      <c r="K163" s="466">
        <v>20140000</v>
      </c>
      <c r="L163" s="68" t="s">
        <v>67</v>
      </c>
      <c r="M163" s="74" t="s">
        <v>2296</v>
      </c>
      <c r="N163" s="72">
        <v>1082984449</v>
      </c>
      <c r="O163" s="454">
        <v>39</v>
      </c>
      <c r="P163" s="455">
        <v>45306</v>
      </c>
      <c r="Q163" s="203">
        <v>524300000</v>
      </c>
      <c r="R163" s="455">
        <v>45310</v>
      </c>
      <c r="S163" s="466">
        <f>+K163</f>
        <v>20140000</v>
      </c>
      <c r="T163" s="67" t="s">
        <v>66</v>
      </c>
      <c r="U163" s="86">
        <v>39049658</v>
      </c>
      <c r="V163" s="74" t="s">
        <v>2255</v>
      </c>
      <c r="W163" s="455">
        <v>45310</v>
      </c>
      <c r="X163" s="455">
        <v>45313</v>
      </c>
      <c r="Y163" s="456" t="s">
        <v>74</v>
      </c>
      <c r="Z163" s="455">
        <v>45473</v>
      </c>
      <c r="AA163" s="251">
        <f t="shared" si="10"/>
        <v>160</v>
      </c>
      <c r="AB163" s="67">
        <v>0</v>
      </c>
      <c r="AC163" s="75">
        <v>0</v>
      </c>
      <c r="AD163" s="67">
        <v>0</v>
      </c>
      <c r="AE163" s="457" t="s">
        <v>74</v>
      </c>
      <c r="AF163" s="251">
        <f t="shared" si="11"/>
        <v>0</v>
      </c>
      <c r="AG163" s="67">
        <v>0</v>
      </c>
      <c r="AH163" s="67">
        <v>0</v>
      </c>
      <c r="AI163" s="457" t="s">
        <v>74</v>
      </c>
      <c r="AJ163" s="67">
        <v>0</v>
      </c>
      <c r="AK163" s="457" t="s">
        <v>74</v>
      </c>
      <c r="AL163" s="457" t="s">
        <v>74</v>
      </c>
      <c r="AM163" s="188">
        <f t="shared" si="12"/>
        <v>0</v>
      </c>
      <c r="AN163" s="463">
        <f>+K163+AC163-AH163</f>
        <v>20140000</v>
      </c>
      <c r="AO163" s="67" t="s">
        <v>66</v>
      </c>
      <c r="AP163" s="491">
        <v>20140000</v>
      </c>
      <c r="AQ163" s="67" t="s">
        <v>94</v>
      </c>
      <c r="AR163" s="74">
        <v>0</v>
      </c>
      <c r="AS163" s="457" t="s">
        <v>74</v>
      </c>
      <c r="AT163" s="496">
        <f t="shared" si="13"/>
        <v>20140000</v>
      </c>
      <c r="AU163" s="203">
        <v>0</v>
      </c>
      <c r="AV163" s="83">
        <f t="shared" si="14"/>
        <v>1</v>
      </c>
      <c r="AW163" s="457" t="s">
        <v>74</v>
      </c>
      <c r="AX163" s="74" t="s">
        <v>80</v>
      </c>
      <c r="AY163" s="72" t="s">
        <v>2297</v>
      </c>
      <c r="AZ163" s="68" t="s">
        <v>66</v>
      </c>
      <c r="BA163" s="68" t="s">
        <v>66</v>
      </c>
    </row>
    <row r="164" spans="2:53" s="207" customFormat="1" ht="14.25" customHeight="1" x14ac:dyDescent="0.25">
      <c r="B164" s="68">
        <v>2024</v>
      </c>
      <c r="C164" s="68">
        <v>891780111</v>
      </c>
      <c r="D164" s="88" t="s">
        <v>64</v>
      </c>
      <c r="E164" s="74" t="s">
        <v>2298</v>
      </c>
      <c r="F164" s="72" t="s">
        <v>2299</v>
      </c>
      <c r="G164" s="67">
        <v>0</v>
      </c>
      <c r="H164" s="67" t="s">
        <v>72</v>
      </c>
      <c r="I164" s="68" t="s">
        <v>723</v>
      </c>
      <c r="J164" s="74" t="s">
        <v>2300</v>
      </c>
      <c r="K164" s="466">
        <v>18550000</v>
      </c>
      <c r="L164" s="68" t="s">
        <v>67</v>
      </c>
      <c r="M164" s="74" t="s">
        <v>2301</v>
      </c>
      <c r="N164" s="72">
        <v>1045710831</v>
      </c>
      <c r="O164" s="454">
        <v>36</v>
      </c>
      <c r="P164" s="455">
        <v>45306</v>
      </c>
      <c r="Q164" s="203">
        <v>734700000</v>
      </c>
      <c r="R164" s="455">
        <v>45310</v>
      </c>
      <c r="S164" s="466">
        <f>+K164</f>
        <v>18550000</v>
      </c>
      <c r="T164" s="67" t="s">
        <v>66</v>
      </c>
      <c r="U164" s="86">
        <v>85155551</v>
      </c>
      <c r="V164" s="74" t="s">
        <v>1493</v>
      </c>
      <c r="W164" s="455">
        <v>45310</v>
      </c>
      <c r="X164" s="455">
        <v>45313</v>
      </c>
      <c r="Y164" s="456" t="s">
        <v>74</v>
      </c>
      <c r="Z164" s="455">
        <v>45473</v>
      </c>
      <c r="AA164" s="251">
        <f t="shared" si="10"/>
        <v>160</v>
      </c>
      <c r="AB164" s="67">
        <v>0</v>
      </c>
      <c r="AC164" s="75">
        <v>0</v>
      </c>
      <c r="AD164" s="67">
        <v>0</v>
      </c>
      <c r="AE164" s="457" t="s">
        <v>74</v>
      </c>
      <c r="AF164" s="251">
        <f t="shared" si="11"/>
        <v>0</v>
      </c>
      <c r="AG164" s="67">
        <v>0</v>
      </c>
      <c r="AH164" s="67">
        <v>0</v>
      </c>
      <c r="AI164" s="457" t="s">
        <v>74</v>
      </c>
      <c r="AJ164" s="67">
        <v>0</v>
      </c>
      <c r="AK164" s="457" t="s">
        <v>74</v>
      </c>
      <c r="AL164" s="457" t="s">
        <v>74</v>
      </c>
      <c r="AM164" s="188">
        <f t="shared" si="12"/>
        <v>0</v>
      </c>
      <c r="AN164" s="463">
        <f>+K164+AC164-AH164</f>
        <v>18550000</v>
      </c>
      <c r="AO164" s="67" t="s">
        <v>66</v>
      </c>
      <c r="AP164" s="491">
        <v>18550000</v>
      </c>
      <c r="AQ164" s="67" t="s">
        <v>94</v>
      </c>
      <c r="AR164" s="74">
        <v>0</v>
      </c>
      <c r="AS164" s="457" t="s">
        <v>74</v>
      </c>
      <c r="AT164" s="496">
        <f t="shared" si="13"/>
        <v>18550000</v>
      </c>
      <c r="AU164" s="203">
        <v>0</v>
      </c>
      <c r="AV164" s="83">
        <f t="shared" si="14"/>
        <v>1</v>
      </c>
      <c r="AW164" s="457" t="s">
        <v>74</v>
      </c>
      <c r="AX164" s="74" t="s">
        <v>80</v>
      </c>
      <c r="AY164" s="72" t="s">
        <v>2302</v>
      </c>
      <c r="AZ164" s="68" t="s">
        <v>66</v>
      </c>
      <c r="BA164" s="68" t="s">
        <v>66</v>
      </c>
    </row>
    <row r="165" spans="2:53" s="207" customFormat="1" ht="14.25" customHeight="1" x14ac:dyDescent="0.25">
      <c r="B165" s="68">
        <v>2024</v>
      </c>
      <c r="C165" s="68">
        <v>891780111</v>
      </c>
      <c r="D165" s="88" t="s">
        <v>64</v>
      </c>
      <c r="E165" s="74" t="s">
        <v>2303</v>
      </c>
      <c r="F165" s="72" t="s">
        <v>2304</v>
      </c>
      <c r="G165" s="67">
        <v>0</v>
      </c>
      <c r="H165" s="67" t="s">
        <v>72</v>
      </c>
      <c r="I165" s="68" t="s">
        <v>723</v>
      </c>
      <c r="J165" s="74" t="s">
        <v>2305</v>
      </c>
      <c r="K165" s="466">
        <v>29790000</v>
      </c>
      <c r="L165" s="68" t="s">
        <v>67</v>
      </c>
      <c r="M165" s="74" t="s">
        <v>2306</v>
      </c>
      <c r="N165" s="72">
        <v>85155278</v>
      </c>
      <c r="O165" s="454">
        <v>38</v>
      </c>
      <c r="P165" s="455">
        <v>45306</v>
      </c>
      <c r="Q165" s="203">
        <v>585250000</v>
      </c>
      <c r="R165" s="455">
        <v>45310</v>
      </c>
      <c r="S165" s="466">
        <f>+K165</f>
        <v>29790000</v>
      </c>
      <c r="T165" s="67" t="s">
        <v>66</v>
      </c>
      <c r="U165" s="86">
        <v>1082884010</v>
      </c>
      <c r="V165" s="74" t="s">
        <v>1806</v>
      </c>
      <c r="W165" s="455">
        <v>45310</v>
      </c>
      <c r="X165" s="455">
        <v>45313</v>
      </c>
      <c r="Y165" s="456" t="s">
        <v>74</v>
      </c>
      <c r="Z165" s="455">
        <v>45473</v>
      </c>
      <c r="AA165" s="251">
        <f t="shared" si="10"/>
        <v>160</v>
      </c>
      <c r="AB165" s="67">
        <v>0</v>
      </c>
      <c r="AC165" s="75">
        <v>0</v>
      </c>
      <c r="AD165" s="67">
        <v>0</v>
      </c>
      <c r="AE165" s="457" t="s">
        <v>74</v>
      </c>
      <c r="AF165" s="251">
        <f t="shared" si="11"/>
        <v>0</v>
      </c>
      <c r="AG165" s="67">
        <v>0</v>
      </c>
      <c r="AH165" s="67">
        <v>0</v>
      </c>
      <c r="AI165" s="457" t="s">
        <v>74</v>
      </c>
      <c r="AJ165" s="67">
        <v>0</v>
      </c>
      <c r="AK165" s="457" t="s">
        <v>74</v>
      </c>
      <c r="AL165" s="457" t="s">
        <v>74</v>
      </c>
      <c r="AM165" s="188">
        <f t="shared" si="12"/>
        <v>0</v>
      </c>
      <c r="AN165" s="463">
        <f>+K165+AC165-AH165</f>
        <v>29790000</v>
      </c>
      <c r="AO165" s="67" t="s">
        <v>66</v>
      </c>
      <c r="AP165" s="491">
        <v>29790000</v>
      </c>
      <c r="AQ165" s="67" t="s">
        <v>94</v>
      </c>
      <c r="AR165" s="74">
        <v>0</v>
      </c>
      <c r="AS165" s="457" t="s">
        <v>74</v>
      </c>
      <c r="AT165" s="496">
        <f t="shared" si="13"/>
        <v>29790000</v>
      </c>
      <c r="AU165" s="203">
        <v>0</v>
      </c>
      <c r="AV165" s="83">
        <f t="shared" si="14"/>
        <v>1</v>
      </c>
      <c r="AW165" s="457" t="s">
        <v>74</v>
      </c>
      <c r="AX165" s="74" t="s">
        <v>80</v>
      </c>
      <c r="AY165" s="72" t="s">
        <v>2307</v>
      </c>
      <c r="AZ165" s="68" t="s">
        <v>66</v>
      </c>
      <c r="BA165" s="68" t="s">
        <v>66</v>
      </c>
    </row>
    <row r="166" spans="2:53" s="207" customFormat="1" ht="14.25" customHeight="1" x14ac:dyDescent="0.25">
      <c r="B166" s="68">
        <v>2024</v>
      </c>
      <c r="C166" s="68">
        <v>891780111</v>
      </c>
      <c r="D166" s="88" t="s">
        <v>64</v>
      </c>
      <c r="E166" s="74" t="s">
        <v>2308</v>
      </c>
      <c r="F166" s="72" t="s">
        <v>2309</v>
      </c>
      <c r="G166" s="67">
        <v>0</v>
      </c>
      <c r="H166" s="67" t="s">
        <v>72</v>
      </c>
      <c r="I166" s="68" t="s">
        <v>723</v>
      </c>
      <c r="J166" s="74" t="s">
        <v>2310</v>
      </c>
      <c r="K166" s="466">
        <v>18550000</v>
      </c>
      <c r="L166" s="68" t="s">
        <v>67</v>
      </c>
      <c r="M166" s="74" t="s">
        <v>2311</v>
      </c>
      <c r="N166" s="72">
        <v>1083023702</v>
      </c>
      <c r="O166" s="454">
        <v>35</v>
      </c>
      <c r="P166" s="455">
        <v>45306</v>
      </c>
      <c r="Q166" s="203">
        <v>807300000</v>
      </c>
      <c r="R166" s="455">
        <v>45310</v>
      </c>
      <c r="S166" s="466">
        <f>+K166</f>
        <v>18550000</v>
      </c>
      <c r="T166" s="67" t="s">
        <v>66</v>
      </c>
      <c r="U166" s="86">
        <v>1082903415</v>
      </c>
      <c r="V166" s="74" t="s">
        <v>2281</v>
      </c>
      <c r="W166" s="455">
        <v>45310</v>
      </c>
      <c r="X166" s="455">
        <v>45313</v>
      </c>
      <c r="Y166" s="456" t="s">
        <v>74</v>
      </c>
      <c r="Z166" s="455">
        <v>45473</v>
      </c>
      <c r="AA166" s="251">
        <f t="shared" si="10"/>
        <v>160</v>
      </c>
      <c r="AB166" s="67">
        <v>0</v>
      </c>
      <c r="AC166" s="75">
        <v>0</v>
      </c>
      <c r="AD166" s="67">
        <v>0</v>
      </c>
      <c r="AE166" s="457" t="s">
        <v>74</v>
      </c>
      <c r="AF166" s="251">
        <f t="shared" si="11"/>
        <v>0</v>
      </c>
      <c r="AG166" s="67">
        <v>0</v>
      </c>
      <c r="AH166" s="67">
        <v>0</v>
      </c>
      <c r="AI166" s="457" t="s">
        <v>74</v>
      </c>
      <c r="AJ166" s="67">
        <v>0</v>
      </c>
      <c r="AK166" s="457" t="s">
        <v>74</v>
      </c>
      <c r="AL166" s="457" t="s">
        <v>74</v>
      </c>
      <c r="AM166" s="188">
        <f t="shared" si="12"/>
        <v>0</v>
      </c>
      <c r="AN166" s="463">
        <f>+K166+AC166-AH166</f>
        <v>18550000</v>
      </c>
      <c r="AO166" s="67" t="s">
        <v>66</v>
      </c>
      <c r="AP166" s="491">
        <v>18550000</v>
      </c>
      <c r="AQ166" s="67" t="s">
        <v>94</v>
      </c>
      <c r="AR166" s="74">
        <v>0</v>
      </c>
      <c r="AS166" s="457" t="s">
        <v>74</v>
      </c>
      <c r="AT166" s="496">
        <f t="shared" si="13"/>
        <v>18550000</v>
      </c>
      <c r="AU166" s="203">
        <v>0</v>
      </c>
      <c r="AV166" s="83">
        <f t="shared" si="14"/>
        <v>1</v>
      </c>
      <c r="AW166" s="457" t="s">
        <v>74</v>
      </c>
      <c r="AX166" s="74" t="s">
        <v>80</v>
      </c>
      <c r="AY166" s="72" t="s">
        <v>2312</v>
      </c>
      <c r="AZ166" s="68" t="s">
        <v>66</v>
      </c>
      <c r="BA166" s="68" t="s">
        <v>66</v>
      </c>
    </row>
    <row r="167" spans="2:53" s="207" customFormat="1" ht="14.25" customHeight="1" x14ac:dyDescent="0.25">
      <c r="B167" s="68">
        <v>2024</v>
      </c>
      <c r="C167" s="68">
        <v>891780111</v>
      </c>
      <c r="D167" s="88" t="s">
        <v>64</v>
      </c>
      <c r="E167" s="74" t="s">
        <v>2313</v>
      </c>
      <c r="F167" s="72" t="s">
        <v>2314</v>
      </c>
      <c r="G167" s="67">
        <v>0</v>
      </c>
      <c r="H167" s="67" t="s">
        <v>72</v>
      </c>
      <c r="I167" s="68" t="s">
        <v>723</v>
      </c>
      <c r="J167" s="74" t="s">
        <v>2315</v>
      </c>
      <c r="K167" s="466">
        <v>19080000</v>
      </c>
      <c r="L167" s="68" t="s">
        <v>67</v>
      </c>
      <c r="M167" s="74" t="s">
        <v>2316</v>
      </c>
      <c r="N167" s="72">
        <v>1082990677</v>
      </c>
      <c r="O167" s="454">
        <v>38</v>
      </c>
      <c r="P167" s="455">
        <v>45306</v>
      </c>
      <c r="Q167" s="203">
        <v>585250000</v>
      </c>
      <c r="R167" s="455">
        <v>45310</v>
      </c>
      <c r="S167" s="466">
        <f>+K167</f>
        <v>19080000</v>
      </c>
      <c r="T167" s="67" t="s">
        <v>66</v>
      </c>
      <c r="U167" s="86">
        <v>1082884010</v>
      </c>
      <c r="V167" s="74" t="s">
        <v>1806</v>
      </c>
      <c r="W167" s="455">
        <v>45310</v>
      </c>
      <c r="X167" s="455">
        <v>45313</v>
      </c>
      <c r="Y167" s="456" t="s">
        <v>74</v>
      </c>
      <c r="Z167" s="455">
        <v>45473</v>
      </c>
      <c r="AA167" s="251">
        <f t="shared" si="10"/>
        <v>160</v>
      </c>
      <c r="AB167" s="67">
        <v>0</v>
      </c>
      <c r="AC167" s="75">
        <v>0</v>
      </c>
      <c r="AD167" s="67">
        <v>0</v>
      </c>
      <c r="AE167" s="457" t="s">
        <v>74</v>
      </c>
      <c r="AF167" s="251">
        <f t="shared" si="11"/>
        <v>0</v>
      </c>
      <c r="AG167" s="67">
        <v>0</v>
      </c>
      <c r="AH167" s="67">
        <v>0</v>
      </c>
      <c r="AI167" s="457" t="s">
        <v>74</v>
      </c>
      <c r="AJ167" s="67">
        <v>0</v>
      </c>
      <c r="AK167" s="457" t="s">
        <v>74</v>
      </c>
      <c r="AL167" s="457" t="s">
        <v>74</v>
      </c>
      <c r="AM167" s="188">
        <f t="shared" si="12"/>
        <v>0</v>
      </c>
      <c r="AN167" s="463">
        <f>+K167+AC167-AH167</f>
        <v>19080000</v>
      </c>
      <c r="AO167" s="67" t="s">
        <v>66</v>
      </c>
      <c r="AP167" s="491">
        <v>19080000</v>
      </c>
      <c r="AQ167" s="67" t="s">
        <v>94</v>
      </c>
      <c r="AR167" s="74">
        <v>0</v>
      </c>
      <c r="AS167" s="457" t="s">
        <v>74</v>
      </c>
      <c r="AT167" s="496">
        <f t="shared" si="13"/>
        <v>19080000</v>
      </c>
      <c r="AU167" s="203">
        <v>0</v>
      </c>
      <c r="AV167" s="83">
        <f t="shared" si="14"/>
        <v>1</v>
      </c>
      <c r="AW167" s="457" t="s">
        <v>74</v>
      </c>
      <c r="AX167" s="74" t="s">
        <v>80</v>
      </c>
      <c r="AY167" s="72" t="s">
        <v>2317</v>
      </c>
      <c r="AZ167" s="68" t="s">
        <v>66</v>
      </c>
      <c r="BA167" s="68" t="s">
        <v>66</v>
      </c>
    </row>
    <row r="168" spans="2:53" s="207" customFormat="1" ht="14.25" customHeight="1" x14ac:dyDescent="0.25">
      <c r="B168" s="68">
        <v>2024</v>
      </c>
      <c r="C168" s="68">
        <v>891780111</v>
      </c>
      <c r="D168" s="88" t="s">
        <v>64</v>
      </c>
      <c r="E168" s="74" t="s">
        <v>2318</v>
      </c>
      <c r="F168" s="72" t="s">
        <v>2319</v>
      </c>
      <c r="G168" s="67">
        <v>0</v>
      </c>
      <c r="H168" s="67" t="s">
        <v>72</v>
      </c>
      <c r="I168" s="68" t="s">
        <v>723</v>
      </c>
      <c r="J168" s="74" t="s">
        <v>2320</v>
      </c>
      <c r="K168" s="466">
        <v>21200000</v>
      </c>
      <c r="L168" s="68" t="s">
        <v>67</v>
      </c>
      <c r="M168" s="74" t="s">
        <v>2321</v>
      </c>
      <c r="N168" s="72">
        <v>1082950124</v>
      </c>
      <c r="O168" s="454">
        <v>38</v>
      </c>
      <c r="P168" s="455">
        <v>45306</v>
      </c>
      <c r="Q168" s="203">
        <v>585250000</v>
      </c>
      <c r="R168" s="455">
        <v>45310</v>
      </c>
      <c r="S168" s="466">
        <f>+K168</f>
        <v>21200000</v>
      </c>
      <c r="T168" s="67" t="s">
        <v>66</v>
      </c>
      <c r="U168" s="86">
        <v>1082884010</v>
      </c>
      <c r="V168" s="74" t="s">
        <v>1806</v>
      </c>
      <c r="W168" s="455">
        <v>45310</v>
      </c>
      <c r="X168" s="455">
        <v>45313</v>
      </c>
      <c r="Y168" s="456" t="s">
        <v>74</v>
      </c>
      <c r="Z168" s="455">
        <v>45473</v>
      </c>
      <c r="AA168" s="251">
        <f t="shared" si="10"/>
        <v>160</v>
      </c>
      <c r="AB168" s="67">
        <v>0</v>
      </c>
      <c r="AC168" s="75">
        <v>0</v>
      </c>
      <c r="AD168" s="67">
        <v>0</v>
      </c>
      <c r="AE168" s="457" t="s">
        <v>74</v>
      </c>
      <c r="AF168" s="251">
        <f t="shared" si="11"/>
        <v>0</v>
      </c>
      <c r="AG168" s="67">
        <v>0</v>
      </c>
      <c r="AH168" s="67">
        <v>0</v>
      </c>
      <c r="AI168" s="457" t="s">
        <v>74</v>
      </c>
      <c r="AJ168" s="67">
        <v>0</v>
      </c>
      <c r="AK168" s="457" t="s">
        <v>74</v>
      </c>
      <c r="AL168" s="457" t="s">
        <v>74</v>
      </c>
      <c r="AM168" s="188">
        <f t="shared" si="12"/>
        <v>0</v>
      </c>
      <c r="AN168" s="463">
        <f>+K168+AC168-AH168</f>
        <v>21200000</v>
      </c>
      <c r="AO168" s="67" t="s">
        <v>66</v>
      </c>
      <c r="AP168" s="491">
        <v>21200000</v>
      </c>
      <c r="AQ168" s="67" t="s">
        <v>94</v>
      </c>
      <c r="AR168" s="74">
        <v>0</v>
      </c>
      <c r="AS168" s="457" t="s">
        <v>74</v>
      </c>
      <c r="AT168" s="496">
        <f t="shared" si="13"/>
        <v>21200000</v>
      </c>
      <c r="AU168" s="203">
        <v>0</v>
      </c>
      <c r="AV168" s="83">
        <f t="shared" si="14"/>
        <v>1</v>
      </c>
      <c r="AW168" s="457" t="s">
        <v>74</v>
      </c>
      <c r="AX168" s="74" t="s">
        <v>80</v>
      </c>
      <c r="AY168" s="458" t="s">
        <v>2322</v>
      </c>
      <c r="AZ168" s="68" t="s">
        <v>66</v>
      </c>
      <c r="BA168" s="68" t="s">
        <v>66</v>
      </c>
    </row>
    <row r="169" spans="2:53" s="207" customFormat="1" ht="14.25" customHeight="1" x14ac:dyDescent="0.25">
      <c r="B169" s="68">
        <v>2024</v>
      </c>
      <c r="C169" s="68">
        <v>891780111</v>
      </c>
      <c r="D169" s="88" t="s">
        <v>64</v>
      </c>
      <c r="E169" s="74" t="s">
        <v>2323</v>
      </c>
      <c r="F169" s="72" t="s">
        <v>2324</v>
      </c>
      <c r="G169" s="67">
        <v>0</v>
      </c>
      <c r="H169" s="67" t="s">
        <v>72</v>
      </c>
      <c r="I169" s="68" t="s">
        <v>723</v>
      </c>
      <c r="J169" s="74" t="s">
        <v>2325</v>
      </c>
      <c r="K169" s="466">
        <v>20140000</v>
      </c>
      <c r="L169" s="68" t="s">
        <v>67</v>
      </c>
      <c r="M169" s="74" t="s">
        <v>2326</v>
      </c>
      <c r="N169" s="72">
        <v>1047476135</v>
      </c>
      <c r="O169" s="454">
        <v>38</v>
      </c>
      <c r="P169" s="455">
        <v>45306</v>
      </c>
      <c r="Q169" s="203">
        <v>585250000</v>
      </c>
      <c r="R169" s="455">
        <v>45310</v>
      </c>
      <c r="S169" s="466">
        <f>+K169</f>
        <v>20140000</v>
      </c>
      <c r="T169" s="67" t="s">
        <v>66</v>
      </c>
      <c r="U169" s="86">
        <v>1082884010</v>
      </c>
      <c r="V169" s="74" t="s">
        <v>1806</v>
      </c>
      <c r="W169" s="455">
        <v>45310</v>
      </c>
      <c r="X169" s="455">
        <v>45313</v>
      </c>
      <c r="Y169" s="456" t="s">
        <v>74</v>
      </c>
      <c r="Z169" s="455">
        <v>45473</v>
      </c>
      <c r="AA169" s="251">
        <f t="shared" si="10"/>
        <v>160</v>
      </c>
      <c r="AB169" s="67">
        <v>0</v>
      </c>
      <c r="AC169" s="75">
        <v>0</v>
      </c>
      <c r="AD169" s="67">
        <v>0</v>
      </c>
      <c r="AE169" s="457" t="s">
        <v>74</v>
      </c>
      <c r="AF169" s="251">
        <f t="shared" si="11"/>
        <v>0</v>
      </c>
      <c r="AG169" s="67">
        <v>0</v>
      </c>
      <c r="AH169" s="67">
        <v>0</v>
      </c>
      <c r="AI169" s="457" t="s">
        <v>74</v>
      </c>
      <c r="AJ169" s="67">
        <v>0</v>
      </c>
      <c r="AK169" s="457" t="s">
        <v>74</v>
      </c>
      <c r="AL169" s="457" t="s">
        <v>74</v>
      </c>
      <c r="AM169" s="188">
        <f t="shared" si="12"/>
        <v>0</v>
      </c>
      <c r="AN169" s="463">
        <f>+K169+AC169-AH169</f>
        <v>20140000</v>
      </c>
      <c r="AO169" s="67" t="s">
        <v>66</v>
      </c>
      <c r="AP169" s="491">
        <v>20140000</v>
      </c>
      <c r="AQ169" s="67" t="s">
        <v>94</v>
      </c>
      <c r="AR169" s="74">
        <v>0</v>
      </c>
      <c r="AS169" s="457" t="s">
        <v>74</v>
      </c>
      <c r="AT169" s="496">
        <f t="shared" si="13"/>
        <v>20140000</v>
      </c>
      <c r="AU169" s="203">
        <v>0</v>
      </c>
      <c r="AV169" s="83">
        <f t="shared" si="14"/>
        <v>1</v>
      </c>
      <c r="AW169" s="457" t="s">
        <v>74</v>
      </c>
      <c r="AX169" s="74" t="s">
        <v>80</v>
      </c>
      <c r="AY169" s="72" t="s">
        <v>2327</v>
      </c>
      <c r="AZ169" s="68" t="s">
        <v>66</v>
      </c>
      <c r="BA169" s="68" t="s">
        <v>66</v>
      </c>
    </row>
    <row r="170" spans="2:53" s="207" customFormat="1" ht="14.25" customHeight="1" x14ac:dyDescent="0.25">
      <c r="B170" s="68">
        <v>2024</v>
      </c>
      <c r="C170" s="68">
        <v>891780111</v>
      </c>
      <c r="D170" s="88" t="s">
        <v>64</v>
      </c>
      <c r="E170" s="74" t="s">
        <v>2328</v>
      </c>
      <c r="F170" s="72" t="s">
        <v>2329</v>
      </c>
      <c r="G170" s="67">
        <v>0</v>
      </c>
      <c r="H170" s="67" t="s">
        <v>72</v>
      </c>
      <c r="I170" s="68" t="s">
        <v>723</v>
      </c>
      <c r="J170" s="74" t="s">
        <v>2330</v>
      </c>
      <c r="K170" s="466">
        <v>17490000</v>
      </c>
      <c r="L170" s="68" t="s">
        <v>67</v>
      </c>
      <c r="M170" s="74" t="s">
        <v>2331</v>
      </c>
      <c r="N170" s="72">
        <v>1082868615</v>
      </c>
      <c r="O170" s="454">
        <v>36</v>
      </c>
      <c r="P170" s="455">
        <v>45306</v>
      </c>
      <c r="Q170" s="203">
        <v>734700000</v>
      </c>
      <c r="R170" s="455">
        <v>45310</v>
      </c>
      <c r="S170" s="466">
        <f>+K170</f>
        <v>17490000</v>
      </c>
      <c r="T170" s="67" t="s">
        <v>66</v>
      </c>
      <c r="U170" s="86">
        <v>85155551</v>
      </c>
      <c r="V170" s="74" t="s">
        <v>1493</v>
      </c>
      <c r="W170" s="455">
        <v>45310</v>
      </c>
      <c r="X170" s="455">
        <v>45313</v>
      </c>
      <c r="Y170" s="456" t="s">
        <v>74</v>
      </c>
      <c r="Z170" s="455">
        <v>45473</v>
      </c>
      <c r="AA170" s="251">
        <f t="shared" si="10"/>
        <v>160</v>
      </c>
      <c r="AB170" s="67">
        <v>0</v>
      </c>
      <c r="AC170" s="75">
        <v>0</v>
      </c>
      <c r="AD170" s="67">
        <v>0</v>
      </c>
      <c r="AE170" s="457" t="s">
        <v>74</v>
      </c>
      <c r="AF170" s="251">
        <f t="shared" si="11"/>
        <v>0</v>
      </c>
      <c r="AG170" s="67">
        <v>0</v>
      </c>
      <c r="AH170" s="67">
        <v>0</v>
      </c>
      <c r="AI170" s="457" t="s">
        <v>74</v>
      </c>
      <c r="AJ170" s="67">
        <v>0</v>
      </c>
      <c r="AK170" s="457" t="s">
        <v>74</v>
      </c>
      <c r="AL170" s="457" t="s">
        <v>74</v>
      </c>
      <c r="AM170" s="188">
        <f t="shared" si="12"/>
        <v>0</v>
      </c>
      <c r="AN170" s="463">
        <f>+K170+AC170-AH170</f>
        <v>17490000</v>
      </c>
      <c r="AO170" s="67" t="s">
        <v>66</v>
      </c>
      <c r="AP170" s="491">
        <v>17490000</v>
      </c>
      <c r="AQ170" s="67" t="s">
        <v>94</v>
      </c>
      <c r="AR170" s="74">
        <v>0</v>
      </c>
      <c r="AS170" s="457" t="s">
        <v>74</v>
      </c>
      <c r="AT170" s="496">
        <f t="shared" si="13"/>
        <v>17490000</v>
      </c>
      <c r="AU170" s="203">
        <v>0</v>
      </c>
      <c r="AV170" s="83">
        <f t="shared" si="14"/>
        <v>1</v>
      </c>
      <c r="AW170" s="457" t="s">
        <v>74</v>
      </c>
      <c r="AX170" s="74" t="s">
        <v>80</v>
      </c>
      <c r="AY170" s="72" t="s">
        <v>2332</v>
      </c>
      <c r="AZ170" s="68" t="s">
        <v>66</v>
      </c>
      <c r="BA170" s="68" t="s">
        <v>66</v>
      </c>
    </row>
    <row r="171" spans="2:53" s="207" customFormat="1" ht="14.25" customHeight="1" x14ac:dyDescent="0.25">
      <c r="B171" s="68">
        <v>2024</v>
      </c>
      <c r="C171" s="68">
        <v>891780111</v>
      </c>
      <c r="D171" s="88" t="s">
        <v>64</v>
      </c>
      <c r="E171" s="74" t="s">
        <v>2333</v>
      </c>
      <c r="F171" s="72" t="s">
        <v>2334</v>
      </c>
      <c r="G171" s="67">
        <v>0</v>
      </c>
      <c r="H171" s="67" t="s">
        <v>72</v>
      </c>
      <c r="I171" s="68" t="s">
        <v>723</v>
      </c>
      <c r="J171" s="74" t="s">
        <v>2335</v>
      </c>
      <c r="K171" s="466">
        <v>20140000</v>
      </c>
      <c r="L171" s="68" t="s">
        <v>67</v>
      </c>
      <c r="M171" s="74" t="s">
        <v>2336</v>
      </c>
      <c r="N171" s="459">
        <v>1083034324</v>
      </c>
      <c r="O171" s="454">
        <v>39</v>
      </c>
      <c r="P171" s="455">
        <v>45306</v>
      </c>
      <c r="Q171" s="203">
        <v>524300000</v>
      </c>
      <c r="R171" s="455">
        <v>45310</v>
      </c>
      <c r="S171" s="466">
        <f>+K171</f>
        <v>20140000</v>
      </c>
      <c r="T171" s="67" t="s">
        <v>66</v>
      </c>
      <c r="U171" s="86">
        <v>39049658</v>
      </c>
      <c r="V171" s="74" t="s">
        <v>2255</v>
      </c>
      <c r="W171" s="455">
        <v>45310</v>
      </c>
      <c r="X171" s="455">
        <v>45313</v>
      </c>
      <c r="Y171" s="456" t="s">
        <v>74</v>
      </c>
      <c r="Z171" s="455">
        <v>45473</v>
      </c>
      <c r="AA171" s="251">
        <f t="shared" si="10"/>
        <v>160</v>
      </c>
      <c r="AB171" s="67">
        <v>0</v>
      </c>
      <c r="AC171" s="75">
        <v>0</v>
      </c>
      <c r="AD171" s="67">
        <v>0</v>
      </c>
      <c r="AE171" s="457" t="s">
        <v>74</v>
      </c>
      <c r="AF171" s="251">
        <f t="shared" si="11"/>
        <v>0</v>
      </c>
      <c r="AG171" s="67">
        <v>0</v>
      </c>
      <c r="AH171" s="67">
        <v>0</v>
      </c>
      <c r="AI171" s="457" t="s">
        <v>74</v>
      </c>
      <c r="AJ171" s="67">
        <v>0</v>
      </c>
      <c r="AK171" s="457" t="s">
        <v>74</v>
      </c>
      <c r="AL171" s="457" t="s">
        <v>74</v>
      </c>
      <c r="AM171" s="188">
        <f t="shared" si="12"/>
        <v>0</v>
      </c>
      <c r="AN171" s="463">
        <f>+K171+AC171-AH171</f>
        <v>20140000</v>
      </c>
      <c r="AO171" s="67" t="s">
        <v>66</v>
      </c>
      <c r="AP171" s="491">
        <v>20140000</v>
      </c>
      <c r="AQ171" s="67" t="s">
        <v>94</v>
      </c>
      <c r="AR171" s="74">
        <v>0</v>
      </c>
      <c r="AS171" s="457" t="s">
        <v>74</v>
      </c>
      <c r="AT171" s="496">
        <f t="shared" si="13"/>
        <v>20140000</v>
      </c>
      <c r="AU171" s="203">
        <v>0</v>
      </c>
      <c r="AV171" s="83">
        <f t="shared" si="14"/>
        <v>1</v>
      </c>
      <c r="AW171" s="457" t="s">
        <v>74</v>
      </c>
      <c r="AX171" s="74" t="s">
        <v>80</v>
      </c>
      <c r="AY171" s="72" t="s">
        <v>2337</v>
      </c>
      <c r="AZ171" s="68" t="s">
        <v>66</v>
      </c>
      <c r="BA171" s="68" t="s">
        <v>66</v>
      </c>
    </row>
    <row r="172" spans="2:53" s="207" customFormat="1" ht="14.25" customHeight="1" x14ac:dyDescent="0.25">
      <c r="B172" s="68">
        <v>2024</v>
      </c>
      <c r="C172" s="68">
        <v>891780111</v>
      </c>
      <c r="D172" s="88" t="s">
        <v>64</v>
      </c>
      <c r="E172" s="74" t="s">
        <v>2338</v>
      </c>
      <c r="F172" s="72" t="s">
        <v>2339</v>
      </c>
      <c r="G172" s="67">
        <v>0</v>
      </c>
      <c r="H172" s="67" t="s">
        <v>72</v>
      </c>
      <c r="I172" s="68" t="s">
        <v>723</v>
      </c>
      <c r="J172" s="74" t="s">
        <v>2340</v>
      </c>
      <c r="K172" s="466">
        <v>17490000</v>
      </c>
      <c r="L172" s="68" t="s">
        <v>67</v>
      </c>
      <c r="M172" s="74" t="s">
        <v>2341</v>
      </c>
      <c r="N172" s="459">
        <v>1124006778</v>
      </c>
      <c r="O172" s="454">
        <v>36</v>
      </c>
      <c r="P172" s="455">
        <v>45306</v>
      </c>
      <c r="Q172" s="203">
        <v>734700000</v>
      </c>
      <c r="R172" s="455">
        <v>45310</v>
      </c>
      <c r="S172" s="466">
        <f>+K172</f>
        <v>17490000</v>
      </c>
      <c r="T172" s="67" t="s">
        <v>66</v>
      </c>
      <c r="U172" s="86">
        <v>85155551</v>
      </c>
      <c r="V172" s="74" t="s">
        <v>1493</v>
      </c>
      <c r="W172" s="455">
        <v>45310</v>
      </c>
      <c r="X172" s="455">
        <v>45313</v>
      </c>
      <c r="Y172" s="456" t="s">
        <v>74</v>
      </c>
      <c r="Z172" s="455">
        <v>45473</v>
      </c>
      <c r="AA172" s="251">
        <f t="shared" si="10"/>
        <v>160</v>
      </c>
      <c r="AB172" s="67">
        <v>0</v>
      </c>
      <c r="AC172" s="75">
        <v>0</v>
      </c>
      <c r="AD172" s="67">
        <v>0</v>
      </c>
      <c r="AE172" s="457" t="s">
        <v>74</v>
      </c>
      <c r="AF172" s="251">
        <f t="shared" si="11"/>
        <v>0</v>
      </c>
      <c r="AG172" s="67">
        <v>0</v>
      </c>
      <c r="AH172" s="67">
        <v>0</v>
      </c>
      <c r="AI172" s="457" t="s">
        <v>74</v>
      </c>
      <c r="AJ172" s="67">
        <v>0</v>
      </c>
      <c r="AK172" s="457" t="s">
        <v>74</v>
      </c>
      <c r="AL172" s="457" t="s">
        <v>74</v>
      </c>
      <c r="AM172" s="188">
        <f t="shared" si="12"/>
        <v>0</v>
      </c>
      <c r="AN172" s="463">
        <f>+K172+AC172-AH172</f>
        <v>17490000</v>
      </c>
      <c r="AO172" s="67" t="s">
        <v>66</v>
      </c>
      <c r="AP172" s="491">
        <v>17490000</v>
      </c>
      <c r="AQ172" s="67" t="s">
        <v>94</v>
      </c>
      <c r="AR172" s="74">
        <v>0</v>
      </c>
      <c r="AS172" s="457" t="s">
        <v>74</v>
      </c>
      <c r="AT172" s="496">
        <f t="shared" si="13"/>
        <v>17490000</v>
      </c>
      <c r="AU172" s="203">
        <v>0</v>
      </c>
      <c r="AV172" s="83">
        <f t="shared" si="14"/>
        <v>1</v>
      </c>
      <c r="AW172" s="457" t="s">
        <v>74</v>
      </c>
      <c r="AX172" s="74" t="s">
        <v>80</v>
      </c>
      <c r="AY172" s="72" t="s">
        <v>2342</v>
      </c>
      <c r="AZ172" s="68" t="s">
        <v>66</v>
      </c>
      <c r="BA172" s="68" t="s">
        <v>66</v>
      </c>
    </row>
    <row r="173" spans="2:53" s="207" customFormat="1" ht="14.25" customHeight="1" x14ac:dyDescent="0.25">
      <c r="B173" s="68">
        <v>2024</v>
      </c>
      <c r="C173" s="68">
        <v>891780111</v>
      </c>
      <c r="D173" s="88" t="s">
        <v>64</v>
      </c>
      <c r="E173" s="74" t="s">
        <v>2343</v>
      </c>
      <c r="F173" s="72" t="s">
        <v>2344</v>
      </c>
      <c r="G173" s="67">
        <v>0</v>
      </c>
      <c r="H173" s="67" t="s">
        <v>72</v>
      </c>
      <c r="I173" s="68" t="s">
        <v>723</v>
      </c>
      <c r="J173" s="74" t="s">
        <v>2345</v>
      </c>
      <c r="K173" s="466">
        <v>20140000</v>
      </c>
      <c r="L173" s="68" t="s">
        <v>67</v>
      </c>
      <c r="M173" s="74" t="s">
        <v>2346</v>
      </c>
      <c r="N173" s="459">
        <v>57462496</v>
      </c>
      <c r="O173" s="454">
        <v>39</v>
      </c>
      <c r="P173" s="455">
        <v>45306</v>
      </c>
      <c r="Q173" s="203">
        <v>524300000</v>
      </c>
      <c r="R173" s="455">
        <v>45310</v>
      </c>
      <c r="S173" s="466">
        <f>+K173+AC173</f>
        <v>25840000</v>
      </c>
      <c r="T173" s="67" t="s">
        <v>66</v>
      </c>
      <c r="U173" s="86">
        <v>39049658</v>
      </c>
      <c r="V173" s="74" t="s">
        <v>2255</v>
      </c>
      <c r="W173" s="455">
        <v>45310</v>
      </c>
      <c r="X173" s="455">
        <v>45313</v>
      </c>
      <c r="Y173" s="456" t="s">
        <v>74</v>
      </c>
      <c r="Z173" s="455">
        <v>45473</v>
      </c>
      <c r="AA173" s="251">
        <f t="shared" si="10"/>
        <v>160</v>
      </c>
      <c r="AB173" s="67">
        <v>1</v>
      </c>
      <c r="AC173" s="75">
        <v>5700000</v>
      </c>
      <c r="AD173" s="67">
        <v>0</v>
      </c>
      <c r="AE173" s="457" t="s">
        <v>74</v>
      </c>
      <c r="AF173" s="251">
        <f t="shared" si="11"/>
        <v>0</v>
      </c>
      <c r="AG173" s="67">
        <v>0</v>
      </c>
      <c r="AH173" s="67">
        <v>0</v>
      </c>
      <c r="AI173" s="457" t="s">
        <v>74</v>
      </c>
      <c r="AJ173" s="67">
        <v>0</v>
      </c>
      <c r="AK173" s="457" t="s">
        <v>74</v>
      </c>
      <c r="AL173" s="457" t="s">
        <v>74</v>
      </c>
      <c r="AM173" s="188">
        <f t="shared" si="12"/>
        <v>0</v>
      </c>
      <c r="AN173" s="463">
        <f>+K173+AC173-AH173</f>
        <v>25840000</v>
      </c>
      <c r="AO173" s="67" t="s">
        <v>66</v>
      </c>
      <c r="AP173" s="491">
        <v>20140000</v>
      </c>
      <c r="AQ173" s="67" t="s">
        <v>94</v>
      </c>
      <c r="AR173" s="74">
        <v>0</v>
      </c>
      <c r="AS173" s="457" t="s">
        <v>74</v>
      </c>
      <c r="AT173" s="496">
        <f t="shared" si="13"/>
        <v>25840000</v>
      </c>
      <c r="AU173" s="203">
        <v>0</v>
      </c>
      <c r="AV173" s="83">
        <f t="shared" si="14"/>
        <v>1</v>
      </c>
      <c r="AW173" s="457" t="s">
        <v>74</v>
      </c>
      <c r="AX173" s="74" t="s">
        <v>80</v>
      </c>
      <c r="AY173" s="72" t="s">
        <v>2347</v>
      </c>
      <c r="AZ173" s="68" t="s">
        <v>66</v>
      </c>
      <c r="BA173" s="68" t="s">
        <v>66</v>
      </c>
    </row>
    <row r="174" spans="2:53" s="207" customFormat="1" ht="14.25" customHeight="1" x14ac:dyDescent="0.25">
      <c r="B174" s="68">
        <v>2024</v>
      </c>
      <c r="C174" s="68">
        <v>891780111</v>
      </c>
      <c r="D174" s="88" t="s">
        <v>64</v>
      </c>
      <c r="E174" s="74" t="s">
        <v>2348</v>
      </c>
      <c r="F174" s="72" t="s">
        <v>2349</v>
      </c>
      <c r="G174" s="67">
        <v>0</v>
      </c>
      <c r="H174" s="67" t="s">
        <v>72</v>
      </c>
      <c r="I174" s="68" t="s">
        <v>723</v>
      </c>
      <c r="J174" s="74" t="s">
        <v>2350</v>
      </c>
      <c r="K174" s="466">
        <v>21730000</v>
      </c>
      <c r="L174" s="68" t="s">
        <v>67</v>
      </c>
      <c r="M174" s="74" t="s">
        <v>2351</v>
      </c>
      <c r="N174" s="459">
        <v>1082983109</v>
      </c>
      <c r="O174" s="454">
        <v>36</v>
      </c>
      <c r="P174" s="455">
        <v>45306</v>
      </c>
      <c r="Q174" s="203">
        <v>734700000</v>
      </c>
      <c r="R174" s="455">
        <v>45310</v>
      </c>
      <c r="S174" s="466">
        <f>+K174</f>
        <v>21730000</v>
      </c>
      <c r="T174" s="67" t="s">
        <v>66</v>
      </c>
      <c r="U174" s="86">
        <v>85155551</v>
      </c>
      <c r="V174" s="74" t="s">
        <v>1493</v>
      </c>
      <c r="W174" s="455">
        <v>45310</v>
      </c>
      <c r="X174" s="455">
        <v>45313</v>
      </c>
      <c r="Y174" s="456" t="s">
        <v>74</v>
      </c>
      <c r="Z174" s="455">
        <v>45473</v>
      </c>
      <c r="AA174" s="251">
        <f t="shared" si="10"/>
        <v>160</v>
      </c>
      <c r="AB174" s="67">
        <v>0</v>
      </c>
      <c r="AC174" s="75">
        <v>0</v>
      </c>
      <c r="AD174" s="67">
        <v>0</v>
      </c>
      <c r="AE174" s="457" t="s">
        <v>74</v>
      </c>
      <c r="AF174" s="251">
        <f t="shared" si="11"/>
        <v>0</v>
      </c>
      <c r="AG174" s="67">
        <v>0</v>
      </c>
      <c r="AH174" s="67">
        <v>0</v>
      </c>
      <c r="AI174" s="457" t="s">
        <v>74</v>
      </c>
      <c r="AJ174" s="67">
        <v>0</v>
      </c>
      <c r="AK174" s="457" t="s">
        <v>74</v>
      </c>
      <c r="AL174" s="457" t="s">
        <v>74</v>
      </c>
      <c r="AM174" s="188">
        <f t="shared" si="12"/>
        <v>0</v>
      </c>
      <c r="AN174" s="463">
        <f>+K174+AC174-AH174</f>
        <v>21730000</v>
      </c>
      <c r="AO174" s="67" t="s">
        <v>66</v>
      </c>
      <c r="AP174" s="491">
        <v>21730000</v>
      </c>
      <c r="AQ174" s="67" t="s">
        <v>94</v>
      </c>
      <c r="AR174" s="74">
        <v>0</v>
      </c>
      <c r="AS174" s="457" t="s">
        <v>74</v>
      </c>
      <c r="AT174" s="496">
        <f t="shared" si="13"/>
        <v>21730000</v>
      </c>
      <c r="AU174" s="203">
        <v>0</v>
      </c>
      <c r="AV174" s="83">
        <f t="shared" si="14"/>
        <v>1</v>
      </c>
      <c r="AW174" s="457" t="s">
        <v>74</v>
      </c>
      <c r="AX174" s="74" t="s">
        <v>80</v>
      </c>
      <c r="AY174" s="72" t="s">
        <v>2352</v>
      </c>
      <c r="AZ174" s="68" t="s">
        <v>66</v>
      </c>
      <c r="BA174" s="68" t="s">
        <v>66</v>
      </c>
    </row>
    <row r="175" spans="2:53" s="207" customFormat="1" ht="14.25" customHeight="1" x14ac:dyDescent="0.25">
      <c r="B175" s="68">
        <v>2024</v>
      </c>
      <c r="C175" s="68">
        <v>891780111</v>
      </c>
      <c r="D175" s="88" t="s">
        <v>64</v>
      </c>
      <c r="E175" s="74" t="s">
        <v>2353</v>
      </c>
      <c r="F175" s="72" t="s">
        <v>2354</v>
      </c>
      <c r="G175" s="67">
        <v>0</v>
      </c>
      <c r="H175" s="67" t="s">
        <v>72</v>
      </c>
      <c r="I175" s="68" t="s">
        <v>723</v>
      </c>
      <c r="J175" s="74" t="s">
        <v>2335</v>
      </c>
      <c r="K175" s="466">
        <v>20140000</v>
      </c>
      <c r="L175" s="68" t="s">
        <v>67</v>
      </c>
      <c r="M175" s="74" t="s">
        <v>2355</v>
      </c>
      <c r="N175" s="459">
        <v>33224219</v>
      </c>
      <c r="O175" s="454">
        <v>39</v>
      </c>
      <c r="P175" s="455">
        <v>45306</v>
      </c>
      <c r="Q175" s="203">
        <v>524300000</v>
      </c>
      <c r="R175" s="455">
        <v>45310</v>
      </c>
      <c r="S175" s="466">
        <f>+K175</f>
        <v>20140000</v>
      </c>
      <c r="T175" s="67" t="s">
        <v>66</v>
      </c>
      <c r="U175" s="86">
        <v>39049658</v>
      </c>
      <c r="V175" s="74" t="s">
        <v>2255</v>
      </c>
      <c r="W175" s="455">
        <v>45310</v>
      </c>
      <c r="X175" s="455">
        <v>45313</v>
      </c>
      <c r="Y175" s="456" t="s">
        <v>74</v>
      </c>
      <c r="Z175" s="455">
        <v>45473</v>
      </c>
      <c r="AA175" s="251">
        <f t="shared" si="10"/>
        <v>160</v>
      </c>
      <c r="AB175" s="67">
        <v>0</v>
      </c>
      <c r="AC175" s="75">
        <v>0</v>
      </c>
      <c r="AD175" s="67">
        <v>0</v>
      </c>
      <c r="AE175" s="457" t="s">
        <v>74</v>
      </c>
      <c r="AF175" s="251">
        <f t="shared" si="11"/>
        <v>0</v>
      </c>
      <c r="AG175" s="67">
        <v>0</v>
      </c>
      <c r="AH175" s="67">
        <v>0</v>
      </c>
      <c r="AI175" s="457" t="s">
        <v>74</v>
      </c>
      <c r="AJ175" s="67">
        <v>0</v>
      </c>
      <c r="AK175" s="457" t="s">
        <v>74</v>
      </c>
      <c r="AL175" s="457" t="s">
        <v>74</v>
      </c>
      <c r="AM175" s="188">
        <f t="shared" si="12"/>
        <v>0</v>
      </c>
      <c r="AN175" s="463">
        <f>+K175+AC175-AH175</f>
        <v>20140000</v>
      </c>
      <c r="AO175" s="67" t="s">
        <v>66</v>
      </c>
      <c r="AP175" s="491">
        <v>20140000</v>
      </c>
      <c r="AQ175" s="67" t="s">
        <v>94</v>
      </c>
      <c r="AR175" s="74">
        <v>0</v>
      </c>
      <c r="AS175" s="457" t="s">
        <v>74</v>
      </c>
      <c r="AT175" s="496">
        <f t="shared" si="13"/>
        <v>20140000</v>
      </c>
      <c r="AU175" s="203">
        <v>0</v>
      </c>
      <c r="AV175" s="83">
        <f t="shared" si="14"/>
        <v>1</v>
      </c>
      <c r="AW175" s="457" t="s">
        <v>74</v>
      </c>
      <c r="AX175" s="74" t="s">
        <v>80</v>
      </c>
      <c r="AY175" s="72" t="s">
        <v>2356</v>
      </c>
      <c r="AZ175" s="68" t="s">
        <v>66</v>
      </c>
      <c r="BA175" s="68" t="s">
        <v>66</v>
      </c>
    </row>
    <row r="176" spans="2:53" s="207" customFormat="1" ht="14.25" customHeight="1" x14ac:dyDescent="0.25">
      <c r="B176" s="68">
        <v>2024</v>
      </c>
      <c r="C176" s="68">
        <v>891780111</v>
      </c>
      <c r="D176" s="88" t="s">
        <v>64</v>
      </c>
      <c r="E176" s="74" t="s">
        <v>2357</v>
      </c>
      <c r="F176" s="72" t="s">
        <v>2358</v>
      </c>
      <c r="G176" s="67">
        <v>0</v>
      </c>
      <c r="H176" s="67" t="s">
        <v>72</v>
      </c>
      <c r="I176" s="68" t="s">
        <v>723</v>
      </c>
      <c r="J176" s="74" t="s">
        <v>2359</v>
      </c>
      <c r="K176" s="466">
        <v>20140000</v>
      </c>
      <c r="L176" s="68" t="s">
        <v>67</v>
      </c>
      <c r="M176" s="74" t="s">
        <v>2360</v>
      </c>
      <c r="N176" s="459">
        <v>1082964235</v>
      </c>
      <c r="O176" s="454">
        <v>37</v>
      </c>
      <c r="P176" s="455">
        <v>45306</v>
      </c>
      <c r="Q176" s="203">
        <f>132500000+28890000</f>
        <v>161390000</v>
      </c>
      <c r="R176" s="455">
        <v>45310</v>
      </c>
      <c r="S176" s="466">
        <f>+K176+AC176</f>
        <v>27640000</v>
      </c>
      <c r="T176" s="67" t="s">
        <v>66</v>
      </c>
      <c r="U176" s="86">
        <v>52389076</v>
      </c>
      <c r="V176" s="74" t="s">
        <v>2361</v>
      </c>
      <c r="W176" s="455">
        <v>45310</v>
      </c>
      <c r="X176" s="455">
        <v>45313</v>
      </c>
      <c r="Y176" s="456" t="s">
        <v>74</v>
      </c>
      <c r="Z176" s="455">
        <v>45473</v>
      </c>
      <c r="AA176" s="251">
        <f t="shared" si="10"/>
        <v>160</v>
      </c>
      <c r="AB176" s="67">
        <v>1</v>
      </c>
      <c r="AC176" s="75">
        <v>7500000</v>
      </c>
      <c r="AD176" s="67">
        <v>0</v>
      </c>
      <c r="AE176" s="457" t="s">
        <v>74</v>
      </c>
      <c r="AF176" s="251">
        <f t="shared" si="11"/>
        <v>0</v>
      </c>
      <c r="AG176" s="67">
        <v>0</v>
      </c>
      <c r="AH176" s="67">
        <v>0</v>
      </c>
      <c r="AI176" s="457" t="s">
        <v>74</v>
      </c>
      <c r="AJ176" s="67">
        <v>0</v>
      </c>
      <c r="AK176" s="457" t="s">
        <v>74</v>
      </c>
      <c r="AL176" s="457" t="s">
        <v>74</v>
      </c>
      <c r="AM176" s="188">
        <f t="shared" si="12"/>
        <v>0</v>
      </c>
      <c r="AN176" s="463">
        <f>+K176+AC176-AH176</f>
        <v>27640000</v>
      </c>
      <c r="AO176" s="67" t="s">
        <v>66</v>
      </c>
      <c r="AP176" s="491">
        <v>27640000</v>
      </c>
      <c r="AQ176" s="67" t="s">
        <v>94</v>
      </c>
      <c r="AR176" s="74">
        <v>0</v>
      </c>
      <c r="AS176" s="457" t="s">
        <v>74</v>
      </c>
      <c r="AT176" s="496">
        <f t="shared" si="13"/>
        <v>27640000</v>
      </c>
      <c r="AU176" s="203">
        <v>0</v>
      </c>
      <c r="AV176" s="83">
        <f t="shared" si="14"/>
        <v>1</v>
      </c>
      <c r="AW176" s="457" t="s">
        <v>74</v>
      </c>
      <c r="AX176" s="74" t="s">
        <v>80</v>
      </c>
      <c r="AY176" s="72" t="s">
        <v>2362</v>
      </c>
      <c r="AZ176" s="68" t="s">
        <v>66</v>
      </c>
      <c r="BA176" s="68" t="s">
        <v>66</v>
      </c>
    </row>
    <row r="177" spans="2:53" s="207" customFormat="1" ht="14.25" customHeight="1" x14ac:dyDescent="0.25">
      <c r="B177" s="68">
        <v>2024</v>
      </c>
      <c r="C177" s="68">
        <v>891780111</v>
      </c>
      <c r="D177" s="88" t="s">
        <v>64</v>
      </c>
      <c r="E177" s="74" t="s">
        <v>2363</v>
      </c>
      <c r="F177" s="72" t="s">
        <v>2364</v>
      </c>
      <c r="G177" s="67">
        <v>0</v>
      </c>
      <c r="H177" s="67" t="s">
        <v>72</v>
      </c>
      <c r="I177" s="68" t="s">
        <v>723</v>
      </c>
      <c r="J177" s="74" t="s">
        <v>2335</v>
      </c>
      <c r="K177" s="466">
        <v>20140000</v>
      </c>
      <c r="L177" s="68" t="s">
        <v>67</v>
      </c>
      <c r="M177" s="74" t="s">
        <v>2365</v>
      </c>
      <c r="N177" s="459">
        <v>1140866481</v>
      </c>
      <c r="O177" s="454">
        <v>39</v>
      </c>
      <c r="P177" s="455">
        <v>45306</v>
      </c>
      <c r="Q177" s="203">
        <v>524300000</v>
      </c>
      <c r="R177" s="455">
        <v>45313</v>
      </c>
      <c r="S177" s="466">
        <f>+K177</f>
        <v>20140000</v>
      </c>
      <c r="T177" s="67" t="s">
        <v>66</v>
      </c>
      <c r="U177" s="86">
        <v>39049658</v>
      </c>
      <c r="V177" s="74" t="s">
        <v>2255</v>
      </c>
      <c r="W177" s="455">
        <v>45313</v>
      </c>
      <c r="X177" s="455">
        <v>45313</v>
      </c>
      <c r="Y177" s="456" t="s">
        <v>74</v>
      </c>
      <c r="Z177" s="455">
        <v>45473</v>
      </c>
      <c r="AA177" s="251">
        <f t="shared" si="10"/>
        <v>160</v>
      </c>
      <c r="AB177" s="67">
        <v>0</v>
      </c>
      <c r="AC177" s="75">
        <v>0</v>
      </c>
      <c r="AD177" s="67">
        <v>0</v>
      </c>
      <c r="AE177" s="457" t="s">
        <v>74</v>
      </c>
      <c r="AF177" s="251">
        <f t="shared" si="11"/>
        <v>0</v>
      </c>
      <c r="AG177" s="67">
        <v>0</v>
      </c>
      <c r="AH177" s="67">
        <v>0</v>
      </c>
      <c r="AI177" s="457" t="s">
        <v>74</v>
      </c>
      <c r="AJ177" s="67">
        <v>0</v>
      </c>
      <c r="AK177" s="457" t="s">
        <v>74</v>
      </c>
      <c r="AL177" s="457" t="s">
        <v>74</v>
      </c>
      <c r="AM177" s="188">
        <f t="shared" si="12"/>
        <v>0</v>
      </c>
      <c r="AN177" s="463">
        <f>+K177+AC177-AH177</f>
        <v>20140000</v>
      </c>
      <c r="AO177" s="67" t="s">
        <v>66</v>
      </c>
      <c r="AP177" s="491">
        <v>20140000</v>
      </c>
      <c r="AQ177" s="67" t="s">
        <v>94</v>
      </c>
      <c r="AR177" s="74">
        <v>0</v>
      </c>
      <c r="AS177" s="457" t="s">
        <v>74</v>
      </c>
      <c r="AT177" s="496">
        <f t="shared" si="13"/>
        <v>20140000</v>
      </c>
      <c r="AU177" s="203">
        <v>0</v>
      </c>
      <c r="AV177" s="83">
        <f t="shared" si="14"/>
        <v>1</v>
      </c>
      <c r="AW177" s="457" t="s">
        <v>74</v>
      </c>
      <c r="AX177" s="74" t="s">
        <v>80</v>
      </c>
      <c r="AY177" s="72" t="s">
        <v>2366</v>
      </c>
      <c r="AZ177" s="68" t="s">
        <v>66</v>
      </c>
      <c r="BA177" s="68" t="s">
        <v>66</v>
      </c>
    </row>
    <row r="178" spans="2:53" s="207" customFormat="1" ht="14.25" customHeight="1" x14ac:dyDescent="0.25">
      <c r="B178" s="68">
        <v>2024</v>
      </c>
      <c r="C178" s="68">
        <v>891780111</v>
      </c>
      <c r="D178" s="88" t="s">
        <v>64</v>
      </c>
      <c r="E178" s="74" t="s">
        <v>2367</v>
      </c>
      <c r="F178" s="72" t="s">
        <v>2368</v>
      </c>
      <c r="G178" s="67">
        <v>0</v>
      </c>
      <c r="H178" s="67" t="s">
        <v>72</v>
      </c>
      <c r="I178" s="68" t="s">
        <v>723</v>
      </c>
      <c r="J178" s="74" t="s">
        <v>2369</v>
      </c>
      <c r="K178" s="466">
        <v>19080000</v>
      </c>
      <c r="L178" s="68" t="s">
        <v>67</v>
      </c>
      <c r="M178" s="74" t="s">
        <v>2370</v>
      </c>
      <c r="N178" s="459">
        <v>1082992358</v>
      </c>
      <c r="O178" s="454">
        <v>38</v>
      </c>
      <c r="P178" s="455">
        <v>45306</v>
      </c>
      <c r="Q178" s="203">
        <v>585250000</v>
      </c>
      <c r="R178" s="455">
        <v>45313</v>
      </c>
      <c r="S178" s="466">
        <f>+K178</f>
        <v>19080000</v>
      </c>
      <c r="T178" s="67" t="s">
        <v>66</v>
      </c>
      <c r="U178" s="86">
        <v>1082884010</v>
      </c>
      <c r="V178" s="74" t="s">
        <v>1806</v>
      </c>
      <c r="W178" s="455">
        <v>45313</v>
      </c>
      <c r="X178" s="455">
        <v>45313</v>
      </c>
      <c r="Y178" s="456" t="s">
        <v>74</v>
      </c>
      <c r="Z178" s="455">
        <v>45473</v>
      </c>
      <c r="AA178" s="251">
        <f t="shared" si="10"/>
        <v>160</v>
      </c>
      <c r="AB178" s="67">
        <v>0</v>
      </c>
      <c r="AC178" s="75">
        <v>0</v>
      </c>
      <c r="AD178" s="67">
        <v>0</v>
      </c>
      <c r="AE178" s="457" t="s">
        <v>74</v>
      </c>
      <c r="AF178" s="251">
        <f t="shared" si="11"/>
        <v>0</v>
      </c>
      <c r="AG178" s="67">
        <v>0</v>
      </c>
      <c r="AH178" s="67">
        <v>0</v>
      </c>
      <c r="AI178" s="457" t="s">
        <v>74</v>
      </c>
      <c r="AJ178" s="67">
        <v>0</v>
      </c>
      <c r="AK178" s="457" t="s">
        <v>74</v>
      </c>
      <c r="AL178" s="457" t="s">
        <v>74</v>
      </c>
      <c r="AM178" s="188">
        <f t="shared" si="12"/>
        <v>0</v>
      </c>
      <c r="AN178" s="463">
        <f>+K178+AC178-AH178</f>
        <v>19080000</v>
      </c>
      <c r="AO178" s="67" t="s">
        <v>66</v>
      </c>
      <c r="AP178" s="491">
        <v>19080000</v>
      </c>
      <c r="AQ178" s="67" t="s">
        <v>94</v>
      </c>
      <c r="AR178" s="74">
        <v>0</v>
      </c>
      <c r="AS178" s="457" t="s">
        <v>74</v>
      </c>
      <c r="AT178" s="496">
        <f t="shared" si="13"/>
        <v>19080000</v>
      </c>
      <c r="AU178" s="203">
        <v>0</v>
      </c>
      <c r="AV178" s="83">
        <f t="shared" si="14"/>
        <v>1</v>
      </c>
      <c r="AW178" s="457" t="s">
        <v>74</v>
      </c>
      <c r="AX178" s="74" t="s">
        <v>80</v>
      </c>
      <c r="AY178" s="72" t="s">
        <v>2371</v>
      </c>
      <c r="AZ178" s="68" t="s">
        <v>66</v>
      </c>
      <c r="BA178" s="68" t="s">
        <v>66</v>
      </c>
    </row>
    <row r="179" spans="2:53" s="207" customFormat="1" ht="14.25" customHeight="1" x14ac:dyDescent="0.25">
      <c r="B179" s="68">
        <v>2024</v>
      </c>
      <c r="C179" s="68">
        <v>891780111</v>
      </c>
      <c r="D179" s="88" t="s">
        <v>64</v>
      </c>
      <c r="E179" s="74" t="s">
        <v>2372</v>
      </c>
      <c r="F179" s="72" t="s">
        <v>2373</v>
      </c>
      <c r="G179" s="67">
        <v>0</v>
      </c>
      <c r="H179" s="67" t="s">
        <v>72</v>
      </c>
      <c r="I179" s="68" t="s">
        <v>723</v>
      </c>
      <c r="J179" s="74" t="s">
        <v>2335</v>
      </c>
      <c r="K179" s="466">
        <v>20140000</v>
      </c>
      <c r="L179" s="68" t="s">
        <v>67</v>
      </c>
      <c r="M179" s="74" t="s">
        <v>2374</v>
      </c>
      <c r="N179" s="459">
        <v>1082935131</v>
      </c>
      <c r="O179" s="454">
        <v>39</v>
      </c>
      <c r="P179" s="455">
        <v>45306</v>
      </c>
      <c r="Q179" s="203">
        <v>524300000</v>
      </c>
      <c r="R179" s="455">
        <v>45313</v>
      </c>
      <c r="S179" s="466">
        <f>+K179</f>
        <v>20140000</v>
      </c>
      <c r="T179" s="67" t="s">
        <v>66</v>
      </c>
      <c r="U179" s="86">
        <v>39049658</v>
      </c>
      <c r="V179" s="74" t="s">
        <v>2255</v>
      </c>
      <c r="W179" s="455">
        <v>45313</v>
      </c>
      <c r="X179" s="455">
        <v>45313</v>
      </c>
      <c r="Y179" s="456" t="s">
        <v>74</v>
      </c>
      <c r="Z179" s="455">
        <v>45473</v>
      </c>
      <c r="AA179" s="251">
        <f t="shared" si="10"/>
        <v>160</v>
      </c>
      <c r="AB179" s="67">
        <v>0</v>
      </c>
      <c r="AC179" s="75">
        <v>0</v>
      </c>
      <c r="AD179" s="67">
        <v>0</v>
      </c>
      <c r="AE179" s="457" t="s">
        <v>74</v>
      </c>
      <c r="AF179" s="251">
        <f t="shared" si="11"/>
        <v>0</v>
      </c>
      <c r="AG179" s="67">
        <v>0</v>
      </c>
      <c r="AH179" s="67">
        <v>0</v>
      </c>
      <c r="AI179" s="457" t="s">
        <v>74</v>
      </c>
      <c r="AJ179" s="67">
        <v>0</v>
      </c>
      <c r="AK179" s="457" t="s">
        <v>74</v>
      </c>
      <c r="AL179" s="457" t="s">
        <v>74</v>
      </c>
      <c r="AM179" s="188">
        <f t="shared" si="12"/>
        <v>0</v>
      </c>
      <c r="AN179" s="463">
        <f>+K179+AC179-AH179</f>
        <v>20140000</v>
      </c>
      <c r="AO179" s="67" t="s">
        <v>66</v>
      </c>
      <c r="AP179" s="491">
        <v>20140000</v>
      </c>
      <c r="AQ179" s="67" t="s">
        <v>94</v>
      </c>
      <c r="AR179" s="74">
        <v>0</v>
      </c>
      <c r="AS179" s="457" t="s">
        <v>74</v>
      </c>
      <c r="AT179" s="496">
        <f t="shared" si="13"/>
        <v>20140000</v>
      </c>
      <c r="AU179" s="203">
        <v>0</v>
      </c>
      <c r="AV179" s="83">
        <f t="shared" si="14"/>
        <v>1</v>
      </c>
      <c r="AW179" s="457" t="s">
        <v>74</v>
      </c>
      <c r="AX179" s="74" t="s">
        <v>80</v>
      </c>
      <c r="AY179" s="72" t="s">
        <v>2375</v>
      </c>
      <c r="AZ179" s="68" t="s">
        <v>66</v>
      </c>
      <c r="BA179" s="68" t="s">
        <v>66</v>
      </c>
    </row>
    <row r="180" spans="2:53" s="207" customFormat="1" ht="14.25" customHeight="1" x14ac:dyDescent="0.25">
      <c r="B180" s="68">
        <v>2024</v>
      </c>
      <c r="C180" s="68">
        <v>891780111</v>
      </c>
      <c r="D180" s="88" t="s">
        <v>64</v>
      </c>
      <c r="E180" s="74" t="s">
        <v>2376</v>
      </c>
      <c r="F180" s="72" t="s">
        <v>2377</v>
      </c>
      <c r="G180" s="67">
        <v>0</v>
      </c>
      <c r="H180" s="67" t="s">
        <v>72</v>
      </c>
      <c r="I180" s="68" t="s">
        <v>723</v>
      </c>
      <c r="J180" s="74" t="s">
        <v>2378</v>
      </c>
      <c r="K180" s="466">
        <v>20140000</v>
      </c>
      <c r="L180" s="68" t="s">
        <v>67</v>
      </c>
      <c r="M180" s="74" t="s">
        <v>2379</v>
      </c>
      <c r="N180" s="459">
        <v>1082875128</v>
      </c>
      <c r="O180" s="454">
        <v>34</v>
      </c>
      <c r="P180" s="455">
        <v>45306</v>
      </c>
      <c r="Q180" s="203">
        <v>305400000</v>
      </c>
      <c r="R180" s="455">
        <v>45313</v>
      </c>
      <c r="S180" s="466">
        <f>+K180</f>
        <v>20140000</v>
      </c>
      <c r="T180" s="67" t="s">
        <v>66</v>
      </c>
      <c r="U180" s="86">
        <v>1082903415</v>
      </c>
      <c r="V180" s="74" t="s">
        <v>2281</v>
      </c>
      <c r="W180" s="455">
        <v>45313</v>
      </c>
      <c r="X180" s="455">
        <v>45313</v>
      </c>
      <c r="Y180" s="456" t="s">
        <v>74</v>
      </c>
      <c r="Z180" s="455">
        <v>45473</v>
      </c>
      <c r="AA180" s="251">
        <f t="shared" si="10"/>
        <v>160</v>
      </c>
      <c r="AB180" s="67">
        <v>0</v>
      </c>
      <c r="AC180" s="75">
        <v>0</v>
      </c>
      <c r="AD180" s="67">
        <v>0</v>
      </c>
      <c r="AE180" s="457" t="s">
        <v>74</v>
      </c>
      <c r="AF180" s="251">
        <f t="shared" si="11"/>
        <v>0</v>
      </c>
      <c r="AG180" s="67">
        <v>0</v>
      </c>
      <c r="AH180" s="67">
        <v>0</v>
      </c>
      <c r="AI180" s="457" t="s">
        <v>74</v>
      </c>
      <c r="AJ180" s="67">
        <v>0</v>
      </c>
      <c r="AK180" s="457" t="s">
        <v>74</v>
      </c>
      <c r="AL180" s="457" t="s">
        <v>74</v>
      </c>
      <c r="AM180" s="188">
        <f t="shared" si="12"/>
        <v>0</v>
      </c>
      <c r="AN180" s="463">
        <f>+K180+AC180-AH180</f>
        <v>20140000</v>
      </c>
      <c r="AO180" s="67" t="s">
        <v>66</v>
      </c>
      <c r="AP180" s="491">
        <v>20140000</v>
      </c>
      <c r="AQ180" s="67" t="s">
        <v>94</v>
      </c>
      <c r="AR180" s="74">
        <v>0</v>
      </c>
      <c r="AS180" s="457" t="s">
        <v>74</v>
      </c>
      <c r="AT180" s="496">
        <f t="shared" si="13"/>
        <v>20140000</v>
      </c>
      <c r="AU180" s="203">
        <v>0</v>
      </c>
      <c r="AV180" s="83">
        <f t="shared" si="14"/>
        <v>1</v>
      </c>
      <c r="AW180" s="457" t="s">
        <v>74</v>
      </c>
      <c r="AX180" s="74" t="s">
        <v>80</v>
      </c>
      <c r="AY180" s="72" t="s">
        <v>2380</v>
      </c>
      <c r="AZ180" s="68" t="s">
        <v>66</v>
      </c>
      <c r="BA180" s="68" t="s">
        <v>66</v>
      </c>
    </row>
    <row r="181" spans="2:53" s="207" customFormat="1" ht="14.25" customHeight="1" x14ac:dyDescent="0.25">
      <c r="B181" s="68">
        <v>2024</v>
      </c>
      <c r="C181" s="68">
        <v>891780111</v>
      </c>
      <c r="D181" s="88" t="s">
        <v>64</v>
      </c>
      <c r="E181" s="74" t="s">
        <v>2381</v>
      </c>
      <c r="F181" s="72" t="s">
        <v>2382</v>
      </c>
      <c r="G181" s="67">
        <v>0</v>
      </c>
      <c r="H181" s="67" t="s">
        <v>72</v>
      </c>
      <c r="I181" s="68" t="s">
        <v>723</v>
      </c>
      <c r="J181" s="74" t="s">
        <v>2383</v>
      </c>
      <c r="K181" s="466">
        <v>21200000</v>
      </c>
      <c r="L181" s="68" t="s">
        <v>67</v>
      </c>
      <c r="M181" s="74" t="s">
        <v>2384</v>
      </c>
      <c r="N181" s="459">
        <v>1084732648</v>
      </c>
      <c r="O181" s="454">
        <v>36</v>
      </c>
      <c r="P181" s="455">
        <v>45306</v>
      </c>
      <c r="Q181" s="203">
        <v>734700000</v>
      </c>
      <c r="R181" s="455">
        <v>45313</v>
      </c>
      <c r="S181" s="466">
        <f>+K181</f>
        <v>21200000</v>
      </c>
      <c r="T181" s="67" t="s">
        <v>66</v>
      </c>
      <c r="U181" s="86">
        <v>85155551</v>
      </c>
      <c r="V181" s="74" t="s">
        <v>1493</v>
      </c>
      <c r="W181" s="455">
        <v>45313</v>
      </c>
      <c r="X181" s="455">
        <v>45313</v>
      </c>
      <c r="Y181" s="456" t="s">
        <v>74</v>
      </c>
      <c r="Z181" s="455">
        <v>45473</v>
      </c>
      <c r="AA181" s="251">
        <f t="shared" si="10"/>
        <v>160</v>
      </c>
      <c r="AB181" s="67">
        <v>0</v>
      </c>
      <c r="AC181" s="75">
        <v>0</v>
      </c>
      <c r="AD181" s="67">
        <v>0</v>
      </c>
      <c r="AE181" s="457" t="s">
        <v>74</v>
      </c>
      <c r="AF181" s="251">
        <f t="shared" si="11"/>
        <v>0</v>
      </c>
      <c r="AG181" s="67">
        <v>0</v>
      </c>
      <c r="AH181" s="67">
        <v>0</v>
      </c>
      <c r="AI181" s="457" t="s">
        <v>74</v>
      </c>
      <c r="AJ181" s="67">
        <v>0</v>
      </c>
      <c r="AK181" s="457" t="s">
        <v>74</v>
      </c>
      <c r="AL181" s="457" t="s">
        <v>74</v>
      </c>
      <c r="AM181" s="188">
        <f t="shared" si="12"/>
        <v>0</v>
      </c>
      <c r="AN181" s="463">
        <f>+K181+AC181-AH181</f>
        <v>21200000</v>
      </c>
      <c r="AO181" s="67" t="s">
        <v>66</v>
      </c>
      <c r="AP181" s="491">
        <v>21200000</v>
      </c>
      <c r="AQ181" s="67" t="s">
        <v>94</v>
      </c>
      <c r="AR181" s="74">
        <v>0</v>
      </c>
      <c r="AS181" s="457" t="s">
        <v>74</v>
      </c>
      <c r="AT181" s="496">
        <f t="shared" si="13"/>
        <v>21200000</v>
      </c>
      <c r="AU181" s="203">
        <v>0</v>
      </c>
      <c r="AV181" s="83">
        <f t="shared" si="14"/>
        <v>1</v>
      </c>
      <c r="AW181" s="457" t="s">
        <v>74</v>
      </c>
      <c r="AX181" s="74" t="s">
        <v>80</v>
      </c>
      <c r="AY181" s="72" t="s">
        <v>2385</v>
      </c>
      <c r="AZ181" s="68" t="s">
        <v>66</v>
      </c>
      <c r="BA181" s="68" t="s">
        <v>66</v>
      </c>
    </row>
    <row r="182" spans="2:53" s="207" customFormat="1" ht="14.25" customHeight="1" x14ac:dyDescent="0.25">
      <c r="B182" s="68">
        <v>2024</v>
      </c>
      <c r="C182" s="68">
        <v>891780111</v>
      </c>
      <c r="D182" s="88" t="s">
        <v>64</v>
      </c>
      <c r="E182" s="74" t="s">
        <v>2386</v>
      </c>
      <c r="F182" s="72" t="s">
        <v>2387</v>
      </c>
      <c r="G182" s="67">
        <v>0</v>
      </c>
      <c r="H182" s="67" t="s">
        <v>72</v>
      </c>
      <c r="I182" s="68" t="s">
        <v>723</v>
      </c>
      <c r="J182" s="74" t="s">
        <v>2388</v>
      </c>
      <c r="K182" s="466">
        <v>21730000</v>
      </c>
      <c r="L182" s="68" t="s">
        <v>67</v>
      </c>
      <c r="M182" s="74" t="s">
        <v>2389</v>
      </c>
      <c r="N182" s="459">
        <v>85152793</v>
      </c>
      <c r="O182" s="454">
        <v>34</v>
      </c>
      <c r="P182" s="455">
        <v>45306</v>
      </c>
      <c r="Q182" s="203">
        <v>305400000</v>
      </c>
      <c r="R182" s="455">
        <v>45313</v>
      </c>
      <c r="S182" s="466">
        <f>+K182</f>
        <v>21730000</v>
      </c>
      <c r="T182" s="67" t="s">
        <v>66</v>
      </c>
      <c r="U182" s="86">
        <v>1082903415</v>
      </c>
      <c r="V182" s="74" t="s">
        <v>2281</v>
      </c>
      <c r="W182" s="455">
        <v>45313</v>
      </c>
      <c r="X182" s="455">
        <v>45313</v>
      </c>
      <c r="Y182" s="456" t="s">
        <v>74</v>
      </c>
      <c r="Z182" s="455">
        <v>45473</v>
      </c>
      <c r="AA182" s="251">
        <f t="shared" si="10"/>
        <v>160</v>
      </c>
      <c r="AB182" s="67">
        <v>0</v>
      </c>
      <c r="AC182" s="75">
        <v>0</v>
      </c>
      <c r="AD182" s="67">
        <v>0</v>
      </c>
      <c r="AE182" s="457" t="s">
        <v>74</v>
      </c>
      <c r="AF182" s="251">
        <f t="shared" si="11"/>
        <v>0</v>
      </c>
      <c r="AG182" s="67">
        <v>0</v>
      </c>
      <c r="AH182" s="67">
        <v>0</v>
      </c>
      <c r="AI182" s="457" t="s">
        <v>74</v>
      </c>
      <c r="AJ182" s="67">
        <v>0</v>
      </c>
      <c r="AK182" s="457" t="s">
        <v>74</v>
      </c>
      <c r="AL182" s="457" t="s">
        <v>74</v>
      </c>
      <c r="AM182" s="188">
        <f t="shared" si="12"/>
        <v>0</v>
      </c>
      <c r="AN182" s="463">
        <f>+K182+AC182-AH182</f>
        <v>21730000</v>
      </c>
      <c r="AO182" s="67" t="s">
        <v>66</v>
      </c>
      <c r="AP182" s="491">
        <v>21730000</v>
      </c>
      <c r="AQ182" s="67" t="s">
        <v>94</v>
      </c>
      <c r="AR182" s="74">
        <v>0</v>
      </c>
      <c r="AS182" s="457" t="s">
        <v>74</v>
      </c>
      <c r="AT182" s="496">
        <f t="shared" si="13"/>
        <v>21730000</v>
      </c>
      <c r="AU182" s="203">
        <v>0</v>
      </c>
      <c r="AV182" s="83">
        <f t="shared" si="14"/>
        <v>1</v>
      </c>
      <c r="AW182" s="457" t="s">
        <v>74</v>
      </c>
      <c r="AX182" s="74" t="s">
        <v>80</v>
      </c>
      <c r="AY182" s="72" t="s">
        <v>2390</v>
      </c>
      <c r="AZ182" s="68" t="s">
        <v>66</v>
      </c>
      <c r="BA182" s="68" t="s">
        <v>66</v>
      </c>
    </row>
    <row r="183" spans="2:53" s="207" customFormat="1" ht="14.25" customHeight="1" x14ac:dyDescent="0.25">
      <c r="B183" s="68">
        <v>2024</v>
      </c>
      <c r="C183" s="68">
        <v>891780111</v>
      </c>
      <c r="D183" s="88" t="s">
        <v>64</v>
      </c>
      <c r="E183" s="74" t="s">
        <v>2391</v>
      </c>
      <c r="F183" s="72" t="s">
        <v>2392</v>
      </c>
      <c r="G183" s="67">
        <v>0</v>
      </c>
      <c r="H183" s="67" t="s">
        <v>72</v>
      </c>
      <c r="I183" s="68" t="s">
        <v>723</v>
      </c>
      <c r="J183" s="74" t="s">
        <v>2393</v>
      </c>
      <c r="K183" s="466">
        <v>18550000</v>
      </c>
      <c r="L183" s="68" t="s">
        <v>67</v>
      </c>
      <c r="M183" s="74" t="s">
        <v>2394</v>
      </c>
      <c r="N183" s="459">
        <v>1082958642</v>
      </c>
      <c r="O183" s="454">
        <v>36</v>
      </c>
      <c r="P183" s="455">
        <v>45306</v>
      </c>
      <c r="Q183" s="203">
        <v>734700000</v>
      </c>
      <c r="R183" s="455">
        <v>45313</v>
      </c>
      <c r="S183" s="466">
        <f>+K183</f>
        <v>18550000</v>
      </c>
      <c r="T183" s="67" t="s">
        <v>66</v>
      </c>
      <c r="U183" s="86">
        <v>85155551</v>
      </c>
      <c r="V183" s="74" t="s">
        <v>1493</v>
      </c>
      <c r="W183" s="455">
        <v>45313</v>
      </c>
      <c r="X183" s="455">
        <v>45313</v>
      </c>
      <c r="Y183" s="456" t="s">
        <v>74</v>
      </c>
      <c r="Z183" s="455">
        <v>45473</v>
      </c>
      <c r="AA183" s="251">
        <f t="shared" si="10"/>
        <v>160</v>
      </c>
      <c r="AB183" s="67">
        <v>0</v>
      </c>
      <c r="AC183" s="75">
        <v>0</v>
      </c>
      <c r="AD183" s="67">
        <v>0</v>
      </c>
      <c r="AE183" s="457" t="s">
        <v>74</v>
      </c>
      <c r="AF183" s="251">
        <f t="shared" si="11"/>
        <v>0</v>
      </c>
      <c r="AG183" s="67">
        <v>0</v>
      </c>
      <c r="AH183" s="67">
        <v>0</v>
      </c>
      <c r="AI183" s="457" t="s">
        <v>74</v>
      </c>
      <c r="AJ183" s="67">
        <v>0</v>
      </c>
      <c r="AK183" s="457" t="s">
        <v>74</v>
      </c>
      <c r="AL183" s="457" t="s">
        <v>74</v>
      </c>
      <c r="AM183" s="188">
        <f t="shared" si="12"/>
        <v>0</v>
      </c>
      <c r="AN183" s="463">
        <f>+K183+AC183-AH183</f>
        <v>18550000</v>
      </c>
      <c r="AO183" s="67" t="s">
        <v>66</v>
      </c>
      <c r="AP183" s="491">
        <v>18550000</v>
      </c>
      <c r="AQ183" s="67" t="s">
        <v>94</v>
      </c>
      <c r="AR183" s="74">
        <v>0</v>
      </c>
      <c r="AS183" s="457" t="s">
        <v>74</v>
      </c>
      <c r="AT183" s="496">
        <f t="shared" si="13"/>
        <v>18550000</v>
      </c>
      <c r="AU183" s="203">
        <v>0</v>
      </c>
      <c r="AV183" s="83">
        <f t="shared" si="14"/>
        <v>1</v>
      </c>
      <c r="AW183" s="457" t="s">
        <v>74</v>
      </c>
      <c r="AX183" s="74" t="s">
        <v>80</v>
      </c>
      <c r="AY183" s="72" t="s">
        <v>2395</v>
      </c>
      <c r="AZ183" s="68" t="s">
        <v>66</v>
      </c>
      <c r="BA183" s="68" t="s">
        <v>66</v>
      </c>
    </row>
    <row r="184" spans="2:53" s="207" customFormat="1" ht="14.25" customHeight="1" x14ac:dyDescent="0.25">
      <c r="B184" s="68">
        <v>2024</v>
      </c>
      <c r="C184" s="68">
        <v>891780111</v>
      </c>
      <c r="D184" s="88" t="s">
        <v>64</v>
      </c>
      <c r="E184" s="74" t="s">
        <v>2396</v>
      </c>
      <c r="F184" s="72" t="s">
        <v>2397</v>
      </c>
      <c r="G184" s="67">
        <v>0</v>
      </c>
      <c r="H184" s="67" t="s">
        <v>72</v>
      </c>
      <c r="I184" s="68" t="s">
        <v>723</v>
      </c>
      <c r="J184" s="74" t="s">
        <v>2398</v>
      </c>
      <c r="K184" s="466">
        <v>18550000</v>
      </c>
      <c r="L184" s="68" t="s">
        <v>67</v>
      </c>
      <c r="M184" s="74" t="s">
        <v>2399</v>
      </c>
      <c r="N184" s="459">
        <v>1082887058</v>
      </c>
      <c r="O184" s="454">
        <v>36</v>
      </c>
      <c r="P184" s="455">
        <v>45306</v>
      </c>
      <c r="Q184" s="203">
        <v>734700000</v>
      </c>
      <c r="R184" s="455">
        <v>45314</v>
      </c>
      <c r="S184" s="466">
        <f>+K184</f>
        <v>18550000</v>
      </c>
      <c r="T184" s="67" t="s">
        <v>66</v>
      </c>
      <c r="U184" s="86">
        <v>85155551</v>
      </c>
      <c r="V184" s="74" t="s">
        <v>1493</v>
      </c>
      <c r="W184" s="455">
        <v>45314</v>
      </c>
      <c r="X184" s="455">
        <v>45314</v>
      </c>
      <c r="Y184" s="456" t="s">
        <v>74</v>
      </c>
      <c r="Z184" s="455">
        <v>45473</v>
      </c>
      <c r="AA184" s="251">
        <f t="shared" si="10"/>
        <v>159</v>
      </c>
      <c r="AB184" s="67">
        <v>0</v>
      </c>
      <c r="AC184" s="75">
        <v>0</v>
      </c>
      <c r="AD184" s="67">
        <v>0</v>
      </c>
      <c r="AE184" s="457" t="s">
        <v>74</v>
      </c>
      <c r="AF184" s="251">
        <f t="shared" si="11"/>
        <v>0</v>
      </c>
      <c r="AG184" s="67">
        <v>0</v>
      </c>
      <c r="AH184" s="67">
        <v>0</v>
      </c>
      <c r="AI184" s="457" t="s">
        <v>74</v>
      </c>
      <c r="AJ184" s="67">
        <v>0</v>
      </c>
      <c r="AK184" s="457" t="s">
        <v>74</v>
      </c>
      <c r="AL184" s="457" t="s">
        <v>74</v>
      </c>
      <c r="AM184" s="188">
        <f t="shared" si="12"/>
        <v>0</v>
      </c>
      <c r="AN184" s="463">
        <f>+K184+AC184-AH184</f>
        <v>18550000</v>
      </c>
      <c r="AO184" s="67" t="s">
        <v>66</v>
      </c>
      <c r="AP184" s="491">
        <v>18550000</v>
      </c>
      <c r="AQ184" s="67" t="s">
        <v>94</v>
      </c>
      <c r="AR184" s="74">
        <v>0</v>
      </c>
      <c r="AS184" s="457" t="s">
        <v>74</v>
      </c>
      <c r="AT184" s="496">
        <f t="shared" si="13"/>
        <v>18550000</v>
      </c>
      <c r="AU184" s="203">
        <v>0</v>
      </c>
      <c r="AV184" s="83">
        <f t="shared" si="14"/>
        <v>1</v>
      </c>
      <c r="AW184" s="457" t="s">
        <v>74</v>
      </c>
      <c r="AX184" s="74" t="s">
        <v>80</v>
      </c>
      <c r="AY184" s="72" t="s">
        <v>2400</v>
      </c>
      <c r="AZ184" s="68" t="s">
        <v>66</v>
      </c>
      <c r="BA184" s="68" t="s">
        <v>66</v>
      </c>
    </row>
    <row r="185" spans="2:53" s="207" customFormat="1" ht="14.25" customHeight="1" x14ac:dyDescent="0.25">
      <c r="B185" s="68">
        <v>2024</v>
      </c>
      <c r="C185" s="68">
        <v>891780111</v>
      </c>
      <c r="D185" s="88" t="s">
        <v>64</v>
      </c>
      <c r="E185" s="74" t="s">
        <v>2401</v>
      </c>
      <c r="F185" s="72" t="s">
        <v>2402</v>
      </c>
      <c r="G185" s="67">
        <v>0</v>
      </c>
      <c r="H185" s="67" t="s">
        <v>72</v>
      </c>
      <c r="I185" s="68" t="s">
        <v>723</v>
      </c>
      <c r="J185" s="74" t="s">
        <v>2403</v>
      </c>
      <c r="K185" s="466">
        <v>19080000</v>
      </c>
      <c r="L185" s="68" t="s">
        <v>67</v>
      </c>
      <c r="M185" s="74" t="s">
        <v>2404</v>
      </c>
      <c r="N185" s="459">
        <v>1082944396</v>
      </c>
      <c r="O185" s="454">
        <v>38</v>
      </c>
      <c r="P185" s="455">
        <v>45306</v>
      </c>
      <c r="Q185" s="203">
        <v>585250000</v>
      </c>
      <c r="R185" s="455">
        <v>45314</v>
      </c>
      <c r="S185" s="466">
        <f>+K185</f>
        <v>19080000</v>
      </c>
      <c r="T185" s="67" t="s">
        <v>66</v>
      </c>
      <c r="U185" s="86">
        <v>1082884010</v>
      </c>
      <c r="V185" s="74" t="s">
        <v>1806</v>
      </c>
      <c r="W185" s="455">
        <v>45314</v>
      </c>
      <c r="X185" s="455">
        <v>45314</v>
      </c>
      <c r="Y185" s="456" t="s">
        <v>74</v>
      </c>
      <c r="Z185" s="455">
        <v>45473</v>
      </c>
      <c r="AA185" s="251">
        <f t="shared" si="10"/>
        <v>159</v>
      </c>
      <c r="AB185" s="67">
        <v>0</v>
      </c>
      <c r="AC185" s="75">
        <v>0</v>
      </c>
      <c r="AD185" s="67">
        <v>0</v>
      </c>
      <c r="AE185" s="457" t="s">
        <v>74</v>
      </c>
      <c r="AF185" s="251">
        <f t="shared" si="11"/>
        <v>0</v>
      </c>
      <c r="AG185" s="67">
        <v>0</v>
      </c>
      <c r="AH185" s="67">
        <v>0</v>
      </c>
      <c r="AI185" s="457" t="s">
        <v>74</v>
      </c>
      <c r="AJ185" s="67">
        <v>0</v>
      </c>
      <c r="AK185" s="457" t="s">
        <v>74</v>
      </c>
      <c r="AL185" s="457" t="s">
        <v>74</v>
      </c>
      <c r="AM185" s="188">
        <f t="shared" si="12"/>
        <v>0</v>
      </c>
      <c r="AN185" s="463">
        <f>+K185+AC185-AH185</f>
        <v>19080000</v>
      </c>
      <c r="AO185" s="67" t="s">
        <v>66</v>
      </c>
      <c r="AP185" s="491">
        <v>19080000</v>
      </c>
      <c r="AQ185" s="67" t="s">
        <v>94</v>
      </c>
      <c r="AR185" s="74">
        <v>0</v>
      </c>
      <c r="AS185" s="457" t="s">
        <v>74</v>
      </c>
      <c r="AT185" s="496">
        <f t="shared" si="13"/>
        <v>19080000</v>
      </c>
      <c r="AU185" s="203">
        <v>0</v>
      </c>
      <c r="AV185" s="83">
        <f t="shared" si="14"/>
        <v>1</v>
      </c>
      <c r="AW185" s="457" t="s">
        <v>74</v>
      </c>
      <c r="AX185" s="74" t="s">
        <v>80</v>
      </c>
      <c r="AY185" s="72" t="s">
        <v>2400</v>
      </c>
      <c r="AZ185" s="68" t="s">
        <v>66</v>
      </c>
      <c r="BA185" s="68" t="s">
        <v>66</v>
      </c>
    </row>
    <row r="186" spans="2:53" s="207" customFormat="1" ht="14.25" customHeight="1" x14ac:dyDescent="0.25">
      <c r="B186" s="68">
        <v>2024</v>
      </c>
      <c r="C186" s="68">
        <v>891780111</v>
      </c>
      <c r="D186" s="88" t="s">
        <v>64</v>
      </c>
      <c r="E186" s="74" t="s">
        <v>2405</v>
      </c>
      <c r="F186" s="72" t="s">
        <v>2406</v>
      </c>
      <c r="G186" s="67">
        <v>0</v>
      </c>
      <c r="H186" s="67" t="s">
        <v>72</v>
      </c>
      <c r="I186" s="68" t="s">
        <v>723</v>
      </c>
      <c r="J186" s="74" t="s">
        <v>2407</v>
      </c>
      <c r="K186" s="466">
        <v>18433333</v>
      </c>
      <c r="L186" s="68" t="s">
        <v>67</v>
      </c>
      <c r="M186" s="74" t="s">
        <v>2408</v>
      </c>
      <c r="N186" s="459">
        <v>1082936555</v>
      </c>
      <c r="O186" s="454">
        <v>36</v>
      </c>
      <c r="P186" s="455">
        <v>45306</v>
      </c>
      <c r="Q186" s="203">
        <v>734700000</v>
      </c>
      <c r="R186" s="455">
        <v>45314</v>
      </c>
      <c r="S186" s="466">
        <f>+K186</f>
        <v>18433333</v>
      </c>
      <c r="T186" s="67" t="s">
        <v>66</v>
      </c>
      <c r="U186" s="86">
        <v>85155551</v>
      </c>
      <c r="V186" s="74" t="s">
        <v>1493</v>
      </c>
      <c r="W186" s="455">
        <v>45314</v>
      </c>
      <c r="X186" s="455">
        <v>45314</v>
      </c>
      <c r="Y186" s="456" t="s">
        <v>74</v>
      </c>
      <c r="Z186" s="455">
        <v>45473</v>
      </c>
      <c r="AA186" s="251">
        <f t="shared" si="10"/>
        <v>159</v>
      </c>
      <c r="AB186" s="67">
        <v>0</v>
      </c>
      <c r="AC186" s="75">
        <v>0</v>
      </c>
      <c r="AD186" s="67">
        <v>0</v>
      </c>
      <c r="AE186" s="457" t="s">
        <v>74</v>
      </c>
      <c r="AF186" s="251">
        <f t="shared" si="11"/>
        <v>0</v>
      </c>
      <c r="AG186" s="67">
        <v>0</v>
      </c>
      <c r="AH186" s="67">
        <v>0</v>
      </c>
      <c r="AI186" s="457" t="s">
        <v>74</v>
      </c>
      <c r="AJ186" s="67">
        <v>0</v>
      </c>
      <c r="AK186" s="457" t="s">
        <v>74</v>
      </c>
      <c r="AL186" s="457" t="s">
        <v>74</v>
      </c>
      <c r="AM186" s="188">
        <f t="shared" si="12"/>
        <v>0</v>
      </c>
      <c r="AN186" s="463">
        <f>+K186+AC186-AH186</f>
        <v>18433333</v>
      </c>
      <c r="AO186" s="67" t="s">
        <v>66</v>
      </c>
      <c r="AP186" s="491">
        <v>18433333</v>
      </c>
      <c r="AQ186" s="67" t="s">
        <v>94</v>
      </c>
      <c r="AR186" s="74">
        <v>0</v>
      </c>
      <c r="AS186" s="457" t="s">
        <v>74</v>
      </c>
      <c r="AT186" s="496">
        <f t="shared" si="13"/>
        <v>18433333</v>
      </c>
      <c r="AU186" s="203">
        <v>0</v>
      </c>
      <c r="AV186" s="83">
        <f t="shared" si="14"/>
        <v>1</v>
      </c>
      <c r="AW186" s="457" t="s">
        <v>74</v>
      </c>
      <c r="AX186" s="74" t="s">
        <v>80</v>
      </c>
      <c r="AY186" s="458" t="s">
        <v>2409</v>
      </c>
      <c r="AZ186" s="68" t="s">
        <v>66</v>
      </c>
      <c r="BA186" s="68" t="s">
        <v>66</v>
      </c>
    </row>
    <row r="187" spans="2:53" s="207" customFormat="1" ht="14.25" customHeight="1" x14ac:dyDescent="0.25">
      <c r="B187" s="68">
        <v>2024</v>
      </c>
      <c r="C187" s="68">
        <v>891780111</v>
      </c>
      <c r="D187" s="88" t="s">
        <v>64</v>
      </c>
      <c r="E187" s="74" t="s">
        <v>2410</v>
      </c>
      <c r="F187" s="72" t="s">
        <v>2411</v>
      </c>
      <c r="G187" s="67">
        <v>0</v>
      </c>
      <c r="H187" s="67" t="s">
        <v>72</v>
      </c>
      <c r="I187" s="68" t="s">
        <v>723</v>
      </c>
      <c r="J187" s="74" t="s">
        <v>2412</v>
      </c>
      <c r="K187" s="466">
        <v>18550000</v>
      </c>
      <c r="L187" s="68" t="s">
        <v>67</v>
      </c>
      <c r="M187" s="74" t="s">
        <v>2413</v>
      </c>
      <c r="N187" s="459">
        <v>57445651</v>
      </c>
      <c r="O187" s="454">
        <v>36</v>
      </c>
      <c r="P187" s="455">
        <v>45306</v>
      </c>
      <c r="Q187" s="203">
        <v>734700000</v>
      </c>
      <c r="R187" s="455">
        <v>45315</v>
      </c>
      <c r="S187" s="466">
        <f>+K187</f>
        <v>18550000</v>
      </c>
      <c r="T187" s="67" t="s">
        <v>66</v>
      </c>
      <c r="U187" s="86">
        <v>85155551</v>
      </c>
      <c r="V187" s="74" t="s">
        <v>1493</v>
      </c>
      <c r="W187" s="455">
        <v>45315</v>
      </c>
      <c r="X187" s="455">
        <v>45315</v>
      </c>
      <c r="Y187" s="456" t="s">
        <v>74</v>
      </c>
      <c r="Z187" s="455">
        <v>45473</v>
      </c>
      <c r="AA187" s="251">
        <f t="shared" si="10"/>
        <v>158</v>
      </c>
      <c r="AB187" s="67">
        <v>0</v>
      </c>
      <c r="AC187" s="75">
        <v>0</v>
      </c>
      <c r="AD187" s="67">
        <v>0</v>
      </c>
      <c r="AE187" s="457" t="s">
        <v>74</v>
      </c>
      <c r="AF187" s="251">
        <f t="shared" si="11"/>
        <v>0</v>
      </c>
      <c r="AG187" s="67">
        <v>0</v>
      </c>
      <c r="AH187" s="67">
        <v>0</v>
      </c>
      <c r="AI187" s="457" t="s">
        <v>74</v>
      </c>
      <c r="AJ187" s="67">
        <v>0</v>
      </c>
      <c r="AK187" s="457" t="s">
        <v>74</v>
      </c>
      <c r="AL187" s="457" t="s">
        <v>74</v>
      </c>
      <c r="AM187" s="188">
        <f t="shared" si="12"/>
        <v>0</v>
      </c>
      <c r="AN187" s="463">
        <f>+K187+AC187-AH187</f>
        <v>18550000</v>
      </c>
      <c r="AO187" s="67" t="s">
        <v>66</v>
      </c>
      <c r="AP187" s="491">
        <v>18550000</v>
      </c>
      <c r="AQ187" s="67" t="s">
        <v>94</v>
      </c>
      <c r="AR187" s="74">
        <v>0</v>
      </c>
      <c r="AS187" s="457" t="s">
        <v>74</v>
      </c>
      <c r="AT187" s="496">
        <f t="shared" si="13"/>
        <v>18550000</v>
      </c>
      <c r="AU187" s="203">
        <v>0</v>
      </c>
      <c r="AV187" s="83">
        <f t="shared" si="14"/>
        <v>1</v>
      </c>
      <c r="AW187" s="457" t="s">
        <v>74</v>
      </c>
      <c r="AX187" s="74" t="s">
        <v>80</v>
      </c>
      <c r="AY187" s="458" t="s">
        <v>2414</v>
      </c>
      <c r="AZ187" s="68" t="s">
        <v>66</v>
      </c>
      <c r="BA187" s="68" t="s">
        <v>66</v>
      </c>
    </row>
    <row r="188" spans="2:53" s="207" customFormat="1" ht="14.25" customHeight="1" x14ac:dyDescent="0.25">
      <c r="B188" s="68">
        <v>2024</v>
      </c>
      <c r="C188" s="68">
        <v>891780111</v>
      </c>
      <c r="D188" s="88" t="s">
        <v>64</v>
      </c>
      <c r="E188" s="74" t="s">
        <v>2415</v>
      </c>
      <c r="F188" s="72" t="s">
        <v>2416</v>
      </c>
      <c r="G188" s="67">
        <v>0</v>
      </c>
      <c r="H188" s="67" t="s">
        <v>72</v>
      </c>
      <c r="I188" s="68" t="s">
        <v>723</v>
      </c>
      <c r="J188" s="74" t="s">
        <v>2417</v>
      </c>
      <c r="K188" s="466">
        <v>18316667</v>
      </c>
      <c r="L188" s="68" t="s">
        <v>67</v>
      </c>
      <c r="M188" s="74" t="s">
        <v>2418</v>
      </c>
      <c r="N188" s="459">
        <v>12617352</v>
      </c>
      <c r="O188" s="454">
        <v>36</v>
      </c>
      <c r="P188" s="455">
        <v>45306</v>
      </c>
      <c r="Q188" s="203">
        <v>734700000</v>
      </c>
      <c r="R188" s="455">
        <v>45320</v>
      </c>
      <c r="S188" s="466">
        <f>+K188</f>
        <v>18316667</v>
      </c>
      <c r="T188" s="67" t="s">
        <v>66</v>
      </c>
      <c r="U188" s="86">
        <v>85155551</v>
      </c>
      <c r="V188" s="74" t="s">
        <v>1493</v>
      </c>
      <c r="W188" s="455">
        <v>45320</v>
      </c>
      <c r="X188" s="455">
        <v>45320</v>
      </c>
      <c r="Y188" s="456" t="s">
        <v>74</v>
      </c>
      <c r="Z188" s="455">
        <v>45473</v>
      </c>
      <c r="AA188" s="251">
        <f t="shared" si="10"/>
        <v>153</v>
      </c>
      <c r="AB188" s="67">
        <v>0</v>
      </c>
      <c r="AC188" s="75">
        <v>0</v>
      </c>
      <c r="AD188" s="67">
        <v>0</v>
      </c>
      <c r="AE188" s="457" t="s">
        <v>74</v>
      </c>
      <c r="AF188" s="251">
        <f t="shared" si="11"/>
        <v>0</v>
      </c>
      <c r="AG188" s="67">
        <v>0</v>
      </c>
      <c r="AH188" s="67">
        <v>0</v>
      </c>
      <c r="AI188" s="457" t="s">
        <v>74</v>
      </c>
      <c r="AJ188" s="67">
        <v>0</v>
      </c>
      <c r="AK188" s="457" t="s">
        <v>74</v>
      </c>
      <c r="AL188" s="457" t="s">
        <v>74</v>
      </c>
      <c r="AM188" s="188">
        <f t="shared" si="12"/>
        <v>0</v>
      </c>
      <c r="AN188" s="463">
        <f>+K188+AC188-AH188</f>
        <v>18316667</v>
      </c>
      <c r="AO188" s="67" t="s">
        <v>66</v>
      </c>
      <c r="AP188" s="491">
        <v>18316667</v>
      </c>
      <c r="AQ188" s="67" t="s">
        <v>94</v>
      </c>
      <c r="AR188" s="74">
        <v>0</v>
      </c>
      <c r="AS188" s="457" t="s">
        <v>74</v>
      </c>
      <c r="AT188" s="496">
        <f t="shared" si="13"/>
        <v>18316667</v>
      </c>
      <c r="AU188" s="203">
        <v>0</v>
      </c>
      <c r="AV188" s="83">
        <f t="shared" si="14"/>
        <v>1</v>
      </c>
      <c r="AW188" s="457" t="s">
        <v>74</v>
      </c>
      <c r="AX188" s="74" t="s">
        <v>80</v>
      </c>
      <c r="AY188" s="458" t="s">
        <v>2419</v>
      </c>
      <c r="AZ188" s="68" t="s">
        <v>66</v>
      </c>
      <c r="BA188" s="68" t="s">
        <v>66</v>
      </c>
    </row>
    <row r="189" spans="2:53" s="207" customFormat="1" ht="14.25" customHeight="1" x14ac:dyDescent="0.25">
      <c r="B189" s="68">
        <v>2024</v>
      </c>
      <c r="C189" s="68">
        <v>891780111</v>
      </c>
      <c r="D189" s="88" t="s">
        <v>64</v>
      </c>
      <c r="E189" s="74" t="s">
        <v>2420</v>
      </c>
      <c r="F189" s="72" t="s">
        <v>2421</v>
      </c>
      <c r="G189" s="67">
        <v>0</v>
      </c>
      <c r="H189" s="67" t="s">
        <v>72</v>
      </c>
      <c r="I189" s="68" t="s">
        <v>723</v>
      </c>
      <c r="J189" s="74" t="s">
        <v>2422</v>
      </c>
      <c r="K189" s="203">
        <v>17500000</v>
      </c>
      <c r="L189" s="68" t="s">
        <v>67</v>
      </c>
      <c r="M189" s="453" t="s">
        <v>2423</v>
      </c>
      <c r="N189" s="72">
        <v>1143161098</v>
      </c>
      <c r="O189" s="454">
        <v>36</v>
      </c>
      <c r="P189" s="455">
        <v>45306</v>
      </c>
      <c r="Q189" s="203">
        <v>734700000</v>
      </c>
      <c r="R189" s="455">
        <v>45323</v>
      </c>
      <c r="S189" s="203">
        <v>17500000</v>
      </c>
      <c r="T189" s="67" t="s">
        <v>66</v>
      </c>
      <c r="U189" s="86">
        <v>85155551</v>
      </c>
      <c r="V189" s="72" t="s">
        <v>1493</v>
      </c>
      <c r="W189" s="455">
        <v>45323</v>
      </c>
      <c r="X189" s="455">
        <v>45323</v>
      </c>
      <c r="Y189" s="456" t="s">
        <v>74</v>
      </c>
      <c r="Z189" s="455">
        <v>45473</v>
      </c>
      <c r="AA189" s="251">
        <f t="shared" si="10"/>
        <v>150</v>
      </c>
      <c r="AB189" s="67">
        <v>0</v>
      </c>
      <c r="AC189" s="75">
        <v>0</v>
      </c>
      <c r="AD189" s="67">
        <v>0</v>
      </c>
      <c r="AE189" s="457" t="s">
        <v>74</v>
      </c>
      <c r="AF189" s="251">
        <f t="shared" si="11"/>
        <v>0</v>
      </c>
      <c r="AG189" s="67">
        <v>0</v>
      </c>
      <c r="AH189" s="67">
        <v>0</v>
      </c>
      <c r="AI189" s="457" t="s">
        <v>74</v>
      </c>
      <c r="AJ189" s="67">
        <v>0</v>
      </c>
      <c r="AK189" s="457" t="s">
        <v>74</v>
      </c>
      <c r="AL189" s="457" t="s">
        <v>74</v>
      </c>
      <c r="AM189" s="188">
        <f t="shared" si="12"/>
        <v>0</v>
      </c>
      <c r="AN189" s="463">
        <f>+K189+AC189-AH189</f>
        <v>17500000</v>
      </c>
      <c r="AO189" s="67" t="s">
        <v>66</v>
      </c>
      <c r="AP189" s="489">
        <v>17500000</v>
      </c>
      <c r="AQ189" s="67" t="s">
        <v>94</v>
      </c>
      <c r="AR189" s="74">
        <v>0</v>
      </c>
      <c r="AS189" s="457" t="s">
        <v>74</v>
      </c>
      <c r="AT189" s="496">
        <f t="shared" si="13"/>
        <v>17500000</v>
      </c>
      <c r="AU189" s="203">
        <v>0</v>
      </c>
      <c r="AV189" s="83">
        <f t="shared" si="14"/>
        <v>1</v>
      </c>
      <c r="AW189" s="457" t="s">
        <v>74</v>
      </c>
      <c r="AX189" s="74" t="s">
        <v>80</v>
      </c>
      <c r="AY189" s="72" t="s">
        <v>2424</v>
      </c>
      <c r="AZ189" s="68" t="s">
        <v>66</v>
      </c>
      <c r="BA189" s="68" t="s">
        <v>66</v>
      </c>
    </row>
    <row r="190" spans="2:53" s="207" customFormat="1" ht="14.25" customHeight="1" x14ac:dyDescent="0.25">
      <c r="B190" s="68">
        <v>2024</v>
      </c>
      <c r="C190" s="68">
        <v>891780111</v>
      </c>
      <c r="D190" s="88" t="s">
        <v>64</v>
      </c>
      <c r="E190" s="74" t="s">
        <v>2425</v>
      </c>
      <c r="F190" s="72" t="s">
        <v>2426</v>
      </c>
      <c r="G190" s="67">
        <v>0</v>
      </c>
      <c r="H190" s="67" t="s">
        <v>72</v>
      </c>
      <c r="I190" s="68" t="s">
        <v>723</v>
      </c>
      <c r="J190" s="74" t="s">
        <v>2427</v>
      </c>
      <c r="K190" s="203">
        <v>17500000</v>
      </c>
      <c r="L190" s="68" t="s">
        <v>67</v>
      </c>
      <c r="M190" s="453" t="s">
        <v>2428</v>
      </c>
      <c r="N190" s="72">
        <v>1010074079</v>
      </c>
      <c r="O190" s="454">
        <v>39</v>
      </c>
      <c r="P190" s="455">
        <v>45306</v>
      </c>
      <c r="Q190" s="203">
        <v>524300000</v>
      </c>
      <c r="R190" s="455">
        <v>45323</v>
      </c>
      <c r="S190" s="203">
        <v>17500000</v>
      </c>
      <c r="T190" s="67" t="s">
        <v>66</v>
      </c>
      <c r="U190" s="86">
        <v>39049658</v>
      </c>
      <c r="V190" s="72" t="s">
        <v>2429</v>
      </c>
      <c r="W190" s="455">
        <v>45323</v>
      </c>
      <c r="X190" s="455">
        <v>45323</v>
      </c>
      <c r="Y190" s="456" t="s">
        <v>74</v>
      </c>
      <c r="Z190" s="455">
        <v>45473</v>
      </c>
      <c r="AA190" s="251">
        <f t="shared" si="10"/>
        <v>150</v>
      </c>
      <c r="AB190" s="67">
        <v>0</v>
      </c>
      <c r="AC190" s="75">
        <v>0</v>
      </c>
      <c r="AD190" s="67">
        <v>0</v>
      </c>
      <c r="AE190" s="457" t="s">
        <v>74</v>
      </c>
      <c r="AF190" s="251">
        <f t="shared" si="11"/>
        <v>0</v>
      </c>
      <c r="AG190" s="67">
        <v>0</v>
      </c>
      <c r="AH190" s="67">
        <v>0</v>
      </c>
      <c r="AI190" s="457" t="s">
        <v>74</v>
      </c>
      <c r="AJ190" s="67">
        <v>0</v>
      </c>
      <c r="AK190" s="457" t="s">
        <v>74</v>
      </c>
      <c r="AL190" s="457" t="s">
        <v>74</v>
      </c>
      <c r="AM190" s="188">
        <f t="shared" si="12"/>
        <v>0</v>
      </c>
      <c r="AN190" s="463">
        <f>+K190+AC190-AH190</f>
        <v>17500000</v>
      </c>
      <c r="AO190" s="67" t="s">
        <v>66</v>
      </c>
      <c r="AP190" s="489">
        <v>17500000</v>
      </c>
      <c r="AQ190" s="67" t="s">
        <v>94</v>
      </c>
      <c r="AR190" s="74">
        <v>0</v>
      </c>
      <c r="AS190" s="457" t="s">
        <v>74</v>
      </c>
      <c r="AT190" s="496">
        <f t="shared" si="13"/>
        <v>17500000</v>
      </c>
      <c r="AU190" s="203">
        <v>0</v>
      </c>
      <c r="AV190" s="83">
        <f t="shared" si="14"/>
        <v>1</v>
      </c>
      <c r="AW190" s="457" t="s">
        <v>74</v>
      </c>
      <c r="AX190" s="74" t="s">
        <v>80</v>
      </c>
      <c r="AY190" s="72" t="s">
        <v>2430</v>
      </c>
      <c r="AZ190" s="68" t="s">
        <v>66</v>
      </c>
      <c r="BA190" s="68" t="s">
        <v>66</v>
      </c>
    </row>
    <row r="191" spans="2:53" s="207" customFormat="1" ht="14.25" customHeight="1" x14ac:dyDescent="0.25">
      <c r="B191" s="68">
        <v>2024</v>
      </c>
      <c r="C191" s="68">
        <v>891780111</v>
      </c>
      <c r="D191" s="88" t="s">
        <v>64</v>
      </c>
      <c r="E191" s="74" t="s">
        <v>2431</v>
      </c>
      <c r="F191" s="72" t="s">
        <v>2432</v>
      </c>
      <c r="G191" s="67">
        <v>0</v>
      </c>
      <c r="H191" s="67" t="s">
        <v>72</v>
      </c>
      <c r="I191" s="68" t="s">
        <v>723</v>
      </c>
      <c r="J191" s="74" t="s">
        <v>2433</v>
      </c>
      <c r="K191" s="203">
        <v>16000000</v>
      </c>
      <c r="L191" s="68" t="s">
        <v>67</v>
      </c>
      <c r="M191" s="453" t="s">
        <v>2434</v>
      </c>
      <c r="N191" s="72">
        <v>1118868814</v>
      </c>
      <c r="O191" s="454">
        <v>111</v>
      </c>
      <c r="P191" s="455">
        <v>45310</v>
      </c>
      <c r="Q191" s="203">
        <v>376500000</v>
      </c>
      <c r="R191" s="455">
        <v>45323</v>
      </c>
      <c r="S191" s="203">
        <v>16000000</v>
      </c>
      <c r="T191" s="67" t="s">
        <v>66</v>
      </c>
      <c r="U191" s="86">
        <v>63563343</v>
      </c>
      <c r="V191" s="72" t="s">
        <v>2435</v>
      </c>
      <c r="W191" s="455">
        <v>45323</v>
      </c>
      <c r="X191" s="455">
        <v>45323</v>
      </c>
      <c r="Y191" s="456" t="s">
        <v>74</v>
      </c>
      <c r="Z191" s="455">
        <v>45473</v>
      </c>
      <c r="AA191" s="251">
        <f t="shared" si="10"/>
        <v>150</v>
      </c>
      <c r="AB191" s="67">
        <v>0</v>
      </c>
      <c r="AC191" s="75">
        <v>0</v>
      </c>
      <c r="AD191" s="67">
        <v>0</v>
      </c>
      <c r="AE191" s="457" t="s">
        <v>74</v>
      </c>
      <c r="AF191" s="251">
        <f t="shared" si="11"/>
        <v>0</v>
      </c>
      <c r="AG191" s="67">
        <v>0</v>
      </c>
      <c r="AH191" s="67">
        <v>0</v>
      </c>
      <c r="AI191" s="457" t="s">
        <v>74</v>
      </c>
      <c r="AJ191" s="67">
        <v>0</v>
      </c>
      <c r="AK191" s="457" t="s">
        <v>74</v>
      </c>
      <c r="AL191" s="457" t="s">
        <v>74</v>
      </c>
      <c r="AM191" s="188">
        <f t="shared" si="12"/>
        <v>0</v>
      </c>
      <c r="AN191" s="463">
        <f>+K191+AC191-AH191</f>
        <v>16000000</v>
      </c>
      <c r="AO191" s="67" t="s">
        <v>66</v>
      </c>
      <c r="AP191" s="489">
        <v>16000000</v>
      </c>
      <c r="AQ191" s="67" t="s">
        <v>94</v>
      </c>
      <c r="AR191" s="74">
        <v>0</v>
      </c>
      <c r="AS191" s="457" t="s">
        <v>74</v>
      </c>
      <c r="AT191" s="496">
        <f t="shared" si="13"/>
        <v>16000000</v>
      </c>
      <c r="AU191" s="203">
        <v>0</v>
      </c>
      <c r="AV191" s="83">
        <f t="shared" si="14"/>
        <v>1</v>
      </c>
      <c r="AW191" s="457" t="s">
        <v>74</v>
      </c>
      <c r="AX191" s="74" t="s">
        <v>80</v>
      </c>
      <c r="AY191" s="72" t="s">
        <v>2436</v>
      </c>
      <c r="AZ191" s="68" t="s">
        <v>66</v>
      </c>
      <c r="BA191" s="68" t="s">
        <v>66</v>
      </c>
    </row>
    <row r="192" spans="2:53" s="207" customFormat="1" ht="14.25" customHeight="1" x14ac:dyDescent="0.25">
      <c r="B192" s="68">
        <v>2024</v>
      </c>
      <c r="C192" s="68">
        <v>891780111</v>
      </c>
      <c r="D192" s="88" t="s">
        <v>64</v>
      </c>
      <c r="E192" s="74" t="s">
        <v>2437</v>
      </c>
      <c r="F192" s="72" t="s">
        <v>2438</v>
      </c>
      <c r="G192" s="67">
        <v>0</v>
      </c>
      <c r="H192" s="67" t="s">
        <v>72</v>
      </c>
      <c r="I192" s="68" t="s">
        <v>723</v>
      </c>
      <c r="J192" s="74" t="s">
        <v>2439</v>
      </c>
      <c r="K192" s="203">
        <v>18000000</v>
      </c>
      <c r="L192" s="68" t="s">
        <v>67</v>
      </c>
      <c r="M192" s="453" t="s">
        <v>2440</v>
      </c>
      <c r="N192" s="72">
        <v>1082890110</v>
      </c>
      <c r="O192" s="454">
        <v>38</v>
      </c>
      <c r="P192" s="455">
        <v>45306</v>
      </c>
      <c r="Q192" s="203">
        <v>585250000</v>
      </c>
      <c r="R192" s="455">
        <v>45323</v>
      </c>
      <c r="S192" s="203">
        <v>18000000</v>
      </c>
      <c r="T192" s="67" t="s">
        <v>66</v>
      </c>
      <c r="U192" s="86">
        <v>1082884010</v>
      </c>
      <c r="V192" s="72" t="s">
        <v>1589</v>
      </c>
      <c r="W192" s="455">
        <v>45323</v>
      </c>
      <c r="X192" s="455">
        <v>45323</v>
      </c>
      <c r="Y192" s="456" t="s">
        <v>74</v>
      </c>
      <c r="Z192" s="455">
        <v>45473</v>
      </c>
      <c r="AA192" s="251">
        <f t="shared" si="10"/>
        <v>150</v>
      </c>
      <c r="AB192" s="67">
        <v>0</v>
      </c>
      <c r="AC192" s="75">
        <v>0</v>
      </c>
      <c r="AD192" s="67">
        <v>0</v>
      </c>
      <c r="AE192" s="457" t="s">
        <v>74</v>
      </c>
      <c r="AF192" s="251">
        <f t="shared" si="11"/>
        <v>0</v>
      </c>
      <c r="AG192" s="67">
        <v>0</v>
      </c>
      <c r="AH192" s="67">
        <v>0</v>
      </c>
      <c r="AI192" s="457" t="s">
        <v>74</v>
      </c>
      <c r="AJ192" s="67">
        <v>0</v>
      </c>
      <c r="AK192" s="457" t="s">
        <v>74</v>
      </c>
      <c r="AL192" s="457" t="s">
        <v>74</v>
      </c>
      <c r="AM192" s="188">
        <f t="shared" si="12"/>
        <v>0</v>
      </c>
      <c r="AN192" s="463">
        <f>+K192+AC192-AH192</f>
        <v>18000000</v>
      </c>
      <c r="AO192" s="67" t="s">
        <v>66</v>
      </c>
      <c r="AP192" s="489">
        <v>18000000</v>
      </c>
      <c r="AQ192" s="67" t="s">
        <v>94</v>
      </c>
      <c r="AR192" s="74">
        <v>0</v>
      </c>
      <c r="AS192" s="457" t="s">
        <v>74</v>
      </c>
      <c r="AT192" s="496">
        <f t="shared" si="13"/>
        <v>18000000</v>
      </c>
      <c r="AU192" s="203">
        <v>0</v>
      </c>
      <c r="AV192" s="83">
        <f t="shared" si="14"/>
        <v>1</v>
      </c>
      <c r="AW192" s="457" t="s">
        <v>74</v>
      </c>
      <c r="AX192" s="74" t="s">
        <v>80</v>
      </c>
      <c r="AY192" s="72" t="s">
        <v>2441</v>
      </c>
      <c r="AZ192" s="68" t="s">
        <v>66</v>
      </c>
      <c r="BA192" s="68" t="s">
        <v>66</v>
      </c>
    </row>
    <row r="193" spans="2:53" s="207" customFormat="1" ht="14.25" customHeight="1" x14ac:dyDescent="0.25">
      <c r="B193" s="68">
        <v>2024</v>
      </c>
      <c r="C193" s="68">
        <v>891780111</v>
      </c>
      <c r="D193" s="88" t="s">
        <v>64</v>
      </c>
      <c r="E193" s="74" t="s">
        <v>2442</v>
      </c>
      <c r="F193" s="72" t="s">
        <v>2443</v>
      </c>
      <c r="G193" s="67">
        <v>0</v>
      </c>
      <c r="H193" s="67" t="s">
        <v>72</v>
      </c>
      <c r="I193" s="68" t="s">
        <v>723</v>
      </c>
      <c r="J193" s="74" t="s">
        <v>2444</v>
      </c>
      <c r="K193" s="203">
        <v>19000000</v>
      </c>
      <c r="L193" s="68" t="s">
        <v>67</v>
      </c>
      <c r="M193" s="453" t="s">
        <v>2445</v>
      </c>
      <c r="N193" s="72">
        <v>1082957323</v>
      </c>
      <c r="O193" s="454">
        <v>38</v>
      </c>
      <c r="P193" s="455">
        <v>45306</v>
      </c>
      <c r="Q193" s="203">
        <v>585250000</v>
      </c>
      <c r="R193" s="455">
        <v>45323</v>
      </c>
      <c r="S193" s="203">
        <v>19000000</v>
      </c>
      <c r="T193" s="67" t="s">
        <v>66</v>
      </c>
      <c r="U193" s="86">
        <v>1082884010</v>
      </c>
      <c r="V193" s="72" t="s">
        <v>1589</v>
      </c>
      <c r="W193" s="455">
        <v>45323</v>
      </c>
      <c r="X193" s="455">
        <v>45323</v>
      </c>
      <c r="Y193" s="456" t="s">
        <v>74</v>
      </c>
      <c r="Z193" s="455">
        <v>45473</v>
      </c>
      <c r="AA193" s="251">
        <f t="shared" si="10"/>
        <v>150</v>
      </c>
      <c r="AB193" s="67">
        <v>0</v>
      </c>
      <c r="AC193" s="75">
        <v>0</v>
      </c>
      <c r="AD193" s="67">
        <v>0</v>
      </c>
      <c r="AE193" s="457" t="s">
        <v>74</v>
      </c>
      <c r="AF193" s="251">
        <f t="shared" si="11"/>
        <v>0</v>
      </c>
      <c r="AG193" s="67">
        <v>0</v>
      </c>
      <c r="AH193" s="67">
        <v>0</v>
      </c>
      <c r="AI193" s="457" t="s">
        <v>74</v>
      </c>
      <c r="AJ193" s="67">
        <v>0</v>
      </c>
      <c r="AK193" s="457" t="s">
        <v>74</v>
      </c>
      <c r="AL193" s="457" t="s">
        <v>74</v>
      </c>
      <c r="AM193" s="188">
        <f t="shared" si="12"/>
        <v>0</v>
      </c>
      <c r="AN193" s="463">
        <f>+K193+AC193-AH193</f>
        <v>19000000</v>
      </c>
      <c r="AO193" s="67" t="s">
        <v>66</v>
      </c>
      <c r="AP193" s="489">
        <v>19000000</v>
      </c>
      <c r="AQ193" s="67" t="s">
        <v>94</v>
      </c>
      <c r="AR193" s="74">
        <v>0</v>
      </c>
      <c r="AS193" s="457" t="s">
        <v>74</v>
      </c>
      <c r="AT193" s="496">
        <f t="shared" si="13"/>
        <v>19000000</v>
      </c>
      <c r="AU193" s="203">
        <v>0</v>
      </c>
      <c r="AV193" s="83">
        <f t="shared" si="14"/>
        <v>1</v>
      </c>
      <c r="AW193" s="457" t="s">
        <v>74</v>
      </c>
      <c r="AX193" s="74" t="s">
        <v>80</v>
      </c>
      <c r="AY193" s="72" t="s">
        <v>2446</v>
      </c>
      <c r="AZ193" s="68" t="s">
        <v>66</v>
      </c>
      <c r="BA193" s="68" t="s">
        <v>66</v>
      </c>
    </row>
    <row r="194" spans="2:53" s="207" customFormat="1" ht="14.25" customHeight="1" x14ac:dyDescent="0.25">
      <c r="B194" s="68">
        <v>2024</v>
      </c>
      <c r="C194" s="68">
        <v>891780111</v>
      </c>
      <c r="D194" s="88" t="s">
        <v>64</v>
      </c>
      <c r="E194" s="74" t="s">
        <v>2447</v>
      </c>
      <c r="F194" s="72" t="s">
        <v>2448</v>
      </c>
      <c r="G194" s="67">
        <v>0</v>
      </c>
      <c r="H194" s="67" t="s">
        <v>72</v>
      </c>
      <c r="I194" s="68" t="s">
        <v>723</v>
      </c>
      <c r="J194" s="74" t="s">
        <v>2449</v>
      </c>
      <c r="K194" s="203">
        <v>13500000</v>
      </c>
      <c r="L194" s="68" t="s">
        <v>67</v>
      </c>
      <c r="M194" s="453" t="s">
        <v>2450</v>
      </c>
      <c r="N194" s="72">
        <v>1082906452</v>
      </c>
      <c r="O194" s="454">
        <v>39</v>
      </c>
      <c r="P194" s="455">
        <v>45306</v>
      </c>
      <c r="Q194" s="203">
        <v>524300000</v>
      </c>
      <c r="R194" s="455">
        <v>45323</v>
      </c>
      <c r="S194" s="203">
        <v>13500000</v>
      </c>
      <c r="T194" s="67" t="s">
        <v>66</v>
      </c>
      <c r="U194" s="86">
        <v>39049658</v>
      </c>
      <c r="V194" s="72" t="s">
        <v>2429</v>
      </c>
      <c r="W194" s="455">
        <v>45323</v>
      </c>
      <c r="X194" s="455">
        <v>45323</v>
      </c>
      <c r="Y194" s="456" t="s">
        <v>74</v>
      </c>
      <c r="Z194" s="455">
        <v>45412</v>
      </c>
      <c r="AA194" s="251">
        <f t="shared" si="10"/>
        <v>89</v>
      </c>
      <c r="AB194" s="67">
        <v>0</v>
      </c>
      <c r="AC194" s="75">
        <v>0</v>
      </c>
      <c r="AD194" s="67">
        <v>0</v>
      </c>
      <c r="AE194" s="457" t="s">
        <v>74</v>
      </c>
      <c r="AF194" s="251">
        <f t="shared" si="11"/>
        <v>0</v>
      </c>
      <c r="AG194" s="67">
        <v>0</v>
      </c>
      <c r="AH194" s="67">
        <v>0</v>
      </c>
      <c r="AI194" s="457" t="s">
        <v>74</v>
      </c>
      <c r="AJ194" s="67">
        <v>0</v>
      </c>
      <c r="AK194" s="457" t="s">
        <v>74</v>
      </c>
      <c r="AL194" s="457" t="s">
        <v>74</v>
      </c>
      <c r="AM194" s="188">
        <f t="shared" si="12"/>
        <v>0</v>
      </c>
      <c r="AN194" s="463">
        <f>+K194+AC194-AH194</f>
        <v>13500000</v>
      </c>
      <c r="AO194" s="67" t="s">
        <v>66</v>
      </c>
      <c r="AP194" s="489">
        <v>13500000</v>
      </c>
      <c r="AQ194" s="67" t="s">
        <v>94</v>
      </c>
      <c r="AR194" s="74">
        <v>0</v>
      </c>
      <c r="AS194" s="457" t="s">
        <v>74</v>
      </c>
      <c r="AT194" s="496">
        <f t="shared" si="13"/>
        <v>13500000</v>
      </c>
      <c r="AU194" s="203">
        <v>0</v>
      </c>
      <c r="AV194" s="83">
        <f t="shared" si="14"/>
        <v>1</v>
      </c>
      <c r="AW194" s="457" t="s">
        <v>74</v>
      </c>
      <c r="AX194" s="74" t="s">
        <v>80</v>
      </c>
      <c r="AY194" s="72" t="s">
        <v>2451</v>
      </c>
      <c r="AZ194" s="68" t="s">
        <v>66</v>
      </c>
      <c r="BA194" s="68" t="s">
        <v>66</v>
      </c>
    </row>
    <row r="195" spans="2:53" s="207" customFormat="1" ht="14.25" customHeight="1" x14ac:dyDescent="0.25">
      <c r="B195" s="68">
        <v>2024</v>
      </c>
      <c r="C195" s="68">
        <v>891780111</v>
      </c>
      <c r="D195" s="88" t="s">
        <v>64</v>
      </c>
      <c r="E195" s="74" t="s">
        <v>2452</v>
      </c>
      <c r="F195" s="72" t="s">
        <v>2453</v>
      </c>
      <c r="G195" s="67">
        <v>0</v>
      </c>
      <c r="H195" s="67" t="s">
        <v>72</v>
      </c>
      <c r="I195" s="68" t="s">
        <v>723</v>
      </c>
      <c r="J195" s="74" t="s">
        <v>2454</v>
      </c>
      <c r="K195" s="203">
        <v>16000000</v>
      </c>
      <c r="L195" s="68" t="s">
        <v>67</v>
      </c>
      <c r="M195" s="453" t="s">
        <v>2455</v>
      </c>
      <c r="N195" s="72">
        <v>1129504010</v>
      </c>
      <c r="O195" s="454">
        <v>111</v>
      </c>
      <c r="P195" s="455">
        <v>45310</v>
      </c>
      <c r="Q195" s="203">
        <v>376500000</v>
      </c>
      <c r="R195" s="455">
        <v>45323</v>
      </c>
      <c r="S195" s="203">
        <f>16000000+AC195</f>
        <v>21200000</v>
      </c>
      <c r="T195" s="67" t="s">
        <v>66</v>
      </c>
      <c r="U195" s="86">
        <v>63563343</v>
      </c>
      <c r="V195" s="72" t="s">
        <v>2435</v>
      </c>
      <c r="W195" s="455">
        <v>45323</v>
      </c>
      <c r="X195" s="455">
        <v>45323</v>
      </c>
      <c r="Y195" s="456" t="s">
        <v>74</v>
      </c>
      <c r="Z195" s="455">
        <v>45473</v>
      </c>
      <c r="AA195" s="251">
        <f t="shared" si="10"/>
        <v>150</v>
      </c>
      <c r="AB195" s="67">
        <v>1</v>
      </c>
      <c r="AC195" s="75">
        <v>5200000</v>
      </c>
      <c r="AD195" s="67">
        <v>0</v>
      </c>
      <c r="AE195" s="457" t="s">
        <v>74</v>
      </c>
      <c r="AF195" s="251">
        <f t="shared" si="11"/>
        <v>0</v>
      </c>
      <c r="AG195" s="67">
        <v>0</v>
      </c>
      <c r="AH195" s="67">
        <v>0</v>
      </c>
      <c r="AI195" s="457" t="s">
        <v>74</v>
      </c>
      <c r="AJ195" s="67">
        <v>0</v>
      </c>
      <c r="AK195" s="457" t="s">
        <v>74</v>
      </c>
      <c r="AL195" s="457" t="s">
        <v>74</v>
      </c>
      <c r="AM195" s="188">
        <f t="shared" si="12"/>
        <v>0</v>
      </c>
      <c r="AN195" s="463">
        <f>+K195+AC195-AH195</f>
        <v>21200000</v>
      </c>
      <c r="AO195" s="67" t="s">
        <v>66</v>
      </c>
      <c r="AP195" s="489">
        <v>16000000</v>
      </c>
      <c r="AQ195" s="67" t="s">
        <v>94</v>
      </c>
      <c r="AR195" s="74">
        <v>0</v>
      </c>
      <c r="AS195" s="457" t="s">
        <v>74</v>
      </c>
      <c r="AT195" s="496">
        <f t="shared" si="13"/>
        <v>21200000</v>
      </c>
      <c r="AU195" s="203">
        <v>0</v>
      </c>
      <c r="AV195" s="83">
        <f t="shared" si="14"/>
        <v>1</v>
      </c>
      <c r="AW195" s="457" t="s">
        <v>74</v>
      </c>
      <c r="AX195" s="74" t="s">
        <v>80</v>
      </c>
      <c r="AY195" s="72" t="s">
        <v>2456</v>
      </c>
      <c r="AZ195" s="68" t="s">
        <v>66</v>
      </c>
      <c r="BA195" s="68" t="s">
        <v>66</v>
      </c>
    </row>
    <row r="196" spans="2:53" s="207" customFormat="1" ht="14.25" customHeight="1" x14ac:dyDescent="0.25">
      <c r="B196" s="68">
        <v>2024</v>
      </c>
      <c r="C196" s="68">
        <v>891780111</v>
      </c>
      <c r="D196" s="88" t="s">
        <v>64</v>
      </c>
      <c r="E196" s="74" t="s">
        <v>2457</v>
      </c>
      <c r="F196" s="72" t="s">
        <v>2458</v>
      </c>
      <c r="G196" s="67">
        <v>0</v>
      </c>
      <c r="H196" s="67" t="s">
        <v>72</v>
      </c>
      <c r="I196" s="68" t="s">
        <v>723</v>
      </c>
      <c r="J196" s="74" t="s">
        <v>2459</v>
      </c>
      <c r="K196" s="203">
        <v>17500000</v>
      </c>
      <c r="L196" s="68" t="s">
        <v>67</v>
      </c>
      <c r="M196" s="453" t="s">
        <v>2460</v>
      </c>
      <c r="N196" s="72">
        <v>1010124615</v>
      </c>
      <c r="O196" s="454">
        <v>111</v>
      </c>
      <c r="P196" s="455">
        <v>45310</v>
      </c>
      <c r="Q196" s="203">
        <v>376500000</v>
      </c>
      <c r="R196" s="455">
        <v>45323</v>
      </c>
      <c r="S196" s="203">
        <v>17500000</v>
      </c>
      <c r="T196" s="67" t="s">
        <v>66</v>
      </c>
      <c r="U196" s="86">
        <v>63563343</v>
      </c>
      <c r="V196" s="72" t="s">
        <v>2435</v>
      </c>
      <c r="W196" s="455">
        <v>45323</v>
      </c>
      <c r="X196" s="455">
        <v>45323</v>
      </c>
      <c r="Y196" s="456" t="s">
        <v>74</v>
      </c>
      <c r="Z196" s="455">
        <v>45473</v>
      </c>
      <c r="AA196" s="251">
        <f t="shared" si="10"/>
        <v>150</v>
      </c>
      <c r="AB196" s="67">
        <v>0</v>
      </c>
      <c r="AC196" s="75">
        <v>0</v>
      </c>
      <c r="AD196" s="67">
        <v>0</v>
      </c>
      <c r="AE196" s="457" t="s">
        <v>74</v>
      </c>
      <c r="AF196" s="251">
        <f t="shared" si="11"/>
        <v>0</v>
      </c>
      <c r="AG196" s="67">
        <v>0</v>
      </c>
      <c r="AH196" s="67">
        <v>0</v>
      </c>
      <c r="AI196" s="457" t="s">
        <v>74</v>
      </c>
      <c r="AJ196" s="67">
        <v>0</v>
      </c>
      <c r="AK196" s="457" t="s">
        <v>74</v>
      </c>
      <c r="AL196" s="457" t="s">
        <v>74</v>
      </c>
      <c r="AM196" s="188">
        <f t="shared" si="12"/>
        <v>0</v>
      </c>
      <c r="AN196" s="463">
        <f>+K196+AC196-AH196</f>
        <v>17500000</v>
      </c>
      <c r="AO196" s="67" t="s">
        <v>66</v>
      </c>
      <c r="AP196" s="489">
        <v>17500000</v>
      </c>
      <c r="AQ196" s="67" t="s">
        <v>94</v>
      </c>
      <c r="AR196" s="74">
        <v>0</v>
      </c>
      <c r="AS196" s="457" t="s">
        <v>74</v>
      </c>
      <c r="AT196" s="496">
        <f t="shared" si="13"/>
        <v>17500000</v>
      </c>
      <c r="AU196" s="203">
        <v>0</v>
      </c>
      <c r="AV196" s="83">
        <f t="shared" si="14"/>
        <v>1</v>
      </c>
      <c r="AW196" s="457" t="s">
        <v>74</v>
      </c>
      <c r="AX196" s="74" t="s">
        <v>80</v>
      </c>
      <c r="AY196" s="72" t="s">
        <v>2461</v>
      </c>
      <c r="AZ196" s="68" t="s">
        <v>66</v>
      </c>
      <c r="BA196" s="68" t="s">
        <v>66</v>
      </c>
    </row>
    <row r="197" spans="2:53" s="207" customFormat="1" ht="14.25" customHeight="1" x14ac:dyDescent="0.25">
      <c r="B197" s="68">
        <v>2024</v>
      </c>
      <c r="C197" s="68">
        <v>891780111</v>
      </c>
      <c r="D197" s="88" t="s">
        <v>64</v>
      </c>
      <c r="E197" s="74" t="s">
        <v>2462</v>
      </c>
      <c r="F197" s="72" t="s">
        <v>2463</v>
      </c>
      <c r="G197" s="67">
        <v>0</v>
      </c>
      <c r="H197" s="67" t="s">
        <v>72</v>
      </c>
      <c r="I197" s="68" t="s">
        <v>723</v>
      </c>
      <c r="J197" s="74" t="s">
        <v>2464</v>
      </c>
      <c r="K197" s="203">
        <v>17500000</v>
      </c>
      <c r="L197" s="68" t="s">
        <v>67</v>
      </c>
      <c r="M197" s="453" t="s">
        <v>2465</v>
      </c>
      <c r="N197" s="72">
        <v>1082984823</v>
      </c>
      <c r="O197" s="454">
        <v>184</v>
      </c>
      <c r="P197" s="455">
        <v>45321</v>
      </c>
      <c r="Q197" s="203">
        <v>210000000</v>
      </c>
      <c r="R197" s="455">
        <v>45323</v>
      </c>
      <c r="S197" s="203">
        <v>17500000</v>
      </c>
      <c r="T197" s="67" t="s">
        <v>66</v>
      </c>
      <c r="U197" s="86">
        <v>85472020</v>
      </c>
      <c r="V197" s="72" t="s">
        <v>2466</v>
      </c>
      <c r="W197" s="455">
        <v>45323</v>
      </c>
      <c r="X197" s="455">
        <v>45323</v>
      </c>
      <c r="Y197" s="456" t="s">
        <v>74</v>
      </c>
      <c r="Z197" s="455">
        <v>45473</v>
      </c>
      <c r="AA197" s="251">
        <f t="shared" si="10"/>
        <v>150</v>
      </c>
      <c r="AB197" s="67">
        <v>0</v>
      </c>
      <c r="AC197" s="75">
        <v>0</v>
      </c>
      <c r="AD197" s="67">
        <v>0</v>
      </c>
      <c r="AE197" s="457" t="s">
        <v>74</v>
      </c>
      <c r="AF197" s="251">
        <f t="shared" si="11"/>
        <v>0</v>
      </c>
      <c r="AG197" s="67">
        <v>0</v>
      </c>
      <c r="AH197" s="67">
        <v>0</v>
      </c>
      <c r="AI197" s="457" t="s">
        <v>74</v>
      </c>
      <c r="AJ197" s="67">
        <v>0</v>
      </c>
      <c r="AK197" s="457" t="s">
        <v>74</v>
      </c>
      <c r="AL197" s="457" t="s">
        <v>74</v>
      </c>
      <c r="AM197" s="188">
        <f t="shared" si="12"/>
        <v>0</v>
      </c>
      <c r="AN197" s="463">
        <f>+K197+AC197-AH197</f>
        <v>17500000</v>
      </c>
      <c r="AO197" s="67" t="s">
        <v>66</v>
      </c>
      <c r="AP197" s="489">
        <v>17500000</v>
      </c>
      <c r="AQ197" s="67" t="s">
        <v>94</v>
      </c>
      <c r="AR197" s="74">
        <v>0</v>
      </c>
      <c r="AS197" s="457" t="s">
        <v>74</v>
      </c>
      <c r="AT197" s="496">
        <f t="shared" si="13"/>
        <v>17500000</v>
      </c>
      <c r="AU197" s="203">
        <v>0</v>
      </c>
      <c r="AV197" s="83">
        <f t="shared" si="14"/>
        <v>1</v>
      </c>
      <c r="AW197" s="457" t="s">
        <v>74</v>
      </c>
      <c r="AX197" s="74" t="s">
        <v>80</v>
      </c>
      <c r="AY197" s="72" t="s">
        <v>2467</v>
      </c>
      <c r="AZ197" s="68" t="s">
        <v>66</v>
      </c>
      <c r="BA197" s="68" t="s">
        <v>66</v>
      </c>
    </row>
    <row r="198" spans="2:53" s="207" customFormat="1" ht="14.25" customHeight="1" x14ac:dyDescent="0.25">
      <c r="B198" s="68">
        <v>2024</v>
      </c>
      <c r="C198" s="68">
        <v>891780111</v>
      </c>
      <c r="D198" s="88" t="s">
        <v>64</v>
      </c>
      <c r="E198" s="74" t="s">
        <v>2468</v>
      </c>
      <c r="F198" s="72" t="s">
        <v>2469</v>
      </c>
      <c r="G198" s="67">
        <v>0</v>
      </c>
      <c r="H198" s="67" t="s">
        <v>72</v>
      </c>
      <c r="I198" s="68" t="s">
        <v>723</v>
      </c>
      <c r="J198" s="74" t="s">
        <v>2470</v>
      </c>
      <c r="K198" s="203">
        <v>15000000</v>
      </c>
      <c r="L198" s="68" t="s">
        <v>67</v>
      </c>
      <c r="M198" s="453" t="s">
        <v>2471</v>
      </c>
      <c r="N198" s="72">
        <v>1082982365</v>
      </c>
      <c r="O198" s="454">
        <v>184</v>
      </c>
      <c r="P198" s="455">
        <v>45321</v>
      </c>
      <c r="Q198" s="203">
        <v>210000000</v>
      </c>
      <c r="R198" s="455">
        <v>45323</v>
      </c>
      <c r="S198" s="203">
        <v>15000000</v>
      </c>
      <c r="T198" s="67" t="s">
        <v>66</v>
      </c>
      <c r="U198" s="86">
        <v>94449083</v>
      </c>
      <c r="V198" s="72" t="s">
        <v>2472</v>
      </c>
      <c r="W198" s="455">
        <v>45323</v>
      </c>
      <c r="X198" s="455">
        <v>45323</v>
      </c>
      <c r="Y198" s="456" t="s">
        <v>74</v>
      </c>
      <c r="Z198" s="455">
        <v>45473</v>
      </c>
      <c r="AA198" s="251">
        <f t="shared" si="10"/>
        <v>150</v>
      </c>
      <c r="AB198" s="67">
        <v>0</v>
      </c>
      <c r="AC198" s="75">
        <v>0</v>
      </c>
      <c r="AD198" s="67">
        <v>0</v>
      </c>
      <c r="AE198" s="457" t="s">
        <v>74</v>
      </c>
      <c r="AF198" s="251">
        <f t="shared" si="11"/>
        <v>0</v>
      </c>
      <c r="AG198" s="67">
        <v>0</v>
      </c>
      <c r="AH198" s="67">
        <v>0</v>
      </c>
      <c r="AI198" s="457" t="s">
        <v>74</v>
      </c>
      <c r="AJ198" s="67">
        <v>0</v>
      </c>
      <c r="AK198" s="457" t="s">
        <v>74</v>
      </c>
      <c r="AL198" s="457" t="s">
        <v>74</v>
      </c>
      <c r="AM198" s="188">
        <f t="shared" si="12"/>
        <v>0</v>
      </c>
      <c r="AN198" s="463">
        <f>+K198+AC198-AH198</f>
        <v>15000000</v>
      </c>
      <c r="AO198" s="67" t="s">
        <v>66</v>
      </c>
      <c r="AP198" s="489">
        <v>15000000</v>
      </c>
      <c r="AQ198" s="67" t="s">
        <v>94</v>
      </c>
      <c r="AR198" s="74">
        <v>0</v>
      </c>
      <c r="AS198" s="457" t="s">
        <v>74</v>
      </c>
      <c r="AT198" s="496">
        <f t="shared" si="13"/>
        <v>15000000</v>
      </c>
      <c r="AU198" s="203">
        <v>0</v>
      </c>
      <c r="AV198" s="83">
        <f t="shared" si="14"/>
        <v>1</v>
      </c>
      <c r="AW198" s="457" t="s">
        <v>74</v>
      </c>
      <c r="AX198" s="74" t="s">
        <v>80</v>
      </c>
      <c r="AY198" s="72" t="s">
        <v>2473</v>
      </c>
      <c r="AZ198" s="68" t="s">
        <v>66</v>
      </c>
      <c r="BA198" s="68" t="s">
        <v>66</v>
      </c>
    </row>
    <row r="199" spans="2:53" s="207" customFormat="1" ht="14.25" customHeight="1" x14ac:dyDescent="0.25">
      <c r="B199" s="68">
        <v>2024</v>
      </c>
      <c r="C199" s="68">
        <v>891780111</v>
      </c>
      <c r="D199" s="88" t="s">
        <v>64</v>
      </c>
      <c r="E199" s="74" t="s">
        <v>2474</v>
      </c>
      <c r="F199" s="72" t="s">
        <v>2475</v>
      </c>
      <c r="G199" s="67">
        <v>0</v>
      </c>
      <c r="H199" s="67" t="s">
        <v>72</v>
      </c>
      <c r="I199" s="68" t="s">
        <v>723</v>
      </c>
      <c r="J199" s="74" t="s">
        <v>2476</v>
      </c>
      <c r="K199" s="203">
        <v>17500000</v>
      </c>
      <c r="L199" s="68" t="s">
        <v>67</v>
      </c>
      <c r="M199" s="453" t="s">
        <v>2477</v>
      </c>
      <c r="N199" s="459">
        <v>57466061</v>
      </c>
      <c r="O199" s="454">
        <v>34</v>
      </c>
      <c r="P199" s="455">
        <v>45306</v>
      </c>
      <c r="Q199" s="203">
        <v>305400000</v>
      </c>
      <c r="R199" s="455">
        <v>45323</v>
      </c>
      <c r="S199" s="203">
        <v>17500000</v>
      </c>
      <c r="T199" s="67" t="s">
        <v>66</v>
      </c>
      <c r="U199" s="86">
        <v>1082903415</v>
      </c>
      <c r="V199" s="72" t="s">
        <v>2478</v>
      </c>
      <c r="W199" s="455">
        <v>45323</v>
      </c>
      <c r="X199" s="455">
        <v>45323</v>
      </c>
      <c r="Y199" s="456" t="s">
        <v>74</v>
      </c>
      <c r="Z199" s="455">
        <v>45473</v>
      </c>
      <c r="AA199" s="251">
        <f t="shared" si="10"/>
        <v>150</v>
      </c>
      <c r="AB199" s="67">
        <v>0</v>
      </c>
      <c r="AC199" s="75">
        <v>0</v>
      </c>
      <c r="AD199" s="67">
        <v>0</v>
      </c>
      <c r="AE199" s="457" t="s">
        <v>74</v>
      </c>
      <c r="AF199" s="251">
        <f t="shared" si="11"/>
        <v>0</v>
      </c>
      <c r="AG199" s="67">
        <v>0</v>
      </c>
      <c r="AH199" s="67">
        <v>0</v>
      </c>
      <c r="AI199" s="457" t="s">
        <v>74</v>
      </c>
      <c r="AJ199" s="67">
        <v>0</v>
      </c>
      <c r="AK199" s="457" t="s">
        <v>74</v>
      </c>
      <c r="AL199" s="457" t="s">
        <v>74</v>
      </c>
      <c r="AM199" s="188">
        <f t="shared" si="12"/>
        <v>0</v>
      </c>
      <c r="AN199" s="463">
        <f>+K199+AC199-AH199</f>
        <v>17500000</v>
      </c>
      <c r="AO199" s="67" t="s">
        <v>66</v>
      </c>
      <c r="AP199" s="489">
        <v>17500000</v>
      </c>
      <c r="AQ199" s="67" t="s">
        <v>94</v>
      </c>
      <c r="AR199" s="74">
        <v>0</v>
      </c>
      <c r="AS199" s="457" t="s">
        <v>74</v>
      </c>
      <c r="AT199" s="496">
        <f t="shared" si="13"/>
        <v>17500000</v>
      </c>
      <c r="AU199" s="203">
        <v>0</v>
      </c>
      <c r="AV199" s="83">
        <f t="shared" si="14"/>
        <v>1</v>
      </c>
      <c r="AW199" s="457" t="s">
        <v>74</v>
      </c>
      <c r="AX199" s="74" t="s">
        <v>80</v>
      </c>
      <c r="AY199" s="72" t="s">
        <v>2479</v>
      </c>
      <c r="AZ199" s="68" t="s">
        <v>66</v>
      </c>
      <c r="BA199" s="68" t="s">
        <v>66</v>
      </c>
    </row>
    <row r="200" spans="2:53" s="207" customFormat="1" ht="14.25" customHeight="1" x14ac:dyDescent="0.25">
      <c r="B200" s="68">
        <v>2024</v>
      </c>
      <c r="C200" s="68">
        <v>891780111</v>
      </c>
      <c r="D200" s="88" t="s">
        <v>64</v>
      </c>
      <c r="E200" s="74" t="s">
        <v>2480</v>
      </c>
      <c r="F200" s="72" t="s">
        <v>2481</v>
      </c>
      <c r="G200" s="67">
        <v>0</v>
      </c>
      <c r="H200" s="67" t="s">
        <v>72</v>
      </c>
      <c r="I200" s="68" t="s">
        <v>723</v>
      </c>
      <c r="J200" s="74" t="s">
        <v>2482</v>
      </c>
      <c r="K200" s="203">
        <v>17500000</v>
      </c>
      <c r="L200" s="68" t="s">
        <v>67</v>
      </c>
      <c r="M200" s="453" t="s">
        <v>2483</v>
      </c>
      <c r="N200" s="72">
        <v>1082989734</v>
      </c>
      <c r="O200" s="454">
        <v>111</v>
      </c>
      <c r="P200" s="455">
        <v>45310</v>
      </c>
      <c r="Q200" s="203">
        <v>376500000</v>
      </c>
      <c r="R200" s="455">
        <v>45323</v>
      </c>
      <c r="S200" s="203">
        <v>17500000</v>
      </c>
      <c r="T200" s="67" t="s">
        <v>66</v>
      </c>
      <c r="U200" s="86">
        <v>63563343</v>
      </c>
      <c r="V200" s="72" t="s">
        <v>2484</v>
      </c>
      <c r="W200" s="455">
        <v>45323</v>
      </c>
      <c r="X200" s="455">
        <v>45323</v>
      </c>
      <c r="Y200" s="456" t="s">
        <v>74</v>
      </c>
      <c r="Z200" s="455">
        <v>45473</v>
      </c>
      <c r="AA200" s="251">
        <f t="shared" si="10"/>
        <v>150</v>
      </c>
      <c r="AB200" s="67">
        <v>0</v>
      </c>
      <c r="AC200" s="75">
        <v>0</v>
      </c>
      <c r="AD200" s="67">
        <v>0</v>
      </c>
      <c r="AE200" s="457" t="s">
        <v>74</v>
      </c>
      <c r="AF200" s="251">
        <f t="shared" si="11"/>
        <v>0</v>
      </c>
      <c r="AG200" s="67">
        <v>0</v>
      </c>
      <c r="AH200" s="67">
        <v>0</v>
      </c>
      <c r="AI200" s="457" t="s">
        <v>74</v>
      </c>
      <c r="AJ200" s="67">
        <v>0</v>
      </c>
      <c r="AK200" s="457" t="s">
        <v>74</v>
      </c>
      <c r="AL200" s="457" t="s">
        <v>74</v>
      </c>
      <c r="AM200" s="188">
        <f t="shared" si="12"/>
        <v>0</v>
      </c>
      <c r="AN200" s="463">
        <f>+K200+AC200-AH200</f>
        <v>17500000</v>
      </c>
      <c r="AO200" s="67" t="s">
        <v>66</v>
      </c>
      <c r="AP200" s="489">
        <v>17500000</v>
      </c>
      <c r="AQ200" s="67" t="s">
        <v>94</v>
      </c>
      <c r="AR200" s="74">
        <v>0</v>
      </c>
      <c r="AS200" s="457" t="s">
        <v>74</v>
      </c>
      <c r="AT200" s="496">
        <f t="shared" si="13"/>
        <v>17500000</v>
      </c>
      <c r="AU200" s="203">
        <v>0</v>
      </c>
      <c r="AV200" s="83">
        <f t="shared" si="14"/>
        <v>1</v>
      </c>
      <c r="AW200" s="457" t="s">
        <v>74</v>
      </c>
      <c r="AX200" s="74" t="s">
        <v>80</v>
      </c>
      <c r="AY200" s="72" t="s">
        <v>2485</v>
      </c>
      <c r="AZ200" s="68" t="s">
        <v>66</v>
      </c>
      <c r="BA200" s="68" t="s">
        <v>66</v>
      </c>
    </row>
    <row r="201" spans="2:53" s="207" customFormat="1" ht="14.25" customHeight="1" x14ac:dyDescent="0.25">
      <c r="B201" s="68">
        <v>2024</v>
      </c>
      <c r="C201" s="68">
        <v>891780111</v>
      </c>
      <c r="D201" s="88" t="s">
        <v>64</v>
      </c>
      <c r="E201" s="74" t="s">
        <v>2486</v>
      </c>
      <c r="F201" s="72" t="s">
        <v>2487</v>
      </c>
      <c r="G201" s="67">
        <v>0</v>
      </c>
      <c r="H201" s="67" t="s">
        <v>72</v>
      </c>
      <c r="I201" s="68" t="s">
        <v>723</v>
      </c>
      <c r="J201" s="74" t="s">
        <v>2488</v>
      </c>
      <c r="K201" s="203">
        <v>17500000</v>
      </c>
      <c r="L201" s="68" t="s">
        <v>67</v>
      </c>
      <c r="M201" s="453" t="s">
        <v>2489</v>
      </c>
      <c r="N201" s="72">
        <v>1053001646</v>
      </c>
      <c r="O201" s="454">
        <v>34</v>
      </c>
      <c r="P201" s="455">
        <v>45306</v>
      </c>
      <c r="Q201" s="203">
        <v>305400000</v>
      </c>
      <c r="R201" s="455">
        <v>45323</v>
      </c>
      <c r="S201" s="203">
        <v>17500000</v>
      </c>
      <c r="T201" s="67" t="s">
        <v>66</v>
      </c>
      <c r="U201" s="86">
        <v>1082903415</v>
      </c>
      <c r="V201" s="72" t="s">
        <v>2281</v>
      </c>
      <c r="W201" s="455">
        <v>45323</v>
      </c>
      <c r="X201" s="455">
        <v>45323</v>
      </c>
      <c r="Y201" s="456" t="s">
        <v>74</v>
      </c>
      <c r="Z201" s="455">
        <v>45473</v>
      </c>
      <c r="AA201" s="251">
        <f t="shared" si="10"/>
        <v>150</v>
      </c>
      <c r="AB201" s="67">
        <v>0</v>
      </c>
      <c r="AC201" s="75">
        <v>0</v>
      </c>
      <c r="AD201" s="67">
        <v>0</v>
      </c>
      <c r="AE201" s="457" t="s">
        <v>74</v>
      </c>
      <c r="AF201" s="251">
        <f t="shared" si="11"/>
        <v>0</v>
      </c>
      <c r="AG201" s="67">
        <v>0</v>
      </c>
      <c r="AH201" s="67">
        <v>0</v>
      </c>
      <c r="AI201" s="457" t="s">
        <v>74</v>
      </c>
      <c r="AJ201" s="67">
        <v>0</v>
      </c>
      <c r="AK201" s="457" t="s">
        <v>74</v>
      </c>
      <c r="AL201" s="457" t="s">
        <v>74</v>
      </c>
      <c r="AM201" s="188">
        <f t="shared" si="12"/>
        <v>0</v>
      </c>
      <c r="AN201" s="463">
        <f>+K201+AC201-AH201</f>
        <v>17500000</v>
      </c>
      <c r="AO201" s="67" t="s">
        <v>66</v>
      </c>
      <c r="AP201" s="489">
        <v>17500000</v>
      </c>
      <c r="AQ201" s="67" t="s">
        <v>94</v>
      </c>
      <c r="AR201" s="74">
        <v>0</v>
      </c>
      <c r="AS201" s="457" t="s">
        <v>74</v>
      </c>
      <c r="AT201" s="496">
        <f t="shared" si="13"/>
        <v>17500000</v>
      </c>
      <c r="AU201" s="203">
        <v>0</v>
      </c>
      <c r="AV201" s="83">
        <f t="shared" si="14"/>
        <v>1</v>
      </c>
      <c r="AW201" s="457" t="s">
        <v>74</v>
      </c>
      <c r="AX201" s="74" t="s">
        <v>80</v>
      </c>
      <c r="AY201" s="72" t="s">
        <v>2490</v>
      </c>
      <c r="AZ201" s="68" t="s">
        <v>66</v>
      </c>
      <c r="BA201" s="68" t="s">
        <v>66</v>
      </c>
    </row>
    <row r="202" spans="2:53" s="207" customFormat="1" ht="14.25" customHeight="1" x14ac:dyDescent="0.25">
      <c r="B202" s="68">
        <v>2024</v>
      </c>
      <c r="C202" s="68">
        <v>891780111</v>
      </c>
      <c r="D202" s="88" t="s">
        <v>64</v>
      </c>
      <c r="E202" s="74" t="s">
        <v>2491</v>
      </c>
      <c r="F202" s="72" t="s">
        <v>2492</v>
      </c>
      <c r="G202" s="67">
        <v>0</v>
      </c>
      <c r="H202" s="67" t="s">
        <v>72</v>
      </c>
      <c r="I202" s="68" t="s">
        <v>723</v>
      </c>
      <c r="J202" s="74" t="s">
        <v>2493</v>
      </c>
      <c r="K202" s="203">
        <v>17500000</v>
      </c>
      <c r="L202" s="68" t="s">
        <v>67</v>
      </c>
      <c r="M202" s="453" t="s">
        <v>2494</v>
      </c>
      <c r="N202" s="72">
        <v>1082979078</v>
      </c>
      <c r="O202" s="454">
        <v>38</v>
      </c>
      <c r="P202" s="455">
        <v>45306</v>
      </c>
      <c r="Q202" s="203">
        <v>585250000</v>
      </c>
      <c r="R202" s="455">
        <v>45323</v>
      </c>
      <c r="S202" s="203">
        <v>17500000</v>
      </c>
      <c r="T202" s="67" t="s">
        <v>66</v>
      </c>
      <c r="U202" s="86">
        <v>1082884010</v>
      </c>
      <c r="V202" s="72" t="s">
        <v>1589</v>
      </c>
      <c r="W202" s="455">
        <v>45323</v>
      </c>
      <c r="X202" s="455">
        <v>45323</v>
      </c>
      <c r="Y202" s="456" t="s">
        <v>74</v>
      </c>
      <c r="Z202" s="455">
        <v>45473</v>
      </c>
      <c r="AA202" s="251">
        <f t="shared" si="10"/>
        <v>150</v>
      </c>
      <c r="AB202" s="67">
        <v>0</v>
      </c>
      <c r="AC202" s="75">
        <v>0</v>
      </c>
      <c r="AD202" s="67">
        <v>0</v>
      </c>
      <c r="AE202" s="457" t="s">
        <v>74</v>
      </c>
      <c r="AF202" s="251">
        <f t="shared" si="11"/>
        <v>0</v>
      </c>
      <c r="AG202" s="67">
        <v>0</v>
      </c>
      <c r="AH202" s="67">
        <v>0</v>
      </c>
      <c r="AI202" s="457" t="s">
        <v>74</v>
      </c>
      <c r="AJ202" s="67">
        <v>0</v>
      </c>
      <c r="AK202" s="457" t="s">
        <v>74</v>
      </c>
      <c r="AL202" s="457" t="s">
        <v>74</v>
      </c>
      <c r="AM202" s="188">
        <f t="shared" si="12"/>
        <v>0</v>
      </c>
      <c r="AN202" s="463">
        <f>+K202+AC202-AH202</f>
        <v>17500000</v>
      </c>
      <c r="AO202" s="67" t="s">
        <v>66</v>
      </c>
      <c r="AP202" s="489">
        <v>17500000</v>
      </c>
      <c r="AQ202" s="67" t="s">
        <v>94</v>
      </c>
      <c r="AR202" s="74">
        <v>0</v>
      </c>
      <c r="AS202" s="457" t="s">
        <v>74</v>
      </c>
      <c r="AT202" s="496">
        <f t="shared" si="13"/>
        <v>17500000</v>
      </c>
      <c r="AU202" s="203">
        <v>0</v>
      </c>
      <c r="AV202" s="83">
        <f t="shared" si="14"/>
        <v>1</v>
      </c>
      <c r="AW202" s="457" t="s">
        <v>74</v>
      </c>
      <c r="AX202" s="74" t="s">
        <v>80</v>
      </c>
      <c r="AY202" s="72" t="s">
        <v>2495</v>
      </c>
      <c r="AZ202" s="68" t="s">
        <v>66</v>
      </c>
      <c r="BA202" s="68" t="s">
        <v>66</v>
      </c>
    </row>
    <row r="203" spans="2:53" s="207" customFormat="1" ht="14.25" customHeight="1" x14ac:dyDescent="0.25">
      <c r="B203" s="68">
        <v>2024</v>
      </c>
      <c r="C203" s="68">
        <v>891780111</v>
      </c>
      <c r="D203" s="88" t="s">
        <v>64</v>
      </c>
      <c r="E203" s="74" t="s">
        <v>2496</v>
      </c>
      <c r="F203" s="72" t="s">
        <v>2497</v>
      </c>
      <c r="G203" s="67">
        <v>0</v>
      </c>
      <c r="H203" s="67" t="s">
        <v>72</v>
      </c>
      <c r="I203" s="68" t="s">
        <v>723</v>
      </c>
      <c r="J203" s="74" t="s">
        <v>2498</v>
      </c>
      <c r="K203" s="203">
        <v>16000000</v>
      </c>
      <c r="L203" s="68" t="s">
        <v>67</v>
      </c>
      <c r="M203" s="453" t="s">
        <v>2499</v>
      </c>
      <c r="N203" s="72">
        <v>1082907569</v>
      </c>
      <c r="O203" s="454">
        <v>111</v>
      </c>
      <c r="P203" s="455">
        <v>45310</v>
      </c>
      <c r="Q203" s="203">
        <v>376500000</v>
      </c>
      <c r="R203" s="455">
        <v>45323</v>
      </c>
      <c r="S203" s="203">
        <v>16000000</v>
      </c>
      <c r="T203" s="67" t="s">
        <v>66</v>
      </c>
      <c r="U203" s="86">
        <v>63563343</v>
      </c>
      <c r="V203" s="72" t="s">
        <v>2484</v>
      </c>
      <c r="W203" s="455">
        <v>45323</v>
      </c>
      <c r="X203" s="455">
        <v>45323</v>
      </c>
      <c r="Y203" s="456" t="s">
        <v>74</v>
      </c>
      <c r="Z203" s="455">
        <v>45473</v>
      </c>
      <c r="AA203" s="251">
        <f t="shared" si="10"/>
        <v>150</v>
      </c>
      <c r="AB203" s="67">
        <v>0</v>
      </c>
      <c r="AC203" s="75">
        <v>0</v>
      </c>
      <c r="AD203" s="67">
        <v>0</v>
      </c>
      <c r="AE203" s="457" t="s">
        <v>74</v>
      </c>
      <c r="AF203" s="251">
        <f t="shared" si="11"/>
        <v>0</v>
      </c>
      <c r="AG203" s="67">
        <v>0</v>
      </c>
      <c r="AH203" s="67">
        <v>0</v>
      </c>
      <c r="AI203" s="457" t="s">
        <v>74</v>
      </c>
      <c r="AJ203" s="67">
        <v>0</v>
      </c>
      <c r="AK203" s="457" t="s">
        <v>74</v>
      </c>
      <c r="AL203" s="457" t="s">
        <v>74</v>
      </c>
      <c r="AM203" s="188">
        <f t="shared" si="12"/>
        <v>0</v>
      </c>
      <c r="AN203" s="463">
        <f>+K203+AC203-AH203</f>
        <v>16000000</v>
      </c>
      <c r="AO203" s="67" t="s">
        <v>66</v>
      </c>
      <c r="AP203" s="489">
        <v>16000000</v>
      </c>
      <c r="AQ203" s="67" t="s">
        <v>94</v>
      </c>
      <c r="AR203" s="74">
        <v>0</v>
      </c>
      <c r="AS203" s="457" t="s">
        <v>74</v>
      </c>
      <c r="AT203" s="496">
        <f t="shared" si="13"/>
        <v>16000000</v>
      </c>
      <c r="AU203" s="203">
        <v>0</v>
      </c>
      <c r="AV203" s="83">
        <f t="shared" si="14"/>
        <v>1</v>
      </c>
      <c r="AW203" s="457" t="s">
        <v>74</v>
      </c>
      <c r="AX203" s="74" t="s">
        <v>80</v>
      </c>
      <c r="AY203" s="72" t="s">
        <v>2500</v>
      </c>
      <c r="AZ203" s="68" t="s">
        <v>66</v>
      </c>
      <c r="BA203" s="68" t="s">
        <v>66</v>
      </c>
    </row>
    <row r="204" spans="2:53" s="207" customFormat="1" ht="14.25" customHeight="1" x14ac:dyDescent="0.25">
      <c r="B204" s="68">
        <v>2024</v>
      </c>
      <c r="C204" s="68">
        <v>891780111</v>
      </c>
      <c r="D204" s="88" t="s">
        <v>64</v>
      </c>
      <c r="E204" s="74" t="s">
        <v>2501</v>
      </c>
      <c r="F204" s="72" t="s">
        <v>2502</v>
      </c>
      <c r="G204" s="67">
        <v>0</v>
      </c>
      <c r="H204" s="67" t="s">
        <v>72</v>
      </c>
      <c r="I204" s="68" t="s">
        <v>723</v>
      </c>
      <c r="J204" s="74" t="s">
        <v>2503</v>
      </c>
      <c r="K204" s="203">
        <v>17500000</v>
      </c>
      <c r="L204" s="68" t="s">
        <v>67</v>
      </c>
      <c r="M204" s="453" t="s">
        <v>2504</v>
      </c>
      <c r="N204" s="72">
        <v>1083467782</v>
      </c>
      <c r="O204" s="454">
        <v>184</v>
      </c>
      <c r="P204" s="455">
        <v>45321</v>
      </c>
      <c r="Q204" s="203">
        <v>210000000</v>
      </c>
      <c r="R204" s="455">
        <v>45323</v>
      </c>
      <c r="S204" s="203">
        <v>17500000</v>
      </c>
      <c r="T204" s="67" t="s">
        <v>66</v>
      </c>
      <c r="U204" s="86">
        <v>85472020</v>
      </c>
      <c r="V204" s="72" t="s">
        <v>2466</v>
      </c>
      <c r="W204" s="455">
        <v>45323</v>
      </c>
      <c r="X204" s="455">
        <v>45323</v>
      </c>
      <c r="Y204" s="456" t="s">
        <v>74</v>
      </c>
      <c r="Z204" s="455">
        <v>45473</v>
      </c>
      <c r="AA204" s="251">
        <f t="shared" si="10"/>
        <v>150</v>
      </c>
      <c r="AB204" s="67">
        <v>0</v>
      </c>
      <c r="AC204" s="75">
        <v>0</v>
      </c>
      <c r="AD204" s="67">
        <v>0</v>
      </c>
      <c r="AE204" s="457" t="s">
        <v>74</v>
      </c>
      <c r="AF204" s="251">
        <f t="shared" si="11"/>
        <v>0</v>
      </c>
      <c r="AG204" s="67">
        <v>0</v>
      </c>
      <c r="AH204" s="67">
        <v>0</v>
      </c>
      <c r="AI204" s="457" t="s">
        <v>74</v>
      </c>
      <c r="AJ204" s="67">
        <v>0</v>
      </c>
      <c r="AK204" s="457" t="s">
        <v>74</v>
      </c>
      <c r="AL204" s="457" t="s">
        <v>74</v>
      </c>
      <c r="AM204" s="188">
        <f t="shared" si="12"/>
        <v>0</v>
      </c>
      <c r="AN204" s="463">
        <f>+K204+AC204-AH204</f>
        <v>17500000</v>
      </c>
      <c r="AO204" s="67" t="s">
        <v>66</v>
      </c>
      <c r="AP204" s="489">
        <v>17500000</v>
      </c>
      <c r="AQ204" s="67" t="s">
        <v>94</v>
      </c>
      <c r="AR204" s="74">
        <v>0</v>
      </c>
      <c r="AS204" s="457" t="s">
        <v>74</v>
      </c>
      <c r="AT204" s="496">
        <f t="shared" si="13"/>
        <v>17500000</v>
      </c>
      <c r="AU204" s="203">
        <v>0</v>
      </c>
      <c r="AV204" s="83">
        <f t="shared" si="14"/>
        <v>1</v>
      </c>
      <c r="AW204" s="457" t="s">
        <v>74</v>
      </c>
      <c r="AX204" s="74" t="s">
        <v>80</v>
      </c>
      <c r="AY204" s="72" t="s">
        <v>2505</v>
      </c>
      <c r="AZ204" s="68" t="s">
        <v>66</v>
      </c>
      <c r="BA204" s="68" t="s">
        <v>66</v>
      </c>
    </row>
    <row r="205" spans="2:53" s="207" customFormat="1" ht="14.25" customHeight="1" x14ac:dyDescent="0.25">
      <c r="B205" s="68">
        <v>2024</v>
      </c>
      <c r="C205" s="68">
        <v>891780111</v>
      </c>
      <c r="D205" s="88" t="s">
        <v>64</v>
      </c>
      <c r="E205" s="74" t="s">
        <v>2506</v>
      </c>
      <c r="F205" s="72" t="s">
        <v>2507</v>
      </c>
      <c r="G205" s="67">
        <v>0</v>
      </c>
      <c r="H205" s="67" t="s">
        <v>72</v>
      </c>
      <c r="I205" s="68" t="s">
        <v>723</v>
      </c>
      <c r="J205" s="74" t="s">
        <v>2508</v>
      </c>
      <c r="K205" s="203">
        <v>17500000</v>
      </c>
      <c r="L205" s="68" t="s">
        <v>67</v>
      </c>
      <c r="M205" s="453" t="s">
        <v>2509</v>
      </c>
      <c r="N205" s="72">
        <v>57463378</v>
      </c>
      <c r="O205" s="454">
        <v>184</v>
      </c>
      <c r="P205" s="455">
        <v>45321</v>
      </c>
      <c r="Q205" s="203">
        <v>210000000</v>
      </c>
      <c r="R205" s="455">
        <v>45323</v>
      </c>
      <c r="S205" s="203">
        <v>17500000</v>
      </c>
      <c r="T205" s="67" t="s">
        <v>66</v>
      </c>
      <c r="U205" s="86">
        <v>85472020</v>
      </c>
      <c r="V205" s="72" t="s">
        <v>2466</v>
      </c>
      <c r="W205" s="455">
        <v>45323</v>
      </c>
      <c r="X205" s="455">
        <v>45323</v>
      </c>
      <c r="Y205" s="456" t="s">
        <v>74</v>
      </c>
      <c r="Z205" s="455">
        <v>45473</v>
      </c>
      <c r="AA205" s="251">
        <f t="shared" si="10"/>
        <v>150</v>
      </c>
      <c r="AB205" s="67">
        <v>0</v>
      </c>
      <c r="AC205" s="75">
        <v>0</v>
      </c>
      <c r="AD205" s="67">
        <v>0</v>
      </c>
      <c r="AE205" s="457" t="s">
        <v>74</v>
      </c>
      <c r="AF205" s="251">
        <f t="shared" si="11"/>
        <v>0</v>
      </c>
      <c r="AG205" s="67">
        <v>0</v>
      </c>
      <c r="AH205" s="67">
        <v>0</v>
      </c>
      <c r="AI205" s="457" t="s">
        <v>74</v>
      </c>
      <c r="AJ205" s="67">
        <v>0</v>
      </c>
      <c r="AK205" s="457" t="s">
        <v>74</v>
      </c>
      <c r="AL205" s="457" t="s">
        <v>74</v>
      </c>
      <c r="AM205" s="188">
        <f t="shared" si="12"/>
        <v>0</v>
      </c>
      <c r="AN205" s="463">
        <f>+K205+AC205-AH205</f>
        <v>17500000</v>
      </c>
      <c r="AO205" s="67" t="s">
        <v>66</v>
      </c>
      <c r="AP205" s="489">
        <v>17500000</v>
      </c>
      <c r="AQ205" s="67" t="s">
        <v>94</v>
      </c>
      <c r="AR205" s="74">
        <v>0</v>
      </c>
      <c r="AS205" s="457" t="s">
        <v>74</v>
      </c>
      <c r="AT205" s="496">
        <f t="shared" si="13"/>
        <v>17500000</v>
      </c>
      <c r="AU205" s="203">
        <v>0</v>
      </c>
      <c r="AV205" s="83">
        <f t="shared" si="14"/>
        <v>1</v>
      </c>
      <c r="AW205" s="457" t="s">
        <v>74</v>
      </c>
      <c r="AX205" s="74" t="s">
        <v>80</v>
      </c>
      <c r="AY205" s="72" t="s">
        <v>2510</v>
      </c>
      <c r="AZ205" s="68" t="s">
        <v>66</v>
      </c>
      <c r="BA205" s="68" t="s">
        <v>66</v>
      </c>
    </row>
    <row r="206" spans="2:53" s="207" customFormat="1" ht="14.25" customHeight="1" x14ac:dyDescent="0.25">
      <c r="B206" s="68">
        <v>2024</v>
      </c>
      <c r="C206" s="68">
        <v>891780111</v>
      </c>
      <c r="D206" s="88" t="s">
        <v>64</v>
      </c>
      <c r="E206" s="74" t="s">
        <v>2511</v>
      </c>
      <c r="F206" s="72" t="s">
        <v>2512</v>
      </c>
      <c r="G206" s="67">
        <v>0</v>
      </c>
      <c r="H206" s="67" t="s">
        <v>72</v>
      </c>
      <c r="I206" s="68" t="s">
        <v>723</v>
      </c>
      <c r="J206" s="74" t="s">
        <v>2513</v>
      </c>
      <c r="K206" s="203">
        <v>17500000</v>
      </c>
      <c r="L206" s="68" t="s">
        <v>67</v>
      </c>
      <c r="M206" s="453" t="s">
        <v>2514</v>
      </c>
      <c r="N206" s="72">
        <v>1082958955</v>
      </c>
      <c r="O206" s="454">
        <v>111</v>
      </c>
      <c r="P206" s="455">
        <v>45310</v>
      </c>
      <c r="Q206" s="203">
        <v>376500000</v>
      </c>
      <c r="R206" s="455">
        <v>45323</v>
      </c>
      <c r="S206" s="203">
        <v>17500000</v>
      </c>
      <c r="T206" s="67" t="s">
        <v>66</v>
      </c>
      <c r="U206" s="86">
        <v>63563343</v>
      </c>
      <c r="V206" s="72" t="s">
        <v>2484</v>
      </c>
      <c r="W206" s="455">
        <v>45323</v>
      </c>
      <c r="X206" s="455">
        <v>45323</v>
      </c>
      <c r="Y206" s="456" t="s">
        <v>74</v>
      </c>
      <c r="Z206" s="455">
        <v>45473</v>
      </c>
      <c r="AA206" s="251">
        <f t="shared" si="10"/>
        <v>150</v>
      </c>
      <c r="AB206" s="67">
        <v>0</v>
      </c>
      <c r="AC206" s="75">
        <v>0</v>
      </c>
      <c r="AD206" s="67">
        <v>0</v>
      </c>
      <c r="AE206" s="457" t="s">
        <v>74</v>
      </c>
      <c r="AF206" s="251">
        <f t="shared" si="11"/>
        <v>0</v>
      </c>
      <c r="AG206" s="67">
        <v>0</v>
      </c>
      <c r="AH206" s="67">
        <v>0</v>
      </c>
      <c r="AI206" s="457" t="s">
        <v>74</v>
      </c>
      <c r="AJ206" s="67">
        <v>0</v>
      </c>
      <c r="AK206" s="457" t="s">
        <v>74</v>
      </c>
      <c r="AL206" s="457" t="s">
        <v>74</v>
      </c>
      <c r="AM206" s="188">
        <f t="shared" si="12"/>
        <v>0</v>
      </c>
      <c r="AN206" s="463">
        <f>+K206+AC206-AH206</f>
        <v>17500000</v>
      </c>
      <c r="AO206" s="67" t="s">
        <v>66</v>
      </c>
      <c r="AP206" s="489">
        <v>17500000</v>
      </c>
      <c r="AQ206" s="67" t="s">
        <v>94</v>
      </c>
      <c r="AR206" s="74">
        <v>0</v>
      </c>
      <c r="AS206" s="457" t="s">
        <v>74</v>
      </c>
      <c r="AT206" s="496">
        <f t="shared" si="13"/>
        <v>17500000</v>
      </c>
      <c r="AU206" s="203">
        <v>0</v>
      </c>
      <c r="AV206" s="83">
        <f t="shared" si="14"/>
        <v>1</v>
      </c>
      <c r="AW206" s="457" t="s">
        <v>74</v>
      </c>
      <c r="AX206" s="74" t="s">
        <v>80</v>
      </c>
      <c r="AY206" s="72" t="s">
        <v>2515</v>
      </c>
      <c r="AZ206" s="68" t="s">
        <v>66</v>
      </c>
      <c r="BA206" s="68" t="s">
        <v>66</v>
      </c>
    </row>
    <row r="207" spans="2:53" s="207" customFormat="1" ht="14.25" customHeight="1" x14ac:dyDescent="0.25">
      <c r="B207" s="68">
        <v>2024</v>
      </c>
      <c r="C207" s="68">
        <v>891780111</v>
      </c>
      <c r="D207" s="88" t="s">
        <v>64</v>
      </c>
      <c r="E207" s="74" t="s">
        <v>2516</v>
      </c>
      <c r="F207" s="72" t="s">
        <v>2517</v>
      </c>
      <c r="G207" s="67">
        <v>0</v>
      </c>
      <c r="H207" s="67" t="s">
        <v>72</v>
      </c>
      <c r="I207" s="68" t="s">
        <v>723</v>
      </c>
      <c r="J207" s="74" t="s">
        <v>2518</v>
      </c>
      <c r="K207" s="203">
        <v>31500000</v>
      </c>
      <c r="L207" s="68" t="s">
        <v>67</v>
      </c>
      <c r="M207" s="453" t="s">
        <v>2172</v>
      </c>
      <c r="N207" s="72">
        <v>1082944860</v>
      </c>
      <c r="O207" s="454">
        <v>235</v>
      </c>
      <c r="P207" s="455">
        <v>45323</v>
      </c>
      <c r="Q207" s="203">
        <v>674900000</v>
      </c>
      <c r="R207" s="455">
        <v>45324</v>
      </c>
      <c r="S207" s="203">
        <v>31500000</v>
      </c>
      <c r="T207" s="67" t="s">
        <v>66</v>
      </c>
      <c r="U207" s="86">
        <v>52705148</v>
      </c>
      <c r="V207" s="72" t="s">
        <v>2519</v>
      </c>
      <c r="W207" s="455">
        <v>45324</v>
      </c>
      <c r="X207" s="455">
        <v>45324</v>
      </c>
      <c r="Y207" s="456" t="s">
        <v>74</v>
      </c>
      <c r="Z207" s="455">
        <v>45595</v>
      </c>
      <c r="AA207" s="251">
        <f t="shared" si="10"/>
        <v>271</v>
      </c>
      <c r="AB207" s="67">
        <v>0</v>
      </c>
      <c r="AC207" s="75">
        <v>0</v>
      </c>
      <c r="AD207" s="67">
        <v>0</v>
      </c>
      <c r="AE207" s="457" t="s">
        <v>74</v>
      </c>
      <c r="AF207" s="251">
        <f t="shared" si="11"/>
        <v>0</v>
      </c>
      <c r="AG207" s="67">
        <v>0</v>
      </c>
      <c r="AH207" s="67">
        <v>0</v>
      </c>
      <c r="AI207" s="457" t="s">
        <v>74</v>
      </c>
      <c r="AJ207" s="67">
        <v>0</v>
      </c>
      <c r="AK207" s="457" t="s">
        <v>74</v>
      </c>
      <c r="AL207" s="457" t="s">
        <v>74</v>
      </c>
      <c r="AM207" s="188">
        <f t="shared" si="12"/>
        <v>0</v>
      </c>
      <c r="AN207" s="463">
        <f>+K207+AC207-AH207</f>
        <v>31500000</v>
      </c>
      <c r="AO207" s="67" t="s">
        <v>94</v>
      </c>
      <c r="AP207" s="489">
        <v>0</v>
      </c>
      <c r="AQ207" s="67" t="s">
        <v>94</v>
      </c>
      <c r="AR207" s="74">
        <v>0</v>
      </c>
      <c r="AS207" s="457" t="s">
        <v>74</v>
      </c>
      <c r="AT207" s="496">
        <f t="shared" si="13"/>
        <v>24500000</v>
      </c>
      <c r="AU207" s="203">
        <v>7000000</v>
      </c>
      <c r="AV207" s="83">
        <f t="shared" si="14"/>
        <v>0.77777777777777779</v>
      </c>
      <c r="AW207" s="457" t="s">
        <v>74</v>
      </c>
      <c r="AX207" s="74" t="s">
        <v>95</v>
      </c>
      <c r="AY207" s="72" t="s">
        <v>2520</v>
      </c>
      <c r="AZ207" s="68" t="s">
        <v>66</v>
      </c>
      <c r="BA207" s="68" t="s">
        <v>66</v>
      </c>
    </row>
    <row r="208" spans="2:53" s="207" customFormat="1" ht="14.25" customHeight="1" x14ac:dyDescent="0.25">
      <c r="B208" s="68">
        <v>2024</v>
      </c>
      <c r="C208" s="68">
        <v>891780111</v>
      </c>
      <c r="D208" s="88" t="s">
        <v>64</v>
      </c>
      <c r="E208" s="74" t="s">
        <v>2521</v>
      </c>
      <c r="F208" s="72" t="s">
        <v>2522</v>
      </c>
      <c r="G208" s="67">
        <v>0</v>
      </c>
      <c r="H208" s="67" t="s">
        <v>72</v>
      </c>
      <c r="I208" s="68" t="s">
        <v>723</v>
      </c>
      <c r="J208" s="74" t="s">
        <v>2523</v>
      </c>
      <c r="K208" s="203">
        <v>14800000</v>
      </c>
      <c r="L208" s="68" t="s">
        <v>67</v>
      </c>
      <c r="M208" s="453" t="s">
        <v>2524</v>
      </c>
      <c r="N208" s="72">
        <v>1104429269</v>
      </c>
      <c r="O208" s="454">
        <v>37</v>
      </c>
      <c r="P208" s="455">
        <v>45306</v>
      </c>
      <c r="Q208" s="203">
        <f>132500000+28890000</f>
        <v>161390000</v>
      </c>
      <c r="R208" s="455">
        <v>45324</v>
      </c>
      <c r="S208" s="203">
        <v>14800000</v>
      </c>
      <c r="T208" s="67" t="s">
        <v>66</v>
      </c>
      <c r="U208" s="86">
        <v>52389076</v>
      </c>
      <c r="V208" s="72" t="s">
        <v>2525</v>
      </c>
      <c r="W208" s="455">
        <v>45324</v>
      </c>
      <c r="X208" s="455">
        <v>45324</v>
      </c>
      <c r="Y208" s="456" t="s">
        <v>74</v>
      </c>
      <c r="Z208" s="455">
        <v>45443</v>
      </c>
      <c r="AA208" s="251">
        <f t="shared" si="10"/>
        <v>119</v>
      </c>
      <c r="AB208" s="67">
        <v>0</v>
      </c>
      <c r="AC208" s="75">
        <v>0</v>
      </c>
      <c r="AD208" s="67">
        <v>0</v>
      </c>
      <c r="AE208" s="457" t="s">
        <v>74</v>
      </c>
      <c r="AF208" s="251">
        <f t="shared" si="11"/>
        <v>0</v>
      </c>
      <c r="AG208" s="67">
        <v>0</v>
      </c>
      <c r="AH208" s="67">
        <v>0</v>
      </c>
      <c r="AI208" s="457" t="s">
        <v>74</v>
      </c>
      <c r="AJ208" s="67">
        <v>0</v>
      </c>
      <c r="AK208" s="457" t="s">
        <v>74</v>
      </c>
      <c r="AL208" s="457" t="s">
        <v>74</v>
      </c>
      <c r="AM208" s="188">
        <f t="shared" si="12"/>
        <v>0</v>
      </c>
      <c r="AN208" s="463">
        <f>+K208+AC208-AH208</f>
        <v>14800000</v>
      </c>
      <c r="AO208" s="67" t="s">
        <v>66</v>
      </c>
      <c r="AP208" s="489">
        <v>14800000</v>
      </c>
      <c r="AQ208" s="67" t="s">
        <v>94</v>
      </c>
      <c r="AR208" s="74">
        <v>0</v>
      </c>
      <c r="AS208" s="457" t="s">
        <v>74</v>
      </c>
      <c r="AT208" s="496">
        <f t="shared" si="13"/>
        <v>14800000</v>
      </c>
      <c r="AU208" s="203">
        <v>0</v>
      </c>
      <c r="AV208" s="83">
        <f t="shared" si="14"/>
        <v>1</v>
      </c>
      <c r="AW208" s="457" t="s">
        <v>74</v>
      </c>
      <c r="AX208" s="74" t="s">
        <v>80</v>
      </c>
      <c r="AY208" s="72" t="s">
        <v>2526</v>
      </c>
      <c r="AZ208" s="68" t="s">
        <v>66</v>
      </c>
      <c r="BA208" s="68" t="s">
        <v>66</v>
      </c>
    </row>
    <row r="209" spans="2:53" s="207" customFormat="1" ht="14.25" customHeight="1" x14ac:dyDescent="0.25">
      <c r="B209" s="68">
        <v>2024</v>
      </c>
      <c r="C209" s="68">
        <v>891780111</v>
      </c>
      <c r="D209" s="88" t="s">
        <v>64</v>
      </c>
      <c r="E209" s="74" t="s">
        <v>2527</v>
      </c>
      <c r="F209" s="72" t="s">
        <v>2528</v>
      </c>
      <c r="G209" s="67">
        <v>0</v>
      </c>
      <c r="H209" s="67" t="s">
        <v>72</v>
      </c>
      <c r="I209" s="68" t="s">
        <v>723</v>
      </c>
      <c r="J209" s="74" t="s">
        <v>2529</v>
      </c>
      <c r="K209" s="203">
        <v>7845200</v>
      </c>
      <c r="L209" s="68" t="s">
        <v>67</v>
      </c>
      <c r="M209" s="453" t="s">
        <v>2530</v>
      </c>
      <c r="N209" s="72">
        <v>1083012321</v>
      </c>
      <c r="O209" s="454">
        <v>235</v>
      </c>
      <c r="P209" s="455">
        <v>45323</v>
      </c>
      <c r="Q209" s="203">
        <v>674900000</v>
      </c>
      <c r="R209" s="455">
        <v>45324</v>
      </c>
      <c r="S209" s="203">
        <v>7845200</v>
      </c>
      <c r="T209" s="67" t="s">
        <v>66</v>
      </c>
      <c r="U209" s="86">
        <v>52705148</v>
      </c>
      <c r="V209" s="72" t="s">
        <v>2519</v>
      </c>
      <c r="W209" s="455">
        <v>45324</v>
      </c>
      <c r="X209" s="455">
        <v>45324</v>
      </c>
      <c r="Y209" s="456" t="s">
        <v>74</v>
      </c>
      <c r="Z209" s="455">
        <v>45381</v>
      </c>
      <c r="AA209" s="251">
        <f t="shared" si="10"/>
        <v>57</v>
      </c>
      <c r="AB209" s="67">
        <v>0</v>
      </c>
      <c r="AC209" s="75">
        <v>0</v>
      </c>
      <c r="AD209" s="67">
        <v>0</v>
      </c>
      <c r="AE209" s="457" t="s">
        <v>74</v>
      </c>
      <c r="AF209" s="251">
        <f t="shared" si="11"/>
        <v>0</v>
      </c>
      <c r="AG209" s="67">
        <v>0</v>
      </c>
      <c r="AH209" s="67">
        <v>0</v>
      </c>
      <c r="AI209" s="457" t="s">
        <v>74</v>
      </c>
      <c r="AJ209" s="67">
        <v>0</v>
      </c>
      <c r="AK209" s="457" t="s">
        <v>74</v>
      </c>
      <c r="AL209" s="457" t="s">
        <v>74</v>
      </c>
      <c r="AM209" s="188">
        <f t="shared" si="12"/>
        <v>0</v>
      </c>
      <c r="AN209" s="463">
        <f>+K209+AC209-AH209</f>
        <v>7845200</v>
      </c>
      <c r="AO209" s="67" t="s">
        <v>94</v>
      </c>
      <c r="AP209" s="489">
        <v>0</v>
      </c>
      <c r="AQ209" s="67" t="s">
        <v>94</v>
      </c>
      <c r="AR209" s="74">
        <v>0</v>
      </c>
      <c r="AS209" s="457" t="s">
        <v>74</v>
      </c>
      <c r="AT209" s="496">
        <f t="shared" si="13"/>
        <v>7845200</v>
      </c>
      <c r="AU209" s="203">
        <v>0</v>
      </c>
      <c r="AV209" s="83">
        <f t="shared" si="14"/>
        <v>1</v>
      </c>
      <c r="AW209" s="457" t="s">
        <v>74</v>
      </c>
      <c r="AX209" s="74" t="s">
        <v>80</v>
      </c>
      <c r="AY209" s="72" t="s">
        <v>2531</v>
      </c>
      <c r="AZ209" s="68" t="s">
        <v>66</v>
      </c>
      <c r="BA209" s="68" t="s">
        <v>66</v>
      </c>
    </row>
    <row r="210" spans="2:53" s="207" customFormat="1" ht="14.25" customHeight="1" x14ac:dyDescent="0.25">
      <c r="B210" s="68">
        <v>2024</v>
      </c>
      <c r="C210" s="68">
        <v>891780111</v>
      </c>
      <c r="D210" s="88" t="s">
        <v>64</v>
      </c>
      <c r="E210" s="74" t="s">
        <v>2532</v>
      </c>
      <c r="F210" s="72" t="s">
        <v>2533</v>
      </c>
      <c r="G210" s="67">
        <v>0</v>
      </c>
      <c r="H210" s="67" t="s">
        <v>72</v>
      </c>
      <c r="I210" s="68" t="s">
        <v>723</v>
      </c>
      <c r="J210" s="74" t="s">
        <v>2534</v>
      </c>
      <c r="K210" s="203">
        <v>14400000</v>
      </c>
      <c r="L210" s="68" t="s">
        <v>67</v>
      </c>
      <c r="M210" s="453" t="s">
        <v>2535</v>
      </c>
      <c r="N210" s="72">
        <v>1082839048</v>
      </c>
      <c r="O210" s="454">
        <v>39</v>
      </c>
      <c r="P210" s="455">
        <v>45306</v>
      </c>
      <c r="Q210" s="203">
        <v>524300000</v>
      </c>
      <c r="R210" s="455">
        <v>45324</v>
      </c>
      <c r="S210" s="203">
        <v>14400000</v>
      </c>
      <c r="T210" s="67" t="s">
        <v>66</v>
      </c>
      <c r="U210" s="86">
        <v>39049658</v>
      </c>
      <c r="V210" s="72" t="s">
        <v>2429</v>
      </c>
      <c r="W210" s="455">
        <v>45324</v>
      </c>
      <c r="X210" s="455">
        <v>45324</v>
      </c>
      <c r="Y210" s="456" t="s">
        <v>74</v>
      </c>
      <c r="Z210" s="455">
        <v>45412</v>
      </c>
      <c r="AA210" s="251">
        <f t="shared" si="10"/>
        <v>88</v>
      </c>
      <c r="AB210" s="67">
        <v>0</v>
      </c>
      <c r="AC210" s="75">
        <v>0</v>
      </c>
      <c r="AD210" s="67">
        <v>0</v>
      </c>
      <c r="AE210" s="457" t="s">
        <v>74</v>
      </c>
      <c r="AF210" s="251">
        <f t="shared" si="11"/>
        <v>0</v>
      </c>
      <c r="AG210" s="67">
        <v>0</v>
      </c>
      <c r="AH210" s="67">
        <v>0</v>
      </c>
      <c r="AI210" s="457" t="s">
        <v>74</v>
      </c>
      <c r="AJ210" s="67">
        <v>0</v>
      </c>
      <c r="AK210" s="457" t="s">
        <v>74</v>
      </c>
      <c r="AL210" s="457" t="s">
        <v>74</v>
      </c>
      <c r="AM210" s="188">
        <f t="shared" si="12"/>
        <v>0</v>
      </c>
      <c r="AN210" s="463">
        <f>+K210+AC210-AH210</f>
        <v>14400000</v>
      </c>
      <c r="AO210" s="67" t="s">
        <v>66</v>
      </c>
      <c r="AP210" s="489">
        <v>14400000</v>
      </c>
      <c r="AQ210" s="67" t="s">
        <v>94</v>
      </c>
      <c r="AR210" s="74">
        <v>0</v>
      </c>
      <c r="AS210" s="457" t="s">
        <v>74</v>
      </c>
      <c r="AT210" s="496">
        <f t="shared" si="13"/>
        <v>14400000</v>
      </c>
      <c r="AU210" s="203">
        <v>0</v>
      </c>
      <c r="AV210" s="83">
        <f t="shared" si="14"/>
        <v>1</v>
      </c>
      <c r="AW210" s="457" t="s">
        <v>74</v>
      </c>
      <c r="AX210" s="74" t="s">
        <v>80</v>
      </c>
      <c r="AY210" s="72" t="s">
        <v>2536</v>
      </c>
      <c r="AZ210" s="68" t="s">
        <v>66</v>
      </c>
      <c r="BA210" s="68" t="s">
        <v>66</v>
      </c>
    </row>
    <row r="211" spans="2:53" s="207" customFormat="1" ht="14.25" customHeight="1" x14ac:dyDescent="0.25">
      <c r="B211" s="68">
        <v>2024</v>
      </c>
      <c r="C211" s="68">
        <v>891780111</v>
      </c>
      <c r="D211" s="88" t="s">
        <v>64</v>
      </c>
      <c r="E211" s="74" t="s">
        <v>2537</v>
      </c>
      <c r="F211" s="72" t="s">
        <v>2538</v>
      </c>
      <c r="G211" s="67">
        <v>0</v>
      </c>
      <c r="H211" s="67" t="s">
        <v>72</v>
      </c>
      <c r="I211" s="68" t="s">
        <v>723</v>
      </c>
      <c r="J211" s="74" t="s">
        <v>2539</v>
      </c>
      <c r="K211" s="203">
        <v>6000000</v>
      </c>
      <c r="L211" s="68" t="s">
        <v>67</v>
      </c>
      <c r="M211" s="453" t="s">
        <v>2540</v>
      </c>
      <c r="N211" s="72">
        <v>1082935318</v>
      </c>
      <c r="O211" s="454">
        <v>120</v>
      </c>
      <c r="P211" s="455">
        <v>45313</v>
      </c>
      <c r="Q211" s="203">
        <v>28250000</v>
      </c>
      <c r="R211" s="455">
        <v>45324</v>
      </c>
      <c r="S211" s="203">
        <v>6000000</v>
      </c>
      <c r="T211" s="67" t="s">
        <v>66</v>
      </c>
      <c r="U211" s="86">
        <v>63563343</v>
      </c>
      <c r="V211" s="72" t="s">
        <v>2484</v>
      </c>
      <c r="W211" s="455">
        <v>45324</v>
      </c>
      <c r="X211" s="455">
        <v>45324</v>
      </c>
      <c r="Y211" s="456" t="s">
        <v>74</v>
      </c>
      <c r="Z211" s="455">
        <v>45351</v>
      </c>
      <c r="AA211" s="251">
        <f t="shared" si="10"/>
        <v>27</v>
      </c>
      <c r="AB211" s="67">
        <v>0</v>
      </c>
      <c r="AC211" s="75">
        <v>0</v>
      </c>
      <c r="AD211" s="67">
        <v>0</v>
      </c>
      <c r="AE211" s="457" t="s">
        <v>74</v>
      </c>
      <c r="AF211" s="251">
        <f t="shared" si="11"/>
        <v>0</v>
      </c>
      <c r="AG211" s="67">
        <v>0</v>
      </c>
      <c r="AH211" s="67">
        <v>0</v>
      </c>
      <c r="AI211" s="457" t="s">
        <v>74</v>
      </c>
      <c r="AJ211" s="67">
        <v>0</v>
      </c>
      <c r="AK211" s="457" t="s">
        <v>74</v>
      </c>
      <c r="AL211" s="457" t="s">
        <v>74</v>
      </c>
      <c r="AM211" s="188">
        <f t="shared" si="12"/>
        <v>0</v>
      </c>
      <c r="AN211" s="463">
        <f>+K211+AC211-AH211</f>
        <v>6000000</v>
      </c>
      <c r="AO211" s="67" t="s">
        <v>94</v>
      </c>
      <c r="AP211" s="489">
        <v>0</v>
      </c>
      <c r="AQ211" s="67" t="s">
        <v>94</v>
      </c>
      <c r="AR211" s="74">
        <v>0</v>
      </c>
      <c r="AS211" s="457" t="s">
        <v>74</v>
      </c>
      <c r="AT211" s="496">
        <f t="shared" si="13"/>
        <v>6000000</v>
      </c>
      <c r="AU211" s="203">
        <v>0</v>
      </c>
      <c r="AV211" s="83">
        <f t="shared" si="14"/>
        <v>1</v>
      </c>
      <c r="AW211" s="457" t="s">
        <v>74</v>
      </c>
      <c r="AX211" s="74" t="s">
        <v>80</v>
      </c>
      <c r="AY211" s="72" t="s">
        <v>2541</v>
      </c>
      <c r="AZ211" s="68" t="s">
        <v>66</v>
      </c>
      <c r="BA211" s="68" t="s">
        <v>66</v>
      </c>
    </row>
    <row r="212" spans="2:53" s="207" customFormat="1" ht="14.25" customHeight="1" x14ac:dyDescent="0.25">
      <c r="B212" s="68">
        <v>2024</v>
      </c>
      <c r="C212" s="68">
        <v>891780111</v>
      </c>
      <c r="D212" s="88" t="s">
        <v>64</v>
      </c>
      <c r="E212" s="74" t="s">
        <v>2542</v>
      </c>
      <c r="F212" s="72" t="s">
        <v>2543</v>
      </c>
      <c r="G212" s="67">
        <v>0</v>
      </c>
      <c r="H212" s="67" t="s">
        <v>72</v>
      </c>
      <c r="I212" s="68" t="s">
        <v>723</v>
      </c>
      <c r="J212" s="74" t="s">
        <v>2544</v>
      </c>
      <c r="K212" s="203">
        <v>17500000</v>
      </c>
      <c r="L212" s="68" t="s">
        <v>67</v>
      </c>
      <c r="M212" s="453" t="s">
        <v>2545</v>
      </c>
      <c r="N212" s="72">
        <v>1140863901</v>
      </c>
      <c r="O212" s="454">
        <v>36</v>
      </c>
      <c r="P212" s="455">
        <v>45306</v>
      </c>
      <c r="Q212" s="203">
        <v>734700000</v>
      </c>
      <c r="R212" s="455">
        <v>45324</v>
      </c>
      <c r="S212" s="203">
        <v>17500000</v>
      </c>
      <c r="T212" s="67" t="s">
        <v>66</v>
      </c>
      <c r="U212" s="86">
        <v>85155551</v>
      </c>
      <c r="V212" s="72" t="s">
        <v>1493</v>
      </c>
      <c r="W212" s="455">
        <v>45324</v>
      </c>
      <c r="X212" s="455">
        <v>45324</v>
      </c>
      <c r="Y212" s="456" t="s">
        <v>74</v>
      </c>
      <c r="Z212" s="455">
        <v>45473</v>
      </c>
      <c r="AA212" s="251">
        <f t="shared" si="10"/>
        <v>149</v>
      </c>
      <c r="AB212" s="67">
        <v>0</v>
      </c>
      <c r="AC212" s="75">
        <v>0</v>
      </c>
      <c r="AD212" s="67">
        <v>0</v>
      </c>
      <c r="AE212" s="457" t="s">
        <v>74</v>
      </c>
      <c r="AF212" s="251">
        <f t="shared" si="11"/>
        <v>0</v>
      </c>
      <c r="AG212" s="67">
        <v>0</v>
      </c>
      <c r="AH212" s="67">
        <v>0</v>
      </c>
      <c r="AI212" s="457" t="s">
        <v>74</v>
      </c>
      <c r="AJ212" s="67">
        <v>0</v>
      </c>
      <c r="AK212" s="457" t="s">
        <v>74</v>
      </c>
      <c r="AL212" s="457" t="s">
        <v>74</v>
      </c>
      <c r="AM212" s="188">
        <f t="shared" si="12"/>
        <v>0</v>
      </c>
      <c r="AN212" s="463">
        <f>+K212+AC212-AH212</f>
        <v>17500000</v>
      </c>
      <c r="AO212" s="67" t="s">
        <v>66</v>
      </c>
      <c r="AP212" s="489">
        <v>17500000</v>
      </c>
      <c r="AQ212" s="67" t="s">
        <v>94</v>
      </c>
      <c r="AR212" s="74">
        <v>0</v>
      </c>
      <c r="AS212" s="457" t="s">
        <v>74</v>
      </c>
      <c r="AT212" s="496">
        <f t="shared" si="13"/>
        <v>17500000</v>
      </c>
      <c r="AU212" s="203">
        <v>0</v>
      </c>
      <c r="AV212" s="83">
        <f t="shared" si="14"/>
        <v>1</v>
      </c>
      <c r="AW212" s="457" t="s">
        <v>74</v>
      </c>
      <c r="AX212" s="74" t="s">
        <v>80</v>
      </c>
      <c r="AY212" s="72" t="s">
        <v>2546</v>
      </c>
      <c r="AZ212" s="68" t="s">
        <v>66</v>
      </c>
      <c r="BA212" s="68" t="s">
        <v>66</v>
      </c>
    </row>
    <row r="213" spans="2:53" s="207" customFormat="1" ht="14.25" customHeight="1" x14ac:dyDescent="0.25">
      <c r="B213" s="68">
        <v>2024</v>
      </c>
      <c r="C213" s="68">
        <v>891780111</v>
      </c>
      <c r="D213" s="88" t="s">
        <v>64</v>
      </c>
      <c r="E213" s="74" t="s">
        <v>2547</v>
      </c>
      <c r="F213" s="72" t="s">
        <v>2548</v>
      </c>
      <c r="G213" s="67">
        <v>0</v>
      </c>
      <c r="H213" s="67" t="s">
        <v>72</v>
      </c>
      <c r="I213" s="68" t="s">
        <v>723</v>
      </c>
      <c r="J213" s="74" t="s">
        <v>2549</v>
      </c>
      <c r="K213" s="203">
        <v>33943500</v>
      </c>
      <c r="L213" s="68" t="s">
        <v>67</v>
      </c>
      <c r="M213" s="453" t="s">
        <v>2550</v>
      </c>
      <c r="N213" s="72">
        <v>1082999568</v>
      </c>
      <c r="O213" s="454">
        <v>235</v>
      </c>
      <c r="P213" s="455">
        <v>45323</v>
      </c>
      <c r="Q213" s="203">
        <v>674900000</v>
      </c>
      <c r="R213" s="455">
        <v>45324</v>
      </c>
      <c r="S213" s="203">
        <v>33943500</v>
      </c>
      <c r="T213" s="67" t="s">
        <v>66</v>
      </c>
      <c r="U213" s="86">
        <v>52705148</v>
      </c>
      <c r="V213" s="72" t="s">
        <v>2551</v>
      </c>
      <c r="W213" s="455">
        <v>45324</v>
      </c>
      <c r="X213" s="455">
        <v>45324</v>
      </c>
      <c r="Y213" s="456" t="s">
        <v>74</v>
      </c>
      <c r="Z213" s="455">
        <v>45595</v>
      </c>
      <c r="AA213" s="251">
        <f t="shared" si="10"/>
        <v>271</v>
      </c>
      <c r="AB213" s="67">
        <v>0</v>
      </c>
      <c r="AC213" s="75">
        <v>0</v>
      </c>
      <c r="AD213" s="67">
        <v>0</v>
      </c>
      <c r="AE213" s="457" t="s">
        <v>74</v>
      </c>
      <c r="AF213" s="251">
        <f t="shared" si="11"/>
        <v>0</v>
      </c>
      <c r="AG213" s="67">
        <v>0</v>
      </c>
      <c r="AH213" s="67">
        <v>0</v>
      </c>
      <c r="AI213" s="457" t="s">
        <v>74</v>
      </c>
      <c r="AJ213" s="67">
        <v>0</v>
      </c>
      <c r="AK213" s="457" t="s">
        <v>74</v>
      </c>
      <c r="AL213" s="457" t="s">
        <v>74</v>
      </c>
      <c r="AM213" s="188">
        <f t="shared" si="12"/>
        <v>0</v>
      </c>
      <c r="AN213" s="463">
        <f>+K213+AC213-AH213</f>
        <v>33943500</v>
      </c>
      <c r="AO213" s="67" t="s">
        <v>94</v>
      </c>
      <c r="AP213" s="489">
        <v>0</v>
      </c>
      <c r="AQ213" s="67" t="s">
        <v>94</v>
      </c>
      <c r="AR213" s="74">
        <v>0</v>
      </c>
      <c r="AS213" s="457" t="s">
        <v>74</v>
      </c>
      <c r="AT213" s="496">
        <f t="shared" si="13"/>
        <v>22629000</v>
      </c>
      <c r="AU213" s="203">
        <v>11314500</v>
      </c>
      <c r="AV213" s="83">
        <f t="shared" si="14"/>
        <v>0.66666666666666663</v>
      </c>
      <c r="AW213" s="457" t="s">
        <v>74</v>
      </c>
      <c r="AX213" s="74" t="s">
        <v>95</v>
      </c>
      <c r="AY213" s="72" t="s">
        <v>2552</v>
      </c>
      <c r="AZ213" s="68" t="s">
        <v>66</v>
      </c>
      <c r="BA213" s="68" t="s">
        <v>66</v>
      </c>
    </row>
    <row r="214" spans="2:53" s="207" customFormat="1" ht="14.25" customHeight="1" x14ac:dyDescent="0.25">
      <c r="B214" s="68">
        <v>2024</v>
      </c>
      <c r="C214" s="68">
        <v>891780111</v>
      </c>
      <c r="D214" s="88" t="s">
        <v>64</v>
      </c>
      <c r="E214" s="74" t="s">
        <v>2553</v>
      </c>
      <c r="F214" s="72" t="s">
        <v>2554</v>
      </c>
      <c r="G214" s="67">
        <v>0</v>
      </c>
      <c r="H214" s="67" t="s">
        <v>72</v>
      </c>
      <c r="I214" s="68" t="s">
        <v>723</v>
      </c>
      <c r="J214" s="74" t="s">
        <v>2555</v>
      </c>
      <c r="K214" s="203">
        <v>47481200</v>
      </c>
      <c r="L214" s="68" t="s">
        <v>67</v>
      </c>
      <c r="M214" s="453" t="s">
        <v>2556</v>
      </c>
      <c r="N214" s="72">
        <v>49721242</v>
      </c>
      <c r="O214" s="454">
        <v>235</v>
      </c>
      <c r="P214" s="455">
        <v>45323</v>
      </c>
      <c r="Q214" s="203">
        <v>674900000</v>
      </c>
      <c r="R214" s="455">
        <v>45324</v>
      </c>
      <c r="S214" s="203">
        <v>47481200</v>
      </c>
      <c r="T214" s="67" t="s">
        <v>66</v>
      </c>
      <c r="U214" s="86">
        <v>52705148</v>
      </c>
      <c r="V214" s="72" t="s">
        <v>2551</v>
      </c>
      <c r="W214" s="455">
        <v>45324</v>
      </c>
      <c r="X214" s="455">
        <v>45324</v>
      </c>
      <c r="Y214" s="456" t="s">
        <v>74</v>
      </c>
      <c r="Z214" s="455">
        <v>45595</v>
      </c>
      <c r="AA214" s="251">
        <f t="shared" si="10"/>
        <v>271</v>
      </c>
      <c r="AB214" s="67">
        <v>0</v>
      </c>
      <c r="AC214" s="75">
        <v>0</v>
      </c>
      <c r="AD214" s="67">
        <v>0</v>
      </c>
      <c r="AE214" s="457" t="s">
        <v>74</v>
      </c>
      <c r="AF214" s="251">
        <f t="shared" si="11"/>
        <v>0</v>
      </c>
      <c r="AG214" s="67">
        <v>0</v>
      </c>
      <c r="AH214" s="67">
        <v>0</v>
      </c>
      <c r="AI214" s="457" t="s">
        <v>74</v>
      </c>
      <c r="AJ214" s="67">
        <v>0</v>
      </c>
      <c r="AK214" s="457" t="s">
        <v>74</v>
      </c>
      <c r="AL214" s="457" t="s">
        <v>74</v>
      </c>
      <c r="AM214" s="188">
        <f t="shared" si="12"/>
        <v>0</v>
      </c>
      <c r="AN214" s="463">
        <f>+K214+AC214-AH214</f>
        <v>47481200</v>
      </c>
      <c r="AO214" s="67" t="s">
        <v>94</v>
      </c>
      <c r="AP214" s="489">
        <v>0</v>
      </c>
      <c r="AQ214" s="67" t="s">
        <v>94</v>
      </c>
      <c r="AR214" s="74">
        <v>0</v>
      </c>
      <c r="AS214" s="457" t="s">
        <v>74</v>
      </c>
      <c r="AT214" s="496">
        <f t="shared" si="13"/>
        <v>21102752</v>
      </c>
      <c r="AU214" s="203">
        <v>26378448</v>
      </c>
      <c r="AV214" s="83">
        <f t="shared" si="14"/>
        <v>0.44444436956100519</v>
      </c>
      <c r="AW214" s="457" t="s">
        <v>74</v>
      </c>
      <c r="AX214" s="74" t="s">
        <v>95</v>
      </c>
      <c r="AY214" s="72" t="s">
        <v>2557</v>
      </c>
      <c r="AZ214" s="68" t="s">
        <v>66</v>
      </c>
      <c r="BA214" s="68" t="s">
        <v>66</v>
      </c>
    </row>
    <row r="215" spans="2:53" s="207" customFormat="1" ht="14.25" customHeight="1" x14ac:dyDescent="0.25">
      <c r="B215" s="68">
        <v>2024</v>
      </c>
      <c r="C215" s="68">
        <v>891780111</v>
      </c>
      <c r="D215" s="88" t="s">
        <v>64</v>
      </c>
      <c r="E215" s="74" t="s">
        <v>2558</v>
      </c>
      <c r="F215" s="72" t="s">
        <v>2559</v>
      </c>
      <c r="G215" s="67">
        <v>0</v>
      </c>
      <c r="H215" s="67" t="s">
        <v>72</v>
      </c>
      <c r="I215" s="68" t="s">
        <v>723</v>
      </c>
      <c r="J215" s="74" t="s">
        <v>2560</v>
      </c>
      <c r="K215" s="203">
        <v>10500000</v>
      </c>
      <c r="L215" s="68" t="s">
        <v>67</v>
      </c>
      <c r="M215" s="453" t="s">
        <v>2561</v>
      </c>
      <c r="N215" s="72">
        <v>36694608</v>
      </c>
      <c r="O215" s="454">
        <v>35</v>
      </c>
      <c r="P215" s="455">
        <v>45306</v>
      </c>
      <c r="Q215" s="203">
        <v>807300000</v>
      </c>
      <c r="R215" s="455">
        <v>45327</v>
      </c>
      <c r="S215" s="203">
        <v>10500000</v>
      </c>
      <c r="T215" s="67" t="s">
        <v>66</v>
      </c>
      <c r="U215" s="86">
        <v>57461852</v>
      </c>
      <c r="V215" s="72" t="s">
        <v>1487</v>
      </c>
      <c r="W215" s="455">
        <v>45327</v>
      </c>
      <c r="X215" s="455">
        <v>45327</v>
      </c>
      <c r="Y215" s="456" t="s">
        <v>74</v>
      </c>
      <c r="Z215" s="455">
        <v>45412</v>
      </c>
      <c r="AA215" s="251">
        <f t="shared" si="10"/>
        <v>85</v>
      </c>
      <c r="AB215" s="67">
        <v>0</v>
      </c>
      <c r="AC215" s="75">
        <v>0</v>
      </c>
      <c r="AD215" s="67">
        <v>0</v>
      </c>
      <c r="AE215" s="457" t="s">
        <v>74</v>
      </c>
      <c r="AF215" s="251">
        <f t="shared" si="11"/>
        <v>0</v>
      </c>
      <c r="AG215" s="67">
        <v>0</v>
      </c>
      <c r="AH215" s="67">
        <v>0</v>
      </c>
      <c r="AI215" s="457" t="s">
        <v>74</v>
      </c>
      <c r="AJ215" s="67">
        <v>0</v>
      </c>
      <c r="AK215" s="457" t="s">
        <v>74</v>
      </c>
      <c r="AL215" s="457" t="s">
        <v>74</v>
      </c>
      <c r="AM215" s="188">
        <f t="shared" si="12"/>
        <v>0</v>
      </c>
      <c r="AN215" s="463">
        <f>+K215+AC215-AH215</f>
        <v>10500000</v>
      </c>
      <c r="AO215" s="67" t="s">
        <v>66</v>
      </c>
      <c r="AP215" s="489">
        <v>10500000</v>
      </c>
      <c r="AQ215" s="67" t="s">
        <v>94</v>
      </c>
      <c r="AR215" s="74">
        <v>0</v>
      </c>
      <c r="AS215" s="457" t="s">
        <v>74</v>
      </c>
      <c r="AT215" s="496">
        <f t="shared" si="13"/>
        <v>10500000</v>
      </c>
      <c r="AU215" s="203">
        <v>0</v>
      </c>
      <c r="AV215" s="83">
        <f t="shared" si="14"/>
        <v>1</v>
      </c>
      <c r="AW215" s="457" t="s">
        <v>74</v>
      </c>
      <c r="AX215" s="74" t="s">
        <v>80</v>
      </c>
      <c r="AY215" s="72" t="s">
        <v>2562</v>
      </c>
      <c r="AZ215" s="68" t="s">
        <v>66</v>
      </c>
      <c r="BA215" s="68" t="s">
        <v>66</v>
      </c>
    </row>
    <row r="216" spans="2:53" s="207" customFormat="1" ht="14.25" customHeight="1" x14ac:dyDescent="0.25">
      <c r="B216" s="68">
        <v>2024</v>
      </c>
      <c r="C216" s="68">
        <v>891780111</v>
      </c>
      <c r="D216" s="88" t="s">
        <v>64</v>
      </c>
      <c r="E216" s="74" t="s">
        <v>2563</v>
      </c>
      <c r="F216" s="72" t="s">
        <v>2564</v>
      </c>
      <c r="G216" s="67">
        <v>0</v>
      </c>
      <c r="H216" s="67" t="s">
        <v>72</v>
      </c>
      <c r="I216" s="68" t="s">
        <v>723</v>
      </c>
      <c r="J216" s="74" t="s">
        <v>2488</v>
      </c>
      <c r="K216" s="203">
        <v>17500000</v>
      </c>
      <c r="L216" s="68" t="s">
        <v>67</v>
      </c>
      <c r="M216" s="453" t="s">
        <v>2565</v>
      </c>
      <c r="N216" s="72">
        <v>1083034387</v>
      </c>
      <c r="O216" s="454">
        <v>34</v>
      </c>
      <c r="P216" s="455">
        <v>45306</v>
      </c>
      <c r="Q216" s="203">
        <v>305400000</v>
      </c>
      <c r="R216" s="455">
        <v>45327</v>
      </c>
      <c r="S216" s="203">
        <v>17500000</v>
      </c>
      <c r="T216" s="67" t="s">
        <v>66</v>
      </c>
      <c r="U216" s="86">
        <v>1082903415</v>
      </c>
      <c r="V216" s="72" t="s">
        <v>2281</v>
      </c>
      <c r="W216" s="455">
        <v>45327</v>
      </c>
      <c r="X216" s="455">
        <v>45327</v>
      </c>
      <c r="Y216" s="456" t="s">
        <v>74</v>
      </c>
      <c r="Z216" s="455">
        <v>45473</v>
      </c>
      <c r="AA216" s="251">
        <f t="shared" si="10"/>
        <v>146</v>
      </c>
      <c r="AB216" s="67">
        <v>0</v>
      </c>
      <c r="AC216" s="75">
        <v>0</v>
      </c>
      <c r="AD216" s="67">
        <v>0</v>
      </c>
      <c r="AE216" s="457" t="s">
        <v>74</v>
      </c>
      <c r="AF216" s="251">
        <f t="shared" si="11"/>
        <v>0</v>
      </c>
      <c r="AG216" s="67">
        <v>0</v>
      </c>
      <c r="AH216" s="67">
        <v>0</v>
      </c>
      <c r="AI216" s="457" t="s">
        <v>74</v>
      </c>
      <c r="AJ216" s="67">
        <v>0</v>
      </c>
      <c r="AK216" s="457" t="s">
        <v>74</v>
      </c>
      <c r="AL216" s="457" t="s">
        <v>74</v>
      </c>
      <c r="AM216" s="188">
        <f t="shared" si="12"/>
        <v>0</v>
      </c>
      <c r="AN216" s="463">
        <f>+K216+AC216-AH216</f>
        <v>17500000</v>
      </c>
      <c r="AO216" s="67" t="s">
        <v>66</v>
      </c>
      <c r="AP216" s="489">
        <v>17500000</v>
      </c>
      <c r="AQ216" s="67" t="s">
        <v>94</v>
      </c>
      <c r="AR216" s="74">
        <v>0</v>
      </c>
      <c r="AS216" s="457" t="s">
        <v>74</v>
      </c>
      <c r="AT216" s="496">
        <f t="shared" si="13"/>
        <v>17500000</v>
      </c>
      <c r="AU216" s="203">
        <v>0</v>
      </c>
      <c r="AV216" s="83">
        <f t="shared" si="14"/>
        <v>1</v>
      </c>
      <c r="AW216" s="457" t="s">
        <v>74</v>
      </c>
      <c r="AX216" s="74" t="s">
        <v>80</v>
      </c>
      <c r="AY216" s="72" t="s">
        <v>2566</v>
      </c>
      <c r="AZ216" s="68" t="s">
        <v>66</v>
      </c>
      <c r="BA216" s="68" t="s">
        <v>66</v>
      </c>
    </row>
    <row r="217" spans="2:53" s="207" customFormat="1" ht="14.25" customHeight="1" x14ac:dyDescent="0.25">
      <c r="B217" s="68">
        <v>2024</v>
      </c>
      <c r="C217" s="68">
        <v>891780111</v>
      </c>
      <c r="D217" s="88" t="s">
        <v>64</v>
      </c>
      <c r="E217" s="74" t="s">
        <v>2567</v>
      </c>
      <c r="F217" s="72" t="s">
        <v>2568</v>
      </c>
      <c r="G217" s="67">
        <v>0</v>
      </c>
      <c r="H217" s="67" t="s">
        <v>72</v>
      </c>
      <c r="I217" s="68" t="s">
        <v>723</v>
      </c>
      <c r="J217" s="74" t="s">
        <v>2569</v>
      </c>
      <c r="K217" s="203">
        <v>18000000</v>
      </c>
      <c r="L217" s="68" t="s">
        <v>67</v>
      </c>
      <c r="M217" s="453" t="s">
        <v>2570</v>
      </c>
      <c r="N217" s="72">
        <v>1082920089</v>
      </c>
      <c r="O217" s="454">
        <v>35</v>
      </c>
      <c r="P217" s="455">
        <v>45306</v>
      </c>
      <c r="Q217" s="203">
        <v>807300000</v>
      </c>
      <c r="R217" s="455">
        <v>45328</v>
      </c>
      <c r="S217" s="203">
        <v>18000000</v>
      </c>
      <c r="T217" s="67" t="s">
        <v>66</v>
      </c>
      <c r="U217" s="86">
        <v>1192791759</v>
      </c>
      <c r="V217" s="72" t="s">
        <v>2571</v>
      </c>
      <c r="W217" s="455">
        <v>45328</v>
      </c>
      <c r="X217" s="455">
        <v>45328</v>
      </c>
      <c r="Y217" s="456" t="s">
        <v>74</v>
      </c>
      <c r="Z217" s="455">
        <v>45478</v>
      </c>
      <c r="AA217" s="251">
        <f t="shared" si="10"/>
        <v>150</v>
      </c>
      <c r="AB217" s="67">
        <v>0</v>
      </c>
      <c r="AC217" s="75">
        <v>0</v>
      </c>
      <c r="AD217" s="67">
        <v>0</v>
      </c>
      <c r="AE217" s="457" t="s">
        <v>74</v>
      </c>
      <c r="AF217" s="251">
        <f t="shared" si="11"/>
        <v>0</v>
      </c>
      <c r="AG217" s="67">
        <v>0</v>
      </c>
      <c r="AH217" s="67">
        <v>0</v>
      </c>
      <c r="AI217" s="457" t="s">
        <v>74</v>
      </c>
      <c r="AJ217" s="67">
        <v>0</v>
      </c>
      <c r="AK217" s="457" t="s">
        <v>74</v>
      </c>
      <c r="AL217" s="457" t="s">
        <v>74</v>
      </c>
      <c r="AM217" s="188">
        <f t="shared" si="12"/>
        <v>0</v>
      </c>
      <c r="AN217" s="463">
        <f>+K217+AC217-AH217</f>
        <v>18000000</v>
      </c>
      <c r="AO217" s="67" t="s">
        <v>66</v>
      </c>
      <c r="AP217" s="489">
        <v>18000000</v>
      </c>
      <c r="AQ217" s="67" t="s">
        <v>94</v>
      </c>
      <c r="AR217" s="74">
        <v>0</v>
      </c>
      <c r="AS217" s="457" t="s">
        <v>74</v>
      </c>
      <c r="AT217" s="496">
        <f t="shared" si="13"/>
        <v>18000000</v>
      </c>
      <c r="AU217" s="203">
        <v>0</v>
      </c>
      <c r="AV217" s="83">
        <f t="shared" si="14"/>
        <v>1</v>
      </c>
      <c r="AW217" s="457" t="s">
        <v>74</v>
      </c>
      <c r="AX217" s="74" t="s">
        <v>80</v>
      </c>
      <c r="AY217" s="72" t="s">
        <v>2572</v>
      </c>
      <c r="AZ217" s="68" t="s">
        <v>66</v>
      </c>
      <c r="BA217" s="68" t="s">
        <v>66</v>
      </c>
    </row>
    <row r="218" spans="2:53" s="207" customFormat="1" ht="14.25" customHeight="1" x14ac:dyDescent="0.25">
      <c r="B218" s="68">
        <v>2024</v>
      </c>
      <c r="C218" s="68">
        <v>891780111</v>
      </c>
      <c r="D218" s="88" t="s">
        <v>64</v>
      </c>
      <c r="E218" s="74" t="s">
        <v>2573</v>
      </c>
      <c r="F218" s="72" t="s">
        <v>2574</v>
      </c>
      <c r="G218" s="67">
        <v>0</v>
      </c>
      <c r="H218" s="67" t="s">
        <v>72</v>
      </c>
      <c r="I218" s="68" t="s">
        <v>723</v>
      </c>
      <c r="J218" s="74" t="s">
        <v>2575</v>
      </c>
      <c r="K218" s="203">
        <v>15000000</v>
      </c>
      <c r="L218" s="68" t="s">
        <v>67</v>
      </c>
      <c r="M218" s="453" t="s">
        <v>2576</v>
      </c>
      <c r="N218" s="72">
        <v>1083017137</v>
      </c>
      <c r="O218" s="454">
        <v>38</v>
      </c>
      <c r="P218" s="455">
        <v>45306</v>
      </c>
      <c r="Q218" s="203">
        <v>585250000</v>
      </c>
      <c r="R218" s="455">
        <v>45329</v>
      </c>
      <c r="S218" s="203">
        <v>15000000</v>
      </c>
      <c r="T218" s="67" t="s">
        <v>66</v>
      </c>
      <c r="U218" s="86">
        <v>1082884010</v>
      </c>
      <c r="V218" s="72" t="s">
        <v>1806</v>
      </c>
      <c r="W218" s="455">
        <v>45329</v>
      </c>
      <c r="X218" s="455">
        <v>45329</v>
      </c>
      <c r="Y218" s="456" t="s">
        <v>74</v>
      </c>
      <c r="Z218" s="455">
        <v>45479</v>
      </c>
      <c r="AA218" s="251">
        <f t="shared" si="10"/>
        <v>150</v>
      </c>
      <c r="AB218" s="67">
        <v>0</v>
      </c>
      <c r="AC218" s="75">
        <v>0</v>
      </c>
      <c r="AD218" s="67">
        <v>0</v>
      </c>
      <c r="AE218" s="457" t="s">
        <v>74</v>
      </c>
      <c r="AF218" s="251">
        <f t="shared" si="11"/>
        <v>0</v>
      </c>
      <c r="AG218" s="67">
        <v>0</v>
      </c>
      <c r="AH218" s="67">
        <v>0</v>
      </c>
      <c r="AI218" s="457" t="s">
        <v>74</v>
      </c>
      <c r="AJ218" s="67">
        <v>0</v>
      </c>
      <c r="AK218" s="457" t="s">
        <v>74</v>
      </c>
      <c r="AL218" s="457" t="s">
        <v>74</v>
      </c>
      <c r="AM218" s="188">
        <f t="shared" si="12"/>
        <v>0</v>
      </c>
      <c r="AN218" s="463">
        <f>+K218+AC218-AH218</f>
        <v>15000000</v>
      </c>
      <c r="AO218" s="67" t="s">
        <v>66</v>
      </c>
      <c r="AP218" s="489">
        <v>15000000</v>
      </c>
      <c r="AQ218" s="67" t="s">
        <v>94</v>
      </c>
      <c r="AR218" s="74">
        <v>0</v>
      </c>
      <c r="AS218" s="457" t="s">
        <v>74</v>
      </c>
      <c r="AT218" s="496">
        <f t="shared" si="13"/>
        <v>15000000</v>
      </c>
      <c r="AU218" s="203">
        <v>0</v>
      </c>
      <c r="AV218" s="83">
        <f t="shared" si="14"/>
        <v>1</v>
      </c>
      <c r="AW218" s="457" t="s">
        <v>74</v>
      </c>
      <c r="AX218" s="74" t="s">
        <v>80</v>
      </c>
      <c r="AY218" s="72" t="s">
        <v>2577</v>
      </c>
      <c r="AZ218" s="68" t="s">
        <v>66</v>
      </c>
      <c r="BA218" s="68" t="s">
        <v>66</v>
      </c>
    </row>
    <row r="219" spans="2:53" s="207" customFormat="1" ht="14.25" customHeight="1" x14ac:dyDescent="0.25">
      <c r="B219" s="68">
        <v>2024</v>
      </c>
      <c r="C219" s="68">
        <v>891780111</v>
      </c>
      <c r="D219" s="88" t="s">
        <v>64</v>
      </c>
      <c r="E219" s="74" t="s">
        <v>2578</v>
      </c>
      <c r="F219" s="72" t="s">
        <v>2579</v>
      </c>
      <c r="G219" s="67">
        <v>0</v>
      </c>
      <c r="H219" s="67" t="s">
        <v>72</v>
      </c>
      <c r="I219" s="68" t="s">
        <v>723</v>
      </c>
      <c r="J219" s="74" t="s">
        <v>2580</v>
      </c>
      <c r="K219" s="203">
        <v>19000000</v>
      </c>
      <c r="L219" s="68" t="s">
        <v>67</v>
      </c>
      <c r="M219" s="453" t="s">
        <v>2581</v>
      </c>
      <c r="N219" s="72">
        <v>57299250</v>
      </c>
      <c r="O219" s="454">
        <v>111</v>
      </c>
      <c r="P219" s="455">
        <v>45310</v>
      </c>
      <c r="Q219" s="203">
        <v>376500000</v>
      </c>
      <c r="R219" s="455">
        <v>45329</v>
      </c>
      <c r="S219" s="203">
        <v>19000000</v>
      </c>
      <c r="T219" s="67" t="s">
        <v>66</v>
      </c>
      <c r="U219" s="86">
        <v>63563343</v>
      </c>
      <c r="V219" s="72" t="s">
        <v>2435</v>
      </c>
      <c r="W219" s="455">
        <v>45329</v>
      </c>
      <c r="X219" s="455">
        <v>45329</v>
      </c>
      <c r="Y219" s="456" t="s">
        <v>74</v>
      </c>
      <c r="Z219" s="455">
        <v>45479</v>
      </c>
      <c r="AA219" s="251">
        <f t="shared" si="10"/>
        <v>150</v>
      </c>
      <c r="AB219" s="67">
        <v>0</v>
      </c>
      <c r="AC219" s="75">
        <v>0</v>
      </c>
      <c r="AD219" s="67">
        <v>0</v>
      </c>
      <c r="AE219" s="457" t="s">
        <v>74</v>
      </c>
      <c r="AF219" s="251">
        <f t="shared" si="11"/>
        <v>0</v>
      </c>
      <c r="AG219" s="67">
        <v>0</v>
      </c>
      <c r="AH219" s="67">
        <v>0</v>
      </c>
      <c r="AI219" s="457" t="s">
        <v>74</v>
      </c>
      <c r="AJ219" s="67">
        <v>0</v>
      </c>
      <c r="AK219" s="457" t="s">
        <v>74</v>
      </c>
      <c r="AL219" s="457" t="s">
        <v>74</v>
      </c>
      <c r="AM219" s="188">
        <f t="shared" si="12"/>
        <v>0</v>
      </c>
      <c r="AN219" s="463">
        <f>+K219+AC219-AH219</f>
        <v>19000000</v>
      </c>
      <c r="AO219" s="67" t="s">
        <v>66</v>
      </c>
      <c r="AP219" s="489">
        <v>19000000</v>
      </c>
      <c r="AQ219" s="67" t="s">
        <v>94</v>
      </c>
      <c r="AR219" s="74">
        <v>0</v>
      </c>
      <c r="AS219" s="457" t="s">
        <v>74</v>
      </c>
      <c r="AT219" s="496">
        <f t="shared" si="13"/>
        <v>19000000</v>
      </c>
      <c r="AU219" s="203">
        <v>0</v>
      </c>
      <c r="AV219" s="83">
        <f t="shared" si="14"/>
        <v>1</v>
      </c>
      <c r="AW219" s="457" t="s">
        <v>74</v>
      </c>
      <c r="AX219" s="74" t="s">
        <v>80</v>
      </c>
      <c r="AY219" s="72" t="s">
        <v>2582</v>
      </c>
      <c r="AZ219" s="68" t="s">
        <v>66</v>
      </c>
      <c r="BA219" s="68" t="s">
        <v>66</v>
      </c>
    </row>
    <row r="220" spans="2:53" s="207" customFormat="1" ht="14.25" customHeight="1" x14ac:dyDescent="0.25">
      <c r="B220" s="68">
        <v>2024</v>
      </c>
      <c r="C220" s="68">
        <v>891780111</v>
      </c>
      <c r="D220" s="88" t="s">
        <v>64</v>
      </c>
      <c r="E220" s="74" t="s">
        <v>2583</v>
      </c>
      <c r="F220" s="72" t="s">
        <v>2584</v>
      </c>
      <c r="G220" s="67">
        <v>0</v>
      </c>
      <c r="H220" s="67" t="s">
        <v>72</v>
      </c>
      <c r="I220" s="68" t="s">
        <v>723</v>
      </c>
      <c r="J220" s="74" t="s">
        <v>2585</v>
      </c>
      <c r="K220" s="203">
        <v>7000000</v>
      </c>
      <c r="L220" s="68" t="s">
        <v>67</v>
      </c>
      <c r="M220" s="453" t="s">
        <v>2586</v>
      </c>
      <c r="N220" s="72">
        <v>1082918527</v>
      </c>
      <c r="O220" s="454">
        <v>35</v>
      </c>
      <c r="P220" s="455">
        <v>45306</v>
      </c>
      <c r="Q220" s="203">
        <v>807300000</v>
      </c>
      <c r="R220" s="455">
        <v>45330</v>
      </c>
      <c r="S220" s="203">
        <v>7000000</v>
      </c>
      <c r="T220" s="67" t="s">
        <v>66</v>
      </c>
      <c r="U220" s="86">
        <v>57461852</v>
      </c>
      <c r="V220" s="72" t="s">
        <v>1487</v>
      </c>
      <c r="W220" s="455">
        <v>45330</v>
      </c>
      <c r="X220" s="455">
        <v>45330</v>
      </c>
      <c r="Y220" s="456" t="s">
        <v>74</v>
      </c>
      <c r="Z220" s="455">
        <v>45382</v>
      </c>
      <c r="AA220" s="251">
        <f t="shared" si="10"/>
        <v>52</v>
      </c>
      <c r="AB220" s="67">
        <v>0</v>
      </c>
      <c r="AC220" s="75">
        <v>0</v>
      </c>
      <c r="AD220" s="67">
        <v>0</v>
      </c>
      <c r="AE220" s="457" t="s">
        <v>74</v>
      </c>
      <c r="AF220" s="251">
        <f t="shared" si="11"/>
        <v>0</v>
      </c>
      <c r="AG220" s="67">
        <v>0</v>
      </c>
      <c r="AH220" s="67">
        <v>0</v>
      </c>
      <c r="AI220" s="457" t="s">
        <v>74</v>
      </c>
      <c r="AJ220" s="67">
        <v>0</v>
      </c>
      <c r="AK220" s="457" t="s">
        <v>74</v>
      </c>
      <c r="AL220" s="457" t="s">
        <v>74</v>
      </c>
      <c r="AM220" s="188">
        <f t="shared" si="12"/>
        <v>0</v>
      </c>
      <c r="AN220" s="463">
        <f>+K220+AC220-AH220</f>
        <v>7000000</v>
      </c>
      <c r="AO220" s="67" t="s">
        <v>66</v>
      </c>
      <c r="AP220" s="489">
        <v>7000000</v>
      </c>
      <c r="AQ220" s="67" t="s">
        <v>94</v>
      </c>
      <c r="AR220" s="74">
        <v>0</v>
      </c>
      <c r="AS220" s="457" t="s">
        <v>74</v>
      </c>
      <c r="AT220" s="496">
        <f t="shared" si="13"/>
        <v>7000000</v>
      </c>
      <c r="AU220" s="203">
        <v>0</v>
      </c>
      <c r="AV220" s="83">
        <f t="shared" si="14"/>
        <v>1</v>
      </c>
      <c r="AW220" s="457" t="s">
        <v>74</v>
      </c>
      <c r="AX220" s="74" t="s">
        <v>80</v>
      </c>
      <c r="AY220" s="72" t="s">
        <v>2587</v>
      </c>
      <c r="AZ220" s="68" t="s">
        <v>66</v>
      </c>
      <c r="BA220" s="68" t="s">
        <v>66</v>
      </c>
    </row>
    <row r="221" spans="2:53" s="207" customFormat="1" ht="14.25" customHeight="1" x14ac:dyDescent="0.25">
      <c r="B221" s="68">
        <v>2024</v>
      </c>
      <c r="C221" s="68">
        <v>891780111</v>
      </c>
      <c r="D221" s="88" t="s">
        <v>64</v>
      </c>
      <c r="E221" s="74" t="s">
        <v>2588</v>
      </c>
      <c r="F221" s="72" t="s">
        <v>2589</v>
      </c>
      <c r="G221" s="67">
        <v>0</v>
      </c>
      <c r="H221" s="67" t="s">
        <v>72</v>
      </c>
      <c r="I221" s="68" t="s">
        <v>723</v>
      </c>
      <c r="J221" s="74" t="s">
        <v>2590</v>
      </c>
      <c r="K221" s="203">
        <v>10463325</v>
      </c>
      <c r="L221" s="68" t="s">
        <v>67</v>
      </c>
      <c r="M221" s="453" t="s">
        <v>677</v>
      </c>
      <c r="N221" s="72">
        <v>1083010243</v>
      </c>
      <c r="O221" s="454">
        <v>39</v>
      </c>
      <c r="P221" s="455">
        <v>45306</v>
      </c>
      <c r="Q221" s="203">
        <v>524300000</v>
      </c>
      <c r="R221" s="455">
        <v>45330</v>
      </c>
      <c r="S221" s="203">
        <v>10463325</v>
      </c>
      <c r="T221" s="67" t="s">
        <v>66</v>
      </c>
      <c r="U221" s="86">
        <v>19285288</v>
      </c>
      <c r="V221" s="72" t="s">
        <v>2591</v>
      </c>
      <c r="W221" s="455">
        <v>45330</v>
      </c>
      <c r="X221" s="455">
        <v>45330</v>
      </c>
      <c r="Y221" s="456" t="s">
        <v>74</v>
      </c>
      <c r="Z221" s="455">
        <v>45351</v>
      </c>
      <c r="AA221" s="251">
        <f t="shared" si="10"/>
        <v>21</v>
      </c>
      <c r="AB221" s="67">
        <v>0</v>
      </c>
      <c r="AC221" s="75">
        <v>0</v>
      </c>
      <c r="AD221" s="67">
        <v>0</v>
      </c>
      <c r="AE221" s="457" t="s">
        <v>74</v>
      </c>
      <c r="AF221" s="251">
        <f t="shared" si="11"/>
        <v>0</v>
      </c>
      <c r="AG221" s="67">
        <v>0</v>
      </c>
      <c r="AH221" s="67">
        <v>0</v>
      </c>
      <c r="AI221" s="457" t="s">
        <v>74</v>
      </c>
      <c r="AJ221" s="67">
        <v>0</v>
      </c>
      <c r="AK221" s="457" t="s">
        <v>74</v>
      </c>
      <c r="AL221" s="457" t="s">
        <v>74</v>
      </c>
      <c r="AM221" s="188">
        <f t="shared" si="12"/>
        <v>0</v>
      </c>
      <c r="AN221" s="463">
        <f>+K221+AC221-AH221</f>
        <v>10463325</v>
      </c>
      <c r="AO221" s="67" t="s">
        <v>66</v>
      </c>
      <c r="AP221" s="489">
        <v>10463325</v>
      </c>
      <c r="AQ221" s="67" t="s">
        <v>94</v>
      </c>
      <c r="AR221" s="74">
        <v>0</v>
      </c>
      <c r="AS221" s="457" t="s">
        <v>74</v>
      </c>
      <c r="AT221" s="496">
        <f t="shared" si="13"/>
        <v>10463325</v>
      </c>
      <c r="AU221" s="203">
        <v>0</v>
      </c>
      <c r="AV221" s="83">
        <f t="shared" si="14"/>
        <v>1</v>
      </c>
      <c r="AW221" s="457" t="s">
        <v>74</v>
      </c>
      <c r="AX221" s="74" t="s">
        <v>80</v>
      </c>
      <c r="AY221" s="72" t="s">
        <v>2592</v>
      </c>
      <c r="AZ221" s="68" t="s">
        <v>66</v>
      </c>
      <c r="BA221" s="68" t="s">
        <v>66</v>
      </c>
    </row>
    <row r="222" spans="2:53" s="207" customFormat="1" ht="14.25" customHeight="1" x14ac:dyDescent="0.25">
      <c r="B222" s="68">
        <v>2024</v>
      </c>
      <c r="C222" s="68">
        <v>891780111</v>
      </c>
      <c r="D222" s="88" t="s">
        <v>64</v>
      </c>
      <c r="E222" s="74" t="s">
        <v>2593</v>
      </c>
      <c r="F222" s="72" t="s">
        <v>2594</v>
      </c>
      <c r="G222" s="67">
        <v>0</v>
      </c>
      <c r="H222" s="67" t="s">
        <v>72</v>
      </c>
      <c r="I222" s="68" t="s">
        <v>723</v>
      </c>
      <c r="J222" s="74" t="s">
        <v>2595</v>
      </c>
      <c r="K222" s="203">
        <v>13970000</v>
      </c>
      <c r="L222" s="68" t="s">
        <v>67</v>
      </c>
      <c r="M222" s="453" t="s">
        <v>2596</v>
      </c>
      <c r="N222" s="72">
        <v>1076622994</v>
      </c>
      <c r="O222" s="454">
        <v>194</v>
      </c>
      <c r="P222" s="455">
        <v>45321</v>
      </c>
      <c r="Q222" s="203">
        <v>80000000</v>
      </c>
      <c r="R222" s="455">
        <v>45330</v>
      </c>
      <c r="S222" s="203">
        <v>13970000</v>
      </c>
      <c r="T222" s="67" t="s">
        <v>66</v>
      </c>
      <c r="U222" s="86">
        <v>85155551</v>
      </c>
      <c r="V222" s="72" t="s">
        <v>1493</v>
      </c>
      <c r="W222" s="455">
        <v>45330</v>
      </c>
      <c r="X222" s="455">
        <v>45330</v>
      </c>
      <c r="Y222" s="456" t="s">
        <v>74</v>
      </c>
      <c r="Z222" s="455">
        <v>45412</v>
      </c>
      <c r="AA222" s="251">
        <f t="shared" si="10"/>
        <v>82</v>
      </c>
      <c r="AB222" s="67">
        <v>0</v>
      </c>
      <c r="AC222" s="75">
        <v>0</v>
      </c>
      <c r="AD222" s="67">
        <v>0</v>
      </c>
      <c r="AE222" s="457" t="s">
        <v>74</v>
      </c>
      <c r="AF222" s="251">
        <f t="shared" si="11"/>
        <v>0</v>
      </c>
      <c r="AG222" s="67">
        <v>0</v>
      </c>
      <c r="AH222" s="67">
        <v>0</v>
      </c>
      <c r="AI222" s="457" t="s">
        <v>74</v>
      </c>
      <c r="AJ222" s="67">
        <v>0</v>
      </c>
      <c r="AK222" s="457" t="s">
        <v>74</v>
      </c>
      <c r="AL222" s="457" t="s">
        <v>74</v>
      </c>
      <c r="AM222" s="188">
        <f t="shared" si="12"/>
        <v>0</v>
      </c>
      <c r="AN222" s="463">
        <f>+K222+AC222-AH222</f>
        <v>13970000</v>
      </c>
      <c r="AO222" s="67" t="s">
        <v>66</v>
      </c>
      <c r="AP222" s="489">
        <v>13970000</v>
      </c>
      <c r="AQ222" s="67" t="s">
        <v>94</v>
      </c>
      <c r="AR222" s="74">
        <v>0</v>
      </c>
      <c r="AS222" s="457" t="s">
        <v>74</v>
      </c>
      <c r="AT222" s="496">
        <f t="shared" si="13"/>
        <v>13970000</v>
      </c>
      <c r="AU222" s="203">
        <v>0</v>
      </c>
      <c r="AV222" s="83">
        <f t="shared" si="14"/>
        <v>1</v>
      </c>
      <c r="AW222" s="457" t="s">
        <v>74</v>
      </c>
      <c r="AX222" s="74" t="s">
        <v>80</v>
      </c>
      <c r="AY222" s="72" t="s">
        <v>2597</v>
      </c>
      <c r="AZ222" s="68" t="s">
        <v>66</v>
      </c>
      <c r="BA222" s="68" t="s">
        <v>66</v>
      </c>
    </row>
    <row r="223" spans="2:53" s="207" customFormat="1" ht="14.25" customHeight="1" x14ac:dyDescent="0.25">
      <c r="B223" s="68">
        <v>2024</v>
      </c>
      <c r="C223" s="68">
        <v>891780111</v>
      </c>
      <c r="D223" s="88" t="s">
        <v>64</v>
      </c>
      <c r="E223" s="74" t="s">
        <v>2598</v>
      </c>
      <c r="F223" s="72" t="s">
        <v>2599</v>
      </c>
      <c r="G223" s="67">
        <v>0</v>
      </c>
      <c r="H223" s="67" t="s">
        <v>72</v>
      </c>
      <c r="I223" s="68" t="s">
        <v>723</v>
      </c>
      <c r="J223" s="74" t="s">
        <v>2600</v>
      </c>
      <c r="K223" s="203">
        <v>11990000</v>
      </c>
      <c r="L223" s="68" t="s">
        <v>67</v>
      </c>
      <c r="M223" s="453" t="s">
        <v>2601</v>
      </c>
      <c r="N223" s="72">
        <v>1010191398</v>
      </c>
      <c r="O223" s="454">
        <v>194</v>
      </c>
      <c r="P223" s="455">
        <v>45321</v>
      </c>
      <c r="Q223" s="203">
        <v>80000000</v>
      </c>
      <c r="R223" s="455">
        <v>45330</v>
      </c>
      <c r="S223" s="203">
        <v>11990000</v>
      </c>
      <c r="T223" s="67" t="s">
        <v>66</v>
      </c>
      <c r="U223" s="86">
        <v>85155551</v>
      </c>
      <c r="V223" s="72" t="s">
        <v>1493</v>
      </c>
      <c r="W223" s="455">
        <v>45330</v>
      </c>
      <c r="X223" s="455">
        <v>45330</v>
      </c>
      <c r="Y223" s="456" t="s">
        <v>74</v>
      </c>
      <c r="Z223" s="455">
        <v>45397</v>
      </c>
      <c r="AA223" s="251">
        <f t="shared" ref="AA223:AA286" si="15">+IF(Y223="1800-01-01",Z223-X223,Z223-Y223)</f>
        <v>67</v>
      </c>
      <c r="AB223" s="67">
        <v>0</v>
      </c>
      <c r="AC223" s="75">
        <v>0</v>
      </c>
      <c r="AD223" s="67">
        <v>0</v>
      </c>
      <c r="AE223" s="457" t="s">
        <v>74</v>
      </c>
      <c r="AF223" s="251">
        <f t="shared" ref="AF223:AF286" si="16">+IF(AE223="1800-01-01",0,AE223-Z223)</f>
        <v>0</v>
      </c>
      <c r="AG223" s="67">
        <v>0</v>
      </c>
      <c r="AH223" s="67">
        <v>0</v>
      </c>
      <c r="AI223" s="457" t="s">
        <v>74</v>
      </c>
      <c r="AJ223" s="67">
        <v>0</v>
      </c>
      <c r="AK223" s="457" t="s">
        <v>74</v>
      </c>
      <c r="AL223" s="457" t="s">
        <v>74</v>
      </c>
      <c r="AM223" s="188">
        <f t="shared" ref="AM223:AM286" si="17">+IF(AK223="1800-01-01",0,AL223-AK223)</f>
        <v>0</v>
      </c>
      <c r="AN223" s="463">
        <f>+K223+AC223-AH223</f>
        <v>11990000</v>
      </c>
      <c r="AO223" s="67" t="s">
        <v>66</v>
      </c>
      <c r="AP223" s="489">
        <v>11990000</v>
      </c>
      <c r="AQ223" s="67" t="s">
        <v>94</v>
      </c>
      <c r="AR223" s="74">
        <v>0</v>
      </c>
      <c r="AS223" s="457" t="s">
        <v>74</v>
      </c>
      <c r="AT223" s="496">
        <f t="shared" ref="AT223:AT286" si="18">+AN223-AU223</f>
        <v>11990000</v>
      </c>
      <c r="AU223" s="203">
        <v>0</v>
      </c>
      <c r="AV223" s="83">
        <f t="shared" ref="AV223:AV286" si="19">+IFERROR(AT223/AN223,"_")</f>
        <v>1</v>
      </c>
      <c r="AW223" s="457" t="s">
        <v>74</v>
      </c>
      <c r="AX223" s="74" t="s">
        <v>80</v>
      </c>
      <c r="AY223" s="72" t="s">
        <v>2602</v>
      </c>
      <c r="AZ223" s="68" t="s">
        <v>66</v>
      </c>
      <c r="BA223" s="68" t="s">
        <v>66</v>
      </c>
    </row>
    <row r="224" spans="2:53" s="207" customFormat="1" ht="14.25" customHeight="1" x14ac:dyDescent="0.25">
      <c r="B224" s="68">
        <v>2024</v>
      </c>
      <c r="C224" s="68">
        <v>891780111</v>
      </c>
      <c r="D224" s="88" t="s">
        <v>64</v>
      </c>
      <c r="E224" s="74" t="s">
        <v>2603</v>
      </c>
      <c r="F224" s="72" t="s">
        <v>2604</v>
      </c>
      <c r="G224" s="67">
        <v>0</v>
      </c>
      <c r="H224" s="67" t="s">
        <v>72</v>
      </c>
      <c r="I224" s="68" t="s">
        <v>723</v>
      </c>
      <c r="J224" s="74" t="s">
        <v>2605</v>
      </c>
      <c r="K224" s="203">
        <v>3750000</v>
      </c>
      <c r="L224" s="68" t="s">
        <v>67</v>
      </c>
      <c r="M224" s="453" t="s">
        <v>2606</v>
      </c>
      <c r="N224" s="72">
        <v>85153082</v>
      </c>
      <c r="O224" s="454">
        <v>39</v>
      </c>
      <c r="P224" s="455">
        <v>45306</v>
      </c>
      <c r="Q224" s="203">
        <v>524300000</v>
      </c>
      <c r="R224" s="455">
        <v>45331</v>
      </c>
      <c r="S224" s="203">
        <v>3750000</v>
      </c>
      <c r="T224" s="67" t="s">
        <v>66</v>
      </c>
      <c r="U224" s="86">
        <v>19285288</v>
      </c>
      <c r="V224" s="72" t="s">
        <v>2591</v>
      </c>
      <c r="W224" s="455">
        <v>45331</v>
      </c>
      <c r="X224" s="455">
        <v>45331</v>
      </c>
      <c r="Y224" s="456" t="s">
        <v>74</v>
      </c>
      <c r="Z224" s="455">
        <v>45351</v>
      </c>
      <c r="AA224" s="251">
        <f t="shared" si="15"/>
        <v>20</v>
      </c>
      <c r="AB224" s="67">
        <v>0</v>
      </c>
      <c r="AC224" s="75">
        <v>0</v>
      </c>
      <c r="AD224" s="67">
        <v>0</v>
      </c>
      <c r="AE224" s="457" t="s">
        <v>74</v>
      </c>
      <c r="AF224" s="251">
        <f t="shared" si="16"/>
        <v>0</v>
      </c>
      <c r="AG224" s="67">
        <v>0</v>
      </c>
      <c r="AH224" s="67">
        <v>0</v>
      </c>
      <c r="AI224" s="457" t="s">
        <v>74</v>
      </c>
      <c r="AJ224" s="67">
        <v>0</v>
      </c>
      <c r="AK224" s="457" t="s">
        <v>74</v>
      </c>
      <c r="AL224" s="457" t="s">
        <v>74</v>
      </c>
      <c r="AM224" s="188">
        <f t="shared" si="17"/>
        <v>0</v>
      </c>
      <c r="AN224" s="463">
        <f>+K224+AC224-AH224</f>
        <v>3750000</v>
      </c>
      <c r="AO224" s="67" t="s">
        <v>66</v>
      </c>
      <c r="AP224" s="489">
        <v>3750000</v>
      </c>
      <c r="AQ224" s="67" t="s">
        <v>94</v>
      </c>
      <c r="AR224" s="74">
        <v>0</v>
      </c>
      <c r="AS224" s="457" t="s">
        <v>74</v>
      </c>
      <c r="AT224" s="496">
        <f t="shared" si="18"/>
        <v>3750000</v>
      </c>
      <c r="AU224" s="203">
        <v>0</v>
      </c>
      <c r="AV224" s="83">
        <f t="shared" si="19"/>
        <v>1</v>
      </c>
      <c r="AW224" s="457" t="s">
        <v>74</v>
      </c>
      <c r="AX224" s="74" t="s">
        <v>80</v>
      </c>
      <c r="AY224" s="72" t="s">
        <v>2607</v>
      </c>
      <c r="AZ224" s="68" t="s">
        <v>66</v>
      </c>
      <c r="BA224" s="68" t="s">
        <v>66</v>
      </c>
    </row>
    <row r="225" spans="2:53" s="207" customFormat="1" ht="14.25" customHeight="1" x14ac:dyDescent="0.25">
      <c r="B225" s="68">
        <v>2024</v>
      </c>
      <c r="C225" s="68">
        <v>891780111</v>
      </c>
      <c r="D225" s="88" t="s">
        <v>64</v>
      </c>
      <c r="E225" s="74" t="s">
        <v>2608</v>
      </c>
      <c r="F225" s="188" t="s">
        <v>2609</v>
      </c>
      <c r="G225" s="67">
        <v>0</v>
      </c>
      <c r="H225" s="67" t="s">
        <v>72</v>
      </c>
      <c r="I225" s="68" t="s">
        <v>723</v>
      </c>
      <c r="J225" s="74" t="s">
        <v>2610</v>
      </c>
      <c r="K225" s="203">
        <v>2500000</v>
      </c>
      <c r="L225" s="68" t="s">
        <v>67</v>
      </c>
      <c r="M225" s="453" t="s">
        <v>2611</v>
      </c>
      <c r="N225" s="72">
        <v>1095813589</v>
      </c>
      <c r="O225" s="454">
        <v>39</v>
      </c>
      <c r="P225" s="455">
        <v>45306</v>
      </c>
      <c r="Q225" s="203">
        <v>524300000</v>
      </c>
      <c r="R225" s="455">
        <v>45335</v>
      </c>
      <c r="S225" s="203">
        <v>2500000</v>
      </c>
      <c r="T225" s="67" t="s">
        <v>66</v>
      </c>
      <c r="U225" s="86">
        <v>19285288</v>
      </c>
      <c r="V225" s="72" t="s">
        <v>2591</v>
      </c>
      <c r="W225" s="455">
        <v>45335</v>
      </c>
      <c r="X225" s="455">
        <v>45335</v>
      </c>
      <c r="Y225" s="456" t="s">
        <v>74</v>
      </c>
      <c r="Z225" s="455">
        <v>45351</v>
      </c>
      <c r="AA225" s="251">
        <f t="shared" si="15"/>
        <v>16</v>
      </c>
      <c r="AB225" s="67">
        <v>0</v>
      </c>
      <c r="AC225" s="75">
        <v>0</v>
      </c>
      <c r="AD225" s="67">
        <v>0</v>
      </c>
      <c r="AE225" s="457" t="s">
        <v>74</v>
      </c>
      <c r="AF225" s="251">
        <f t="shared" si="16"/>
        <v>0</v>
      </c>
      <c r="AG225" s="67">
        <v>0</v>
      </c>
      <c r="AH225" s="67">
        <v>0</v>
      </c>
      <c r="AI225" s="457" t="s">
        <v>74</v>
      </c>
      <c r="AJ225" s="67">
        <v>0</v>
      </c>
      <c r="AK225" s="457" t="s">
        <v>74</v>
      </c>
      <c r="AL225" s="457" t="s">
        <v>74</v>
      </c>
      <c r="AM225" s="188">
        <f t="shared" si="17"/>
        <v>0</v>
      </c>
      <c r="AN225" s="463">
        <f>+K225+AC225-AH225</f>
        <v>2500000</v>
      </c>
      <c r="AO225" s="67" t="s">
        <v>66</v>
      </c>
      <c r="AP225" s="489">
        <v>2500000</v>
      </c>
      <c r="AQ225" s="67" t="s">
        <v>94</v>
      </c>
      <c r="AR225" s="74">
        <v>0</v>
      </c>
      <c r="AS225" s="457" t="s">
        <v>74</v>
      </c>
      <c r="AT225" s="496">
        <f t="shared" si="18"/>
        <v>2500000</v>
      </c>
      <c r="AU225" s="203">
        <v>0</v>
      </c>
      <c r="AV225" s="83">
        <f t="shared" si="19"/>
        <v>1</v>
      </c>
      <c r="AW225" s="457" t="s">
        <v>74</v>
      </c>
      <c r="AX225" s="74" t="s">
        <v>80</v>
      </c>
      <c r="AY225" s="188" t="s">
        <v>2612</v>
      </c>
      <c r="AZ225" s="68" t="s">
        <v>66</v>
      </c>
      <c r="BA225" s="68" t="s">
        <v>66</v>
      </c>
    </row>
    <row r="226" spans="2:53" s="207" customFormat="1" ht="14.25" customHeight="1" x14ac:dyDescent="0.25">
      <c r="B226" s="68">
        <v>2024</v>
      </c>
      <c r="C226" s="68">
        <v>891780111</v>
      </c>
      <c r="D226" s="88" t="s">
        <v>64</v>
      </c>
      <c r="E226" s="74" t="s">
        <v>2613</v>
      </c>
      <c r="F226" s="188" t="s">
        <v>2614</v>
      </c>
      <c r="G226" s="67">
        <v>0</v>
      </c>
      <c r="H226" s="67" t="s">
        <v>72</v>
      </c>
      <c r="I226" s="68" t="s">
        <v>723</v>
      </c>
      <c r="J226" s="74" t="s">
        <v>2488</v>
      </c>
      <c r="K226" s="203">
        <v>6000000</v>
      </c>
      <c r="L226" s="68" t="s">
        <v>67</v>
      </c>
      <c r="M226" s="453" t="s">
        <v>1112</v>
      </c>
      <c r="N226" s="72">
        <v>1083019768</v>
      </c>
      <c r="O226" s="454">
        <v>34</v>
      </c>
      <c r="P226" s="455">
        <v>45306</v>
      </c>
      <c r="Q226" s="203">
        <v>305400000</v>
      </c>
      <c r="R226" s="455">
        <v>45335</v>
      </c>
      <c r="S226" s="203">
        <v>6000000</v>
      </c>
      <c r="T226" s="67" t="s">
        <v>66</v>
      </c>
      <c r="U226" s="86">
        <v>1082903415</v>
      </c>
      <c r="V226" s="72" t="s">
        <v>2281</v>
      </c>
      <c r="W226" s="455">
        <v>45335</v>
      </c>
      <c r="X226" s="455">
        <v>45335</v>
      </c>
      <c r="Y226" s="456" t="s">
        <v>74</v>
      </c>
      <c r="Z226" s="455">
        <v>45394</v>
      </c>
      <c r="AA226" s="251">
        <f t="shared" si="15"/>
        <v>59</v>
      </c>
      <c r="AB226" s="67">
        <v>0</v>
      </c>
      <c r="AC226" s="75">
        <v>0</v>
      </c>
      <c r="AD226" s="67">
        <v>0</v>
      </c>
      <c r="AE226" s="457" t="s">
        <v>74</v>
      </c>
      <c r="AF226" s="251">
        <f t="shared" si="16"/>
        <v>0</v>
      </c>
      <c r="AG226" s="67">
        <v>0</v>
      </c>
      <c r="AH226" s="67">
        <v>0</v>
      </c>
      <c r="AI226" s="457" t="s">
        <v>74</v>
      </c>
      <c r="AJ226" s="67">
        <v>0</v>
      </c>
      <c r="AK226" s="457" t="s">
        <v>74</v>
      </c>
      <c r="AL226" s="457" t="s">
        <v>74</v>
      </c>
      <c r="AM226" s="188">
        <f t="shared" si="17"/>
        <v>0</v>
      </c>
      <c r="AN226" s="463">
        <f>+K226+AC226-AH226</f>
        <v>6000000</v>
      </c>
      <c r="AO226" s="67" t="s">
        <v>66</v>
      </c>
      <c r="AP226" s="489">
        <v>6000000</v>
      </c>
      <c r="AQ226" s="67" t="s">
        <v>94</v>
      </c>
      <c r="AR226" s="74">
        <v>0</v>
      </c>
      <c r="AS226" s="457" t="s">
        <v>74</v>
      </c>
      <c r="AT226" s="496">
        <f t="shared" si="18"/>
        <v>6000000</v>
      </c>
      <c r="AU226" s="203">
        <v>0</v>
      </c>
      <c r="AV226" s="83">
        <f t="shared" si="19"/>
        <v>1</v>
      </c>
      <c r="AW226" s="457" t="s">
        <v>74</v>
      </c>
      <c r="AX226" s="74" t="s">
        <v>80</v>
      </c>
      <c r="AY226" s="188" t="s">
        <v>2615</v>
      </c>
      <c r="AZ226" s="68" t="s">
        <v>66</v>
      </c>
      <c r="BA226" s="68" t="s">
        <v>66</v>
      </c>
    </row>
    <row r="227" spans="2:53" s="207" customFormat="1" ht="14.25" customHeight="1" x14ac:dyDescent="0.25">
      <c r="B227" s="68">
        <v>2024</v>
      </c>
      <c r="C227" s="68">
        <v>891780111</v>
      </c>
      <c r="D227" s="88" t="s">
        <v>64</v>
      </c>
      <c r="E227" s="74" t="s">
        <v>2616</v>
      </c>
      <c r="F227" s="188" t="s">
        <v>2617</v>
      </c>
      <c r="G227" s="67">
        <v>0</v>
      </c>
      <c r="H227" s="67" t="s">
        <v>72</v>
      </c>
      <c r="I227" s="68" t="s">
        <v>723</v>
      </c>
      <c r="J227" s="74" t="s">
        <v>2618</v>
      </c>
      <c r="K227" s="203">
        <v>12265110</v>
      </c>
      <c r="L227" s="68" t="s">
        <v>67</v>
      </c>
      <c r="M227" s="453" t="s">
        <v>2619</v>
      </c>
      <c r="N227" s="72">
        <v>1082968357</v>
      </c>
      <c r="O227" s="454">
        <v>316</v>
      </c>
      <c r="P227" s="455">
        <v>45330</v>
      </c>
      <c r="Q227" s="203">
        <v>79157845</v>
      </c>
      <c r="R227" s="455">
        <v>45335</v>
      </c>
      <c r="S227" s="203">
        <v>12265110</v>
      </c>
      <c r="T227" s="67" t="s">
        <v>66</v>
      </c>
      <c r="U227" s="86">
        <v>85462025</v>
      </c>
      <c r="V227" s="72" t="s">
        <v>2620</v>
      </c>
      <c r="W227" s="455">
        <v>45335</v>
      </c>
      <c r="X227" s="455">
        <v>45335</v>
      </c>
      <c r="Y227" s="456" t="s">
        <v>74</v>
      </c>
      <c r="Z227" s="455">
        <v>45466</v>
      </c>
      <c r="AA227" s="251">
        <f t="shared" si="15"/>
        <v>131</v>
      </c>
      <c r="AB227" s="67">
        <v>0</v>
      </c>
      <c r="AC227" s="75">
        <v>0</v>
      </c>
      <c r="AD227" s="67">
        <v>0</v>
      </c>
      <c r="AE227" s="457" t="s">
        <v>74</v>
      </c>
      <c r="AF227" s="251">
        <f t="shared" si="16"/>
        <v>0</v>
      </c>
      <c r="AG227" s="67">
        <v>0</v>
      </c>
      <c r="AH227" s="67">
        <v>0</v>
      </c>
      <c r="AI227" s="457" t="s">
        <v>74</v>
      </c>
      <c r="AJ227" s="67">
        <v>0</v>
      </c>
      <c r="AK227" s="457" t="s">
        <v>74</v>
      </c>
      <c r="AL227" s="457" t="s">
        <v>74</v>
      </c>
      <c r="AM227" s="188">
        <f t="shared" si="17"/>
        <v>0</v>
      </c>
      <c r="AN227" s="463">
        <f>+K227+AC227-AH227</f>
        <v>12265110</v>
      </c>
      <c r="AO227" s="67" t="s">
        <v>94</v>
      </c>
      <c r="AP227" s="489">
        <v>0</v>
      </c>
      <c r="AQ227" s="67" t="s">
        <v>94</v>
      </c>
      <c r="AR227" s="74">
        <v>0</v>
      </c>
      <c r="AS227" s="457" t="s">
        <v>74</v>
      </c>
      <c r="AT227" s="496">
        <f t="shared" si="18"/>
        <v>12265110</v>
      </c>
      <c r="AU227" s="203">
        <v>0</v>
      </c>
      <c r="AV227" s="83">
        <f t="shared" si="19"/>
        <v>1</v>
      </c>
      <c r="AW227" s="457" t="s">
        <v>74</v>
      </c>
      <c r="AX227" s="74" t="s">
        <v>80</v>
      </c>
      <c r="AY227" s="188" t="s">
        <v>2621</v>
      </c>
      <c r="AZ227" s="68" t="s">
        <v>66</v>
      </c>
      <c r="BA227" s="68" t="s">
        <v>66</v>
      </c>
    </row>
    <row r="228" spans="2:53" s="207" customFormat="1" ht="14.25" customHeight="1" x14ac:dyDescent="0.25">
      <c r="B228" s="68">
        <v>2024</v>
      </c>
      <c r="C228" s="68">
        <v>891780111</v>
      </c>
      <c r="D228" s="88" t="s">
        <v>64</v>
      </c>
      <c r="E228" s="74" t="s">
        <v>2622</v>
      </c>
      <c r="F228" s="188" t="s">
        <v>2623</v>
      </c>
      <c r="G228" s="67">
        <v>0</v>
      </c>
      <c r="H228" s="67" t="s">
        <v>72</v>
      </c>
      <c r="I228" s="68" t="s">
        <v>723</v>
      </c>
      <c r="J228" s="74" t="s">
        <v>2624</v>
      </c>
      <c r="K228" s="203">
        <v>27500000</v>
      </c>
      <c r="L228" s="68" t="s">
        <v>67</v>
      </c>
      <c r="M228" s="453" t="s">
        <v>2625</v>
      </c>
      <c r="N228" s="72">
        <v>36453856</v>
      </c>
      <c r="O228" s="454">
        <v>37</v>
      </c>
      <c r="P228" s="455">
        <v>45306</v>
      </c>
      <c r="Q228" s="203">
        <f>132500000+28890000</f>
        <v>161390000</v>
      </c>
      <c r="R228" s="455">
        <v>45336</v>
      </c>
      <c r="S228" s="203">
        <v>27500000</v>
      </c>
      <c r="T228" s="67" t="s">
        <v>66</v>
      </c>
      <c r="U228" s="86" t="s">
        <v>2626</v>
      </c>
      <c r="V228" s="72" t="s">
        <v>2627</v>
      </c>
      <c r="W228" s="455">
        <v>45336</v>
      </c>
      <c r="X228" s="455">
        <v>45336</v>
      </c>
      <c r="Y228" s="456" t="s">
        <v>74</v>
      </c>
      <c r="Z228" s="455">
        <v>45486</v>
      </c>
      <c r="AA228" s="251">
        <f t="shared" si="15"/>
        <v>150</v>
      </c>
      <c r="AB228" s="67">
        <v>0</v>
      </c>
      <c r="AC228" s="75">
        <v>0</v>
      </c>
      <c r="AD228" s="67">
        <v>0</v>
      </c>
      <c r="AE228" s="457" t="s">
        <v>74</v>
      </c>
      <c r="AF228" s="251">
        <f t="shared" si="16"/>
        <v>0</v>
      </c>
      <c r="AG228" s="67">
        <v>0</v>
      </c>
      <c r="AH228" s="67">
        <v>0</v>
      </c>
      <c r="AI228" s="457" t="s">
        <v>74</v>
      </c>
      <c r="AJ228" s="67">
        <v>0</v>
      </c>
      <c r="AK228" s="457" t="s">
        <v>74</v>
      </c>
      <c r="AL228" s="457" t="s">
        <v>74</v>
      </c>
      <c r="AM228" s="188">
        <f t="shared" si="17"/>
        <v>0</v>
      </c>
      <c r="AN228" s="463">
        <f>+K228+AC228-AH228</f>
        <v>27500000</v>
      </c>
      <c r="AO228" s="67" t="s">
        <v>66</v>
      </c>
      <c r="AP228" s="489">
        <v>27500000</v>
      </c>
      <c r="AQ228" s="67" t="s">
        <v>94</v>
      </c>
      <c r="AR228" s="74">
        <v>0</v>
      </c>
      <c r="AS228" s="457" t="s">
        <v>74</v>
      </c>
      <c r="AT228" s="496">
        <f t="shared" si="18"/>
        <v>27500000</v>
      </c>
      <c r="AU228" s="203">
        <v>0</v>
      </c>
      <c r="AV228" s="83">
        <f t="shared" si="19"/>
        <v>1</v>
      </c>
      <c r="AW228" s="457" t="s">
        <v>74</v>
      </c>
      <c r="AX228" s="74" t="s">
        <v>80</v>
      </c>
      <c r="AY228" s="188" t="s">
        <v>2628</v>
      </c>
      <c r="AZ228" s="68" t="s">
        <v>66</v>
      </c>
      <c r="BA228" s="68" t="s">
        <v>66</v>
      </c>
    </row>
    <row r="229" spans="2:53" s="207" customFormat="1" ht="14.25" customHeight="1" x14ac:dyDescent="0.25">
      <c r="B229" s="68">
        <v>2024</v>
      </c>
      <c r="C229" s="68">
        <v>891780111</v>
      </c>
      <c r="D229" s="88" t="s">
        <v>64</v>
      </c>
      <c r="E229" s="74" t="s">
        <v>2629</v>
      </c>
      <c r="F229" s="188" t="s">
        <v>2630</v>
      </c>
      <c r="G229" s="67">
        <v>0</v>
      </c>
      <c r="H229" s="67" t="s">
        <v>72</v>
      </c>
      <c r="I229" s="68" t="s">
        <v>723</v>
      </c>
      <c r="J229" s="74" t="s">
        <v>2631</v>
      </c>
      <c r="K229" s="203">
        <v>14000000</v>
      </c>
      <c r="L229" s="68" t="s">
        <v>67</v>
      </c>
      <c r="M229" s="453" t="s">
        <v>2632</v>
      </c>
      <c r="N229" s="72">
        <v>1140849992</v>
      </c>
      <c r="O229" s="454">
        <v>34</v>
      </c>
      <c r="P229" s="455">
        <v>45306</v>
      </c>
      <c r="Q229" s="203">
        <v>305400000</v>
      </c>
      <c r="R229" s="455">
        <v>45336</v>
      </c>
      <c r="S229" s="203">
        <v>14000000</v>
      </c>
      <c r="T229" s="67" t="s">
        <v>66</v>
      </c>
      <c r="U229" s="86">
        <v>1082903415</v>
      </c>
      <c r="V229" s="72" t="s">
        <v>2281</v>
      </c>
      <c r="W229" s="455">
        <v>45336</v>
      </c>
      <c r="X229" s="455">
        <v>45336</v>
      </c>
      <c r="Y229" s="456" t="s">
        <v>74</v>
      </c>
      <c r="Z229" s="455">
        <v>45450</v>
      </c>
      <c r="AA229" s="251">
        <f t="shared" si="15"/>
        <v>114</v>
      </c>
      <c r="AB229" s="67">
        <v>0</v>
      </c>
      <c r="AC229" s="75">
        <v>0</v>
      </c>
      <c r="AD229" s="67">
        <v>0</v>
      </c>
      <c r="AE229" s="457" t="s">
        <v>74</v>
      </c>
      <c r="AF229" s="251">
        <f t="shared" si="16"/>
        <v>0</v>
      </c>
      <c r="AG229" s="67">
        <v>0</v>
      </c>
      <c r="AH229" s="67">
        <v>0</v>
      </c>
      <c r="AI229" s="457" t="s">
        <v>74</v>
      </c>
      <c r="AJ229" s="67">
        <v>0</v>
      </c>
      <c r="AK229" s="457" t="s">
        <v>74</v>
      </c>
      <c r="AL229" s="457" t="s">
        <v>74</v>
      </c>
      <c r="AM229" s="188">
        <f t="shared" si="17"/>
        <v>0</v>
      </c>
      <c r="AN229" s="463">
        <f>+K229+AC229-AH229</f>
        <v>14000000</v>
      </c>
      <c r="AO229" s="67" t="s">
        <v>66</v>
      </c>
      <c r="AP229" s="489">
        <v>14000000</v>
      </c>
      <c r="AQ229" s="67" t="s">
        <v>94</v>
      </c>
      <c r="AR229" s="74">
        <v>0</v>
      </c>
      <c r="AS229" s="457" t="s">
        <v>74</v>
      </c>
      <c r="AT229" s="496">
        <f t="shared" si="18"/>
        <v>14000000</v>
      </c>
      <c r="AU229" s="203">
        <v>0</v>
      </c>
      <c r="AV229" s="83">
        <f t="shared" si="19"/>
        <v>1</v>
      </c>
      <c r="AW229" s="457" t="s">
        <v>74</v>
      </c>
      <c r="AX229" s="74" t="s">
        <v>80</v>
      </c>
      <c r="AY229" s="188" t="s">
        <v>2633</v>
      </c>
      <c r="AZ229" s="68" t="s">
        <v>66</v>
      </c>
      <c r="BA229" s="68" t="s">
        <v>66</v>
      </c>
    </row>
    <row r="230" spans="2:53" s="207" customFormat="1" ht="14.25" customHeight="1" x14ac:dyDescent="0.25">
      <c r="B230" s="68">
        <v>2024</v>
      </c>
      <c r="C230" s="68">
        <v>891780111</v>
      </c>
      <c r="D230" s="88" t="s">
        <v>64</v>
      </c>
      <c r="E230" s="74" t="s">
        <v>2634</v>
      </c>
      <c r="F230" s="188" t="s">
        <v>2635</v>
      </c>
      <c r="G230" s="67">
        <v>0</v>
      </c>
      <c r="H230" s="67" t="s">
        <v>72</v>
      </c>
      <c r="I230" s="68" t="s">
        <v>723</v>
      </c>
      <c r="J230" s="74" t="s">
        <v>2636</v>
      </c>
      <c r="K230" s="203">
        <v>8426667</v>
      </c>
      <c r="L230" s="68" t="s">
        <v>67</v>
      </c>
      <c r="M230" s="453" t="s">
        <v>2637</v>
      </c>
      <c r="N230" s="72">
        <v>1026559851</v>
      </c>
      <c r="O230" s="454">
        <v>39</v>
      </c>
      <c r="P230" s="455">
        <v>45306</v>
      </c>
      <c r="Q230" s="203">
        <v>524300000</v>
      </c>
      <c r="R230" s="455">
        <v>45337</v>
      </c>
      <c r="S230" s="203">
        <v>8426667</v>
      </c>
      <c r="T230" s="67" t="s">
        <v>66</v>
      </c>
      <c r="U230" s="86">
        <v>79738530</v>
      </c>
      <c r="V230" s="72" t="s">
        <v>2638</v>
      </c>
      <c r="W230" s="455">
        <v>45337</v>
      </c>
      <c r="X230" s="455">
        <v>45337</v>
      </c>
      <c r="Y230" s="456" t="s">
        <v>74</v>
      </c>
      <c r="Z230" s="455">
        <v>45412</v>
      </c>
      <c r="AA230" s="251">
        <f t="shared" si="15"/>
        <v>75</v>
      </c>
      <c r="AB230" s="67">
        <v>0</v>
      </c>
      <c r="AC230" s="75">
        <v>0</v>
      </c>
      <c r="AD230" s="67">
        <v>0</v>
      </c>
      <c r="AE230" s="457" t="s">
        <v>74</v>
      </c>
      <c r="AF230" s="251">
        <f t="shared" si="16"/>
        <v>0</v>
      </c>
      <c r="AG230" s="67">
        <v>0</v>
      </c>
      <c r="AH230" s="67">
        <v>0</v>
      </c>
      <c r="AI230" s="457" t="s">
        <v>74</v>
      </c>
      <c r="AJ230" s="67">
        <v>0</v>
      </c>
      <c r="AK230" s="457" t="s">
        <v>74</v>
      </c>
      <c r="AL230" s="457" t="s">
        <v>74</v>
      </c>
      <c r="AM230" s="188">
        <f t="shared" si="17"/>
        <v>0</v>
      </c>
      <c r="AN230" s="463">
        <f>+K230+AC230-AH230</f>
        <v>8426667</v>
      </c>
      <c r="AO230" s="67" t="s">
        <v>66</v>
      </c>
      <c r="AP230" s="489">
        <v>8426667</v>
      </c>
      <c r="AQ230" s="67" t="s">
        <v>94</v>
      </c>
      <c r="AR230" s="74">
        <v>0</v>
      </c>
      <c r="AS230" s="457" t="s">
        <v>74</v>
      </c>
      <c r="AT230" s="496">
        <f t="shared" si="18"/>
        <v>8426667</v>
      </c>
      <c r="AU230" s="203">
        <v>0</v>
      </c>
      <c r="AV230" s="83">
        <f t="shared" si="19"/>
        <v>1</v>
      </c>
      <c r="AW230" s="457" t="s">
        <v>74</v>
      </c>
      <c r="AX230" s="74" t="s">
        <v>80</v>
      </c>
      <c r="AY230" s="188" t="s">
        <v>2639</v>
      </c>
      <c r="AZ230" s="68" t="s">
        <v>66</v>
      </c>
      <c r="BA230" s="68" t="s">
        <v>66</v>
      </c>
    </row>
    <row r="231" spans="2:53" s="207" customFormat="1" ht="14.25" customHeight="1" x14ac:dyDescent="0.25">
      <c r="B231" s="68">
        <v>2024</v>
      </c>
      <c r="C231" s="68">
        <v>891780111</v>
      </c>
      <c r="D231" s="88" t="s">
        <v>64</v>
      </c>
      <c r="E231" s="74" t="s">
        <v>2640</v>
      </c>
      <c r="F231" s="188" t="s">
        <v>2641</v>
      </c>
      <c r="G231" s="67">
        <v>0</v>
      </c>
      <c r="H231" s="67" t="s">
        <v>72</v>
      </c>
      <c r="I231" s="68" t="s">
        <v>723</v>
      </c>
      <c r="J231" s="74" t="s">
        <v>2642</v>
      </c>
      <c r="K231" s="203">
        <v>8750000</v>
      </c>
      <c r="L231" s="68" t="s">
        <v>67</v>
      </c>
      <c r="M231" s="453" t="s">
        <v>2643</v>
      </c>
      <c r="N231" s="72">
        <v>1081785997</v>
      </c>
      <c r="O231" s="454">
        <v>39</v>
      </c>
      <c r="P231" s="455">
        <v>45306</v>
      </c>
      <c r="Q231" s="203">
        <v>524300000</v>
      </c>
      <c r="R231" s="455">
        <v>45337</v>
      </c>
      <c r="S231" s="203">
        <v>8750000</v>
      </c>
      <c r="T231" s="67" t="s">
        <v>66</v>
      </c>
      <c r="U231" s="86">
        <v>39049658</v>
      </c>
      <c r="V231" s="72" t="s">
        <v>2644</v>
      </c>
      <c r="W231" s="455">
        <v>45337</v>
      </c>
      <c r="X231" s="455">
        <v>45337</v>
      </c>
      <c r="Y231" s="456" t="s">
        <v>74</v>
      </c>
      <c r="Z231" s="455">
        <v>45412</v>
      </c>
      <c r="AA231" s="251">
        <f t="shared" si="15"/>
        <v>75</v>
      </c>
      <c r="AB231" s="67">
        <v>0</v>
      </c>
      <c r="AC231" s="75">
        <v>0</v>
      </c>
      <c r="AD231" s="67">
        <v>0</v>
      </c>
      <c r="AE231" s="457" t="s">
        <v>74</v>
      </c>
      <c r="AF231" s="251">
        <f t="shared" si="16"/>
        <v>0</v>
      </c>
      <c r="AG231" s="67">
        <v>0</v>
      </c>
      <c r="AH231" s="67">
        <v>0</v>
      </c>
      <c r="AI231" s="457" t="s">
        <v>74</v>
      </c>
      <c r="AJ231" s="67">
        <v>0</v>
      </c>
      <c r="AK231" s="457" t="s">
        <v>74</v>
      </c>
      <c r="AL231" s="457" t="s">
        <v>74</v>
      </c>
      <c r="AM231" s="188">
        <f t="shared" si="17"/>
        <v>0</v>
      </c>
      <c r="AN231" s="463">
        <f>+K231+AC231-AH231</f>
        <v>8750000</v>
      </c>
      <c r="AO231" s="67" t="s">
        <v>66</v>
      </c>
      <c r="AP231" s="489">
        <v>8750000</v>
      </c>
      <c r="AQ231" s="67" t="s">
        <v>94</v>
      </c>
      <c r="AR231" s="74">
        <v>0</v>
      </c>
      <c r="AS231" s="457" t="s">
        <v>74</v>
      </c>
      <c r="AT231" s="496">
        <f t="shared" si="18"/>
        <v>8750000</v>
      </c>
      <c r="AU231" s="203">
        <v>0</v>
      </c>
      <c r="AV231" s="83">
        <f t="shared" si="19"/>
        <v>1</v>
      </c>
      <c r="AW231" s="457" t="s">
        <v>74</v>
      </c>
      <c r="AX231" s="74" t="s">
        <v>80</v>
      </c>
      <c r="AY231" s="188" t="s">
        <v>2645</v>
      </c>
      <c r="AZ231" s="68" t="s">
        <v>66</v>
      </c>
      <c r="BA231" s="68" t="s">
        <v>66</v>
      </c>
    </row>
    <row r="232" spans="2:53" s="207" customFormat="1" ht="14.25" customHeight="1" x14ac:dyDescent="0.25">
      <c r="B232" s="68">
        <v>2024</v>
      </c>
      <c r="C232" s="68">
        <v>891780111</v>
      </c>
      <c r="D232" s="88" t="s">
        <v>64</v>
      </c>
      <c r="E232" s="74" t="s">
        <v>2646</v>
      </c>
      <c r="F232" s="188" t="s">
        <v>2647</v>
      </c>
      <c r="G232" s="67">
        <v>0</v>
      </c>
      <c r="H232" s="67" t="s">
        <v>72</v>
      </c>
      <c r="I232" s="68" t="s">
        <v>723</v>
      </c>
      <c r="J232" s="74" t="s">
        <v>2648</v>
      </c>
      <c r="K232" s="203">
        <v>7000000</v>
      </c>
      <c r="L232" s="68" t="s">
        <v>67</v>
      </c>
      <c r="M232" s="453" t="s">
        <v>2365</v>
      </c>
      <c r="N232" s="72">
        <v>1140866481</v>
      </c>
      <c r="O232" s="454">
        <v>235</v>
      </c>
      <c r="P232" s="455">
        <v>45323</v>
      </c>
      <c r="Q232" s="203">
        <v>674900000</v>
      </c>
      <c r="R232" s="455">
        <v>45337</v>
      </c>
      <c r="S232" s="203">
        <v>7000000</v>
      </c>
      <c r="T232" s="67" t="s">
        <v>66</v>
      </c>
      <c r="U232" s="86">
        <v>52705148</v>
      </c>
      <c r="V232" s="72" t="s">
        <v>2519</v>
      </c>
      <c r="W232" s="455">
        <v>45337</v>
      </c>
      <c r="X232" s="455">
        <v>45337</v>
      </c>
      <c r="Y232" s="456" t="s">
        <v>74</v>
      </c>
      <c r="Z232" s="455">
        <v>45381</v>
      </c>
      <c r="AA232" s="251">
        <f t="shared" si="15"/>
        <v>44</v>
      </c>
      <c r="AB232" s="67">
        <v>0</v>
      </c>
      <c r="AC232" s="75">
        <v>0</v>
      </c>
      <c r="AD232" s="67">
        <v>0</v>
      </c>
      <c r="AE232" s="457" t="s">
        <v>74</v>
      </c>
      <c r="AF232" s="251">
        <f t="shared" si="16"/>
        <v>0</v>
      </c>
      <c r="AG232" s="67">
        <v>0</v>
      </c>
      <c r="AH232" s="67">
        <v>0</v>
      </c>
      <c r="AI232" s="457" t="s">
        <v>74</v>
      </c>
      <c r="AJ232" s="67">
        <v>0</v>
      </c>
      <c r="AK232" s="457" t="s">
        <v>74</v>
      </c>
      <c r="AL232" s="457" t="s">
        <v>74</v>
      </c>
      <c r="AM232" s="188">
        <f t="shared" si="17"/>
        <v>0</v>
      </c>
      <c r="AN232" s="463">
        <f>+K232+AC232-AH232</f>
        <v>7000000</v>
      </c>
      <c r="AO232" s="67" t="s">
        <v>94</v>
      </c>
      <c r="AP232" s="489">
        <v>0</v>
      </c>
      <c r="AQ232" s="67" t="s">
        <v>94</v>
      </c>
      <c r="AR232" s="74">
        <v>0</v>
      </c>
      <c r="AS232" s="457" t="s">
        <v>74</v>
      </c>
      <c r="AT232" s="496">
        <f t="shared" si="18"/>
        <v>7000000</v>
      </c>
      <c r="AU232" s="203">
        <v>0</v>
      </c>
      <c r="AV232" s="83">
        <f t="shared" si="19"/>
        <v>1</v>
      </c>
      <c r="AW232" s="457" t="s">
        <v>74</v>
      </c>
      <c r="AX232" s="74" t="s">
        <v>80</v>
      </c>
      <c r="AY232" s="188" t="s">
        <v>2649</v>
      </c>
      <c r="AZ232" s="68" t="s">
        <v>66</v>
      </c>
      <c r="BA232" s="68" t="s">
        <v>66</v>
      </c>
    </row>
    <row r="233" spans="2:53" s="207" customFormat="1" ht="14.25" customHeight="1" x14ac:dyDescent="0.25">
      <c r="B233" s="68">
        <v>2024</v>
      </c>
      <c r="C233" s="68">
        <v>891780111</v>
      </c>
      <c r="D233" s="88" t="s">
        <v>64</v>
      </c>
      <c r="E233" s="74" t="s">
        <v>2650</v>
      </c>
      <c r="F233" s="188" t="s">
        <v>2651</v>
      </c>
      <c r="G233" s="67">
        <v>0</v>
      </c>
      <c r="H233" s="67" t="s">
        <v>72</v>
      </c>
      <c r="I233" s="68" t="s">
        <v>723</v>
      </c>
      <c r="J233" s="74" t="s">
        <v>2652</v>
      </c>
      <c r="K233" s="203">
        <v>20000000</v>
      </c>
      <c r="L233" s="68" t="s">
        <v>67</v>
      </c>
      <c r="M233" s="453" t="s">
        <v>2653</v>
      </c>
      <c r="N233" s="72">
        <v>71676049</v>
      </c>
      <c r="O233" s="454">
        <v>39</v>
      </c>
      <c r="P233" s="455">
        <v>45306</v>
      </c>
      <c r="Q233" s="203">
        <v>524300000</v>
      </c>
      <c r="R233" s="455">
        <v>45337</v>
      </c>
      <c r="S233" s="203">
        <v>20000000</v>
      </c>
      <c r="T233" s="67" t="s">
        <v>66</v>
      </c>
      <c r="U233" s="86">
        <v>39049658</v>
      </c>
      <c r="V233" s="72" t="s">
        <v>2429</v>
      </c>
      <c r="W233" s="455">
        <v>45337</v>
      </c>
      <c r="X233" s="455">
        <v>45337</v>
      </c>
      <c r="Y233" s="456" t="s">
        <v>74</v>
      </c>
      <c r="Z233" s="455">
        <v>45457</v>
      </c>
      <c r="AA233" s="251">
        <f t="shared" si="15"/>
        <v>120</v>
      </c>
      <c r="AB233" s="67">
        <v>0</v>
      </c>
      <c r="AC233" s="75">
        <v>0</v>
      </c>
      <c r="AD233" s="67">
        <v>0</v>
      </c>
      <c r="AE233" s="457" t="s">
        <v>74</v>
      </c>
      <c r="AF233" s="251">
        <f t="shared" si="16"/>
        <v>0</v>
      </c>
      <c r="AG233" s="67">
        <v>0</v>
      </c>
      <c r="AH233" s="67">
        <v>0</v>
      </c>
      <c r="AI233" s="457" t="s">
        <v>74</v>
      </c>
      <c r="AJ233" s="67">
        <v>0</v>
      </c>
      <c r="AK233" s="457" t="s">
        <v>74</v>
      </c>
      <c r="AL233" s="457" t="s">
        <v>74</v>
      </c>
      <c r="AM233" s="188">
        <f t="shared" si="17"/>
        <v>0</v>
      </c>
      <c r="AN233" s="463">
        <f>+K233+AC233-AH233</f>
        <v>20000000</v>
      </c>
      <c r="AO233" s="67" t="s">
        <v>66</v>
      </c>
      <c r="AP233" s="489">
        <v>20000000</v>
      </c>
      <c r="AQ233" s="67" t="s">
        <v>94</v>
      </c>
      <c r="AR233" s="74">
        <v>0</v>
      </c>
      <c r="AS233" s="457" t="s">
        <v>74</v>
      </c>
      <c r="AT233" s="496">
        <f t="shared" si="18"/>
        <v>20000000</v>
      </c>
      <c r="AU233" s="203">
        <v>0</v>
      </c>
      <c r="AV233" s="83">
        <f t="shared" si="19"/>
        <v>1</v>
      </c>
      <c r="AW233" s="457" t="s">
        <v>74</v>
      </c>
      <c r="AX233" s="74" t="s">
        <v>80</v>
      </c>
      <c r="AY233" s="188" t="s">
        <v>2654</v>
      </c>
      <c r="AZ233" s="68" t="s">
        <v>66</v>
      </c>
      <c r="BA233" s="68" t="s">
        <v>66</v>
      </c>
    </row>
    <row r="234" spans="2:53" s="207" customFormat="1" ht="14.25" customHeight="1" x14ac:dyDescent="0.25">
      <c r="B234" s="68">
        <v>2024</v>
      </c>
      <c r="C234" s="68">
        <v>891780111</v>
      </c>
      <c r="D234" s="88" t="s">
        <v>64</v>
      </c>
      <c r="E234" s="74" t="s">
        <v>2655</v>
      </c>
      <c r="F234" s="188" t="s">
        <v>2656</v>
      </c>
      <c r="G234" s="67">
        <v>0</v>
      </c>
      <c r="H234" s="67" t="s">
        <v>72</v>
      </c>
      <c r="I234" s="68" t="s">
        <v>723</v>
      </c>
      <c r="J234" s="74" t="s">
        <v>2657</v>
      </c>
      <c r="K234" s="203">
        <v>15000000</v>
      </c>
      <c r="L234" s="68" t="s">
        <v>67</v>
      </c>
      <c r="M234" s="453" t="s">
        <v>2658</v>
      </c>
      <c r="N234" s="72">
        <v>1004358155</v>
      </c>
      <c r="O234" s="454">
        <v>38</v>
      </c>
      <c r="P234" s="455">
        <v>45306</v>
      </c>
      <c r="Q234" s="203">
        <v>585250000</v>
      </c>
      <c r="R234" s="455">
        <v>45338</v>
      </c>
      <c r="S234" s="203">
        <v>15000000</v>
      </c>
      <c r="T234" s="67" t="s">
        <v>66</v>
      </c>
      <c r="U234" s="86">
        <v>1082884010</v>
      </c>
      <c r="V234" s="72" t="s">
        <v>1589</v>
      </c>
      <c r="W234" s="455">
        <v>45338</v>
      </c>
      <c r="X234" s="455">
        <v>45338</v>
      </c>
      <c r="Y234" s="456" t="s">
        <v>74</v>
      </c>
      <c r="Z234" s="455">
        <v>45488</v>
      </c>
      <c r="AA234" s="251">
        <f t="shared" si="15"/>
        <v>150</v>
      </c>
      <c r="AB234" s="67">
        <v>0</v>
      </c>
      <c r="AC234" s="75">
        <v>0</v>
      </c>
      <c r="AD234" s="67">
        <v>0</v>
      </c>
      <c r="AE234" s="457" t="s">
        <v>74</v>
      </c>
      <c r="AF234" s="251">
        <f t="shared" si="16"/>
        <v>0</v>
      </c>
      <c r="AG234" s="67">
        <v>0</v>
      </c>
      <c r="AH234" s="67">
        <v>0</v>
      </c>
      <c r="AI234" s="457" t="s">
        <v>74</v>
      </c>
      <c r="AJ234" s="67">
        <v>0</v>
      </c>
      <c r="AK234" s="457" t="s">
        <v>74</v>
      </c>
      <c r="AL234" s="457" t="s">
        <v>74</v>
      </c>
      <c r="AM234" s="188">
        <f t="shared" si="17"/>
        <v>0</v>
      </c>
      <c r="AN234" s="463">
        <f>+K234+AC234-AH234</f>
        <v>15000000</v>
      </c>
      <c r="AO234" s="67" t="s">
        <v>66</v>
      </c>
      <c r="AP234" s="489">
        <v>15000000</v>
      </c>
      <c r="AQ234" s="67" t="s">
        <v>94</v>
      </c>
      <c r="AR234" s="74">
        <v>0</v>
      </c>
      <c r="AS234" s="457" t="s">
        <v>74</v>
      </c>
      <c r="AT234" s="496">
        <f t="shared" si="18"/>
        <v>15000000</v>
      </c>
      <c r="AU234" s="203">
        <v>0</v>
      </c>
      <c r="AV234" s="83">
        <f t="shared" si="19"/>
        <v>1</v>
      </c>
      <c r="AW234" s="457" t="s">
        <v>74</v>
      </c>
      <c r="AX234" s="74" t="s">
        <v>80</v>
      </c>
      <c r="AY234" s="188" t="s">
        <v>2659</v>
      </c>
      <c r="AZ234" s="68" t="s">
        <v>66</v>
      </c>
      <c r="BA234" s="68" t="s">
        <v>66</v>
      </c>
    </row>
    <row r="235" spans="2:53" s="207" customFormat="1" ht="14.25" customHeight="1" x14ac:dyDescent="0.25">
      <c r="B235" s="68">
        <v>2024</v>
      </c>
      <c r="C235" s="68">
        <v>891780111</v>
      </c>
      <c r="D235" s="88" t="s">
        <v>64</v>
      </c>
      <c r="E235" s="74" t="s">
        <v>2660</v>
      </c>
      <c r="F235" s="188" t="s">
        <v>2661</v>
      </c>
      <c r="G235" s="314">
        <v>2023000100072</v>
      </c>
      <c r="H235" s="67" t="s">
        <v>72</v>
      </c>
      <c r="I235" s="68" t="s">
        <v>1521</v>
      </c>
      <c r="J235" s="74" t="s">
        <v>2662</v>
      </c>
      <c r="K235" s="203">
        <v>29328000</v>
      </c>
      <c r="L235" s="68" t="s">
        <v>67</v>
      </c>
      <c r="M235" s="453" t="s">
        <v>2663</v>
      </c>
      <c r="N235" s="72">
        <v>1082936785</v>
      </c>
      <c r="O235" s="454">
        <v>174</v>
      </c>
      <c r="P235" s="455">
        <v>45335</v>
      </c>
      <c r="Q235" s="203">
        <v>2122162432</v>
      </c>
      <c r="R235" s="455">
        <v>45338</v>
      </c>
      <c r="S235" s="203">
        <v>29328000</v>
      </c>
      <c r="T235" s="67" t="s">
        <v>66</v>
      </c>
      <c r="U235" s="86">
        <v>16078654</v>
      </c>
      <c r="V235" s="72" t="s">
        <v>1524</v>
      </c>
      <c r="W235" s="455">
        <v>45338</v>
      </c>
      <c r="X235" s="455">
        <v>45338</v>
      </c>
      <c r="Y235" s="456" t="s">
        <v>74</v>
      </c>
      <c r="Z235" s="455">
        <v>45519</v>
      </c>
      <c r="AA235" s="251">
        <f t="shared" si="15"/>
        <v>181</v>
      </c>
      <c r="AB235" s="67">
        <v>0</v>
      </c>
      <c r="AC235" s="75">
        <v>0</v>
      </c>
      <c r="AD235" s="67">
        <v>0</v>
      </c>
      <c r="AE235" s="457" t="s">
        <v>74</v>
      </c>
      <c r="AF235" s="251">
        <f t="shared" si="16"/>
        <v>0</v>
      </c>
      <c r="AG235" s="67">
        <v>0</v>
      </c>
      <c r="AH235" s="67">
        <v>0</v>
      </c>
      <c r="AI235" s="457" t="s">
        <v>74</v>
      </c>
      <c r="AJ235" s="67">
        <v>0</v>
      </c>
      <c r="AK235" s="457" t="s">
        <v>74</v>
      </c>
      <c r="AL235" s="457" t="s">
        <v>74</v>
      </c>
      <c r="AM235" s="188">
        <f t="shared" si="17"/>
        <v>0</v>
      </c>
      <c r="AN235" s="463">
        <f>+K235+AC235-AH235</f>
        <v>29328000</v>
      </c>
      <c r="AO235" s="67" t="s">
        <v>94</v>
      </c>
      <c r="AP235" s="489">
        <v>0</v>
      </c>
      <c r="AQ235" s="67" t="s">
        <v>94</v>
      </c>
      <c r="AR235" s="74">
        <v>0</v>
      </c>
      <c r="AS235" s="457" t="s">
        <v>74</v>
      </c>
      <c r="AT235" s="496">
        <f t="shared" si="18"/>
        <v>29328000</v>
      </c>
      <c r="AU235" s="203">
        <v>0</v>
      </c>
      <c r="AV235" s="83">
        <f t="shared" si="19"/>
        <v>1</v>
      </c>
      <c r="AW235" s="457" t="s">
        <v>74</v>
      </c>
      <c r="AX235" s="74" t="s">
        <v>80</v>
      </c>
      <c r="AY235" s="188" t="s">
        <v>2664</v>
      </c>
      <c r="AZ235" s="68" t="s">
        <v>66</v>
      </c>
      <c r="BA235" s="68" t="s">
        <v>66</v>
      </c>
    </row>
    <row r="236" spans="2:53" s="207" customFormat="1" ht="14.25" customHeight="1" x14ac:dyDescent="0.25">
      <c r="B236" s="68">
        <v>2024</v>
      </c>
      <c r="C236" s="68">
        <v>891780111</v>
      </c>
      <c r="D236" s="88" t="s">
        <v>64</v>
      </c>
      <c r="E236" s="74" t="s">
        <v>2665</v>
      </c>
      <c r="F236" s="72" t="s">
        <v>2666</v>
      </c>
      <c r="G236" s="67">
        <v>0</v>
      </c>
      <c r="H236" s="67" t="s">
        <v>72</v>
      </c>
      <c r="I236" s="68" t="s">
        <v>723</v>
      </c>
      <c r="J236" s="74" t="s">
        <v>2667</v>
      </c>
      <c r="K236" s="203">
        <v>15000000</v>
      </c>
      <c r="L236" s="68" t="s">
        <v>67</v>
      </c>
      <c r="M236" s="453" t="s">
        <v>2668</v>
      </c>
      <c r="N236" s="72">
        <v>1004346931</v>
      </c>
      <c r="O236" s="454">
        <v>38</v>
      </c>
      <c r="P236" s="455">
        <v>45306</v>
      </c>
      <c r="Q236" s="203">
        <v>585250000</v>
      </c>
      <c r="R236" s="455">
        <v>45341</v>
      </c>
      <c r="S236" s="203">
        <v>15000000</v>
      </c>
      <c r="T236" s="67" t="s">
        <v>66</v>
      </c>
      <c r="U236" s="86">
        <v>1082884010</v>
      </c>
      <c r="V236" s="72" t="s">
        <v>1589</v>
      </c>
      <c r="W236" s="455">
        <v>45341</v>
      </c>
      <c r="X236" s="455">
        <v>45341</v>
      </c>
      <c r="Y236" s="456" t="s">
        <v>74</v>
      </c>
      <c r="Z236" s="455">
        <v>45491</v>
      </c>
      <c r="AA236" s="251">
        <f t="shared" si="15"/>
        <v>150</v>
      </c>
      <c r="AB236" s="67">
        <v>0</v>
      </c>
      <c r="AC236" s="75">
        <v>0</v>
      </c>
      <c r="AD236" s="67">
        <v>0</v>
      </c>
      <c r="AE236" s="457" t="s">
        <v>74</v>
      </c>
      <c r="AF236" s="251">
        <f t="shared" si="16"/>
        <v>0</v>
      </c>
      <c r="AG236" s="67">
        <v>0</v>
      </c>
      <c r="AH236" s="67">
        <v>0</v>
      </c>
      <c r="AI236" s="457" t="s">
        <v>74</v>
      </c>
      <c r="AJ236" s="67">
        <v>0</v>
      </c>
      <c r="AK236" s="457" t="s">
        <v>74</v>
      </c>
      <c r="AL236" s="457" t="s">
        <v>74</v>
      </c>
      <c r="AM236" s="188">
        <f t="shared" si="17"/>
        <v>0</v>
      </c>
      <c r="AN236" s="463">
        <f>+K236+AC236-AH236</f>
        <v>15000000</v>
      </c>
      <c r="AO236" s="67" t="s">
        <v>66</v>
      </c>
      <c r="AP236" s="489">
        <v>15000000</v>
      </c>
      <c r="AQ236" s="67" t="s">
        <v>94</v>
      </c>
      <c r="AR236" s="74">
        <v>0</v>
      </c>
      <c r="AS236" s="457" t="s">
        <v>74</v>
      </c>
      <c r="AT236" s="496">
        <f t="shared" si="18"/>
        <v>10200000</v>
      </c>
      <c r="AU236" s="203">
        <v>4800000</v>
      </c>
      <c r="AV236" s="83">
        <f t="shared" si="19"/>
        <v>0.68</v>
      </c>
      <c r="AW236" s="457" t="s">
        <v>74</v>
      </c>
      <c r="AX236" s="74" t="s">
        <v>95</v>
      </c>
      <c r="AY236" s="458" t="s">
        <v>2669</v>
      </c>
      <c r="AZ236" s="68" t="s">
        <v>66</v>
      </c>
      <c r="BA236" s="68" t="s">
        <v>66</v>
      </c>
    </row>
    <row r="237" spans="2:53" s="207" customFormat="1" ht="14.25" customHeight="1" x14ac:dyDescent="0.25">
      <c r="B237" s="68">
        <v>2024</v>
      </c>
      <c r="C237" s="68">
        <v>891780111</v>
      </c>
      <c r="D237" s="88" t="s">
        <v>64</v>
      </c>
      <c r="E237" s="74" t="s">
        <v>2670</v>
      </c>
      <c r="F237" s="72" t="s">
        <v>2671</v>
      </c>
      <c r="G237" s="67">
        <v>0</v>
      </c>
      <c r="H237" s="67" t="s">
        <v>72</v>
      </c>
      <c r="I237" s="68" t="s">
        <v>723</v>
      </c>
      <c r="J237" s="74" t="s">
        <v>2672</v>
      </c>
      <c r="K237" s="203">
        <v>3800000</v>
      </c>
      <c r="L237" s="68" t="s">
        <v>67</v>
      </c>
      <c r="M237" s="453" t="s">
        <v>2249</v>
      </c>
      <c r="N237" s="72">
        <v>1081918985</v>
      </c>
      <c r="O237" s="454">
        <v>35</v>
      </c>
      <c r="P237" s="455">
        <v>45306</v>
      </c>
      <c r="Q237" s="203">
        <v>807300000</v>
      </c>
      <c r="R237" s="455">
        <v>45341</v>
      </c>
      <c r="S237" s="203">
        <v>3800000</v>
      </c>
      <c r="T237" s="67" t="s">
        <v>66</v>
      </c>
      <c r="U237" s="86">
        <v>85081920</v>
      </c>
      <c r="V237" s="72" t="s">
        <v>2673</v>
      </c>
      <c r="W237" s="455">
        <v>45341</v>
      </c>
      <c r="X237" s="455">
        <v>45341</v>
      </c>
      <c r="Y237" s="456" t="s">
        <v>74</v>
      </c>
      <c r="Z237" s="455">
        <v>45351</v>
      </c>
      <c r="AA237" s="251">
        <f t="shared" si="15"/>
        <v>10</v>
      </c>
      <c r="AB237" s="67">
        <v>0</v>
      </c>
      <c r="AC237" s="75">
        <v>0</v>
      </c>
      <c r="AD237" s="67">
        <v>0</v>
      </c>
      <c r="AE237" s="457" t="s">
        <v>74</v>
      </c>
      <c r="AF237" s="251">
        <f t="shared" si="16"/>
        <v>0</v>
      </c>
      <c r="AG237" s="67">
        <v>0</v>
      </c>
      <c r="AH237" s="67">
        <v>0</v>
      </c>
      <c r="AI237" s="457" t="s">
        <v>74</v>
      </c>
      <c r="AJ237" s="67">
        <v>0</v>
      </c>
      <c r="AK237" s="457" t="s">
        <v>74</v>
      </c>
      <c r="AL237" s="457" t="s">
        <v>74</v>
      </c>
      <c r="AM237" s="188">
        <f t="shared" si="17"/>
        <v>0</v>
      </c>
      <c r="AN237" s="463">
        <f>+K237+AC237-AH237</f>
        <v>3800000</v>
      </c>
      <c r="AO237" s="67" t="s">
        <v>66</v>
      </c>
      <c r="AP237" s="489">
        <v>3800000</v>
      </c>
      <c r="AQ237" s="67" t="s">
        <v>94</v>
      </c>
      <c r="AR237" s="74">
        <v>0</v>
      </c>
      <c r="AS237" s="457" t="s">
        <v>74</v>
      </c>
      <c r="AT237" s="496">
        <f t="shared" si="18"/>
        <v>3800000</v>
      </c>
      <c r="AU237" s="203">
        <v>0</v>
      </c>
      <c r="AV237" s="83">
        <f t="shared" si="19"/>
        <v>1</v>
      </c>
      <c r="AW237" s="457" t="s">
        <v>74</v>
      </c>
      <c r="AX237" s="74" t="s">
        <v>80</v>
      </c>
      <c r="AY237" s="458" t="s">
        <v>2674</v>
      </c>
      <c r="AZ237" s="68" t="s">
        <v>66</v>
      </c>
      <c r="BA237" s="68" t="s">
        <v>66</v>
      </c>
    </row>
    <row r="238" spans="2:53" s="207" customFormat="1" ht="14.25" customHeight="1" x14ac:dyDescent="0.25">
      <c r="B238" s="68">
        <v>2024</v>
      </c>
      <c r="C238" s="68">
        <v>891780111</v>
      </c>
      <c r="D238" s="88" t="s">
        <v>64</v>
      </c>
      <c r="E238" s="74" t="s">
        <v>2675</v>
      </c>
      <c r="F238" s="188" t="s">
        <v>2676</v>
      </c>
      <c r="G238" s="67">
        <v>0</v>
      </c>
      <c r="H238" s="67" t="s">
        <v>72</v>
      </c>
      <c r="I238" s="68" t="s">
        <v>723</v>
      </c>
      <c r="J238" s="74" t="s">
        <v>2677</v>
      </c>
      <c r="K238" s="203">
        <v>15400000</v>
      </c>
      <c r="L238" s="68" t="s">
        <v>67</v>
      </c>
      <c r="M238" s="453" t="s">
        <v>2678</v>
      </c>
      <c r="N238" s="72">
        <v>3753843</v>
      </c>
      <c r="O238" s="454">
        <v>35</v>
      </c>
      <c r="P238" s="455">
        <v>45306</v>
      </c>
      <c r="Q238" s="203">
        <v>807300000</v>
      </c>
      <c r="R238" s="455">
        <v>45342</v>
      </c>
      <c r="S238" s="203">
        <v>15400000</v>
      </c>
      <c r="T238" s="67" t="s">
        <v>66</v>
      </c>
      <c r="U238" s="86">
        <v>36669284</v>
      </c>
      <c r="V238" s="72" t="s">
        <v>1569</v>
      </c>
      <c r="W238" s="455">
        <v>45342</v>
      </c>
      <c r="X238" s="455">
        <v>45342</v>
      </c>
      <c r="Y238" s="456" t="s">
        <v>74</v>
      </c>
      <c r="Z238" s="455">
        <v>45473</v>
      </c>
      <c r="AA238" s="251">
        <f t="shared" si="15"/>
        <v>131</v>
      </c>
      <c r="AB238" s="67">
        <v>0</v>
      </c>
      <c r="AC238" s="75">
        <v>0</v>
      </c>
      <c r="AD238" s="67">
        <v>0</v>
      </c>
      <c r="AE238" s="457" t="s">
        <v>74</v>
      </c>
      <c r="AF238" s="251">
        <f t="shared" si="16"/>
        <v>0</v>
      </c>
      <c r="AG238" s="67">
        <v>0</v>
      </c>
      <c r="AH238" s="67">
        <v>0</v>
      </c>
      <c r="AI238" s="457" t="s">
        <v>74</v>
      </c>
      <c r="AJ238" s="67">
        <v>0</v>
      </c>
      <c r="AK238" s="457" t="s">
        <v>74</v>
      </c>
      <c r="AL238" s="457" t="s">
        <v>74</v>
      </c>
      <c r="AM238" s="188">
        <f t="shared" si="17"/>
        <v>0</v>
      </c>
      <c r="AN238" s="463">
        <f>+K238+AC238-AH238</f>
        <v>15400000</v>
      </c>
      <c r="AO238" s="67" t="s">
        <v>66</v>
      </c>
      <c r="AP238" s="489">
        <v>15400000</v>
      </c>
      <c r="AQ238" s="67" t="s">
        <v>94</v>
      </c>
      <c r="AR238" s="74">
        <v>0</v>
      </c>
      <c r="AS238" s="457" t="s">
        <v>74</v>
      </c>
      <c r="AT238" s="496">
        <f t="shared" si="18"/>
        <v>15400000</v>
      </c>
      <c r="AU238" s="203">
        <v>0</v>
      </c>
      <c r="AV238" s="83">
        <f t="shared" si="19"/>
        <v>1</v>
      </c>
      <c r="AW238" s="457" t="s">
        <v>74</v>
      </c>
      <c r="AX238" s="74" t="s">
        <v>80</v>
      </c>
      <c r="AY238" s="188" t="s">
        <v>2679</v>
      </c>
      <c r="AZ238" s="68" t="s">
        <v>66</v>
      </c>
      <c r="BA238" s="68" t="s">
        <v>66</v>
      </c>
    </row>
    <row r="239" spans="2:53" s="207" customFormat="1" ht="14.25" customHeight="1" x14ac:dyDescent="0.25">
      <c r="B239" s="68">
        <v>2024</v>
      </c>
      <c r="C239" s="68">
        <v>891780111</v>
      </c>
      <c r="D239" s="88" t="s">
        <v>64</v>
      </c>
      <c r="E239" s="74" t="s">
        <v>2680</v>
      </c>
      <c r="F239" s="188" t="s">
        <v>2681</v>
      </c>
      <c r="G239" s="67">
        <v>0</v>
      </c>
      <c r="H239" s="67" t="s">
        <v>72</v>
      </c>
      <c r="I239" s="68" t="s">
        <v>723</v>
      </c>
      <c r="J239" s="74" t="s">
        <v>2682</v>
      </c>
      <c r="K239" s="203">
        <v>17000000</v>
      </c>
      <c r="L239" s="68" t="s">
        <v>67</v>
      </c>
      <c r="M239" s="453" t="s">
        <v>2683</v>
      </c>
      <c r="N239" s="72">
        <v>79542567</v>
      </c>
      <c r="O239" s="454">
        <v>38</v>
      </c>
      <c r="P239" s="455">
        <v>45306</v>
      </c>
      <c r="Q239" s="203">
        <v>585250000</v>
      </c>
      <c r="R239" s="455">
        <v>45343</v>
      </c>
      <c r="S239" s="203">
        <v>17000000</v>
      </c>
      <c r="T239" s="67" t="s">
        <v>66</v>
      </c>
      <c r="U239" s="86">
        <v>1082884010</v>
      </c>
      <c r="V239" s="72" t="s">
        <v>1806</v>
      </c>
      <c r="W239" s="455">
        <v>45343</v>
      </c>
      <c r="X239" s="455">
        <v>45343</v>
      </c>
      <c r="Y239" s="456" t="s">
        <v>74</v>
      </c>
      <c r="Z239" s="455">
        <v>45493</v>
      </c>
      <c r="AA239" s="251">
        <f t="shared" si="15"/>
        <v>150</v>
      </c>
      <c r="AB239" s="67">
        <v>0</v>
      </c>
      <c r="AC239" s="75">
        <v>0</v>
      </c>
      <c r="AD239" s="67">
        <v>0</v>
      </c>
      <c r="AE239" s="457" t="s">
        <v>74</v>
      </c>
      <c r="AF239" s="251">
        <f t="shared" si="16"/>
        <v>0</v>
      </c>
      <c r="AG239" s="67">
        <v>0</v>
      </c>
      <c r="AH239" s="67">
        <v>0</v>
      </c>
      <c r="AI239" s="457" t="s">
        <v>74</v>
      </c>
      <c r="AJ239" s="67">
        <v>0</v>
      </c>
      <c r="AK239" s="457" t="s">
        <v>74</v>
      </c>
      <c r="AL239" s="457" t="s">
        <v>74</v>
      </c>
      <c r="AM239" s="188">
        <f t="shared" si="17"/>
        <v>0</v>
      </c>
      <c r="AN239" s="463">
        <f>+K239+AC239-AH239</f>
        <v>17000000</v>
      </c>
      <c r="AO239" s="67" t="s">
        <v>66</v>
      </c>
      <c r="AP239" s="489">
        <v>17000000</v>
      </c>
      <c r="AQ239" s="67" t="s">
        <v>94</v>
      </c>
      <c r="AR239" s="74">
        <v>0</v>
      </c>
      <c r="AS239" s="457" t="s">
        <v>74</v>
      </c>
      <c r="AT239" s="496">
        <f t="shared" si="18"/>
        <v>13600000</v>
      </c>
      <c r="AU239" s="203">
        <v>3400000</v>
      </c>
      <c r="AV239" s="83">
        <f t="shared" si="19"/>
        <v>0.8</v>
      </c>
      <c r="AW239" s="457" t="s">
        <v>74</v>
      </c>
      <c r="AX239" s="74" t="s">
        <v>95</v>
      </c>
      <c r="AY239" s="188" t="s">
        <v>2684</v>
      </c>
      <c r="AZ239" s="68" t="s">
        <v>66</v>
      </c>
      <c r="BA239" s="68" t="s">
        <v>66</v>
      </c>
    </row>
    <row r="240" spans="2:53" s="207" customFormat="1" ht="14.25" customHeight="1" x14ac:dyDescent="0.25">
      <c r="B240" s="68">
        <v>2024</v>
      </c>
      <c r="C240" s="68">
        <v>891780111</v>
      </c>
      <c r="D240" s="88" t="s">
        <v>64</v>
      </c>
      <c r="E240" s="74" t="s">
        <v>2685</v>
      </c>
      <c r="F240" s="188" t="s">
        <v>2686</v>
      </c>
      <c r="G240" s="67">
        <v>0</v>
      </c>
      <c r="H240" s="67" t="s">
        <v>72</v>
      </c>
      <c r="I240" s="68" t="s">
        <v>723</v>
      </c>
      <c r="J240" s="74" t="s">
        <v>2687</v>
      </c>
      <c r="K240" s="203">
        <v>4000000</v>
      </c>
      <c r="L240" s="68" t="s">
        <v>67</v>
      </c>
      <c r="M240" s="453" t="s">
        <v>2688</v>
      </c>
      <c r="N240" s="72">
        <v>1082835623</v>
      </c>
      <c r="O240" s="454">
        <v>39</v>
      </c>
      <c r="P240" s="455">
        <v>45306</v>
      </c>
      <c r="Q240" s="203">
        <v>524300000</v>
      </c>
      <c r="R240" s="455">
        <v>45345</v>
      </c>
      <c r="S240" s="203">
        <v>4000000</v>
      </c>
      <c r="T240" s="67" t="s">
        <v>66</v>
      </c>
      <c r="U240" s="86">
        <v>63563343</v>
      </c>
      <c r="V240" s="72" t="s">
        <v>2435</v>
      </c>
      <c r="W240" s="455">
        <v>45345</v>
      </c>
      <c r="X240" s="455">
        <v>45345</v>
      </c>
      <c r="Y240" s="456" t="s">
        <v>74</v>
      </c>
      <c r="Z240" s="455">
        <v>45373</v>
      </c>
      <c r="AA240" s="251">
        <f t="shared" si="15"/>
        <v>28</v>
      </c>
      <c r="AB240" s="67">
        <v>0</v>
      </c>
      <c r="AC240" s="75">
        <v>0</v>
      </c>
      <c r="AD240" s="67">
        <v>0</v>
      </c>
      <c r="AE240" s="457" t="s">
        <v>74</v>
      </c>
      <c r="AF240" s="251">
        <f t="shared" si="16"/>
        <v>0</v>
      </c>
      <c r="AG240" s="67">
        <v>0</v>
      </c>
      <c r="AH240" s="67">
        <v>0</v>
      </c>
      <c r="AI240" s="457" t="s">
        <v>74</v>
      </c>
      <c r="AJ240" s="67">
        <v>0</v>
      </c>
      <c r="AK240" s="457" t="s">
        <v>74</v>
      </c>
      <c r="AL240" s="457" t="s">
        <v>74</v>
      </c>
      <c r="AM240" s="188">
        <f t="shared" si="17"/>
        <v>0</v>
      </c>
      <c r="AN240" s="463">
        <f>+K240+AC240-AH240</f>
        <v>4000000</v>
      </c>
      <c r="AO240" s="67" t="s">
        <v>66</v>
      </c>
      <c r="AP240" s="489">
        <v>4000000</v>
      </c>
      <c r="AQ240" s="67" t="s">
        <v>94</v>
      </c>
      <c r="AR240" s="74">
        <v>0</v>
      </c>
      <c r="AS240" s="457" t="s">
        <v>74</v>
      </c>
      <c r="AT240" s="496">
        <f t="shared" si="18"/>
        <v>4000000</v>
      </c>
      <c r="AU240" s="203">
        <v>0</v>
      </c>
      <c r="AV240" s="83">
        <f t="shared" si="19"/>
        <v>1</v>
      </c>
      <c r="AW240" s="457" t="s">
        <v>74</v>
      </c>
      <c r="AX240" s="74" t="s">
        <v>80</v>
      </c>
      <c r="AY240" s="188" t="s">
        <v>2689</v>
      </c>
      <c r="AZ240" s="68" t="s">
        <v>66</v>
      </c>
      <c r="BA240" s="68" t="s">
        <v>66</v>
      </c>
    </row>
    <row r="241" spans="2:53" s="207" customFormat="1" ht="14.25" customHeight="1" x14ac:dyDescent="0.25">
      <c r="B241" s="68">
        <v>2024</v>
      </c>
      <c r="C241" s="68">
        <v>891780111</v>
      </c>
      <c r="D241" s="88" t="s">
        <v>64</v>
      </c>
      <c r="E241" s="74" t="s">
        <v>2690</v>
      </c>
      <c r="F241" s="188" t="s">
        <v>2691</v>
      </c>
      <c r="G241" s="67">
        <v>0</v>
      </c>
      <c r="H241" s="67" t="s">
        <v>72</v>
      </c>
      <c r="I241" s="68" t="s">
        <v>723</v>
      </c>
      <c r="J241" s="74" t="s">
        <v>2692</v>
      </c>
      <c r="K241" s="203">
        <v>10000000</v>
      </c>
      <c r="L241" s="68" t="s">
        <v>67</v>
      </c>
      <c r="M241" s="453" t="s">
        <v>2693</v>
      </c>
      <c r="N241" s="72">
        <v>12534231</v>
      </c>
      <c r="O241" s="454">
        <v>39</v>
      </c>
      <c r="P241" s="455">
        <v>45306</v>
      </c>
      <c r="Q241" s="203">
        <v>524300000</v>
      </c>
      <c r="R241" s="455">
        <v>45352</v>
      </c>
      <c r="S241" s="203">
        <v>10000000</v>
      </c>
      <c r="T241" s="67" t="s">
        <v>66</v>
      </c>
      <c r="U241" s="86">
        <v>72255882</v>
      </c>
      <c r="V241" s="72" t="s">
        <v>2694</v>
      </c>
      <c r="W241" s="455">
        <v>45352</v>
      </c>
      <c r="X241" s="455">
        <v>45352</v>
      </c>
      <c r="Y241" s="456" t="s">
        <v>74</v>
      </c>
      <c r="Z241" s="455">
        <v>45473</v>
      </c>
      <c r="AA241" s="251">
        <f t="shared" si="15"/>
        <v>121</v>
      </c>
      <c r="AB241" s="67">
        <v>0</v>
      </c>
      <c r="AC241" s="75">
        <v>0</v>
      </c>
      <c r="AD241" s="67">
        <v>0</v>
      </c>
      <c r="AE241" s="457" t="s">
        <v>74</v>
      </c>
      <c r="AF241" s="251">
        <f t="shared" si="16"/>
        <v>0</v>
      </c>
      <c r="AG241" s="67">
        <v>0</v>
      </c>
      <c r="AH241" s="67">
        <v>0</v>
      </c>
      <c r="AI241" s="457" t="s">
        <v>74</v>
      </c>
      <c r="AJ241" s="67">
        <v>0</v>
      </c>
      <c r="AK241" s="457" t="s">
        <v>74</v>
      </c>
      <c r="AL241" s="457" t="s">
        <v>74</v>
      </c>
      <c r="AM241" s="188">
        <f t="shared" si="17"/>
        <v>0</v>
      </c>
      <c r="AN241" s="463">
        <f>+K241+AC241-AH241</f>
        <v>10000000</v>
      </c>
      <c r="AO241" s="67" t="s">
        <v>66</v>
      </c>
      <c r="AP241" s="489">
        <v>10000000</v>
      </c>
      <c r="AQ241" s="67" t="s">
        <v>94</v>
      </c>
      <c r="AR241" s="74">
        <v>0</v>
      </c>
      <c r="AS241" s="457" t="s">
        <v>74</v>
      </c>
      <c r="AT241" s="496">
        <f t="shared" si="18"/>
        <v>10000000</v>
      </c>
      <c r="AU241" s="203">
        <v>0</v>
      </c>
      <c r="AV241" s="83">
        <f t="shared" si="19"/>
        <v>1</v>
      </c>
      <c r="AW241" s="457" t="s">
        <v>74</v>
      </c>
      <c r="AX241" s="74" t="s">
        <v>80</v>
      </c>
      <c r="AY241" s="188" t="s">
        <v>2695</v>
      </c>
      <c r="AZ241" s="68" t="s">
        <v>66</v>
      </c>
      <c r="BA241" s="68" t="s">
        <v>66</v>
      </c>
    </row>
    <row r="242" spans="2:53" s="207" customFormat="1" ht="14.25" customHeight="1" x14ac:dyDescent="0.25">
      <c r="B242" s="68">
        <v>2024</v>
      </c>
      <c r="C242" s="68">
        <v>891780111</v>
      </c>
      <c r="D242" s="88" t="s">
        <v>64</v>
      </c>
      <c r="E242" s="74" t="s">
        <v>2696</v>
      </c>
      <c r="F242" s="188" t="s">
        <v>2697</v>
      </c>
      <c r="G242" s="67">
        <v>0</v>
      </c>
      <c r="H242" s="67" t="s">
        <v>72</v>
      </c>
      <c r="I242" s="68" t="s">
        <v>723</v>
      </c>
      <c r="J242" s="74" t="s">
        <v>2698</v>
      </c>
      <c r="K242" s="203">
        <v>16800000</v>
      </c>
      <c r="L242" s="68" t="s">
        <v>67</v>
      </c>
      <c r="M242" s="453" t="s">
        <v>2699</v>
      </c>
      <c r="N242" s="72">
        <v>1082876431</v>
      </c>
      <c r="O242" s="454">
        <v>410</v>
      </c>
      <c r="P242" s="455">
        <v>45341</v>
      </c>
      <c r="Q242" s="203">
        <f>56264667+15360000</f>
        <v>71624667</v>
      </c>
      <c r="R242" s="455">
        <v>45352</v>
      </c>
      <c r="S242" s="203">
        <v>16800000</v>
      </c>
      <c r="T242" s="67" t="s">
        <v>66</v>
      </c>
      <c r="U242" s="86">
        <v>84091773</v>
      </c>
      <c r="V242" s="72" t="s">
        <v>2030</v>
      </c>
      <c r="W242" s="455">
        <v>45352</v>
      </c>
      <c r="X242" s="455">
        <v>45352</v>
      </c>
      <c r="Y242" s="456" t="s">
        <v>74</v>
      </c>
      <c r="Z242" s="455">
        <v>45469</v>
      </c>
      <c r="AA242" s="251">
        <f t="shared" si="15"/>
        <v>117</v>
      </c>
      <c r="AB242" s="67">
        <v>0</v>
      </c>
      <c r="AC242" s="75">
        <v>0</v>
      </c>
      <c r="AD242" s="67">
        <v>0</v>
      </c>
      <c r="AE242" s="457" t="s">
        <v>74</v>
      </c>
      <c r="AF242" s="251">
        <f t="shared" si="16"/>
        <v>0</v>
      </c>
      <c r="AG242" s="67">
        <v>0</v>
      </c>
      <c r="AH242" s="67">
        <v>0</v>
      </c>
      <c r="AI242" s="457" t="s">
        <v>74</v>
      </c>
      <c r="AJ242" s="67">
        <v>0</v>
      </c>
      <c r="AK242" s="457" t="s">
        <v>74</v>
      </c>
      <c r="AL242" s="457" t="s">
        <v>74</v>
      </c>
      <c r="AM242" s="188">
        <f t="shared" si="17"/>
        <v>0</v>
      </c>
      <c r="AN242" s="463">
        <f>+K242+AC242-AH242</f>
        <v>16800000</v>
      </c>
      <c r="AO242" s="67" t="s">
        <v>94</v>
      </c>
      <c r="AP242" s="489">
        <v>0</v>
      </c>
      <c r="AQ242" s="67" t="s">
        <v>94</v>
      </c>
      <c r="AR242" s="74">
        <v>0</v>
      </c>
      <c r="AS242" s="457" t="s">
        <v>74</v>
      </c>
      <c r="AT242" s="496">
        <f t="shared" si="18"/>
        <v>16800000</v>
      </c>
      <c r="AU242" s="203">
        <v>0</v>
      </c>
      <c r="AV242" s="83">
        <f t="shared" si="19"/>
        <v>1</v>
      </c>
      <c r="AW242" s="457" t="s">
        <v>74</v>
      </c>
      <c r="AX242" s="74" t="s">
        <v>80</v>
      </c>
      <c r="AY242" s="188" t="s">
        <v>2700</v>
      </c>
      <c r="AZ242" s="68" t="s">
        <v>66</v>
      </c>
      <c r="BA242" s="68" t="s">
        <v>66</v>
      </c>
    </row>
    <row r="243" spans="2:53" s="207" customFormat="1" ht="14.25" customHeight="1" x14ac:dyDescent="0.25">
      <c r="B243" s="68">
        <v>2024</v>
      </c>
      <c r="C243" s="68">
        <v>891780111</v>
      </c>
      <c r="D243" s="88" t="s">
        <v>64</v>
      </c>
      <c r="E243" s="74" t="s">
        <v>2701</v>
      </c>
      <c r="F243" s="188" t="s">
        <v>2702</v>
      </c>
      <c r="G243" s="67">
        <v>0</v>
      </c>
      <c r="H243" s="67" t="s">
        <v>72</v>
      </c>
      <c r="I243" s="68" t="s">
        <v>723</v>
      </c>
      <c r="J243" s="74" t="s">
        <v>2703</v>
      </c>
      <c r="K243" s="203">
        <v>18900000</v>
      </c>
      <c r="L243" s="68" t="s">
        <v>67</v>
      </c>
      <c r="M243" s="453" t="s">
        <v>2704</v>
      </c>
      <c r="N243" s="72">
        <v>1003241982</v>
      </c>
      <c r="O243" s="454">
        <v>471</v>
      </c>
      <c r="P243" s="455">
        <v>45348</v>
      </c>
      <c r="Q243" s="203">
        <v>524300000</v>
      </c>
      <c r="R243" s="455">
        <v>45352</v>
      </c>
      <c r="S243" s="203">
        <v>18900000</v>
      </c>
      <c r="T243" s="67" t="s">
        <v>66</v>
      </c>
      <c r="U243" s="86">
        <v>79857491</v>
      </c>
      <c r="V243" s="72" t="s">
        <v>2705</v>
      </c>
      <c r="W243" s="455">
        <v>45352</v>
      </c>
      <c r="X243" s="455">
        <v>45352</v>
      </c>
      <c r="Y243" s="456" t="s">
        <v>74</v>
      </c>
      <c r="Z243" s="455">
        <v>45596</v>
      </c>
      <c r="AA243" s="251">
        <f t="shared" si="15"/>
        <v>244</v>
      </c>
      <c r="AB243" s="67">
        <v>0</v>
      </c>
      <c r="AC243" s="75">
        <v>0</v>
      </c>
      <c r="AD243" s="67">
        <v>0</v>
      </c>
      <c r="AE243" s="457" t="s">
        <v>74</v>
      </c>
      <c r="AF243" s="251">
        <f t="shared" si="16"/>
        <v>0</v>
      </c>
      <c r="AG243" s="67">
        <v>0</v>
      </c>
      <c r="AH243" s="67">
        <v>0</v>
      </c>
      <c r="AI243" s="457" t="s">
        <v>74</v>
      </c>
      <c r="AJ243" s="67">
        <v>0</v>
      </c>
      <c r="AK243" s="457" t="s">
        <v>74</v>
      </c>
      <c r="AL243" s="457" t="s">
        <v>74</v>
      </c>
      <c r="AM243" s="188">
        <f t="shared" si="17"/>
        <v>0</v>
      </c>
      <c r="AN243" s="463">
        <f>+K243+AC243-AH243</f>
        <v>18900000</v>
      </c>
      <c r="AO243" s="67" t="s">
        <v>94</v>
      </c>
      <c r="AP243" s="489">
        <v>0</v>
      </c>
      <c r="AQ243" s="67" t="s">
        <v>94</v>
      </c>
      <c r="AR243" s="74">
        <v>0</v>
      </c>
      <c r="AS243" s="457" t="s">
        <v>74</v>
      </c>
      <c r="AT243" s="496">
        <f t="shared" si="18"/>
        <v>18900000</v>
      </c>
      <c r="AU243" s="203">
        <v>0</v>
      </c>
      <c r="AV243" s="83">
        <f t="shared" si="19"/>
        <v>1</v>
      </c>
      <c r="AW243" s="457" t="s">
        <v>74</v>
      </c>
      <c r="AX243" s="74" t="s">
        <v>95</v>
      </c>
      <c r="AY243" s="188" t="s">
        <v>2706</v>
      </c>
      <c r="AZ243" s="68" t="s">
        <v>66</v>
      </c>
      <c r="BA243" s="68" t="s">
        <v>66</v>
      </c>
    </row>
    <row r="244" spans="2:53" s="207" customFormat="1" ht="14.25" customHeight="1" x14ac:dyDescent="0.25">
      <c r="B244" s="68">
        <v>2024</v>
      </c>
      <c r="C244" s="68">
        <v>891780111</v>
      </c>
      <c r="D244" s="88" t="s">
        <v>64</v>
      </c>
      <c r="E244" s="74" t="s">
        <v>2707</v>
      </c>
      <c r="F244" s="188" t="s">
        <v>2708</v>
      </c>
      <c r="G244" s="67">
        <v>0</v>
      </c>
      <c r="H244" s="67" t="s">
        <v>72</v>
      </c>
      <c r="I244" s="68" t="s">
        <v>723</v>
      </c>
      <c r="J244" s="74" t="s">
        <v>2709</v>
      </c>
      <c r="K244" s="203">
        <v>9600000</v>
      </c>
      <c r="L244" s="68" t="s">
        <v>67</v>
      </c>
      <c r="M244" s="453" t="s">
        <v>2710</v>
      </c>
      <c r="N244" s="72">
        <v>85476492</v>
      </c>
      <c r="O244" s="454">
        <v>441</v>
      </c>
      <c r="P244" s="455">
        <v>45344</v>
      </c>
      <c r="Q244" s="203">
        <v>270522388</v>
      </c>
      <c r="R244" s="455">
        <v>45352</v>
      </c>
      <c r="S244" s="203">
        <v>9600000</v>
      </c>
      <c r="T244" s="67" t="s">
        <v>66</v>
      </c>
      <c r="U244" s="86">
        <v>51909946</v>
      </c>
      <c r="V244" s="72" t="s">
        <v>1661</v>
      </c>
      <c r="W244" s="455">
        <v>45352</v>
      </c>
      <c r="X244" s="455">
        <v>45352</v>
      </c>
      <c r="Y244" s="456" t="s">
        <v>74</v>
      </c>
      <c r="Z244" s="455">
        <v>45443</v>
      </c>
      <c r="AA244" s="251">
        <f t="shared" si="15"/>
        <v>91</v>
      </c>
      <c r="AB244" s="67">
        <v>0</v>
      </c>
      <c r="AC244" s="75">
        <v>0</v>
      </c>
      <c r="AD244" s="67">
        <v>0</v>
      </c>
      <c r="AE244" s="457" t="s">
        <v>74</v>
      </c>
      <c r="AF244" s="251">
        <f t="shared" si="16"/>
        <v>0</v>
      </c>
      <c r="AG244" s="67">
        <v>0</v>
      </c>
      <c r="AH244" s="67">
        <v>0</v>
      </c>
      <c r="AI244" s="457" t="s">
        <v>74</v>
      </c>
      <c r="AJ244" s="67">
        <v>0</v>
      </c>
      <c r="AK244" s="457" t="s">
        <v>74</v>
      </c>
      <c r="AL244" s="457" t="s">
        <v>74</v>
      </c>
      <c r="AM244" s="188">
        <f t="shared" si="17"/>
        <v>0</v>
      </c>
      <c r="AN244" s="463">
        <f>+K244+AC244-AH244</f>
        <v>9600000</v>
      </c>
      <c r="AO244" s="67" t="s">
        <v>94</v>
      </c>
      <c r="AP244" s="489">
        <v>0</v>
      </c>
      <c r="AQ244" s="67" t="s">
        <v>94</v>
      </c>
      <c r="AR244" s="74">
        <v>0</v>
      </c>
      <c r="AS244" s="457" t="s">
        <v>74</v>
      </c>
      <c r="AT244" s="496">
        <f t="shared" si="18"/>
        <v>9600000</v>
      </c>
      <c r="AU244" s="203">
        <v>0</v>
      </c>
      <c r="AV244" s="83">
        <f t="shared" si="19"/>
        <v>1</v>
      </c>
      <c r="AW244" s="457" t="s">
        <v>74</v>
      </c>
      <c r="AX244" s="74" t="s">
        <v>80</v>
      </c>
      <c r="AY244" s="188" t="s">
        <v>2711</v>
      </c>
      <c r="AZ244" s="68" t="s">
        <v>66</v>
      </c>
      <c r="BA244" s="68" t="s">
        <v>66</v>
      </c>
    </row>
    <row r="245" spans="2:53" s="207" customFormat="1" ht="14.25" customHeight="1" x14ac:dyDescent="0.25">
      <c r="B245" s="68">
        <v>2024</v>
      </c>
      <c r="C245" s="68">
        <v>891780111</v>
      </c>
      <c r="D245" s="88" t="s">
        <v>64</v>
      </c>
      <c r="E245" s="74" t="s">
        <v>2712</v>
      </c>
      <c r="F245" s="188" t="s">
        <v>2713</v>
      </c>
      <c r="G245" s="67">
        <v>0</v>
      </c>
      <c r="H245" s="67" t="s">
        <v>72</v>
      </c>
      <c r="I245" s="68" t="s">
        <v>723</v>
      </c>
      <c r="J245" s="74" t="s">
        <v>2714</v>
      </c>
      <c r="K245" s="203">
        <v>9600000</v>
      </c>
      <c r="L245" s="68" t="s">
        <v>67</v>
      </c>
      <c r="M245" s="453" t="s">
        <v>2715</v>
      </c>
      <c r="N245" s="72">
        <v>1018410559</v>
      </c>
      <c r="O245" s="454">
        <v>441</v>
      </c>
      <c r="P245" s="455">
        <v>45344</v>
      </c>
      <c r="Q245" s="203">
        <v>270522388</v>
      </c>
      <c r="R245" s="455">
        <v>45352</v>
      </c>
      <c r="S245" s="203">
        <v>9600000</v>
      </c>
      <c r="T245" s="67" t="s">
        <v>66</v>
      </c>
      <c r="U245" s="86">
        <v>51909946</v>
      </c>
      <c r="V245" s="72" t="s">
        <v>1661</v>
      </c>
      <c r="W245" s="455">
        <v>45352</v>
      </c>
      <c r="X245" s="455">
        <v>45352</v>
      </c>
      <c r="Y245" s="456" t="s">
        <v>74</v>
      </c>
      <c r="Z245" s="455">
        <v>45443</v>
      </c>
      <c r="AA245" s="251">
        <f t="shared" si="15"/>
        <v>91</v>
      </c>
      <c r="AB245" s="67">
        <v>0</v>
      </c>
      <c r="AC245" s="75">
        <v>0</v>
      </c>
      <c r="AD245" s="67">
        <v>0</v>
      </c>
      <c r="AE245" s="457" t="s">
        <v>74</v>
      </c>
      <c r="AF245" s="251">
        <f t="shared" si="16"/>
        <v>0</v>
      </c>
      <c r="AG245" s="67">
        <v>0</v>
      </c>
      <c r="AH245" s="67">
        <v>0</v>
      </c>
      <c r="AI245" s="457" t="s">
        <v>74</v>
      </c>
      <c r="AJ245" s="67">
        <v>0</v>
      </c>
      <c r="AK245" s="457" t="s">
        <v>74</v>
      </c>
      <c r="AL245" s="457" t="s">
        <v>74</v>
      </c>
      <c r="AM245" s="188">
        <f t="shared" si="17"/>
        <v>0</v>
      </c>
      <c r="AN245" s="463">
        <f>+K245+AC245-AH245</f>
        <v>9600000</v>
      </c>
      <c r="AO245" s="67" t="s">
        <v>94</v>
      </c>
      <c r="AP245" s="489">
        <v>0</v>
      </c>
      <c r="AQ245" s="67" t="s">
        <v>94</v>
      </c>
      <c r="AR245" s="74">
        <v>0</v>
      </c>
      <c r="AS245" s="457" t="s">
        <v>74</v>
      </c>
      <c r="AT245" s="496">
        <f t="shared" si="18"/>
        <v>9600000</v>
      </c>
      <c r="AU245" s="203">
        <v>0</v>
      </c>
      <c r="AV245" s="83">
        <f t="shared" si="19"/>
        <v>1</v>
      </c>
      <c r="AW245" s="457" t="s">
        <v>74</v>
      </c>
      <c r="AX245" s="74" t="s">
        <v>80</v>
      </c>
      <c r="AY245" s="188" t="s">
        <v>2716</v>
      </c>
      <c r="AZ245" s="68" t="s">
        <v>66</v>
      </c>
      <c r="BA245" s="68" t="s">
        <v>66</v>
      </c>
    </row>
    <row r="246" spans="2:53" s="207" customFormat="1" ht="14.25" customHeight="1" x14ac:dyDescent="0.25">
      <c r="B246" s="68">
        <v>2024</v>
      </c>
      <c r="C246" s="68">
        <v>891780111</v>
      </c>
      <c r="D246" s="88" t="s">
        <v>64</v>
      </c>
      <c r="E246" s="74" t="s">
        <v>2717</v>
      </c>
      <c r="F246" s="188" t="s">
        <v>2718</v>
      </c>
      <c r="G246" s="67">
        <v>0</v>
      </c>
      <c r="H246" s="67" t="s">
        <v>72</v>
      </c>
      <c r="I246" s="68" t="s">
        <v>723</v>
      </c>
      <c r="J246" s="74" t="s">
        <v>2719</v>
      </c>
      <c r="K246" s="203">
        <v>15000000</v>
      </c>
      <c r="L246" s="68" t="s">
        <v>67</v>
      </c>
      <c r="M246" s="453" t="s">
        <v>2720</v>
      </c>
      <c r="N246" s="72">
        <v>1082893928</v>
      </c>
      <c r="O246" s="454">
        <v>38</v>
      </c>
      <c r="P246" s="455">
        <v>45306</v>
      </c>
      <c r="Q246" s="203">
        <v>585250000</v>
      </c>
      <c r="R246" s="455">
        <v>45352</v>
      </c>
      <c r="S246" s="203">
        <v>15000000</v>
      </c>
      <c r="T246" s="67" t="s">
        <v>66</v>
      </c>
      <c r="U246" s="86">
        <v>1082884010</v>
      </c>
      <c r="V246" s="72" t="s">
        <v>1806</v>
      </c>
      <c r="W246" s="455">
        <v>45352</v>
      </c>
      <c r="X246" s="455">
        <v>45352</v>
      </c>
      <c r="Y246" s="456" t="s">
        <v>74</v>
      </c>
      <c r="Z246" s="455">
        <v>45504</v>
      </c>
      <c r="AA246" s="251">
        <f t="shared" si="15"/>
        <v>152</v>
      </c>
      <c r="AB246" s="67">
        <v>0</v>
      </c>
      <c r="AC246" s="75">
        <v>0</v>
      </c>
      <c r="AD246" s="67">
        <v>0</v>
      </c>
      <c r="AE246" s="457" t="s">
        <v>74</v>
      </c>
      <c r="AF246" s="251">
        <f t="shared" si="16"/>
        <v>0</v>
      </c>
      <c r="AG246" s="67">
        <v>0</v>
      </c>
      <c r="AH246" s="67">
        <v>0</v>
      </c>
      <c r="AI246" s="457" t="s">
        <v>74</v>
      </c>
      <c r="AJ246" s="67">
        <v>0</v>
      </c>
      <c r="AK246" s="457" t="s">
        <v>74</v>
      </c>
      <c r="AL246" s="457" t="s">
        <v>74</v>
      </c>
      <c r="AM246" s="188">
        <f t="shared" si="17"/>
        <v>0</v>
      </c>
      <c r="AN246" s="463">
        <f>+K246+AC246-AH246</f>
        <v>15000000</v>
      </c>
      <c r="AO246" s="67" t="s">
        <v>66</v>
      </c>
      <c r="AP246" s="489">
        <v>15000000</v>
      </c>
      <c r="AQ246" s="67" t="s">
        <v>94</v>
      </c>
      <c r="AR246" s="74">
        <v>0</v>
      </c>
      <c r="AS246" s="457" t="s">
        <v>74</v>
      </c>
      <c r="AT246" s="496">
        <f t="shared" si="18"/>
        <v>15000000</v>
      </c>
      <c r="AU246" s="203">
        <v>0</v>
      </c>
      <c r="AV246" s="83">
        <f t="shared" si="19"/>
        <v>1</v>
      </c>
      <c r="AW246" s="457" t="s">
        <v>74</v>
      </c>
      <c r="AX246" s="74" t="s">
        <v>80</v>
      </c>
      <c r="AY246" s="188" t="s">
        <v>2721</v>
      </c>
      <c r="AZ246" s="68" t="s">
        <v>66</v>
      </c>
      <c r="BA246" s="68" t="s">
        <v>66</v>
      </c>
    </row>
    <row r="247" spans="2:53" s="207" customFormat="1" ht="14.25" customHeight="1" x14ac:dyDescent="0.25">
      <c r="B247" s="68">
        <v>2024</v>
      </c>
      <c r="C247" s="68">
        <v>891780111</v>
      </c>
      <c r="D247" s="88" t="s">
        <v>64</v>
      </c>
      <c r="E247" s="74" t="s">
        <v>2722</v>
      </c>
      <c r="F247" s="188" t="s">
        <v>2723</v>
      </c>
      <c r="G247" s="67">
        <v>0</v>
      </c>
      <c r="H247" s="67" t="s">
        <v>72</v>
      </c>
      <c r="I247" s="68" t="s">
        <v>723</v>
      </c>
      <c r="J247" s="74" t="s">
        <v>2724</v>
      </c>
      <c r="K247" s="203">
        <v>24440000</v>
      </c>
      <c r="L247" s="68" t="s">
        <v>67</v>
      </c>
      <c r="M247" s="453" t="s">
        <v>2725</v>
      </c>
      <c r="N247" s="72">
        <v>1082835588</v>
      </c>
      <c r="O247" s="454">
        <v>471</v>
      </c>
      <c r="P247" s="455">
        <v>45348</v>
      </c>
      <c r="Q247" s="203">
        <v>524300000</v>
      </c>
      <c r="R247" s="455">
        <v>45352</v>
      </c>
      <c r="S247" s="203">
        <v>24440000</v>
      </c>
      <c r="T247" s="67" t="s">
        <v>66</v>
      </c>
      <c r="U247" s="86">
        <v>365894</v>
      </c>
      <c r="V247" s="72" t="s">
        <v>2726</v>
      </c>
      <c r="W247" s="455">
        <v>45352</v>
      </c>
      <c r="X247" s="455">
        <v>45352</v>
      </c>
      <c r="Y247" s="456" t="s">
        <v>74</v>
      </c>
      <c r="Z247" s="455">
        <v>45596</v>
      </c>
      <c r="AA247" s="251">
        <f t="shared" si="15"/>
        <v>244</v>
      </c>
      <c r="AB247" s="67">
        <v>0</v>
      </c>
      <c r="AC247" s="75">
        <v>0</v>
      </c>
      <c r="AD247" s="67">
        <v>0</v>
      </c>
      <c r="AE247" s="457" t="s">
        <v>74</v>
      </c>
      <c r="AF247" s="251">
        <f t="shared" si="16"/>
        <v>0</v>
      </c>
      <c r="AG247" s="67">
        <v>0</v>
      </c>
      <c r="AH247" s="67">
        <v>0</v>
      </c>
      <c r="AI247" s="457" t="s">
        <v>74</v>
      </c>
      <c r="AJ247" s="67">
        <v>0</v>
      </c>
      <c r="AK247" s="457" t="s">
        <v>74</v>
      </c>
      <c r="AL247" s="457" t="s">
        <v>74</v>
      </c>
      <c r="AM247" s="188">
        <f t="shared" si="17"/>
        <v>0</v>
      </c>
      <c r="AN247" s="463">
        <f>+K247+AC247-AH247</f>
        <v>24440000</v>
      </c>
      <c r="AO247" s="67" t="s">
        <v>94</v>
      </c>
      <c r="AP247" s="489">
        <v>0</v>
      </c>
      <c r="AQ247" s="67" t="s">
        <v>94</v>
      </c>
      <c r="AR247" s="74">
        <v>0</v>
      </c>
      <c r="AS247" s="457" t="s">
        <v>74</v>
      </c>
      <c r="AT247" s="496">
        <f t="shared" si="18"/>
        <v>24440000</v>
      </c>
      <c r="AU247" s="203">
        <v>0</v>
      </c>
      <c r="AV247" s="83">
        <f t="shared" si="19"/>
        <v>1</v>
      </c>
      <c r="AW247" s="457" t="s">
        <v>74</v>
      </c>
      <c r="AX247" s="74" t="s">
        <v>95</v>
      </c>
      <c r="AY247" s="188" t="s">
        <v>2727</v>
      </c>
      <c r="AZ247" s="68" t="s">
        <v>66</v>
      </c>
      <c r="BA247" s="68" t="s">
        <v>66</v>
      </c>
    </row>
    <row r="248" spans="2:53" s="207" customFormat="1" ht="14.25" customHeight="1" x14ac:dyDescent="0.25">
      <c r="B248" s="68">
        <v>2024</v>
      </c>
      <c r="C248" s="68">
        <v>891780111</v>
      </c>
      <c r="D248" s="88" t="s">
        <v>64</v>
      </c>
      <c r="E248" s="74" t="s">
        <v>2728</v>
      </c>
      <c r="F248" s="188" t="s">
        <v>2729</v>
      </c>
      <c r="G248" s="67">
        <v>0</v>
      </c>
      <c r="H248" s="67" t="s">
        <v>72</v>
      </c>
      <c r="I248" s="68" t="s">
        <v>723</v>
      </c>
      <c r="J248" s="74" t="s">
        <v>2730</v>
      </c>
      <c r="K248" s="203">
        <v>11600000</v>
      </c>
      <c r="L248" s="68" t="s">
        <v>67</v>
      </c>
      <c r="M248" s="453" t="s">
        <v>2731</v>
      </c>
      <c r="N248" s="72">
        <v>1083019268</v>
      </c>
      <c r="O248" s="454">
        <v>111</v>
      </c>
      <c r="P248" s="455">
        <v>45310</v>
      </c>
      <c r="Q248" s="203">
        <v>376500000</v>
      </c>
      <c r="R248" s="455">
        <v>45356</v>
      </c>
      <c r="S248" s="203">
        <v>11600000</v>
      </c>
      <c r="T248" s="67" t="s">
        <v>66</v>
      </c>
      <c r="U248" s="86">
        <v>63563343</v>
      </c>
      <c r="V248" s="72" t="s">
        <v>2435</v>
      </c>
      <c r="W248" s="455">
        <v>45356</v>
      </c>
      <c r="X248" s="455">
        <v>45356</v>
      </c>
      <c r="Y248" s="456" t="s">
        <v>74</v>
      </c>
      <c r="Z248" s="455">
        <v>45477</v>
      </c>
      <c r="AA248" s="251">
        <f t="shared" si="15"/>
        <v>121</v>
      </c>
      <c r="AB248" s="67">
        <v>0</v>
      </c>
      <c r="AC248" s="75">
        <v>0</v>
      </c>
      <c r="AD248" s="67">
        <v>0</v>
      </c>
      <c r="AE248" s="457" t="s">
        <v>74</v>
      </c>
      <c r="AF248" s="251">
        <f t="shared" si="16"/>
        <v>0</v>
      </c>
      <c r="AG248" s="67">
        <v>0</v>
      </c>
      <c r="AH248" s="67">
        <v>0</v>
      </c>
      <c r="AI248" s="457" t="s">
        <v>74</v>
      </c>
      <c r="AJ248" s="67">
        <v>0</v>
      </c>
      <c r="AK248" s="457" t="s">
        <v>74</v>
      </c>
      <c r="AL248" s="457" t="s">
        <v>74</v>
      </c>
      <c r="AM248" s="188">
        <f t="shared" si="17"/>
        <v>0</v>
      </c>
      <c r="AN248" s="463">
        <f>+K248+AC248-AH248</f>
        <v>11600000</v>
      </c>
      <c r="AO248" s="67" t="s">
        <v>66</v>
      </c>
      <c r="AP248" s="489">
        <v>11600000</v>
      </c>
      <c r="AQ248" s="67" t="s">
        <v>94</v>
      </c>
      <c r="AR248" s="74">
        <v>0</v>
      </c>
      <c r="AS248" s="457" t="s">
        <v>74</v>
      </c>
      <c r="AT248" s="496">
        <f t="shared" si="18"/>
        <v>11600000</v>
      </c>
      <c r="AU248" s="203">
        <v>0</v>
      </c>
      <c r="AV248" s="83">
        <f t="shared" si="19"/>
        <v>1</v>
      </c>
      <c r="AW248" s="457" t="s">
        <v>74</v>
      </c>
      <c r="AX248" s="74" t="s">
        <v>80</v>
      </c>
      <c r="AY248" s="188" t="s">
        <v>2732</v>
      </c>
      <c r="AZ248" s="68" t="s">
        <v>66</v>
      </c>
      <c r="BA248" s="68" t="s">
        <v>66</v>
      </c>
    </row>
    <row r="249" spans="2:53" s="207" customFormat="1" ht="14.25" customHeight="1" x14ac:dyDescent="0.25">
      <c r="B249" s="68">
        <v>2024</v>
      </c>
      <c r="C249" s="68">
        <v>891780111</v>
      </c>
      <c r="D249" s="88" t="s">
        <v>64</v>
      </c>
      <c r="E249" s="74" t="s">
        <v>2733</v>
      </c>
      <c r="F249" s="188" t="s">
        <v>2734</v>
      </c>
      <c r="G249" s="67">
        <v>0</v>
      </c>
      <c r="H249" s="67" t="s">
        <v>72</v>
      </c>
      <c r="I249" s="68" t="s">
        <v>723</v>
      </c>
      <c r="J249" s="74" t="s">
        <v>2730</v>
      </c>
      <c r="K249" s="203">
        <v>11600000</v>
      </c>
      <c r="L249" s="68" t="s">
        <v>67</v>
      </c>
      <c r="M249" s="453" t="s">
        <v>2735</v>
      </c>
      <c r="N249" s="72">
        <v>1066732526</v>
      </c>
      <c r="O249" s="454">
        <v>111</v>
      </c>
      <c r="P249" s="455">
        <v>45310</v>
      </c>
      <c r="Q249" s="203">
        <v>376500000</v>
      </c>
      <c r="R249" s="455">
        <v>45356</v>
      </c>
      <c r="S249" s="203">
        <v>11600000</v>
      </c>
      <c r="T249" s="67" t="s">
        <v>66</v>
      </c>
      <c r="U249" s="86">
        <v>63563343</v>
      </c>
      <c r="V249" s="72" t="s">
        <v>2435</v>
      </c>
      <c r="W249" s="455">
        <v>45356</v>
      </c>
      <c r="X249" s="455">
        <v>45356</v>
      </c>
      <c r="Y249" s="456" t="s">
        <v>74</v>
      </c>
      <c r="Z249" s="455">
        <v>45477</v>
      </c>
      <c r="AA249" s="251">
        <f t="shared" si="15"/>
        <v>121</v>
      </c>
      <c r="AB249" s="67">
        <v>0</v>
      </c>
      <c r="AC249" s="75">
        <v>0</v>
      </c>
      <c r="AD249" s="67">
        <v>0</v>
      </c>
      <c r="AE249" s="457" t="s">
        <v>74</v>
      </c>
      <c r="AF249" s="251">
        <f t="shared" si="16"/>
        <v>0</v>
      </c>
      <c r="AG249" s="67">
        <v>0</v>
      </c>
      <c r="AH249" s="67">
        <v>0</v>
      </c>
      <c r="AI249" s="457" t="s">
        <v>74</v>
      </c>
      <c r="AJ249" s="67">
        <v>0</v>
      </c>
      <c r="AK249" s="457" t="s">
        <v>74</v>
      </c>
      <c r="AL249" s="457" t="s">
        <v>74</v>
      </c>
      <c r="AM249" s="188">
        <f t="shared" si="17"/>
        <v>0</v>
      </c>
      <c r="AN249" s="463">
        <f>+K249+AC249-AH249</f>
        <v>11600000</v>
      </c>
      <c r="AO249" s="67" t="s">
        <v>66</v>
      </c>
      <c r="AP249" s="489">
        <v>11600000</v>
      </c>
      <c r="AQ249" s="67" t="s">
        <v>94</v>
      </c>
      <c r="AR249" s="74">
        <v>0</v>
      </c>
      <c r="AS249" s="457" t="s">
        <v>74</v>
      </c>
      <c r="AT249" s="496">
        <f t="shared" si="18"/>
        <v>11600000</v>
      </c>
      <c r="AU249" s="203">
        <v>0</v>
      </c>
      <c r="AV249" s="83">
        <f t="shared" si="19"/>
        <v>1</v>
      </c>
      <c r="AW249" s="457" t="s">
        <v>74</v>
      </c>
      <c r="AX249" s="74" t="s">
        <v>80</v>
      </c>
      <c r="AY249" s="188" t="s">
        <v>2736</v>
      </c>
      <c r="AZ249" s="68" t="s">
        <v>66</v>
      </c>
      <c r="BA249" s="68" t="s">
        <v>66</v>
      </c>
    </row>
    <row r="250" spans="2:53" s="207" customFormat="1" ht="14.25" customHeight="1" x14ac:dyDescent="0.25">
      <c r="B250" s="68">
        <v>2024</v>
      </c>
      <c r="C250" s="68">
        <v>891780111</v>
      </c>
      <c r="D250" s="88" t="s">
        <v>64</v>
      </c>
      <c r="E250" s="74" t="s">
        <v>2737</v>
      </c>
      <c r="F250" s="188" t="s">
        <v>2738</v>
      </c>
      <c r="G250" s="67">
        <v>0</v>
      </c>
      <c r="H250" s="67" t="s">
        <v>72</v>
      </c>
      <c r="I250" s="68" t="s">
        <v>723</v>
      </c>
      <c r="J250" s="74" t="s">
        <v>2739</v>
      </c>
      <c r="K250" s="203">
        <v>5000000</v>
      </c>
      <c r="L250" s="68" t="s">
        <v>67</v>
      </c>
      <c r="M250" s="453" t="s">
        <v>2740</v>
      </c>
      <c r="N250" s="72">
        <v>36725695</v>
      </c>
      <c r="O250" s="454">
        <v>39</v>
      </c>
      <c r="P250" s="455">
        <v>45306</v>
      </c>
      <c r="Q250" s="203">
        <v>524300000</v>
      </c>
      <c r="R250" s="455">
        <v>45356</v>
      </c>
      <c r="S250" s="203">
        <v>5000000</v>
      </c>
      <c r="T250" s="67" t="s">
        <v>66</v>
      </c>
      <c r="U250" s="86">
        <v>79738530</v>
      </c>
      <c r="V250" s="72" t="s">
        <v>131</v>
      </c>
      <c r="W250" s="455">
        <v>45356</v>
      </c>
      <c r="X250" s="455">
        <v>45356</v>
      </c>
      <c r="Y250" s="456" t="s">
        <v>74</v>
      </c>
      <c r="Z250" s="455">
        <v>45412</v>
      </c>
      <c r="AA250" s="251">
        <f t="shared" si="15"/>
        <v>56</v>
      </c>
      <c r="AB250" s="67">
        <v>0</v>
      </c>
      <c r="AC250" s="75">
        <v>0</v>
      </c>
      <c r="AD250" s="67">
        <v>0</v>
      </c>
      <c r="AE250" s="457" t="s">
        <v>74</v>
      </c>
      <c r="AF250" s="251">
        <f t="shared" si="16"/>
        <v>0</v>
      </c>
      <c r="AG250" s="67">
        <v>0</v>
      </c>
      <c r="AH250" s="67">
        <v>0</v>
      </c>
      <c r="AI250" s="457" t="s">
        <v>74</v>
      </c>
      <c r="AJ250" s="67">
        <v>0</v>
      </c>
      <c r="AK250" s="457" t="s">
        <v>74</v>
      </c>
      <c r="AL250" s="457" t="s">
        <v>74</v>
      </c>
      <c r="AM250" s="188">
        <f t="shared" si="17"/>
        <v>0</v>
      </c>
      <c r="AN250" s="463">
        <f>+K250+AC250-AH250</f>
        <v>5000000</v>
      </c>
      <c r="AO250" s="67" t="s">
        <v>66</v>
      </c>
      <c r="AP250" s="489">
        <v>5000000</v>
      </c>
      <c r="AQ250" s="67" t="s">
        <v>94</v>
      </c>
      <c r="AR250" s="74">
        <v>0</v>
      </c>
      <c r="AS250" s="457" t="s">
        <v>74</v>
      </c>
      <c r="AT250" s="496">
        <f t="shared" si="18"/>
        <v>5000000</v>
      </c>
      <c r="AU250" s="203">
        <v>0</v>
      </c>
      <c r="AV250" s="83">
        <f t="shared" si="19"/>
        <v>1</v>
      </c>
      <c r="AW250" s="457" t="s">
        <v>74</v>
      </c>
      <c r="AX250" s="74" t="s">
        <v>80</v>
      </c>
      <c r="AY250" s="188" t="s">
        <v>2741</v>
      </c>
      <c r="AZ250" s="68" t="s">
        <v>66</v>
      </c>
      <c r="BA250" s="68" t="s">
        <v>66</v>
      </c>
    </row>
    <row r="251" spans="2:53" s="207" customFormat="1" ht="14.25" customHeight="1" x14ac:dyDescent="0.25">
      <c r="B251" s="68">
        <v>2024</v>
      </c>
      <c r="C251" s="68">
        <v>891780111</v>
      </c>
      <c r="D251" s="88" t="s">
        <v>64</v>
      </c>
      <c r="E251" s="74" t="s">
        <v>2742</v>
      </c>
      <c r="F251" s="188" t="s">
        <v>2743</v>
      </c>
      <c r="G251" s="67">
        <v>0</v>
      </c>
      <c r="H251" s="67" t="s">
        <v>72</v>
      </c>
      <c r="I251" s="68" t="s">
        <v>723</v>
      </c>
      <c r="J251" s="74" t="s">
        <v>2744</v>
      </c>
      <c r="K251" s="203">
        <v>14000000</v>
      </c>
      <c r="L251" s="68" t="s">
        <v>67</v>
      </c>
      <c r="M251" s="453" t="s">
        <v>2745</v>
      </c>
      <c r="N251" s="72">
        <v>1103107767</v>
      </c>
      <c r="O251" s="454">
        <v>559</v>
      </c>
      <c r="P251" s="455">
        <v>45355</v>
      </c>
      <c r="Q251" s="203">
        <v>524300000</v>
      </c>
      <c r="R251" s="455">
        <v>45356</v>
      </c>
      <c r="S251" s="203">
        <v>14000000</v>
      </c>
      <c r="T251" s="67" t="s">
        <v>66</v>
      </c>
      <c r="U251" s="86">
        <v>36669284</v>
      </c>
      <c r="V251" s="72" t="s">
        <v>1569</v>
      </c>
      <c r="W251" s="455">
        <v>45356</v>
      </c>
      <c r="X251" s="455">
        <v>45356</v>
      </c>
      <c r="Y251" s="456" t="s">
        <v>74</v>
      </c>
      <c r="Z251" s="455">
        <v>45477</v>
      </c>
      <c r="AA251" s="251">
        <f t="shared" si="15"/>
        <v>121</v>
      </c>
      <c r="AB251" s="67">
        <v>0</v>
      </c>
      <c r="AC251" s="75">
        <v>0</v>
      </c>
      <c r="AD251" s="67">
        <v>0</v>
      </c>
      <c r="AE251" s="457" t="s">
        <v>74</v>
      </c>
      <c r="AF251" s="251">
        <f t="shared" si="16"/>
        <v>0</v>
      </c>
      <c r="AG251" s="67">
        <v>0</v>
      </c>
      <c r="AH251" s="67">
        <v>0</v>
      </c>
      <c r="AI251" s="457" t="s">
        <v>74</v>
      </c>
      <c r="AJ251" s="67">
        <v>0</v>
      </c>
      <c r="AK251" s="457" t="s">
        <v>74</v>
      </c>
      <c r="AL251" s="457" t="s">
        <v>74</v>
      </c>
      <c r="AM251" s="188">
        <f t="shared" si="17"/>
        <v>0</v>
      </c>
      <c r="AN251" s="463">
        <f>+K251+AC251-AH251</f>
        <v>14000000</v>
      </c>
      <c r="AO251" s="67" t="s">
        <v>66</v>
      </c>
      <c r="AP251" s="489">
        <v>14000000</v>
      </c>
      <c r="AQ251" s="67" t="s">
        <v>94</v>
      </c>
      <c r="AR251" s="74">
        <v>0</v>
      </c>
      <c r="AS251" s="457" t="s">
        <v>74</v>
      </c>
      <c r="AT251" s="496">
        <f t="shared" si="18"/>
        <v>14000000</v>
      </c>
      <c r="AU251" s="203">
        <v>0</v>
      </c>
      <c r="AV251" s="83">
        <f t="shared" si="19"/>
        <v>1</v>
      </c>
      <c r="AW251" s="457" t="s">
        <v>74</v>
      </c>
      <c r="AX251" s="74" t="s">
        <v>80</v>
      </c>
      <c r="AY251" s="188" t="s">
        <v>2746</v>
      </c>
      <c r="AZ251" s="68" t="s">
        <v>66</v>
      </c>
      <c r="BA251" s="68" t="s">
        <v>66</v>
      </c>
    </row>
    <row r="252" spans="2:53" s="207" customFormat="1" ht="14.25" customHeight="1" x14ac:dyDescent="0.25">
      <c r="B252" s="68">
        <v>2024</v>
      </c>
      <c r="C252" s="68">
        <v>891780111</v>
      </c>
      <c r="D252" s="88" t="s">
        <v>64</v>
      </c>
      <c r="E252" s="74" t="s">
        <v>2747</v>
      </c>
      <c r="F252" s="188" t="s">
        <v>2748</v>
      </c>
      <c r="G252" s="67">
        <v>0</v>
      </c>
      <c r="H252" s="67" t="s">
        <v>72</v>
      </c>
      <c r="I252" s="68" t="s">
        <v>723</v>
      </c>
      <c r="J252" s="74" t="s">
        <v>2749</v>
      </c>
      <c r="K252" s="203">
        <v>13200000</v>
      </c>
      <c r="L252" s="68" t="s">
        <v>67</v>
      </c>
      <c r="M252" s="453" t="s">
        <v>2750</v>
      </c>
      <c r="N252" s="72">
        <v>1082943581</v>
      </c>
      <c r="O252" s="454">
        <v>235</v>
      </c>
      <c r="P252" s="455">
        <v>45323</v>
      </c>
      <c r="Q252" s="203">
        <v>524300000</v>
      </c>
      <c r="R252" s="455">
        <v>45356</v>
      </c>
      <c r="S252" s="203">
        <v>13200000</v>
      </c>
      <c r="T252" s="67" t="s">
        <v>66</v>
      </c>
      <c r="U252" s="86">
        <v>57461852</v>
      </c>
      <c r="V252" s="72" t="s">
        <v>2751</v>
      </c>
      <c r="W252" s="455">
        <v>45356</v>
      </c>
      <c r="X252" s="455">
        <v>45356</v>
      </c>
      <c r="Y252" s="456" t="s">
        <v>74</v>
      </c>
      <c r="Z252" s="455">
        <v>45473</v>
      </c>
      <c r="AA252" s="251">
        <f t="shared" si="15"/>
        <v>117</v>
      </c>
      <c r="AB252" s="67">
        <v>0</v>
      </c>
      <c r="AC252" s="75">
        <v>0</v>
      </c>
      <c r="AD252" s="67">
        <v>0</v>
      </c>
      <c r="AE252" s="457" t="s">
        <v>74</v>
      </c>
      <c r="AF252" s="251">
        <f t="shared" si="16"/>
        <v>0</v>
      </c>
      <c r="AG252" s="67">
        <v>0</v>
      </c>
      <c r="AH252" s="67">
        <v>0</v>
      </c>
      <c r="AI252" s="457" t="s">
        <v>74</v>
      </c>
      <c r="AJ252" s="67">
        <v>0</v>
      </c>
      <c r="AK252" s="457" t="s">
        <v>74</v>
      </c>
      <c r="AL252" s="457" t="s">
        <v>74</v>
      </c>
      <c r="AM252" s="188">
        <f t="shared" si="17"/>
        <v>0</v>
      </c>
      <c r="AN252" s="463">
        <f>+K252+AC252-AH252</f>
        <v>13200000</v>
      </c>
      <c r="AO252" s="67" t="s">
        <v>94</v>
      </c>
      <c r="AP252" s="489">
        <v>0</v>
      </c>
      <c r="AQ252" s="67" t="s">
        <v>94</v>
      </c>
      <c r="AR252" s="74">
        <v>0</v>
      </c>
      <c r="AS252" s="457" t="s">
        <v>74</v>
      </c>
      <c r="AT252" s="496">
        <f t="shared" si="18"/>
        <v>13200000</v>
      </c>
      <c r="AU252" s="203">
        <v>0</v>
      </c>
      <c r="AV252" s="83">
        <f t="shared" si="19"/>
        <v>1</v>
      </c>
      <c r="AW252" s="457" t="s">
        <v>74</v>
      </c>
      <c r="AX252" s="74" t="s">
        <v>80</v>
      </c>
      <c r="AY252" s="188" t="s">
        <v>2752</v>
      </c>
      <c r="AZ252" s="68" t="s">
        <v>66</v>
      </c>
      <c r="BA252" s="68" t="s">
        <v>66</v>
      </c>
    </row>
    <row r="253" spans="2:53" s="207" customFormat="1" ht="14.25" customHeight="1" x14ac:dyDescent="0.25">
      <c r="B253" s="68">
        <v>2024</v>
      </c>
      <c r="C253" s="68">
        <v>891780111</v>
      </c>
      <c r="D253" s="88" t="s">
        <v>64</v>
      </c>
      <c r="E253" s="74" t="s">
        <v>2753</v>
      </c>
      <c r="F253" s="72" t="s">
        <v>2754</v>
      </c>
      <c r="G253" s="67">
        <v>0</v>
      </c>
      <c r="H253" s="67" t="s">
        <v>72</v>
      </c>
      <c r="I253" s="68" t="s">
        <v>723</v>
      </c>
      <c r="J253" s="74" t="s">
        <v>2755</v>
      </c>
      <c r="K253" s="203">
        <v>12373333</v>
      </c>
      <c r="L253" s="68" t="s">
        <v>67</v>
      </c>
      <c r="M253" s="453" t="s">
        <v>2756</v>
      </c>
      <c r="N253" s="72">
        <v>1082997057</v>
      </c>
      <c r="O253" s="454">
        <v>36</v>
      </c>
      <c r="P253" s="455">
        <v>45306</v>
      </c>
      <c r="Q253" s="203">
        <v>734700000</v>
      </c>
      <c r="R253" s="455">
        <v>45357</v>
      </c>
      <c r="S253" s="203">
        <v>12373333</v>
      </c>
      <c r="T253" s="67" t="s">
        <v>66</v>
      </c>
      <c r="U253" s="86">
        <v>85155551</v>
      </c>
      <c r="V253" s="72" t="s">
        <v>1493</v>
      </c>
      <c r="W253" s="455">
        <v>45357</v>
      </c>
      <c r="X253" s="455">
        <v>45357</v>
      </c>
      <c r="Y253" s="456" t="s">
        <v>74</v>
      </c>
      <c r="Z253" s="455">
        <v>45473</v>
      </c>
      <c r="AA253" s="251">
        <f t="shared" si="15"/>
        <v>116</v>
      </c>
      <c r="AB253" s="67">
        <v>0</v>
      </c>
      <c r="AC253" s="75">
        <v>0</v>
      </c>
      <c r="AD253" s="67">
        <v>0</v>
      </c>
      <c r="AE253" s="457" t="s">
        <v>74</v>
      </c>
      <c r="AF253" s="251">
        <f t="shared" si="16"/>
        <v>0</v>
      </c>
      <c r="AG253" s="67">
        <v>0</v>
      </c>
      <c r="AH253" s="67">
        <v>0</v>
      </c>
      <c r="AI253" s="457" t="s">
        <v>74</v>
      </c>
      <c r="AJ253" s="67">
        <v>0</v>
      </c>
      <c r="AK253" s="457" t="s">
        <v>74</v>
      </c>
      <c r="AL253" s="457" t="s">
        <v>74</v>
      </c>
      <c r="AM253" s="188">
        <f t="shared" si="17"/>
        <v>0</v>
      </c>
      <c r="AN253" s="463">
        <f>+K253+AC253-AH253</f>
        <v>12373333</v>
      </c>
      <c r="AO253" s="67" t="s">
        <v>66</v>
      </c>
      <c r="AP253" s="489">
        <v>12373333</v>
      </c>
      <c r="AQ253" s="67" t="s">
        <v>94</v>
      </c>
      <c r="AR253" s="74">
        <v>0</v>
      </c>
      <c r="AS253" s="457" t="s">
        <v>74</v>
      </c>
      <c r="AT253" s="496">
        <f t="shared" si="18"/>
        <v>12373333</v>
      </c>
      <c r="AU253" s="203">
        <v>0</v>
      </c>
      <c r="AV253" s="83">
        <f t="shared" si="19"/>
        <v>1</v>
      </c>
      <c r="AW253" s="457" t="s">
        <v>74</v>
      </c>
      <c r="AX253" s="74" t="s">
        <v>80</v>
      </c>
      <c r="AY253" s="458" t="s">
        <v>2757</v>
      </c>
      <c r="AZ253" s="68" t="s">
        <v>66</v>
      </c>
      <c r="BA253" s="68" t="s">
        <v>66</v>
      </c>
    </row>
    <row r="254" spans="2:53" s="207" customFormat="1" ht="14.25" customHeight="1" x14ac:dyDescent="0.25">
      <c r="B254" s="68">
        <v>2024</v>
      </c>
      <c r="C254" s="68">
        <v>891780111</v>
      </c>
      <c r="D254" s="88" t="s">
        <v>64</v>
      </c>
      <c r="E254" s="74" t="s">
        <v>2758</v>
      </c>
      <c r="F254" s="188" t="s">
        <v>2759</v>
      </c>
      <c r="G254" s="67">
        <v>0</v>
      </c>
      <c r="H254" s="67" t="s">
        <v>72</v>
      </c>
      <c r="I254" s="68" t="s">
        <v>723</v>
      </c>
      <c r="J254" s="74" t="s">
        <v>2760</v>
      </c>
      <c r="K254" s="203">
        <v>7000000</v>
      </c>
      <c r="L254" s="68" t="s">
        <v>67</v>
      </c>
      <c r="M254" s="453" t="s">
        <v>2761</v>
      </c>
      <c r="N254" s="72">
        <v>7634038</v>
      </c>
      <c r="O254" s="454">
        <v>39</v>
      </c>
      <c r="P254" s="455">
        <v>45306</v>
      </c>
      <c r="Q254" s="203">
        <v>524300000</v>
      </c>
      <c r="R254" s="455">
        <v>45358</v>
      </c>
      <c r="S254" s="203">
        <v>7000000</v>
      </c>
      <c r="T254" s="67" t="s">
        <v>66</v>
      </c>
      <c r="U254" s="86">
        <v>85485991</v>
      </c>
      <c r="V254" s="72" t="s">
        <v>2762</v>
      </c>
      <c r="W254" s="455">
        <v>45358</v>
      </c>
      <c r="X254" s="455">
        <v>45358</v>
      </c>
      <c r="Y254" s="456" t="s">
        <v>74</v>
      </c>
      <c r="Z254" s="455">
        <v>45388</v>
      </c>
      <c r="AA254" s="251">
        <f t="shared" si="15"/>
        <v>30</v>
      </c>
      <c r="AB254" s="67">
        <v>0</v>
      </c>
      <c r="AC254" s="75">
        <v>0</v>
      </c>
      <c r="AD254" s="67">
        <v>0</v>
      </c>
      <c r="AE254" s="457" t="s">
        <v>74</v>
      </c>
      <c r="AF254" s="251">
        <f t="shared" si="16"/>
        <v>0</v>
      </c>
      <c r="AG254" s="67">
        <v>0</v>
      </c>
      <c r="AH254" s="67">
        <v>0</v>
      </c>
      <c r="AI254" s="457" t="s">
        <v>74</v>
      </c>
      <c r="AJ254" s="67">
        <v>0</v>
      </c>
      <c r="AK254" s="457" t="s">
        <v>74</v>
      </c>
      <c r="AL254" s="457" t="s">
        <v>74</v>
      </c>
      <c r="AM254" s="188">
        <f t="shared" si="17"/>
        <v>0</v>
      </c>
      <c r="AN254" s="463">
        <f>+K254+AC254-AH254</f>
        <v>7000000</v>
      </c>
      <c r="AO254" s="67" t="s">
        <v>66</v>
      </c>
      <c r="AP254" s="489">
        <v>7000000</v>
      </c>
      <c r="AQ254" s="67" t="s">
        <v>94</v>
      </c>
      <c r="AR254" s="74">
        <v>0</v>
      </c>
      <c r="AS254" s="457" t="s">
        <v>74</v>
      </c>
      <c r="AT254" s="496">
        <f t="shared" si="18"/>
        <v>7000000</v>
      </c>
      <c r="AU254" s="203">
        <v>0</v>
      </c>
      <c r="AV254" s="83">
        <f t="shared" si="19"/>
        <v>1</v>
      </c>
      <c r="AW254" s="457" t="s">
        <v>74</v>
      </c>
      <c r="AX254" s="74" t="s">
        <v>80</v>
      </c>
      <c r="AY254" s="188" t="s">
        <v>2763</v>
      </c>
      <c r="AZ254" s="68" t="s">
        <v>66</v>
      </c>
      <c r="BA254" s="68" t="s">
        <v>66</v>
      </c>
    </row>
    <row r="255" spans="2:53" s="207" customFormat="1" ht="14.25" customHeight="1" x14ac:dyDescent="0.25">
      <c r="B255" s="68">
        <v>2024</v>
      </c>
      <c r="C255" s="68">
        <v>891780111</v>
      </c>
      <c r="D255" s="88" t="s">
        <v>64</v>
      </c>
      <c r="E255" s="74" t="s">
        <v>2764</v>
      </c>
      <c r="F255" s="188" t="s">
        <v>2765</v>
      </c>
      <c r="G255" s="67">
        <v>0</v>
      </c>
      <c r="H255" s="67" t="s">
        <v>72</v>
      </c>
      <c r="I255" s="68" t="s">
        <v>723</v>
      </c>
      <c r="J255" s="74" t="s">
        <v>2766</v>
      </c>
      <c r="K255" s="203">
        <v>23000000</v>
      </c>
      <c r="L255" s="68" t="s">
        <v>67</v>
      </c>
      <c r="M255" s="453" t="s">
        <v>2767</v>
      </c>
      <c r="N255" s="72">
        <v>1082852722</v>
      </c>
      <c r="O255" s="454">
        <v>403</v>
      </c>
      <c r="P255" s="455">
        <v>45341</v>
      </c>
      <c r="Q255" s="203">
        <v>524300000</v>
      </c>
      <c r="R255" s="455">
        <v>45362</v>
      </c>
      <c r="S255" s="203">
        <v>23000000</v>
      </c>
      <c r="T255" s="67" t="s">
        <v>66</v>
      </c>
      <c r="U255" s="86">
        <v>22545553</v>
      </c>
      <c r="V255" s="72" t="s">
        <v>2768</v>
      </c>
      <c r="W255" s="455">
        <v>45362</v>
      </c>
      <c r="X255" s="455">
        <v>45362</v>
      </c>
      <c r="Y255" s="456" t="s">
        <v>74</v>
      </c>
      <c r="Z255" s="455">
        <v>45591</v>
      </c>
      <c r="AA255" s="251">
        <f t="shared" si="15"/>
        <v>229</v>
      </c>
      <c r="AB255" s="67">
        <v>0</v>
      </c>
      <c r="AC255" s="75">
        <v>0</v>
      </c>
      <c r="AD255" s="67">
        <v>0</v>
      </c>
      <c r="AE255" s="457" t="s">
        <v>74</v>
      </c>
      <c r="AF255" s="251">
        <f t="shared" si="16"/>
        <v>0</v>
      </c>
      <c r="AG255" s="67">
        <v>0</v>
      </c>
      <c r="AH255" s="67">
        <v>0</v>
      </c>
      <c r="AI255" s="457" t="s">
        <v>74</v>
      </c>
      <c r="AJ255" s="67">
        <v>0</v>
      </c>
      <c r="AK255" s="457" t="s">
        <v>74</v>
      </c>
      <c r="AL255" s="457" t="s">
        <v>74</v>
      </c>
      <c r="AM255" s="188">
        <f t="shared" si="17"/>
        <v>0</v>
      </c>
      <c r="AN255" s="463">
        <f>+K255+AC255-AH255</f>
        <v>23000000</v>
      </c>
      <c r="AO255" s="67" t="s">
        <v>94</v>
      </c>
      <c r="AP255" s="489">
        <v>0</v>
      </c>
      <c r="AQ255" s="67" t="s">
        <v>94</v>
      </c>
      <c r="AR255" s="74">
        <v>0</v>
      </c>
      <c r="AS255" s="457" t="s">
        <v>74</v>
      </c>
      <c r="AT255" s="496">
        <f t="shared" si="18"/>
        <v>23000000</v>
      </c>
      <c r="AU255" s="203">
        <v>0</v>
      </c>
      <c r="AV255" s="83">
        <f t="shared" si="19"/>
        <v>1</v>
      </c>
      <c r="AW255" s="457" t="s">
        <v>74</v>
      </c>
      <c r="AX255" s="74" t="s">
        <v>95</v>
      </c>
      <c r="AY255" s="188" t="s">
        <v>2769</v>
      </c>
      <c r="AZ255" s="68" t="s">
        <v>66</v>
      </c>
      <c r="BA255" s="68" t="s">
        <v>66</v>
      </c>
    </row>
    <row r="256" spans="2:53" s="207" customFormat="1" ht="14.25" customHeight="1" x14ac:dyDescent="0.25">
      <c r="B256" s="68">
        <v>2024</v>
      </c>
      <c r="C256" s="68">
        <v>891780111</v>
      </c>
      <c r="D256" s="88" t="s">
        <v>64</v>
      </c>
      <c r="E256" s="74" t="s">
        <v>2770</v>
      </c>
      <c r="F256" s="188" t="s">
        <v>2771</v>
      </c>
      <c r="G256" s="67">
        <v>0</v>
      </c>
      <c r="H256" s="67" t="s">
        <v>72</v>
      </c>
      <c r="I256" s="68" t="s">
        <v>723</v>
      </c>
      <c r="J256" s="74" t="s">
        <v>2772</v>
      </c>
      <c r="K256" s="203">
        <v>20400000</v>
      </c>
      <c r="L256" s="68" t="s">
        <v>67</v>
      </c>
      <c r="M256" s="453" t="s">
        <v>2773</v>
      </c>
      <c r="N256" s="72">
        <v>1082897496</v>
      </c>
      <c r="O256" s="454">
        <v>431</v>
      </c>
      <c r="P256" s="455">
        <v>45343</v>
      </c>
      <c r="Q256" s="203">
        <f>278325415+32284468</f>
        <v>310609883</v>
      </c>
      <c r="R256" s="455">
        <v>45362</v>
      </c>
      <c r="S256" s="203">
        <v>20400000</v>
      </c>
      <c r="T256" s="67" t="s">
        <v>66</v>
      </c>
      <c r="U256" s="86">
        <v>51909946</v>
      </c>
      <c r="V256" s="72" t="s">
        <v>2774</v>
      </c>
      <c r="W256" s="455">
        <v>45362</v>
      </c>
      <c r="X256" s="455">
        <v>45362</v>
      </c>
      <c r="Y256" s="456" t="s">
        <v>74</v>
      </c>
      <c r="Z256" s="455">
        <v>45545</v>
      </c>
      <c r="AA256" s="251">
        <f t="shared" si="15"/>
        <v>183</v>
      </c>
      <c r="AB256" s="67">
        <v>0</v>
      </c>
      <c r="AC256" s="75">
        <v>0</v>
      </c>
      <c r="AD256" s="67">
        <v>0</v>
      </c>
      <c r="AE256" s="457" t="s">
        <v>74</v>
      </c>
      <c r="AF256" s="251">
        <f t="shared" si="16"/>
        <v>0</v>
      </c>
      <c r="AG256" s="67">
        <v>0</v>
      </c>
      <c r="AH256" s="67">
        <v>0</v>
      </c>
      <c r="AI256" s="457" t="s">
        <v>74</v>
      </c>
      <c r="AJ256" s="67">
        <v>0</v>
      </c>
      <c r="AK256" s="457" t="s">
        <v>74</v>
      </c>
      <c r="AL256" s="457" t="s">
        <v>74</v>
      </c>
      <c r="AM256" s="188">
        <f t="shared" si="17"/>
        <v>0</v>
      </c>
      <c r="AN256" s="463">
        <f>+K256+AC256-AH256</f>
        <v>20400000</v>
      </c>
      <c r="AO256" s="67" t="s">
        <v>94</v>
      </c>
      <c r="AP256" s="489">
        <v>0</v>
      </c>
      <c r="AQ256" s="67" t="s">
        <v>94</v>
      </c>
      <c r="AR256" s="74">
        <v>0</v>
      </c>
      <c r="AS256" s="457" t="s">
        <v>74</v>
      </c>
      <c r="AT256" s="496">
        <f t="shared" si="18"/>
        <v>20400000</v>
      </c>
      <c r="AU256" s="203">
        <v>0</v>
      </c>
      <c r="AV256" s="83">
        <f t="shared" si="19"/>
        <v>1</v>
      </c>
      <c r="AW256" s="457" t="s">
        <v>74</v>
      </c>
      <c r="AX256" s="74" t="s">
        <v>80</v>
      </c>
      <c r="AY256" s="188" t="s">
        <v>2775</v>
      </c>
      <c r="AZ256" s="68" t="s">
        <v>66</v>
      </c>
      <c r="BA256" s="68" t="s">
        <v>66</v>
      </c>
    </row>
    <row r="257" spans="2:53" s="207" customFormat="1" ht="14.25" customHeight="1" x14ac:dyDescent="0.25">
      <c r="B257" s="68">
        <v>2024</v>
      </c>
      <c r="C257" s="68">
        <v>891780111</v>
      </c>
      <c r="D257" s="88" t="s">
        <v>64</v>
      </c>
      <c r="E257" s="74" t="s">
        <v>2776</v>
      </c>
      <c r="F257" s="188" t="s">
        <v>2777</v>
      </c>
      <c r="G257" s="67">
        <v>0</v>
      </c>
      <c r="H257" s="67" t="s">
        <v>72</v>
      </c>
      <c r="I257" s="68" t="s">
        <v>723</v>
      </c>
      <c r="J257" s="74" t="s">
        <v>2778</v>
      </c>
      <c r="K257" s="203">
        <v>24000000</v>
      </c>
      <c r="L257" s="68" t="s">
        <v>67</v>
      </c>
      <c r="M257" s="453" t="s">
        <v>2779</v>
      </c>
      <c r="N257" s="72">
        <v>1140903657</v>
      </c>
      <c r="O257" s="454">
        <v>403</v>
      </c>
      <c r="P257" s="455">
        <v>45341</v>
      </c>
      <c r="Q257" s="203">
        <v>524300000</v>
      </c>
      <c r="R257" s="455">
        <v>45362</v>
      </c>
      <c r="S257" s="203">
        <v>24000000</v>
      </c>
      <c r="T257" s="67" t="s">
        <v>66</v>
      </c>
      <c r="U257" s="86">
        <v>22545553</v>
      </c>
      <c r="V257" s="72" t="s">
        <v>2768</v>
      </c>
      <c r="W257" s="455">
        <v>45362</v>
      </c>
      <c r="X257" s="455">
        <v>45362</v>
      </c>
      <c r="Y257" s="456" t="s">
        <v>74</v>
      </c>
      <c r="Z257" s="455">
        <v>45591</v>
      </c>
      <c r="AA257" s="251">
        <f t="shared" si="15"/>
        <v>229</v>
      </c>
      <c r="AB257" s="67">
        <v>0</v>
      </c>
      <c r="AC257" s="75">
        <v>0</v>
      </c>
      <c r="AD257" s="67">
        <v>0</v>
      </c>
      <c r="AE257" s="457" t="s">
        <v>74</v>
      </c>
      <c r="AF257" s="251">
        <f t="shared" si="16"/>
        <v>0</v>
      </c>
      <c r="AG257" s="67">
        <v>0</v>
      </c>
      <c r="AH257" s="67">
        <v>0</v>
      </c>
      <c r="AI257" s="457" t="s">
        <v>74</v>
      </c>
      <c r="AJ257" s="67">
        <v>0</v>
      </c>
      <c r="AK257" s="457" t="s">
        <v>74</v>
      </c>
      <c r="AL257" s="457" t="s">
        <v>74</v>
      </c>
      <c r="AM257" s="188">
        <f t="shared" si="17"/>
        <v>0</v>
      </c>
      <c r="AN257" s="463">
        <f>+K257+AC257-AH257</f>
        <v>24000000</v>
      </c>
      <c r="AO257" s="67" t="s">
        <v>94</v>
      </c>
      <c r="AP257" s="489">
        <v>0</v>
      </c>
      <c r="AQ257" s="67" t="s">
        <v>94</v>
      </c>
      <c r="AR257" s="74">
        <v>0</v>
      </c>
      <c r="AS257" s="457" t="s">
        <v>74</v>
      </c>
      <c r="AT257" s="496">
        <f t="shared" si="18"/>
        <v>24000000</v>
      </c>
      <c r="AU257" s="203">
        <v>0</v>
      </c>
      <c r="AV257" s="83">
        <f t="shared" si="19"/>
        <v>1</v>
      </c>
      <c r="AW257" s="457" t="s">
        <v>74</v>
      </c>
      <c r="AX257" s="74" t="s">
        <v>95</v>
      </c>
      <c r="AY257" s="188" t="s">
        <v>2780</v>
      </c>
      <c r="AZ257" s="68" t="s">
        <v>66</v>
      </c>
      <c r="BA257" s="68" t="s">
        <v>66</v>
      </c>
    </row>
    <row r="258" spans="2:53" s="207" customFormat="1" ht="14.25" customHeight="1" x14ac:dyDescent="0.25">
      <c r="B258" s="68">
        <v>2024</v>
      </c>
      <c r="C258" s="68">
        <v>891780111</v>
      </c>
      <c r="D258" s="88" t="s">
        <v>64</v>
      </c>
      <c r="E258" s="74" t="s">
        <v>2781</v>
      </c>
      <c r="F258" s="188" t="s">
        <v>2782</v>
      </c>
      <c r="G258" s="67">
        <v>0</v>
      </c>
      <c r="H258" s="67" t="s">
        <v>72</v>
      </c>
      <c r="I258" s="68" t="s">
        <v>723</v>
      </c>
      <c r="J258" s="74" t="s">
        <v>2783</v>
      </c>
      <c r="K258" s="203">
        <v>8000000</v>
      </c>
      <c r="L258" s="68" t="s">
        <v>67</v>
      </c>
      <c r="M258" s="453" t="s">
        <v>2784</v>
      </c>
      <c r="N258" s="72">
        <v>1124041808</v>
      </c>
      <c r="O258" s="454">
        <v>235</v>
      </c>
      <c r="P258" s="455">
        <v>45323</v>
      </c>
      <c r="Q258" s="203">
        <v>524300000</v>
      </c>
      <c r="R258" s="455">
        <v>45362</v>
      </c>
      <c r="S258" s="203">
        <v>8000000</v>
      </c>
      <c r="T258" s="67" t="s">
        <v>66</v>
      </c>
      <c r="U258" s="86">
        <v>52705148</v>
      </c>
      <c r="V258" s="72" t="s">
        <v>2519</v>
      </c>
      <c r="W258" s="455">
        <v>45362</v>
      </c>
      <c r="X258" s="455">
        <v>45362</v>
      </c>
      <c r="Y258" s="456" t="s">
        <v>74</v>
      </c>
      <c r="Z258" s="455">
        <v>45412</v>
      </c>
      <c r="AA258" s="251">
        <f t="shared" si="15"/>
        <v>50</v>
      </c>
      <c r="AB258" s="67">
        <v>0</v>
      </c>
      <c r="AC258" s="75">
        <v>0</v>
      </c>
      <c r="AD258" s="67">
        <v>0</v>
      </c>
      <c r="AE258" s="457" t="s">
        <v>74</v>
      </c>
      <c r="AF258" s="251">
        <f t="shared" si="16"/>
        <v>0</v>
      </c>
      <c r="AG258" s="67">
        <v>0</v>
      </c>
      <c r="AH258" s="67">
        <v>0</v>
      </c>
      <c r="AI258" s="457" t="s">
        <v>74</v>
      </c>
      <c r="AJ258" s="67">
        <v>0</v>
      </c>
      <c r="AK258" s="457" t="s">
        <v>74</v>
      </c>
      <c r="AL258" s="457" t="s">
        <v>74</v>
      </c>
      <c r="AM258" s="188">
        <f t="shared" si="17"/>
        <v>0</v>
      </c>
      <c r="AN258" s="463">
        <f>+K258+AC258-AH258</f>
        <v>8000000</v>
      </c>
      <c r="AO258" s="67" t="s">
        <v>94</v>
      </c>
      <c r="AP258" s="489">
        <v>0</v>
      </c>
      <c r="AQ258" s="67" t="s">
        <v>94</v>
      </c>
      <c r="AR258" s="74">
        <v>0</v>
      </c>
      <c r="AS258" s="457" t="s">
        <v>74</v>
      </c>
      <c r="AT258" s="496">
        <f t="shared" si="18"/>
        <v>0</v>
      </c>
      <c r="AU258" s="203">
        <v>8000000</v>
      </c>
      <c r="AV258" s="83">
        <f t="shared" si="19"/>
        <v>0</v>
      </c>
      <c r="AW258" s="457" t="s">
        <v>74</v>
      </c>
      <c r="AX258" s="74" t="s">
        <v>95</v>
      </c>
      <c r="AY258" s="188" t="s">
        <v>2785</v>
      </c>
      <c r="AZ258" s="68" t="s">
        <v>66</v>
      </c>
      <c r="BA258" s="68" t="s">
        <v>66</v>
      </c>
    </row>
    <row r="259" spans="2:53" s="207" customFormat="1" ht="14.25" customHeight="1" x14ac:dyDescent="0.25">
      <c r="B259" s="68">
        <v>2024</v>
      </c>
      <c r="C259" s="68">
        <v>891780111</v>
      </c>
      <c r="D259" s="88" t="s">
        <v>64</v>
      </c>
      <c r="E259" s="74" t="s">
        <v>2786</v>
      </c>
      <c r="F259" s="72" t="s">
        <v>2787</v>
      </c>
      <c r="G259" s="67">
        <v>0</v>
      </c>
      <c r="H259" s="67" t="s">
        <v>72</v>
      </c>
      <c r="I259" s="68" t="s">
        <v>723</v>
      </c>
      <c r="J259" s="74" t="s">
        <v>2788</v>
      </c>
      <c r="K259" s="203">
        <v>23000000</v>
      </c>
      <c r="L259" s="68" t="s">
        <v>67</v>
      </c>
      <c r="M259" s="453" t="s">
        <v>2789</v>
      </c>
      <c r="N259" s="72">
        <v>1083003346</v>
      </c>
      <c r="O259" s="454">
        <v>403</v>
      </c>
      <c r="P259" s="455">
        <v>45341</v>
      </c>
      <c r="Q259" s="203">
        <v>524300000</v>
      </c>
      <c r="R259" s="455">
        <v>45364</v>
      </c>
      <c r="S259" s="203">
        <v>23000000</v>
      </c>
      <c r="T259" s="67" t="s">
        <v>66</v>
      </c>
      <c r="U259" s="86">
        <v>22545553</v>
      </c>
      <c r="V259" s="72" t="s">
        <v>2790</v>
      </c>
      <c r="W259" s="455">
        <v>45364</v>
      </c>
      <c r="X259" s="455">
        <v>45364</v>
      </c>
      <c r="Y259" s="456" t="s">
        <v>74</v>
      </c>
      <c r="Z259" s="455">
        <v>45591</v>
      </c>
      <c r="AA259" s="251">
        <f t="shared" si="15"/>
        <v>227</v>
      </c>
      <c r="AB259" s="67">
        <v>0</v>
      </c>
      <c r="AC259" s="75">
        <v>0</v>
      </c>
      <c r="AD259" s="67">
        <v>0</v>
      </c>
      <c r="AE259" s="457" t="s">
        <v>74</v>
      </c>
      <c r="AF259" s="251">
        <f t="shared" si="16"/>
        <v>0</v>
      </c>
      <c r="AG259" s="67">
        <v>0</v>
      </c>
      <c r="AH259" s="67">
        <v>0</v>
      </c>
      <c r="AI259" s="457" t="s">
        <v>74</v>
      </c>
      <c r="AJ259" s="67">
        <v>0</v>
      </c>
      <c r="AK259" s="457" t="s">
        <v>74</v>
      </c>
      <c r="AL259" s="457" t="s">
        <v>74</v>
      </c>
      <c r="AM259" s="188">
        <f t="shared" si="17"/>
        <v>0</v>
      </c>
      <c r="AN259" s="463">
        <f>+K259+AC259-AH259</f>
        <v>23000000</v>
      </c>
      <c r="AO259" s="67" t="s">
        <v>94</v>
      </c>
      <c r="AP259" s="489">
        <v>0</v>
      </c>
      <c r="AQ259" s="67" t="s">
        <v>94</v>
      </c>
      <c r="AR259" s="74">
        <v>0</v>
      </c>
      <c r="AS259" s="457" t="s">
        <v>74</v>
      </c>
      <c r="AT259" s="496">
        <f t="shared" si="18"/>
        <v>23000000</v>
      </c>
      <c r="AU259" s="203">
        <v>0</v>
      </c>
      <c r="AV259" s="83">
        <f t="shared" si="19"/>
        <v>1</v>
      </c>
      <c r="AW259" s="457" t="s">
        <v>74</v>
      </c>
      <c r="AX259" s="74" t="s">
        <v>95</v>
      </c>
      <c r="AY259" s="458" t="s">
        <v>2791</v>
      </c>
      <c r="AZ259" s="68" t="s">
        <v>66</v>
      </c>
      <c r="BA259" s="68" t="s">
        <v>66</v>
      </c>
    </row>
    <row r="260" spans="2:53" s="207" customFormat="1" ht="14.25" customHeight="1" x14ac:dyDescent="0.25">
      <c r="B260" s="68">
        <v>2024</v>
      </c>
      <c r="C260" s="68">
        <v>891780111</v>
      </c>
      <c r="D260" s="88" t="s">
        <v>64</v>
      </c>
      <c r="E260" s="74" t="s">
        <v>2792</v>
      </c>
      <c r="F260" s="188" t="s">
        <v>2793</v>
      </c>
      <c r="G260" s="67">
        <v>0</v>
      </c>
      <c r="H260" s="67" t="s">
        <v>72</v>
      </c>
      <c r="I260" s="68" t="s">
        <v>723</v>
      </c>
      <c r="J260" s="74" t="s">
        <v>2794</v>
      </c>
      <c r="K260" s="203">
        <v>10902320</v>
      </c>
      <c r="L260" s="68" t="s">
        <v>67</v>
      </c>
      <c r="M260" s="453" t="s">
        <v>2795</v>
      </c>
      <c r="N260" s="72">
        <v>79395471</v>
      </c>
      <c r="O260" s="454">
        <v>548</v>
      </c>
      <c r="P260" s="455">
        <v>45355</v>
      </c>
      <c r="Q260" s="203">
        <v>21082877</v>
      </c>
      <c r="R260" s="455">
        <v>45365</v>
      </c>
      <c r="S260" s="203">
        <v>10902320</v>
      </c>
      <c r="T260" s="67" t="s">
        <v>66</v>
      </c>
      <c r="U260" s="86">
        <v>85462025</v>
      </c>
      <c r="V260" s="72" t="s">
        <v>2620</v>
      </c>
      <c r="W260" s="455">
        <v>45365</v>
      </c>
      <c r="X260" s="455">
        <v>45365</v>
      </c>
      <c r="Y260" s="456" t="s">
        <v>74</v>
      </c>
      <c r="Z260" s="455">
        <v>45486</v>
      </c>
      <c r="AA260" s="251">
        <f t="shared" si="15"/>
        <v>121</v>
      </c>
      <c r="AB260" s="67">
        <v>0</v>
      </c>
      <c r="AC260" s="75">
        <v>0</v>
      </c>
      <c r="AD260" s="67">
        <v>0</v>
      </c>
      <c r="AE260" s="457" t="s">
        <v>74</v>
      </c>
      <c r="AF260" s="251">
        <f t="shared" si="16"/>
        <v>0</v>
      </c>
      <c r="AG260" s="67">
        <v>0</v>
      </c>
      <c r="AH260" s="67">
        <v>0</v>
      </c>
      <c r="AI260" s="457" t="s">
        <v>74</v>
      </c>
      <c r="AJ260" s="67">
        <v>0</v>
      </c>
      <c r="AK260" s="457" t="s">
        <v>74</v>
      </c>
      <c r="AL260" s="457" t="s">
        <v>74</v>
      </c>
      <c r="AM260" s="188">
        <f t="shared" si="17"/>
        <v>0</v>
      </c>
      <c r="AN260" s="463">
        <f>+K260+AC260-AH260</f>
        <v>10902320</v>
      </c>
      <c r="AO260" s="67" t="s">
        <v>94</v>
      </c>
      <c r="AP260" s="489">
        <v>0</v>
      </c>
      <c r="AQ260" s="67" t="s">
        <v>94</v>
      </c>
      <c r="AR260" s="74">
        <v>0</v>
      </c>
      <c r="AS260" s="457" t="s">
        <v>74</v>
      </c>
      <c r="AT260" s="496">
        <f t="shared" si="18"/>
        <v>10902320</v>
      </c>
      <c r="AU260" s="203">
        <v>0</v>
      </c>
      <c r="AV260" s="83">
        <f t="shared" si="19"/>
        <v>1</v>
      </c>
      <c r="AW260" s="457" t="s">
        <v>74</v>
      </c>
      <c r="AX260" s="74" t="s">
        <v>80</v>
      </c>
      <c r="AY260" s="188" t="s">
        <v>2796</v>
      </c>
      <c r="AZ260" s="68" t="s">
        <v>66</v>
      </c>
      <c r="BA260" s="68" t="s">
        <v>66</v>
      </c>
    </row>
    <row r="261" spans="2:53" s="207" customFormat="1" ht="14.25" customHeight="1" x14ac:dyDescent="0.25">
      <c r="B261" s="68">
        <v>2024</v>
      </c>
      <c r="C261" s="68">
        <v>891780111</v>
      </c>
      <c r="D261" s="88" t="s">
        <v>64</v>
      </c>
      <c r="E261" s="74" t="s">
        <v>2797</v>
      </c>
      <c r="F261" s="188" t="s">
        <v>2798</v>
      </c>
      <c r="G261" s="67">
        <v>0</v>
      </c>
      <c r="H261" s="67" t="s">
        <v>72</v>
      </c>
      <c r="I261" s="68" t="s">
        <v>723</v>
      </c>
      <c r="J261" s="74" t="s">
        <v>2799</v>
      </c>
      <c r="K261" s="203">
        <v>5000000</v>
      </c>
      <c r="L261" s="68" t="s">
        <v>67</v>
      </c>
      <c r="M261" s="453" t="s">
        <v>2800</v>
      </c>
      <c r="N261" s="72">
        <v>1063496478</v>
      </c>
      <c r="O261" s="454">
        <v>39</v>
      </c>
      <c r="P261" s="455">
        <v>45306</v>
      </c>
      <c r="Q261" s="203">
        <v>524300000</v>
      </c>
      <c r="R261" s="455">
        <v>45365</v>
      </c>
      <c r="S261" s="203">
        <v>5000000</v>
      </c>
      <c r="T261" s="67" t="s">
        <v>66</v>
      </c>
      <c r="U261" s="86">
        <v>85485991</v>
      </c>
      <c r="V261" s="72" t="s">
        <v>2762</v>
      </c>
      <c r="W261" s="455">
        <v>45365</v>
      </c>
      <c r="X261" s="455">
        <v>45365</v>
      </c>
      <c r="Y261" s="456" t="s">
        <v>74</v>
      </c>
      <c r="Z261" s="455">
        <v>45425</v>
      </c>
      <c r="AA261" s="251">
        <f t="shared" si="15"/>
        <v>60</v>
      </c>
      <c r="AB261" s="67">
        <v>0</v>
      </c>
      <c r="AC261" s="75">
        <v>0</v>
      </c>
      <c r="AD261" s="67">
        <v>0</v>
      </c>
      <c r="AE261" s="457" t="s">
        <v>74</v>
      </c>
      <c r="AF261" s="251">
        <f t="shared" si="16"/>
        <v>0</v>
      </c>
      <c r="AG261" s="67">
        <v>0</v>
      </c>
      <c r="AH261" s="67">
        <v>0</v>
      </c>
      <c r="AI261" s="457" t="s">
        <v>74</v>
      </c>
      <c r="AJ261" s="67">
        <v>0</v>
      </c>
      <c r="AK261" s="457" t="s">
        <v>74</v>
      </c>
      <c r="AL261" s="457" t="s">
        <v>74</v>
      </c>
      <c r="AM261" s="188">
        <f t="shared" si="17"/>
        <v>0</v>
      </c>
      <c r="AN261" s="463">
        <f>+K261+AC261-AH261</f>
        <v>5000000</v>
      </c>
      <c r="AO261" s="67" t="s">
        <v>66</v>
      </c>
      <c r="AP261" s="489">
        <v>5000000</v>
      </c>
      <c r="AQ261" s="67" t="s">
        <v>94</v>
      </c>
      <c r="AR261" s="74">
        <v>0</v>
      </c>
      <c r="AS261" s="457" t="s">
        <v>74</v>
      </c>
      <c r="AT261" s="496">
        <f t="shared" si="18"/>
        <v>5000000</v>
      </c>
      <c r="AU261" s="203">
        <v>0</v>
      </c>
      <c r="AV261" s="83">
        <f t="shared" si="19"/>
        <v>1</v>
      </c>
      <c r="AW261" s="457" t="s">
        <v>74</v>
      </c>
      <c r="AX261" s="74" t="s">
        <v>80</v>
      </c>
      <c r="AY261" s="188" t="s">
        <v>2801</v>
      </c>
      <c r="AZ261" s="68" t="s">
        <v>66</v>
      </c>
      <c r="BA261" s="68" t="s">
        <v>66</v>
      </c>
    </row>
    <row r="262" spans="2:53" s="207" customFormat="1" ht="14.25" customHeight="1" x14ac:dyDescent="0.25">
      <c r="B262" s="68">
        <v>2024</v>
      </c>
      <c r="C262" s="68">
        <v>891780111</v>
      </c>
      <c r="D262" s="88" t="s">
        <v>64</v>
      </c>
      <c r="E262" s="74" t="s">
        <v>2802</v>
      </c>
      <c r="F262" s="188" t="s">
        <v>2803</v>
      </c>
      <c r="G262" s="67">
        <v>0</v>
      </c>
      <c r="H262" s="67" t="s">
        <v>72</v>
      </c>
      <c r="I262" s="68" t="s">
        <v>723</v>
      </c>
      <c r="J262" s="74" t="s">
        <v>2804</v>
      </c>
      <c r="K262" s="203">
        <v>6000000</v>
      </c>
      <c r="L262" s="68" t="s">
        <v>67</v>
      </c>
      <c r="M262" s="453" t="s">
        <v>2805</v>
      </c>
      <c r="N262" s="72">
        <v>1084789302</v>
      </c>
      <c r="O262" s="454">
        <v>235</v>
      </c>
      <c r="P262" s="455">
        <v>45323</v>
      </c>
      <c r="Q262" s="203">
        <v>524300000</v>
      </c>
      <c r="R262" s="455">
        <v>45366</v>
      </c>
      <c r="S262" s="203">
        <v>6000000</v>
      </c>
      <c r="T262" s="67" t="s">
        <v>66</v>
      </c>
      <c r="U262" s="86">
        <v>72004252</v>
      </c>
      <c r="V262" s="72" t="s">
        <v>2235</v>
      </c>
      <c r="W262" s="455">
        <v>45366</v>
      </c>
      <c r="X262" s="455">
        <v>45366</v>
      </c>
      <c r="Y262" s="456" t="s">
        <v>74</v>
      </c>
      <c r="Z262" s="455">
        <v>45426</v>
      </c>
      <c r="AA262" s="251">
        <f t="shared" si="15"/>
        <v>60</v>
      </c>
      <c r="AB262" s="67">
        <v>0</v>
      </c>
      <c r="AC262" s="75">
        <v>0</v>
      </c>
      <c r="AD262" s="67">
        <v>0</v>
      </c>
      <c r="AE262" s="457" t="s">
        <v>74</v>
      </c>
      <c r="AF262" s="251">
        <f t="shared" si="16"/>
        <v>0</v>
      </c>
      <c r="AG262" s="67">
        <v>0</v>
      </c>
      <c r="AH262" s="67">
        <v>0</v>
      </c>
      <c r="AI262" s="457" t="s">
        <v>74</v>
      </c>
      <c r="AJ262" s="67">
        <v>0</v>
      </c>
      <c r="AK262" s="457" t="s">
        <v>74</v>
      </c>
      <c r="AL262" s="457" t="s">
        <v>74</v>
      </c>
      <c r="AM262" s="188">
        <f t="shared" si="17"/>
        <v>0</v>
      </c>
      <c r="AN262" s="463">
        <f>+K262+AC262-AH262</f>
        <v>6000000</v>
      </c>
      <c r="AO262" s="67" t="s">
        <v>94</v>
      </c>
      <c r="AP262" s="489">
        <v>0</v>
      </c>
      <c r="AQ262" s="67" t="s">
        <v>94</v>
      </c>
      <c r="AR262" s="74">
        <v>0</v>
      </c>
      <c r="AS262" s="457" t="s">
        <v>74</v>
      </c>
      <c r="AT262" s="496">
        <f t="shared" si="18"/>
        <v>6000000</v>
      </c>
      <c r="AU262" s="203">
        <v>0</v>
      </c>
      <c r="AV262" s="83">
        <f t="shared" si="19"/>
        <v>1</v>
      </c>
      <c r="AW262" s="457" t="s">
        <v>74</v>
      </c>
      <c r="AX262" s="74" t="s">
        <v>80</v>
      </c>
      <c r="AY262" s="188" t="s">
        <v>2806</v>
      </c>
      <c r="AZ262" s="68" t="s">
        <v>66</v>
      </c>
      <c r="BA262" s="68" t="s">
        <v>66</v>
      </c>
    </row>
    <row r="263" spans="2:53" s="207" customFormat="1" ht="14.25" customHeight="1" x14ac:dyDescent="0.25">
      <c r="B263" s="68">
        <v>2024</v>
      </c>
      <c r="C263" s="68">
        <v>891780111</v>
      </c>
      <c r="D263" s="88" t="s">
        <v>64</v>
      </c>
      <c r="E263" s="74" t="s">
        <v>2807</v>
      </c>
      <c r="F263" s="72" t="s">
        <v>2808</v>
      </c>
      <c r="G263" s="314">
        <v>2023000100072</v>
      </c>
      <c r="H263" s="67" t="s">
        <v>72</v>
      </c>
      <c r="I263" s="68" t="s">
        <v>1521</v>
      </c>
      <c r="J263" s="74" t="s">
        <v>2809</v>
      </c>
      <c r="K263" s="203">
        <v>29328000</v>
      </c>
      <c r="L263" s="68" t="s">
        <v>67</v>
      </c>
      <c r="M263" s="72" t="s">
        <v>2810</v>
      </c>
      <c r="N263" s="72">
        <v>57299411</v>
      </c>
      <c r="O263" s="454">
        <v>174</v>
      </c>
      <c r="P263" s="455">
        <v>45335</v>
      </c>
      <c r="Q263" s="203">
        <v>2122162432</v>
      </c>
      <c r="R263" s="455">
        <v>45366</v>
      </c>
      <c r="S263" s="203">
        <v>29328000</v>
      </c>
      <c r="T263" s="67" t="s">
        <v>66</v>
      </c>
      <c r="U263" s="86">
        <v>16078654</v>
      </c>
      <c r="V263" s="72" t="s">
        <v>1524</v>
      </c>
      <c r="W263" s="455">
        <v>45366</v>
      </c>
      <c r="X263" s="455">
        <v>45366</v>
      </c>
      <c r="Y263" s="456" t="s">
        <v>74</v>
      </c>
      <c r="Z263" s="455">
        <v>45535</v>
      </c>
      <c r="AA263" s="251">
        <f t="shared" si="15"/>
        <v>169</v>
      </c>
      <c r="AB263" s="67">
        <v>0</v>
      </c>
      <c r="AC263" s="75">
        <v>0</v>
      </c>
      <c r="AD263" s="67">
        <v>0</v>
      </c>
      <c r="AE263" s="457" t="s">
        <v>74</v>
      </c>
      <c r="AF263" s="251">
        <f t="shared" si="16"/>
        <v>0</v>
      </c>
      <c r="AG263" s="67">
        <v>0</v>
      </c>
      <c r="AH263" s="67">
        <v>0</v>
      </c>
      <c r="AI263" s="457" t="s">
        <v>74</v>
      </c>
      <c r="AJ263" s="67">
        <v>0</v>
      </c>
      <c r="AK263" s="457" t="s">
        <v>74</v>
      </c>
      <c r="AL263" s="457" t="s">
        <v>74</v>
      </c>
      <c r="AM263" s="188">
        <f t="shared" si="17"/>
        <v>0</v>
      </c>
      <c r="AN263" s="463">
        <f>+K263+AC263-AH263</f>
        <v>29328000</v>
      </c>
      <c r="AO263" s="67" t="s">
        <v>94</v>
      </c>
      <c r="AP263" s="489">
        <v>0</v>
      </c>
      <c r="AQ263" s="67" t="s">
        <v>94</v>
      </c>
      <c r="AR263" s="74">
        <v>0</v>
      </c>
      <c r="AS263" s="457" t="s">
        <v>74</v>
      </c>
      <c r="AT263" s="496">
        <f t="shared" si="18"/>
        <v>29328000</v>
      </c>
      <c r="AU263" s="203">
        <v>0</v>
      </c>
      <c r="AV263" s="83">
        <f t="shared" si="19"/>
        <v>1</v>
      </c>
      <c r="AW263" s="457" t="s">
        <v>74</v>
      </c>
      <c r="AX263" s="74" t="s">
        <v>80</v>
      </c>
      <c r="AY263" s="458" t="s">
        <v>2811</v>
      </c>
      <c r="AZ263" s="68" t="s">
        <v>66</v>
      </c>
      <c r="BA263" s="68" t="s">
        <v>66</v>
      </c>
    </row>
    <row r="264" spans="2:53" s="207" customFormat="1" ht="14.25" customHeight="1" x14ac:dyDescent="0.25">
      <c r="B264" s="68">
        <v>2024</v>
      </c>
      <c r="C264" s="68">
        <v>891780111</v>
      </c>
      <c r="D264" s="88" t="s">
        <v>64</v>
      </c>
      <c r="E264" s="74" t="s">
        <v>2812</v>
      </c>
      <c r="F264" s="72" t="s">
        <v>2813</v>
      </c>
      <c r="G264" s="314">
        <v>2023000100072</v>
      </c>
      <c r="H264" s="67" t="s">
        <v>72</v>
      </c>
      <c r="I264" s="68" t="s">
        <v>1521</v>
      </c>
      <c r="J264" s="74" t="s">
        <v>2814</v>
      </c>
      <c r="K264" s="203">
        <v>20800000</v>
      </c>
      <c r="L264" s="68" t="s">
        <v>67</v>
      </c>
      <c r="M264" s="453" t="s">
        <v>2815</v>
      </c>
      <c r="N264" s="72">
        <v>1082837329</v>
      </c>
      <c r="O264" s="454">
        <v>174</v>
      </c>
      <c r="P264" s="455">
        <v>45335</v>
      </c>
      <c r="Q264" s="203">
        <v>2122162432</v>
      </c>
      <c r="R264" s="455">
        <v>45366</v>
      </c>
      <c r="S264" s="203">
        <v>20800000</v>
      </c>
      <c r="T264" s="67" t="s">
        <v>66</v>
      </c>
      <c r="U264" s="86">
        <v>16078654</v>
      </c>
      <c r="V264" s="72" t="s">
        <v>1524</v>
      </c>
      <c r="W264" s="455">
        <v>45366</v>
      </c>
      <c r="X264" s="455">
        <v>45366</v>
      </c>
      <c r="Y264" s="456" t="s">
        <v>74</v>
      </c>
      <c r="Z264" s="455">
        <v>45535</v>
      </c>
      <c r="AA264" s="251">
        <f t="shared" si="15"/>
        <v>169</v>
      </c>
      <c r="AB264" s="67">
        <v>0</v>
      </c>
      <c r="AC264" s="75">
        <v>0</v>
      </c>
      <c r="AD264" s="67">
        <v>0</v>
      </c>
      <c r="AE264" s="457" t="s">
        <v>74</v>
      </c>
      <c r="AF264" s="251">
        <f t="shared" si="16"/>
        <v>0</v>
      </c>
      <c r="AG264" s="67">
        <v>0</v>
      </c>
      <c r="AH264" s="67">
        <v>0</v>
      </c>
      <c r="AI264" s="457" t="s">
        <v>74</v>
      </c>
      <c r="AJ264" s="67">
        <v>0</v>
      </c>
      <c r="AK264" s="457" t="s">
        <v>74</v>
      </c>
      <c r="AL264" s="457" t="s">
        <v>74</v>
      </c>
      <c r="AM264" s="188">
        <f t="shared" si="17"/>
        <v>0</v>
      </c>
      <c r="AN264" s="463">
        <f>+K264+AC264-AH264</f>
        <v>20800000</v>
      </c>
      <c r="AO264" s="67" t="s">
        <v>94</v>
      </c>
      <c r="AP264" s="489">
        <v>0</v>
      </c>
      <c r="AQ264" s="67" t="s">
        <v>94</v>
      </c>
      <c r="AR264" s="74">
        <v>0</v>
      </c>
      <c r="AS264" s="457" t="s">
        <v>74</v>
      </c>
      <c r="AT264" s="496">
        <f t="shared" si="18"/>
        <v>20800000</v>
      </c>
      <c r="AU264" s="203">
        <v>0</v>
      </c>
      <c r="AV264" s="83">
        <f t="shared" si="19"/>
        <v>1</v>
      </c>
      <c r="AW264" s="457" t="s">
        <v>74</v>
      </c>
      <c r="AX264" s="74" t="s">
        <v>80</v>
      </c>
      <c r="AY264" s="458" t="s">
        <v>2816</v>
      </c>
      <c r="AZ264" s="68" t="s">
        <v>66</v>
      </c>
      <c r="BA264" s="68" t="s">
        <v>66</v>
      </c>
    </row>
    <row r="265" spans="2:53" s="207" customFormat="1" ht="14.25" customHeight="1" x14ac:dyDescent="0.25">
      <c r="B265" s="68">
        <v>2024</v>
      </c>
      <c r="C265" s="68">
        <v>891780111</v>
      </c>
      <c r="D265" s="88" t="s">
        <v>64</v>
      </c>
      <c r="E265" s="74" t="s">
        <v>2817</v>
      </c>
      <c r="F265" s="188" t="s">
        <v>2818</v>
      </c>
      <c r="G265" s="67">
        <v>0</v>
      </c>
      <c r="H265" s="67" t="s">
        <v>72</v>
      </c>
      <c r="I265" s="68" t="s">
        <v>723</v>
      </c>
      <c r="J265" s="74" t="s">
        <v>2819</v>
      </c>
      <c r="K265" s="203">
        <v>9200000</v>
      </c>
      <c r="L265" s="68" t="s">
        <v>67</v>
      </c>
      <c r="M265" s="453" t="s">
        <v>2820</v>
      </c>
      <c r="N265" s="72">
        <v>85448155</v>
      </c>
      <c r="O265" s="454">
        <v>39</v>
      </c>
      <c r="P265" s="455">
        <v>45306</v>
      </c>
      <c r="Q265" s="203">
        <v>524300000</v>
      </c>
      <c r="R265" s="455">
        <v>45371</v>
      </c>
      <c r="S265" s="203">
        <v>9200000</v>
      </c>
      <c r="T265" s="67" t="s">
        <v>66</v>
      </c>
      <c r="U265" s="86">
        <v>72255882</v>
      </c>
      <c r="V265" s="72" t="s">
        <v>2821</v>
      </c>
      <c r="W265" s="455">
        <v>45371</v>
      </c>
      <c r="X265" s="455">
        <v>45371</v>
      </c>
      <c r="Y265" s="456" t="s">
        <v>74</v>
      </c>
      <c r="Z265" s="455">
        <v>45492</v>
      </c>
      <c r="AA265" s="251">
        <f t="shared" si="15"/>
        <v>121</v>
      </c>
      <c r="AB265" s="67">
        <v>0</v>
      </c>
      <c r="AC265" s="75">
        <v>0</v>
      </c>
      <c r="AD265" s="67">
        <v>0</v>
      </c>
      <c r="AE265" s="457" t="s">
        <v>74</v>
      </c>
      <c r="AF265" s="251">
        <f t="shared" si="16"/>
        <v>0</v>
      </c>
      <c r="AG265" s="67">
        <v>0</v>
      </c>
      <c r="AH265" s="67">
        <v>0</v>
      </c>
      <c r="AI265" s="457" t="s">
        <v>74</v>
      </c>
      <c r="AJ265" s="67">
        <v>0</v>
      </c>
      <c r="AK265" s="457" t="s">
        <v>74</v>
      </c>
      <c r="AL265" s="457" t="s">
        <v>74</v>
      </c>
      <c r="AM265" s="188">
        <f t="shared" si="17"/>
        <v>0</v>
      </c>
      <c r="AN265" s="463">
        <f>+K265+AC265-AH265</f>
        <v>9200000</v>
      </c>
      <c r="AO265" s="67" t="s">
        <v>66</v>
      </c>
      <c r="AP265" s="489">
        <v>9200000</v>
      </c>
      <c r="AQ265" s="67" t="s">
        <v>94</v>
      </c>
      <c r="AR265" s="74">
        <v>0</v>
      </c>
      <c r="AS265" s="457" t="s">
        <v>74</v>
      </c>
      <c r="AT265" s="496">
        <f t="shared" si="18"/>
        <v>9200000</v>
      </c>
      <c r="AU265" s="203">
        <v>0</v>
      </c>
      <c r="AV265" s="83">
        <f t="shared" si="19"/>
        <v>1</v>
      </c>
      <c r="AW265" s="457" t="s">
        <v>74</v>
      </c>
      <c r="AX265" s="74" t="s">
        <v>80</v>
      </c>
      <c r="AY265" s="188" t="s">
        <v>2822</v>
      </c>
      <c r="AZ265" s="68" t="s">
        <v>66</v>
      </c>
      <c r="BA265" s="68" t="s">
        <v>66</v>
      </c>
    </row>
    <row r="266" spans="2:53" s="207" customFormat="1" ht="14.25" customHeight="1" x14ac:dyDescent="0.25">
      <c r="B266" s="68">
        <v>2024</v>
      </c>
      <c r="C266" s="68">
        <v>891780111</v>
      </c>
      <c r="D266" s="88" t="s">
        <v>64</v>
      </c>
      <c r="E266" s="74" t="s">
        <v>2823</v>
      </c>
      <c r="F266" s="188" t="s">
        <v>2824</v>
      </c>
      <c r="G266" s="67">
        <v>0</v>
      </c>
      <c r="H266" s="67" t="s">
        <v>72</v>
      </c>
      <c r="I266" s="68" t="s">
        <v>723</v>
      </c>
      <c r="J266" s="74" t="s">
        <v>2825</v>
      </c>
      <c r="K266" s="203">
        <v>3500000</v>
      </c>
      <c r="L266" s="68" t="s">
        <v>67</v>
      </c>
      <c r="M266" s="453" t="s">
        <v>2745</v>
      </c>
      <c r="N266" s="72">
        <v>1103107767</v>
      </c>
      <c r="O266" s="454">
        <v>710</v>
      </c>
      <c r="P266" s="455">
        <v>45369</v>
      </c>
      <c r="Q266" s="203">
        <v>524300000</v>
      </c>
      <c r="R266" s="455">
        <v>45372</v>
      </c>
      <c r="S266" s="203">
        <v>3500000</v>
      </c>
      <c r="T266" s="67" t="s">
        <v>66</v>
      </c>
      <c r="U266" s="86">
        <v>85155551</v>
      </c>
      <c r="V266" s="72" t="s">
        <v>2826</v>
      </c>
      <c r="W266" s="455">
        <v>45372</v>
      </c>
      <c r="X266" s="455">
        <v>45372</v>
      </c>
      <c r="Y266" s="456" t="s">
        <v>74</v>
      </c>
      <c r="Z266" s="455">
        <v>45402</v>
      </c>
      <c r="AA266" s="251">
        <f t="shared" si="15"/>
        <v>30</v>
      </c>
      <c r="AB266" s="67">
        <v>0</v>
      </c>
      <c r="AC266" s="75">
        <v>0</v>
      </c>
      <c r="AD266" s="67">
        <v>0</v>
      </c>
      <c r="AE266" s="457" t="s">
        <v>74</v>
      </c>
      <c r="AF266" s="251">
        <f t="shared" si="16"/>
        <v>0</v>
      </c>
      <c r="AG266" s="67">
        <v>0</v>
      </c>
      <c r="AH266" s="67">
        <v>0</v>
      </c>
      <c r="AI266" s="457" t="s">
        <v>74</v>
      </c>
      <c r="AJ266" s="67">
        <v>0</v>
      </c>
      <c r="AK266" s="457" t="s">
        <v>74</v>
      </c>
      <c r="AL266" s="457" t="s">
        <v>74</v>
      </c>
      <c r="AM266" s="188">
        <f t="shared" si="17"/>
        <v>0</v>
      </c>
      <c r="AN266" s="463">
        <f>+K266+AC266-AH266</f>
        <v>3500000</v>
      </c>
      <c r="AO266" s="67" t="s">
        <v>94</v>
      </c>
      <c r="AP266" s="489">
        <v>0</v>
      </c>
      <c r="AQ266" s="67" t="s">
        <v>94</v>
      </c>
      <c r="AR266" s="74">
        <v>0</v>
      </c>
      <c r="AS266" s="457" t="s">
        <v>74</v>
      </c>
      <c r="AT266" s="496">
        <f t="shared" si="18"/>
        <v>0</v>
      </c>
      <c r="AU266" s="203">
        <v>3500000</v>
      </c>
      <c r="AV266" s="83">
        <f t="shared" si="19"/>
        <v>0</v>
      </c>
      <c r="AW266" s="457" t="s">
        <v>74</v>
      </c>
      <c r="AX266" s="74" t="s">
        <v>95</v>
      </c>
      <c r="AY266" s="188" t="s">
        <v>2827</v>
      </c>
      <c r="AZ266" s="68" t="s">
        <v>66</v>
      </c>
      <c r="BA266" s="68" t="s">
        <v>66</v>
      </c>
    </row>
    <row r="267" spans="2:53" s="207" customFormat="1" ht="14.25" customHeight="1" x14ac:dyDescent="0.25">
      <c r="B267" s="68">
        <v>2024</v>
      </c>
      <c r="C267" s="68">
        <v>891780111</v>
      </c>
      <c r="D267" s="88" t="s">
        <v>64</v>
      </c>
      <c r="E267" s="74" t="s">
        <v>2828</v>
      </c>
      <c r="F267" s="188" t="s">
        <v>2829</v>
      </c>
      <c r="G267" s="314">
        <v>2023000100072</v>
      </c>
      <c r="H267" s="67" t="s">
        <v>72</v>
      </c>
      <c r="I267" s="68" t="s">
        <v>1521</v>
      </c>
      <c r="J267" s="74" t="s">
        <v>2830</v>
      </c>
      <c r="K267" s="203">
        <v>12480000</v>
      </c>
      <c r="L267" s="68" t="s">
        <v>67</v>
      </c>
      <c r="M267" s="453" t="s">
        <v>2831</v>
      </c>
      <c r="N267" s="72">
        <v>1091662627</v>
      </c>
      <c r="O267" s="454">
        <v>174</v>
      </c>
      <c r="P267" s="455">
        <v>45335</v>
      </c>
      <c r="Q267" s="203">
        <v>2122162432</v>
      </c>
      <c r="R267" s="455">
        <v>45372</v>
      </c>
      <c r="S267" s="203">
        <v>12480000</v>
      </c>
      <c r="T267" s="67" t="s">
        <v>66</v>
      </c>
      <c r="U267" s="86">
        <v>16078654</v>
      </c>
      <c r="V267" s="72" t="s">
        <v>1524</v>
      </c>
      <c r="W267" s="455">
        <v>45372</v>
      </c>
      <c r="X267" s="455">
        <v>45372</v>
      </c>
      <c r="Y267" s="456" t="s">
        <v>74</v>
      </c>
      <c r="Z267" s="455">
        <v>45545</v>
      </c>
      <c r="AA267" s="251">
        <f t="shared" si="15"/>
        <v>173</v>
      </c>
      <c r="AB267" s="67">
        <v>0</v>
      </c>
      <c r="AC267" s="75">
        <v>0</v>
      </c>
      <c r="AD267" s="67">
        <v>0</v>
      </c>
      <c r="AE267" s="457" t="s">
        <v>74</v>
      </c>
      <c r="AF267" s="251">
        <f t="shared" si="16"/>
        <v>0</v>
      </c>
      <c r="AG267" s="67">
        <v>0</v>
      </c>
      <c r="AH267" s="67">
        <v>0</v>
      </c>
      <c r="AI267" s="457" t="s">
        <v>74</v>
      </c>
      <c r="AJ267" s="67">
        <v>0</v>
      </c>
      <c r="AK267" s="457" t="s">
        <v>74</v>
      </c>
      <c r="AL267" s="457" t="s">
        <v>74</v>
      </c>
      <c r="AM267" s="188">
        <f t="shared" si="17"/>
        <v>0</v>
      </c>
      <c r="AN267" s="463">
        <f>+K267+AC267-AH267</f>
        <v>12480000</v>
      </c>
      <c r="AO267" s="67" t="s">
        <v>94</v>
      </c>
      <c r="AP267" s="489">
        <v>0</v>
      </c>
      <c r="AQ267" s="67" t="s">
        <v>94</v>
      </c>
      <c r="AR267" s="74">
        <v>0</v>
      </c>
      <c r="AS267" s="457" t="s">
        <v>74</v>
      </c>
      <c r="AT267" s="496">
        <f t="shared" si="18"/>
        <v>12480000</v>
      </c>
      <c r="AU267" s="203">
        <v>0</v>
      </c>
      <c r="AV267" s="83">
        <f t="shared" si="19"/>
        <v>1</v>
      </c>
      <c r="AW267" s="457" t="s">
        <v>74</v>
      </c>
      <c r="AX267" s="74" t="s">
        <v>80</v>
      </c>
      <c r="AY267" s="188" t="s">
        <v>2832</v>
      </c>
      <c r="AZ267" s="68" t="s">
        <v>66</v>
      </c>
      <c r="BA267" s="68" t="s">
        <v>66</v>
      </c>
    </row>
    <row r="268" spans="2:53" s="207" customFormat="1" ht="14.25" customHeight="1" x14ac:dyDescent="0.25">
      <c r="B268" s="68">
        <v>2024</v>
      </c>
      <c r="C268" s="68">
        <v>891780111</v>
      </c>
      <c r="D268" s="88" t="s">
        <v>64</v>
      </c>
      <c r="E268" s="74" t="s">
        <v>2833</v>
      </c>
      <c r="F268" s="188" t="s">
        <v>2834</v>
      </c>
      <c r="G268" s="314">
        <v>2023000100072</v>
      </c>
      <c r="H268" s="67" t="s">
        <v>72</v>
      </c>
      <c r="I268" s="68" t="s">
        <v>1521</v>
      </c>
      <c r="J268" s="74" t="s">
        <v>2835</v>
      </c>
      <c r="K268" s="203">
        <v>12480000</v>
      </c>
      <c r="L268" s="68" t="s">
        <v>67</v>
      </c>
      <c r="M268" s="453" t="s">
        <v>2836</v>
      </c>
      <c r="N268" s="72">
        <v>1083047516</v>
      </c>
      <c r="O268" s="454">
        <v>174</v>
      </c>
      <c r="P268" s="455">
        <v>45335</v>
      </c>
      <c r="Q268" s="203">
        <v>2122162432</v>
      </c>
      <c r="R268" s="455">
        <v>45372</v>
      </c>
      <c r="S268" s="203">
        <v>12480000</v>
      </c>
      <c r="T268" s="67" t="s">
        <v>66</v>
      </c>
      <c r="U268" s="86">
        <v>16078654</v>
      </c>
      <c r="V268" s="72" t="s">
        <v>1524</v>
      </c>
      <c r="W268" s="455">
        <v>45372</v>
      </c>
      <c r="X268" s="455">
        <v>45372</v>
      </c>
      <c r="Y268" s="456" t="s">
        <v>74</v>
      </c>
      <c r="Z268" s="455">
        <v>45545</v>
      </c>
      <c r="AA268" s="251">
        <f t="shared" si="15"/>
        <v>173</v>
      </c>
      <c r="AB268" s="67">
        <v>0</v>
      </c>
      <c r="AC268" s="75">
        <v>0</v>
      </c>
      <c r="AD268" s="67">
        <v>0</v>
      </c>
      <c r="AE268" s="457" t="s">
        <v>74</v>
      </c>
      <c r="AF268" s="251">
        <f t="shared" si="16"/>
        <v>0</v>
      </c>
      <c r="AG268" s="67">
        <v>0</v>
      </c>
      <c r="AH268" s="67">
        <v>0</v>
      </c>
      <c r="AI268" s="457" t="s">
        <v>74</v>
      </c>
      <c r="AJ268" s="67">
        <v>0</v>
      </c>
      <c r="AK268" s="457" t="s">
        <v>74</v>
      </c>
      <c r="AL268" s="457" t="s">
        <v>74</v>
      </c>
      <c r="AM268" s="188">
        <f t="shared" si="17"/>
        <v>0</v>
      </c>
      <c r="AN268" s="463">
        <f>+K268+AC268-AH268</f>
        <v>12480000</v>
      </c>
      <c r="AO268" s="67" t="s">
        <v>94</v>
      </c>
      <c r="AP268" s="489">
        <v>0</v>
      </c>
      <c r="AQ268" s="67" t="s">
        <v>94</v>
      </c>
      <c r="AR268" s="74">
        <v>0</v>
      </c>
      <c r="AS268" s="457" t="s">
        <v>74</v>
      </c>
      <c r="AT268" s="496">
        <f t="shared" si="18"/>
        <v>12480000</v>
      </c>
      <c r="AU268" s="203">
        <v>0</v>
      </c>
      <c r="AV268" s="83">
        <f t="shared" si="19"/>
        <v>1</v>
      </c>
      <c r="AW268" s="457" t="s">
        <v>74</v>
      </c>
      <c r="AX268" s="74" t="s">
        <v>80</v>
      </c>
      <c r="AY268" s="188" t="s">
        <v>2837</v>
      </c>
      <c r="AZ268" s="68" t="s">
        <v>66</v>
      </c>
      <c r="BA268" s="68" t="s">
        <v>66</v>
      </c>
    </row>
    <row r="269" spans="2:53" s="207" customFormat="1" ht="14.25" customHeight="1" x14ac:dyDescent="0.25">
      <c r="B269" s="68">
        <v>2024</v>
      </c>
      <c r="C269" s="68">
        <v>891780111</v>
      </c>
      <c r="D269" s="88" t="s">
        <v>64</v>
      </c>
      <c r="E269" s="74" t="s">
        <v>2838</v>
      </c>
      <c r="F269" s="188" t="s">
        <v>2839</v>
      </c>
      <c r="G269" s="314">
        <v>2023000100072</v>
      </c>
      <c r="H269" s="67" t="s">
        <v>72</v>
      </c>
      <c r="I269" s="68" t="s">
        <v>1521</v>
      </c>
      <c r="J269" s="74" t="s">
        <v>2840</v>
      </c>
      <c r="K269" s="203">
        <v>12480000</v>
      </c>
      <c r="L269" s="68" t="s">
        <v>67</v>
      </c>
      <c r="M269" s="453" t="s">
        <v>2841</v>
      </c>
      <c r="N269" s="72">
        <v>1082942381</v>
      </c>
      <c r="O269" s="454">
        <v>174</v>
      </c>
      <c r="P269" s="455">
        <v>45335</v>
      </c>
      <c r="Q269" s="203">
        <v>2122162432</v>
      </c>
      <c r="R269" s="455">
        <v>45372</v>
      </c>
      <c r="S269" s="203">
        <v>12480000</v>
      </c>
      <c r="T269" s="67" t="s">
        <v>66</v>
      </c>
      <c r="U269" s="86">
        <v>16078654</v>
      </c>
      <c r="V269" s="72" t="s">
        <v>1524</v>
      </c>
      <c r="W269" s="455">
        <v>45372</v>
      </c>
      <c r="X269" s="455">
        <v>45372</v>
      </c>
      <c r="Y269" s="456" t="s">
        <v>74</v>
      </c>
      <c r="Z269" s="455">
        <v>45545</v>
      </c>
      <c r="AA269" s="251">
        <f t="shared" si="15"/>
        <v>173</v>
      </c>
      <c r="AB269" s="67">
        <v>0</v>
      </c>
      <c r="AC269" s="75">
        <v>0</v>
      </c>
      <c r="AD269" s="67">
        <v>0</v>
      </c>
      <c r="AE269" s="457" t="s">
        <v>74</v>
      </c>
      <c r="AF269" s="251">
        <f t="shared" si="16"/>
        <v>0</v>
      </c>
      <c r="AG269" s="67">
        <v>0</v>
      </c>
      <c r="AH269" s="67">
        <v>0</v>
      </c>
      <c r="AI269" s="457" t="s">
        <v>74</v>
      </c>
      <c r="AJ269" s="67">
        <v>0</v>
      </c>
      <c r="AK269" s="457" t="s">
        <v>74</v>
      </c>
      <c r="AL269" s="457" t="s">
        <v>74</v>
      </c>
      <c r="AM269" s="188">
        <f t="shared" si="17"/>
        <v>0</v>
      </c>
      <c r="AN269" s="463">
        <f>+K269+AC269-AH269</f>
        <v>12480000</v>
      </c>
      <c r="AO269" s="67" t="s">
        <v>94</v>
      </c>
      <c r="AP269" s="489">
        <v>0</v>
      </c>
      <c r="AQ269" s="67" t="s">
        <v>94</v>
      </c>
      <c r="AR269" s="74">
        <v>0</v>
      </c>
      <c r="AS269" s="457" t="s">
        <v>74</v>
      </c>
      <c r="AT269" s="496">
        <f t="shared" si="18"/>
        <v>12480000</v>
      </c>
      <c r="AU269" s="203">
        <v>0</v>
      </c>
      <c r="AV269" s="83">
        <f t="shared" si="19"/>
        <v>1</v>
      </c>
      <c r="AW269" s="457" t="s">
        <v>74</v>
      </c>
      <c r="AX269" s="74" t="s">
        <v>80</v>
      </c>
      <c r="AY269" s="188" t="s">
        <v>2842</v>
      </c>
      <c r="AZ269" s="68" t="s">
        <v>66</v>
      </c>
      <c r="BA269" s="68" t="s">
        <v>66</v>
      </c>
    </row>
    <row r="270" spans="2:53" s="207" customFormat="1" ht="14.25" customHeight="1" x14ac:dyDescent="0.25">
      <c r="B270" s="68">
        <v>2024</v>
      </c>
      <c r="C270" s="68">
        <v>891780111</v>
      </c>
      <c r="D270" s="88" t="s">
        <v>64</v>
      </c>
      <c r="E270" s="74" t="s">
        <v>2843</v>
      </c>
      <c r="F270" s="188" t="s">
        <v>2844</v>
      </c>
      <c r="G270" s="314">
        <v>2023000100072</v>
      </c>
      <c r="H270" s="67" t="s">
        <v>72</v>
      </c>
      <c r="I270" s="68" t="s">
        <v>1521</v>
      </c>
      <c r="J270" s="74" t="s">
        <v>2845</v>
      </c>
      <c r="K270" s="203">
        <v>29328000</v>
      </c>
      <c r="L270" s="68" t="s">
        <v>67</v>
      </c>
      <c r="M270" s="453" t="s">
        <v>2846</v>
      </c>
      <c r="N270" s="72">
        <v>1082955683</v>
      </c>
      <c r="O270" s="454">
        <v>174</v>
      </c>
      <c r="P270" s="455">
        <v>45335</v>
      </c>
      <c r="Q270" s="203">
        <v>2122162432</v>
      </c>
      <c r="R270" s="455">
        <v>45372</v>
      </c>
      <c r="S270" s="203">
        <v>29328000</v>
      </c>
      <c r="T270" s="67" t="s">
        <v>66</v>
      </c>
      <c r="U270" s="86">
        <v>16078654</v>
      </c>
      <c r="V270" s="72" t="s">
        <v>1524</v>
      </c>
      <c r="W270" s="455">
        <v>45372</v>
      </c>
      <c r="X270" s="455">
        <v>45372</v>
      </c>
      <c r="Y270" s="456" t="s">
        <v>74</v>
      </c>
      <c r="Z270" s="455">
        <v>45555</v>
      </c>
      <c r="AA270" s="251">
        <f t="shared" si="15"/>
        <v>183</v>
      </c>
      <c r="AB270" s="67">
        <v>0</v>
      </c>
      <c r="AC270" s="75">
        <v>0</v>
      </c>
      <c r="AD270" s="67">
        <v>0</v>
      </c>
      <c r="AE270" s="457" t="s">
        <v>74</v>
      </c>
      <c r="AF270" s="251">
        <f t="shared" si="16"/>
        <v>0</v>
      </c>
      <c r="AG270" s="67">
        <v>0</v>
      </c>
      <c r="AH270" s="67">
        <v>0</v>
      </c>
      <c r="AI270" s="457" t="s">
        <v>74</v>
      </c>
      <c r="AJ270" s="67">
        <v>0</v>
      </c>
      <c r="AK270" s="457" t="s">
        <v>74</v>
      </c>
      <c r="AL270" s="457" t="s">
        <v>74</v>
      </c>
      <c r="AM270" s="188">
        <f t="shared" si="17"/>
        <v>0</v>
      </c>
      <c r="AN270" s="463">
        <f>+K270+AC270-AH270</f>
        <v>29328000</v>
      </c>
      <c r="AO270" s="67" t="s">
        <v>94</v>
      </c>
      <c r="AP270" s="489">
        <v>0</v>
      </c>
      <c r="AQ270" s="67" t="s">
        <v>94</v>
      </c>
      <c r="AR270" s="74">
        <v>0</v>
      </c>
      <c r="AS270" s="457" t="s">
        <v>74</v>
      </c>
      <c r="AT270" s="496">
        <f t="shared" si="18"/>
        <v>29328000</v>
      </c>
      <c r="AU270" s="203">
        <v>0</v>
      </c>
      <c r="AV270" s="83">
        <f t="shared" si="19"/>
        <v>1</v>
      </c>
      <c r="AW270" s="457" t="s">
        <v>74</v>
      </c>
      <c r="AX270" s="74" t="s">
        <v>80</v>
      </c>
      <c r="AY270" s="188" t="s">
        <v>2847</v>
      </c>
      <c r="AZ270" s="68" t="s">
        <v>66</v>
      </c>
      <c r="BA270" s="68" t="s">
        <v>66</v>
      </c>
    </row>
    <row r="271" spans="2:53" s="207" customFormat="1" ht="14.25" customHeight="1" x14ac:dyDescent="0.25">
      <c r="B271" s="68">
        <v>2024</v>
      </c>
      <c r="C271" s="68">
        <v>891780111</v>
      </c>
      <c r="D271" s="88" t="s">
        <v>64</v>
      </c>
      <c r="E271" s="74" t="s">
        <v>2848</v>
      </c>
      <c r="F271" s="188" t="s">
        <v>2849</v>
      </c>
      <c r="G271" s="314">
        <v>2023000100072</v>
      </c>
      <c r="H271" s="67" t="s">
        <v>72</v>
      </c>
      <c r="I271" s="68" t="s">
        <v>1521</v>
      </c>
      <c r="J271" s="74" t="s">
        <v>2850</v>
      </c>
      <c r="K271" s="203">
        <v>29328000</v>
      </c>
      <c r="L271" s="68" t="s">
        <v>67</v>
      </c>
      <c r="M271" s="453" t="s">
        <v>2851</v>
      </c>
      <c r="N271" s="72">
        <v>1083034004</v>
      </c>
      <c r="O271" s="454">
        <v>174</v>
      </c>
      <c r="P271" s="455">
        <v>45335</v>
      </c>
      <c r="Q271" s="203">
        <v>2122162432</v>
      </c>
      <c r="R271" s="455">
        <v>45372</v>
      </c>
      <c r="S271" s="203">
        <v>29328000</v>
      </c>
      <c r="T271" s="67" t="s">
        <v>66</v>
      </c>
      <c r="U271" s="86">
        <v>16078654</v>
      </c>
      <c r="V271" s="72" t="s">
        <v>1524</v>
      </c>
      <c r="W271" s="455">
        <v>45372</v>
      </c>
      <c r="X271" s="455">
        <v>45372</v>
      </c>
      <c r="Y271" s="456" t="s">
        <v>74</v>
      </c>
      <c r="Z271" s="455">
        <v>45555</v>
      </c>
      <c r="AA271" s="251">
        <f t="shared" si="15"/>
        <v>183</v>
      </c>
      <c r="AB271" s="67">
        <v>0</v>
      </c>
      <c r="AC271" s="75">
        <v>0</v>
      </c>
      <c r="AD271" s="67">
        <v>0</v>
      </c>
      <c r="AE271" s="457" t="s">
        <v>74</v>
      </c>
      <c r="AF271" s="251">
        <f t="shared" si="16"/>
        <v>0</v>
      </c>
      <c r="AG271" s="67">
        <v>0</v>
      </c>
      <c r="AH271" s="67">
        <v>0</v>
      </c>
      <c r="AI271" s="457" t="s">
        <v>74</v>
      </c>
      <c r="AJ271" s="67">
        <v>0</v>
      </c>
      <c r="AK271" s="457" t="s">
        <v>74</v>
      </c>
      <c r="AL271" s="457" t="s">
        <v>74</v>
      </c>
      <c r="AM271" s="188">
        <f t="shared" si="17"/>
        <v>0</v>
      </c>
      <c r="AN271" s="463">
        <f>+K271+AC271-AH271</f>
        <v>29328000</v>
      </c>
      <c r="AO271" s="67" t="s">
        <v>94</v>
      </c>
      <c r="AP271" s="489">
        <v>0</v>
      </c>
      <c r="AQ271" s="67" t="s">
        <v>94</v>
      </c>
      <c r="AR271" s="74">
        <v>0</v>
      </c>
      <c r="AS271" s="457" t="s">
        <v>74</v>
      </c>
      <c r="AT271" s="496">
        <f t="shared" si="18"/>
        <v>29328000</v>
      </c>
      <c r="AU271" s="203">
        <v>0</v>
      </c>
      <c r="AV271" s="83">
        <f t="shared" si="19"/>
        <v>1</v>
      </c>
      <c r="AW271" s="457" t="s">
        <v>74</v>
      </c>
      <c r="AX271" s="74" t="s">
        <v>95</v>
      </c>
      <c r="AY271" s="188" t="s">
        <v>2852</v>
      </c>
      <c r="AZ271" s="68" t="s">
        <v>66</v>
      </c>
      <c r="BA271" s="68" t="s">
        <v>66</v>
      </c>
    </row>
    <row r="272" spans="2:53" s="207" customFormat="1" ht="14.25" customHeight="1" x14ac:dyDescent="0.25">
      <c r="B272" s="68">
        <v>2024</v>
      </c>
      <c r="C272" s="68">
        <v>891780111</v>
      </c>
      <c r="D272" s="88" t="s">
        <v>64</v>
      </c>
      <c r="E272" s="74" t="s">
        <v>2853</v>
      </c>
      <c r="F272" s="188" t="s">
        <v>2854</v>
      </c>
      <c r="G272" s="314">
        <v>0</v>
      </c>
      <c r="H272" s="67" t="s">
        <v>72</v>
      </c>
      <c r="I272" s="68" t="s">
        <v>723</v>
      </c>
      <c r="J272" s="74" t="s">
        <v>2855</v>
      </c>
      <c r="K272" s="203">
        <v>10500000</v>
      </c>
      <c r="L272" s="68" t="s">
        <v>67</v>
      </c>
      <c r="M272" s="453" t="s">
        <v>2586</v>
      </c>
      <c r="N272" s="72">
        <v>1082918527</v>
      </c>
      <c r="O272" s="454">
        <v>35</v>
      </c>
      <c r="P272" s="455">
        <v>45306</v>
      </c>
      <c r="Q272" s="203">
        <v>807300000</v>
      </c>
      <c r="R272" s="455">
        <v>45383</v>
      </c>
      <c r="S272" s="203">
        <f>+K272</f>
        <v>10500000</v>
      </c>
      <c r="T272" s="67" t="s">
        <v>66</v>
      </c>
      <c r="U272" s="86">
        <v>57461852</v>
      </c>
      <c r="V272" s="72" t="s">
        <v>1487</v>
      </c>
      <c r="W272" s="455">
        <v>45383</v>
      </c>
      <c r="X272" s="455">
        <v>45383</v>
      </c>
      <c r="Y272" s="456" t="s">
        <v>74</v>
      </c>
      <c r="Z272" s="455">
        <v>45473</v>
      </c>
      <c r="AA272" s="251">
        <f t="shared" si="15"/>
        <v>90</v>
      </c>
      <c r="AB272" s="67">
        <v>0</v>
      </c>
      <c r="AC272" s="75">
        <v>0</v>
      </c>
      <c r="AD272" s="67">
        <v>0</v>
      </c>
      <c r="AE272" s="457" t="s">
        <v>74</v>
      </c>
      <c r="AF272" s="251">
        <f t="shared" si="16"/>
        <v>0</v>
      </c>
      <c r="AG272" s="67">
        <v>0</v>
      </c>
      <c r="AH272" s="67">
        <v>0</v>
      </c>
      <c r="AI272" s="457" t="s">
        <v>74</v>
      </c>
      <c r="AJ272" s="67">
        <v>0</v>
      </c>
      <c r="AK272" s="457" t="s">
        <v>74</v>
      </c>
      <c r="AL272" s="457" t="s">
        <v>74</v>
      </c>
      <c r="AM272" s="188">
        <f t="shared" si="17"/>
        <v>0</v>
      </c>
      <c r="AN272" s="463">
        <f>+K272+AC272-AH272</f>
        <v>10500000</v>
      </c>
      <c r="AO272" s="67" t="s">
        <v>66</v>
      </c>
      <c r="AP272" s="489">
        <v>10500000</v>
      </c>
      <c r="AQ272" s="67" t="s">
        <v>94</v>
      </c>
      <c r="AR272" s="74">
        <v>0</v>
      </c>
      <c r="AS272" s="457" t="s">
        <v>74</v>
      </c>
      <c r="AT272" s="496">
        <f t="shared" si="18"/>
        <v>10500000</v>
      </c>
      <c r="AU272" s="203">
        <v>0</v>
      </c>
      <c r="AV272" s="83">
        <f t="shared" si="19"/>
        <v>1</v>
      </c>
      <c r="AW272" s="457" t="s">
        <v>74</v>
      </c>
      <c r="AX272" s="74" t="s">
        <v>80</v>
      </c>
      <c r="AY272" s="188" t="s">
        <v>2856</v>
      </c>
      <c r="AZ272" s="68" t="s">
        <v>66</v>
      </c>
      <c r="BA272" s="68" t="s">
        <v>66</v>
      </c>
    </row>
    <row r="273" spans="2:53" s="207" customFormat="1" ht="14.25" customHeight="1" x14ac:dyDescent="0.25">
      <c r="B273" s="68">
        <v>2024</v>
      </c>
      <c r="C273" s="68">
        <v>891780111</v>
      </c>
      <c r="D273" s="88" t="s">
        <v>64</v>
      </c>
      <c r="E273" s="74" t="s">
        <v>2857</v>
      </c>
      <c r="F273" s="188" t="s">
        <v>2858</v>
      </c>
      <c r="G273" s="314">
        <v>0</v>
      </c>
      <c r="H273" s="67" t="s">
        <v>72</v>
      </c>
      <c r="I273" s="68" t="s">
        <v>723</v>
      </c>
      <c r="J273" s="74" t="s">
        <v>2859</v>
      </c>
      <c r="K273" s="203">
        <v>8400000</v>
      </c>
      <c r="L273" s="68" t="s">
        <v>67</v>
      </c>
      <c r="M273" s="453" t="s">
        <v>2860</v>
      </c>
      <c r="N273" s="72">
        <v>1020812117</v>
      </c>
      <c r="O273" s="454">
        <v>757</v>
      </c>
      <c r="P273" s="455">
        <v>45371</v>
      </c>
      <c r="Q273" s="463">
        <v>100000000</v>
      </c>
      <c r="R273" s="455">
        <v>45383</v>
      </c>
      <c r="S273" s="203">
        <f>+K273</f>
        <v>8400000</v>
      </c>
      <c r="T273" s="67" t="s">
        <v>66</v>
      </c>
      <c r="U273" s="86">
        <v>1082851808</v>
      </c>
      <c r="V273" s="72" t="s">
        <v>1623</v>
      </c>
      <c r="W273" s="455">
        <v>45383</v>
      </c>
      <c r="X273" s="455">
        <v>45383</v>
      </c>
      <c r="Y273" s="456" t="s">
        <v>74</v>
      </c>
      <c r="Z273" s="455">
        <v>45473</v>
      </c>
      <c r="AA273" s="251">
        <f t="shared" si="15"/>
        <v>90</v>
      </c>
      <c r="AB273" s="67">
        <v>0</v>
      </c>
      <c r="AC273" s="75">
        <v>0</v>
      </c>
      <c r="AD273" s="67">
        <v>0</v>
      </c>
      <c r="AE273" s="457" t="s">
        <v>74</v>
      </c>
      <c r="AF273" s="251">
        <f t="shared" si="16"/>
        <v>0</v>
      </c>
      <c r="AG273" s="67">
        <v>0</v>
      </c>
      <c r="AH273" s="67">
        <v>0</v>
      </c>
      <c r="AI273" s="457" t="s">
        <v>74</v>
      </c>
      <c r="AJ273" s="67">
        <v>0</v>
      </c>
      <c r="AK273" s="457" t="s">
        <v>74</v>
      </c>
      <c r="AL273" s="457" t="s">
        <v>74</v>
      </c>
      <c r="AM273" s="188">
        <f t="shared" si="17"/>
        <v>0</v>
      </c>
      <c r="AN273" s="463">
        <f>+K273+AC273-AH273</f>
        <v>8400000</v>
      </c>
      <c r="AO273" s="67" t="s">
        <v>66</v>
      </c>
      <c r="AP273" s="489">
        <v>8400000</v>
      </c>
      <c r="AQ273" s="67" t="s">
        <v>94</v>
      </c>
      <c r="AR273" s="74">
        <v>0</v>
      </c>
      <c r="AS273" s="457" t="s">
        <v>74</v>
      </c>
      <c r="AT273" s="496">
        <f t="shared" si="18"/>
        <v>8400000</v>
      </c>
      <c r="AU273" s="203">
        <v>0</v>
      </c>
      <c r="AV273" s="83">
        <f t="shared" si="19"/>
        <v>1</v>
      </c>
      <c r="AW273" s="457" t="s">
        <v>74</v>
      </c>
      <c r="AX273" s="74" t="s">
        <v>80</v>
      </c>
      <c r="AY273" s="188" t="s">
        <v>2861</v>
      </c>
      <c r="AZ273" s="68" t="s">
        <v>66</v>
      </c>
      <c r="BA273" s="68" t="s">
        <v>66</v>
      </c>
    </row>
    <row r="274" spans="2:53" s="207" customFormat="1" ht="14.25" customHeight="1" x14ac:dyDescent="0.25">
      <c r="B274" s="68">
        <v>2024</v>
      </c>
      <c r="C274" s="68">
        <v>891780111</v>
      </c>
      <c r="D274" s="88" t="s">
        <v>64</v>
      </c>
      <c r="E274" s="74" t="s">
        <v>2862</v>
      </c>
      <c r="F274" s="72" t="s">
        <v>2863</v>
      </c>
      <c r="G274" s="314">
        <v>0</v>
      </c>
      <c r="H274" s="67" t="s">
        <v>72</v>
      </c>
      <c r="I274" s="68" t="s">
        <v>723</v>
      </c>
      <c r="J274" s="74" t="s">
        <v>2864</v>
      </c>
      <c r="K274" s="203">
        <v>18000000</v>
      </c>
      <c r="L274" s="68" t="s">
        <v>67</v>
      </c>
      <c r="M274" s="453" t="s">
        <v>2254</v>
      </c>
      <c r="N274" s="72">
        <v>1020794175</v>
      </c>
      <c r="O274" s="454">
        <v>428</v>
      </c>
      <c r="P274" s="455">
        <v>45343</v>
      </c>
      <c r="Q274" s="203">
        <v>299346315</v>
      </c>
      <c r="R274" s="455">
        <v>45383</v>
      </c>
      <c r="S274" s="203">
        <f>+K274</f>
        <v>18000000</v>
      </c>
      <c r="T274" s="67" t="s">
        <v>66</v>
      </c>
      <c r="U274" s="86">
        <v>51909946</v>
      </c>
      <c r="V274" s="72" t="s">
        <v>2865</v>
      </c>
      <c r="W274" s="455">
        <v>45383</v>
      </c>
      <c r="X274" s="455">
        <v>45383</v>
      </c>
      <c r="Y274" s="456" t="s">
        <v>74</v>
      </c>
      <c r="Z274" s="455">
        <v>45534</v>
      </c>
      <c r="AA274" s="251">
        <f t="shared" si="15"/>
        <v>151</v>
      </c>
      <c r="AB274" s="67">
        <v>0</v>
      </c>
      <c r="AC274" s="75">
        <v>0</v>
      </c>
      <c r="AD274" s="67">
        <v>0</v>
      </c>
      <c r="AE274" s="457" t="s">
        <v>74</v>
      </c>
      <c r="AF274" s="251">
        <f t="shared" si="16"/>
        <v>0</v>
      </c>
      <c r="AG274" s="67">
        <v>0</v>
      </c>
      <c r="AH274" s="67">
        <v>0</v>
      </c>
      <c r="AI274" s="457" t="s">
        <v>74</v>
      </c>
      <c r="AJ274" s="67">
        <v>0</v>
      </c>
      <c r="AK274" s="457" t="s">
        <v>74</v>
      </c>
      <c r="AL274" s="457" t="s">
        <v>74</v>
      </c>
      <c r="AM274" s="188">
        <f t="shared" si="17"/>
        <v>0</v>
      </c>
      <c r="AN274" s="463">
        <f>+K274+AC274-AH274</f>
        <v>18000000</v>
      </c>
      <c r="AO274" s="67" t="s">
        <v>94</v>
      </c>
      <c r="AP274" s="489">
        <v>0</v>
      </c>
      <c r="AQ274" s="67" t="s">
        <v>94</v>
      </c>
      <c r="AR274" s="74">
        <v>0</v>
      </c>
      <c r="AS274" s="457" t="s">
        <v>74</v>
      </c>
      <c r="AT274" s="496">
        <f t="shared" si="18"/>
        <v>18000000</v>
      </c>
      <c r="AU274" s="203">
        <v>0</v>
      </c>
      <c r="AV274" s="83">
        <f t="shared" si="19"/>
        <v>1</v>
      </c>
      <c r="AW274" s="457" t="s">
        <v>74</v>
      </c>
      <c r="AX274" s="74" t="s">
        <v>80</v>
      </c>
      <c r="AY274" s="458" t="s">
        <v>2866</v>
      </c>
      <c r="AZ274" s="68" t="s">
        <v>66</v>
      </c>
      <c r="BA274" s="68" t="s">
        <v>66</v>
      </c>
    </row>
    <row r="275" spans="2:53" s="207" customFormat="1" ht="14.25" customHeight="1" x14ac:dyDescent="0.25">
      <c r="B275" s="68">
        <v>2024</v>
      </c>
      <c r="C275" s="68">
        <v>891780111</v>
      </c>
      <c r="D275" s="88" t="s">
        <v>64</v>
      </c>
      <c r="E275" s="74" t="s">
        <v>2867</v>
      </c>
      <c r="F275" s="72" t="s">
        <v>2868</v>
      </c>
      <c r="G275" s="314">
        <v>0</v>
      </c>
      <c r="H275" s="67" t="s">
        <v>72</v>
      </c>
      <c r="I275" s="68" t="s">
        <v>723</v>
      </c>
      <c r="J275" s="74" t="s">
        <v>2869</v>
      </c>
      <c r="K275" s="203">
        <v>11400000</v>
      </c>
      <c r="L275" s="68" t="s">
        <v>67</v>
      </c>
      <c r="M275" s="453" t="s">
        <v>2275</v>
      </c>
      <c r="N275" s="72">
        <v>1004461196</v>
      </c>
      <c r="O275" s="454">
        <v>39</v>
      </c>
      <c r="P275" s="455">
        <v>45306</v>
      </c>
      <c r="Q275" s="203">
        <v>524300000</v>
      </c>
      <c r="R275" s="455">
        <v>45386</v>
      </c>
      <c r="S275" s="203">
        <f>+K275</f>
        <v>11400000</v>
      </c>
      <c r="T275" s="67" t="s">
        <v>66</v>
      </c>
      <c r="U275" s="86">
        <v>39049658</v>
      </c>
      <c r="V275" s="72" t="s">
        <v>2255</v>
      </c>
      <c r="W275" s="455">
        <v>45386</v>
      </c>
      <c r="X275" s="455">
        <v>45386</v>
      </c>
      <c r="Y275" s="456" t="s">
        <v>74</v>
      </c>
      <c r="Z275" s="455">
        <v>45473</v>
      </c>
      <c r="AA275" s="251">
        <f t="shared" si="15"/>
        <v>87</v>
      </c>
      <c r="AB275" s="67">
        <v>1</v>
      </c>
      <c r="AC275" s="75">
        <v>3800000</v>
      </c>
      <c r="AD275" s="67">
        <v>1</v>
      </c>
      <c r="AE275" s="457">
        <v>45504</v>
      </c>
      <c r="AF275" s="251">
        <f t="shared" si="16"/>
        <v>31</v>
      </c>
      <c r="AG275" s="67">
        <v>0</v>
      </c>
      <c r="AH275" s="67">
        <v>0</v>
      </c>
      <c r="AI275" s="457" t="s">
        <v>74</v>
      </c>
      <c r="AJ275" s="67">
        <v>0</v>
      </c>
      <c r="AK275" s="457" t="s">
        <v>74</v>
      </c>
      <c r="AL275" s="457" t="s">
        <v>74</v>
      </c>
      <c r="AM275" s="188">
        <f t="shared" si="17"/>
        <v>0</v>
      </c>
      <c r="AN275" s="463">
        <f>+K275+AC275-AH275</f>
        <v>15200000</v>
      </c>
      <c r="AO275" s="67" t="s">
        <v>66</v>
      </c>
      <c r="AP275" s="489">
        <v>15200000</v>
      </c>
      <c r="AQ275" s="67" t="s">
        <v>94</v>
      </c>
      <c r="AR275" s="74">
        <v>0</v>
      </c>
      <c r="AS275" s="457" t="s">
        <v>74</v>
      </c>
      <c r="AT275" s="496">
        <f t="shared" si="18"/>
        <v>15200000</v>
      </c>
      <c r="AU275" s="203">
        <v>0</v>
      </c>
      <c r="AV275" s="83">
        <f t="shared" si="19"/>
        <v>1</v>
      </c>
      <c r="AW275" s="457" t="s">
        <v>74</v>
      </c>
      <c r="AX275" s="74" t="s">
        <v>80</v>
      </c>
      <c r="AY275" s="458" t="s">
        <v>2870</v>
      </c>
      <c r="AZ275" s="68" t="s">
        <v>66</v>
      </c>
      <c r="BA275" s="68" t="s">
        <v>66</v>
      </c>
    </row>
    <row r="276" spans="2:53" s="207" customFormat="1" ht="14.25" customHeight="1" x14ac:dyDescent="0.25">
      <c r="B276" s="68">
        <v>2024</v>
      </c>
      <c r="C276" s="68">
        <v>891780111</v>
      </c>
      <c r="D276" s="88" t="s">
        <v>64</v>
      </c>
      <c r="E276" s="74" t="s">
        <v>2871</v>
      </c>
      <c r="F276" s="72" t="s">
        <v>2872</v>
      </c>
      <c r="G276" s="314">
        <v>2023000100072</v>
      </c>
      <c r="H276" s="67" t="s">
        <v>72</v>
      </c>
      <c r="I276" s="68" t="s">
        <v>1521</v>
      </c>
      <c r="J276" s="74" t="s">
        <v>2873</v>
      </c>
      <c r="K276" s="203">
        <v>36129600</v>
      </c>
      <c r="L276" s="68" t="s">
        <v>67</v>
      </c>
      <c r="M276" s="72" t="s">
        <v>2874</v>
      </c>
      <c r="N276" s="459">
        <v>1082837498</v>
      </c>
      <c r="O276" s="454">
        <v>174</v>
      </c>
      <c r="P276" s="455">
        <v>45335</v>
      </c>
      <c r="Q276" s="203">
        <v>2122162432</v>
      </c>
      <c r="R276" s="455">
        <v>45387</v>
      </c>
      <c r="S276" s="203">
        <f>+K276</f>
        <v>36129600</v>
      </c>
      <c r="T276" s="67" t="s">
        <v>66</v>
      </c>
      <c r="U276" s="86">
        <v>16078654</v>
      </c>
      <c r="V276" s="72" t="s">
        <v>1524</v>
      </c>
      <c r="W276" s="455">
        <v>45387</v>
      </c>
      <c r="X276" s="455">
        <v>45387</v>
      </c>
      <c r="Y276" s="456" t="s">
        <v>74</v>
      </c>
      <c r="Z276" s="455">
        <v>45565</v>
      </c>
      <c r="AA276" s="251">
        <f t="shared" si="15"/>
        <v>178</v>
      </c>
      <c r="AB276" s="67">
        <v>0</v>
      </c>
      <c r="AC276" s="75">
        <v>0</v>
      </c>
      <c r="AD276" s="67">
        <v>0</v>
      </c>
      <c r="AE276" s="457" t="s">
        <v>74</v>
      </c>
      <c r="AF276" s="251">
        <f t="shared" si="16"/>
        <v>0</v>
      </c>
      <c r="AG276" s="67">
        <v>0</v>
      </c>
      <c r="AH276" s="67">
        <v>0</v>
      </c>
      <c r="AI276" s="457" t="s">
        <v>74</v>
      </c>
      <c r="AJ276" s="67">
        <v>0</v>
      </c>
      <c r="AK276" s="457" t="s">
        <v>74</v>
      </c>
      <c r="AL276" s="457" t="s">
        <v>74</v>
      </c>
      <c r="AM276" s="188">
        <f t="shared" si="17"/>
        <v>0</v>
      </c>
      <c r="AN276" s="463">
        <f>+K276+AC276-AH276</f>
        <v>36129600</v>
      </c>
      <c r="AO276" s="67" t="s">
        <v>94</v>
      </c>
      <c r="AP276" s="489">
        <v>0</v>
      </c>
      <c r="AQ276" s="67" t="s">
        <v>94</v>
      </c>
      <c r="AR276" s="74">
        <v>0</v>
      </c>
      <c r="AS276" s="457" t="s">
        <v>74</v>
      </c>
      <c r="AT276" s="496">
        <f t="shared" si="18"/>
        <v>36129600</v>
      </c>
      <c r="AU276" s="203">
        <v>0</v>
      </c>
      <c r="AV276" s="83">
        <f t="shared" si="19"/>
        <v>1</v>
      </c>
      <c r="AW276" s="457" t="s">
        <v>74</v>
      </c>
      <c r="AX276" s="74" t="s">
        <v>95</v>
      </c>
      <c r="AY276" s="458" t="s">
        <v>2875</v>
      </c>
      <c r="AZ276" s="68" t="s">
        <v>66</v>
      </c>
      <c r="BA276" s="68" t="s">
        <v>66</v>
      </c>
    </row>
    <row r="277" spans="2:53" s="207" customFormat="1" ht="14.25" customHeight="1" x14ac:dyDescent="0.25">
      <c r="B277" s="68">
        <v>2024</v>
      </c>
      <c r="C277" s="68">
        <v>891780111</v>
      </c>
      <c r="D277" s="88" t="s">
        <v>64</v>
      </c>
      <c r="E277" s="74" t="s">
        <v>2876</v>
      </c>
      <c r="F277" s="72" t="s">
        <v>2877</v>
      </c>
      <c r="G277" s="314">
        <v>2023000100072</v>
      </c>
      <c r="H277" s="67" t="s">
        <v>72</v>
      </c>
      <c r="I277" s="68" t="s">
        <v>1521</v>
      </c>
      <c r="J277" s="74" t="s">
        <v>2878</v>
      </c>
      <c r="K277" s="203">
        <v>29328000</v>
      </c>
      <c r="L277" s="68" t="s">
        <v>67</v>
      </c>
      <c r="M277" s="72" t="s">
        <v>2879</v>
      </c>
      <c r="N277" s="459">
        <v>94512543</v>
      </c>
      <c r="O277" s="454">
        <v>174</v>
      </c>
      <c r="P277" s="455">
        <v>45335</v>
      </c>
      <c r="Q277" s="203">
        <v>2122162432</v>
      </c>
      <c r="R277" s="455">
        <v>45387</v>
      </c>
      <c r="S277" s="203">
        <f>+K277</f>
        <v>29328000</v>
      </c>
      <c r="T277" s="67" t="s">
        <v>66</v>
      </c>
      <c r="U277" s="86">
        <v>16078654</v>
      </c>
      <c r="V277" s="72" t="s">
        <v>1524</v>
      </c>
      <c r="W277" s="455">
        <v>45387</v>
      </c>
      <c r="X277" s="455">
        <v>45387</v>
      </c>
      <c r="Y277" s="456" t="s">
        <v>74</v>
      </c>
      <c r="Z277" s="455">
        <v>45565</v>
      </c>
      <c r="AA277" s="251">
        <f t="shared" si="15"/>
        <v>178</v>
      </c>
      <c r="AB277" s="67">
        <v>0</v>
      </c>
      <c r="AC277" s="75">
        <v>0</v>
      </c>
      <c r="AD277" s="67">
        <v>0</v>
      </c>
      <c r="AE277" s="457" t="s">
        <v>74</v>
      </c>
      <c r="AF277" s="251">
        <f t="shared" si="16"/>
        <v>0</v>
      </c>
      <c r="AG277" s="67">
        <v>0</v>
      </c>
      <c r="AH277" s="67">
        <v>0</v>
      </c>
      <c r="AI277" s="457" t="s">
        <v>74</v>
      </c>
      <c r="AJ277" s="67">
        <v>0</v>
      </c>
      <c r="AK277" s="457" t="s">
        <v>74</v>
      </c>
      <c r="AL277" s="457" t="s">
        <v>74</v>
      </c>
      <c r="AM277" s="188">
        <f t="shared" si="17"/>
        <v>0</v>
      </c>
      <c r="AN277" s="463">
        <f>+K277+AC277-AH277</f>
        <v>29328000</v>
      </c>
      <c r="AO277" s="67" t="s">
        <v>94</v>
      </c>
      <c r="AP277" s="489">
        <v>0</v>
      </c>
      <c r="AQ277" s="67" t="s">
        <v>94</v>
      </c>
      <c r="AR277" s="74">
        <v>0</v>
      </c>
      <c r="AS277" s="457" t="s">
        <v>74</v>
      </c>
      <c r="AT277" s="496">
        <f t="shared" si="18"/>
        <v>29328000</v>
      </c>
      <c r="AU277" s="203">
        <v>0</v>
      </c>
      <c r="AV277" s="83">
        <f t="shared" si="19"/>
        <v>1</v>
      </c>
      <c r="AW277" s="457" t="s">
        <v>74</v>
      </c>
      <c r="AX277" s="74" t="s">
        <v>95</v>
      </c>
      <c r="AY277" s="458" t="s">
        <v>2880</v>
      </c>
      <c r="AZ277" s="68" t="s">
        <v>66</v>
      </c>
      <c r="BA277" s="68" t="s">
        <v>66</v>
      </c>
    </row>
    <row r="278" spans="2:53" s="207" customFormat="1" ht="14.25" customHeight="1" x14ac:dyDescent="0.25">
      <c r="B278" s="68">
        <v>2024</v>
      </c>
      <c r="C278" s="68">
        <v>891780111</v>
      </c>
      <c r="D278" s="88" t="s">
        <v>64</v>
      </c>
      <c r="E278" s="74" t="s">
        <v>2881</v>
      </c>
      <c r="F278" s="72" t="s">
        <v>2882</v>
      </c>
      <c r="G278" s="314">
        <v>0</v>
      </c>
      <c r="H278" s="67" t="s">
        <v>72</v>
      </c>
      <c r="I278" s="68" t="s">
        <v>723</v>
      </c>
      <c r="J278" s="74" t="s">
        <v>2883</v>
      </c>
      <c r="K278" s="203">
        <v>38848000</v>
      </c>
      <c r="L278" s="68" t="s">
        <v>67</v>
      </c>
      <c r="M278" s="453" t="s">
        <v>2884</v>
      </c>
      <c r="N278" s="72">
        <v>1007653995</v>
      </c>
      <c r="O278" s="454">
        <v>498</v>
      </c>
      <c r="P278" s="455">
        <v>45349</v>
      </c>
      <c r="Q278" s="203">
        <f>426348465+28800000</f>
        <v>455148465</v>
      </c>
      <c r="R278" s="455">
        <v>45387</v>
      </c>
      <c r="S278" s="203">
        <f>+K278</f>
        <v>38848000</v>
      </c>
      <c r="T278" s="67" t="s">
        <v>66</v>
      </c>
      <c r="U278" s="86">
        <v>79857491</v>
      </c>
      <c r="V278" s="72" t="s">
        <v>1957</v>
      </c>
      <c r="W278" s="455">
        <v>45387</v>
      </c>
      <c r="X278" s="455">
        <v>45387</v>
      </c>
      <c r="Y278" s="456" t="s">
        <v>74</v>
      </c>
      <c r="Z278" s="455">
        <v>45751</v>
      </c>
      <c r="AA278" s="251">
        <f t="shared" si="15"/>
        <v>364</v>
      </c>
      <c r="AB278" s="67">
        <v>0</v>
      </c>
      <c r="AC278" s="75">
        <v>0</v>
      </c>
      <c r="AD278" s="67">
        <v>0</v>
      </c>
      <c r="AE278" s="457" t="s">
        <v>74</v>
      </c>
      <c r="AF278" s="251">
        <f t="shared" si="16"/>
        <v>0</v>
      </c>
      <c r="AG278" s="67">
        <v>0</v>
      </c>
      <c r="AH278" s="67">
        <v>0</v>
      </c>
      <c r="AI278" s="457" t="s">
        <v>74</v>
      </c>
      <c r="AJ278" s="67">
        <v>0</v>
      </c>
      <c r="AK278" s="457" t="s">
        <v>74</v>
      </c>
      <c r="AL278" s="457" t="s">
        <v>74</v>
      </c>
      <c r="AM278" s="188">
        <f t="shared" si="17"/>
        <v>0</v>
      </c>
      <c r="AN278" s="463">
        <f>+K278+AC278-AH278</f>
        <v>38848000</v>
      </c>
      <c r="AO278" s="67" t="s">
        <v>94</v>
      </c>
      <c r="AP278" s="489">
        <v>0</v>
      </c>
      <c r="AQ278" s="67" t="s">
        <v>94</v>
      </c>
      <c r="AR278" s="74">
        <v>0</v>
      </c>
      <c r="AS278" s="457" t="s">
        <v>74</v>
      </c>
      <c r="AT278" s="496">
        <f t="shared" si="18"/>
        <v>19423998</v>
      </c>
      <c r="AU278" s="203">
        <v>19424002</v>
      </c>
      <c r="AV278" s="83">
        <f t="shared" si="19"/>
        <v>0.49999994851729818</v>
      </c>
      <c r="AW278" s="457" t="s">
        <v>74</v>
      </c>
      <c r="AX278" s="74" t="s">
        <v>95</v>
      </c>
      <c r="AY278" s="458" t="s">
        <v>2885</v>
      </c>
      <c r="AZ278" s="68" t="s">
        <v>66</v>
      </c>
      <c r="BA278" s="68" t="s">
        <v>66</v>
      </c>
    </row>
    <row r="279" spans="2:53" s="207" customFormat="1" ht="14.25" customHeight="1" x14ac:dyDescent="0.25">
      <c r="B279" s="68">
        <v>2024</v>
      </c>
      <c r="C279" s="68">
        <v>891780111</v>
      </c>
      <c r="D279" s="88" t="s">
        <v>64</v>
      </c>
      <c r="E279" s="74" t="s">
        <v>2886</v>
      </c>
      <c r="F279" s="72" t="s">
        <v>2887</v>
      </c>
      <c r="G279" s="314">
        <v>0</v>
      </c>
      <c r="H279" s="67" t="s">
        <v>72</v>
      </c>
      <c r="I279" s="68" t="s">
        <v>723</v>
      </c>
      <c r="J279" s="74" t="s">
        <v>2888</v>
      </c>
      <c r="K279" s="203">
        <v>9000000</v>
      </c>
      <c r="L279" s="68" t="s">
        <v>67</v>
      </c>
      <c r="M279" s="453" t="s">
        <v>2889</v>
      </c>
      <c r="N279" s="72">
        <v>1082884147</v>
      </c>
      <c r="O279" s="454">
        <v>431</v>
      </c>
      <c r="P279" s="455">
        <v>45343</v>
      </c>
      <c r="Q279" s="203">
        <f>278325415+32284468</f>
        <v>310609883</v>
      </c>
      <c r="R279" s="455">
        <v>45390</v>
      </c>
      <c r="S279" s="203">
        <f>+K279</f>
        <v>9000000</v>
      </c>
      <c r="T279" s="67" t="s">
        <v>66</v>
      </c>
      <c r="U279" s="86">
        <v>51909946</v>
      </c>
      <c r="V279" s="72" t="s">
        <v>1611</v>
      </c>
      <c r="W279" s="455">
        <v>45390</v>
      </c>
      <c r="X279" s="455">
        <v>45390</v>
      </c>
      <c r="Y279" s="456" t="s">
        <v>74</v>
      </c>
      <c r="Z279" s="455">
        <v>45473</v>
      </c>
      <c r="AA279" s="251">
        <f t="shared" si="15"/>
        <v>83</v>
      </c>
      <c r="AB279" s="67">
        <v>0</v>
      </c>
      <c r="AC279" s="75">
        <v>0</v>
      </c>
      <c r="AD279" s="67">
        <v>0</v>
      </c>
      <c r="AE279" s="457" t="s">
        <v>74</v>
      </c>
      <c r="AF279" s="251">
        <f t="shared" si="16"/>
        <v>0</v>
      </c>
      <c r="AG279" s="67">
        <v>0</v>
      </c>
      <c r="AH279" s="67">
        <v>0</v>
      </c>
      <c r="AI279" s="457" t="s">
        <v>74</v>
      </c>
      <c r="AJ279" s="67">
        <v>0</v>
      </c>
      <c r="AK279" s="457" t="s">
        <v>74</v>
      </c>
      <c r="AL279" s="457" t="s">
        <v>74</v>
      </c>
      <c r="AM279" s="188">
        <f t="shared" si="17"/>
        <v>0</v>
      </c>
      <c r="AN279" s="463">
        <f>+K279+AC279-AH279</f>
        <v>9000000</v>
      </c>
      <c r="AO279" s="67" t="s">
        <v>94</v>
      </c>
      <c r="AP279" s="489">
        <v>0</v>
      </c>
      <c r="AQ279" s="67" t="s">
        <v>94</v>
      </c>
      <c r="AR279" s="74">
        <v>0</v>
      </c>
      <c r="AS279" s="457" t="s">
        <v>74</v>
      </c>
      <c r="AT279" s="496">
        <f t="shared" si="18"/>
        <v>9000000</v>
      </c>
      <c r="AU279" s="203">
        <v>0</v>
      </c>
      <c r="AV279" s="83">
        <f t="shared" si="19"/>
        <v>1</v>
      </c>
      <c r="AW279" s="457" t="s">
        <v>74</v>
      </c>
      <c r="AX279" s="74" t="s">
        <v>80</v>
      </c>
      <c r="AY279" s="458" t="s">
        <v>2890</v>
      </c>
      <c r="AZ279" s="68" t="s">
        <v>66</v>
      </c>
      <c r="BA279" s="68" t="s">
        <v>66</v>
      </c>
    </row>
    <row r="280" spans="2:53" s="207" customFormat="1" ht="14.25" customHeight="1" x14ac:dyDescent="0.25">
      <c r="B280" s="68">
        <v>2024</v>
      </c>
      <c r="C280" s="68">
        <v>891780111</v>
      </c>
      <c r="D280" s="88" t="s">
        <v>64</v>
      </c>
      <c r="E280" s="74" t="s">
        <v>2891</v>
      </c>
      <c r="F280" s="72" t="s">
        <v>2892</v>
      </c>
      <c r="G280" s="314">
        <v>0</v>
      </c>
      <c r="H280" s="67" t="s">
        <v>72</v>
      </c>
      <c r="I280" s="68" t="s">
        <v>723</v>
      </c>
      <c r="J280" s="74" t="s">
        <v>2893</v>
      </c>
      <c r="K280" s="203">
        <v>12600000</v>
      </c>
      <c r="L280" s="68" t="s">
        <v>67</v>
      </c>
      <c r="M280" s="453" t="s">
        <v>2894</v>
      </c>
      <c r="N280" s="72">
        <v>1001945042</v>
      </c>
      <c r="O280" s="454">
        <v>471</v>
      </c>
      <c r="P280" s="455">
        <v>45348</v>
      </c>
      <c r="Q280" s="203">
        <v>524300000</v>
      </c>
      <c r="R280" s="455">
        <v>45390</v>
      </c>
      <c r="S280" s="203">
        <f>+K280</f>
        <v>12600000</v>
      </c>
      <c r="T280" s="67" t="s">
        <v>66</v>
      </c>
      <c r="U280" s="86">
        <v>79857491</v>
      </c>
      <c r="V280" s="72" t="s">
        <v>1957</v>
      </c>
      <c r="W280" s="455">
        <v>45390</v>
      </c>
      <c r="X280" s="455">
        <v>45390</v>
      </c>
      <c r="Y280" s="456" t="s">
        <v>74</v>
      </c>
      <c r="Z280" s="455">
        <v>45572</v>
      </c>
      <c r="AA280" s="251">
        <f t="shared" si="15"/>
        <v>182</v>
      </c>
      <c r="AB280" s="67">
        <v>0</v>
      </c>
      <c r="AC280" s="75">
        <v>0</v>
      </c>
      <c r="AD280" s="67">
        <v>0</v>
      </c>
      <c r="AE280" s="457" t="s">
        <v>74</v>
      </c>
      <c r="AF280" s="251">
        <f t="shared" si="16"/>
        <v>0</v>
      </c>
      <c r="AG280" s="67">
        <v>0</v>
      </c>
      <c r="AH280" s="67">
        <v>0</v>
      </c>
      <c r="AI280" s="457" t="s">
        <v>74</v>
      </c>
      <c r="AJ280" s="67">
        <v>0</v>
      </c>
      <c r="AK280" s="457" t="s">
        <v>74</v>
      </c>
      <c r="AL280" s="457" t="s">
        <v>74</v>
      </c>
      <c r="AM280" s="188">
        <f t="shared" si="17"/>
        <v>0</v>
      </c>
      <c r="AN280" s="463">
        <f>+K280+AC280-AH280</f>
        <v>12600000</v>
      </c>
      <c r="AO280" s="67" t="s">
        <v>94</v>
      </c>
      <c r="AP280" s="489">
        <v>0</v>
      </c>
      <c r="AQ280" s="67" t="s">
        <v>94</v>
      </c>
      <c r="AR280" s="74">
        <v>0</v>
      </c>
      <c r="AS280" s="457" t="s">
        <v>74</v>
      </c>
      <c r="AT280" s="496">
        <f t="shared" si="18"/>
        <v>12600000</v>
      </c>
      <c r="AU280" s="203">
        <v>0</v>
      </c>
      <c r="AV280" s="83">
        <f t="shared" si="19"/>
        <v>1</v>
      </c>
      <c r="AW280" s="457" t="s">
        <v>74</v>
      </c>
      <c r="AX280" s="74" t="s">
        <v>95</v>
      </c>
      <c r="AY280" s="458" t="s">
        <v>2895</v>
      </c>
      <c r="AZ280" s="68" t="s">
        <v>66</v>
      </c>
      <c r="BA280" s="68" t="s">
        <v>66</v>
      </c>
    </row>
    <row r="281" spans="2:53" s="207" customFormat="1" ht="14.25" customHeight="1" x14ac:dyDescent="0.25">
      <c r="B281" s="68">
        <v>2024</v>
      </c>
      <c r="C281" s="68">
        <v>891780111</v>
      </c>
      <c r="D281" s="88" t="s">
        <v>64</v>
      </c>
      <c r="E281" s="74" t="s">
        <v>2896</v>
      </c>
      <c r="F281" s="72" t="s">
        <v>2897</v>
      </c>
      <c r="G281" s="314">
        <v>0</v>
      </c>
      <c r="H281" s="67" t="s">
        <v>72</v>
      </c>
      <c r="I281" s="68" t="s">
        <v>723</v>
      </c>
      <c r="J281" s="74" t="s">
        <v>2898</v>
      </c>
      <c r="K281" s="203">
        <v>21438000</v>
      </c>
      <c r="L281" s="68" t="s">
        <v>67</v>
      </c>
      <c r="M281" s="453" t="s">
        <v>2899</v>
      </c>
      <c r="N281" s="72">
        <v>1082895885</v>
      </c>
      <c r="O281" s="454">
        <v>235</v>
      </c>
      <c r="P281" s="455">
        <v>45323</v>
      </c>
      <c r="Q281" s="203">
        <v>524300000</v>
      </c>
      <c r="R281" s="455">
        <v>45390</v>
      </c>
      <c r="S281" s="203">
        <f>+K281</f>
        <v>21438000</v>
      </c>
      <c r="T281" s="67" t="s">
        <v>66</v>
      </c>
      <c r="U281" s="86">
        <v>52705148</v>
      </c>
      <c r="V281" s="72" t="s">
        <v>2519</v>
      </c>
      <c r="W281" s="455">
        <v>45390</v>
      </c>
      <c r="X281" s="455">
        <v>45390</v>
      </c>
      <c r="Y281" s="456" t="s">
        <v>74</v>
      </c>
      <c r="Z281" s="455">
        <v>45442</v>
      </c>
      <c r="AA281" s="251">
        <f t="shared" si="15"/>
        <v>52</v>
      </c>
      <c r="AB281" s="67">
        <v>0</v>
      </c>
      <c r="AC281" s="75">
        <v>0</v>
      </c>
      <c r="AD281" s="67">
        <v>1</v>
      </c>
      <c r="AE281" s="457">
        <v>45595</v>
      </c>
      <c r="AF281" s="251">
        <f t="shared" si="16"/>
        <v>153</v>
      </c>
      <c r="AG281" s="67">
        <v>0</v>
      </c>
      <c r="AH281" s="67">
        <v>0</v>
      </c>
      <c r="AI281" s="457" t="s">
        <v>74</v>
      </c>
      <c r="AJ281" s="67">
        <v>0</v>
      </c>
      <c r="AK281" s="457" t="s">
        <v>74</v>
      </c>
      <c r="AL281" s="457" t="s">
        <v>74</v>
      </c>
      <c r="AM281" s="188">
        <f t="shared" si="17"/>
        <v>0</v>
      </c>
      <c r="AN281" s="463">
        <f>+K281+AC281-AH281</f>
        <v>21438000</v>
      </c>
      <c r="AO281" s="67" t="s">
        <v>94</v>
      </c>
      <c r="AP281" s="489">
        <v>0</v>
      </c>
      <c r="AQ281" s="67" t="s">
        <v>94</v>
      </c>
      <c r="AR281" s="74">
        <v>0</v>
      </c>
      <c r="AS281" s="457" t="s">
        <v>74</v>
      </c>
      <c r="AT281" s="496">
        <f t="shared" si="18"/>
        <v>21438000</v>
      </c>
      <c r="AU281" s="203">
        <v>0</v>
      </c>
      <c r="AV281" s="83">
        <f t="shared" si="19"/>
        <v>1</v>
      </c>
      <c r="AW281" s="457" t="s">
        <v>74</v>
      </c>
      <c r="AX281" s="74" t="s">
        <v>95</v>
      </c>
      <c r="AY281" s="72" t="s">
        <v>2900</v>
      </c>
      <c r="AZ281" s="68" t="s">
        <v>66</v>
      </c>
      <c r="BA281" s="68" t="s">
        <v>66</v>
      </c>
    </row>
    <row r="282" spans="2:53" s="207" customFormat="1" ht="14.25" customHeight="1" x14ac:dyDescent="0.25">
      <c r="B282" s="68">
        <v>2024</v>
      </c>
      <c r="C282" s="68">
        <v>891780111</v>
      </c>
      <c r="D282" s="88" t="s">
        <v>64</v>
      </c>
      <c r="E282" s="74" t="s">
        <v>2901</v>
      </c>
      <c r="F282" s="72" t="s">
        <v>2902</v>
      </c>
      <c r="G282" s="314">
        <v>2023000100072</v>
      </c>
      <c r="H282" s="67" t="s">
        <v>72</v>
      </c>
      <c r="I282" s="68" t="s">
        <v>1521</v>
      </c>
      <c r="J282" s="74" t="s">
        <v>2903</v>
      </c>
      <c r="K282" s="203">
        <v>36129600</v>
      </c>
      <c r="L282" s="68" t="s">
        <v>67</v>
      </c>
      <c r="M282" s="72" t="s">
        <v>2904</v>
      </c>
      <c r="N282" s="459">
        <v>30394929</v>
      </c>
      <c r="O282" s="454" t="s">
        <v>2905</v>
      </c>
      <c r="P282" s="455">
        <v>45335</v>
      </c>
      <c r="Q282" s="203">
        <v>2122162432</v>
      </c>
      <c r="R282" s="455">
        <v>45391</v>
      </c>
      <c r="S282" s="203">
        <f>+K282</f>
        <v>36129600</v>
      </c>
      <c r="T282" s="67" t="s">
        <v>66</v>
      </c>
      <c r="U282" s="86">
        <v>16078654</v>
      </c>
      <c r="V282" s="72" t="s">
        <v>1524</v>
      </c>
      <c r="W282" s="455">
        <v>45391</v>
      </c>
      <c r="X282" s="455">
        <v>45391</v>
      </c>
      <c r="Y282" s="456" t="s">
        <v>74</v>
      </c>
      <c r="Z282" s="455">
        <v>45565</v>
      </c>
      <c r="AA282" s="251">
        <f t="shared" si="15"/>
        <v>174</v>
      </c>
      <c r="AB282" s="67">
        <v>0</v>
      </c>
      <c r="AC282" s="75">
        <v>0</v>
      </c>
      <c r="AD282" s="67">
        <v>0</v>
      </c>
      <c r="AE282" s="457" t="s">
        <v>74</v>
      </c>
      <c r="AF282" s="251">
        <f t="shared" si="16"/>
        <v>0</v>
      </c>
      <c r="AG282" s="67">
        <v>0</v>
      </c>
      <c r="AH282" s="67">
        <v>0</v>
      </c>
      <c r="AI282" s="457" t="s">
        <v>74</v>
      </c>
      <c r="AJ282" s="67">
        <v>0</v>
      </c>
      <c r="AK282" s="457" t="s">
        <v>74</v>
      </c>
      <c r="AL282" s="457" t="s">
        <v>74</v>
      </c>
      <c r="AM282" s="188">
        <f t="shared" si="17"/>
        <v>0</v>
      </c>
      <c r="AN282" s="463">
        <f>+K282+AC282-AH282</f>
        <v>36129600</v>
      </c>
      <c r="AO282" s="67" t="s">
        <v>94</v>
      </c>
      <c r="AP282" s="489">
        <v>0</v>
      </c>
      <c r="AQ282" s="67" t="s">
        <v>94</v>
      </c>
      <c r="AR282" s="74">
        <v>0</v>
      </c>
      <c r="AS282" s="457" t="s">
        <v>74</v>
      </c>
      <c r="AT282" s="496">
        <f t="shared" si="18"/>
        <v>36129600</v>
      </c>
      <c r="AU282" s="203">
        <v>0</v>
      </c>
      <c r="AV282" s="83">
        <f t="shared" si="19"/>
        <v>1</v>
      </c>
      <c r="AW282" s="457" t="s">
        <v>74</v>
      </c>
      <c r="AX282" s="74" t="s">
        <v>95</v>
      </c>
      <c r="AY282" s="458" t="s">
        <v>2906</v>
      </c>
      <c r="AZ282" s="68" t="s">
        <v>66</v>
      </c>
      <c r="BA282" s="68" t="s">
        <v>66</v>
      </c>
    </row>
    <row r="283" spans="2:53" s="207" customFormat="1" ht="14.25" customHeight="1" x14ac:dyDescent="0.25">
      <c r="B283" s="68">
        <v>2024</v>
      </c>
      <c r="C283" s="68">
        <v>891780111</v>
      </c>
      <c r="D283" s="88" t="s">
        <v>64</v>
      </c>
      <c r="E283" s="74" t="s">
        <v>2907</v>
      </c>
      <c r="F283" s="72" t="s">
        <v>2908</v>
      </c>
      <c r="G283" s="314">
        <v>0</v>
      </c>
      <c r="H283" s="67" t="s">
        <v>72</v>
      </c>
      <c r="I283" s="68" t="s">
        <v>723</v>
      </c>
      <c r="J283" s="74" t="s">
        <v>2909</v>
      </c>
      <c r="K283" s="203">
        <v>5000000</v>
      </c>
      <c r="L283" s="68" t="s">
        <v>67</v>
      </c>
      <c r="M283" s="453" t="s">
        <v>2910</v>
      </c>
      <c r="N283" s="72">
        <v>45592999</v>
      </c>
      <c r="O283" s="454">
        <v>757</v>
      </c>
      <c r="P283" s="455">
        <v>45371</v>
      </c>
      <c r="Q283" s="463">
        <v>100000000</v>
      </c>
      <c r="R283" s="455">
        <v>45392</v>
      </c>
      <c r="S283" s="203">
        <f>+K283</f>
        <v>5000000</v>
      </c>
      <c r="T283" s="67" t="s">
        <v>66</v>
      </c>
      <c r="U283" s="86">
        <v>1082851808</v>
      </c>
      <c r="V283" s="72" t="s">
        <v>1623</v>
      </c>
      <c r="W283" s="455">
        <v>45392</v>
      </c>
      <c r="X283" s="455">
        <v>45392</v>
      </c>
      <c r="Y283" s="456" t="s">
        <v>74</v>
      </c>
      <c r="Z283" s="455">
        <v>45421</v>
      </c>
      <c r="AA283" s="251">
        <f t="shared" si="15"/>
        <v>29</v>
      </c>
      <c r="AB283" s="67">
        <v>0</v>
      </c>
      <c r="AC283" s="75">
        <v>0</v>
      </c>
      <c r="AD283" s="67">
        <v>0</v>
      </c>
      <c r="AE283" s="457" t="s">
        <v>74</v>
      </c>
      <c r="AF283" s="251">
        <f t="shared" si="16"/>
        <v>0</v>
      </c>
      <c r="AG283" s="67">
        <v>0</v>
      </c>
      <c r="AH283" s="67">
        <v>0</v>
      </c>
      <c r="AI283" s="457" t="s">
        <v>74</v>
      </c>
      <c r="AJ283" s="67">
        <v>0</v>
      </c>
      <c r="AK283" s="457" t="s">
        <v>74</v>
      </c>
      <c r="AL283" s="457" t="s">
        <v>74</v>
      </c>
      <c r="AM283" s="188">
        <f t="shared" si="17"/>
        <v>0</v>
      </c>
      <c r="AN283" s="463">
        <f>+K283+AC283-AH283</f>
        <v>5000000</v>
      </c>
      <c r="AO283" s="67" t="s">
        <v>66</v>
      </c>
      <c r="AP283" s="489">
        <v>5000000</v>
      </c>
      <c r="AQ283" s="67" t="s">
        <v>94</v>
      </c>
      <c r="AR283" s="74">
        <v>0</v>
      </c>
      <c r="AS283" s="457" t="s">
        <v>74</v>
      </c>
      <c r="AT283" s="496">
        <f t="shared" si="18"/>
        <v>5000000</v>
      </c>
      <c r="AU283" s="203">
        <v>0</v>
      </c>
      <c r="AV283" s="83">
        <f t="shared" si="19"/>
        <v>1</v>
      </c>
      <c r="AW283" s="457" t="s">
        <v>74</v>
      </c>
      <c r="AX283" s="74" t="s">
        <v>80</v>
      </c>
      <c r="AY283" s="458" t="s">
        <v>2911</v>
      </c>
      <c r="AZ283" s="68" t="s">
        <v>66</v>
      </c>
      <c r="BA283" s="68" t="s">
        <v>66</v>
      </c>
    </row>
    <row r="284" spans="2:53" s="207" customFormat="1" ht="14.25" customHeight="1" x14ac:dyDescent="0.25">
      <c r="B284" s="68">
        <v>2024</v>
      </c>
      <c r="C284" s="68">
        <v>891780111</v>
      </c>
      <c r="D284" s="88" t="s">
        <v>64</v>
      </c>
      <c r="E284" s="74" t="s">
        <v>2912</v>
      </c>
      <c r="F284" s="72" t="s">
        <v>2913</v>
      </c>
      <c r="G284" s="314">
        <v>0</v>
      </c>
      <c r="H284" s="67" t="s">
        <v>72</v>
      </c>
      <c r="I284" s="68" t="s">
        <v>723</v>
      </c>
      <c r="J284" s="74" t="s">
        <v>2914</v>
      </c>
      <c r="K284" s="203">
        <v>29055860</v>
      </c>
      <c r="L284" s="68" t="s">
        <v>67</v>
      </c>
      <c r="M284" s="453" t="s">
        <v>2915</v>
      </c>
      <c r="N284" s="72">
        <v>1082861993</v>
      </c>
      <c r="O284" s="454">
        <v>380</v>
      </c>
      <c r="P284" s="455">
        <v>45338</v>
      </c>
      <c r="Q284" s="203">
        <v>92978545.349999994</v>
      </c>
      <c r="R284" s="455">
        <v>45392</v>
      </c>
      <c r="S284" s="203">
        <f>+K284</f>
        <v>29055860</v>
      </c>
      <c r="T284" s="67" t="s">
        <v>66</v>
      </c>
      <c r="U284" s="86">
        <v>19474750</v>
      </c>
      <c r="V284" s="72" t="s">
        <v>1499</v>
      </c>
      <c r="W284" s="455">
        <v>45392</v>
      </c>
      <c r="X284" s="455">
        <v>45392</v>
      </c>
      <c r="Y284" s="456" t="s">
        <v>74</v>
      </c>
      <c r="Z284" s="455">
        <v>45565</v>
      </c>
      <c r="AA284" s="251">
        <f t="shared" si="15"/>
        <v>173</v>
      </c>
      <c r="AB284" s="67">
        <v>0</v>
      </c>
      <c r="AC284" s="75">
        <v>0</v>
      </c>
      <c r="AD284" s="67">
        <v>0</v>
      </c>
      <c r="AE284" s="457" t="s">
        <v>74</v>
      </c>
      <c r="AF284" s="251">
        <f t="shared" si="16"/>
        <v>0</v>
      </c>
      <c r="AG284" s="67">
        <v>0</v>
      </c>
      <c r="AH284" s="67">
        <v>0</v>
      </c>
      <c r="AI284" s="457" t="s">
        <v>74</v>
      </c>
      <c r="AJ284" s="67">
        <v>0</v>
      </c>
      <c r="AK284" s="457" t="s">
        <v>74</v>
      </c>
      <c r="AL284" s="457" t="s">
        <v>74</v>
      </c>
      <c r="AM284" s="188">
        <f t="shared" si="17"/>
        <v>0</v>
      </c>
      <c r="AN284" s="463">
        <f>+K284+AC284-AH284</f>
        <v>29055860</v>
      </c>
      <c r="AO284" s="67" t="s">
        <v>94</v>
      </c>
      <c r="AP284" s="489">
        <v>0</v>
      </c>
      <c r="AQ284" s="67" t="s">
        <v>94</v>
      </c>
      <c r="AR284" s="74">
        <v>0</v>
      </c>
      <c r="AS284" s="457" t="s">
        <v>74</v>
      </c>
      <c r="AT284" s="496">
        <f t="shared" si="18"/>
        <v>18733383</v>
      </c>
      <c r="AU284" s="203">
        <v>10322477</v>
      </c>
      <c r="AV284" s="83">
        <f t="shared" si="19"/>
        <v>0.64473682761411988</v>
      </c>
      <c r="AW284" s="457" t="s">
        <v>74</v>
      </c>
      <c r="AX284" s="74" t="s">
        <v>95</v>
      </c>
      <c r="AY284" s="458" t="s">
        <v>2916</v>
      </c>
      <c r="AZ284" s="68" t="s">
        <v>66</v>
      </c>
      <c r="BA284" s="68" t="s">
        <v>66</v>
      </c>
    </row>
    <row r="285" spans="2:53" s="207" customFormat="1" ht="14.25" customHeight="1" x14ac:dyDescent="0.25">
      <c r="B285" s="68">
        <v>2024</v>
      </c>
      <c r="C285" s="68">
        <v>891780111</v>
      </c>
      <c r="D285" s="88" t="s">
        <v>64</v>
      </c>
      <c r="E285" s="74" t="s">
        <v>2917</v>
      </c>
      <c r="F285" s="72" t="s">
        <v>2918</v>
      </c>
      <c r="G285" s="314">
        <v>0</v>
      </c>
      <c r="H285" s="67" t="s">
        <v>72</v>
      </c>
      <c r="I285" s="68" t="s">
        <v>723</v>
      </c>
      <c r="J285" s="74" t="s">
        <v>2919</v>
      </c>
      <c r="K285" s="203">
        <v>4944350</v>
      </c>
      <c r="L285" s="68" t="s">
        <v>67</v>
      </c>
      <c r="M285" s="453" t="s">
        <v>2920</v>
      </c>
      <c r="N285" s="72">
        <v>1083027316</v>
      </c>
      <c r="O285" s="454">
        <v>482</v>
      </c>
      <c r="P285" s="455">
        <v>45348</v>
      </c>
      <c r="Q285" s="203">
        <v>396558147</v>
      </c>
      <c r="R285" s="455">
        <v>45397</v>
      </c>
      <c r="S285" s="203">
        <f>+K285</f>
        <v>4944350</v>
      </c>
      <c r="T285" s="67" t="s">
        <v>66</v>
      </c>
      <c r="U285" s="86">
        <v>57466882</v>
      </c>
      <c r="V285" s="72" t="s">
        <v>1859</v>
      </c>
      <c r="W285" s="455">
        <v>45397</v>
      </c>
      <c r="X285" s="455">
        <v>45397</v>
      </c>
      <c r="Y285" s="456" t="s">
        <v>74</v>
      </c>
      <c r="Z285" s="455">
        <v>45473</v>
      </c>
      <c r="AA285" s="251">
        <f t="shared" si="15"/>
        <v>76</v>
      </c>
      <c r="AB285" s="67">
        <v>0</v>
      </c>
      <c r="AC285" s="75">
        <v>0</v>
      </c>
      <c r="AD285" s="67">
        <v>0</v>
      </c>
      <c r="AE285" s="457" t="s">
        <v>74</v>
      </c>
      <c r="AF285" s="251">
        <f t="shared" si="16"/>
        <v>0</v>
      </c>
      <c r="AG285" s="67">
        <v>0</v>
      </c>
      <c r="AH285" s="67">
        <v>0</v>
      </c>
      <c r="AI285" s="457" t="s">
        <v>74</v>
      </c>
      <c r="AJ285" s="67">
        <v>0</v>
      </c>
      <c r="AK285" s="457" t="s">
        <v>74</v>
      </c>
      <c r="AL285" s="457" t="s">
        <v>74</v>
      </c>
      <c r="AM285" s="188">
        <f t="shared" si="17"/>
        <v>0</v>
      </c>
      <c r="AN285" s="463">
        <f>+K285+AC285-AH285</f>
        <v>4944350</v>
      </c>
      <c r="AO285" s="67" t="s">
        <v>94</v>
      </c>
      <c r="AP285" s="489">
        <v>0</v>
      </c>
      <c r="AQ285" s="67" t="s">
        <v>94</v>
      </c>
      <c r="AR285" s="74">
        <v>0</v>
      </c>
      <c r="AS285" s="457" t="s">
        <v>74</v>
      </c>
      <c r="AT285" s="496">
        <f t="shared" si="18"/>
        <v>3296234</v>
      </c>
      <c r="AU285" s="203">
        <v>1648116</v>
      </c>
      <c r="AV285" s="83">
        <f t="shared" si="19"/>
        <v>0.66666680150070279</v>
      </c>
      <c r="AW285" s="457" t="s">
        <v>74</v>
      </c>
      <c r="AX285" s="74" t="s">
        <v>95</v>
      </c>
      <c r="AY285" s="458" t="s">
        <v>2921</v>
      </c>
      <c r="AZ285" s="68" t="s">
        <v>66</v>
      </c>
      <c r="BA285" s="68" t="s">
        <v>66</v>
      </c>
    </row>
    <row r="286" spans="2:53" s="207" customFormat="1" ht="14.25" customHeight="1" x14ac:dyDescent="0.25">
      <c r="B286" s="68">
        <v>2024</v>
      </c>
      <c r="C286" s="68">
        <v>891780111</v>
      </c>
      <c r="D286" s="88" t="s">
        <v>64</v>
      </c>
      <c r="E286" s="74" t="s">
        <v>2922</v>
      </c>
      <c r="F286" s="72" t="s">
        <v>2923</v>
      </c>
      <c r="G286" s="314">
        <v>0</v>
      </c>
      <c r="H286" s="67" t="s">
        <v>72</v>
      </c>
      <c r="I286" s="68" t="s">
        <v>723</v>
      </c>
      <c r="J286" s="74" t="s">
        <v>2924</v>
      </c>
      <c r="K286" s="203">
        <v>9290000</v>
      </c>
      <c r="L286" s="68" t="s">
        <v>67</v>
      </c>
      <c r="M286" s="453" t="s">
        <v>2925</v>
      </c>
      <c r="N286" s="72">
        <v>40935960</v>
      </c>
      <c r="O286" s="454">
        <v>872</v>
      </c>
      <c r="P286" s="455">
        <v>45391</v>
      </c>
      <c r="Q286" s="203">
        <v>39760000</v>
      </c>
      <c r="R286" s="455">
        <v>45400</v>
      </c>
      <c r="S286" s="203">
        <f>+K286</f>
        <v>9290000</v>
      </c>
      <c r="T286" s="67" t="s">
        <v>66</v>
      </c>
      <c r="U286" s="86">
        <v>85477077</v>
      </c>
      <c r="V286" s="72" t="s">
        <v>2926</v>
      </c>
      <c r="W286" s="455">
        <v>45400</v>
      </c>
      <c r="X286" s="455">
        <v>45400</v>
      </c>
      <c r="Y286" s="456" t="s">
        <v>74</v>
      </c>
      <c r="Z286" s="455">
        <v>45522</v>
      </c>
      <c r="AA286" s="251">
        <f t="shared" si="15"/>
        <v>122</v>
      </c>
      <c r="AB286" s="67">
        <v>0</v>
      </c>
      <c r="AC286" s="75">
        <v>0</v>
      </c>
      <c r="AD286" s="67">
        <v>0</v>
      </c>
      <c r="AE286" s="457" t="s">
        <v>74</v>
      </c>
      <c r="AF286" s="251">
        <f t="shared" si="16"/>
        <v>0</v>
      </c>
      <c r="AG286" s="67">
        <v>0</v>
      </c>
      <c r="AH286" s="67">
        <v>0</v>
      </c>
      <c r="AI286" s="457" t="s">
        <v>74</v>
      </c>
      <c r="AJ286" s="67">
        <v>0</v>
      </c>
      <c r="AK286" s="457" t="s">
        <v>74</v>
      </c>
      <c r="AL286" s="457" t="s">
        <v>74</v>
      </c>
      <c r="AM286" s="188">
        <f t="shared" si="17"/>
        <v>0</v>
      </c>
      <c r="AN286" s="463">
        <f>+K286+AC286-AH286</f>
        <v>9290000</v>
      </c>
      <c r="AO286" s="67" t="s">
        <v>66</v>
      </c>
      <c r="AP286" s="489">
        <v>9290000</v>
      </c>
      <c r="AQ286" s="67" t="s">
        <v>94</v>
      </c>
      <c r="AR286" s="74">
        <v>0</v>
      </c>
      <c r="AS286" s="457" t="s">
        <v>74</v>
      </c>
      <c r="AT286" s="496">
        <f t="shared" si="18"/>
        <v>9290000</v>
      </c>
      <c r="AU286" s="203">
        <v>0</v>
      </c>
      <c r="AV286" s="83">
        <f t="shared" si="19"/>
        <v>1</v>
      </c>
      <c r="AW286" s="457" t="s">
        <v>74</v>
      </c>
      <c r="AX286" s="74" t="s">
        <v>95</v>
      </c>
      <c r="AY286" s="458" t="s">
        <v>2927</v>
      </c>
      <c r="AZ286" s="68" t="s">
        <v>66</v>
      </c>
      <c r="BA286" s="68" t="s">
        <v>66</v>
      </c>
    </row>
    <row r="287" spans="2:53" s="207" customFormat="1" ht="14.25" customHeight="1" x14ac:dyDescent="0.25">
      <c r="B287" s="68">
        <v>2024</v>
      </c>
      <c r="C287" s="68">
        <v>891780111</v>
      </c>
      <c r="D287" s="88" t="s">
        <v>64</v>
      </c>
      <c r="E287" s="74" t="s">
        <v>2928</v>
      </c>
      <c r="F287" s="72" t="s">
        <v>2929</v>
      </c>
      <c r="G287" s="314">
        <v>0</v>
      </c>
      <c r="H287" s="67" t="s">
        <v>72</v>
      </c>
      <c r="I287" s="68" t="s">
        <v>723</v>
      </c>
      <c r="J287" s="74" t="s">
        <v>2930</v>
      </c>
      <c r="K287" s="203">
        <v>4400000</v>
      </c>
      <c r="L287" s="68" t="s">
        <v>67</v>
      </c>
      <c r="M287" s="453" t="s">
        <v>2931</v>
      </c>
      <c r="N287" s="72">
        <v>1085178491</v>
      </c>
      <c r="O287" s="454">
        <v>793</v>
      </c>
      <c r="P287" s="455">
        <v>45373</v>
      </c>
      <c r="Q287" s="203">
        <v>6100000</v>
      </c>
      <c r="R287" s="455">
        <v>45400</v>
      </c>
      <c r="S287" s="203">
        <f>+K287</f>
        <v>4400000</v>
      </c>
      <c r="T287" s="67" t="s">
        <v>66</v>
      </c>
      <c r="U287" s="86">
        <v>7632967</v>
      </c>
      <c r="V287" s="72" t="s">
        <v>2932</v>
      </c>
      <c r="W287" s="455">
        <v>45400</v>
      </c>
      <c r="X287" s="455">
        <v>45400</v>
      </c>
      <c r="Y287" s="456" t="s">
        <v>74</v>
      </c>
      <c r="Z287" s="455">
        <v>45460</v>
      </c>
      <c r="AA287" s="251">
        <f t="shared" ref="AA287:AA350" si="20">+IF(Y287="1800-01-01",Z287-X287,Z287-Y287)</f>
        <v>60</v>
      </c>
      <c r="AB287" s="67">
        <v>0</v>
      </c>
      <c r="AC287" s="75">
        <v>0</v>
      </c>
      <c r="AD287" s="67">
        <v>0</v>
      </c>
      <c r="AE287" s="457" t="s">
        <v>74</v>
      </c>
      <c r="AF287" s="251">
        <f t="shared" ref="AF287:AF350" si="21">+IF(AE287="1800-01-01",0,AE287-Z287)</f>
        <v>0</v>
      </c>
      <c r="AG287" s="67">
        <v>0</v>
      </c>
      <c r="AH287" s="67">
        <v>0</v>
      </c>
      <c r="AI287" s="457" t="s">
        <v>74</v>
      </c>
      <c r="AJ287" s="67">
        <v>0</v>
      </c>
      <c r="AK287" s="457" t="s">
        <v>74</v>
      </c>
      <c r="AL287" s="457" t="s">
        <v>74</v>
      </c>
      <c r="AM287" s="188">
        <f t="shared" ref="AM287:AM350" si="22">+IF(AK287="1800-01-01",0,AL287-AK287)</f>
        <v>0</v>
      </c>
      <c r="AN287" s="463">
        <f>+K287+AC287-AH287</f>
        <v>4400000</v>
      </c>
      <c r="AO287" s="67" t="s">
        <v>66</v>
      </c>
      <c r="AP287" s="489">
        <v>4400000</v>
      </c>
      <c r="AQ287" s="67" t="s">
        <v>94</v>
      </c>
      <c r="AR287" s="74">
        <v>0</v>
      </c>
      <c r="AS287" s="457" t="s">
        <v>74</v>
      </c>
      <c r="AT287" s="496">
        <f t="shared" ref="AT287:AT350" si="23">+AN287-AU287</f>
        <v>4400000</v>
      </c>
      <c r="AU287" s="203">
        <v>0</v>
      </c>
      <c r="AV287" s="83">
        <f t="shared" ref="AV287:AV350" si="24">+IFERROR(AT287/AN287,"_")</f>
        <v>1</v>
      </c>
      <c r="AW287" s="457" t="s">
        <v>74</v>
      </c>
      <c r="AX287" s="74" t="s">
        <v>80</v>
      </c>
      <c r="AY287" s="458" t="s">
        <v>2933</v>
      </c>
      <c r="AZ287" s="68" t="s">
        <v>66</v>
      </c>
      <c r="BA287" s="68" t="s">
        <v>66</v>
      </c>
    </row>
    <row r="288" spans="2:53" s="207" customFormat="1" ht="14.25" customHeight="1" x14ac:dyDescent="0.25">
      <c r="B288" s="68">
        <v>2024</v>
      </c>
      <c r="C288" s="68">
        <v>891780111</v>
      </c>
      <c r="D288" s="88" t="s">
        <v>64</v>
      </c>
      <c r="E288" s="74" t="s">
        <v>2934</v>
      </c>
      <c r="F288" s="72" t="s">
        <v>2935</v>
      </c>
      <c r="G288" s="314">
        <v>0</v>
      </c>
      <c r="H288" s="67" t="s">
        <v>72</v>
      </c>
      <c r="I288" s="68" t="s">
        <v>723</v>
      </c>
      <c r="J288" s="74" t="s">
        <v>2936</v>
      </c>
      <c r="K288" s="203">
        <v>14055857.82</v>
      </c>
      <c r="L288" s="68" t="s">
        <v>67</v>
      </c>
      <c r="M288" s="453" t="s">
        <v>2937</v>
      </c>
      <c r="N288" s="72">
        <v>1007692959</v>
      </c>
      <c r="O288" s="454">
        <v>380</v>
      </c>
      <c r="P288" s="455">
        <v>45338</v>
      </c>
      <c r="Q288" s="203">
        <v>92978545.349999994</v>
      </c>
      <c r="R288" s="455">
        <v>45405</v>
      </c>
      <c r="S288" s="203">
        <f>+K288</f>
        <v>14055857.82</v>
      </c>
      <c r="T288" s="67" t="s">
        <v>66</v>
      </c>
      <c r="U288" s="86">
        <v>19474750</v>
      </c>
      <c r="V288" s="72" t="s">
        <v>1499</v>
      </c>
      <c r="W288" s="455">
        <v>45405</v>
      </c>
      <c r="X288" s="455">
        <v>45405</v>
      </c>
      <c r="Y288" s="456" t="s">
        <v>74</v>
      </c>
      <c r="Z288" s="455">
        <v>45565</v>
      </c>
      <c r="AA288" s="251">
        <f t="shared" si="20"/>
        <v>160</v>
      </c>
      <c r="AB288" s="67">
        <v>0</v>
      </c>
      <c r="AC288" s="75">
        <v>0</v>
      </c>
      <c r="AD288" s="67">
        <v>0</v>
      </c>
      <c r="AE288" s="457" t="s">
        <v>74</v>
      </c>
      <c r="AF288" s="251">
        <f t="shared" si="21"/>
        <v>0</v>
      </c>
      <c r="AG288" s="67">
        <v>0</v>
      </c>
      <c r="AH288" s="67">
        <v>0</v>
      </c>
      <c r="AI288" s="457" t="s">
        <v>74</v>
      </c>
      <c r="AJ288" s="67">
        <v>0</v>
      </c>
      <c r="AK288" s="457" t="s">
        <v>74</v>
      </c>
      <c r="AL288" s="457" t="s">
        <v>74</v>
      </c>
      <c r="AM288" s="188">
        <f t="shared" si="22"/>
        <v>0</v>
      </c>
      <c r="AN288" s="463">
        <f>+K288+AC288-AH288</f>
        <v>14055857.82</v>
      </c>
      <c r="AO288" s="67" t="s">
        <v>94</v>
      </c>
      <c r="AP288" s="489">
        <v>0</v>
      </c>
      <c r="AQ288" s="67" t="s">
        <v>94</v>
      </c>
      <c r="AR288" s="74">
        <v>0</v>
      </c>
      <c r="AS288" s="457" t="s">
        <v>74</v>
      </c>
      <c r="AT288" s="496">
        <f t="shared" si="23"/>
        <v>14055857.82</v>
      </c>
      <c r="AU288" s="203">
        <v>0</v>
      </c>
      <c r="AV288" s="83">
        <f t="shared" si="24"/>
        <v>1</v>
      </c>
      <c r="AW288" s="457" t="s">
        <v>74</v>
      </c>
      <c r="AX288" s="74" t="s">
        <v>95</v>
      </c>
      <c r="AY288" s="458" t="s">
        <v>2938</v>
      </c>
      <c r="AZ288" s="68" t="s">
        <v>66</v>
      </c>
      <c r="BA288" s="68" t="s">
        <v>66</v>
      </c>
    </row>
    <row r="289" spans="2:53" s="207" customFormat="1" ht="14.25" customHeight="1" x14ac:dyDescent="0.25">
      <c r="B289" s="68">
        <v>2024</v>
      </c>
      <c r="C289" s="68">
        <v>891780111</v>
      </c>
      <c r="D289" s="88" t="s">
        <v>64</v>
      </c>
      <c r="E289" s="74" t="s">
        <v>2939</v>
      </c>
      <c r="F289" s="72" t="s">
        <v>2940</v>
      </c>
      <c r="G289" s="314">
        <v>2023000100072</v>
      </c>
      <c r="H289" s="67" t="s">
        <v>72</v>
      </c>
      <c r="I289" s="68" t="s">
        <v>1521</v>
      </c>
      <c r="J289" s="74" t="s">
        <v>2941</v>
      </c>
      <c r="K289" s="203">
        <v>41615184</v>
      </c>
      <c r="L289" s="68" t="s">
        <v>67</v>
      </c>
      <c r="M289" s="453" t="s">
        <v>2942</v>
      </c>
      <c r="N289" s="72">
        <v>1077966653</v>
      </c>
      <c r="O289" s="454">
        <v>174</v>
      </c>
      <c r="P289" s="455">
        <v>45335</v>
      </c>
      <c r="Q289" s="203">
        <v>2122162432</v>
      </c>
      <c r="R289" s="455">
        <v>45405</v>
      </c>
      <c r="S289" s="203">
        <f>+K289</f>
        <v>41615184</v>
      </c>
      <c r="T289" s="67" t="s">
        <v>66</v>
      </c>
      <c r="U289" s="86">
        <v>16078654</v>
      </c>
      <c r="V289" s="72" t="s">
        <v>1524</v>
      </c>
      <c r="W289" s="455">
        <v>45405</v>
      </c>
      <c r="X289" s="455">
        <v>45405</v>
      </c>
      <c r="Y289" s="456" t="s">
        <v>74</v>
      </c>
      <c r="Z289" s="455">
        <v>45586</v>
      </c>
      <c r="AA289" s="251">
        <f t="shared" si="20"/>
        <v>181</v>
      </c>
      <c r="AB289" s="67">
        <v>0</v>
      </c>
      <c r="AC289" s="75">
        <v>0</v>
      </c>
      <c r="AD289" s="67">
        <v>0</v>
      </c>
      <c r="AE289" s="457" t="s">
        <v>74</v>
      </c>
      <c r="AF289" s="251">
        <f t="shared" si="21"/>
        <v>0</v>
      </c>
      <c r="AG289" s="67">
        <v>0</v>
      </c>
      <c r="AH289" s="67">
        <v>0</v>
      </c>
      <c r="AI289" s="457" t="s">
        <v>74</v>
      </c>
      <c r="AJ289" s="67">
        <v>0</v>
      </c>
      <c r="AK289" s="457" t="s">
        <v>74</v>
      </c>
      <c r="AL289" s="457" t="s">
        <v>74</v>
      </c>
      <c r="AM289" s="188">
        <f t="shared" si="22"/>
        <v>0</v>
      </c>
      <c r="AN289" s="463">
        <f>+K289+AC289-AH289</f>
        <v>41615184</v>
      </c>
      <c r="AO289" s="67" t="s">
        <v>94</v>
      </c>
      <c r="AP289" s="489">
        <v>0</v>
      </c>
      <c r="AQ289" s="67" t="s">
        <v>94</v>
      </c>
      <c r="AR289" s="74">
        <v>0</v>
      </c>
      <c r="AS289" s="457" t="s">
        <v>74</v>
      </c>
      <c r="AT289" s="496">
        <f t="shared" si="23"/>
        <v>6935864</v>
      </c>
      <c r="AU289" s="203">
        <v>34679320</v>
      </c>
      <c r="AV289" s="83">
        <f t="shared" si="24"/>
        <v>0.16666666666666666</v>
      </c>
      <c r="AW289" s="457" t="s">
        <v>74</v>
      </c>
      <c r="AX289" s="74" t="s">
        <v>95</v>
      </c>
      <c r="AY289" s="458" t="s">
        <v>2943</v>
      </c>
      <c r="AZ289" s="68" t="s">
        <v>66</v>
      </c>
      <c r="BA289" s="68" t="s">
        <v>66</v>
      </c>
    </row>
    <row r="290" spans="2:53" s="207" customFormat="1" ht="14.25" customHeight="1" x14ac:dyDescent="0.25">
      <c r="B290" s="68">
        <v>2024</v>
      </c>
      <c r="C290" s="68">
        <v>891780111</v>
      </c>
      <c r="D290" s="88" t="s">
        <v>64</v>
      </c>
      <c r="E290" s="74" t="s">
        <v>2944</v>
      </c>
      <c r="F290" s="72" t="s">
        <v>2945</v>
      </c>
      <c r="G290" s="314">
        <v>0</v>
      </c>
      <c r="H290" s="67" t="s">
        <v>72</v>
      </c>
      <c r="I290" s="68" t="s">
        <v>723</v>
      </c>
      <c r="J290" s="74" t="s">
        <v>2946</v>
      </c>
      <c r="K290" s="203">
        <v>14193100</v>
      </c>
      <c r="L290" s="68" t="s">
        <v>67</v>
      </c>
      <c r="M290" s="453" t="s">
        <v>2947</v>
      </c>
      <c r="N290" s="72">
        <v>1082862229</v>
      </c>
      <c r="O290" s="454">
        <v>482</v>
      </c>
      <c r="P290" s="455">
        <v>45348</v>
      </c>
      <c r="Q290" s="203">
        <v>396558147</v>
      </c>
      <c r="R290" s="455">
        <v>45406</v>
      </c>
      <c r="S290" s="203">
        <f>+K290</f>
        <v>14193100</v>
      </c>
      <c r="T290" s="67" t="s">
        <v>66</v>
      </c>
      <c r="U290" s="86">
        <v>57466882</v>
      </c>
      <c r="V290" s="72" t="s">
        <v>2948</v>
      </c>
      <c r="W290" s="455">
        <v>45406</v>
      </c>
      <c r="X290" s="455">
        <v>45406</v>
      </c>
      <c r="Y290" s="456" t="s">
        <v>74</v>
      </c>
      <c r="Z290" s="455">
        <v>45473</v>
      </c>
      <c r="AA290" s="251">
        <f t="shared" si="20"/>
        <v>67</v>
      </c>
      <c r="AB290" s="67">
        <v>0</v>
      </c>
      <c r="AC290" s="75">
        <v>0</v>
      </c>
      <c r="AD290" s="67">
        <v>0</v>
      </c>
      <c r="AE290" s="457" t="s">
        <v>74</v>
      </c>
      <c r="AF290" s="251">
        <f t="shared" si="21"/>
        <v>0</v>
      </c>
      <c r="AG290" s="67">
        <v>0</v>
      </c>
      <c r="AH290" s="67">
        <v>0</v>
      </c>
      <c r="AI290" s="457" t="s">
        <v>74</v>
      </c>
      <c r="AJ290" s="67">
        <v>0</v>
      </c>
      <c r="AK290" s="457" t="s">
        <v>74</v>
      </c>
      <c r="AL290" s="457" t="s">
        <v>74</v>
      </c>
      <c r="AM290" s="188">
        <f t="shared" si="22"/>
        <v>0</v>
      </c>
      <c r="AN290" s="463">
        <f>+K290+AC290-AH290</f>
        <v>14193100</v>
      </c>
      <c r="AO290" s="67" t="s">
        <v>94</v>
      </c>
      <c r="AP290" s="489">
        <v>0</v>
      </c>
      <c r="AQ290" s="67" t="s">
        <v>94</v>
      </c>
      <c r="AR290" s="74">
        <v>0</v>
      </c>
      <c r="AS290" s="457" t="s">
        <v>74</v>
      </c>
      <c r="AT290" s="496">
        <f t="shared" si="23"/>
        <v>14193100</v>
      </c>
      <c r="AU290" s="203">
        <v>0</v>
      </c>
      <c r="AV290" s="83">
        <f t="shared" si="24"/>
        <v>1</v>
      </c>
      <c r="AW290" s="457" t="s">
        <v>74</v>
      </c>
      <c r="AX290" s="74" t="s">
        <v>80</v>
      </c>
      <c r="AY290" s="458" t="s">
        <v>2949</v>
      </c>
      <c r="AZ290" s="68" t="s">
        <v>66</v>
      </c>
      <c r="BA290" s="68" t="s">
        <v>66</v>
      </c>
    </row>
    <row r="291" spans="2:53" s="207" customFormat="1" ht="14.25" customHeight="1" x14ac:dyDescent="0.25">
      <c r="B291" s="68">
        <v>2024</v>
      </c>
      <c r="C291" s="68">
        <v>891780111</v>
      </c>
      <c r="D291" s="88" t="s">
        <v>64</v>
      </c>
      <c r="E291" s="74" t="s">
        <v>2950</v>
      </c>
      <c r="F291" s="72" t="s">
        <v>2951</v>
      </c>
      <c r="G291" s="314">
        <v>0</v>
      </c>
      <c r="H291" s="67" t="s">
        <v>72</v>
      </c>
      <c r="I291" s="68" t="s">
        <v>723</v>
      </c>
      <c r="J291" s="74" t="s">
        <v>2952</v>
      </c>
      <c r="K291" s="203">
        <v>6440000</v>
      </c>
      <c r="L291" s="68" t="s">
        <v>67</v>
      </c>
      <c r="M291" s="453" t="s">
        <v>2953</v>
      </c>
      <c r="N291" s="72">
        <v>1083022620</v>
      </c>
      <c r="O291" s="454">
        <v>34</v>
      </c>
      <c r="P291" s="455">
        <v>45306</v>
      </c>
      <c r="Q291" s="203">
        <v>305400000</v>
      </c>
      <c r="R291" s="455">
        <v>45406</v>
      </c>
      <c r="S291" s="203">
        <f>+K291</f>
        <v>6440000</v>
      </c>
      <c r="T291" s="67" t="s">
        <v>66</v>
      </c>
      <c r="U291" s="86">
        <v>1082903415</v>
      </c>
      <c r="V291" s="72" t="s">
        <v>2281</v>
      </c>
      <c r="W291" s="455">
        <v>45406</v>
      </c>
      <c r="X291" s="455">
        <v>45406</v>
      </c>
      <c r="Y291" s="456" t="s">
        <v>74</v>
      </c>
      <c r="Z291" s="455">
        <v>45473</v>
      </c>
      <c r="AA291" s="251">
        <f t="shared" si="20"/>
        <v>67</v>
      </c>
      <c r="AB291" s="67">
        <v>0</v>
      </c>
      <c r="AC291" s="75">
        <v>0</v>
      </c>
      <c r="AD291" s="67">
        <v>0</v>
      </c>
      <c r="AE291" s="457" t="s">
        <v>74</v>
      </c>
      <c r="AF291" s="251">
        <f t="shared" si="21"/>
        <v>0</v>
      </c>
      <c r="AG291" s="67">
        <v>0</v>
      </c>
      <c r="AH291" s="67">
        <v>0</v>
      </c>
      <c r="AI291" s="457" t="s">
        <v>74</v>
      </c>
      <c r="AJ291" s="67">
        <v>0</v>
      </c>
      <c r="AK291" s="457" t="s">
        <v>74</v>
      </c>
      <c r="AL291" s="457" t="s">
        <v>74</v>
      </c>
      <c r="AM291" s="188">
        <f t="shared" si="22"/>
        <v>0</v>
      </c>
      <c r="AN291" s="463">
        <f>+K291+AC291-AH291</f>
        <v>6440000</v>
      </c>
      <c r="AO291" s="67" t="s">
        <v>66</v>
      </c>
      <c r="AP291" s="489">
        <v>6440000</v>
      </c>
      <c r="AQ291" s="67" t="s">
        <v>94</v>
      </c>
      <c r="AR291" s="74">
        <v>0</v>
      </c>
      <c r="AS291" s="457" t="s">
        <v>74</v>
      </c>
      <c r="AT291" s="496">
        <f t="shared" si="23"/>
        <v>6440000</v>
      </c>
      <c r="AU291" s="203">
        <v>0</v>
      </c>
      <c r="AV291" s="83">
        <f t="shared" si="24"/>
        <v>1</v>
      </c>
      <c r="AW291" s="457" t="s">
        <v>74</v>
      </c>
      <c r="AX291" s="74" t="s">
        <v>80</v>
      </c>
      <c r="AY291" s="458" t="s">
        <v>2954</v>
      </c>
      <c r="AZ291" s="68" t="s">
        <v>66</v>
      </c>
      <c r="BA291" s="68" t="s">
        <v>66</v>
      </c>
    </row>
    <row r="292" spans="2:53" s="207" customFormat="1" ht="14.25" customHeight="1" x14ac:dyDescent="0.25">
      <c r="B292" s="68">
        <v>2024</v>
      </c>
      <c r="C292" s="68">
        <v>891780111</v>
      </c>
      <c r="D292" s="88" t="s">
        <v>64</v>
      </c>
      <c r="E292" s="74" t="s">
        <v>2955</v>
      </c>
      <c r="F292" s="72" t="s">
        <v>2956</v>
      </c>
      <c r="G292" s="314">
        <v>0</v>
      </c>
      <c r="H292" s="67" t="s">
        <v>72</v>
      </c>
      <c r="I292" s="68" t="s">
        <v>723</v>
      </c>
      <c r="J292" s="74" t="s">
        <v>2957</v>
      </c>
      <c r="K292" s="203">
        <v>6000000</v>
      </c>
      <c r="L292" s="68" t="s">
        <v>67</v>
      </c>
      <c r="M292" s="453" t="s">
        <v>2958</v>
      </c>
      <c r="N292" s="72">
        <v>1082926115</v>
      </c>
      <c r="O292" s="454">
        <v>710</v>
      </c>
      <c r="P292" s="455">
        <v>45369</v>
      </c>
      <c r="Q292" s="203">
        <v>524300000</v>
      </c>
      <c r="R292" s="455">
        <v>45406</v>
      </c>
      <c r="S292" s="203">
        <f>+K292</f>
        <v>6000000</v>
      </c>
      <c r="T292" s="67" t="s">
        <v>66</v>
      </c>
      <c r="U292" s="86">
        <v>85155551</v>
      </c>
      <c r="V292" s="72" t="s">
        <v>2826</v>
      </c>
      <c r="W292" s="455">
        <v>45406</v>
      </c>
      <c r="X292" s="455">
        <v>45406</v>
      </c>
      <c r="Y292" s="456" t="s">
        <v>74</v>
      </c>
      <c r="Z292" s="455">
        <v>45466</v>
      </c>
      <c r="AA292" s="251">
        <f t="shared" si="20"/>
        <v>60</v>
      </c>
      <c r="AB292" s="67">
        <v>0</v>
      </c>
      <c r="AC292" s="75">
        <v>0</v>
      </c>
      <c r="AD292" s="67">
        <v>0</v>
      </c>
      <c r="AE292" s="457" t="s">
        <v>74</v>
      </c>
      <c r="AF292" s="251">
        <f t="shared" si="21"/>
        <v>0</v>
      </c>
      <c r="AG292" s="67">
        <v>1</v>
      </c>
      <c r="AH292" s="67">
        <v>6000000</v>
      </c>
      <c r="AI292" s="457" t="s">
        <v>74</v>
      </c>
      <c r="AJ292" s="67">
        <v>0</v>
      </c>
      <c r="AK292" s="457" t="s">
        <v>74</v>
      </c>
      <c r="AL292" s="457" t="s">
        <v>74</v>
      </c>
      <c r="AM292" s="188">
        <f t="shared" si="22"/>
        <v>0</v>
      </c>
      <c r="AN292" s="463">
        <f>+K292+AC292-AH292</f>
        <v>0</v>
      </c>
      <c r="AO292" s="67" t="s">
        <v>94</v>
      </c>
      <c r="AP292" s="489">
        <v>0</v>
      </c>
      <c r="AQ292" s="67" t="s">
        <v>94</v>
      </c>
      <c r="AR292" s="74">
        <v>0</v>
      </c>
      <c r="AS292" s="457" t="s">
        <v>74</v>
      </c>
      <c r="AT292" s="496">
        <f t="shared" si="23"/>
        <v>0</v>
      </c>
      <c r="AU292" s="203">
        <v>0</v>
      </c>
      <c r="AV292" s="83" t="str">
        <f t="shared" si="24"/>
        <v>_</v>
      </c>
      <c r="AW292" s="457" t="s">
        <v>74</v>
      </c>
      <c r="AX292" s="74" t="s">
        <v>571</v>
      </c>
      <c r="AY292" s="458" t="s">
        <v>2959</v>
      </c>
      <c r="AZ292" s="68" t="s">
        <v>66</v>
      </c>
      <c r="BA292" s="68" t="s">
        <v>66</v>
      </c>
    </row>
    <row r="293" spans="2:53" s="207" customFormat="1" ht="14.25" customHeight="1" x14ac:dyDescent="0.25">
      <c r="B293" s="68">
        <v>2024</v>
      </c>
      <c r="C293" s="68">
        <v>891780111</v>
      </c>
      <c r="D293" s="88" t="s">
        <v>64</v>
      </c>
      <c r="E293" s="74" t="s">
        <v>2960</v>
      </c>
      <c r="F293" s="72" t="s">
        <v>2961</v>
      </c>
      <c r="G293" s="314">
        <v>0</v>
      </c>
      <c r="H293" s="67" t="s">
        <v>72</v>
      </c>
      <c r="I293" s="68" t="s">
        <v>723</v>
      </c>
      <c r="J293" s="74" t="s">
        <v>2962</v>
      </c>
      <c r="K293" s="203">
        <v>9290000</v>
      </c>
      <c r="L293" s="68" t="s">
        <v>67</v>
      </c>
      <c r="M293" s="453" t="s">
        <v>2963</v>
      </c>
      <c r="N293" s="72">
        <v>1082872998</v>
      </c>
      <c r="O293" s="454">
        <v>872</v>
      </c>
      <c r="P293" s="455">
        <v>45391</v>
      </c>
      <c r="Q293" s="203">
        <v>39760000</v>
      </c>
      <c r="R293" s="455">
        <v>45406</v>
      </c>
      <c r="S293" s="203">
        <f>+K293</f>
        <v>9290000</v>
      </c>
      <c r="T293" s="67" t="s">
        <v>66</v>
      </c>
      <c r="U293" s="86">
        <v>85477077</v>
      </c>
      <c r="V293" s="72" t="s">
        <v>2964</v>
      </c>
      <c r="W293" s="455">
        <v>45406</v>
      </c>
      <c r="X293" s="455">
        <v>45407</v>
      </c>
      <c r="Y293" s="456" t="s">
        <v>74</v>
      </c>
      <c r="Z293" s="455">
        <v>45528</v>
      </c>
      <c r="AA293" s="251">
        <f t="shared" si="20"/>
        <v>121</v>
      </c>
      <c r="AB293" s="67">
        <v>0</v>
      </c>
      <c r="AC293" s="75">
        <v>0</v>
      </c>
      <c r="AD293" s="67">
        <v>0</v>
      </c>
      <c r="AE293" s="457" t="s">
        <v>74</v>
      </c>
      <c r="AF293" s="251">
        <f t="shared" si="21"/>
        <v>0</v>
      </c>
      <c r="AG293" s="67">
        <v>0</v>
      </c>
      <c r="AH293" s="67">
        <v>0</v>
      </c>
      <c r="AI293" s="457" t="s">
        <v>74</v>
      </c>
      <c r="AJ293" s="67">
        <v>0</v>
      </c>
      <c r="AK293" s="457" t="s">
        <v>74</v>
      </c>
      <c r="AL293" s="457" t="s">
        <v>74</v>
      </c>
      <c r="AM293" s="188">
        <f t="shared" si="22"/>
        <v>0</v>
      </c>
      <c r="AN293" s="463">
        <f>+K293+AC293-AH293</f>
        <v>9290000</v>
      </c>
      <c r="AO293" s="67" t="s">
        <v>66</v>
      </c>
      <c r="AP293" s="489">
        <v>9290000</v>
      </c>
      <c r="AQ293" s="67" t="s">
        <v>94</v>
      </c>
      <c r="AR293" s="74">
        <v>0</v>
      </c>
      <c r="AS293" s="457" t="s">
        <v>74</v>
      </c>
      <c r="AT293" s="496">
        <f t="shared" si="23"/>
        <v>9290000</v>
      </c>
      <c r="AU293" s="203">
        <v>0</v>
      </c>
      <c r="AV293" s="83">
        <f t="shared" si="24"/>
        <v>1</v>
      </c>
      <c r="AW293" s="457" t="s">
        <v>74</v>
      </c>
      <c r="AX293" s="74" t="s">
        <v>80</v>
      </c>
      <c r="AY293" s="458" t="s">
        <v>2965</v>
      </c>
      <c r="AZ293" s="68" t="s">
        <v>66</v>
      </c>
      <c r="BA293" s="68" t="s">
        <v>66</v>
      </c>
    </row>
    <row r="294" spans="2:53" s="207" customFormat="1" ht="14.25" customHeight="1" x14ac:dyDescent="0.25">
      <c r="B294" s="68">
        <v>2024</v>
      </c>
      <c r="C294" s="68">
        <v>891780111</v>
      </c>
      <c r="D294" s="88" t="s">
        <v>64</v>
      </c>
      <c r="E294" s="74" t="s">
        <v>2966</v>
      </c>
      <c r="F294" s="72" t="s">
        <v>2967</v>
      </c>
      <c r="G294" s="314">
        <v>0</v>
      </c>
      <c r="H294" s="67" t="s">
        <v>72</v>
      </c>
      <c r="I294" s="68" t="s">
        <v>723</v>
      </c>
      <c r="J294" s="74" t="s">
        <v>2968</v>
      </c>
      <c r="K294" s="203">
        <v>6670560</v>
      </c>
      <c r="L294" s="68" t="s">
        <v>67</v>
      </c>
      <c r="M294" s="453" t="s">
        <v>996</v>
      </c>
      <c r="N294" s="72">
        <v>84455243</v>
      </c>
      <c r="O294" s="454">
        <v>820</v>
      </c>
      <c r="P294" s="455">
        <v>45385</v>
      </c>
      <c r="Q294" s="203">
        <v>293899586.72000003</v>
      </c>
      <c r="R294" s="455">
        <v>45408</v>
      </c>
      <c r="S294" s="203">
        <f>+K294</f>
        <v>6670560</v>
      </c>
      <c r="T294" s="67" t="s">
        <v>66</v>
      </c>
      <c r="U294" s="86">
        <v>52705148</v>
      </c>
      <c r="V294" s="72" t="s">
        <v>2519</v>
      </c>
      <c r="W294" s="455">
        <v>45408</v>
      </c>
      <c r="X294" s="455">
        <v>45408</v>
      </c>
      <c r="Y294" s="456" t="s">
        <v>74</v>
      </c>
      <c r="Z294" s="455">
        <v>45468</v>
      </c>
      <c r="AA294" s="251">
        <f t="shared" si="20"/>
        <v>60</v>
      </c>
      <c r="AB294" s="67">
        <v>0</v>
      </c>
      <c r="AC294" s="75">
        <v>0</v>
      </c>
      <c r="AD294" s="67">
        <v>0</v>
      </c>
      <c r="AE294" s="457" t="s">
        <v>74</v>
      </c>
      <c r="AF294" s="251">
        <f t="shared" si="21"/>
        <v>0</v>
      </c>
      <c r="AG294" s="67">
        <v>0</v>
      </c>
      <c r="AH294" s="67">
        <v>0</v>
      </c>
      <c r="AI294" s="457" t="s">
        <v>74</v>
      </c>
      <c r="AJ294" s="67">
        <v>0</v>
      </c>
      <c r="AK294" s="457" t="s">
        <v>74</v>
      </c>
      <c r="AL294" s="457" t="s">
        <v>74</v>
      </c>
      <c r="AM294" s="188">
        <f t="shared" si="22"/>
        <v>0</v>
      </c>
      <c r="AN294" s="463">
        <f>+K294+AC294-AH294</f>
        <v>6670560</v>
      </c>
      <c r="AO294" s="67" t="s">
        <v>94</v>
      </c>
      <c r="AP294" s="489">
        <v>0</v>
      </c>
      <c r="AQ294" s="67" t="s">
        <v>94</v>
      </c>
      <c r="AR294" s="74">
        <v>0</v>
      </c>
      <c r="AS294" s="457" t="s">
        <v>74</v>
      </c>
      <c r="AT294" s="496">
        <f t="shared" si="23"/>
        <v>6670560</v>
      </c>
      <c r="AU294" s="203">
        <v>0</v>
      </c>
      <c r="AV294" s="83">
        <f t="shared" si="24"/>
        <v>1</v>
      </c>
      <c r="AW294" s="457" t="s">
        <v>74</v>
      </c>
      <c r="AX294" s="74" t="s">
        <v>80</v>
      </c>
      <c r="AY294" s="458" t="s">
        <v>2969</v>
      </c>
      <c r="AZ294" s="68" t="s">
        <v>66</v>
      </c>
      <c r="BA294" s="68" t="s">
        <v>66</v>
      </c>
    </row>
    <row r="295" spans="2:53" s="207" customFormat="1" ht="14.25" customHeight="1" x14ac:dyDescent="0.25">
      <c r="B295" s="68">
        <v>2024</v>
      </c>
      <c r="C295" s="68">
        <v>891780111</v>
      </c>
      <c r="D295" s="88" t="s">
        <v>64</v>
      </c>
      <c r="E295" s="74" t="s">
        <v>2970</v>
      </c>
      <c r="F295" s="72" t="s">
        <v>2971</v>
      </c>
      <c r="G295" s="314">
        <v>0</v>
      </c>
      <c r="H295" s="67" t="s">
        <v>72</v>
      </c>
      <c r="I295" s="68" t="s">
        <v>723</v>
      </c>
      <c r="J295" s="74" t="s">
        <v>2972</v>
      </c>
      <c r="K295" s="203">
        <v>9290000</v>
      </c>
      <c r="L295" s="68" t="s">
        <v>67</v>
      </c>
      <c r="M295" s="453" t="s">
        <v>2973</v>
      </c>
      <c r="N295" s="72">
        <v>1083023752</v>
      </c>
      <c r="O295" s="454">
        <v>872</v>
      </c>
      <c r="P295" s="455">
        <v>45391</v>
      </c>
      <c r="Q295" s="203">
        <v>39760000</v>
      </c>
      <c r="R295" s="455">
        <v>45408</v>
      </c>
      <c r="S295" s="203">
        <f>+K295</f>
        <v>9290000</v>
      </c>
      <c r="T295" s="67" t="s">
        <v>66</v>
      </c>
      <c r="U295" s="86">
        <v>85477077</v>
      </c>
      <c r="V295" s="72" t="s">
        <v>2926</v>
      </c>
      <c r="W295" s="455">
        <v>45408</v>
      </c>
      <c r="X295" s="455">
        <v>45408</v>
      </c>
      <c r="Y295" s="456" t="s">
        <v>74</v>
      </c>
      <c r="Z295" s="455">
        <v>45522</v>
      </c>
      <c r="AA295" s="251">
        <f t="shared" si="20"/>
        <v>114</v>
      </c>
      <c r="AB295" s="67">
        <v>0</v>
      </c>
      <c r="AC295" s="75">
        <v>0</v>
      </c>
      <c r="AD295" s="67">
        <v>0</v>
      </c>
      <c r="AE295" s="457" t="s">
        <v>74</v>
      </c>
      <c r="AF295" s="251">
        <f t="shared" si="21"/>
        <v>0</v>
      </c>
      <c r="AG295" s="67">
        <v>0</v>
      </c>
      <c r="AH295" s="67">
        <v>0</v>
      </c>
      <c r="AI295" s="457" t="s">
        <v>74</v>
      </c>
      <c r="AJ295" s="67">
        <v>0</v>
      </c>
      <c r="AK295" s="457" t="s">
        <v>74</v>
      </c>
      <c r="AL295" s="457" t="s">
        <v>74</v>
      </c>
      <c r="AM295" s="188">
        <f t="shared" si="22"/>
        <v>0</v>
      </c>
      <c r="AN295" s="463">
        <f>+K295+AC295-AH295</f>
        <v>9290000</v>
      </c>
      <c r="AO295" s="67" t="s">
        <v>66</v>
      </c>
      <c r="AP295" s="489">
        <v>9290000</v>
      </c>
      <c r="AQ295" s="67" t="s">
        <v>94</v>
      </c>
      <c r="AR295" s="74">
        <v>0</v>
      </c>
      <c r="AS295" s="457" t="s">
        <v>74</v>
      </c>
      <c r="AT295" s="496">
        <f t="shared" si="23"/>
        <v>9290000</v>
      </c>
      <c r="AU295" s="203">
        <v>0</v>
      </c>
      <c r="AV295" s="83">
        <f t="shared" si="24"/>
        <v>1</v>
      </c>
      <c r="AW295" s="457" t="s">
        <v>74</v>
      </c>
      <c r="AX295" s="74" t="s">
        <v>95</v>
      </c>
      <c r="AY295" s="458" t="s">
        <v>2974</v>
      </c>
      <c r="AZ295" s="68" t="s">
        <v>66</v>
      </c>
      <c r="BA295" s="68" t="s">
        <v>66</v>
      </c>
    </row>
    <row r="296" spans="2:53" s="207" customFormat="1" ht="14.25" customHeight="1" x14ac:dyDescent="0.25">
      <c r="B296" s="68">
        <v>2024</v>
      </c>
      <c r="C296" s="68">
        <v>891780111</v>
      </c>
      <c r="D296" s="88" t="s">
        <v>64</v>
      </c>
      <c r="E296" s="74" t="s">
        <v>2975</v>
      </c>
      <c r="F296" s="188" t="s">
        <v>2976</v>
      </c>
      <c r="G296" s="314">
        <v>0</v>
      </c>
      <c r="H296" s="67" t="s">
        <v>72</v>
      </c>
      <c r="I296" s="68" t="s">
        <v>723</v>
      </c>
      <c r="J296" s="74" t="s">
        <v>2977</v>
      </c>
      <c r="K296" s="203">
        <v>33352800</v>
      </c>
      <c r="L296" s="68" t="s">
        <v>67</v>
      </c>
      <c r="M296" s="72" t="s">
        <v>2978</v>
      </c>
      <c r="N296" s="459">
        <v>1083017290</v>
      </c>
      <c r="O296" s="454">
        <v>820</v>
      </c>
      <c r="P296" s="455">
        <v>45385</v>
      </c>
      <c r="Q296" s="203">
        <v>293899586.72000003</v>
      </c>
      <c r="R296" s="455">
        <v>45414</v>
      </c>
      <c r="S296" s="203">
        <f>+K296</f>
        <v>33352800</v>
      </c>
      <c r="T296" s="67" t="s">
        <v>66</v>
      </c>
      <c r="U296" s="86">
        <v>52705148</v>
      </c>
      <c r="V296" s="72" t="s">
        <v>2519</v>
      </c>
      <c r="W296" s="455">
        <v>45414</v>
      </c>
      <c r="X296" s="455">
        <v>45414</v>
      </c>
      <c r="Y296" s="456" t="s">
        <v>74</v>
      </c>
      <c r="Z296" s="455">
        <v>45626</v>
      </c>
      <c r="AA296" s="251">
        <f t="shared" si="20"/>
        <v>212</v>
      </c>
      <c r="AB296" s="67">
        <v>0</v>
      </c>
      <c r="AC296" s="75">
        <v>0</v>
      </c>
      <c r="AD296" s="67">
        <v>0</v>
      </c>
      <c r="AE296" s="457" t="s">
        <v>74</v>
      </c>
      <c r="AF296" s="251">
        <f t="shared" si="21"/>
        <v>0</v>
      </c>
      <c r="AG296" s="67">
        <v>0</v>
      </c>
      <c r="AH296" s="67">
        <v>0</v>
      </c>
      <c r="AI296" s="457" t="s">
        <v>74</v>
      </c>
      <c r="AJ296" s="67">
        <v>0</v>
      </c>
      <c r="AK296" s="457" t="s">
        <v>74</v>
      </c>
      <c r="AL296" s="457" t="s">
        <v>74</v>
      </c>
      <c r="AM296" s="188">
        <f t="shared" si="22"/>
        <v>0</v>
      </c>
      <c r="AN296" s="463">
        <f>+K296+AC296-AH296</f>
        <v>33352800</v>
      </c>
      <c r="AO296" s="67" t="s">
        <v>94</v>
      </c>
      <c r="AP296" s="489">
        <v>0</v>
      </c>
      <c r="AQ296" s="67" t="s">
        <v>94</v>
      </c>
      <c r="AR296" s="74">
        <v>0</v>
      </c>
      <c r="AS296" s="457" t="s">
        <v>74</v>
      </c>
      <c r="AT296" s="496">
        <f t="shared" si="23"/>
        <v>19058740</v>
      </c>
      <c r="AU296" s="203">
        <v>14294060</v>
      </c>
      <c r="AV296" s="83">
        <f t="shared" si="24"/>
        <v>0.5714284857643136</v>
      </c>
      <c r="AW296" s="457" t="s">
        <v>74</v>
      </c>
      <c r="AX296" s="74" t="s">
        <v>95</v>
      </c>
      <c r="AY296" s="458" t="s">
        <v>2979</v>
      </c>
      <c r="AZ296" s="68" t="s">
        <v>66</v>
      </c>
      <c r="BA296" s="68" t="s">
        <v>66</v>
      </c>
    </row>
    <row r="297" spans="2:53" s="207" customFormat="1" ht="14.25" customHeight="1" x14ac:dyDescent="0.25">
      <c r="B297" s="68">
        <v>2024</v>
      </c>
      <c r="C297" s="68">
        <v>891780111</v>
      </c>
      <c r="D297" s="88" t="s">
        <v>64</v>
      </c>
      <c r="E297" s="74" t="s">
        <v>2980</v>
      </c>
      <c r="F297" s="188" t="s">
        <v>2981</v>
      </c>
      <c r="G297" s="314">
        <v>0</v>
      </c>
      <c r="H297" s="67" t="s">
        <v>72</v>
      </c>
      <c r="I297" s="68" t="s">
        <v>723</v>
      </c>
      <c r="J297" s="74" t="s">
        <v>2982</v>
      </c>
      <c r="K297" s="203">
        <v>2000000</v>
      </c>
      <c r="L297" s="68" t="s">
        <v>67</v>
      </c>
      <c r="M297" s="72" t="s">
        <v>2983</v>
      </c>
      <c r="N297" s="459">
        <v>1234092158</v>
      </c>
      <c r="O297" s="454">
        <v>39</v>
      </c>
      <c r="P297" s="455">
        <v>45306</v>
      </c>
      <c r="Q297" s="203">
        <v>524300000</v>
      </c>
      <c r="R297" s="455">
        <v>45414</v>
      </c>
      <c r="S297" s="203">
        <f>+K297</f>
        <v>2000000</v>
      </c>
      <c r="T297" s="67" t="s">
        <v>66</v>
      </c>
      <c r="U297" s="86">
        <v>79738530</v>
      </c>
      <c r="V297" s="72" t="s">
        <v>2638</v>
      </c>
      <c r="W297" s="455">
        <v>45414</v>
      </c>
      <c r="X297" s="455">
        <v>45414</v>
      </c>
      <c r="Y297" s="456" t="s">
        <v>74</v>
      </c>
      <c r="Z297" s="455">
        <v>45443</v>
      </c>
      <c r="AA297" s="251">
        <f t="shared" si="20"/>
        <v>29</v>
      </c>
      <c r="AB297" s="67">
        <v>0</v>
      </c>
      <c r="AC297" s="75">
        <v>0</v>
      </c>
      <c r="AD297" s="67">
        <v>0</v>
      </c>
      <c r="AE297" s="457" t="s">
        <v>74</v>
      </c>
      <c r="AF297" s="251">
        <f t="shared" si="21"/>
        <v>0</v>
      </c>
      <c r="AG297" s="67">
        <v>0</v>
      </c>
      <c r="AH297" s="67">
        <v>0</v>
      </c>
      <c r="AI297" s="457" t="s">
        <v>74</v>
      </c>
      <c r="AJ297" s="67">
        <v>0</v>
      </c>
      <c r="AK297" s="457" t="s">
        <v>74</v>
      </c>
      <c r="AL297" s="457" t="s">
        <v>74</v>
      </c>
      <c r="AM297" s="188">
        <f t="shared" si="22"/>
        <v>0</v>
      </c>
      <c r="AN297" s="463">
        <f>+K297+AC297-AH297</f>
        <v>2000000</v>
      </c>
      <c r="AO297" s="67" t="s">
        <v>66</v>
      </c>
      <c r="AP297" s="489">
        <v>2000000</v>
      </c>
      <c r="AQ297" s="67" t="s">
        <v>94</v>
      </c>
      <c r="AR297" s="74">
        <v>0</v>
      </c>
      <c r="AS297" s="457" t="s">
        <v>74</v>
      </c>
      <c r="AT297" s="496">
        <f t="shared" si="23"/>
        <v>2000000</v>
      </c>
      <c r="AU297" s="203">
        <v>0</v>
      </c>
      <c r="AV297" s="83">
        <f t="shared" si="24"/>
        <v>1</v>
      </c>
      <c r="AW297" s="457" t="s">
        <v>74</v>
      </c>
      <c r="AX297" s="74" t="s">
        <v>80</v>
      </c>
      <c r="AY297" s="458" t="s">
        <v>2984</v>
      </c>
      <c r="AZ297" s="68" t="s">
        <v>66</v>
      </c>
      <c r="BA297" s="68" t="s">
        <v>66</v>
      </c>
    </row>
    <row r="298" spans="2:53" s="207" customFormat="1" ht="14.25" customHeight="1" x14ac:dyDescent="0.25">
      <c r="B298" s="68">
        <v>2024</v>
      </c>
      <c r="C298" s="68">
        <v>891780111</v>
      </c>
      <c r="D298" s="88" t="s">
        <v>64</v>
      </c>
      <c r="E298" s="74" t="s">
        <v>2985</v>
      </c>
      <c r="F298" s="188" t="s">
        <v>2986</v>
      </c>
      <c r="G298" s="314">
        <v>0</v>
      </c>
      <c r="H298" s="67" t="s">
        <v>72</v>
      </c>
      <c r="I298" s="68" t="s">
        <v>723</v>
      </c>
      <c r="J298" s="74" t="s">
        <v>2987</v>
      </c>
      <c r="K298" s="203">
        <v>5100000</v>
      </c>
      <c r="L298" s="68" t="s">
        <v>67</v>
      </c>
      <c r="M298" s="72" t="s">
        <v>2988</v>
      </c>
      <c r="N298" s="459">
        <v>1103121339</v>
      </c>
      <c r="O298" s="454">
        <v>871</v>
      </c>
      <c r="P298" s="455">
        <v>45391</v>
      </c>
      <c r="Q298" s="203">
        <v>59876179</v>
      </c>
      <c r="R298" s="455">
        <v>45414</v>
      </c>
      <c r="S298" s="203">
        <f>+K298</f>
        <v>5100000</v>
      </c>
      <c r="T298" s="67" t="s">
        <v>66</v>
      </c>
      <c r="U298" s="86">
        <v>1082922506</v>
      </c>
      <c r="V298" s="72" t="s">
        <v>2989</v>
      </c>
      <c r="W298" s="455">
        <v>45414</v>
      </c>
      <c r="X298" s="455">
        <v>45414</v>
      </c>
      <c r="Y298" s="456" t="s">
        <v>74</v>
      </c>
      <c r="Z298" s="455">
        <v>45495</v>
      </c>
      <c r="AA298" s="251">
        <f t="shared" si="20"/>
        <v>81</v>
      </c>
      <c r="AB298" s="67">
        <v>0</v>
      </c>
      <c r="AC298" s="75">
        <v>0</v>
      </c>
      <c r="AD298" s="67">
        <v>0</v>
      </c>
      <c r="AE298" s="457" t="s">
        <v>74</v>
      </c>
      <c r="AF298" s="251">
        <f t="shared" si="21"/>
        <v>0</v>
      </c>
      <c r="AG298" s="67">
        <v>0</v>
      </c>
      <c r="AH298" s="67">
        <v>0</v>
      </c>
      <c r="AI298" s="457" t="s">
        <v>74</v>
      </c>
      <c r="AJ298" s="67">
        <v>0</v>
      </c>
      <c r="AK298" s="457" t="s">
        <v>74</v>
      </c>
      <c r="AL298" s="457" t="s">
        <v>74</v>
      </c>
      <c r="AM298" s="188">
        <f t="shared" si="22"/>
        <v>0</v>
      </c>
      <c r="AN298" s="463">
        <f>+K298+AC298-AH298</f>
        <v>5100000</v>
      </c>
      <c r="AO298" s="67" t="s">
        <v>66</v>
      </c>
      <c r="AP298" s="489">
        <v>5100000</v>
      </c>
      <c r="AQ298" s="67" t="s">
        <v>94</v>
      </c>
      <c r="AR298" s="74">
        <v>0</v>
      </c>
      <c r="AS298" s="457" t="s">
        <v>74</v>
      </c>
      <c r="AT298" s="496">
        <f t="shared" si="23"/>
        <v>0</v>
      </c>
      <c r="AU298" s="203">
        <v>5100000</v>
      </c>
      <c r="AV298" s="83">
        <f t="shared" si="24"/>
        <v>0</v>
      </c>
      <c r="AW298" s="457" t="s">
        <v>74</v>
      </c>
      <c r="AX298" s="74" t="s">
        <v>95</v>
      </c>
      <c r="AY298" s="458" t="s">
        <v>2990</v>
      </c>
      <c r="AZ298" s="68" t="s">
        <v>66</v>
      </c>
      <c r="BA298" s="68" t="s">
        <v>66</v>
      </c>
    </row>
    <row r="299" spans="2:53" s="207" customFormat="1" ht="14.25" customHeight="1" x14ac:dyDescent="0.25">
      <c r="B299" s="68">
        <v>2024</v>
      </c>
      <c r="C299" s="68">
        <v>891780111</v>
      </c>
      <c r="D299" s="88" t="s">
        <v>64</v>
      </c>
      <c r="E299" s="74" t="s">
        <v>2991</v>
      </c>
      <c r="F299" s="188" t="s">
        <v>2992</v>
      </c>
      <c r="G299" s="314">
        <v>0</v>
      </c>
      <c r="H299" s="67" t="s">
        <v>72</v>
      </c>
      <c r="I299" s="68" t="s">
        <v>723</v>
      </c>
      <c r="J299" s="74" t="s">
        <v>2993</v>
      </c>
      <c r="K299" s="203">
        <v>7000000</v>
      </c>
      <c r="L299" s="68" t="s">
        <v>67</v>
      </c>
      <c r="M299" s="72" t="s">
        <v>2561</v>
      </c>
      <c r="N299" s="459">
        <v>36694608</v>
      </c>
      <c r="O299" s="454">
        <v>35</v>
      </c>
      <c r="P299" s="455">
        <v>45306</v>
      </c>
      <c r="Q299" s="203">
        <v>807300000</v>
      </c>
      <c r="R299" s="455">
        <v>45414</v>
      </c>
      <c r="S299" s="203">
        <f>+K299</f>
        <v>7000000</v>
      </c>
      <c r="T299" s="67" t="s">
        <v>66</v>
      </c>
      <c r="U299" s="86">
        <v>57461852</v>
      </c>
      <c r="V299" s="72" t="s">
        <v>1487</v>
      </c>
      <c r="W299" s="455">
        <v>45414</v>
      </c>
      <c r="X299" s="455">
        <v>45414</v>
      </c>
      <c r="Y299" s="456" t="s">
        <v>74</v>
      </c>
      <c r="Z299" s="455">
        <v>45473</v>
      </c>
      <c r="AA299" s="251">
        <f t="shared" si="20"/>
        <v>59</v>
      </c>
      <c r="AB299" s="67">
        <v>0</v>
      </c>
      <c r="AC299" s="75">
        <v>0</v>
      </c>
      <c r="AD299" s="67">
        <v>0</v>
      </c>
      <c r="AE299" s="457" t="s">
        <v>74</v>
      </c>
      <c r="AF299" s="251">
        <f t="shared" si="21"/>
        <v>0</v>
      </c>
      <c r="AG299" s="67">
        <v>0</v>
      </c>
      <c r="AH299" s="67">
        <v>0</v>
      </c>
      <c r="AI299" s="457" t="s">
        <v>74</v>
      </c>
      <c r="AJ299" s="67">
        <v>0</v>
      </c>
      <c r="AK299" s="457" t="s">
        <v>74</v>
      </c>
      <c r="AL299" s="457" t="s">
        <v>74</v>
      </c>
      <c r="AM299" s="188">
        <f t="shared" si="22"/>
        <v>0</v>
      </c>
      <c r="AN299" s="463">
        <f>+K299+AC299-AH299</f>
        <v>7000000</v>
      </c>
      <c r="AO299" s="67" t="s">
        <v>66</v>
      </c>
      <c r="AP299" s="489">
        <v>7000000</v>
      </c>
      <c r="AQ299" s="67" t="s">
        <v>94</v>
      </c>
      <c r="AR299" s="74">
        <v>0</v>
      </c>
      <c r="AS299" s="457" t="s">
        <v>74</v>
      </c>
      <c r="AT299" s="496">
        <f t="shared" si="23"/>
        <v>7000000</v>
      </c>
      <c r="AU299" s="203">
        <v>0</v>
      </c>
      <c r="AV299" s="83">
        <f t="shared" si="24"/>
        <v>1</v>
      </c>
      <c r="AW299" s="457" t="s">
        <v>74</v>
      </c>
      <c r="AX299" s="74" t="s">
        <v>80</v>
      </c>
      <c r="AY299" s="458" t="s">
        <v>2994</v>
      </c>
      <c r="AZ299" s="68" t="s">
        <v>66</v>
      </c>
      <c r="BA299" s="68" t="s">
        <v>66</v>
      </c>
    </row>
    <row r="300" spans="2:53" s="207" customFormat="1" ht="14.25" customHeight="1" x14ac:dyDescent="0.25">
      <c r="B300" s="68">
        <v>2024</v>
      </c>
      <c r="C300" s="68">
        <v>891780111</v>
      </c>
      <c r="D300" s="88" t="s">
        <v>64</v>
      </c>
      <c r="E300" s="74" t="s">
        <v>2995</v>
      </c>
      <c r="F300" s="188" t="s">
        <v>2996</v>
      </c>
      <c r="G300" s="314">
        <v>0</v>
      </c>
      <c r="H300" s="67" t="s">
        <v>72</v>
      </c>
      <c r="I300" s="68" t="s">
        <v>723</v>
      </c>
      <c r="J300" s="74" t="s">
        <v>2997</v>
      </c>
      <c r="K300" s="203">
        <v>9290000</v>
      </c>
      <c r="L300" s="68" t="s">
        <v>67</v>
      </c>
      <c r="M300" s="72" t="s">
        <v>2998</v>
      </c>
      <c r="N300" s="459">
        <v>1083016071</v>
      </c>
      <c r="O300" s="454">
        <v>872</v>
      </c>
      <c r="P300" s="455">
        <v>45391</v>
      </c>
      <c r="Q300" s="203">
        <v>39760000</v>
      </c>
      <c r="R300" s="455">
        <v>45415</v>
      </c>
      <c r="S300" s="203">
        <f>+K300</f>
        <v>9290000</v>
      </c>
      <c r="T300" s="67" t="s">
        <v>66</v>
      </c>
      <c r="U300" s="86">
        <v>85477077</v>
      </c>
      <c r="V300" s="72" t="s">
        <v>2964</v>
      </c>
      <c r="W300" s="455">
        <v>45415</v>
      </c>
      <c r="X300" s="455">
        <v>45415</v>
      </c>
      <c r="Y300" s="456" t="s">
        <v>74</v>
      </c>
      <c r="Z300" s="455">
        <v>45537</v>
      </c>
      <c r="AA300" s="251">
        <f t="shared" si="20"/>
        <v>122</v>
      </c>
      <c r="AB300" s="67">
        <v>0</v>
      </c>
      <c r="AC300" s="75">
        <v>0</v>
      </c>
      <c r="AD300" s="67">
        <v>0</v>
      </c>
      <c r="AE300" s="457" t="s">
        <v>74</v>
      </c>
      <c r="AF300" s="251">
        <f t="shared" si="21"/>
        <v>0</v>
      </c>
      <c r="AG300" s="67">
        <v>0</v>
      </c>
      <c r="AH300" s="67">
        <v>0</v>
      </c>
      <c r="AI300" s="457" t="s">
        <v>74</v>
      </c>
      <c r="AJ300" s="67">
        <v>0</v>
      </c>
      <c r="AK300" s="457" t="s">
        <v>74</v>
      </c>
      <c r="AL300" s="457" t="s">
        <v>74</v>
      </c>
      <c r="AM300" s="188">
        <f t="shared" si="22"/>
        <v>0</v>
      </c>
      <c r="AN300" s="463">
        <f>+K300+AC300-AH300</f>
        <v>9290000</v>
      </c>
      <c r="AO300" s="67" t="s">
        <v>66</v>
      </c>
      <c r="AP300" s="489">
        <v>9290000</v>
      </c>
      <c r="AQ300" s="67" t="s">
        <v>94</v>
      </c>
      <c r="AR300" s="74">
        <v>0</v>
      </c>
      <c r="AS300" s="457" t="s">
        <v>74</v>
      </c>
      <c r="AT300" s="496">
        <f t="shared" si="23"/>
        <v>9290000</v>
      </c>
      <c r="AU300" s="203">
        <v>0</v>
      </c>
      <c r="AV300" s="83">
        <f t="shared" si="24"/>
        <v>1</v>
      </c>
      <c r="AW300" s="457" t="s">
        <v>74</v>
      </c>
      <c r="AX300" s="74" t="s">
        <v>95</v>
      </c>
      <c r="AY300" s="458" t="s">
        <v>2999</v>
      </c>
      <c r="AZ300" s="68" t="s">
        <v>66</v>
      </c>
      <c r="BA300" s="68" t="s">
        <v>66</v>
      </c>
    </row>
    <row r="301" spans="2:53" s="207" customFormat="1" ht="14.25" customHeight="1" x14ac:dyDescent="0.25">
      <c r="B301" s="68">
        <v>2024</v>
      </c>
      <c r="C301" s="68">
        <v>891780111</v>
      </c>
      <c r="D301" s="88" t="s">
        <v>64</v>
      </c>
      <c r="E301" s="74" t="s">
        <v>3000</v>
      </c>
      <c r="F301" s="188" t="s">
        <v>3001</v>
      </c>
      <c r="G301" s="314">
        <v>0</v>
      </c>
      <c r="H301" s="67" t="s">
        <v>72</v>
      </c>
      <c r="I301" s="68" t="s">
        <v>723</v>
      </c>
      <c r="J301" s="74" t="s">
        <v>3002</v>
      </c>
      <c r="K301" s="203">
        <v>11200000</v>
      </c>
      <c r="L301" s="68" t="s">
        <v>67</v>
      </c>
      <c r="M301" s="72" t="s">
        <v>3003</v>
      </c>
      <c r="N301" s="459">
        <v>1082922651</v>
      </c>
      <c r="O301" s="454">
        <v>559</v>
      </c>
      <c r="P301" s="455">
        <v>45355</v>
      </c>
      <c r="Q301" s="203">
        <v>524300000</v>
      </c>
      <c r="R301" s="455">
        <v>45415</v>
      </c>
      <c r="S301" s="203">
        <f>+K301</f>
        <v>11200000</v>
      </c>
      <c r="T301" s="67" t="s">
        <v>66</v>
      </c>
      <c r="U301" s="86">
        <v>36669284</v>
      </c>
      <c r="V301" s="72" t="s">
        <v>3004</v>
      </c>
      <c r="W301" s="455">
        <v>45415</v>
      </c>
      <c r="X301" s="455">
        <v>45415</v>
      </c>
      <c r="Y301" s="456" t="s">
        <v>74</v>
      </c>
      <c r="Z301" s="455">
        <v>45535</v>
      </c>
      <c r="AA301" s="251">
        <f t="shared" si="20"/>
        <v>120</v>
      </c>
      <c r="AB301" s="67">
        <v>0</v>
      </c>
      <c r="AC301" s="75">
        <v>0</v>
      </c>
      <c r="AD301" s="67">
        <v>0</v>
      </c>
      <c r="AE301" s="457" t="s">
        <v>74</v>
      </c>
      <c r="AF301" s="251">
        <f t="shared" si="21"/>
        <v>0</v>
      </c>
      <c r="AG301" s="67">
        <v>0</v>
      </c>
      <c r="AH301" s="67">
        <v>0</v>
      </c>
      <c r="AI301" s="457" t="s">
        <v>74</v>
      </c>
      <c r="AJ301" s="67">
        <v>0</v>
      </c>
      <c r="AK301" s="457" t="s">
        <v>74</v>
      </c>
      <c r="AL301" s="457" t="s">
        <v>74</v>
      </c>
      <c r="AM301" s="188">
        <f t="shared" si="22"/>
        <v>0</v>
      </c>
      <c r="AN301" s="463">
        <f>+K301+AC301-AH301</f>
        <v>11200000</v>
      </c>
      <c r="AO301" s="67" t="s">
        <v>66</v>
      </c>
      <c r="AP301" s="489">
        <v>11200000</v>
      </c>
      <c r="AQ301" s="67" t="s">
        <v>94</v>
      </c>
      <c r="AR301" s="74">
        <v>0</v>
      </c>
      <c r="AS301" s="457" t="s">
        <v>74</v>
      </c>
      <c r="AT301" s="496">
        <f t="shared" si="23"/>
        <v>11200000</v>
      </c>
      <c r="AU301" s="203">
        <v>0</v>
      </c>
      <c r="AV301" s="83">
        <f t="shared" si="24"/>
        <v>1</v>
      </c>
      <c r="AW301" s="457" t="s">
        <v>74</v>
      </c>
      <c r="AX301" s="74" t="s">
        <v>80</v>
      </c>
      <c r="AY301" s="458" t="s">
        <v>3005</v>
      </c>
      <c r="AZ301" s="68" t="s">
        <v>66</v>
      </c>
      <c r="BA301" s="68" t="s">
        <v>66</v>
      </c>
    </row>
    <row r="302" spans="2:53" s="207" customFormat="1" ht="14.25" customHeight="1" x14ac:dyDescent="0.25">
      <c r="B302" s="68">
        <v>2024</v>
      </c>
      <c r="C302" s="68">
        <v>891780111</v>
      </c>
      <c r="D302" s="88" t="s">
        <v>64</v>
      </c>
      <c r="E302" s="74" t="s">
        <v>3006</v>
      </c>
      <c r="F302" s="72" t="s">
        <v>3007</v>
      </c>
      <c r="G302" s="314">
        <v>0</v>
      </c>
      <c r="H302" s="67" t="s">
        <v>72</v>
      </c>
      <c r="I302" s="68" t="s">
        <v>723</v>
      </c>
      <c r="J302" s="74" t="s">
        <v>3008</v>
      </c>
      <c r="K302" s="203">
        <v>6600000</v>
      </c>
      <c r="L302" s="68" t="s">
        <v>67</v>
      </c>
      <c r="M302" s="72" t="s">
        <v>3009</v>
      </c>
      <c r="N302" s="459">
        <v>1083024428</v>
      </c>
      <c r="O302" s="454">
        <v>871</v>
      </c>
      <c r="P302" s="455">
        <v>45391</v>
      </c>
      <c r="Q302" s="203">
        <v>59876179</v>
      </c>
      <c r="R302" s="455">
        <v>45419</v>
      </c>
      <c r="S302" s="203">
        <f>+K302</f>
        <v>6600000</v>
      </c>
      <c r="T302" s="67" t="s">
        <v>66</v>
      </c>
      <c r="U302" s="86">
        <v>1082922506</v>
      </c>
      <c r="V302" s="72" t="s">
        <v>3010</v>
      </c>
      <c r="W302" s="455">
        <v>45419</v>
      </c>
      <c r="X302" s="455">
        <v>45419</v>
      </c>
      <c r="Y302" s="456" t="s">
        <v>74</v>
      </c>
      <c r="Z302" s="455">
        <v>45495</v>
      </c>
      <c r="AA302" s="251">
        <f t="shared" si="20"/>
        <v>76</v>
      </c>
      <c r="AB302" s="67">
        <v>0</v>
      </c>
      <c r="AC302" s="75">
        <v>0</v>
      </c>
      <c r="AD302" s="67">
        <v>0</v>
      </c>
      <c r="AE302" s="457" t="s">
        <v>74</v>
      </c>
      <c r="AF302" s="251">
        <f t="shared" si="21"/>
        <v>0</v>
      </c>
      <c r="AG302" s="67">
        <v>0</v>
      </c>
      <c r="AH302" s="67">
        <v>0</v>
      </c>
      <c r="AI302" s="457" t="s">
        <v>74</v>
      </c>
      <c r="AJ302" s="67">
        <v>0</v>
      </c>
      <c r="AK302" s="457" t="s">
        <v>74</v>
      </c>
      <c r="AL302" s="457" t="s">
        <v>74</v>
      </c>
      <c r="AM302" s="188">
        <f t="shared" si="22"/>
        <v>0</v>
      </c>
      <c r="AN302" s="463">
        <f>+K302+AC302-AH302</f>
        <v>6600000</v>
      </c>
      <c r="AO302" s="67" t="s">
        <v>66</v>
      </c>
      <c r="AP302" s="489">
        <v>6600000</v>
      </c>
      <c r="AQ302" s="67" t="s">
        <v>94</v>
      </c>
      <c r="AR302" s="74">
        <v>0</v>
      </c>
      <c r="AS302" s="457" t="s">
        <v>74</v>
      </c>
      <c r="AT302" s="496">
        <f t="shared" si="23"/>
        <v>6600000</v>
      </c>
      <c r="AU302" s="203">
        <v>0</v>
      </c>
      <c r="AV302" s="83">
        <f t="shared" si="24"/>
        <v>1</v>
      </c>
      <c r="AW302" s="457" t="s">
        <v>74</v>
      </c>
      <c r="AX302" s="74" t="s">
        <v>95</v>
      </c>
      <c r="AY302" s="458" t="s">
        <v>3011</v>
      </c>
      <c r="AZ302" s="68" t="s">
        <v>66</v>
      </c>
      <c r="BA302" s="68" t="s">
        <v>66</v>
      </c>
    </row>
    <row r="303" spans="2:53" s="207" customFormat="1" ht="14.25" customHeight="1" x14ac:dyDescent="0.25">
      <c r="B303" s="68">
        <v>2024</v>
      </c>
      <c r="C303" s="68">
        <v>891780111</v>
      </c>
      <c r="D303" s="88" t="s">
        <v>64</v>
      </c>
      <c r="E303" s="74" t="s">
        <v>3012</v>
      </c>
      <c r="F303" s="72" t="s">
        <v>3013</v>
      </c>
      <c r="G303" s="314">
        <v>0</v>
      </c>
      <c r="H303" s="67" t="s">
        <v>72</v>
      </c>
      <c r="I303" s="68" t="s">
        <v>723</v>
      </c>
      <c r="J303" s="74" t="s">
        <v>3014</v>
      </c>
      <c r="K303" s="203">
        <v>5000000</v>
      </c>
      <c r="L303" s="68" t="s">
        <v>67</v>
      </c>
      <c r="M303" s="72" t="s">
        <v>3015</v>
      </c>
      <c r="N303" s="459">
        <v>1020803842</v>
      </c>
      <c r="O303" s="454">
        <v>871</v>
      </c>
      <c r="P303" s="455">
        <v>45391</v>
      </c>
      <c r="Q303" s="203">
        <v>59876179</v>
      </c>
      <c r="R303" s="455">
        <v>45419</v>
      </c>
      <c r="S303" s="203">
        <f>+K303</f>
        <v>5000000</v>
      </c>
      <c r="T303" s="67" t="s">
        <v>66</v>
      </c>
      <c r="U303" s="86">
        <v>1082922506</v>
      </c>
      <c r="V303" s="72" t="s">
        <v>2989</v>
      </c>
      <c r="W303" s="455">
        <v>45419</v>
      </c>
      <c r="X303" s="455">
        <v>45419</v>
      </c>
      <c r="Y303" s="456" t="s">
        <v>74</v>
      </c>
      <c r="Z303" s="455">
        <v>45492</v>
      </c>
      <c r="AA303" s="251">
        <f t="shared" si="20"/>
        <v>73</v>
      </c>
      <c r="AB303" s="67">
        <v>0</v>
      </c>
      <c r="AC303" s="75">
        <v>0</v>
      </c>
      <c r="AD303" s="67">
        <v>0</v>
      </c>
      <c r="AE303" s="457" t="s">
        <v>74</v>
      </c>
      <c r="AF303" s="251">
        <f t="shared" si="21"/>
        <v>0</v>
      </c>
      <c r="AG303" s="67">
        <v>0</v>
      </c>
      <c r="AH303" s="67">
        <v>0</v>
      </c>
      <c r="AI303" s="457" t="s">
        <v>74</v>
      </c>
      <c r="AJ303" s="67">
        <v>0</v>
      </c>
      <c r="AK303" s="457" t="s">
        <v>74</v>
      </c>
      <c r="AL303" s="457" t="s">
        <v>74</v>
      </c>
      <c r="AM303" s="188">
        <f t="shared" si="22"/>
        <v>0</v>
      </c>
      <c r="AN303" s="463">
        <f>+K303+AC303-AH303</f>
        <v>5000000</v>
      </c>
      <c r="AO303" s="67" t="s">
        <v>66</v>
      </c>
      <c r="AP303" s="489">
        <v>5000000</v>
      </c>
      <c r="AQ303" s="67" t="s">
        <v>94</v>
      </c>
      <c r="AR303" s="74">
        <v>0</v>
      </c>
      <c r="AS303" s="457" t="s">
        <v>74</v>
      </c>
      <c r="AT303" s="496">
        <f t="shared" si="23"/>
        <v>5000000</v>
      </c>
      <c r="AU303" s="203">
        <v>0</v>
      </c>
      <c r="AV303" s="83">
        <f t="shared" si="24"/>
        <v>1</v>
      </c>
      <c r="AW303" s="457" t="s">
        <v>74</v>
      </c>
      <c r="AX303" s="74" t="s">
        <v>80</v>
      </c>
      <c r="AY303" s="458" t="s">
        <v>3016</v>
      </c>
      <c r="AZ303" s="68" t="s">
        <v>66</v>
      </c>
      <c r="BA303" s="68" t="s">
        <v>66</v>
      </c>
    </row>
    <row r="304" spans="2:53" s="207" customFormat="1" ht="14.25" customHeight="1" x14ac:dyDescent="0.25">
      <c r="B304" s="68">
        <v>2024</v>
      </c>
      <c r="C304" s="68">
        <v>891780111</v>
      </c>
      <c r="D304" s="88" t="s">
        <v>64</v>
      </c>
      <c r="E304" s="74" t="s">
        <v>3017</v>
      </c>
      <c r="F304" s="72" t="s">
        <v>3018</v>
      </c>
      <c r="G304" s="314">
        <v>0</v>
      </c>
      <c r="H304" s="67" t="s">
        <v>72</v>
      </c>
      <c r="I304" s="68" t="s">
        <v>723</v>
      </c>
      <c r="J304" s="74" t="s">
        <v>3019</v>
      </c>
      <c r="K304" s="203">
        <v>9000000</v>
      </c>
      <c r="L304" s="68" t="s">
        <v>67</v>
      </c>
      <c r="M304" s="72" t="s">
        <v>3020</v>
      </c>
      <c r="N304" s="459">
        <v>1083021450</v>
      </c>
      <c r="O304" s="454">
        <v>884</v>
      </c>
      <c r="P304" s="455">
        <v>45391</v>
      </c>
      <c r="Q304" s="203">
        <v>18360000</v>
      </c>
      <c r="R304" s="455">
        <v>45420</v>
      </c>
      <c r="S304" s="203">
        <f>+K304</f>
        <v>9000000</v>
      </c>
      <c r="T304" s="67" t="s">
        <v>66</v>
      </c>
      <c r="U304" s="86">
        <v>7604045</v>
      </c>
      <c r="V304" s="72" t="s">
        <v>2095</v>
      </c>
      <c r="W304" s="455">
        <v>45420</v>
      </c>
      <c r="X304" s="455">
        <v>45420</v>
      </c>
      <c r="Y304" s="456" t="s">
        <v>74</v>
      </c>
      <c r="Z304" s="455">
        <v>45511</v>
      </c>
      <c r="AA304" s="251">
        <f t="shared" si="20"/>
        <v>91</v>
      </c>
      <c r="AB304" s="67">
        <v>0</v>
      </c>
      <c r="AC304" s="75">
        <v>0</v>
      </c>
      <c r="AD304" s="67">
        <v>0</v>
      </c>
      <c r="AE304" s="457" t="s">
        <v>74</v>
      </c>
      <c r="AF304" s="251">
        <f t="shared" si="21"/>
        <v>0</v>
      </c>
      <c r="AG304" s="67">
        <v>0</v>
      </c>
      <c r="AH304" s="67">
        <v>0</v>
      </c>
      <c r="AI304" s="457" t="s">
        <v>74</v>
      </c>
      <c r="AJ304" s="67">
        <v>0</v>
      </c>
      <c r="AK304" s="457" t="s">
        <v>74</v>
      </c>
      <c r="AL304" s="457" t="s">
        <v>74</v>
      </c>
      <c r="AM304" s="188">
        <f t="shared" si="22"/>
        <v>0</v>
      </c>
      <c r="AN304" s="463">
        <f>+K304+AC304-AH304</f>
        <v>9000000</v>
      </c>
      <c r="AO304" s="67" t="s">
        <v>66</v>
      </c>
      <c r="AP304" s="489">
        <v>9000000</v>
      </c>
      <c r="AQ304" s="67" t="s">
        <v>94</v>
      </c>
      <c r="AR304" s="74">
        <v>0</v>
      </c>
      <c r="AS304" s="457" t="s">
        <v>74</v>
      </c>
      <c r="AT304" s="496">
        <f t="shared" si="23"/>
        <v>9000000</v>
      </c>
      <c r="AU304" s="203">
        <v>0</v>
      </c>
      <c r="AV304" s="83">
        <f t="shared" si="24"/>
        <v>1</v>
      </c>
      <c r="AW304" s="457" t="s">
        <v>74</v>
      </c>
      <c r="AX304" s="74" t="s">
        <v>80</v>
      </c>
      <c r="AY304" s="458" t="s">
        <v>3021</v>
      </c>
      <c r="AZ304" s="68" t="s">
        <v>66</v>
      </c>
      <c r="BA304" s="68" t="s">
        <v>66</v>
      </c>
    </row>
    <row r="305" spans="2:53" s="207" customFormat="1" ht="14.25" customHeight="1" x14ac:dyDescent="0.25">
      <c r="B305" s="68">
        <v>2024</v>
      </c>
      <c r="C305" s="68">
        <v>891780111</v>
      </c>
      <c r="D305" s="88" t="s">
        <v>64</v>
      </c>
      <c r="E305" s="74" t="s">
        <v>3022</v>
      </c>
      <c r="F305" s="72" t="s">
        <v>3023</v>
      </c>
      <c r="G305" s="314">
        <v>0</v>
      </c>
      <c r="H305" s="67" t="s">
        <v>72</v>
      </c>
      <c r="I305" s="68" t="s">
        <v>723</v>
      </c>
      <c r="J305" s="74" t="s">
        <v>3024</v>
      </c>
      <c r="K305" s="203">
        <v>11000000</v>
      </c>
      <c r="L305" s="68" t="s">
        <v>67</v>
      </c>
      <c r="M305" s="72" t="s">
        <v>3025</v>
      </c>
      <c r="N305" s="459">
        <v>1083022922</v>
      </c>
      <c r="O305" s="454">
        <v>889</v>
      </c>
      <c r="P305" s="455">
        <v>45391</v>
      </c>
      <c r="Q305" s="203">
        <v>41409519</v>
      </c>
      <c r="R305" s="455">
        <v>45421</v>
      </c>
      <c r="S305" s="203">
        <f>+K305</f>
        <v>11000000</v>
      </c>
      <c r="T305" s="67" t="s">
        <v>66</v>
      </c>
      <c r="U305" s="86">
        <v>91156594</v>
      </c>
      <c r="V305" s="72" t="s">
        <v>1755</v>
      </c>
      <c r="W305" s="455">
        <v>45421</v>
      </c>
      <c r="X305" s="455">
        <v>45421</v>
      </c>
      <c r="Y305" s="456" t="s">
        <v>74</v>
      </c>
      <c r="Z305" s="455">
        <v>45573</v>
      </c>
      <c r="AA305" s="251">
        <f t="shared" si="20"/>
        <v>152</v>
      </c>
      <c r="AB305" s="67">
        <v>0</v>
      </c>
      <c r="AC305" s="75">
        <v>0</v>
      </c>
      <c r="AD305" s="67">
        <v>0</v>
      </c>
      <c r="AE305" s="457" t="s">
        <v>74</v>
      </c>
      <c r="AF305" s="251">
        <f t="shared" si="21"/>
        <v>0</v>
      </c>
      <c r="AG305" s="67">
        <v>0</v>
      </c>
      <c r="AH305" s="67">
        <v>0</v>
      </c>
      <c r="AI305" s="457" t="s">
        <v>74</v>
      </c>
      <c r="AJ305" s="67">
        <v>0</v>
      </c>
      <c r="AK305" s="457" t="s">
        <v>74</v>
      </c>
      <c r="AL305" s="457" t="s">
        <v>74</v>
      </c>
      <c r="AM305" s="188">
        <f t="shared" si="22"/>
        <v>0</v>
      </c>
      <c r="AN305" s="463">
        <f>+K305+AC305-AH305</f>
        <v>11000000</v>
      </c>
      <c r="AO305" s="67" t="s">
        <v>66</v>
      </c>
      <c r="AP305" s="489">
        <v>11000000</v>
      </c>
      <c r="AQ305" s="67" t="s">
        <v>94</v>
      </c>
      <c r="AR305" s="74">
        <v>0</v>
      </c>
      <c r="AS305" s="457" t="s">
        <v>74</v>
      </c>
      <c r="AT305" s="496">
        <f t="shared" si="23"/>
        <v>11000000</v>
      </c>
      <c r="AU305" s="203">
        <v>0</v>
      </c>
      <c r="AV305" s="83">
        <f t="shared" si="24"/>
        <v>1</v>
      </c>
      <c r="AW305" s="457" t="s">
        <v>74</v>
      </c>
      <c r="AX305" s="74" t="s">
        <v>95</v>
      </c>
      <c r="AY305" s="458" t="s">
        <v>3026</v>
      </c>
      <c r="AZ305" s="68" t="s">
        <v>66</v>
      </c>
      <c r="BA305" s="68" t="s">
        <v>66</v>
      </c>
    </row>
    <row r="306" spans="2:53" s="207" customFormat="1" ht="14.25" customHeight="1" x14ac:dyDescent="0.25">
      <c r="B306" s="68">
        <v>2024</v>
      </c>
      <c r="C306" s="68">
        <v>891780111</v>
      </c>
      <c r="D306" s="88" t="s">
        <v>64</v>
      </c>
      <c r="E306" s="74" t="s">
        <v>3027</v>
      </c>
      <c r="F306" s="72" t="s">
        <v>3028</v>
      </c>
      <c r="G306" s="314">
        <v>0</v>
      </c>
      <c r="H306" s="67" t="s">
        <v>72</v>
      </c>
      <c r="I306" s="68" t="s">
        <v>723</v>
      </c>
      <c r="J306" s="74" t="s">
        <v>3029</v>
      </c>
      <c r="K306" s="203">
        <v>2500000</v>
      </c>
      <c r="L306" s="68" t="s">
        <v>67</v>
      </c>
      <c r="M306" s="72" t="s">
        <v>3030</v>
      </c>
      <c r="N306" s="459">
        <v>1140839086</v>
      </c>
      <c r="O306" s="454">
        <v>776</v>
      </c>
      <c r="P306" s="455">
        <v>45372</v>
      </c>
      <c r="Q306" s="203">
        <v>32014380</v>
      </c>
      <c r="R306" s="455">
        <v>45426</v>
      </c>
      <c r="S306" s="203">
        <f>+K306</f>
        <v>2500000</v>
      </c>
      <c r="T306" s="67" t="s">
        <v>66</v>
      </c>
      <c r="U306" s="86">
        <v>1082845514</v>
      </c>
      <c r="V306" s="72" t="s">
        <v>3031</v>
      </c>
      <c r="W306" s="455">
        <v>45426</v>
      </c>
      <c r="X306" s="455">
        <v>45426</v>
      </c>
      <c r="Y306" s="456" t="s">
        <v>74</v>
      </c>
      <c r="Z306" s="455">
        <v>45456</v>
      </c>
      <c r="AA306" s="251">
        <f t="shared" si="20"/>
        <v>30</v>
      </c>
      <c r="AB306" s="67">
        <v>0</v>
      </c>
      <c r="AC306" s="75">
        <v>0</v>
      </c>
      <c r="AD306" s="67">
        <v>0</v>
      </c>
      <c r="AE306" s="457" t="s">
        <v>74</v>
      </c>
      <c r="AF306" s="251">
        <f t="shared" si="21"/>
        <v>0</v>
      </c>
      <c r="AG306" s="67">
        <v>0</v>
      </c>
      <c r="AH306" s="67">
        <v>0</v>
      </c>
      <c r="AI306" s="457" t="s">
        <v>74</v>
      </c>
      <c r="AJ306" s="67">
        <v>0</v>
      </c>
      <c r="AK306" s="457" t="s">
        <v>74</v>
      </c>
      <c r="AL306" s="457" t="s">
        <v>74</v>
      </c>
      <c r="AM306" s="188">
        <f t="shared" si="22"/>
        <v>0</v>
      </c>
      <c r="AN306" s="463">
        <f>+K306+AC306-AH306</f>
        <v>2500000</v>
      </c>
      <c r="AO306" s="67" t="s">
        <v>66</v>
      </c>
      <c r="AP306" s="489">
        <v>2500000</v>
      </c>
      <c r="AQ306" s="67" t="s">
        <v>94</v>
      </c>
      <c r="AR306" s="74">
        <v>0</v>
      </c>
      <c r="AS306" s="457" t="s">
        <v>74</v>
      </c>
      <c r="AT306" s="496">
        <f t="shared" si="23"/>
        <v>2500000</v>
      </c>
      <c r="AU306" s="203">
        <v>0</v>
      </c>
      <c r="AV306" s="83">
        <f t="shared" si="24"/>
        <v>1</v>
      </c>
      <c r="AW306" s="457" t="s">
        <v>74</v>
      </c>
      <c r="AX306" s="74" t="s">
        <v>80</v>
      </c>
      <c r="AY306" s="458" t="s">
        <v>3032</v>
      </c>
      <c r="AZ306" s="68" t="s">
        <v>66</v>
      </c>
      <c r="BA306" s="68" t="s">
        <v>66</v>
      </c>
    </row>
    <row r="307" spans="2:53" s="207" customFormat="1" ht="14.25" customHeight="1" x14ac:dyDescent="0.25">
      <c r="B307" s="68">
        <v>2024</v>
      </c>
      <c r="C307" s="68">
        <v>891780111</v>
      </c>
      <c r="D307" s="88" t="s">
        <v>64</v>
      </c>
      <c r="E307" s="74" t="s">
        <v>3033</v>
      </c>
      <c r="F307" s="72" t="s">
        <v>3034</v>
      </c>
      <c r="G307" s="314">
        <v>0</v>
      </c>
      <c r="H307" s="67" t="s">
        <v>72</v>
      </c>
      <c r="I307" s="68" t="s">
        <v>723</v>
      </c>
      <c r="J307" s="74" t="s">
        <v>3035</v>
      </c>
      <c r="K307" s="203">
        <v>16510000</v>
      </c>
      <c r="L307" s="68" t="s">
        <v>67</v>
      </c>
      <c r="M307" s="72" t="s">
        <v>3036</v>
      </c>
      <c r="N307" s="459">
        <v>1083034205</v>
      </c>
      <c r="O307" s="454">
        <v>889</v>
      </c>
      <c r="P307" s="455">
        <v>45391</v>
      </c>
      <c r="Q307" s="203">
        <v>41409519</v>
      </c>
      <c r="R307" s="455">
        <v>45426</v>
      </c>
      <c r="S307" s="203">
        <f>+K307</f>
        <v>16510000</v>
      </c>
      <c r="T307" s="67" t="s">
        <v>66</v>
      </c>
      <c r="U307" s="86">
        <v>91156594</v>
      </c>
      <c r="V307" s="72" t="s">
        <v>1755</v>
      </c>
      <c r="W307" s="455">
        <v>45426</v>
      </c>
      <c r="X307" s="455">
        <v>45426</v>
      </c>
      <c r="Y307" s="456" t="s">
        <v>74</v>
      </c>
      <c r="Z307" s="455">
        <v>45578</v>
      </c>
      <c r="AA307" s="251">
        <f t="shared" si="20"/>
        <v>152</v>
      </c>
      <c r="AB307" s="67">
        <v>0</v>
      </c>
      <c r="AC307" s="75">
        <v>0</v>
      </c>
      <c r="AD307" s="67">
        <v>0</v>
      </c>
      <c r="AE307" s="457" t="s">
        <v>74</v>
      </c>
      <c r="AF307" s="251">
        <f t="shared" si="21"/>
        <v>0</v>
      </c>
      <c r="AG307" s="67">
        <v>0</v>
      </c>
      <c r="AH307" s="67">
        <v>0</v>
      </c>
      <c r="AI307" s="457" t="s">
        <v>74</v>
      </c>
      <c r="AJ307" s="67">
        <v>0</v>
      </c>
      <c r="AK307" s="457" t="s">
        <v>74</v>
      </c>
      <c r="AL307" s="457" t="s">
        <v>74</v>
      </c>
      <c r="AM307" s="188">
        <f t="shared" si="22"/>
        <v>0</v>
      </c>
      <c r="AN307" s="463">
        <f>+K307+AC307-AH307</f>
        <v>16510000</v>
      </c>
      <c r="AO307" s="67" t="s">
        <v>66</v>
      </c>
      <c r="AP307" s="489">
        <v>16510000</v>
      </c>
      <c r="AQ307" s="67" t="s">
        <v>94</v>
      </c>
      <c r="AR307" s="74">
        <v>0</v>
      </c>
      <c r="AS307" s="457" t="s">
        <v>74</v>
      </c>
      <c r="AT307" s="496">
        <f t="shared" si="23"/>
        <v>16510000</v>
      </c>
      <c r="AU307" s="203">
        <v>0</v>
      </c>
      <c r="AV307" s="83">
        <f t="shared" si="24"/>
        <v>1</v>
      </c>
      <c r="AW307" s="457" t="s">
        <v>74</v>
      </c>
      <c r="AX307" s="74" t="s">
        <v>95</v>
      </c>
      <c r="AY307" s="458" t="s">
        <v>3037</v>
      </c>
      <c r="AZ307" s="68" t="s">
        <v>66</v>
      </c>
      <c r="BA307" s="68" t="s">
        <v>66</v>
      </c>
    </row>
    <row r="308" spans="2:53" s="207" customFormat="1" ht="14.25" customHeight="1" x14ac:dyDescent="0.25">
      <c r="B308" s="68">
        <v>2024</v>
      </c>
      <c r="C308" s="68">
        <v>891780111</v>
      </c>
      <c r="D308" s="88" t="s">
        <v>64</v>
      </c>
      <c r="E308" s="74" t="s">
        <v>3038</v>
      </c>
      <c r="F308" s="72" t="s">
        <v>3039</v>
      </c>
      <c r="G308" s="314">
        <v>0</v>
      </c>
      <c r="H308" s="67" t="s">
        <v>72</v>
      </c>
      <c r="I308" s="68" t="s">
        <v>723</v>
      </c>
      <c r="J308" s="74" t="s">
        <v>3040</v>
      </c>
      <c r="K308" s="203">
        <v>12000000</v>
      </c>
      <c r="L308" s="68" t="s">
        <v>67</v>
      </c>
      <c r="M308" s="72" t="s">
        <v>3041</v>
      </c>
      <c r="N308" s="459">
        <v>1143403843</v>
      </c>
      <c r="O308" s="454">
        <v>37</v>
      </c>
      <c r="P308" s="455">
        <v>45306</v>
      </c>
      <c r="Q308" s="203">
        <v>161390000</v>
      </c>
      <c r="R308" s="455">
        <v>45427</v>
      </c>
      <c r="S308" s="203">
        <f>+K308</f>
        <v>12000000</v>
      </c>
      <c r="T308" s="67" t="s">
        <v>66</v>
      </c>
      <c r="U308" s="86">
        <v>52389076</v>
      </c>
      <c r="V308" s="72" t="s">
        <v>2361</v>
      </c>
      <c r="W308" s="455">
        <v>45427</v>
      </c>
      <c r="X308" s="455">
        <v>45427</v>
      </c>
      <c r="Y308" s="456" t="s">
        <v>74</v>
      </c>
      <c r="Z308" s="455">
        <v>45549</v>
      </c>
      <c r="AA308" s="251">
        <f t="shared" si="20"/>
        <v>122</v>
      </c>
      <c r="AB308" s="67">
        <v>0</v>
      </c>
      <c r="AC308" s="75">
        <v>0</v>
      </c>
      <c r="AD308" s="67">
        <v>0</v>
      </c>
      <c r="AE308" s="457" t="s">
        <v>74</v>
      </c>
      <c r="AF308" s="251">
        <f t="shared" si="21"/>
        <v>0</v>
      </c>
      <c r="AG308" s="67">
        <v>0</v>
      </c>
      <c r="AH308" s="67">
        <v>0</v>
      </c>
      <c r="AI308" s="457" t="s">
        <v>74</v>
      </c>
      <c r="AJ308" s="67">
        <v>0</v>
      </c>
      <c r="AK308" s="457" t="s">
        <v>74</v>
      </c>
      <c r="AL308" s="457" t="s">
        <v>74</v>
      </c>
      <c r="AM308" s="188">
        <f t="shared" si="22"/>
        <v>0</v>
      </c>
      <c r="AN308" s="463">
        <f>+K308+AC308-AH308</f>
        <v>12000000</v>
      </c>
      <c r="AO308" s="67" t="s">
        <v>66</v>
      </c>
      <c r="AP308" s="489">
        <v>12000000</v>
      </c>
      <c r="AQ308" s="67" t="s">
        <v>94</v>
      </c>
      <c r="AR308" s="74">
        <v>0</v>
      </c>
      <c r="AS308" s="457" t="s">
        <v>74</v>
      </c>
      <c r="AT308" s="496">
        <f t="shared" si="23"/>
        <v>12000000</v>
      </c>
      <c r="AU308" s="203">
        <v>0</v>
      </c>
      <c r="AV308" s="83">
        <f t="shared" si="24"/>
        <v>1</v>
      </c>
      <c r="AW308" s="457" t="s">
        <v>74</v>
      </c>
      <c r="AX308" s="74" t="s">
        <v>80</v>
      </c>
      <c r="AY308" s="458" t="s">
        <v>3042</v>
      </c>
      <c r="AZ308" s="68" t="s">
        <v>66</v>
      </c>
      <c r="BA308" s="68" t="s">
        <v>66</v>
      </c>
    </row>
    <row r="309" spans="2:53" s="207" customFormat="1" ht="14.25" customHeight="1" x14ac:dyDescent="0.25">
      <c r="B309" s="68">
        <v>2024</v>
      </c>
      <c r="C309" s="68">
        <v>891780111</v>
      </c>
      <c r="D309" s="88" t="s">
        <v>64</v>
      </c>
      <c r="E309" s="74" t="s">
        <v>3043</v>
      </c>
      <c r="F309" s="72" t="s">
        <v>3044</v>
      </c>
      <c r="G309" s="314">
        <v>0</v>
      </c>
      <c r="H309" s="67" t="s">
        <v>72</v>
      </c>
      <c r="I309" s="68" t="s">
        <v>723</v>
      </c>
      <c r="J309" s="74" t="s">
        <v>3045</v>
      </c>
      <c r="K309" s="203">
        <v>8116990</v>
      </c>
      <c r="L309" s="68" t="s">
        <v>67</v>
      </c>
      <c r="M309" s="453" t="s">
        <v>3046</v>
      </c>
      <c r="N309" s="453" t="s">
        <v>3047</v>
      </c>
      <c r="O309" s="454">
        <v>875</v>
      </c>
      <c r="P309" s="455">
        <v>45391</v>
      </c>
      <c r="Q309" s="203">
        <v>67919885</v>
      </c>
      <c r="R309" s="455">
        <v>45432</v>
      </c>
      <c r="S309" s="203">
        <f>+K309</f>
        <v>8116990</v>
      </c>
      <c r="T309" s="67" t="s">
        <v>66</v>
      </c>
      <c r="U309" s="86">
        <v>3377635</v>
      </c>
      <c r="V309" s="72" t="s">
        <v>1782</v>
      </c>
      <c r="W309" s="455">
        <v>45432</v>
      </c>
      <c r="X309" s="455">
        <v>45432</v>
      </c>
      <c r="Y309" s="456" t="s">
        <v>74</v>
      </c>
      <c r="Z309" s="455">
        <v>45523</v>
      </c>
      <c r="AA309" s="251">
        <f t="shared" si="20"/>
        <v>91</v>
      </c>
      <c r="AB309" s="67">
        <v>0</v>
      </c>
      <c r="AC309" s="75">
        <v>0</v>
      </c>
      <c r="AD309" s="67">
        <v>0</v>
      </c>
      <c r="AE309" s="457" t="s">
        <v>74</v>
      </c>
      <c r="AF309" s="251">
        <f t="shared" si="21"/>
        <v>0</v>
      </c>
      <c r="AG309" s="67">
        <v>0</v>
      </c>
      <c r="AH309" s="67">
        <v>0</v>
      </c>
      <c r="AI309" s="457" t="s">
        <v>74</v>
      </c>
      <c r="AJ309" s="67">
        <v>0</v>
      </c>
      <c r="AK309" s="457" t="s">
        <v>74</v>
      </c>
      <c r="AL309" s="457" t="s">
        <v>74</v>
      </c>
      <c r="AM309" s="188">
        <f t="shared" si="22"/>
        <v>0</v>
      </c>
      <c r="AN309" s="463">
        <f>+K309+AC309-AH309</f>
        <v>8116990</v>
      </c>
      <c r="AO309" s="67" t="s">
        <v>66</v>
      </c>
      <c r="AP309" s="489">
        <v>8116990</v>
      </c>
      <c r="AQ309" s="67" t="s">
        <v>94</v>
      </c>
      <c r="AR309" s="74">
        <v>0</v>
      </c>
      <c r="AS309" s="457" t="s">
        <v>74</v>
      </c>
      <c r="AT309" s="496">
        <f t="shared" si="23"/>
        <v>8116990</v>
      </c>
      <c r="AU309" s="203">
        <v>0</v>
      </c>
      <c r="AV309" s="83">
        <f t="shared" si="24"/>
        <v>1</v>
      </c>
      <c r="AW309" s="457" t="s">
        <v>74</v>
      </c>
      <c r="AX309" s="74" t="s">
        <v>80</v>
      </c>
      <c r="AY309" s="458" t="s">
        <v>3048</v>
      </c>
      <c r="AZ309" s="68" t="s">
        <v>66</v>
      </c>
      <c r="BA309" s="68" t="s">
        <v>66</v>
      </c>
    </row>
    <row r="310" spans="2:53" s="207" customFormat="1" ht="14.25" customHeight="1" x14ac:dyDescent="0.25">
      <c r="B310" s="68">
        <v>2024</v>
      </c>
      <c r="C310" s="68">
        <v>891780111</v>
      </c>
      <c r="D310" s="88" t="s">
        <v>64</v>
      </c>
      <c r="E310" s="74" t="s">
        <v>3049</v>
      </c>
      <c r="F310" s="72" t="s">
        <v>3050</v>
      </c>
      <c r="G310" s="314">
        <v>0</v>
      </c>
      <c r="H310" s="67" t="s">
        <v>72</v>
      </c>
      <c r="I310" s="68" t="s">
        <v>723</v>
      </c>
      <c r="J310" s="74" t="s">
        <v>3051</v>
      </c>
      <c r="K310" s="203">
        <v>4500000</v>
      </c>
      <c r="L310" s="68" t="s">
        <v>67</v>
      </c>
      <c r="M310" s="453" t="s">
        <v>2450</v>
      </c>
      <c r="N310" s="72">
        <v>1082906452</v>
      </c>
      <c r="O310" s="454">
        <v>39</v>
      </c>
      <c r="P310" s="455">
        <v>45306</v>
      </c>
      <c r="Q310" s="203">
        <v>524300000</v>
      </c>
      <c r="R310" s="455">
        <v>45447</v>
      </c>
      <c r="S310" s="203">
        <f>+K310</f>
        <v>4500000</v>
      </c>
      <c r="T310" s="67" t="s">
        <v>66</v>
      </c>
      <c r="U310" s="86">
        <v>39049658</v>
      </c>
      <c r="V310" s="72" t="s">
        <v>2429</v>
      </c>
      <c r="W310" s="455">
        <v>45447</v>
      </c>
      <c r="X310" s="455">
        <v>45447</v>
      </c>
      <c r="Y310" s="456" t="s">
        <v>74</v>
      </c>
      <c r="Z310" s="455">
        <v>45476</v>
      </c>
      <c r="AA310" s="251">
        <f t="shared" si="20"/>
        <v>29</v>
      </c>
      <c r="AB310" s="67">
        <v>0</v>
      </c>
      <c r="AC310" s="75">
        <v>0</v>
      </c>
      <c r="AD310" s="67">
        <v>0</v>
      </c>
      <c r="AE310" s="457" t="s">
        <v>74</v>
      </c>
      <c r="AF310" s="251">
        <f t="shared" si="21"/>
        <v>0</v>
      </c>
      <c r="AG310" s="67">
        <v>0</v>
      </c>
      <c r="AH310" s="67">
        <v>0</v>
      </c>
      <c r="AI310" s="457" t="s">
        <v>74</v>
      </c>
      <c r="AJ310" s="67">
        <v>0</v>
      </c>
      <c r="AK310" s="457" t="s">
        <v>74</v>
      </c>
      <c r="AL310" s="457" t="s">
        <v>74</v>
      </c>
      <c r="AM310" s="188">
        <f t="shared" si="22"/>
        <v>0</v>
      </c>
      <c r="AN310" s="463">
        <f>+K310+AC310-AH310</f>
        <v>4500000</v>
      </c>
      <c r="AO310" s="67" t="s">
        <v>66</v>
      </c>
      <c r="AP310" s="489">
        <v>4500000</v>
      </c>
      <c r="AQ310" s="67" t="s">
        <v>94</v>
      </c>
      <c r="AR310" s="74">
        <v>0</v>
      </c>
      <c r="AS310" s="457" t="s">
        <v>74</v>
      </c>
      <c r="AT310" s="496">
        <f t="shared" si="23"/>
        <v>4500000</v>
      </c>
      <c r="AU310" s="203">
        <v>0</v>
      </c>
      <c r="AV310" s="83">
        <f t="shared" si="24"/>
        <v>1</v>
      </c>
      <c r="AW310" s="457" t="s">
        <v>74</v>
      </c>
      <c r="AX310" s="74" t="s">
        <v>80</v>
      </c>
      <c r="AY310" s="72" t="s">
        <v>3052</v>
      </c>
      <c r="AZ310" s="68" t="s">
        <v>66</v>
      </c>
      <c r="BA310" s="68" t="s">
        <v>66</v>
      </c>
    </row>
    <row r="311" spans="2:53" s="207" customFormat="1" ht="14.25" customHeight="1" x14ac:dyDescent="0.25">
      <c r="B311" s="68">
        <v>2024</v>
      </c>
      <c r="C311" s="68">
        <v>891780111</v>
      </c>
      <c r="D311" s="88" t="s">
        <v>64</v>
      </c>
      <c r="E311" s="74" t="s">
        <v>3053</v>
      </c>
      <c r="F311" s="72" t="s">
        <v>3054</v>
      </c>
      <c r="G311" s="314">
        <v>0</v>
      </c>
      <c r="H311" s="67" t="s">
        <v>72</v>
      </c>
      <c r="I311" s="68" t="s">
        <v>723</v>
      </c>
      <c r="J311" s="74" t="s">
        <v>3055</v>
      </c>
      <c r="K311" s="203">
        <v>4800000</v>
      </c>
      <c r="L311" s="68" t="s">
        <v>67</v>
      </c>
      <c r="M311" s="453" t="s">
        <v>2535</v>
      </c>
      <c r="N311" s="72">
        <v>1082839048</v>
      </c>
      <c r="O311" s="454">
        <v>39</v>
      </c>
      <c r="P311" s="455">
        <v>45306</v>
      </c>
      <c r="Q311" s="203">
        <v>524300000</v>
      </c>
      <c r="R311" s="455">
        <v>45447</v>
      </c>
      <c r="S311" s="203">
        <f>+K311</f>
        <v>4800000</v>
      </c>
      <c r="T311" s="67" t="s">
        <v>66</v>
      </c>
      <c r="U311" s="86">
        <v>39049658</v>
      </c>
      <c r="V311" s="72" t="s">
        <v>2429</v>
      </c>
      <c r="W311" s="455">
        <v>45447</v>
      </c>
      <c r="X311" s="455">
        <v>45447</v>
      </c>
      <c r="Y311" s="456" t="s">
        <v>74</v>
      </c>
      <c r="Z311" s="455">
        <v>45476</v>
      </c>
      <c r="AA311" s="251">
        <f t="shared" si="20"/>
        <v>29</v>
      </c>
      <c r="AB311" s="67">
        <v>0</v>
      </c>
      <c r="AC311" s="75">
        <v>0</v>
      </c>
      <c r="AD311" s="67">
        <v>0</v>
      </c>
      <c r="AE311" s="457" t="s">
        <v>74</v>
      </c>
      <c r="AF311" s="251">
        <f t="shared" si="21"/>
        <v>0</v>
      </c>
      <c r="AG311" s="67">
        <v>0</v>
      </c>
      <c r="AH311" s="67">
        <v>0</v>
      </c>
      <c r="AI311" s="457" t="s">
        <v>74</v>
      </c>
      <c r="AJ311" s="67">
        <v>0</v>
      </c>
      <c r="AK311" s="457" t="s">
        <v>74</v>
      </c>
      <c r="AL311" s="457" t="s">
        <v>74</v>
      </c>
      <c r="AM311" s="188">
        <f t="shared" si="22"/>
        <v>0</v>
      </c>
      <c r="AN311" s="463">
        <f>+K311+AC311-AH311</f>
        <v>4800000</v>
      </c>
      <c r="AO311" s="67" t="s">
        <v>66</v>
      </c>
      <c r="AP311" s="489">
        <v>4800000</v>
      </c>
      <c r="AQ311" s="67" t="s">
        <v>94</v>
      </c>
      <c r="AR311" s="74">
        <v>0</v>
      </c>
      <c r="AS311" s="457" t="s">
        <v>74</v>
      </c>
      <c r="AT311" s="496">
        <f t="shared" si="23"/>
        <v>4800000</v>
      </c>
      <c r="AU311" s="203">
        <v>0</v>
      </c>
      <c r="AV311" s="83">
        <f t="shared" si="24"/>
        <v>1</v>
      </c>
      <c r="AW311" s="457" t="s">
        <v>74</v>
      </c>
      <c r="AX311" s="74" t="s">
        <v>80</v>
      </c>
      <c r="AY311" s="72" t="s">
        <v>3056</v>
      </c>
      <c r="AZ311" s="68" t="s">
        <v>66</v>
      </c>
      <c r="BA311" s="68" t="s">
        <v>66</v>
      </c>
    </row>
    <row r="312" spans="2:53" s="207" customFormat="1" ht="14.25" customHeight="1" x14ac:dyDescent="0.25">
      <c r="B312" s="68">
        <v>2024</v>
      </c>
      <c r="C312" s="68">
        <v>891780111</v>
      </c>
      <c r="D312" s="88" t="s">
        <v>64</v>
      </c>
      <c r="E312" s="74" t="s">
        <v>3057</v>
      </c>
      <c r="F312" s="72" t="s">
        <v>3058</v>
      </c>
      <c r="G312" s="314">
        <v>0</v>
      </c>
      <c r="H312" s="67" t="s">
        <v>72</v>
      </c>
      <c r="I312" s="68" t="s">
        <v>723</v>
      </c>
      <c r="J312" s="74" t="s">
        <v>3059</v>
      </c>
      <c r="K312" s="203">
        <v>9120000</v>
      </c>
      <c r="L312" s="68" t="s">
        <v>67</v>
      </c>
      <c r="M312" s="453" t="s">
        <v>3060</v>
      </c>
      <c r="N312" s="72">
        <v>1082989599</v>
      </c>
      <c r="O312" s="454">
        <v>39</v>
      </c>
      <c r="P312" s="455">
        <v>45306</v>
      </c>
      <c r="Q312" s="203">
        <v>524300000</v>
      </c>
      <c r="R312" s="455">
        <v>45449</v>
      </c>
      <c r="S312" s="203">
        <f>+K312</f>
        <v>9120000</v>
      </c>
      <c r="T312" s="67" t="s">
        <v>66</v>
      </c>
      <c r="U312" s="86">
        <v>39049658</v>
      </c>
      <c r="V312" s="72" t="s">
        <v>2429</v>
      </c>
      <c r="W312" s="455">
        <v>45449</v>
      </c>
      <c r="X312" s="455">
        <v>45449</v>
      </c>
      <c r="Y312" s="456" t="s">
        <v>74</v>
      </c>
      <c r="Z312" s="455">
        <v>45527</v>
      </c>
      <c r="AA312" s="251">
        <f t="shared" si="20"/>
        <v>78</v>
      </c>
      <c r="AB312" s="67">
        <v>0</v>
      </c>
      <c r="AC312" s="75">
        <v>0</v>
      </c>
      <c r="AD312" s="67">
        <v>0</v>
      </c>
      <c r="AE312" s="457" t="s">
        <v>74</v>
      </c>
      <c r="AF312" s="251">
        <f t="shared" si="21"/>
        <v>0</v>
      </c>
      <c r="AG312" s="67">
        <v>0</v>
      </c>
      <c r="AH312" s="67">
        <v>0</v>
      </c>
      <c r="AI312" s="457" t="s">
        <v>74</v>
      </c>
      <c r="AJ312" s="67">
        <v>0</v>
      </c>
      <c r="AK312" s="457" t="s">
        <v>74</v>
      </c>
      <c r="AL312" s="457" t="s">
        <v>74</v>
      </c>
      <c r="AM312" s="188">
        <f t="shared" si="22"/>
        <v>0</v>
      </c>
      <c r="AN312" s="463">
        <f>+K312+AC312-AH312</f>
        <v>9120000</v>
      </c>
      <c r="AO312" s="67" t="s">
        <v>66</v>
      </c>
      <c r="AP312" s="489">
        <v>9120000</v>
      </c>
      <c r="AQ312" s="67" t="s">
        <v>94</v>
      </c>
      <c r="AR312" s="74">
        <v>0</v>
      </c>
      <c r="AS312" s="457" t="s">
        <v>74</v>
      </c>
      <c r="AT312" s="496">
        <f t="shared" si="23"/>
        <v>9120000</v>
      </c>
      <c r="AU312" s="203">
        <v>0</v>
      </c>
      <c r="AV312" s="83">
        <f t="shared" si="24"/>
        <v>1</v>
      </c>
      <c r="AW312" s="457" t="s">
        <v>74</v>
      </c>
      <c r="AX312" s="74" t="s">
        <v>80</v>
      </c>
      <c r="AY312" s="72" t="s">
        <v>3061</v>
      </c>
      <c r="AZ312" s="68" t="s">
        <v>66</v>
      </c>
      <c r="BA312" s="68" t="s">
        <v>66</v>
      </c>
    </row>
    <row r="313" spans="2:53" s="207" customFormat="1" ht="14.25" customHeight="1" x14ac:dyDescent="0.25">
      <c r="B313" s="68">
        <v>2024</v>
      </c>
      <c r="C313" s="68">
        <v>891780111</v>
      </c>
      <c r="D313" s="88" t="s">
        <v>64</v>
      </c>
      <c r="E313" s="74" t="s">
        <v>3062</v>
      </c>
      <c r="F313" s="72" t="s">
        <v>3063</v>
      </c>
      <c r="G313" s="314">
        <v>2023000100072</v>
      </c>
      <c r="H313" s="67" t="s">
        <v>72</v>
      </c>
      <c r="I313" s="68" t="s">
        <v>1521</v>
      </c>
      <c r="J313" s="74" t="s">
        <v>3064</v>
      </c>
      <c r="K313" s="203">
        <v>54288000</v>
      </c>
      <c r="L313" s="68" t="s">
        <v>67</v>
      </c>
      <c r="M313" s="453" t="s">
        <v>3065</v>
      </c>
      <c r="N313" s="459">
        <v>30403213</v>
      </c>
      <c r="O313" s="454">
        <v>174</v>
      </c>
      <c r="P313" s="455">
        <v>45335</v>
      </c>
      <c r="Q313" s="203">
        <v>2122162432</v>
      </c>
      <c r="R313" s="455">
        <v>45449</v>
      </c>
      <c r="S313" s="203">
        <f>+K313</f>
        <v>54288000</v>
      </c>
      <c r="T313" s="67" t="s">
        <v>66</v>
      </c>
      <c r="U313" s="86">
        <v>39049658</v>
      </c>
      <c r="V313" s="72" t="s">
        <v>2429</v>
      </c>
      <c r="W313" s="455">
        <v>45449</v>
      </c>
      <c r="X313" s="455">
        <v>45449</v>
      </c>
      <c r="Y313" s="456" t="s">
        <v>74</v>
      </c>
      <c r="Z313" s="455">
        <v>45688</v>
      </c>
      <c r="AA313" s="251">
        <f t="shared" si="20"/>
        <v>239</v>
      </c>
      <c r="AB313" s="67">
        <v>0</v>
      </c>
      <c r="AC313" s="75">
        <v>0</v>
      </c>
      <c r="AD313" s="67">
        <v>0</v>
      </c>
      <c r="AE313" s="457" t="s">
        <v>74</v>
      </c>
      <c r="AF313" s="251">
        <f t="shared" si="21"/>
        <v>0</v>
      </c>
      <c r="AG313" s="67">
        <v>0</v>
      </c>
      <c r="AH313" s="67">
        <v>0</v>
      </c>
      <c r="AI313" s="457" t="s">
        <v>74</v>
      </c>
      <c r="AJ313" s="67">
        <v>0</v>
      </c>
      <c r="AK313" s="457" t="s">
        <v>74</v>
      </c>
      <c r="AL313" s="457" t="s">
        <v>74</v>
      </c>
      <c r="AM313" s="188">
        <f t="shared" si="22"/>
        <v>0</v>
      </c>
      <c r="AN313" s="463">
        <f>+K313+AC313-AH313</f>
        <v>54288000</v>
      </c>
      <c r="AO313" s="67" t="s">
        <v>94</v>
      </c>
      <c r="AP313" s="489">
        <v>0</v>
      </c>
      <c r="AQ313" s="67" t="s">
        <v>94</v>
      </c>
      <c r="AR313" s="74">
        <v>0</v>
      </c>
      <c r="AS313" s="457" t="s">
        <v>74</v>
      </c>
      <c r="AT313" s="496">
        <f t="shared" si="23"/>
        <v>27144000</v>
      </c>
      <c r="AU313" s="203">
        <v>27144000</v>
      </c>
      <c r="AV313" s="83">
        <f t="shared" si="24"/>
        <v>0.5</v>
      </c>
      <c r="AW313" s="457" t="s">
        <v>74</v>
      </c>
      <c r="AX313" s="74" t="s">
        <v>95</v>
      </c>
      <c r="AY313" s="462" t="s">
        <v>3066</v>
      </c>
      <c r="AZ313" s="68" t="s">
        <v>66</v>
      </c>
      <c r="BA313" s="68" t="s">
        <v>66</v>
      </c>
    </row>
    <row r="314" spans="2:53" s="207" customFormat="1" ht="14.25" customHeight="1" x14ac:dyDescent="0.25">
      <c r="B314" s="68">
        <v>2024</v>
      </c>
      <c r="C314" s="68">
        <v>891780111</v>
      </c>
      <c r="D314" s="88" t="s">
        <v>64</v>
      </c>
      <c r="E314" s="74" t="s">
        <v>3067</v>
      </c>
      <c r="F314" s="72" t="s">
        <v>3068</v>
      </c>
      <c r="G314" s="314">
        <v>2023000100072</v>
      </c>
      <c r="H314" s="67" t="s">
        <v>72</v>
      </c>
      <c r="I314" s="68" t="s">
        <v>1521</v>
      </c>
      <c r="J314" s="74" t="s">
        <v>3069</v>
      </c>
      <c r="K314" s="203">
        <v>54288000</v>
      </c>
      <c r="L314" s="68" t="s">
        <v>67</v>
      </c>
      <c r="M314" s="453" t="s">
        <v>3070</v>
      </c>
      <c r="N314" s="459">
        <v>80056462</v>
      </c>
      <c r="O314" s="454">
        <v>174</v>
      </c>
      <c r="P314" s="455">
        <v>45335</v>
      </c>
      <c r="Q314" s="203">
        <v>2122162432</v>
      </c>
      <c r="R314" s="455">
        <v>45449</v>
      </c>
      <c r="S314" s="203">
        <f>+K314</f>
        <v>54288000</v>
      </c>
      <c r="T314" s="67" t="s">
        <v>66</v>
      </c>
      <c r="U314" s="86">
        <v>39049658</v>
      </c>
      <c r="V314" s="72" t="s">
        <v>2429</v>
      </c>
      <c r="W314" s="455">
        <v>45449</v>
      </c>
      <c r="X314" s="455">
        <v>45449</v>
      </c>
      <c r="Y314" s="456" t="s">
        <v>74</v>
      </c>
      <c r="Z314" s="455">
        <v>45688</v>
      </c>
      <c r="AA314" s="251">
        <f t="shared" si="20"/>
        <v>239</v>
      </c>
      <c r="AB314" s="67">
        <v>0</v>
      </c>
      <c r="AC314" s="75">
        <v>0</v>
      </c>
      <c r="AD314" s="67">
        <v>0</v>
      </c>
      <c r="AE314" s="457" t="s">
        <v>74</v>
      </c>
      <c r="AF314" s="251">
        <f t="shared" si="21"/>
        <v>0</v>
      </c>
      <c r="AG314" s="67">
        <v>0</v>
      </c>
      <c r="AH314" s="67">
        <v>0</v>
      </c>
      <c r="AI314" s="457" t="s">
        <v>74</v>
      </c>
      <c r="AJ314" s="67">
        <v>0</v>
      </c>
      <c r="AK314" s="457" t="s">
        <v>74</v>
      </c>
      <c r="AL314" s="457" t="s">
        <v>74</v>
      </c>
      <c r="AM314" s="188">
        <f t="shared" si="22"/>
        <v>0</v>
      </c>
      <c r="AN314" s="463">
        <f>+K314+AC314-AH314</f>
        <v>54288000</v>
      </c>
      <c r="AO314" s="67" t="s">
        <v>94</v>
      </c>
      <c r="AP314" s="489">
        <v>0</v>
      </c>
      <c r="AQ314" s="67" t="s">
        <v>94</v>
      </c>
      <c r="AR314" s="74">
        <v>0</v>
      </c>
      <c r="AS314" s="457" t="s">
        <v>74</v>
      </c>
      <c r="AT314" s="496">
        <f t="shared" si="23"/>
        <v>27144000</v>
      </c>
      <c r="AU314" s="203">
        <v>27144000</v>
      </c>
      <c r="AV314" s="83">
        <f t="shared" si="24"/>
        <v>0.5</v>
      </c>
      <c r="AW314" s="457" t="s">
        <v>74</v>
      </c>
      <c r="AX314" s="74" t="s">
        <v>95</v>
      </c>
      <c r="AY314" s="462" t="s">
        <v>3071</v>
      </c>
      <c r="AZ314" s="68" t="s">
        <v>66</v>
      </c>
      <c r="BA314" s="68" t="s">
        <v>66</v>
      </c>
    </row>
    <row r="315" spans="2:53" s="207" customFormat="1" ht="14.25" customHeight="1" x14ac:dyDescent="0.25">
      <c r="B315" s="68">
        <v>2024</v>
      </c>
      <c r="C315" s="68">
        <v>891780111</v>
      </c>
      <c r="D315" s="88" t="s">
        <v>64</v>
      </c>
      <c r="E315" s="74" t="s">
        <v>3072</v>
      </c>
      <c r="F315" s="72" t="s">
        <v>3073</v>
      </c>
      <c r="G315" s="314">
        <v>0</v>
      </c>
      <c r="H315" s="67" t="s">
        <v>72</v>
      </c>
      <c r="I315" s="68" t="s">
        <v>723</v>
      </c>
      <c r="J315" s="74" t="s">
        <v>3074</v>
      </c>
      <c r="K315" s="203">
        <v>7400000</v>
      </c>
      <c r="L315" s="68" t="s">
        <v>67</v>
      </c>
      <c r="M315" s="453" t="s">
        <v>2524</v>
      </c>
      <c r="N315" s="72">
        <v>1104429269</v>
      </c>
      <c r="O315" s="454">
        <v>37</v>
      </c>
      <c r="P315" s="455">
        <v>45306</v>
      </c>
      <c r="Q315" s="203">
        <v>161390000</v>
      </c>
      <c r="R315" s="455">
        <v>45450</v>
      </c>
      <c r="S315" s="203">
        <f>+K315</f>
        <v>7400000</v>
      </c>
      <c r="T315" s="67" t="s">
        <v>66</v>
      </c>
      <c r="U315" s="86">
        <v>52389076</v>
      </c>
      <c r="V315" s="72" t="s">
        <v>2525</v>
      </c>
      <c r="W315" s="455">
        <v>45450</v>
      </c>
      <c r="X315" s="455">
        <v>45450</v>
      </c>
      <c r="Y315" s="456" t="s">
        <v>74</v>
      </c>
      <c r="Z315" s="455">
        <v>45504</v>
      </c>
      <c r="AA315" s="251">
        <f t="shared" si="20"/>
        <v>54</v>
      </c>
      <c r="AB315" s="67">
        <v>0</v>
      </c>
      <c r="AC315" s="75">
        <v>0</v>
      </c>
      <c r="AD315" s="67">
        <v>0</v>
      </c>
      <c r="AE315" s="457" t="s">
        <v>74</v>
      </c>
      <c r="AF315" s="251">
        <f t="shared" si="21"/>
        <v>0</v>
      </c>
      <c r="AG315" s="67">
        <v>0</v>
      </c>
      <c r="AH315" s="67">
        <v>0</v>
      </c>
      <c r="AI315" s="457" t="s">
        <v>74</v>
      </c>
      <c r="AJ315" s="67">
        <v>0</v>
      </c>
      <c r="AK315" s="457" t="s">
        <v>74</v>
      </c>
      <c r="AL315" s="457" t="s">
        <v>74</v>
      </c>
      <c r="AM315" s="188">
        <f t="shared" si="22"/>
        <v>0</v>
      </c>
      <c r="AN315" s="463">
        <f>+K315+AC315-AH315</f>
        <v>7400000</v>
      </c>
      <c r="AO315" s="67" t="s">
        <v>66</v>
      </c>
      <c r="AP315" s="489">
        <v>7400000</v>
      </c>
      <c r="AQ315" s="67" t="s">
        <v>94</v>
      </c>
      <c r="AR315" s="74">
        <v>0</v>
      </c>
      <c r="AS315" s="457" t="s">
        <v>74</v>
      </c>
      <c r="AT315" s="496">
        <f t="shared" si="23"/>
        <v>7400000</v>
      </c>
      <c r="AU315" s="203">
        <v>0</v>
      </c>
      <c r="AV315" s="83">
        <f t="shared" si="24"/>
        <v>1</v>
      </c>
      <c r="AW315" s="457" t="s">
        <v>74</v>
      </c>
      <c r="AX315" s="74" t="s">
        <v>80</v>
      </c>
      <c r="AY315" s="72" t="s">
        <v>3075</v>
      </c>
      <c r="AZ315" s="68" t="s">
        <v>66</v>
      </c>
      <c r="BA315" s="68" t="s">
        <v>66</v>
      </c>
    </row>
    <row r="316" spans="2:53" s="207" customFormat="1" ht="14.25" customHeight="1" x14ac:dyDescent="0.25">
      <c r="B316" s="68">
        <v>2024</v>
      </c>
      <c r="C316" s="68">
        <v>891780111</v>
      </c>
      <c r="D316" s="88" t="s">
        <v>64</v>
      </c>
      <c r="E316" s="74" t="s">
        <v>3076</v>
      </c>
      <c r="F316" s="72" t="s">
        <v>3077</v>
      </c>
      <c r="G316" s="314">
        <v>0</v>
      </c>
      <c r="H316" s="67" t="s">
        <v>72</v>
      </c>
      <c r="I316" s="68" t="s">
        <v>723</v>
      </c>
      <c r="J316" s="74" t="s">
        <v>3078</v>
      </c>
      <c r="K316" s="203">
        <v>5000000</v>
      </c>
      <c r="L316" s="68" t="s">
        <v>67</v>
      </c>
      <c r="M316" s="453" t="s">
        <v>3079</v>
      </c>
      <c r="N316" s="72">
        <v>80057321</v>
      </c>
      <c r="O316" s="454">
        <v>607</v>
      </c>
      <c r="P316" s="455">
        <v>45357</v>
      </c>
      <c r="Q316" s="203">
        <f>26868000+5000000</f>
        <v>31868000</v>
      </c>
      <c r="R316" s="455">
        <v>45454</v>
      </c>
      <c r="S316" s="203">
        <f>+K316</f>
        <v>5000000</v>
      </c>
      <c r="T316" s="67" t="s">
        <v>66</v>
      </c>
      <c r="U316" s="86">
        <v>79738530</v>
      </c>
      <c r="V316" s="72" t="s">
        <v>131</v>
      </c>
      <c r="W316" s="455">
        <v>45454</v>
      </c>
      <c r="X316" s="455">
        <v>45454</v>
      </c>
      <c r="Y316" s="456" t="s">
        <v>74</v>
      </c>
      <c r="Z316" s="455">
        <v>45473</v>
      </c>
      <c r="AA316" s="251">
        <f t="shared" si="20"/>
        <v>19</v>
      </c>
      <c r="AB316" s="67">
        <v>0</v>
      </c>
      <c r="AC316" s="75">
        <v>0</v>
      </c>
      <c r="AD316" s="67">
        <v>0</v>
      </c>
      <c r="AE316" s="457" t="s">
        <v>74</v>
      </c>
      <c r="AF316" s="251">
        <f t="shared" si="21"/>
        <v>0</v>
      </c>
      <c r="AG316" s="67">
        <v>0</v>
      </c>
      <c r="AH316" s="67">
        <v>0</v>
      </c>
      <c r="AI316" s="457" t="s">
        <v>74</v>
      </c>
      <c r="AJ316" s="67">
        <v>0</v>
      </c>
      <c r="AK316" s="457" t="s">
        <v>74</v>
      </c>
      <c r="AL316" s="457" t="s">
        <v>74</v>
      </c>
      <c r="AM316" s="188">
        <f t="shared" si="22"/>
        <v>0</v>
      </c>
      <c r="AN316" s="463">
        <f>+K316+AC316-AH316</f>
        <v>5000000</v>
      </c>
      <c r="AO316" s="67" t="s">
        <v>66</v>
      </c>
      <c r="AP316" s="489">
        <v>5000000</v>
      </c>
      <c r="AQ316" s="67" t="s">
        <v>94</v>
      </c>
      <c r="AR316" s="74">
        <v>0</v>
      </c>
      <c r="AS316" s="457" t="s">
        <v>74</v>
      </c>
      <c r="AT316" s="496">
        <f t="shared" si="23"/>
        <v>5000000</v>
      </c>
      <c r="AU316" s="203">
        <v>0</v>
      </c>
      <c r="AV316" s="83">
        <f t="shared" si="24"/>
        <v>1</v>
      </c>
      <c r="AW316" s="457" t="s">
        <v>74</v>
      </c>
      <c r="AX316" s="74" t="s">
        <v>80</v>
      </c>
      <c r="AY316" s="462" t="s">
        <v>3080</v>
      </c>
      <c r="AZ316" s="68" t="s">
        <v>66</v>
      </c>
      <c r="BA316" s="68" t="s">
        <v>66</v>
      </c>
    </row>
    <row r="317" spans="2:53" s="207" customFormat="1" ht="14.25" customHeight="1" x14ac:dyDescent="0.25">
      <c r="B317" s="68">
        <v>2024</v>
      </c>
      <c r="C317" s="68">
        <v>891780111</v>
      </c>
      <c r="D317" s="88" t="s">
        <v>64</v>
      </c>
      <c r="E317" s="74" t="s">
        <v>3081</v>
      </c>
      <c r="F317" s="72" t="s">
        <v>3082</v>
      </c>
      <c r="G317" s="314">
        <v>0</v>
      </c>
      <c r="H317" s="67" t="s">
        <v>72</v>
      </c>
      <c r="I317" s="68" t="s">
        <v>723</v>
      </c>
      <c r="J317" s="74" t="s">
        <v>3083</v>
      </c>
      <c r="K317" s="203">
        <v>10000000</v>
      </c>
      <c r="L317" s="68" t="s">
        <v>67</v>
      </c>
      <c r="M317" s="453" t="s">
        <v>3084</v>
      </c>
      <c r="N317" s="72">
        <v>53121934</v>
      </c>
      <c r="O317" s="454">
        <v>1213</v>
      </c>
      <c r="P317" s="455">
        <v>45433</v>
      </c>
      <c r="Q317" s="203">
        <v>154522669</v>
      </c>
      <c r="R317" s="455">
        <v>45455</v>
      </c>
      <c r="S317" s="203">
        <f>+K317</f>
        <v>10000000</v>
      </c>
      <c r="T317" s="67" t="s">
        <v>66</v>
      </c>
      <c r="U317" s="86">
        <v>79738530</v>
      </c>
      <c r="V317" s="72" t="s">
        <v>131</v>
      </c>
      <c r="W317" s="455">
        <v>45455</v>
      </c>
      <c r="X317" s="455">
        <v>45455</v>
      </c>
      <c r="Y317" s="456" t="s">
        <v>74</v>
      </c>
      <c r="Z317" s="455">
        <v>45504</v>
      </c>
      <c r="AA317" s="251">
        <f t="shared" si="20"/>
        <v>49</v>
      </c>
      <c r="AB317" s="67">
        <v>0</v>
      </c>
      <c r="AC317" s="75">
        <v>0</v>
      </c>
      <c r="AD317" s="67">
        <v>0</v>
      </c>
      <c r="AE317" s="457" t="s">
        <v>74</v>
      </c>
      <c r="AF317" s="251">
        <f t="shared" si="21"/>
        <v>0</v>
      </c>
      <c r="AG317" s="67">
        <v>0</v>
      </c>
      <c r="AH317" s="67">
        <v>0</v>
      </c>
      <c r="AI317" s="457" t="s">
        <v>74</v>
      </c>
      <c r="AJ317" s="67">
        <v>0</v>
      </c>
      <c r="AK317" s="457" t="s">
        <v>74</v>
      </c>
      <c r="AL317" s="457" t="s">
        <v>74</v>
      </c>
      <c r="AM317" s="188">
        <f t="shared" si="22"/>
        <v>0</v>
      </c>
      <c r="AN317" s="463">
        <f>+K317+AC317-AH317</f>
        <v>10000000</v>
      </c>
      <c r="AO317" s="67" t="s">
        <v>94</v>
      </c>
      <c r="AP317" s="489">
        <v>0</v>
      </c>
      <c r="AQ317" s="67" t="s">
        <v>94</v>
      </c>
      <c r="AR317" s="74">
        <v>0</v>
      </c>
      <c r="AS317" s="457" t="s">
        <v>74</v>
      </c>
      <c r="AT317" s="496">
        <f t="shared" si="23"/>
        <v>10000000</v>
      </c>
      <c r="AU317" s="203">
        <v>0</v>
      </c>
      <c r="AV317" s="83">
        <f t="shared" si="24"/>
        <v>1</v>
      </c>
      <c r="AW317" s="457" t="s">
        <v>74</v>
      </c>
      <c r="AX317" s="74" t="s">
        <v>80</v>
      </c>
      <c r="AY317" s="462" t="s">
        <v>3085</v>
      </c>
      <c r="AZ317" s="68" t="s">
        <v>66</v>
      </c>
      <c r="BA317" s="68" t="s">
        <v>66</v>
      </c>
    </row>
    <row r="318" spans="2:53" s="207" customFormat="1" ht="14.25" customHeight="1" x14ac:dyDescent="0.25">
      <c r="B318" s="68">
        <v>2024</v>
      </c>
      <c r="C318" s="68">
        <v>891780111</v>
      </c>
      <c r="D318" s="88" t="s">
        <v>64</v>
      </c>
      <c r="E318" s="74" t="s">
        <v>3086</v>
      </c>
      <c r="F318" s="72" t="s">
        <v>3087</v>
      </c>
      <c r="G318" s="314">
        <v>0</v>
      </c>
      <c r="H318" s="67" t="s">
        <v>72</v>
      </c>
      <c r="I318" s="68" t="s">
        <v>723</v>
      </c>
      <c r="J318" s="74" t="s">
        <v>3088</v>
      </c>
      <c r="K318" s="203">
        <v>21533333</v>
      </c>
      <c r="L318" s="68" t="s">
        <v>67</v>
      </c>
      <c r="M318" s="453" t="s">
        <v>2632</v>
      </c>
      <c r="N318" s="72">
        <v>1140849992</v>
      </c>
      <c r="O318" s="454">
        <v>34</v>
      </c>
      <c r="P318" s="455">
        <v>45306</v>
      </c>
      <c r="Q318" s="203">
        <v>305400000</v>
      </c>
      <c r="R318" s="455">
        <v>45457</v>
      </c>
      <c r="S318" s="203">
        <f>+K318</f>
        <v>21533333</v>
      </c>
      <c r="T318" s="67" t="s">
        <v>66</v>
      </c>
      <c r="U318" s="86">
        <v>1082903415</v>
      </c>
      <c r="V318" s="72" t="s">
        <v>2281</v>
      </c>
      <c r="W318" s="455">
        <v>45457</v>
      </c>
      <c r="X318" s="455">
        <v>45457</v>
      </c>
      <c r="Y318" s="456" t="s">
        <v>74</v>
      </c>
      <c r="Z318" s="455">
        <v>45626</v>
      </c>
      <c r="AA318" s="251">
        <f t="shared" si="20"/>
        <v>169</v>
      </c>
      <c r="AB318" s="67">
        <v>0</v>
      </c>
      <c r="AC318" s="75">
        <v>0</v>
      </c>
      <c r="AD318" s="67">
        <v>0</v>
      </c>
      <c r="AE318" s="457" t="s">
        <v>74</v>
      </c>
      <c r="AF318" s="251">
        <f t="shared" si="21"/>
        <v>0</v>
      </c>
      <c r="AG318" s="67">
        <v>0</v>
      </c>
      <c r="AH318" s="67">
        <v>0</v>
      </c>
      <c r="AI318" s="457" t="s">
        <v>74</v>
      </c>
      <c r="AJ318" s="67">
        <v>0</v>
      </c>
      <c r="AK318" s="457" t="s">
        <v>74</v>
      </c>
      <c r="AL318" s="457" t="s">
        <v>74</v>
      </c>
      <c r="AM318" s="188">
        <f t="shared" si="22"/>
        <v>0</v>
      </c>
      <c r="AN318" s="463">
        <f>+K318+AC318-AH318</f>
        <v>21533333</v>
      </c>
      <c r="AO318" s="67" t="s">
        <v>66</v>
      </c>
      <c r="AP318" s="489">
        <v>21533333</v>
      </c>
      <c r="AQ318" s="67" t="s">
        <v>94</v>
      </c>
      <c r="AR318" s="74">
        <v>0</v>
      </c>
      <c r="AS318" s="457" t="s">
        <v>74</v>
      </c>
      <c r="AT318" s="496">
        <f t="shared" si="23"/>
        <v>17733333</v>
      </c>
      <c r="AU318" s="203">
        <v>3800000</v>
      </c>
      <c r="AV318" s="83">
        <f t="shared" si="24"/>
        <v>0.82352940903296301</v>
      </c>
      <c r="AW318" s="457" t="s">
        <v>74</v>
      </c>
      <c r="AX318" s="74" t="s">
        <v>95</v>
      </c>
      <c r="AY318" s="188" t="s">
        <v>3089</v>
      </c>
      <c r="AZ318" s="68" t="s">
        <v>66</v>
      </c>
      <c r="BA318" s="68" t="s">
        <v>66</v>
      </c>
    </row>
    <row r="319" spans="2:53" s="207" customFormat="1" ht="14.25" customHeight="1" x14ac:dyDescent="0.25">
      <c r="B319" s="68">
        <v>2024</v>
      </c>
      <c r="C319" s="68">
        <v>891780111</v>
      </c>
      <c r="D319" s="88" t="s">
        <v>64</v>
      </c>
      <c r="E319" s="74" t="s">
        <v>3090</v>
      </c>
      <c r="F319" s="72" t="s">
        <v>3091</v>
      </c>
      <c r="G319" s="314">
        <v>0</v>
      </c>
      <c r="H319" s="67" t="s">
        <v>72</v>
      </c>
      <c r="I319" s="68" t="s">
        <v>723</v>
      </c>
      <c r="J319" s="74" t="s">
        <v>3092</v>
      </c>
      <c r="K319" s="203">
        <v>36000000</v>
      </c>
      <c r="L319" s="68" t="s">
        <v>67</v>
      </c>
      <c r="M319" s="453" t="s">
        <v>3093</v>
      </c>
      <c r="N319" s="72">
        <v>1116499850</v>
      </c>
      <c r="O319" s="454">
        <v>547</v>
      </c>
      <c r="P319" s="455">
        <v>45355</v>
      </c>
      <c r="Q319" s="203">
        <v>1171788134</v>
      </c>
      <c r="R319" s="455">
        <v>45463</v>
      </c>
      <c r="S319" s="203">
        <f>+K319</f>
        <v>36000000</v>
      </c>
      <c r="T319" s="67" t="s">
        <v>66</v>
      </c>
      <c r="U319" s="86">
        <v>5056184</v>
      </c>
      <c r="V319" s="72" t="s">
        <v>1765</v>
      </c>
      <c r="W319" s="455">
        <v>45463</v>
      </c>
      <c r="X319" s="455">
        <v>45463</v>
      </c>
      <c r="Y319" s="456" t="s">
        <v>74</v>
      </c>
      <c r="Z319" s="455">
        <v>45827</v>
      </c>
      <c r="AA319" s="251">
        <f t="shared" si="20"/>
        <v>364</v>
      </c>
      <c r="AB319" s="67">
        <v>0</v>
      </c>
      <c r="AC319" s="75">
        <v>0</v>
      </c>
      <c r="AD319" s="67">
        <v>0</v>
      </c>
      <c r="AE319" s="457" t="s">
        <v>74</v>
      </c>
      <c r="AF319" s="251">
        <f t="shared" si="21"/>
        <v>0</v>
      </c>
      <c r="AG319" s="67">
        <v>0</v>
      </c>
      <c r="AH319" s="67">
        <v>0</v>
      </c>
      <c r="AI319" s="457" t="s">
        <v>74</v>
      </c>
      <c r="AJ319" s="67">
        <v>0</v>
      </c>
      <c r="AK319" s="457" t="s">
        <v>74</v>
      </c>
      <c r="AL319" s="457" t="s">
        <v>74</v>
      </c>
      <c r="AM319" s="188">
        <f t="shared" si="22"/>
        <v>0</v>
      </c>
      <c r="AN319" s="463">
        <f>+K319+AC319-AH319</f>
        <v>36000000</v>
      </c>
      <c r="AO319" s="67" t="s">
        <v>94</v>
      </c>
      <c r="AP319" s="489">
        <v>0</v>
      </c>
      <c r="AQ319" s="67" t="s">
        <v>94</v>
      </c>
      <c r="AR319" s="74">
        <v>0</v>
      </c>
      <c r="AS319" s="457" t="s">
        <v>74</v>
      </c>
      <c r="AT319" s="496">
        <f t="shared" si="23"/>
        <v>12000000</v>
      </c>
      <c r="AU319" s="203">
        <v>24000000</v>
      </c>
      <c r="AV319" s="83">
        <f t="shared" si="24"/>
        <v>0.33333333333333331</v>
      </c>
      <c r="AW319" s="457" t="s">
        <v>74</v>
      </c>
      <c r="AX319" s="74" t="s">
        <v>95</v>
      </c>
      <c r="AY319" s="188" t="s">
        <v>3094</v>
      </c>
      <c r="AZ319" s="68" t="s">
        <v>66</v>
      </c>
      <c r="BA319" s="68" t="s">
        <v>66</v>
      </c>
    </row>
    <row r="320" spans="2:53" s="207" customFormat="1" ht="14.25" customHeight="1" x14ac:dyDescent="0.25">
      <c r="B320" s="68">
        <v>2024</v>
      </c>
      <c r="C320" s="68">
        <v>891780111</v>
      </c>
      <c r="D320" s="88" t="s">
        <v>64</v>
      </c>
      <c r="E320" s="74" t="s">
        <v>3095</v>
      </c>
      <c r="F320" s="72" t="s">
        <v>3096</v>
      </c>
      <c r="G320" s="314">
        <v>0</v>
      </c>
      <c r="H320" s="67" t="s">
        <v>72</v>
      </c>
      <c r="I320" s="68" t="s">
        <v>723</v>
      </c>
      <c r="J320" s="74" t="s">
        <v>3097</v>
      </c>
      <c r="K320" s="203">
        <v>2441229</v>
      </c>
      <c r="L320" s="68" t="s">
        <v>67</v>
      </c>
      <c r="M320" s="453" t="s">
        <v>3098</v>
      </c>
      <c r="N320" s="72">
        <v>1007780505</v>
      </c>
      <c r="O320" s="454">
        <v>1337</v>
      </c>
      <c r="P320" s="455">
        <v>45454</v>
      </c>
      <c r="Q320" s="203">
        <v>4459167</v>
      </c>
      <c r="R320" s="455">
        <v>45464</v>
      </c>
      <c r="S320" s="203">
        <f>+K320</f>
        <v>2441229</v>
      </c>
      <c r="T320" s="67" t="s">
        <v>66</v>
      </c>
      <c r="U320" s="86">
        <v>52705148</v>
      </c>
      <c r="V320" s="72" t="s">
        <v>2519</v>
      </c>
      <c r="W320" s="455">
        <v>45464</v>
      </c>
      <c r="X320" s="455">
        <v>45464</v>
      </c>
      <c r="Y320" s="456" t="s">
        <v>74</v>
      </c>
      <c r="Z320" s="455">
        <v>45473</v>
      </c>
      <c r="AA320" s="251">
        <f t="shared" si="20"/>
        <v>9</v>
      </c>
      <c r="AB320" s="67">
        <v>0</v>
      </c>
      <c r="AC320" s="75">
        <v>0</v>
      </c>
      <c r="AD320" s="67">
        <v>0</v>
      </c>
      <c r="AE320" s="457" t="s">
        <v>74</v>
      </c>
      <c r="AF320" s="251">
        <f t="shared" si="21"/>
        <v>0</v>
      </c>
      <c r="AG320" s="67">
        <v>0</v>
      </c>
      <c r="AH320" s="67">
        <v>0</v>
      </c>
      <c r="AI320" s="457" t="s">
        <v>74</v>
      </c>
      <c r="AJ320" s="67">
        <v>0</v>
      </c>
      <c r="AK320" s="457" t="s">
        <v>74</v>
      </c>
      <c r="AL320" s="457" t="s">
        <v>74</v>
      </c>
      <c r="AM320" s="188">
        <f t="shared" si="22"/>
        <v>0</v>
      </c>
      <c r="AN320" s="463">
        <f>+K320+AC320-AH320</f>
        <v>2441229</v>
      </c>
      <c r="AO320" s="67" t="s">
        <v>66</v>
      </c>
      <c r="AP320" s="489">
        <v>2441229</v>
      </c>
      <c r="AQ320" s="67" t="s">
        <v>94</v>
      </c>
      <c r="AR320" s="74">
        <v>0</v>
      </c>
      <c r="AS320" s="457" t="s">
        <v>74</v>
      </c>
      <c r="AT320" s="496">
        <f t="shared" si="23"/>
        <v>2441229</v>
      </c>
      <c r="AU320" s="203">
        <v>0</v>
      </c>
      <c r="AV320" s="83">
        <f t="shared" si="24"/>
        <v>1</v>
      </c>
      <c r="AW320" s="457" t="s">
        <v>74</v>
      </c>
      <c r="AX320" s="74" t="s">
        <v>80</v>
      </c>
      <c r="AY320" s="188" t="s">
        <v>3099</v>
      </c>
      <c r="AZ320" s="68" t="s">
        <v>66</v>
      </c>
      <c r="BA320" s="68" t="s">
        <v>66</v>
      </c>
    </row>
    <row r="321" spans="2:53" s="207" customFormat="1" ht="14.25" customHeight="1" x14ac:dyDescent="0.25">
      <c r="B321" s="68">
        <v>2024</v>
      </c>
      <c r="C321" s="68">
        <v>891780111</v>
      </c>
      <c r="D321" s="88" t="s">
        <v>64</v>
      </c>
      <c r="E321" s="74" t="s">
        <v>3100</v>
      </c>
      <c r="F321" s="188" t="s">
        <v>3101</v>
      </c>
      <c r="G321" s="314">
        <v>0</v>
      </c>
      <c r="H321" s="67" t="s">
        <v>72</v>
      </c>
      <c r="I321" s="68" t="s">
        <v>723</v>
      </c>
      <c r="J321" s="74" t="s">
        <v>3102</v>
      </c>
      <c r="K321" s="203">
        <v>34200000</v>
      </c>
      <c r="L321" s="68" t="s">
        <v>67</v>
      </c>
      <c r="M321" s="453" t="s">
        <v>2177</v>
      </c>
      <c r="N321" s="459">
        <v>80766019</v>
      </c>
      <c r="O321" s="454">
        <v>35</v>
      </c>
      <c r="P321" s="467" t="s">
        <v>3103</v>
      </c>
      <c r="Q321" s="203">
        <v>807300000</v>
      </c>
      <c r="R321" s="455">
        <v>45475</v>
      </c>
      <c r="S321" s="203">
        <f>+K321</f>
        <v>34200000</v>
      </c>
      <c r="T321" s="67" t="s">
        <v>66</v>
      </c>
      <c r="U321" s="86">
        <v>57461852</v>
      </c>
      <c r="V321" s="72" t="s">
        <v>1487</v>
      </c>
      <c r="W321" s="455">
        <v>45475</v>
      </c>
      <c r="X321" s="455">
        <v>45475</v>
      </c>
      <c r="Y321" s="456" t="s">
        <v>74</v>
      </c>
      <c r="Z321" s="455">
        <v>45655</v>
      </c>
      <c r="AA321" s="251">
        <f t="shared" si="20"/>
        <v>180</v>
      </c>
      <c r="AB321" s="67">
        <v>0</v>
      </c>
      <c r="AC321" s="75">
        <v>0</v>
      </c>
      <c r="AD321" s="67">
        <v>0</v>
      </c>
      <c r="AE321" s="457" t="s">
        <v>74</v>
      </c>
      <c r="AF321" s="251">
        <f t="shared" si="21"/>
        <v>0</v>
      </c>
      <c r="AG321" s="67">
        <v>0</v>
      </c>
      <c r="AH321" s="67">
        <v>0</v>
      </c>
      <c r="AI321" s="457" t="s">
        <v>74</v>
      </c>
      <c r="AJ321" s="67">
        <v>0</v>
      </c>
      <c r="AK321" s="457" t="s">
        <v>74</v>
      </c>
      <c r="AL321" s="457" t="s">
        <v>74</v>
      </c>
      <c r="AM321" s="188">
        <f t="shared" si="22"/>
        <v>0</v>
      </c>
      <c r="AN321" s="463">
        <f>+K321+AC321-AH321</f>
        <v>34200000</v>
      </c>
      <c r="AO321" s="67" t="s">
        <v>66</v>
      </c>
      <c r="AP321" s="489">
        <v>34200000</v>
      </c>
      <c r="AQ321" s="67" t="s">
        <v>94</v>
      </c>
      <c r="AR321" s="74">
        <v>0</v>
      </c>
      <c r="AS321" s="457" t="s">
        <v>74</v>
      </c>
      <c r="AT321" s="496">
        <f t="shared" si="23"/>
        <v>22800000</v>
      </c>
      <c r="AU321" s="203">
        <v>11400000</v>
      </c>
      <c r="AV321" s="83">
        <f t="shared" si="24"/>
        <v>0.66666666666666663</v>
      </c>
      <c r="AW321" s="457" t="s">
        <v>74</v>
      </c>
      <c r="AX321" s="74" t="s">
        <v>95</v>
      </c>
      <c r="AY321" s="188" t="s">
        <v>3104</v>
      </c>
      <c r="AZ321" s="68" t="s">
        <v>66</v>
      </c>
      <c r="BA321" s="68" t="s">
        <v>66</v>
      </c>
    </row>
    <row r="322" spans="2:53" s="207" customFormat="1" ht="14.25" customHeight="1" x14ac:dyDescent="0.25">
      <c r="B322" s="68">
        <v>2024</v>
      </c>
      <c r="C322" s="68">
        <v>891780111</v>
      </c>
      <c r="D322" s="88" t="s">
        <v>64</v>
      </c>
      <c r="E322" s="74" t="s">
        <v>3105</v>
      </c>
      <c r="F322" s="188" t="s">
        <v>3106</v>
      </c>
      <c r="G322" s="314">
        <v>0</v>
      </c>
      <c r="H322" s="67" t="s">
        <v>72</v>
      </c>
      <c r="I322" s="68" t="s">
        <v>723</v>
      </c>
      <c r="J322" s="74" t="s">
        <v>3107</v>
      </c>
      <c r="K322" s="203">
        <v>27000000</v>
      </c>
      <c r="L322" s="68" t="s">
        <v>67</v>
      </c>
      <c r="M322" s="453" t="s">
        <v>3108</v>
      </c>
      <c r="N322" s="459">
        <v>1082944860</v>
      </c>
      <c r="O322" s="454">
        <v>525</v>
      </c>
      <c r="P322" s="455">
        <v>45351</v>
      </c>
      <c r="Q322" s="203">
        <f>299477744+15000000</f>
        <v>314477744</v>
      </c>
      <c r="R322" s="455">
        <v>45475</v>
      </c>
      <c r="S322" s="203">
        <f>+K322</f>
        <v>27000000</v>
      </c>
      <c r="T322" s="67" t="s">
        <v>66</v>
      </c>
      <c r="U322" s="86">
        <v>57461852</v>
      </c>
      <c r="V322" s="72" t="s">
        <v>1487</v>
      </c>
      <c r="W322" s="455">
        <v>45475</v>
      </c>
      <c r="X322" s="455">
        <v>45475</v>
      </c>
      <c r="Y322" s="456" t="s">
        <v>74</v>
      </c>
      <c r="Z322" s="455">
        <v>45655</v>
      </c>
      <c r="AA322" s="251">
        <f t="shared" si="20"/>
        <v>180</v>
      </c>
      <c r="AB322" s="67">
        <v>0</v>
      </c>
      <c r="AC322" s="75">
        <v>0</v>
      </c>
      <c r="AD322" s="67">
        <v>0</v>
      </c>
      <c r="AE322" s="457" t="s">
        <v>74</v>
      </c>
      <c r="AF322" s="251">
        <f t="shared" si="21"/>
        <v>0</v>
      </c>
      <c r="AG322" s="67">
        <v>0</v>
      </c>
      <c r="AH322" s="67">
        <v>0</v>
      </c>
      <c r="AI322" s="457" t="s">
        <v>74</v>
      </c>
      <c r="AJ322" s="67">
        <v>0</v>
      </c>
      <c r="AK322" s="457" t="s">
        <v>74</v>
      </c>
      <c r="AL322" s="457" t="s">
        <v>74</v>
      </c>
      <c r="AM322" s="188">
        <f t="shared" si="22"/>
        <v>0</v>
      </c>
      <c r="AN322" s="463">
        <f>+K322+AC322-AH322</f>
        <v>27000000</v>
      </c>
      <c r="AO322" s="67" t="s">
        <v>94</v>
      </c>
      <c r="AP322" s="489">
        <v>0</v>
      </c>
      <c r="AQ322" s="67" t="s">
        <v>94</v>
      </c>
      <c r="AR322" s="74">
        <v>0</v>
      </c>
      <c r="AS322" s="457" t="s">
        <v>74</v>
      </c>
      <c r="AT322" s="496">
        <f t="shared" si="23"/>
        <v>18000000</v>
      </c>
      <c r="AU322" s="203">
        <v>9000000</v>
      </c>
      <c r="AV322" s="83">
        <f t="shared" si="24"/>
        <v>0.66666666666666663</v>
      </c>
      <c r="AW322" s="457" t="s">
        <v>74</v>
      </c>
      <c r="AX322" s="74" t="s">
        <v>95</v>
      </c>
      <c r="AY322" s="188" t="s">
        <v>3109</v>
      </c>
      <c r="AZ322" s="68" t="s">
        <v>66</v>
      </c>
      <c r="BA322" s="68" t="s">
        <v>66</v>
      </c>
    </row>
    <row r="323" spans="2:53" s="207" customFormat="1" ht="14.25" customHeight="1" x14ac:dyDescent="0.25">
      <c r="B323" s="68">
        <v>2024</v>
      </c>
      <c r="C323" s="68">
        <v>891780111</v>
      </c>
      <c r="D323" s="88" t="s">
        <v>64</v>
      </c>
      <c r="E323" s="74" t="s">
        <v>3110</v>
      </c>
      <c r="F323" s="72" t="s">
        <v>3111</v>
      </c>
      <c r="G323" s="314">
        <v>0</v>
      </c>
      <c r="H323" s="67" t="s">
        <v>72</v>
      </c>
      <c r="I323" s="68" t="s">
        <v>723</v>
      </c>
      <c r="J323" s="74" t="s">
        <v>3112</v>
      </c>
      <c r="K323" s="203">
        <v>12422400</v>
      </c>
      <c r="L323" s="68" t="s">
        <v>67</v>
      </c>
      <c r="M323" s="453" t="s">
        <v>2182</v>
      </c>
      <c r="N323" s="459">
        <v>1082981781</v>
      </c>
      <c r="O323" s="454">
        <v>428</v>
      </c>
      <c r="P323" s="455">
        <v>45343</v>
      </c>
      <c r="Q323" s="203">
        <v>299346315</v>
      </c>
      <c r="R323" s="455">
        <v>45475</v>
      </c>
      <c r="S323" s="203">
        <f>+K323</f>
        <v>12422400</v>
      </c>
      <c r="T323" s="67" t="s">
        <v>66</v>
      </c>
      <c r="U323" s="86">
        <v>57461852</v>
      </c>
      <c r="V323" s="72" t="s">
        <v>1487</v>
      </c>
      <c r="W323" s="455">
        <v>45475</v>
      </c>
      <c r="X323" s="455">
        <v>45475</v>
      </c>
      <c r="Y323" s="456" t="s">
        <v>74</v>
      </c>
      <c r="Z323" s="455">
        <v>45567</v>
      </c>
      <c r="AA323" s="251">
        <f t="shared" si="20"/>
        <v>92</v>
      </c>
      <c r="AB323" s="67">
        <v>0</v>
      </c>
      <c r="AC323" s="75">
        <v>0</v>
      </c>
      <c r="AD323" s="67">
        <v>0</v>
      </c>
      <c r="AE323" s="457" t="s">
        <v>74</v>
      </c>
      <c r="AF323" s="251">
        <f t="shared" si="21"/>
        <v>0</v>
      </c>
      <c r="AG323" s="67">
        <v>0</v>
      </c>
      <c r="AH323" s="67">
        <v>0</v>
      </c>
      <c r="AI323" s="457" t="s">
        <v>74</v>
      </c>
      <c r="AJ323" s="67">
        <v>0</v>
      </c>
      <c r="AK323" s="457" t="s">
        <v>74</v>
      </c>
      <c r="AL323" s="457" t="s">
        <v>74</v>
      </c>
      <c r="AM323" s="188">
        <f t="shared" si="22"/>
        <v>0</v>
      </c>
      <c r="AN323" s="463">
        <f>+K323+AC323-AH323</f>
        <v>12422400</v>
      </c>
      <c r="AO323" s="67" t="s">
        <v>94</v>
      </c>
      <c r="AP323" s="489">
        <v>0</v>
      </c>
      <c r="AQ323" s="67" t="s">
        <v>94</v>
      </c>
      <c r="AR323" s="74">
        <v>0</v>
      </c>
      <c r="AS323" s="457" t="s">
        <v>74</v>
      </c>
      <c r="AT323" s="496">
        <f t="shared" si="23"/>
        <v>12422400</v>
      </c>
      <c r="AU323" s="203">
        <v>0</v>
      </c>
      <c r="AV323" s="83">
        <f t="shared" si="24"/>
        <v>1</v>
      </c>
      <c r="AW323" s="457" t="s">
        <v>74</v>
      </c>
      <c r="AX323" s="74" t="s">
        <v>80</v>
      </c>
      <c r="AY323" s="72" t="s">
        <v>3113</v>
      </c>
      <c r="AZ323" s="68" t="s">
        <v>66</v>
      </c>
      <c r="BA323" s="68" t="s">
        <v>66</v>
      </c>
    </row>
    <row r="324" spans="2:53" s="207" customFormat="1" ht="14.25" customHeight="1" x14ac:dyDescent="0.25">
      <c r="B324" s="68">
        <v>2024</v>
      </c>
      <c r="C324" s="68">
        <v>891780111</v>
      </c>
      <c r="D324" s="88" t="s">
        <v>64</v>
      </c>
      <c r="E324" s="74" t="s">
        <v>3114</v>
      </c>
      <c r="F324" s="188" t="s">
        <v>3115</v>
      </c>
      <c r="G324" s="314">
        <v>0</v>
      </c>
      <c r="H324" s="67" t="s">
        <v>72</v>
      </c>
      <c r="I324" s="68" t="s">
        <v>723</v>
      </c>
      <c r="J324" s="74" t="s">
        <v>3116</v>
      </c>
      <c r="K324" s="203">
        <v>12193860</v>
      </c>
      <c r="L324" s="68" t="s">
        <v>67</v>
      </c>
      <c r="M324" s="453" t="s">
        <v>2212</v>
      </c>
      <c r="N324" s="459">
        <v>1082931591</v>
      </c>
      <c r="O324" s="454">
        <v>498</v>
      </c>
      <c r="P324" s="455">
        <v>45349</v>
      </c>
      <c r="Q324" s="203">
        <f>426348465+28800000</f>
        <v>455148465</v>
      </c>
      <c r="R324" s="455">
        <v>45475</v>
      </c>
      <c r="S324" s="203">
        <f>+K324</f>
        <v>12193860</v>
      </c>
      <c r="T324" s="67" t="s">
        <v>66</v>
      </c>
      <c r="U324" s="86">
        <v>57461852</v>
      </c>
      <c r="V324" s="72" t="s">
        <v>1487</v>
      </c>
      <c r="W324" s="455">
        <v>45475</v>
      </c>
      <c r="X324" s="455">
        <v>45475</v>
      </c>
      <c r="Y324" s="456" t="s">
        <v>74</v>
      </c>
      <c r="Z324" s="455">
        <v>45565</v>
      </c>
      <c r="AA324" s="251">
        <f t="shared" si="20"/>
        <v>90</v>
      </c>
      <c r="AB324" s="67">
        <v>0</v>
      </c>
      <c r="AC324" s="75">
        <v>0</v>
      </c>
      <c r="AD324" s="67">
        <v>0</v>
      </c>
      <c r="AE324" s="457" t="s">
        <v>74</v>
      </c>
      <c r="AF324" s="251">
        <f t="shared" si="21"/>
        <v>0</v>
      </c>
      <c r="AG324" s="67">
        <v>0</v>
      </c>
      <c r="AH324" s="67">
        <v>0</v>
      </c>
      <c r="AI324" s="457" t="s">
        <v>74</v>
      </c>
      <c r="AJ324" s="67">
        <v>0</v>
      </c>
      <c r="AK324" s="457" t="s">
        <v>74</v>
      </c>
      <c r="AL324" s="457" t="s">
        <v>74</v>
      </c>
      <c r="AM324" s="188">
        <f t="shared" si="22"/>
        <v>0</v>
      </c>
      <c r="AN324" s="463">
        <f>+K324+AC324-AH324</f>
        <v>12193860</v>
      </c>
      <c r="AO324" s="67" t="s">
        <v>94</v>
      </c>
      <c r="AP324" s="489">
        <v>0</v>
      </c>
      <c r="AQ324" s="67" t="s">
        <v>94</v>
      </c>
      <c r="AR324" s="74">
        <v>0</v>
      </c>
      <c r="AS324" s="457" t="s">
        <v>74</v>
      </c>
      <c r="AT324" s="496">
        <f t="shared" si="23"/>
        <v>12193860</v>
      </c>
      <c r="AU324" s="203">
        <v>0</v>
      </c>
      <c r="AV324" s="83">
        <f t="shared" si="24"/>
        <v>1</v>
      </c>
      <c r="AW324" s="457" t="s">
        <v>74</v>
      </c>
      <c r="AX324" s="74" t="s">
        <v>80</v>
      </c>
      <c r="AY324" s="188" t="s">
        <v>3117</v>
      </c>
      <c r="AZ324" s="68" t="s">
        <v>66</v>
      </c>
      <c r="BA324" s="68" t="s">
        <v>66</v>
      </c>
    </row>
    <row r="325" spans="2:53" s="207" customFormat="1" ht="14.25" customHeight="1" x14ac:dyDescent="0.25">
      <c r="B325" s="68">
        <v>2024</v>
      </c>
      <c r="C325" s="68">
        <v>891780111</v>
      </c>
      <c r="D325" s="88" t="s">
        <v>64</v>
      </c>
      <c r="E325" s="74" t="s">
        <v>3118</v>
      </c>
      <c r="F325" s="188" t="s">
        <v>3119</v>
      </c>
      <c r="G325" s="314">
        <v>0</v>
      </c>
      <c r="H325" s="67" t="s">
        <v>72</v>
      </c>
      <c r="I325" s="68" t="s">
        <v>723</v>
      </c>
      <c r="J325" s="74" t="s">
        <v>3120</v>
      </c>
      <c r="K325" s="203">
        <v>9000000</v>
      </c>
      <c r="L325" s="68" t="s">
        <v>67</v>
      </c>
      <c r="M325" s="453" t="s">
        <v>3121</v>
      </c>
      <c r="N325" s="459">
        <v>1082966865</v>
      </c>
      <c r="O325" s="454">
        <v>497</v>
      </c>
      <c r="P325" s="455">
        <v>45349</v>
      </c>
      <c r="Q325" s="203">
        <v>374015292</v>
      </c>
      <c r="R325" s="455">
        <v>45475</v>
      </c>
      <c r="S325" s="203">
        <f>+K325</f>
        <v>9000000</v>
      </c>
      <c r="T325" s="67" t="s">
        <v>66</v>
      </c>
      <c r="U325" s="86">
        <v>57461852</v>
      </c>
      <c r="V325" s="72" t="s">
        <v>1487</v>
      </c>
      <c r="W325" s="455">
        <v>45475</v>
      </c>
      <c r="X325" s="455">
        <v>45475</v>
      </c>
      <c r="Y325" s="456" t="s">
        <v>74</v>
      </c>
      <c r="Z325" s="455">
        <v>45541</v>
      </c>
      <c r="AA325" s="251">
        <f t="shared" si="20"/>
        <v>66</v>
      </c>
      <c r="AB325" s="67">
        <v>0</v>
      </c>
      <c r="AC325" s="75">
        <v>0</v>
      </c>
      <c r="AD325" s="67">
        <v>0</v>
      </c>
      <c r="AE325" s="457" t="s">
        <v>74</v>
      </c>
      <c r="AF325" s="251">
        <f t="shared" si="21"/>
        <v>0</v>
      </c>
      <c r="AG325" s="67">
        <v>0</v>
      </c>
      <c r="AH325" s="67">
        <v>0</v>
      </c>
      <c r="AI325" s="457" t="s">
        <v>74</v>
      </c>
      <c r="AJ325" s="67">
        <v>0</v>
      </c>
      <c r="AK325" s="457" t="s">
        <v>74</v>
      </c>
      <c r="AL325" s="457" t="s">
        <v>74</v>
      </c>
      <c r="AM325" s="188">
        <f t="shared" si="22"/>
        <v>0</v>
      </c>
      <c r="AN325" s="463">
        <f>+K325+AC325-AH325</f>
        <v>9000000</v>
      </c>
      <c r="AO325" s="67" t="s">
        <v>94</v>
      </c>
      <c r="AP325" s="489">
        <v>0</v>
      </c>
      <c r="AQ325" s="67" t="s">
        <v>94</v>
      </c>
      <c r="AR325" s="74">
        <v>0</v>
      </c>
      <c r="AS325" s="457" t="s">
        <v>74</v>
      </c>
      <c r="AT325" s="496">
        <f t="shared" si="23"/>
        <v>9000000</v>
      </c>
      <c r="AU325" s="203">
        <v>0</v>
      </c>
      <c r="AV325" s="83">
        <f t="shared" si="24"/>
        <v>1</v>
      </c>
      <c r="AW325" s="457" t="s">
        <v>74</v>
      </c>
      <c r="AX325" s="74" t="s">
        <v>80</v>
      </c>
      <c r="AY325" s="458" t="s">
        <v>3122</v>
      </c>
      <c r="AZ325" s="68" t="s">
        <v>66</v>
      </c>
      <c r="BA325" s="68" t="s">
        <v>66</v>
      </c>
    </row>
    <row r="326" spans="2:53" s="207" customFormat="1" ht="14.25" customHeight="1" x14ac:dyDescent="0.25">
      <c r="B326" s="68">
        <v>2024</v>
      </c>
      <c r="C326" s="68">
        <v>891780111</v>
      </c>
      <c r="D326" s="88" t="s">
        <v>64</v>
      </c>
      <c r="E326" s="74" t="s">
        <v>3123</v>
      </c>
      <c r="F326" s="188" t="s">
        <v>3124</v>
      </c>
      <c r="G326" s="314">
        <v>0</v>
      </c>
      <c r="H326" s="67" t="s">
        <v>72</v>
      </c>
      <c r="I326" s="68" t="s">
        <v>723</v>
      </c>
      <c r="J326" s="74" t="s">
        <v>3125</v>
      </c>
      <c r="K326" s="203">
        <v>8000000</v>
      </c>
      <c r="L326" s="68" t="s">
        <v>67</v>
      </c>
      <c r="M326" s="453" t="s">
        <v>2187</v>
      </c>
      <c r="N326" s="459">
        <v>1082943812</v>
      </c>
      <c r="O326" s="454">
        <v>497</v>
      </c>
      <c r="P326" s="455">
        <v>45349</v>
      </c>
      <c r="Q326" s="203">
        <v>374015293</v>
      </c>
      <c r="R326" s="455">
        <v>45475</v>
      </c>
      <c r="S326" s="203">
        <f>+K326</f>
        <v>8000000</v>
      </c>
      <c r="T326" s="67" t="s">
        <v>66</v>
      </c>
      <c r="U326" s="86">
        <v>57461852</v>
      </c>
      <c r="V326" s="72" t="s">
        <v>1487</v>
      </c>
      <c r="W326" s="455">
        <v>45475</v>
      </c>
      <c r="X326" s="455">
        <v>45475</v>
      </c>
      <c r="Y326" s="456" t="s">
        <v>74</v>
      </c>
      <c r="Z326" s="455">
        <v>45534</v>
      </c>
      <c r="AA326" s="251">
        <f t="shared" si="20"/>
        <v>59</v>
      </c>
      <c r="AB326" s="67">
        <v>0</v>
      </c>
      <c r="AC326" s="75">
        <v>0</v>
      </c>
      <c r="AD326" s="67">
        <v>0</v>
      </c>
      <c r="AE326" s="457" t="s">
        <v>74</v>
      </c>
      <c r="AF326" s="251">
        <f t="shared" si="21"/>
        <v>0</v>
      </c>
      <c r="AG326" s="67">
        <v>0</v>
      </c>
      <c r="AH326" s="67">
        <v>0</v>
      </c>
      <c r="AI326" s="457" t="s">
        <v>74</v>
      </c>
      <c r="AJ326" s="67">
        <v>0</v>
      </c>
      <c r="AK326" s="457" t="s">
        <v>74</v>
      </c>
      <c r="AL326" s="457" t="s">
        <v>74</v>
      </c>
      <c r="AM326" s="188">
        <f t="shared" si="22"/>
        <v>0</v>
      </c>
      <c r="AN326" s="463">
        <f>+K326+AC326-AH326</f>
        <v>8000000</v>
      </c>
      <c r="AO326" s="67" t="s">
        <v>94</v>
      </c>
      <c r="AP326" s="489">
        <v>0</v>
      </c>
      <c r="AQ326" s="67" t="s">
        <v>94</v>
      </c>
      <c r="AR326" s="74">
        <v>0</v>
      </c>
      <c r="AS326" s="457" t="s">
        <v>74</v>
      </c>
      <c r="AT326" s="496">
        <f t="shared" si="23"/>
        <v>8000000</v>
      </c>
      <c r="AU326" s="203">
        <v>0</v>
      </c>
      <c r="AV326" s="83">
        <f t="shared" si="24"/>
        <v>1</v>
      </c>
      <c r="AW326" s="457" t="s">
        <v>74</v>
      </c>
      <c r="AX326" s="74" t="s">
        <v>80</v>
      </c>
      <c r="AY326" s="72" t="s">
        <v>3126</v>
      </c>
      <c r="AZ326" s="68" t="s">
        <v>66</v>
      </c>
      <c r="BA326" s="68" t="s">
        <v>66</v>
      </c>
    </row>
    <row r="327" spans="2:53" s="207" customFormat="1" ht="14.25" customHeight="1" x14ac:dyDescent="0.25">
      <c r="B327" s="68">
        <v>2024</v>
      </c>
      <c r="C327" s="68">
        <v>891780111</v>
      </c>
      <c r="D327" s="88" t="s">
        <v>64</v>
      </c>
      <c r="E327" s="74" t="s">
        <v>3127</v>
      </c>
      <c r="F327" s="188" t="s">
        <v>3128</v>
      </c>
      <c r="G327" s="314">
        <v>0</v>
      </c>
      <c r="H327" s="67" t="s">
        <v>72</v>
      </c>
      <c r="I327" s="68" t="s">
        <v>723</v>
      </c>
      <c r="J327" s="74" t="s">
        <v>3129</v>
      </c>
      <c r="K327" s="203">
        <v>8281000</v>
      </c>
      <c r="L327" s="68" t="s">
        <v>67</v>
      </c>
      <c r="M327" s="453" t="s">
        <v>2202</v>
      </c>
      <c r="N327" s="459">
        <v>1082966245</v>
      </c>
      <c r="O327" s="454">
        <v>428</v>
      </c>
      <c r="P327" s="455">
        <v>45343</v>
      </c>
      <c r="Q327" s="203">
        <v>299346315</v>
      </c>
      <c r="R327" s="455">
        <v>45475</v>
      </c>
      <c r="S327" s="203">
        <f>+K327</f>
        <v>8281000</v>
      </c>
      <c r="T327" s="67" t="s">
        <v>66</v>
      </c>
      <c r="U327" s="86">
        <v>57461852</v>
      </c>
      <c r="V327" s="72" t="s">
        <v>1487</v>
      </c>
      <c r="W327" s="455">
        <v>45475</v>
      </c>
      <c r="X327" s="455">
        <v>45475</v>
      </c>
      <c r="Y327" s="456" t="s">
        <v>74</v>
      </c>
      <c r="Z327" s="455">
        <v>45536</v>
      </c>
      <c r="AA327" s="251">
        <f t="shared" si="20"/>
        <v>61</v>
      </c>
      <c r="AB327" s="67">
        <v>0</v>
      </c>
      <c r="AC327" s="75">
        <v>0</v>
      </c>
      <c r="AD327" s="67">
        <v>0</v>
      </c>
      <c r="AE327" s="457" t="s">
        <v>74</v>
      </c>
      <c r="AF327" s="251">
        <f t="shared" si="21"/>
        <v>0</v>
      </c>
      <c r="AG327" s="67">
        <v>0</v>
      </c>
      <c r="AH327" s="67">
        <v>0</v>
      </c>
      <c r="AI327" s="457" t="s">
        <v>74</v>
      </c>
      <c r="AJ327" s="67">
        <v>0</v>
      </c>
      <c r="AK327" s="457" t="s">
        <v>74</v>
      </c>
      <c r="AL327" s="457" t="s">
        <v>74</v>
      </c>
      <c r="AM327" s="188">
        <f t="shared" si="22"/>
        <v>0</v>
      </c>
      <c r="AN327" s="463">
        <f>+K327+AC327-AH327</f>
        <v>8281000</v>
      </c>
      <c r="AO327" s="67" t="s">
        <v>94</v>
      </c>
      <c r="AP327" s="489">
        <v>0</v>
      </c>
      <c r="AQ327" s="67" t="s">
        <v>94</v>
      </c>
      <c r="AR327" s="74">
        <v>0</v>
      </c>
      <c r="AS327" s="457" t="s">
        <v>74</v>
      </c>
      <c r="AT327" s="496">
        <f t="shared" si="23"/>
        <v>8281000</v>
      </c>
      <c r="AU327" s="203">
        <v>0</v>
      </c>
      <c r="AV327" s="83">
        <f t="shared" si="24"/>
        <v>1</v>
      </c>
      <c r="AW327" s="457" t="s">
        <v>74</v>
      </c>
      <c r="AX327" s="74" t="s">
        <v>80</v>
      </c>
      <c r="AY327" s="188" t="s">
        <v>3130</v>
      </c>
      <c r="AZ327" s="68" t="s">
        <v>66</v>
      </c>
      <c r="BA327" s="68" t="s">
        <v>66</v>
      </c>
    </row>
    <row r="328" spans="2:53" s="207" customFormat="1" ht="14.25" customHeight="1" x14ac:dyDescent="0.25">
      <c r="B328" s="68">
        <v>2024</v>
      </c>
      <c r="C328" s="68">
        <v>891780111</v>
      </c>
      <c r="D328" s="88" t="s">
        <v>64</v>
      </c>
      <c r="E328" s="74" t="s">
        <v>3131</v>
      </c>
      <c r="F328" s="188" t="s">
        <v>3132</v>
      </c>
      <c r="G328" s="314">
        <v>0</v>
      </c>
      <c r="H328" s="67" t="s">
        <v>72</v>
      </c>
      <c r="I328" s="68" t="s">
        <v>723</v>
      </c>
      <c r="J328" s="74" t="s">
        <v>3133</v>
      </c>
      <c r="K328" s="203">
        <v>22800000</v>
      </c>
      <c r="L328" s="68" t="s">
        <v>67</v>
      </c>
      <c r="M328" s="453" t="s">
        <v>2207</v>
      </c>
      <c r="N328" s="459">
        <v>1075258984</v>
      </c>
      <c r="O328" s="454">
        <v>35</v>
      </c>
      <c r="P328" s="467" t="s">
        <v>3103</v>
      </c>
      <c r="Q328" s="203">
        <v>807300000</v>
      </c>
      <c r="R328" s="455">
        <v>45475</v>
      </c>
      <c r="S328" s="203">
        <f>+K328</f>
        <v>22800000</v>
      </c>
      <c r="T328" s="67" t="s">
        <v>66</v>
      </c>
      <c r="U328" s="86">
        <v>57461852</v>
      </c>
      <c r="V328" s="72" t="s">
        <v>1487</v>
      </c>
      <c r="W328" s="455">
        <v>45475</v>
      </c>
      <c r="X328" s="455">
        <v>45475</v>
      </c>
      <c r="Y328" s="456" t="s">
        <v>74</v>
      </c>
      <c r="Z328" s="455">
        <v>45655</v>
      </c>
      <c r="AA328" s="251">
        <f t="shared" si="20"/>
        <v>180</v>
      </c>
      <c r="AB328" s="67">
        <v>0</v>
      </c>
      <c r="AC328" s="75">
        <v>0</v>
      </c>
      <c r="AD328" s="67">
        <v>0</v>
      </c>
      <c r="AE328" s="457" t="s">
        <v>74</v>
      </c>
      <c r="AF328" s="251">
        <f t="shared" si="21"/>
        <v>0</v>
      </c>
      <c r="AG328" s="67">
        <v>0</v>
      </c>
      <c r="AH328" s="67">
        <v>0</v>
      </c>
      <c r="AI328" s="457" t="s">
        <v>74</v>
      </c>
      <c r="AJ328" s="67">
        <v>0</v>
      </c>
      <c r="AK328" s="457" t="s">
        <v>74</v>
      </c>
      <c r="AL328" s="457" t="s">
        <v>74</v>
      </c>
      <c r="AM328" s="188">
        <f t="shared" si="22"/>
        <v>0</v>
      </c>
      <c r="AN328" s="463">
        <f>+K328+AC328-AH328</f>
        <v>22800000</v>
      </c>
      <c r="AO328" s="67" t="s">
        <v>66</v>
      </c>
      <c r="AP328" s="489">
        <v>22800000</v>
      </c>
      <c r="AQ328" s="67" t="s">
        <v>94</v>
      </c>
      <c r="AR328" s="74">
        <v>0</v>
      </c>
      <c r="AS328" s="457" t="s">
        <v>74</v>
      </c>
      <c r="AT328" s="496">
        <f t="shared" si="23"/>
        <v>15200000</v>
      </c>
      <c r="AU328" s="203">
        <v>7600000</v>
      </c>
      <c r="AV328" s="83">
        <f t="shared" si="24"/>
        <v>0.66666666666666663</v>
      </c>
      <c r="AW328" s="457" t="s">
        <v>74</v>
      </c>
      <c r="AX328" s="74" t="s">
        <v>95</v>
      </c>
      <c r="AY328" s="188" t="s">
        <v>3134</v>
      </c>
      <c r="AZ328" s="68" t="s">
        <v>66</v>
      </c>
      <c r="BA328" s="68" t="s">
        <v>66</v>
      </c>
    </row>
    <row r="329" spans="2:53" s="207" customFormat="1" ht="14.25" customHeight="1" x14ac:dyDescent="0.25">
      <c r="B329" s="68">
        <v>2024</v>
      </c>
      <c r="C329" s="68">
        <v>891780111</v>
      </c>
      <c r="D329" s="88" t="s">
        <v>64</v>
      </c>
      <c r="E329" s="74" t="s">
        <v>3135</v>
      </c>
      <c r="F329" s="188" t="s">
        <v>3136</v>
      </c>
      <c r="G329" s="314">
        <v>0</v>
      </c>
      <c r="H329" s="67" t="s">
        <v>72</v>
      </c>
      <c r="I329" s="68" t="s">
        <v>723</v>
      </c>
      <c r="J329" s="74" t="s">
        <v>3137</v>
      </c>
      <c r="K329" s="203">
        <v>22800000</v>
      </c>
      <c r="L329" s="68" t="s">
        <v>67</v>
      </c>
      <c r="M329" s="453" t="s">
        <v>2586</v>
      </c>
      <c r="N329" s="459">
        <v>1082918527</v>
      </c>
      <c r="O329" s="454">
        <v>35</v>
      </c>
      <c r="P329" s="467" t="s">
        <v>3103</v>
      </c>
      <c r="Q329" s="203">
        <v>807300000</v>
      </c>
      <c r="R329" s="455">
        <v>45475</v>
      </c>
      <c r="S329" s="203">
        <f>+K329</f>
        <v>22800000</v>
      </c>
      <c r="T329" s="67" t="s">
        <v>66</v>
      </c>
      <c r="U329" s="86">
        <v>57461852</v>
      </c>
      <c r="V329" s="72" t="s">
        <v>1487</v>
      </c>
      <c r="W329" s="455">
        <v>45475</v>
      </c>
      <c r="X329" s="455">
        <v>45475</v>
      </c>
      <c r="Y329" s="456" t="s">
        <v>74</v>
      </c>
      <c r="Z329" s="455">
        <v>45655</v>
      </c>
      <c r="AA329" s="251">
        <f t="shared" si="20"/>
        <v>180</v>
      </c>
      <c r="AB329" s="67">
        <v>0</v>
      </c>
      <c r="AC329" s="75">
        <v>0</v>
      </c>
      <c r="AD329" s="67">
        <v>0</v>
      </c>
      <c r="AE329" s="457" t="s">
        <v>74</v>
      </c>
      <c r="AF329" s="251">
        <f t="shared" si="21"/>
        <v>0</v>
      </c>
      <c r="AG329" s="67">
        <v>0</v>
      </c>
      <c r="AH329" s="67">
        <v>0</v>
      </c>
      <c r="AI329" s="457" t="s">
        <v>74</v>
      </c>
      <c r="AJ329" s="67">
        <v>0</v>
      </c>
      <c r="AK329" s="457" t="s">
        <v>74</v>
      </c>
      <c r="AL329" s="457" t="s">
        <v>74</v>
      </c>
      <c r="AM329" s="188">
        <f t="shared" si="22"/>
        <v>0</v>
      </c>
      <c r="AN329" s="463">
        <f>+K329+AC329-AH329</f>
        <v>22800000</v>
      </c>
      <c r="AO329" s="67" t="s">
        <v>66</v>
      </c>
      <c r="AP329" s="489">
        <v>22800000</v>
      </c>
      <c r="AQ329" s="67" t="s">
        <v>94</v>
      </c>
      <c r="AR329" s="74">
        <v>0</v>
      </c>
      <c r="AS329" s="457" t="s">
        <v>74</v>
      </c>
      <c r="AT329" s="496">
        <f t="shared" si="23"/>
        <v>15200000</v>
      </c>
      <c r="AU329" s="203">
        <v>7600000</v>
      </c>
      <c r="AV329" s="83">
        <f t="shared" si="24"/>
        <v>0.66666666666666663</v>
      </c>
      <c r="AW329" s="457" t="s">
        <v>74</v>
      </c>
      <c r="AX329" s="74" t="s">
        <v>95</v>
      </c>
      <c r="AY329" s="188" t="s">
        <v>3138</v>
      </c>
      <c r="AZ329" s="68" t="s">
        <v>66</v>
      </c>
      <c r="BA329" s="68" t="s">
        <v>66</v>
      </c>
    </row>
    <row r="330" spans="2:53" s="207" customFormat="1" ht="14.25" customHeight="1" x14ac:dyDescent="0.25">
      <c r="B330" s="68">
        <v>2024</v>
      </c>
      <c r="C330" s="68">
        <v>891780111</v>
      </c>
      <c r="D330" s="88" t="s">
        <v>64</v>
      </c>
      <c r="E330" s="74" t="s">
        <v>3139</v>
      </c>
      <c r="F330" s="188" t="s">
        <v>3140</v>
      </c>
      <c r="G330" s="314">
        <v>0</v>
      </c>
      <c r="H330" s="67" t="s">
        <v>72</v>
      </c>
      <c r="I330" s="68" t="s">
        <v>723</v>
      </c>
      <c r="J330" s="74" t="s">
        <v>3141</v>
      </c>
      <c r="K330" s="203">
        <v>22800000</v>
      </c>
      <c r="L330" s="68" t="s">
        <v>67</v>
      </c>
      <c r="M330" s="453" t="s">
        <v>2561</v>
      </c>
      <c r="N330" s="459">
        <v>36694608</v>
      </c>
      <c r="O330" s="454">
        <v>35</v>
      </c>
      <c r="P330" s="455">
        <v>45306</v>
      </c>
      <c r="Q330" s="203">
        <v>807300000</v>
      </c>
      <c r="R330" s="455">
        <v>45475</v>
      </c>
      <c r="S330" s="203">
        <f>+K330</f>
        <v>22800000</v>
      </c>
      <c r="T330" s="67" t="s">
        <v>66</v>
      </c>
      <c r="U330" s="86">
        <v>57461852</v>
      </c>
      <c r="V330" s="72" t="s">
        <v>1487</v>
      </c>
      <c r="W330" s="455">
        <v>45475</v>
      </c>
      <c r="X330" s="455">
        <v>45475</v>
      </c>
      <c r="Y330" s="456" t="s">
        <v>74</v>
      </c>
      <c r="Z330" s="455">
        <v>45655</v>
      </c>
      <c r="AA330" s="251">
        <f t="shared" si="20"/>
        <v>180</v>
      </c>
      <c r="AB330" s="67">
        <v>0</v>
      </c>
      <c r="AC330" s="75">
        <v>0</v>
      </c>
      <c r="AD330" s="67">
        <v>0</v>
      </c>
      <c r="AE330" s="457" t="s">
        <v>74</v>
      </c>
      <c r="AF330" s="251">
        <f t="shared" si="21"/>
        <v>0</v>
      </c>
      <c r="AG330" s="67">
        <v>0</v>
      </c>
      <c r="AH330" s="67">
        <v>0</v>
      </c>
      <c r="AI330" s="457" t="s">
        <v>74</v>
      </c>
      <c r="AJ330" s="67">
        <v>0</v>
      </c>
      <c r="AK330" s="457" t="s">
        <v>74</v>
      </c>
      <c r="AL330" s="457" t="s">
        <v>74</v>
      </c>
      <c r="AM330" s="188">
        <f t="shared" si="22"/>
        <v>0</v>
      </c>
      <c r="AN330" s="463">
        <f>+K330+AC330-AH330</f>
        <v>22800000</v>
      </c>
      <c r="AO330" s="67" t="s">
        <v>66</v>
      </c>
      <c r="AP330" s="489">
        <v>22800000</v>
      </c>
      <c r="AQ330" s="67" t="s">
        <v>94</v>
      </c>
      <c r="AR330" s="74">
        <v>0</v>
      </c>
      <c r="AS330" s="457" t="s">
        <v>74</v>
      </c>
      <c r="AT330" s="496">
        <f t="shared" si="23"/>
        <v>15200000</v>
      </c>
      <c r="AU330" s="203">
        <v>7600000</v>
      </c>
      <c r="AV330" s="83">
        <f t="shared" si="24"/>
        <v>0.66666666666666663</v>
      </c>
      <c r="AW330" s="457" t="s">
        <v>74</v>
      </c>
      <c r="AX330" s="74" t="s">
        <v>95</v>
      </c>
      <c r="AY330" s="188" t="s">
        <v>3142</v>
      </c>
      <c r="AZ330" s="68" t="s">
        <v>66</v>
      </c>
      <c r="BA330" s="68" t="s">
        <v>66</v>
      </c>
    </row>
    <row r="331" spans="2:53" s="207" customFormat="1" ht="14.25" customHeight="1" x14ac:dyDescent="0.25">
      <c r="B331" s="68">
        <v>2024</v>
      </c>
      <c r="C331" s="68">
        <v>891780111</v>
      </c>
      <c r="D331" s="88" t="s">
        <v>64</v>
      </c>
      <c r="E331" s="74" t="s">
        <v>3143</v>
      </c>
      <c r="F331" s="188" t="s">
        <v>3144</v>
      </c>
      <c r="G331" s="314">
        <v>0</v>
      </c>
      <c r="H331" s="67" t="s">
        <v>72</v>
      </c>
      <c r="I331" s="68" t="s">
        <v>723</v>
      </c>
      <c r="J331" s="74" t="s">
        <v>3145</v>
      </c>
      <c r="K331" s="203">
        <v>22800000</v>
      </c>
      <c r="L331" s="68" t="s">
        <v>67</v>
      </c>
      <c r="M331" s="453" t="s">
        <v>2217</v>
      </c>
      <c r="N331" s="459">
        <v>1082934092</v>
      </c>
      <c r="O331" s="454">
        <v>35</v>
      </c>
      <c r="P331" s="455">
        <v>45306</v>
      </c>
      <c r="Q331" s="203">
        <v>807300000</v>
      </c>
      <c r="R331" s="455">
        <v>45475</v>
      </c>
      <c r="S331" s="203">
        <f>+K331</f>
        <v>22800000</v>
      </c>
      <c r="T331" s="67" t="s">
        <v>66</v>
      </c>
      <c r="U331" s="86">
        <v>57435262</v>
      </c>
      <c r="V331" s="72" t="s">
        <v>3146</v>
      </c>
      <c r="W331" s="455">
        <v>45475</v>
      </c>
      <c r="X331" s="455">
        <v>45475</v>
      </c>
      <c r="Y331" s="456" t="s">
        <v>74</v>
      </c>
      <c r="Z331" s="455">
        <v>45655</v>
      </c>
      <c r="AA331" s="251">
        <f t="shared" si="20"/>
        <v>180</v>
      </c>
      <c r="AB331" s="67">
        <v>0</v>
      </c>
      <c r="AC331" s="75">
        <v>0</v>
      </c>
      <c r="AD331" s="67">
        <v>0</v>
      </c>
      <c r="AE331" s="457" t="s">
        <v>74</v>
      </c>
      <c r="AF331" s="251">
        <f t="shared" si="21"/>
        <v>0</v>
      </c>
      <c r="AG331" s="67">
        <v>0</v>
      </c>
      <c r="AH331" s="67">
        <v>0</v>
      </c>
      <c r="AI331" s="457" t="s">
        <v>74</v>
      </c>
      <c r="AJ331" s="67">
        <v>0</v>
      </c>
      <c r="AK331" s="457" t="s">
        <v>74</v>
      </c>
      <c r="AL331" s="457" t="s">
        <v>74</v>
      </c>
      <c r="AM331" s="188">
        <f t="shared" si="22"/>
        <v>0</v>
      </c>
      <c r="AN331" s="463">
        <f>+K331+AC331-AH331</f>
        <v>22800000</v>
      </c>
      <c r="AO331" s="67" t="s">
        <v>66</v>
      </c>
      <c r="AP331" s="489">
        <v>22800000</v>
      </c>
      <c r="AQ331" s="67" t="s">
        <v>94</v>
      </c>
      <c r="AR331" s="74">
        <v>0</v>
      </c>
      <c r="AS331" s="457" t="s">
        <v>74</v>
      </c>
      <c r="AT331" s="496">
        <f t="shared" si="23"/>
        <v>15200000</v>
      </c>
      <c r="AU331" s="203">
        <v>7600000</v>
      </c>
      <c r="AV331" s="83">
        <f t="shared" si="24"/>
        <v>0.66666666666666663</v>
      </c>
      <c r="AW331" s="457" t="s">
        <v>74</v>
      </c>
      <c r="AX331" s="74" t="s">
        <v>95</v>
      </c>
      <c r="AY331" s="188" t="s">
        <v>3147</v>
      </c>
      <c r="AZ331" s="68" t="s">
        <v>66</v>
      </c>
      <c r="BA331" s="68" t="s">
        <v>66</v>
      </c>
    </row>
    <row r="332" spans="2:53" s="207" customFormat="1" ht="14.25" customHeight="1" x14ac:dyDescent="0.25">
      <c r="B332" s="68">
        <v>2024</v>
      </c>
      <c r="C332" s="68">
        <v>891780111</v>
      </c>
      <c r="D332" s="88" t="s">
        <v>64</v>
      </c>
      <c r="E332" s="74" t="s">
        <v>3148</v>
      </c>
      <c r="F332" s="188" t="s">
        <v>3149</v>
      </c>
      <c r="G332" s="314">
        <v>0</v>
      </c>
      <c r="H332" s="67" t="s">
        <v>72</v>
      </c>
      <c r="I332" s="68" t="s">
        <v>723</v>
      </c>
      <c r="J332" s="74" t="s">
        <v>3150</v>
      </c>
      <c r="K332" s="203">
        <v>23506667</v>
      </c>
      <c r="L332" s="68" t="s">
        <v>67</v>
      </c>
      <c r="M332" s="453" t="s">
        <v>3151</v>
      </c>
      <c r="N332" s="459">
        <v>1082983109</v>
      </c>
      <c r="O332" s="454">
        <v>36</v>
      </c>
      <c r="P332" s="455">
        <v>45306</v>
      </c>
      <c r="Q332" s="203">
        <v>734700000</v>
      </c>
      <c r="R332" s="455">
        <v>45475</v>
      </c>
      <c r="S332" s="203">
        <f>+K332</f>
        <v>23506667</v>
      </c>
      <c r="T332" s="67" t="s">
        <v>66</v>
      </c>
      <c r="U332" s="86">
        <v>85155551</v>
      </c>
      <c r="V332" s="72" t="s">
        <v>1493</v>
      </c>
      <c r="W332" s="455">
        <v>45475</v>
      </c>
      <c r="X332" s="455">
        <v>45475</v>
      </c>
      <c r="Y332" s="456" t="s">
        <v>74</v>
      </c>
      <c r="Z332" s="455">
        <v>45646</v>
      </c>
      <c r="AA332" s="251">
        <f t="shared" si="20"/>
        <v>171</v>
      </c>
      <c r="AB332" s="67">
        <v>0</v>
      </c>
      <c r="AC332" s="75">
        <v>0</v>
      </c>
      <c r="AD332" s="67">
        <v>0</v>
      </c>
      <c r="AE332" s="457" t="s">
        <v>74</v>
      </c>
      <c r="AF332" s="251">
        <f t="shared" si="21"/>
        <v>0</v>
      </c>
      <c r="AG332" s="67">
        <v>0</v>
      </c>
      <c r="AH332" s="67">
        <v>0</v>
      </c>
      <c r="AI332" s="457" t="s">
        <v>74</v>
      </c>
      <c r="AJ332" s="67">
        <v>0</v>
      </c>
      <c r="AK332" s="457" t="s">
        <v>74</v>
      </c>
      <c r="AL332" s="457" t="s">
        <v>74</v>
      </c>
      <c r="AM332" s="188">
        <f t="shared" si="22"/>
        <v>0</v>
      </c>
      <c r="AN332" s="463">
        <f>+K332+AC332-AH332</f>
        <v>23506667</v>
      </c>
      <c r="AO332" s="67" t="s">
        <v>66</v>
      </c>
      <c r="AP332" s="489">
        <v>23506667</v>
      </c>
      <c r="AQ332" s="67" t="s">
        <v>94</v>
      </c>
      <c r="AR332" s="74">
        <v>0</v>
      </c>
      <c r="AS332" s="457" t="s">
        <v>74</v>
      </c>
      <c r="AT332" s="496">
        <f t="shared" si="23"/>
        <v>16400000</v>
      </c>
      <c r="AU332" s="203">
        <v>7106667</v>
      </c>
      <c r="AV332" s="83">
        <f t="shared" si="24"/>
        <v>0.69767440871136688</v>
      </c>
      <c r="AW332" s="457" t="s">
        <v>74</v>
      </c>
      <c r="AX332" s="74" t="s">
        <v>95</v>
      </c>
      <c r="AY332" s="188" t="s">
        <v>3152</v>
      </c>
      <c r="AZ332" s="68" t="s">
        <v>66</v>
      </c>
      <c r="BA332" s="68" t="s">
        <v>66</v>
      </c>
    </row>
    <row r="333" spans="2:53" s="207" customFormat="1" ht="14.25" customHeight="1" x14ac:dyDescent="0.25">
      <c r="B333" s="68">
        <v>2024</v>
      </c>
      <c r="C333" s="68">
        <v>891780111</v>
      </c>
      <c r="D333" s="88" t="s">
        <v>64</v>
      </c>
      <c r="E333" s="74" t="s">
        <v>3153</v>
      </c>
      <c r="F333" s="188" t="s">
        <v>3154</v>
      </c>
      <c r="G333" s="314">
        <v>0</v>
      </c>
      <c r="H333" s="67" t="s">
        <v>72</v>
      </c>
      <c r="I333" s="68" t="s">
        <v>723</v>
      </c>
      <c r="J333" s="74" t="s">
        <v>3155</v>
      </c>
      <c r="K333" s="203">
        <v>22933333</v>
      </c>
      <c r="L333" s="68" t="s">
        <v>67</v>
      </c>
      <c r="M333" s="453" t="s">
        <v>3156</v>
      </c>
      <c r="N333" s="459">
        <v>1084732648</v>
      </c>
      <c r="O333" s="454">
        <v>36</v>
      </c>
      <c r="P333" s="455">
        <v>45306</v>
      </c>
      <c r="Q333" s="203">
        <v>734700000</v>
      </c>
      <c r="R333" s="455">
        <v>45475</v>
      </c>
      <c r="S333" s="203">
        <f>+K333</f>
        <v>22933333</v>
      </c>
      <c r="T333" s="67" t="s">
        <v>66</v>
      </c>
      <c r="U333" s="86">
        <v>85155551</v>
      </c>
      <c r="V333" s="72" t="s">
        <v>1493</v>
      </c>
      <c r="W333" s="455">
        <v>45475</v>
      </c>
      <c r="X333" s="455">
        <v>45475</v>
      </c>
      <c r="Y333" s="456" t="s">
        <v>74</v>
      </c>
      <c r="Z333" s="455">
        <v>45646</v>
      </c>
      <c r="AA333" s="251">
        <f t="shared" si="20"/>
        <v>171</v>
      </c>
      <c r="AB333" s="67">
        <v>0</v>
      </c>
      <c r="AC333" s="75">
        <v>0</v>
      </c>
      <c r="AD333" s="67">
        <v>0</v>
      </c>
      <c r="AE333" s="457" t="s">
        <v>74</v>
      </c>
      <c r="AF333" s="251">
        <f t="shared" si="21"/>
        <v>0</v>
      </c>
      <c r="AG333" s="67">
        <v>0</v>
      </c>
      <c r="AH333" s="67">
        <v>0</v>
      </c>
      <c r="AI333" s="457" t="s">
        <v>74</v>
      </c>
      <c r="AJ333" s="67">
        <v>0</v>
      </c>
      <c r="AK333" s="457" t="s">
        <v>74</v>
      </c>
      <c r="AL333" s="457" t="s">
        <v>74</v>
      </c>
      <c r="AM333" s="188">
        <f t="shared" si="22"/>
        <v>0</v>
      </c>
      <c r="AN333" s="463">
        <f>+K333+AC333-AH333</f>
        <v>22933333</v>
      </c>
      <c r="AO333" s="67" t="s">
        <v>66</v>
      </c>
      <c r="AP333" s="489">
        <v>22933333</v>
      </c>
      <c r="AQ333" s="67" t="s">
        <v>94</v>
      </c>
      <c r="AR333" s="74">
        <v>0</v>
      </c>
      <c r="AS333" s="457" t="s">
        <v>74</v>
      </c>
      <c r="AT333" s="496">
        <f t="shared" si="23"/>
        <v>16000000</v>
      </c>
      <c r="AU333" s="203">
        <v>6933333</v>
      </c>
      <c r="AV333" s="83">
        <f t="shared" si="24"/>
        <v>0.69767442874526786</v>
      </c>
      <c r="AW333" s="457" t="s">
        <v>74</v>
      </c>
      <c r="AX333" s="74" t="s">
        <v>95</v>
      </c>
      <c r="AY333" s="188" t="s">
        <v>3157</v>
      </c>
      <c r="AZ333" s="68" t="s">
        <v>66</v>
      </c>
      <c r="BA333" s="68" t="s">
        <v>66</v>
      </c>
    </row>
    <row r="334" spans="2:53" s="207" customFormat="1" ht="14.25" customHeight="1" x14ac:dyDescent="0.25">
      <c r="B334" s="68">
        <v>2024</v>
      </c>
      <c r="C334" s="68">
        <v>891780111</v>
      </c>
      <c r="D334" s="88" t="s">
        <v>64</v>
      </c>
      <c r="E334" s="74" t="s">
        <v>3158</v>
      </c>
      <c r="F334" s="188" t="s">
        <v>3159</v>
      </c>
      <c r="G334" s="314">
        <v>0</v>
      </c>
      <c r="H334" s="67" t="s">
        <v>72</v>
      </c>
      <c r="I334" s="68" t="s">
        <v>723</v>
      </c>
      <c r="J334" s="74" t="s">
        <v>3160</v>
      </c>
      <c r="K334" s="203">
        <v>37840000</v>
      </c>
      <c r="L334" s="68" t="s">
        <v>67</v>
      </c>
      <c r="M334" s="453" t="s">
        <v>2229</v>
      </c>
      <c r="N334" s="468">
        <v>52695882</v>
      </c>
      <c r="O334" s="454">
        <v>36</v>
      </c>
      <c r="P334" s="455">
        <v>45306</v>
      </c>
      <c r="Q334" s="203">
        <v>734700000</v>
      </c>
      <c r="R334" s="455">
        <v>45475</v>
      </c>
      <c r="S334" s="203">
        <f>+K334</f>
        <v>37840000</v>
      </c>
      <c r="T334" s="67" t="s">
        <v>66</v>
      </c>
      <c r="U334" s="86">
        <v>85155551</v>
      </c>
      <c r="V334" s="72" t="s">
        <v>1493</v>
      </c>
      <c r="W334" s="455">
        <v>45475</v>
      </c>
      <c r="X334" s="455">
        <v>45475</v>
      </c>
      <c r="Y334" s="456" t="s">
        <v>74</v>
      </c>
      <c r="Z334" s="455">
        <v>45649</v>
      </c>
      <c r="AA334" s="251">
        <f t="shared" si="20"/>
        <v>174</v>
      </c>
      <c r="AB334" s="67">
        <v>0</v>
      </c>
      <c r="AC334" s="75">
        <v>0</v>
      </c>
      <c r="AD334" s="67">
        <v>0</v>
      </c>
      <c r="AE334" s="457" t="s">
        <v>74</v>
      </c>
      <c r="AF334" s="251">
        <f t="shared" si="21"/>
        <v>0</v>
      </c>
      <c r="AG334" s="67">
        <v>0</v>
      </c>
      <c r="AH334" s="67">
        <v>0</v>
      </c>
      <c r="AI334" s="457" t="s">
        <v>74</v>
      </c>
      <c r="AJ334" s="67">
        <v>0</v>
      </c>
      <c r="AK334" s="457" t="s">
        <v>74</v>
      </c>
      <c r="AL334" s="457" t="s">
        <v>74</v>
      </c>
      <c r="AM334" s="188">
        <f t="shared" si="22"/>
        <v>0</v>
      </c>
      <c r="AN334" s="463">
        <f>+K334+AC334-AH334</f>
        <v>37840000</v>
      </c>
      <c r="AO334" s="67" t="s">
        <v>66</v>
      </c>
      <c r="AP334" s="489">
        <v>37840000</v>
      </c>
      <c r="AQ334" s="67" t="s">
        <v>94</v>
      </c>
      <c r="AR334" s="74">
        <v>0</v>
      </c>
      <c r="AS334" s="457" t="s">
        <v>74</v>
      </c>
      <c r="AT334" s="496">
        <f t="shared" si="23"/>
        <v>26400000</v>
      </c>
      <c r="AU334" s="203">
        <v>11440000</v>
      </c>
      <c r="AV334" s="83">
        <f t="shared" si="24"/>
        <v>0.69767441860465118</v>
      </c>
      <c r="AW334" s="457" t="s">
        <v>74</v>
      </c>
      <c r="AX334" s="74" t="s">
        <v>95</v>
      </c>
      <c r="AY334" s="188" t="s">
        <v>3161</v>
      </c>
      <c r="AZ334" s="68" t="s">
        <v>66</v>
      </c>
      <c r="BA334" s="68" t="s">
        <v>66</v>
      </c>
    </row>
    <row r="335" spans="2:53" s="207" customFormat="1" ht="14.25" customHeight="1" x14ac:dyDescent="0.25">
      <c r="B335" s="68">
        <v>2024</v>
      </c>
      <c r="C335" s="68">
        <v>891780111</v>
      </c>
      <c r="D335" s="88" t="s">
        <v>64</v>
      </c>
      <c r="E335" s="74" t="s">
        <v>3162</v>
      </c>
      <c r="F335" s="188" t="s">
        <v>3163</v>
      </c>
      <c r="G335" s="314">
        <v>0</v>
      </c>
      <c r="H335" s="67" t="s">
        <v>72</v>
      </c>
      <c r="I335" s="68" t="s">
        <v>723</v>
      </c>
      <c r="J335" s="74" t="s">
        <v>3164</v>
      </c>
      <c r="K335" s="203">
        <v>24080000</v>
      </c>
      <c r="L335" s="68" t="s">
        <v>67</v>
      </c>
      <c r="M335" s="453" t="s">
        <v>2265</v>
      </c>
      <c r="N335" s="459">
        <v>1082925044</v>
      </c>
      <c r="O335" s="454">
        <v>36</v>
      </c>
      <c r="P335" s="455">
        <v>45306</v>
      </c>
      <c r="Q335" s="203">
        <v>734700000</v>
      </c>
      <c r="R335" s="455">
        <v>45475</v>
      </c>
      <c r="S335" s="203">
        <f>+K335</f>
        <v>24080000</v>
      </c>
      <c r="T335" s="67" t="s">
        <v>66</v>
      </c>
      <c r="U335" s="86">
        <v>85155551</v>
      </c>
      <c r="V335" s="72" t="s">
        <v>1493</v>
      </c>
      <c r="W335" s="455">
        <v>45475</v>
      </c>
      <c r="X335" s="455">
        <v>45475</v>
      </c>
      <c r="Y335" s="456" t="s">
        <v>74</v>
      </c>
      <c r="Z335" s="455">
        <v>45649</v>
      </c>
      <c r="AA335" s="251">
        <f t="shared" si="20"/>
        <v>174</v>
      </c>
      <c r="AB335" s="67">
        <v>0</v>
      </c>
      <c r="AC335" s="75">
        <v>0</v>
      </c>
      <c r="AD335" s="67">
        <v>0</v>
      </c>
      <c r="AE335" s="457" t="s">
        <v>74</v>
      </c>
      <c r="AF335" s="251">
        <f t="shared" si="21"/>
        <v>0</v>
      </c>
      <c r="AG335" s="67">
        <v>0</v>
      </c>
      <c r="AH335" s="67">
        <v>0</v>
      </c>
      <c r="AI335" s="457" t="s">
        <v>74</v>
      </c>
      <c r="AJ335" s="67">
        <v>0</v>
      </c>
      <c r="AK335" s="457" t="s">
        <v>74</v>
      </c>
      <c r="AL335" s="457" t="s">
        <v>74</v>
      </c>
      <c r="AM335" s="188">
        <f t="shared" si="22"/>
        <v>0</v>
      </c>
      <c r="AN335" s="463">
        <f>+K335+AC335-AH335</f>
        <v>24080000</v>
      </c>
      <c r="AO335" s="67" t="s">
        <v>66</v>
      </c>
      <c r="AP335" s="489">
        <v>24080000</v>
      </c>
      <c r="AQ335" s="67" t="s">
        <v>94</v>
      </c>
      <c r="AR335" s="74">
        <v>0</v>
      </c>
      <c r="AS335" s="457" t="s">
        <v>74</v>
      </c>
      <c r="AT335" s="496">
        <f t="shared" si="23"/>
        <v>16800000</v>
      </c>
      <c r="AU335" s="203">
        <v>7280000</v>
      </c>
      <c r="AV335" s="83">
        <f t="shared" si="24"/>
        <v>0.69767441860465118</v>
      </c>
      <c r="AW335" s="457" t="s">
        <v>74</v>
      </c>
      <c r="AX335" s="74" t="s">
        <v>95</v>
      </c>
      <c r="AY335" s="188" t="s">
        <v>3165</v>
      </c>
      <c r="AZ335" s="68" t="s">
        <v>66</v>
      </c>
      <c r="BA335" s="68" t="s">
        <v>66</v>
      </c>
    </row>
    <row r="336" spans="2:53" s="207" customFormat="1" ht="14.25" customHeight="1" x14ac:dyDescent="0.25">
      <c r="B336" s="68">
        <v>2024</v>
      </c>
      <c r="C336" s="68">
        <v>891780111</v>
      </c>
      <c r="D336" s="88" t="s">
        <v>64</v>
      </c>
      <c r="E336" s="74" t="s">
        <v>3166</v>
      </c>
      <c r="F336" s="188" t="s">
        <v>3167</v>
      </c>
      <c r="G336" s="314">
        <v>0</v>
      </c>
      <c r="H336" s="67" t="s">
        <v>72</v>
      </c>
      <c r="I336" s="68" t="s">
        <v>723</v>
      </c>
      <c r="J336" s="74" t="s">
        <v>3168</v>
      </c>
      <c r="K336" s="203">
        <v>24080000</v>
      </c>
      <c r="L336" s="68" t="s">
        <v>67</v>
      </c>
      <c r="M336" s="453" t="s">
        <v>3169</v>
      </c>
      <c r="N336" s="459">
        <v>84454392</v>
      </c>
      <c r="O336" s="454">
        <v>36</v>
      </c>
      <c r="P336" s="455">
        <v>45306</v>
      </c>
      <c r="Q336" s="203">
        <v>734700000</v>
      </c>
      <c r="R336" s="455">
        <v>45475</v>
      </c>
      <c r="S336" s="203">
        <f>+K336</f>
        <v>24080000</v>
      </c>
      <c r="T336" s="67" t="s">
        <v>66</v>
      </c>
      <c r="U336" s="86">
        <v>85155551</v>
      </c>
      <c r="V336" s="72" t="s">
        <v>1493</v>
      </c>
      <c r="W336" s="455">
        <v>45475</v>
      </c>
      <c r="X336" s="455">
        <v>45475</v>
      </c>
      <c r="Y336" s="456" t="s">
        <v>74</v>
      </c>
      <c r="Z336" s="455">
        <v>45649</v>
      </c>
      <c r="AA336" s="251">
        <f t="shared" si="20"/>
        <v>174</v>
      </c>
      <c r="AB336" s="67">
        <v>0</v>
      </c>
      <c r="AC336" s="75">
        <v>0</v>
      </c>
      <c r="AD336" s="67">
        <v>0</v>
      </c>
      <c r="AE336" s="457" t="s">
        <v>74</v>
      </c>
      <c r="AF336" s="251">
        <f t="shared" si="21"/>
        <v>0</v>
      </c>
      <c r="AG336" s="67">
        <v>0</v>
      </c>
      <c r="AH336" s="67">
        <v>0</v>
      </c>
      <c r="AI336" s="457" t="s">
        <v>74</v>
      </c>
      <c r="AJ336" s="67">
        <v>0</v>
      </c>
      <c r="AK336" s="457" t="s">
        <v>74</v>
      </c>
      <c r="AL336" s="457" t="s">
        <v>74</v>
      </c>
      <c r="AM336" s="188">
        <f t="shared" si="22"/>
        <v>0</v>
      </c>
      <c r="AN336" s="463">
        <f>+K336+AC336-AH336</f>
        <v>24080000</v>
      </c>
      <c r="AO336" s="67" t="s">
        <v>66</v>
      </c>
      <c r="AP336" s="489">
        <v>24080000</v>
      </c>
      <c r="AQ336" s="67" t="s">
        <v>94</v>
      </c>
      <c r="AR336" s="74">
        <v>0</v>
      </c>
      <c r="AS336" s="457" t="s">
        <v>74</v>
      </c>
      <c r="AT336" s="496">
        <f t="shared" si="23"/>
        <v>16800000</v>
      </c>
      <c r="AU336" s="203">
        <v>7280000</v>
      </c>
      <c r="AV336" s="83">
        <f t="shared" si="24"/>
        <v>0.69767441860465118</v>
      </c>
      <c r="AW336" s="457" t="s">
        <v>74</v>
      </c>
      <c r="AX336" s="74" t="s">
        <v>95</v>
      </c>
      <c r="AY336" s="188" t="s">
        <v>3170</v>
      </c>
      <c r="AZ336" s="68" t="s">
        <v>66</v>
      </c>
      <c r="BA336" s="68" t="s">
        <v>66</v>
      </c>
    </row>
    <row r="337" spans="2:53" s="207" customFormat="1" ht="14.25" customHeight="1" x14ac:dyDescent="0.25">
      <c r="B337" s="68">
        <v>2024</v>
      </c>
      <c r="C337" s="68">
        <v>891780111</v>
      </c>
      <c r="D337" s="88" t="s">
        <v>64</v>
      </c>
      <c r="E337" s="74" t="s">
        <v>3171</v>
      </c>
      <c r="F337" s="188" t="s">
        <v>3172</v>
      </c>
      <c r="G337" s="314">
        <v>0</v>
      </c>
      <c r="H337" s="67" t="s">
        <v>72</v>
      </c>
      <c r="I337" s="68" t="s">
        <v>723</v>
      </c>
      <c r="J337" s="74" t="s">
        <v>3173</v>
      </c>
      <c r="K337" s="203">
        <v>22933333</v>
      </c>
      <c r="L337" s="68" t="s">
        <v>67</v>
      </c>
      <c r="M337" s="453" t="s">
        <v>2192</v>
      </c>
      <c r="N337" s="460">
        <v>1082984183</v>
      </c>
      <c r="O337" s="454">
        <v>36</v>
      </c>
      <c r="P337" s="455">
        <v>45306</v>
      </c>
      <c r="Q337" s="203">
        <v>734700000</v>
      </c>
      <c r="R337" s="455">
        <v>45475</v>
      </c>
      <c r="S337" s="203">
        <f>+K337</f>
        <v>22933333</v>
      </c>
      <c r="T337" s="67" t="s">
        <v>66</v>
      </c>
      <c r="U337" s="86">
        <v>85155551</v>
      </c>
      <c r="V337" s="72" t="s">
        <v>1493</v>
      </c>
      <c r="W337" s="455">
        <v>45475</v>
      </c>
      <c r="X337" s="455">
        <v>45475</v>
      </c>
      <c r="Y337" s="456" t="s">
        <v>74</v>
      </c>
      <c r="Z337" s="455">
        <v>45649</v>
      </c>
      <c r="AA337" s="251">
        <f t="shared" si="20"/>
        <v>174</v>
      </c>
      <c r="AB337" s="67">
        <v>0</v>
      </c>
      <c r="AC337" s="75">
        <v>0</v>
      </c>
      <c r="AD337" s="67">
        <v>0</v>
      </c>
      <c r="AE337" s="457" t="s">
        <v>74</v>
      </c>
      <c r="AF337" s="251">
        <f t="shared" si="21"/>
        <v>0</v>
      </c>
      <c r="AG337" s="67">
        <v>0</v>
      </c>
      <c r="AH337" s="67">
        <v>0</v>
      </c>
      <c r="AI337" s="457" t="s">
        <v>74</v>
      </c>
      <c r="AJ337" s="67">
        <v>0</v>
      </c>
      <c r="AK337" s="457" t="s">
        <v>74</v>
      </c>
      <c r="AL337" s="457" t="s">
        <v>74</v>
      </c>
      <c r="AM337" s="188">
        <f t="shared" si="22"/>
        <v>0</v>
      </c>
      <c r="AN337" s="463">
        <f>+K337+AC337-AH337</f>
        <v>22933333</v>
      </c>
      <c r="AO337" s="67" t="s">
        <v>66</v>
      </c>
      <c r="AP337" s="489">
        <v>22933333</v>
      </c>
      <c r="AQ337" s="67" t="s">
        <v>94</v>
      </c>
      <c r="AR337" s="74">
        <v>0</v>
      </c>
      <c r="AS337" s="457" t="s">
        <v>74</v>
      </c>
      <c r="AT337" s="496">
        <f t="shared" si="23"/>
        <v>15200003</v>
      </c>
      <c r="AU337" s="203">
        <v>7733330</v>
      </c>
      <c r="AV337" s="83">
        <f t="shared" si="24"/>
        <v>0.66279083812195982</v>
      </c>
      <c r="AW337" s="457" t="s">
        <v>74</v>
      </c>
      <c r="AX337" s="74" t="s">
        <v>95</v>
      </c>
      <c r="AY337" s="188" t="s">
        <v>3174</v>
      </c>
      <c r="AZ337" s="68" t="s">
        <v>66</v>
      </c>
      <c r="BA337" s="68" t="s">
        <v>66</v>
      </c>
    </row>
    <row r="338" spans="2:53" s="207" customFormat="1" ht="14.25" customHeight="1" x14ac:dyDescent="0.25">
      <c r="B338" s="68">
        <v>2024</v>
      </c>
      <c r="C338" s="68">
        <v>891780111</v>
      </c>
      <c r="D338" s="88" t="s">
        <v>64</v>
      </c>
      <c r="E338" s="74" t="s">
        <v>3175</v>
      </c>
      <c r="F338" s="188" t="s">
        <v>3176</v>
      </c>
      <c r="G338" s="314">
        <v>0</v>
      </c>
      <c r="H338" s="67" t="s">
        <v>72</v>
      </c>
      <c r="I338" s="68" t="s">
        <v>723</v>
      </c>
      <c r="J338" s="74" t="s">
        <v>3177</v>
      </c>
      <c r="K338" s="203">
        <v>19833333</v>
      </c>
      <c r="L338" s="68" t="s">
        <v>67</v>
      </c>
      <c r="M338" s="453" t="s">
        <v>2756</v>
      </c>
      <c r="N338" s="460">
        <v>1082997057</v>
      </c>
      <c r="O338" s="454">
        <v>36</v>
      </c>
      <c r="P338" s="455">
        <v>45306</v>
      </c>
      <c r="Q338" s="203">
        <v>734700000</v>
      </c>
      <c r="R338" s="455">
        <v>45475</v>
      </c>
      <c r="S338" s="203">
        <f>+K338</f>
        <v>19833333</v>
      </c>
      <c r="T338" s="67" t="s">
        <v>66</v>
      </c>
      <c r="U338" s="86">
        <v>85155551</v>
      </c>
      <c r="V338" s="72" t="s">
        <v>1493</v>
      </c>
      <c r="W338" s="455">
        <v>45475</v>
      </c>
      <c r="X338" s="455">
        <v>45475</v>
      </c>
      <c r="Y338" s="456" t="s">
        <v>74</v>
      </c>
      <c r="Z338" s="455">
        <v>45646</v>
      </c>
      <c r="AA338" s="251">
        <f t="shared" si="20"/>
        <v>171</v>
      </c>
      <c r="AB338" s="67">
        <v>0</v>
      </c>
      <c r="AC338" s="75">
        <v>0</v>
      </c>
      <c r="AD338" s="67">
        <v>0</v>
      </c>
      <c r="AE338" s="457" t="s">
        <v>74</v>
      </c>
      <c r="AF338" s="251">
        <f t="shared" si="21"/>
        <v>0</v>
      </c>
      <c r="AG338" s="67">
        <v>0</v>
      </c>
      <c r="AH338" s="67">
        <v>0</v>
      </c>
      <c r="AI338" s="457" t="s">
        <v>74</v>
      </c>
      <c r="AJ338" s="67">
        <v>0</v>
      </c>
      <c r="AK338" s="457" t="s">
        <v>74</v>
      </c>
      <c r="AL338" s="457" t="s">
        <v>74</v>
      </c>
      <c r="AM338" s="188">
        <f t="shared" si="22"/>
        <v>0</v>
      </c>
      <c r="AN338" s="463">
        <f>+K338+AC338-AH338</f>
        <v>19833333</v>
      </c>
      <c r="AO338" s="67" t="s">
        <v>66</v>
      </c>
      <c r="AP338" s="489">
        <v>19833333</v>
      </c>
      <c r="AQ338" s="67" t="s">
        <v>94</v>
      </c>
      <c r="AR338" s="74">
        <v>0</v>
      </c>
      <c r="AS338" s="457" t="s">
        <v>74</v>
      </c>
      <c r="AT338" s="496">
        <f t="shared" si="23"/>
        <v>14113333</v>
      </c>
      <c r="AU338" s="203">
        <v>5720000</v>
      </c>
      <c r="AV338" s="83">
        <f t="shared" si="24"/>
        <v>0.71159663380834681</v>
      </c>
      <c r="AW338" s="457" t="s">
        <v>74</v>
      </c>
      <c r="AX338" s="74" t="s">
        <v>95</v>
      </c>
      <c r="AY338" s="188" t="s">
        <v>3178</v>
      </c>
      <c r="AZ338" s="68" t="s">
        <v>66</v>
      </c>
      <c r="BA338" s="68" t="s">
        <v>66</v>
      </c>
    </row>
    <row r="339" spans="2:53" s="207" customFormat="1" ht="14.25" customHeight="1" x14ac:dyDescent="0.25">
      <c r="B339" s="68">
        <v>2024</v>
      </c>
      <c r="C339" s="68">
        <v>891780111</v>
      </c>
      <c r="D339" s="88" t="s">
        <v>64</v>
      </c>
      <c r="E339" s="74" t="s">
        <v>3179</v>
      </c>
      <c r="F339" s="188" t="s">
        <v>3180</v>
      </c>
      <c r="G339" s="314">
        <v>0</v>
      </c>
      <c r="H339" s="67" t="s">
        <v>72</v>
      </c>
      <c r="I339" s="68" t="s">
        <v>723</v>
      </c>
      <c r="J339" s="74" t="s">
        <v>3181</v>
      </c>
      <c r="K339" s="203">
        <v>18920000</v>
      </c>
      <c r="L339" s="68" t="s">
        <v>67</v>
      </c>
      <c r="M339" s="453" t="s">
        <v>2341</v>
      </c>
      <c r="N339" s="460">
        <v>1124006778</v>
      </c>
      <c r="O339" s="454">
        <v>36</v>
      </c>
      <c r="P339" s="455">
        <v>45306</v>
      </c>
      <c r="Q339" s="203">
        <v>734700000</v>
      </c>
      <c r="R339" s="455">
        <v>45475</v>
      </c>
      <c r="S339" s="203">
        <f>+K339</f>
        <v>18920000</v>
      </c>
      <c r="T339" s="67" t="s">
        <v>66</v>
      </c>
      <c r="U339" s="86">
        <v>85155551</v>
      </c>
      <c r="V339" s="72" t="s">
        <v>1493</v>
      </c>
      <c r="W339" s="455">
        <v>45475</v>
      </c>
      <c r="X339" s="455">
        <v>45475</v>
      </c>
      <c r="Y339" s="456" t="s">
        <v>74</v>
      </c>
      <c r="Z339" s="455">
        <v>45646</v>
      </c>
      <c r="AA339" s="251">
        <f t="shared" si="20"/>
        <v>171</v>
      </c>
      <c r="AB339" s="67">
        <v>0</v>
      </c>
      <c r="AC339" s="75">
        <v>0</v>
      </c>
      <c r="AD339" s="67">
        <v>0</v>
      </c>
      <c r="AE339" s="457" t="s">
        <v>74</v>
      </c>
      <c r="AF339" s="251">
        <f t="shared" si="21"/>
        <v>0</v>
      </c>
      <c r="AG339" s="67">
        <v>0</v>
      </c>
      <c r="AH339" s="67">
        <v>0</v>
      </c>
      <c r="AI339" s="457" t="s">
        <v>74</v>
      </c>
      <c r="AJ339" s="67">
        <v>0</v>
      </c>
      <c r="AK339" s="457" t="s">
        <v>74</v>
      </c>
      <c r="AL339" s="457" t="s">
        <v>74</v>
      </c>
      <c r="AM339" s="188">
        <f t="shared" si="22"/>
        <v>0</v>
      </c>
      <c r="AN339" s="463">
        <f>+K339+AC339-AH339</f>
        <v>18920000</v>
      </c>
      <c r="AO339" s="67" t="s">
        <v>66</v>
      </c>
      <c r="AP339" s="489">
        <v>18920000</v>
      </c>
      <c r="AQ339" s="67" t="s">
        <v>94</v>
      </c>
      <c r="AR339" s="74">
        <v>0</v>
      </c>
      <c r="AS339" s="457" t="s">
        <v>74</v>
      </c>
      <c r="AT339" s="496">
        <f t="shared" si="23"/>
        <v>13200000</v>
      </c>
      <c r="AU339" s="203">
        <v>5720000</v>
      </c>
      <c r="AV339" s="83">
        <f t="shared" si="24"/>
        <v>0.69767441860465118</v>
      </c>
      <c r="AW339" s="457" t="s">
        <v>74</v>
      </c>
      <c r="AX339" s="74" t="s">
        <v>95</v>
      </c>
      <c r="AY339" s="188" t="s">
        <v>3182</v>
      </c>
      <c r="AZ339" s="68" t="s">
        <v>66</v>
      </c>
      <c r="BA339" s="68" t="s">
        <v>66</v>
      </c>
    </row>
    <row r="340" spans="2:53" s="207" customFormat="1" ht="14.25" customHeight="1" x14ac:dyDescent="0.25">
      <c r="B340" s="68">
        <v>2024</v>
      </c>
      <c r="C340" s="68">
        <v>891780111</v>
      </c>
      <c r="D340" s="88" t="s">
        <v>64</v>
      </c>
      <c r="E340" s="74" t="s">
        <v>3183</v>
      </c>
      <c r="F340" s="188" t="s">
        <v>3184</v>
      </c>
      <c r="G340" s="314">
        <v>0</v>
      </c>
      <c r="H340" s="67" t="s">
        <v>72</v>
      </c>
      <c r="I340" s="68" t="s">
        <v>723</v>
      </c>
      <c r="J340" s="74" t="s">
        <v>3185</v>
      </c>
      <c r="K340" s="203">
        <v>18920000</v>
      </c>
      <c r="L340" s="68" t="s">
        <v>67</v>
      </c>
      <c r="M340" s="453" t="s">
        <v>3186</v>
      </c>
      <c r="N340" s="460">
        <v>1082868615</v>
      </c>
      <c r="O340" s="454">
        <v>36</v>
      </c>
      <c r="P340" s="455">
        <v>45306</v>
      </c>
      <c r="Q340" s="203">
        <v>734700000</v>
      </c>
      <c r="R340" s="455">
        <v>45475</v>
      </c>
      <c r="S340" s="203">
        <f>+K340</f>
        <v>18920000</v>
      </c>
      <c r="T340" s="67" t="s">
        <v>66</v>
      </c>
      <c r="U340" s="86">
        <v>85155551</v>
      </c>
      <c r="V340" s="72" t="s">
        <v>1493</v>
      </c>
      <c r="W340" s="455">
        <v>45475</v>
      </c>
      <c r="X340" s="455">
        <v>45475</v>
      </c>
      <c r="Y340" s="456" t="s">
        <v>74</v>
      </c>
      <c r="Z340" s="455">
        <v>45646</v>
      </c>
      <c r="AA340" s="251">
        <f t="shared" si="20"/>
        <v>171</v>
      </c>
      <c r="AB340" s="67">
        <v>0</v>
      </c>
      <c r="AC340" s="75">
        <v>0</v>
      </c>
      <c r="AD340" s="67">
        <v>0</v>
      </c>
      <c r="AE340" s="457" t="s">
        <v>74</v>
      </c>
      <c r="AF340" s="251">
        <f t="shared" si="21"/>
        <v>0</v>
      </c>
      <c r="AG340" s="67">
        <v>0</v>
      </c>
      <c r="AH340" s="67">
        <v>0</v>
      </c>
      <c r="AI340" s="457" t="s">
        <v>74</v>
      </c>
      <c r="AJ340" s="67">
        <v>0</v>
      </c>
      <c r="AK340" s="457" t="s">
        <v>74</v>
      </c>
      <c r="AL340" s="457" t="s">
        <v>74</v>
      </c>
      <c r="AM340" s="188">
        <f t="shared" si="22"/>
        <v>0</v>
      </c>
      <c r="AN340" s="463">
        <f>+K340+AC340-AH340</f>
        <v>18920000</v>
      </c>
      <c r="AO340" s="67" t="s">
        <v>66</v>
      </c>
      <c r="AP340" s="489">
        <v>18920000</v>
      </c>
      <c r="AQ340" s="67" t="s">
        <v>94</v>
      </c>
      <c r="AR340" s="74">
        <v>0</v>
      </c>
      <c r="AS340" s="457" t="s">
        <v>74</v>
      </c>
      <c r="AT340" s="496">
        <f t="shared" si="23"/>
        <v>13200000</v>
      </c>
      <c r="AU340" s="203">
        <v>5720000</v>
      </c>
      <c r="AV340" s="83">
        <f t="shared" si="24"/>
        <v>0.69767441860465118</v>
      </c>
      <c r="AW340" s="457" t="s">
        <v>74</v>
      </c>
      <c r="AX340" s="74" t="s">
        <v>95</v>
      </c>
      <c r="AY340" s="188" t="s">
        <v>3187</v>
      </c>
      <c r="AZ340" s="68" t="s">
        <v>66</v>
      </c>
      <c r="BA340" s="68" t="s">
        <v>66</v>
      </c>
    </row>
    <row r="341" spans="2:53" s="207" customFormat="1" ht="14.25" customHeight="1" x14ac:dyDescent="0.25">
      <c r="B341" s="68">
        <v>2024</v>
      </c>
      <c r="C341" s="68">
        <v>891780111</v>
      </c>
      <c r="D341" s="88" t="s">
        <v>64</v>
      </c>
      <c r="E341" s="74" t="s">
        <v>3188</v>
      </c>
      <c r="F341" s="188" t="s">
        <v>3189</v>
      </c>
      <c r="G341" s="314">
        <v>0</v>
      </c>
      <c r="H341" s="67" t="s">
        <v>72</v>
      </c>
      <c r="I341" s="68" t="s">
        <v>723</v>
      </c>
      <c r="J341" s="74" t="s">
        <v>3190</v>
      </c>
      <c r="K341" s="203">
        <v>23866667</v>
      </c>
      <c r="L341" s="68" t="s">
        <v>67</v>
      </c>
      <c r="M341" s="453" t="s">
        <v>2418</v>
      </c>
      <c r="N341" s="460">
        <v>12617352</v>
      </c>
      <c r="O341" s="454">
        <v>36</v>
      </c>
      <c r="P341" s="455">
        <v>45306</v>
      </c>
      <c r="Q341" s="203">
        <v>734700000</v>
      </c>
      <c r="R341" s="455">
        <v>45475</v>
      </c>
      <c r="S341" s="203">
        <f>+K341</f>
        <v>23866667</v>
      </c>
      <c r="T341" s="67" t="s">
        <v>66</v>
      </c>
      <c r="U341" s="86">
        <v>85155551</v>
      </c>
      <c r="V341" s="72" t="s">
        <v>1493</v>
      </c>
      <c r="W341" s="455">
        <v>45475</v>
      </c>
      <c r="X341" s="455">
        <v>45475</v>
      </c>
      <c r="Y341" s="456" t="s">
        <v>74</v>
      </c>
      <c r="Z341" s="455">
        <v>45646</v>
      </c>
      <c r="AA341" s="251">
        <f t="shared" si="20"/>
        <v>171</v>
      </c>
      <c r="AB341" s="67">
        <v>0</v>
      </c>
      <c r="AC341" s="75">
        <v>0</v>
      </c>
      <c r="AD341" s="67">
        <v>0</v>
      </c>
      <c r="AE341" s="457" t="s">
        <v>74</v>
      </c>
      <c r="AF341" s="251">
        <f t="shared" si="21"/>
        <v>0</v>
      </c>
      <c r="AG341" s="67">
        <v>0</v>
      </c>
      <c r="AH341" s="67">
        <v>0</v>
      </c>
      <c r="AI341" s="457" t="s">
        <v>74</v>
      </c>
      <c r="AJ341" s="67">
        <v>0</v>
      </c>
      <c r="AK341" s="457" t="s">
        <v>74</v>
      </c>
      <c r="AL341" s="457" t="s">
        <v>74</v>
      </c>
      <c r="AM341" s="188">
        <f t="shared" si="22"/>
        <v>0</v>
      </c>
      <c r="AN341" s="463">
        <f>+K341+AC341-AH341</f>
        <v>23866667</v>
      </c>
      <c r="AO341" s="67" t="s">
        <v>66</v>
      </c>
      <c r="AP341" s="489">
        <v>23866667</v>
      </c>
      <c r="AQ341" s="67" t="s">
        <v>94</v>
      </c>
      <c r="AR341" s="74">
        <v>0</v>
      </c>
      <c r="AS341" s="457" t="s">
        <v>74</v>
      </c>
      <c r="AT341" s="496">
        <f t="shared" si="23"/>
        <v>16847060</v>
      </c>
      <c r="AU341" s="203">
        <v>7019607</v>
      </c>
      <c r="AV341" s="83">
        <f t="shared" si="24"/>
        <v>0.70588239237594419</v>
      </c>
      <c r="AW341" s="457" t="s">
        <v>74</v>
      </c>
      <c r="AX341" s="74" t="s">
        <v>95</v>
      </c>
      <c r="AY341" s="452" t="s">
        <v>3191</v>
      </c>
      <c r="AZ341" s="68" t="s">
        <v>66</v>
      </c>
      <c r="BA341" s="68" t="s">
        <v>66</v>
      </c>
    </row>
    <row r="342" spans="2:53" s="207" customFormat="1" ht="14.25" customHeight="1" x14ac:dyDescent="0.25">
      <c r="B342" s="68">
        <v>2024</v>
      </c>
      <c r="C342" s="68">
        <v>891780111</v>
      </c>
      <c r="D342" s="88" t="s">
        <v>64</v>
      </c>
      <c r="E342" s="74" t="s">
        <v>3192</v>
      </c>
      <c r="F342" s="188" t="s">
        <v>3193</v>
      </c>
      <c r="G342" s="314">
        <v>0</v>
      </c>
      <c r="H342" s="67" t="s">
        <v>72</v>
      </c>
      <c r="I342" s="68" t="s">
        <v>723</v>
      </c>
      <c r="J342" s="74" t="s">
        <v>3194</v>
      </c>
      <c r="K342" s="203">
        <v>1696000</v>
      </c>
      <c r="L342" s="68" t="s">
        <v>67</v>
      </c>
      <c r="M342" s="453" t="s">
        <v>3195</v>
      </c>
      <c r="N342" s="460">
        <v>1082956614</v>
      </c>
      <c r="O342" s="251">
        <v>1469</v>
      </c>
      <c r="P342" s="455">
        <v>45470</v>
      </c>
      <c r="Q342" s="463">
        <v>36000000</v>
      </c>
      <c r="R342" s="455">
        <v>45475</v>
      </c>
      <c r="S342" s="203">
        <f>+K342</f>
        <v>1696000</v>
      </c>
      <c r="T342" s="67" t="s">
        <v>66</v>
      </c>
      <c r="U342" s="86">
        <v>63563343</v>
      </c>
      <c r="V342" s="72" t="s">
        <v>3196</v>
      </c>
      <c r="W342" s="455">
        <v>45475</v>
      </c>
      <c r="X342" s="455">
        <v>45475</v>
      </c>
      <c r="Y342" s="456" t="s">
        <v>74</v>
      </c>
      <c r="Z342" s="461">
        <v>45478</v>
      </c>
      <c r="AA342" s="251">
        <f t="shared" si="20"/>
        <v>3</v>
      </c>
      <c r="AB342" s="67">
        <v>0</v>
      </c>
      <c r="AC342" s="75">
        <v>0</v>
      </c>
      <c r="AD342" s="67">
        <v>0</v>
      </c>
      <c r="AE342" s="457" t="s">
        <v>74</v>
      </c>
      <c r="AF342" s="251">
        <f t="shared" si="21"/>
        <v>0</v>
      </c>
      <c r="AG342" s="67">
        <v>0</v>
      </c>
      <c r="AH342" s="67">
        <v>0</v>
      </c>
      <c r="AI342" s="457" t="s">
        <v>74</v>
      </c>
      <c r="AJ342" s="67">
        <v>0</v>
      </c>
      <c r="AK342" s="457" t="s">
        <v>74</v>
      </c>
      <c r="AL342" s="457" t="s">
        <v>74</v>
      </c>
      <c r="AM342" s="188">
        <f t="shared" si="22"/>
        <v>0</v>
      </c>
      <c r="AN342" s="463">
        <f>+K342+AC342-AH342</f>
        <v>1696000</v>
      </c>
      <c r="AO342" s="67" t="s">
        <v>94</v>
      </c>
      <c r="AP342" s="489">
        <v>0</v>
      </c>
      <c r="AQ342" s="67" t="s">
        <v>94</v>
      </c>
      <c r="AR342" s="74">
        <v>0</v>
      </c>
      <c r="AS342" s="457" t="s">
        <v>74</v>
      </c>
      <c r="AT342" s="496">
        <f t="shared" si="23"/>
        <v>1696000</v>
      </c>
      <c r="AU342" s="203">
        <v>0</v>
      </c>
      <c r="AV342" s="83">
        <f t="shared" si="24"/>
        <v>1</v>
      </c>
      <c r="AW342" s="457" t="s">
        <v>74</v>
      </c>
      <c r="AX342" s="74" t="s">
        <v>80</v>
      </c>
      <c r="AY342" s="188" t="s">
        <v>3197</v>
      </c>
      <c r="AZ342" s="68" t="s">
        <v>66</v>
      </c>
      <c r="BA342" s="68" t="s">
        <v>66</v>
      </c>
    </row>
    <row r="343" spans="2:53" s="207" customFormat="1" ht="14.25" customHeight="1" x14ac:dyDescent="0.25">
      <c r="B343" s="68">
        <v>2024</v>
      </c>
      <c r="C343" s="68">
        <v>891780111</v>
      </c>
      <c r="D343" s="88" t="s">
        <v>64</v>
      </c>
      <c r="E343" s="74" t="s">
        <v>3198</v>
      </c>
      <c r="F343" s="188" t="s">
        <v>3199</v>
      </c>
      <c r="G343" s="314">
        <v>0</v>
      </c>
      <c r="H343" s="67" t="s">
        <v>72</v>
      </c>
      <c r="I343" s="68" t="s">
        <v>723</v>
      </c>
      <c r="J343" s="74" t="s">
        <v>3200</v>
      </c>
      <c r="K343" s="203">
        <v>10000000</v>
      </c>
      <c r="L343" s="68" t="s">
        <v>67</v>
      </c>
      <c r="M343" s="453" t="s">
        <v>2374</v>
      </c>
      <c r="N343" s="460">
        <v>1082935131</v>
      </c>
      <c r="O343" s="251">
        <v>496</v>
      </c>
      <c r="P343" s="455">
        <v>45349</v>
      </c>
      <c r="Q343" s="463">
        <v>258069886</v>
      </c>
      <c r="R343" s="455">
        <v>45476</v>
      </c>
      <c r="S343" s="203">
        <f>+K343</f>
        <v>10000000</v>
      </c>
      <c r="T343" s="67" t="s">
        <v>66</v>
      </c>
      <c r="U343" s="86">
        <v>39049658</v>
      </c>
      <c r="V343" s="72" t="s">
        <v>2255</v>
      </c>
      <c r="W343" s="461">
        <v>45476</v>
      </c>
      <c r="X343" s="461">
        <v>45476</v>
      </c>
      <c r="Y343" s="456" t="s">
        <v>74</v>
      </c>
      <c r="Z343" s="461">
        <v>45550</v>
      </c>
      <c r="AA343" s="251">
        <f t="shared" si="20"/>
        <v>74</v>
      </c>
      <c r="AB343" s="67">
        <v>0</v>
      </c>
      <c r="AC343" s="75">
        <v>0</v>
      </c>
      <c r="AD343" s="67">
        <v>0</v>
      </c>
      <c r="AE343" s="457" t="s">
        <v>74</v>
      </c>
      <c r="AF343" s="251">
        <f t="shared" si="21"/>
        <v>0</v>
      </c>
      <c r="AG343" s="67">
        <v>0</v>
      </c>
      <c r="AH343" s="67">
        <v>0</v>
      </c>
      <c r="AI343" s="457" t="s">
        <v>74</v>
      </c>
      <c r="AJ343" s="67">
        <v>0</v>
      </c>
      <c r="AK343" s="457" t="s">
        <v>74</v>
      </c>
      <c r="AL343" s="457" t="s">
        <v>74</v>
      </c>
      <c r="AM343" s="188">
        <f t="shared" si="22"/>
        <v>0</v>
      </c>
      <c r="AN343" s="463">
        <f>+K343+AC343-AH343</f>
        <v>10000000</v>
      </c>
      <c r="AO343" s="67" t="s">
        <v>94</v>
      </c>
      <c r="AP343" s="489">
        <v>0</v>
      </c>
      <c r="AQ343" s="67" t="s">
        <v>94</v>
      </c>
      <c r="AR343" s="74">
        <v>0</v>
      </c>
      <c r="AS343" s="457" t="s">
        <v>74</v>
      </c>
      <c r="AT343" s="496">
        <f t="shared" si="23"/>
        <v>10000000</v>
      </c>
      <c r="AU343" s="203">
        <v>0</v>
      </c>
      <c r="AV343" s="83">
        <f t="shared" si="24"/>
        <v>1</v>
      </c>
      <c r="AW343" s="457" t="s">
        <v>74</v>
      </c>
      <c r="AX343" s="74" t="s">
        <v>80</v>
      </c>
      <c r="AY343" s="188" t="s">
        <v>3201</v>
      </c>
      <c r="AZ343" s="68" t="s">
        <v>66</v>
      </c>
      <c r="BA343" s="68" t="s">
        <v>66</v>
      </c>
    </row>
    <row r="344" spans="2:53" s="207" customFormat="1" ht="14.25" customHeight="1" x14ac:dyDescent="0.25">
      <c r="B344" s="68">
        <v>2024</v>
      </c>
      <c r="C344" s="68">
        <v>891780111</v>
      </c>
      <c r="D344" s="88" t="s">
        <v>64</v>
      </c>
      <c r="E344" s="74" t="s">
        <v>3202</v>
      </c>
      <c r="F344" s="188" t="s">
        <v>3203</v>
      </c>
      <c r="G344" s="314">
        <v>0</v>
      </c>
      <c r="H344" s="67" t="s">
        <v>72</v>
      </c>
      <c r="I344" s="68" t="s">
        <v>723</v>
      </c>
      <c r="J344" s="74" t="s">
        <v>3204</v>
      </c>
      <c r="K344" s="203">
        <v>12022033</v>
      </c>
      <c r="L344" s="68" t="s">
        <v>67</v>
      </c>
      <c r="M344" s="453" t="s">
        <v>2254</v>
      </c>
      <c r="N344" s="460">
        <v>1020794175</v>
      </c>
      <c r="O344" s="251">
        <v>441</v>
      </c>
      <c r="P344" s="461">
        <v>45344</v>
      </c>
      <c r="Q344" s="463">
        <v>270522388</v>
      </c>
      <c r="R344" s="455">
        <v>45476</v>
      </c>
      <c r="S344" s="203">
        <f>+K344</f>
        <v>12022033</v>
      </c>
      <c r="T344" s="67" t="s">
        <v>66</v>
      </c>
      <c r="U344" s="86">
        <v>39049658</v>
      </c>
      <c r="V344" s="72" t="s">
        <v>2255</v>
      </c>
      <c r="W344" s="461">
        <v>45476</v>
      </c>
      <c r="X344" s="461">
        <v>45476</v>
      </c>
      <c r="Y344" s="456" t="s">
        <v>74</v>
      </c>
      <c r="Z344" s="461">
        <v>45565</v>
      </c>
      <c r="AA344" s="251">
        <f t="shared" si="20"/>
        <v>89</v>
      </c>
      <c r="AB344" s="67">
        <v>0</v>
      </c>
      <c r="AC344" s="75">
        <v>0</v>
      </c>
      <c r="AD344" s="67">
        <v>0</v>
      </c>
      <c r="AE344" s="457" t="s">
        <v>74</v>
      </c>
      <c r="AF344" s="251">
        <f t="shared" si="21"/>
        <v>0</v>
      </c>
      <c r="AG344" s="67">
        <v>0</v>
      </c>
      <c r="AH344" s="67">
        <v>0</v>
      </c>
      <c r="AI344" s="457" t="s">
        <v>74</v>
      </c>
      <c r="AJ344" s="67">
        <v>0</v>
      </c>
      <c r="AK344" s="457" t="s">
        <v>74</v>
      </c>
      <c r="AL344" s="457" t="s">
        <v>74</v>
      </c>
      <c r="AM344" s="188">
        <f t="shared" si="22"/>
        <v>0</v>
      </c>
      <c r="AN344" s="463">
        <f>+K344+AC344-AH344</f>
        <v>12022033</v>
      </c>
      <c r="AO344" s="67" t="s">
        <v>94</v>
      </c>
      <c r="AP344" s="489">
        <v>0</v>
      </c>
      <c r="AQ344" s="67" t="s">
        <v>94</v>
      </c>
      <c r="AR344" s="74">
        <v>0</v>
      </c>
      <c r="AS344" s="457" t="s">
        <v>74</v>
      </c>
      <c r="AT344" s="496">
        <f t="shared" si="23"/>
        <v>12022033</v>
      </c>
      <c r="AU344" s="203">
        <v>0</v>
      </c>
      <c r="AV344" s="83">
        <f t="shared" si="24"/>
        <v>1</v>
      </c>
      <c r="AW344" s="457" t="s">
        <v>74</v>
      </c>
      <c r="AX344" s="74" t="s">
        <v>80</v>
      </c>
      <c r="AY344" s="188" t="s">
        <v>3205</v>
      </c>
      <c r="AZ344" s="68" t="s">
        <v>66</v>
      </c>
      <c r="BA344" s="68" t="s">
        <v>66</v>
      </c>
    </row>
    <row r="345" spans="2:53" s="207" customFormat="1" ht="14.25" customHeight="1" x14ac:dyDescent="0.25">
      <c r="B345" s="68">
        <v>2024</v>
      </c>
      <c r="C345" s="68">
        <v>891780111</v>
      </c>
      <c r="D345" s="88" t="s">
        <v>64</v>
      </c>
      <c r="E345" s="74" t="s">
        <v>3206</v>
      </c>
      <c r="F345" s="188" t="s">
        <v>3207</v>
      </c>
      <c r="G345" s="314">
        <v>0</v>
      </c>
      <c r="H345" s="67" t="s">
        <v>72</v>
      </c>
      <c r="I345" s="68" t="s">
        <v>723</v>
      </c>
      <c r="J345" s="74" t="s">
        <v>3208</v>
      </c>
      <c r="K345" s="203">
        <v>10000000</v>
      </c>
      <c r="L345" s="68" t="s">
        <v>67</v>
      </c>
      <c r="M345" s="453" t="s">
        <v>2336</v>
      </c>
      <c r="N345" s="460">
        <v>1083034324</v>
      </c>
      <c r="O345" s="251">
        <v>669</v>
      </c>
      <c r="P345" s="455">
        <v>45364</v>
      </c>
      <c r="Q345" s="463">
        <v>531000000</v>
      </c>
      <c r="R345" s="455">
        <v>45476</v>
      </c>
      <c r="S345" s="203">
        <f>+K345</f>
        <v>10000000</v>
      </c>
      <c r="T345" s="67" t="s">
        <v>66</v>
      </c>
      <c r="U345" s="86">
        <v>39049658</v>
      </c>
      <c r="V345" s="72" t="s">
        <v>2255</v>
      </c>
      <c r="W345" s="461">
        <v>45476</v>
      </c>
      <c r="X345" s="461">
        <v>45476</v>
      </c>
      <c r="Y345" s="456" t="s">
        <v>74</v>
      </c>
      <c r="Z345" s="461">
        <v>45550</v>
      </c>
      <c r="AA345" s="251">
        <f t="shared" si="20"/>
        <v>74</v>
      </c>
      <c r="AB345" s="67">
        <v>0</v>
      </c>
      <c r="AC345" s="75">
        <v>0</v>
      </c>
      <c r="AD345" s="67">
        <v>0</v>
      </c>
      <c r="AE345" s="457" t="s">
        <v>74</v>
      </c>
      <c r="AF345" s="251">
        <f t="shared" si="21"/>
        <v>0</v>
      </c>
      <c r="AG345" s="67">
        <v>0</v>
      </c>
      <c r="AH345" s="67">
        <v>0</v>
      </c>
      <c r="AI345" s="457" t="s">
        <v>74</v>
      </c>
      <c r="AJ345" s="67">
        <v>0</v>
      </c>
      <c r="AK345" s="457" t="s">
        <v>74</v>
      </c>
      <c r="AL345" s="457" t="s">
        <v>74</v>
      </c>
      <c r="AM345" s="188">
        <f t="shared" si="22"/>
        <v>0</v>
      </c>
      <c r="AN345" s="463">
        <f>+K345+AC345-AH345</f>
        <v>10000000</v>
      </c>
      <c r="AO345" s="67" t="s">
        <v>94</v>
      </c>
      <c r="AP345" s="489">
        <v>0</v>
      </c>
      <c r="AQ345" s="67" t="s">
        <v>94</v>
      </c>
      <c r="AR345" s="74">
        <v>0</v>
      </c>
      <c r="AS345" s="457" t="s">
        <v>74</v>
      </c>
      <c r="AT345" s="496">
        <f t="shared" si="23"/>
        <v>10000000</v>
      </c>
      <c r="AU345" s="203">
        <v>0</v>
      </c>
      <c r="AV345" s="83">
        <f t="shared" si="24"/>
        <v>1</v>
      </c>
      <c r="AW345" s="457" t="s">
        <v>74</v>
      </c>
      <c r="AX345" s="74" t="s">
        <v>80</v>
      </c>
      <c r="AY345" s="188" t="s">
        <v>3209</v>
      </c>
      <c r="AZ345" s="68" t="s">
        <v>66</v>
      </c>
      <c r="BA345" s="68" t="s">
        <v>66</v>
      </c>
    </row>
    <row r="346" spans="2:53" s="207" customFormat="1" ht="14.25" customHeight="1" x14ac:dyDescent="0.25">
      <c r="B346" s="68">
        <v>2024</v>
      </c>
      <c r="C346" s="68">
        <v>891780111</v>
      </c>
      <c r="D346" s="88" t="s">
        <v>64</v>
      </c>
      <c r="E346" s="74" t="s">
        <v>3210</v>
      </c>
      <c r="F346" s="188" t="s">
        <v>3211</v>
      </c>
      <c r="G346" s="314">
        <v>0</v>
      </c>
      <c r="H346" s="67" t="s">
        <v>72</v>
      </c>
      <c r="I346" s="68" t="s">
        <v>723</v>
      </c>
      <c r="J346" s="74" t="s">
        <v>3212</v>
      </c>
      <c r="K346" s="203">
        <v>16496050</v>
      </c>
      <c r="L346" s="68" t="s">
        <v>67</v>
      </c>
      <c r="M346" s="453" t="s">
        <v>2355</v>
      </c>
      <c r="N346" s="460">
        <v>33224219</v>
      </c>
      <c r="O346" s="251">
        <v>483</v>
      </c>
      <c r="P346" s="461">
        <v>45348</v>
      </c>
      <c r="Q346" s="463">
        <v>258069886</v>
      </c>
      <c r="R346" s="455">
        <v>45476</v>
      </c>
      <c r="S346" s="203">
        <f>+K346</f>
        <v>16496050</v>
      </c>
      <c r="T346" s="67" t="s">
        <v>66</v>
      </c>
      <c r="U346" s="86">
        <v>39049658</v>
      </c>
      <c r="V346" s="72" t="s">
        <v>2255</v>
      </c>
      <c r="W346" s="461">
        <v>45476</v>
      </c>
      <c r="X346" s="461">
        <v>45476</v>
      </c>
      <c r="Y346" s="456" t="s">
        <v>74</v>
      </c>
      <c r="Z346" s="461">
        <v>45601</v>
      </c>
      <c r="AA346" s="251">
        <f t="shared" si="20"/>
        <v>125</v>
      </c>
      <c r="AB346" s="67">
        <v>0</v>
      </c>
      <c r="AC346" s="75">
        <v>0</v>
      </c>
      <c r="AD346" s="67">
        <v>0</v>
      </c>
      <c r="AE346" s="457" t="s">
        <v>74</v>
      </c>
      <c r="AF346" s="251">
        <f t="shared" si="21"/>
        <v>0</v>
      </c>
      <c r="AG346" s="67">
        <v>0</v>
      </c>
      <c r="AH346" s="67">
        <v>0</v>
      </c>
      <c r="AI346" s="457" t="s">
        <v>74</v>
      </c>
      <c r="AJ346" s="67">
        <v>0</v>
      </c>
      <c r="AK346" s="457" t="s">
        <v>74</v>
      </c>
      <c r="AL346" s="457" t="s">
        <v>74</v>
      </c>
      <c r="AM346" s="188">
        <f t="shared" si="22"/>
        <v>0</v>
      </c>
      <c r="AN346" s="463">
        <f>+K346+AC346-AH346</f>
        <v>16496050</v>
      </c>
      <c r="AO346" s="67" t="s">
        <v>94</v>
      </c>
      <c r="AP346" s="489">
        <v>0</v>
      </c>
      <c r="AQ346" s="67" t="s">
        <v>94</v>
      </c>
      <c r="AR346" s="74">
        <v>0</v>
      </c>
      <c r="AS346" s="457" t="s">
        <v>74</v>
      </c>
      <c r="AT346" s="496">
        <f t="shared" si="23"/>
        <v>16496050</v>
      </c>
      <c r="AU346" s="203">
        <v>0</v>
      </c>
      <c r="AV346" s="83">
        <f t="shared" si="24"/>
        <v>1</v>
      </c>
      <c r="AW346" s="457" t="s">
        <v>74</v>
      </c>
      <c r="AX346" s="74" t="s">
        <v>95</v>
      </c>
      <c r="AY346" s="188" t="s">
        <v>3213</v>
      </c>
      <c r="AZ346" s="68" t="s">
        <v>66</v>
      </c>
      <c r="BA346" s="68" t="s">
        <v>66</v>
      </c>
    </row>
    <row r="347" spans="2:53" s="207" customFormat="1" ht="14.25" customHeight="1" x14ac:dyDescent="0.25">
      <c r="B347" s="68">
        <v>2024</v>
      </c>
      <c r="C347" s="68">
        <v>891780111</v>
      </c>
      <c r="D347" s="88" t="s">
        <v>64</v>
      </c>
      <c r="E347" s="74" t="s">
        <v>3214</v>
      </c>
      <c r="F347" s="188" t="s">
        <v>3215</v>
      </c>
      <c r="G347" s="314">
        <v>0</v>
      </c>
      <c r="H347" s="67" t="s">
        <v>72</v>
      </c>
      <c r="I347" s="68" t="s">
        <v>723</v>
      </c>
      <c r="J347" s="74" t="s">
        <v>3216</v>
      </c>
      <c r="K347" s="203">
        <v>20710280</v>
      </c>
      <c r="L347" s="68" t="s">
        <v>67</v>
      </c>
      <c r="M347" s="453" t="s">
        <v>2291</v>
      </c>
      <c r="N347" s="460">
        <v>36386177</v>
      </c>
      <c r="O347" s="251">
        <v>431</v>
      </c>
      <c r="P347" s="461">
        <v>45343</v>
      </c>
      <c r="Q347" s="203">
        <f>278325415+32284468</f>
        <v>310609883</v>
      </c>
      <c r="R347" s="455">
        <v>45476</v>
      </c>
      <c r="S347" s="203">
        <f>+K347</f>
        <v>20710280</v>
      </c>
      <c r="T347" s="67" t="s">
        <v>66</v>
      </c>
      <c r="U347" s="86">
        <v>39049658</v>
      </c>
      <c r="V347" s="72" t="s">
        <v>2255</v>
      </c>
      <c r="W347" s="461">
        <v>45476</v>
      </c>
      <c r="X347" s="461">
        <v>45476</v>
      </c>
      <c r="Y347" s="456" t="s">
        <v>74</v>
      </c>
      <c r="Z347" s="461">
        <v>45631</v>
      </c>
      <c r="AA347" s="251">
        <f t="shared" si="20"/>
        <v>155</v>
      </c>
      <c r="AB347" s="67">
        <v>0</v>
      </c>
      <c r="AC347" s="75">
        <v>0</v>
      </c>
      <c r="AD347" s="67">
        <v>0</v>
      </c>
      <c r="AE347" s="457" t="s">
        <v>74</v>
      </c>
      <c r="AF347" s="251">
        <f t="shared" si="21"/>
        <v>0</v>
      </c>
      <c r="AG347" s="67">
        <v>1</v>
      </c>
      <c r="AH347" s="67">
        <v>16568224</v>
      </c>
      <c r="AI347" s="457">
        <v>45504</v>
      </c>
      <c r="AJ347" s="67">
        <v>0</v>
      </c>
      <c r="AK347" s="457" t="s">
        <v>74</v>
      </c>
      <c r="AL347" s="457" t="s">
        <v>74</v>
      </c>
      <c r="AM347" s="188">
        <f t="shared" si="22"/>
        <v>0</v>
      </c>
      <c r="AN347" s="463">
        <f>+K347+AC347-AH347</f>
        <v>4142056</v>
      </c>
      <c r="AO347" s="67" t="s">
        <v>94</v>
      </c>
      <c r="AP347" s="489">
        <v>0</v>
      </c>
      <c r="AQ347" s="67" t="s">
        <v>94</v>
      </c>
      <c r="AR347" s="74">
        <v>0</v>
      </c>
      <c r="AS347" s="457" t="s">
        <v>74</v>
      </c>
      <c r="AT347" s="496">
        <f t="shared" si="23"/>
        <v>4142056</v>
      </c>
      <c r="AU347" s="203">
        <v>0</v>
      </c>
      <c r="AV347" s="83">
        <f t="shared" si="24"/>
        <v>1</v>
      </c>
      <c r="AW347" s="457">
        <v>45518</v>
      </c>
      <c r="AX347" s="74" t="s">
        <v>571</v>
      </c>
      <c r="AY347" s="188" t="s">
        <v>3217</v>
      </c>
      <c r="AZ347" s="68" t="s">
        <v>66</v>
      </c>
      <c r="BA347" s="68" t="s">
        <v>66</v>
      </c>
    </row>
    <row r="348" spans="2:53" s="207" customFormat="1" ht="14.25" customHeight="1" x14ac:dyDescent="0.25">
      <c r="B348" s="68">
        <v>2024</v>
      </c>
      <c r="C348" s="68">
        <v>891780111</v>
      </c>
      <c r="D348" s="88" t="s">
        <v>64</v>
      </c>
      <c r="E348" s="74" t="s">
        <v>3218</v>
      </c>
      <c r="F348" s="188" t="s">
        <v>3219</v>
      </c>
      <c r="G348" s="314">
        <v>0</v>
      </c>
      <c r="H348" s="67" t="s">
        <v>72</v>
      </c>
      <c r="I348" s="68" t="s">
        <v>723</v>
      </c>
      <c r="J348" s="74" t="s">
        <v>3220</v>
      </c>
      <c r="K348" s="203">
        <v>21533333</v>
      </c>
      <c r="L348" s="68" t="s">
        <v>67</v>
      </c>
      <c r="M348" s="453" t="s">
        <v>2296</v>
      </c>
      <c r="N348" s="460">
        <v>1082984449</v>
      </c>
      <c r="O348" s="251">
        <v>39</v>
      </c>
      <c r="P348" s="455">
        <v>45306</v>
      </c>
      <c r="Q348" s="463">
        <v>524300000</v>
      </c>
      <c r="R348" s="455">
        <v>45476</v>
      </c>
      <c r="S348" s="203">
        <f>+K348</f>
        <v>21533333</v>
      </c>
      <c r="T348" s="67" t="s">
        <v>66</v>
      </c>
      <c r="U348" s="86">
        <v>39049658</v>
      </c>
      <c r="V348" s="72" t="s">
        <v>2255</v>
      </c>
      <c r="W348" s="461">
        <v>45476</v>
      </c>
      <c r="X348" s="461">
        <v>45476</v>
      </c>
      <c r="Y348" s="456" t="s">
        <v>74</v>
      </c>
      <c r="Z348" s="461">
        <v>45646</v>
      </c>
      <c r="AA348" s="251">
        <f t="shared" si="20"/>
        <v>170</v>
      </c>
      <c r="AB348" s="67">
        <v>0</v>
      </c>
      <c r="AC348" s="75">
        <v>0</v>
      </c>
      <c r="AD348" s="67">
        <v>0</v>
      </c>
      <c r="AE348" s="457" t="s">
        <v>74</v>
      </c>
      <c r="AF348" s="251">
        <f t="shared" si="21"/>
        <v>0</v>
      </c>
      <c r="AG348" s="67">
        <v>0</v>
      </c>
      <c r="AH348" s="67">
        <v>0</v>
      </c>
      <c r="AI348" s="457" t="s">
        <v>74</v>
      </c>
      <c r="AJ348" s="67">
        <v>0</v>
      </c>
      <c r="AK348" s="457" t="s">
        <v>74</v>
      </c>
      <c r="AL348" s="457" t="s">
        <v>74</v>
      </c>
      <c r="AM348" s="188">
        <f t="shared" si="22"/>
        <v>0</v>
      </c>
      <c r="AN348" s="463">
        <f>+K348+AC348-AH348</f>
        <v>21533333</v>
      </c>
      <c r="AO348" s="67" t="s">
        <v>66</v>
      </c>
      <c r="AP348" s="489">
        <v>21533333</v>
      </c>
      <c r="AQ348" s="67" t="s">
        <v>94</v>
      </c>
      <c r="AR348" s="74">
        <v>0</v>
      </c>
      <c r="AS348" s="457" t="s">
        <v>74</v>
      </c>
      <c r="AT348" s="496">
        <f t="shared" si="23"/>
        <v>15200000</v>
      </c>
      <c r="AU348" s="203">
        <v>6333333</v>
      </c>
      <c r="AV348" s="83">
        <f t="shared" si="24"/>
        <v>0.70588236386814807</v>
      </c>
      <c r="AW348" s="457" t="s">
        <v>74</v>
      </c>
      <c r="AX348" s="74" t="s">
        <v>95</v>
      </c>
      <c r="AY348" s="188" t="s">
        <v>3221</v>
      </c>
      <c r="AZ348" s="68" t="s">
        <v>66</v>
      </c>
      <c r="BA348" s="68" t="s">
        <v>66</v>
      </c>
    </row>
    <row r="349" spans="2:53" s="207" customFormat="1" ht="14.25" customHeight="1" x14ac:dyDescent="0.25">
      <c r="B349" s="68">
        <v>2024</v>
      </c>
      <c r="C349" s="68">
        <v>891780111</v>
      </c>
      <c r="D349" s="88" t="s">
        <v>64</v>
      </c>
      <c r="E349" s="74" t="s">
        <v>3222</v>
      </c>
      <c r="F349" s="188" t="s">
        <v>3223</v>
      </c>
      <c r="G349" s="314">
        <v>0</v>
      </c>
      <c r="H349" s="67" t="s">
        <v>72</v>
      </c>
      <c r="I349" s="68" t="s">
        <v>723</v>
      </c>
      <c r="J349" s="74" t="s">
        <v>3224</v>
      </c>
      <c r="K349" s="203">
        <v>21533333</v>
      </c>
      <c r="L349" s="68" t="s">
        <v>67</v>
      </c>
      <c r="M349" s="453" t="s">
        <v>3225</v>
      </c>
      <c r="N349" s="460">
        <v>1010074079</v>
      </c>
      <c r="O349" s="251">
        <v>39</v>
      </c>
      <c r="P349" s="461">
        <v>45306</v>
      </c>
      <c r="Q349" s="463">
        <v>524300000</v>
      </c>
      <c r="R349" s="455">
        <v>45476</v>
      </c>
      <c r="S349" s="203">
        <f>+K349</f>
        <v>21533333</v>
      </c>
      <c r="T349" s="67" t="s">
        <v>66</v>
      </c>
      <c r="U349" s="86">
        <v>39049658</v>
      </c>
      <c r="V349" s="72" t="s">
        <v>2255</v>
      </c>
      <c r="W349" s="461">
        <v>45476</v>
      </c>
      <c r="X349" s="461">
        <v>45476</v>
      </c>
      <c r="Y349" s="456" t="s">
        <v>74</v>
      </c>
      <c r="Z349" s="461">
        <v>45646</v>
      </c>
      <c r="AA349" s="251">
        <f t="shared" si="20"/>
        <v>170</v>
      </c>
      <c r="AB349" s="67">
        <v>0</v>
      </c>
      <c r="AC349" s="75">
        <v>0</v>
      </c>
      <c r="AD349" s="67">
        <v>0</v>
      </c>
      <c r="AE349" s="457" t="s">
        <v>74</v>
      </c>
      <c r="AF349" s="251">
        <f t="shared" si="21"/>
        <v>0</v>
      </c>
      <c r="AG349" s="67">
        <v>0</v>
      </c>
      <c r="AH349" s="67">
        <v>0</v>
      </c>
      <c r="AI349" s="457" t="s">
        <v>74</v>
      </c>
      <c r="AJ349" s="67">
        <v>0</v>
      </c>
      <c r="AK349" s="457" t="s">
        <v>74</v>
      </c>
      <c r="AL349" s="457" t="s">
        <v>74</v>
      </c>
      <c r="AM349" s="188">
        <f t="shared" si="22"/>
        <v>0</v>
      </c>
      <c r="AN349" s="463">
        <f>+K349+AC349-AH349</f>
        <v>21533333</v>
      </c>
      <c r="AO349" s="67" t="s">
        <v>66</v>
      </c>
      <c r="AP349" s="489">
        <v>21533333</v>
      </c>
      <c r="AQ349" s="67" t="s">
        <v>94</v>
      </c>
      <c r="AR349" s="74">
        <v>0</v>
      </c>
      <c r="AS349" s="457" t="s">
        <v>74</v>
      </c>
      <c r="AT349" s="496">
        <f t="shared" si="23"/>
        <v>15200000</v>
      </c>
      <c r="AU349" s="203">
        <v>6333333</v>
      </c>
      <c r="AV349" s="83">
        <f t="shared" si="24"/>
        <v>0.70588236386814807</v>
      </c>
      <c r="AW349" s="457" t="s">
        <v>74</v>
      </c>
      <c r="AX349" s="74" t="s">
        <v>95</v>
      </c>
      <c r="AY349" s="188" t="s">
        <v>3226</v>
      </c>
      <c r="AZ349" s="68" t="s">
        <v>66</v>
      </c>
      <c r="BA349" s="68" t="s">
        <v>66</v>
      </c>
    </row>
    <row r="350" spans="2:53" s="207" customFormat="1" ht="14.25" customHeight="1" x14ac:dyDescent="0.25">
      <c r="B350" s="68">
        <v>2024</v>
      </c>
      <c r="C350" s="68">
        <v>891780111</v>
      </c>
      <c r="D350" s="88" t="s">
        <v>64</v>
      </c>
      <c r="E350" s="74" t="s">
        <v>3227</v>
      </c>
      <c r="F350" s="188" t="s">
        <v>3228</v>
      </c>
      <c r="G350" s="314">
        <v>0</v>
      </c>
      <c r="H350" s="67" t="s">
        <v>72</v>
      </c>
      <c r="I350" s="68" t="s">
        <v>723</v>
      </c>
      <c r="J350" s="74" t="s">
        <v>3229</v>
      </c>
      <c r="K350" s="203">
        <v>13600000</v>
      </c>
      <c r="L350" s="68" t="s">
        <v>67</v>
      </c>
      <c r="M350" s="453" t="s">
        <v>3230</v>
      </c>
      <c r="N350" s="460">
        <v>57462496</v>
      </c>
      <c r="O350" s="251">
        <v>39</v>
      </c>
      <c r="P350" s="455">
        <v>45306</v>
      </c>
      <c r="Q350" s="463">
        <v>524300000</v>
      </c>
      <c r="R350" s="455">
        <v>45476</v>
      </c>
      <c r="S350" s="203">
        <f>+K350</f>
        <v>13600000</v>
      </c>
      <c r="T350" s="67" t="s">
        <v>66</v>
      </c>
      <c r="U350" s="86">
        <v>39049658</v>
      </c>
      <c r="V350" s="72" t="s">
        <v>2255</v>
      </c>
      <c r="W350" s="461">
        <v>45476</v>
      </c>
      <c r="X350" s="461">
        <v>45476</v>
      </c>
      <c r="Y350" s="456" t="s">
        <v>74</v>
      </c>
      <c r="Z350" s="461">
        <v>45535</v>
      </c>
      <c r="AA350" s="251">
        <f t="shared" si="20"/>
        <v>59</v>
      </c>
      <c r="AB350" s="67">
        <v>0</v>
      </c>
      <c r="AC350" s="75">
        <v>0</v>
      </c>
      <c r="AD350" s="67">
        <v>0</v>
      </c>
      <c r="AE350" s="457" t="s">
        <v>74</v>
      </c>
      <c r="AF350" s="251">
        <f t="shared" si="21"/>
        <v>0</v>
      </c>
      <c r="AG350" s="67">
        <v>0</v>
      </c>
      <c r="AH350" s="67">
        <v>0</v>
      </c>
      <c r="AI350" s="457" t="s">
        <v>74</v>
      </c>
      <c r="AJ350" s="67">
        <v>0</v>
      </c>
      <c r="AK350" s="457" t="s">
        <v>74</v>
      </c>
      <c r="AL350" s="457" t="s">
        <v>74</v>
      </c>
      <c r="AM350" s="188">
        <f t="shared" si="22"/>
        <v>0</v>
      </c>
      <c r="AN350" s="463">
        <f>+K350+AC350-AH350</f>
        <v>13600000</v>
      </c>
      <c r="AO350" s="67" t="s">
        <v>66</v>
      </c>
      <c r="AP350" s="489">
        <v>13600000</v>
      </c>
      <c r="AQ350" s="67" t="s">
        <v>94</v>
      </c>
      <c r="AR350" s="74">
        <v>0</v>
      </c>
      <c r="AS350" s="457" t="s">
        <v>74</v>
      </c>
      <c r="AT350" s="496">
        <f t="shared" si="23"/>
        <v>13600000</v>
      </c>
      <c r="AU350" s="203">
        <v>0</v>
      </c>
      <c r="AV350" s="83">
        <f t="shared" si="24"/>
        <v>1</v>
      </c>
      <c r="AW350" s="457" t="s">
        <v>74</v>
      </c>
      <c r="AX350" s="74" t="s">
        <v>80</v>
      </c>
      <c r="AY350" s="188" t="s">
        <v>3231</v>
      </c>
      <c r="AZ350" s="68" t="s">
        <v>66</v>
      </c>
      <c r="BA350" s="68" t="s">
        <v>66</v>
      </c>
    </row>
    <row r="351" spans="2:53" s="207" customFormat="1" ht="14.25" customHeight="1" x14ac:dyDescent="0.25">
      <c r="B351" s="68">
        <v>2024</v>
      </c>
      <c r="C351" s="68">
        <v>891780111</v>
      </c>
      <c r="D351" s="88" t="s">
        <v>64</v>
      </c>
      <c r="E351" s="74" t="s">
        <v>3232</v>
      </c>
      <c r="F351" s="188" t="s">
        <v>3233</v>
      </c>
      <c r="G351" s="314">
        <v>0</v>
      </c>
      <c r="H351" s="67" t="s">
        <v>72</v>
      </c>
      <c r="I351" s="68" t="s">
        <v>723</v>
      </c>
      <c r="J351" s="74" t="s">
        <v>3234</v>
      </c>
      <c r="K351" s="203">
        <v>19833333</v>
      </c>
      <c r="L351" s="68" t="s">
        <v>67</v>
      </c>
      <c r="M351" s="453" t="s">
        <v>2270</v>
      </c>
      <c r="N351" s="460">
        <v>1082875832</v>
      </c>
      <c r="O351" s="251">
        <v>39</v>
      </c>
      <c r="P351" s="455">
        <v>45306</v>
      </c>
      <c r="Q351" s="463">
        <v>524300000</v>
      </c>
      <c r="R351" s="455">
        <v>45476</v>
      </c>
      <c r="S351" s="203">
        <f>+K351</f>
        <v>19833333</v>
      </c>
      <c r="T351" s="67" t="s">
        <v>66</v>
      </c>
      <c r="U351" s="86">
        <v>39049658</v>
      </c>
      <c r="V351" s="72" t="s">
        <v>2255</v>
      </c>
      <c r="W351" s="461">
        <v>45476</v>
      </c>
      <c r="X351" s="461">
        <v>45476</v>
      </c>
      <c r="Y351" s="456" t="s">
        <v>74</v>
      </c>
      <c r="Z351" s="461">
        <v>45646</v>
      </c>
      <c r="AA351" s="251">
        <f t="shared" ref="AA351:AA414" si="25">+IF(Y351="1800-01-01",Z351-X351,Z351-Y351)</f>
        <v>170</v>
      </c>
      <c r="AB351" s="67">
        <v>0</v>
      </c>
      <c r="AC351" s="75">
        <v>0</v>
      </c>
      <c r="AD351" s="67">
        <v>0</v>
      </c>
      <c r="AE351" s="457" t="s">
        <v>74</v>
      </c>
      <c r="AF351" s="251">
        <f t="shared" ref="AF351:AF414" si="26">+IF(AE351="1800-01-01",0,AE351-Z351)</f>
        <v>0</v>
      </c>
      <c r="AG351" s="67">
        <v>0</v>
      </c>
      <c r="AH351" s="67">
        <v>0</v>
      </c>
      <c r="AI351" s="457" t="s">
        <v>74</v>
      </c>
      <c r="AJ351" s="67">
        <v>0</v>
      </c>
      <c r="AK351" s="457" t="s">
        <v>74</v>
      </c>
      <c r="AL351" s="457" t="s">
        <v>74</v>
      </c>
      <c r="AM351" s="188">
        <f t="shared" ref="AM351:AM414" si="27">+IF(AK351="1800-01-01",0,AL351-AK351)</f>
        <v>0</v>
      </c>
      <c r="AN351" s="463">
        <f>+K351+AC351-AH351</f>
        <v>19833333</v>
      </c>
      <c r="AO351" s="67" t="s">
        <v>66</v>
      </c>
      <c r="AP351" s="489">
        <v>19833333</v>
      </c>
      <c r="AQ351" s="67" t="s">
        <v>94</v>
      </c>
      <c r="AR351" s="74">
        <v>0</v>
      </c>
      <c r="AS351" s="457" t="s">
        <v>74</v>
      </c>
      <c r="AT351" s="496">
        <f t="shared" ref="AT351:AT414" si="28">+AN351-AU351</f>
        <v>14000000</v>
      </c>
      <c r="AU351" s="203">
        <v>5833333</v>
      </c>
      <c r="AV351" s="83">
        <f t="shared" ref="AV351:AV414" si="29">+IFERROR(AT351/AN351,"_")</f>
        <v>0.70588236480474564</v>
      </c>
      <c r="AW351" s="457" t="s">
        <v>74</v>
      </c>
      <c r="AX351" s="74" t="s">
        <v>95</v>
      </c>
      <c r="AY351" s="188" t="s">
        <v>3235</v>
      </c>
      <c r="AZ351" s="68" t="s">
        <v>66</v>
      </c>
      <c r="BA351" s="68" t="s">
        <v>66</v>
      </c>
    </row>
    <row r="352" spans="2:53" s="207" customFormat="1" ht="14.25" customHeight="1" x14ac:dyDescent="0.25">
      <c r="B352" s="68">
        <v>2024</v>
      </c>
      <c r="C352" s="68">
        <v>891780111</v>
      </c>
      <c r="D352" s="88" t="s">
        <v>64</v>
      </c>
      <c r="E352" s="74" t="s">
        <v>3236</v>
      </c>
      <c r="F352" s="188" t="s">
        <v>3237</v>
      </c>
      <c r="G352" s="314">
        <v>0</v>
      </c>
      <c r="H352" s="67" t="s">
        <v>72</v>
      </c>
      <c r="I352" s="68" t="s">
        <v>723</v>
      </c>
      <c r="J352" s="74" t="s">
        <v>3238</v>
      </c>
      <c r="K352" s="203">
        <v>21533333</v>
      </c>
      <c r="L352" s="68" t="s">
        <v>67</v>
      </c>
      <c r="M352" s="453" t="s">
        <v>3239</v>
      </c>
      <c r="N352" s="460">
        <v>1140866481</v>
      </c>
      <c r="O352" s="251">
        <v>39</v>
      </c>
      <c r="P352" s="455">
        <v>45306</v>
      </c>
      <c r="Q352" s="463">
        <v>524300000</v>
      </c>
      <c r="R352" s="455">
        <v>45476</v>
      </c>
      <c r="S352" s="203">
        <f>+K352</f>
        <v>21533333</v>
      </c>
      <c r="T352" s="67" t="s">
        <v>66</v>
      </c>
      <c r="U352" s="86">
        <v>39049658</v>
      </c>
      <c r="V352" s="72" t="s">
        <v>2255</v>
      </c>
      <c r="W352" s="461">
        <v>45476</v>
      </c>
      <c r="X352" s="461">
        <v>45476</v>
      </c>
      <c r="Y352" s="456" t="s">
        <v>74</v>
      </c>
      <c r="Z352" s="461">
        <v>45646</v>
      </c>
      <c r="AA352" s="251">
        <f t="shared" si="25"/>
        <v>170</v>
      </c>
      <c r="AB352" s="67">
        <v>0</v>
      </c>
      <c r="AC352" s="75">
        <v>0</v>
      </c>
      <c r="AD352" s="67">
        <v>0</v>
      </c>
      <c r="AE352" s="457" t="s">
        <v>74</v>
      </c>
      <c r="AF352" s="251">
        <f t="shared" si="26"/>
        <v>0</v>
      </c>
      <c r="AG352" s="67">
        <v>0</v>
      </c>
      <c r="AH352" s="67">
        <v>0</v>
      </c>
      <c r="AI352" s="457" t="s">
        <v>74</v>
      </c>
      <c r="AJ352" s="67">
        <v>0</v>
      </c>
      <c r="AK352" s="457" t="s">
        <v>74</v>
      </c>
      <c r="AL352" s="457" t="s">
        <v>74</v>
      </c>
      <c r="AM352" s="188">
        <f t="shared" si="27"/>
        <v>0</v>
      </c>
      <c r="AN352" s="463">
        <f>+K352+AC352-AH352</f>
        <v>21533333</v>
      </c>
      <c r="AO352" s="67" t="s">
        <v>66</v>
      </c>
      <c r="AP352" s="489">
        <v>21533333</v>
      </c>
      <c r="AQ352" s="67" t="s">
        <v>94</v>
      </c>
      <c r="AR352" s="74">
        <v>0</v>
      </c>
      <c r="AS352" s="457" t="s">
        <v>74</v>
      </c>
      <c r="AT352" s="496">
        <f t="shared" si="28"/>
        <v>15200000</v>
      </c>
      <c r="AU352" s="203">
        <v>6333333</v>
      </c>
      <c r="AV352" s="83">
        <f t="shared" si="29"/>
        <v>0.70588236386814807</v>
      </c>
      <c r="AW352" s="457" t="s">
        <v>74</v>
      </c>
      <c r="AX352" s="74" t="s">
        <v>95</v>
      </c>
      <c r="AY352" s="188" t="s">
        <v>3240</v>
      </c>
      <c r="AZ352" s="68" t="s">
        <v>66</v>
      </c>
      <c r="BA352" s="68" t="s">
        <v>66</v>
      </c>
    </row>
    <row r="353" spans="2:53" s="207" customFormat="1" ht="14.25" customHeight="1" x14ac:dyDescent="0.25">
      <c r="B353" s="68">
        <v>2024</v>
      </c>
      <c r="C353" s="68">
        <v>891780111</v>
      </c>
      <c r="D353" s="88" t="s">
        <v>64</v>
      </c>
      <c r="E353" s="74" t="s">
        <v>3241</v>
      </c>
      <c r="F353" s="188" t="s">
        <v>3242</v>
      </c>
      <c r="G353" s="314">
        <v>0</v>
      </c>
      <c r="H353" s="67" t="s">
        <v>72</v>
      </c>
      <c r="I353" s="68" t="s">
        <v>723</v>
      </c>
      <c r="J353" s="74" t="s">
        <v>3243</v>
      </c>
      <c r="K353" s="203">
        <v>20066667</v>
      </c>
      <c r="L353" s="68" t="s">
        <v>67</v>
      </c>
      <c r="M353" s="453" t="s">
        <v>2394</v>
      </c>
      <c r="N353" s="460">
        <v>1082958642</v>
      </c>
      <c r="O353" s="251">
        <v>36</v>
      </c>
      <c r="P353" s="461">
        <v>45306</v>
      </c>
      <c r="Q353" s="463">
        <v>734700000</v>
      </c>
      <c r="R353" s="455">
        <v>45476</v>
      </c>
      <c r="S353" s="203">
        <f>+K353</f>
        <v>20066667</v>
      </c>
      <c r="T353" s="67" t="s">
        <v>66</v>
      </c>
      <c r="U353" s="86">
        <v>85155551</v>
      </c>
      <c r="V353" s="72" t="s">
        <v>1493</v>
      </c>
      <c r="W353" s="461">
        <v>45476</v>
      </c>
      <c r="X353" s="461">
        <v>45476</v>
      </c>
      <c r="Y353" s="456" t="s">
        <v>74</v>
      </c>
      <c r="Z353" s="461">
        <v>45646</v>
      </c>
      <c r="AA353" s="251">
        <f t="shared" si="25"/>
        <v>170</v>
      </c>
      <c r="AB353" s="67">
        <v>0</v>
      </c>
      <c r="AC353" s="75">
        <v>0</v>
      </c>
      <c r="AD353" s="67">
        <v>0</v>
      </c>
      <c r="AE353" s="457" t="s">
        <v>74</v>
      </c>
      <c r="AF353" s="251">
        <f t="shared" si="26"/>
        <v>0</v>
      </c>
      <c r="AG353" s="67">
        <v>0</v>
      </c>
      <c r="AH353" s="67">
        <v>0</v>
      </c>
      <c r="AI353" s="457" t="s">
        <v>74</v>
      </c>
      <c r="AJ353" s="67">
        <v>0</v>
      </c>
      <c r="AK353" s="457" t="s">
        <v>74</v>
      </c>
      <c r="AL353" s="457" t="s">
        <v>74</v>
      </c>
      <c r="AM353" s="188">
        <f t="shared" si="27"/>
        <v>0</v>
      </c>
      <c r="AN353" s="463">
        <f>+K353+AC353-AH353</f>
        <v>20066667</v>
      </c>
      <c r="AO353" s="67" t="s">
        <v>66</v>
      </c>
      <c r="AP353" s="489">
        <v>20066667</v>
      </c>
      <c r="AQ353" s="67" t="s">
        <v>94</v>
      </c>
      <c r="AR353" s="74">
        <v>0</v>
      </c>
      <c r="AS353" s="457" t="s">
        <v>74</v>
      </c>
      <c r="AT353" s="496">
        <f t="shared" si="28"/>
        <v>14000000</v>
      </c>
      <c r="AU353" s="203">
        <v>6066667</v>
      </c>
      <c r="AV353" s="83">
        <f t="shared" si="29"/>
        <v>0.69767440701537531</v>
      </c>
      <c r="AW353" s="457" t="s">
        <v>74</v>
      </c>
      <c r="AX353" s="74" t="s">
        <v>95</v>
      </c>
      <c r="AY353" s="188" t="s">
        <v>3244</v>
      </c>
      <c r="AZ353" s="68" t="s">
        <v>66</v>
      </c>
      <c r="BA353" s="68" t="s">
        <v>66</v>
      </c>
    </row>
    <row r="354" spans="2:53" s="207" customFormat="1" ht="14.25" customHeight="1" x14ac:dyDescent="0.25">
      <c r="B354" s="68">
        <v>2024</v>
      </c>
      <c r="C354" s="68">
        <v>891780111</v>
      </c>
      <c r="D354" s="88" t="s">
        <v>64</v>
      </c>
      <c r="E354" s="74" t="s">
        <v>3245</v>
      </c>
      <c r="F354" s="188" t="s">
        <v>3246</v>
      </c>
      <c r="G354" s="314">
        <v>0</v>
      </c>
      <c r="H354" s="67" t="s">
        <v>72</v>
      </c>
      <c r="I354" s="68" t="s">
        <v>723</v>
      </c>
      <c r="J354" s="74" t="s">
        <v>3247</v>
      </c>
      <c r="K354" s="203">
        <v>20066667</v>
      </c>
      <c r="L354" s="68" t="s">
        <v>67</v>
      </c>
      <c r="M354" s="453" t="s">
        <v>2301</v>
      </c>
      <c r="N354" s="460">
        <v>1045710831</v>
      </c>
      <c r="O354" s="251">
        <v>36</v>
      </c>
      <c r="P354" s="461">
        <v>45306</v>
      </c>
      <c r="Q354" s="463">
        <v>734700000</v>
      </c>
      <c r="R354" s="455">
        <v>45476</v>
      </c>
      <c r="S354" s="203">
        <f>+K354</f>
        <v>20066667</v>
      </c>
      <c r="T354" s="67" t="s">
        <v>66</v>
      </c>
      <c r="U354" s="86">
        <v>85155551</v>
      </c>
      <c r="V354" s="72" t="s">
        <v>1493</v>
      </c>
      <c r="W354" s="461">
        <v>45476</v>
      </c>
      <c r="X354" s="461">
        <v>45476</v>
      </c>
      <c r="Y354" s="456" t="s">
        <v>74</v>
      </c>
      <c r="Z354" s="461">
        <v>45646</v>
      </c>
      <c r="AA354" s="251">
        <f t="shared" si="25"/>
        <v>170</v>
      </c>
      <c r="AB354" s="67">
        <v>0</v>
      </c>
      <c r="AC354" s="75">
        <v>0</v>
      </c>
      <c r="AD354" s="67">
        <v>0</v>
      </c>
      <c r="AE354" s="457" t="s">
        <v>74</v>
      </c>
      <c r="AF354" s="251">
        <f t="shared" si="26"/>
        <v>0</v>
      </c>
      <c r="AG354" s="67">
        <v>0</v>
      </c>
      <c r="AH354" s="67">
        <v>0</v>
      </c>
      <c r="AI354" s="457" t="s">
        <v>74</v>
      </c>
      <c r="AJ354" s="67">
        <v>0</v>
      </c>
      <c r="AK354" s="457" t="s">
        <v>74</v>
      </c>
      <c r="AL354" s="457" t="s">
        <v>74</v>
      </c>
      <c r="AM354" s="188">
        <f t="shared" si="27"/>
        <v>0</v>
      </c>
      <c r="AN354" s="463">
        <f>+K354+AC354-AH354</f>
        <v>20066667</v>
      </c>
      <c r="AO354" s="67" t="s">
        <v>66</v>
      </c>
      <c r="AP354" s="489">
        <v>20066667</v>
      </c>
      <c r="AQ354" s="67" t="s">
        <v>94</v>
      </c>
      <c r="AR354" s="74">
        <v>0</v>
      </c>
      <c r="AS354" s="457" t="s">
        <v>74</v>
      </c>
      <c r="AT354" s="496">
        <f t="shared" si="28"/>
        <v>14000000</v>
      </c>
      <c r="AU354" s="203">
        <v>6066667</v>
      </c>
      <c r="AV354" s="83">
        <f t="shared" si="29"/>
        <v>0.69767440701537531</v>
      </c>
      <c r="AW354" s="457" t="s">
        <v>74</v>
      </c>
      <c r="AX354" s="74" t="s">
        <v>95</v>
      </c>
      <c r="AY354" s="188" t="s">
        <v>3248</v>
      </c>
      <c r="AZ354" s="68" t="s">
        <v>66</v>
      </c>
      <c r="BA354" s="68" t="s">
        <v>66</v>
      </c>
    </row>
    <row r="355" spans="2:53" s="207" customFormat="1" ht="14.25" customHeight="1" x14ac:dyDescent="0.25">
      <c r="B355" s="68">
        <v>2024</v>
      </c>
      <c r="C355" s="68">
        <v>891780111</v>
      </c>
      <c r="D355" s="88" t="s">
        <v>64</v>
      </c>
      <c r="E355" s="74" t="s">
        <v>3249</v>
      </c>
      <c r="F355" s="188" t="s">
        <v>3250</v>
      </c>
      <c r="G355" s="314">
        <v>0</v>
      </c>
      <c r="H355" s="67" t="s">
        <v>72</v>
      </c>
      <c r="I355" s="68" t="s">
        <v>723</v>
      </c>
      <c r="J355" s="74" t="s">
        <v>3251</v>
      </c>
      <c r="K355" s="203">
        <v>20066667</v>
      </c>
      <c r="L355" s="68" t="s">
        <v>67</v>
      </c>
      <c r="M355" s="453" t="s">
        <v>2399</v>
      </c>
      <c r="N355" s="460">
        <v>1082887058</v>
      </c>
      <c r="O355" s="251">
        <v>36</v>
      </c>
      <c r="P355" s="461">
        <v>45306</v>
      </c>
      <c r="Q355" s="463">
        <v>734700000</v>
      </c>
      <c r="R355" s="455">
        <v>45476</v>
      </c>
      <c r="S355" s="203">
        <f>+K355</f>
        <v>20066667</v>
      </c>
      <c r="T355" s="67" t="s">
        <v>66</v>
      </c>
      <c r="U355" s="86">
        <v>85155551</v>
      </c>
      <c r="V355" s="72" t="s">
        <v>1493</v>
      </c>
      <c r="W355" s="461">
        <v>45476</v>
      </c>
      <c r="X355" s="461">
        <v>45476</v>
      </c>
      <c r="Y355" s="456" t="s">
        <v>74</v>
      </c>
      <c r="Z355" s="461">
        <v>45646</v>
      </c>
      <c r="AA355" s="251">
        <f t="shared" si="25"/>
        <v>170</v>
      </c>
      <c r="AB355" s="67">
        <v>0</v>
      </c>
      <c r="AC355" s="75">
        <v>0</v>
      </c>
      <c r="AD355" s="67">
        <v>0</v>
      </c>
      <c r="AE355" s="457" t="s">
        <v>74</v>
      </c>
      <c r="AF355" s="251">
        <f t="shared" si="26"/>
        <v>0</v>
      </c>
      <c r="AG355" s="67">
        <v>0</v>
      </c>
      <c r="AH355" s="67">
        <v>0</v>
      </c>
      <c r="AI355" s="457" t="s">
        <v>74</v>
      </c>
      <c r="AJ355" s="67">
        <v>0</v>
      </c>
      <c r="AK355" s="457" t="s">
        <v>74</v>
      </c>
      <c r="AL355" s="457" t="s">
        <v>74</v>
      </c>
      <c r="AM355" s="188">
        <f t="shared" si="27"/>
        <v>0</v>
      </c>
      <c r="AN355" s="463">
        <f>+K355+AC355-AH355</f>
        <v>20066667</v>
      </c>
      <c r="AO355" s="67" t="s">
        <v>66</v>
      </c>
      <c r="AP355" s="489">
        <v>20066667</v>
      </c>
      <c r="AQ355" s="67" t="s">
        <v>94</v>
      </c>
      <c r="AR355" s="74">
        <v>0</v>
      </c>
      <c r="AS355" s="457" t="s">
        <v>74</v>
      </c>
      <c r="AT355" s="496">
        <f t="shared" si="28"/>
        <v>14000000</v>
      </c>
      <c r="AU355" s="203">
        <v>6066667</v>
      </c>
      <c r="AV355" s="83">
        <f t="shared" si="29"/>
        <v>0.69767440701537531</v>
      </c>
      <c r="AW355" s="457" t="s">
        <v>74</v>
      </c>
      <c r="AX355" s="74" t="s">
        <v>95</v>
      </c>
      <c r="AY355" s="188" t="s">
        <v>3252</v>
      </c>
      <c r="AZ355" s="68" t="s">
        <v>66</v>
      </c>
      <c r="BA355" s="68" t="s">
        <v>66</v>
      </c>
    </row>
    <row r="356" spans="2:53" s="207" customFormat="1" ht="14.25" customHeight="1" x14ac:dyDescent="0.25">
      <c r="B356" s="68">
        <v>2024</v>
      </c>
      <c r="C356" s="68">
        <v>891780111</v>
      </c>
      <c r="D356" s="88" t="s">
        <v>64</v>
      </c>
      <c r="E356" s="74" t="s">
        <v>3253</v>
      </c>
      <c r="F356" s="188" t="s">
        <v>3254</v>
      </c>
      <c r="G356" s="314">
        <v>0</v>
      </c>
      <c r="H356" s="67" t="s">
        <v>72</v>
      </c>
      <c r="I356" s="68" t="s">
        <v>723</v>
      </c>
      <c r="J356" s="74" t="s">
        <v>3255</v>
      </c>
      <c r="K356" s="203">
        <v>20066667</v>
      </c>
      <c r="L356" s="68" t="s">
        <v>67</v>
      </c>
      <c r="M356" s="453" t="s">
        <v>3256</v>
      </c>
      <c r="N356" s="460">
        <v>57445651</v>
      </c>
      <c r="O356" s="251">
        <v>36</v>
      </c>
      <c r="P356" s="461">
        <v>45306</v>
      </c>
      <c r="Q356" s="463">
        <v>734700000</v>
      </c>
      <c r="R356" s="455">
        <v>45476</v>
      </c>
      <c r="S356" s="203">
        <f>+K356</f>
        <v>20066667</v>
      </c>
      <c r="T356" s="67" t="s">
        <v>66</v>
      </c>
      <c r="U356" s="86">
        <v>85155551</v>
      </c>
      <c r="V356" s="72" t="s">
        <v>1493</v>
      </c>
      <c r="W356" s="461">
        <v>45476</v>
      </c>
      <c r="X356" s="461">
        <v>45476</v>
      </c>
      <c r="Y356" s="456" t="s">
        <v>74</v>
      </c>
      <c r="Z356" s="461">
        <v>45646</v>
      </c>
      <c r="AA356" s="251">
        <f t="shared" si="25"/>
        <v>170</v>
      </c>
      <c r="AB356" s="67">
        <v>0</v>
      </c>
      <c r="AC356" s="75">
        <v>0</v>
      </c>
      <c r="AD356" s="67">
        <v>0</v>
      </c>
      <c r="AE356" s="457" t="s">
        <v>74</v>
      </c>
      <c r="AF356" s="251">
        <f t="shared" si="26"/>
        <v>0</v>
      </c>
      <c r="AG356" s="67">
        <v>0</v>
      </c>
      <c r="AH356" s="67">
        <v>0</v>
      </c>
      <c r="AI356" s="457" t="s">
        <v>74</v>
      </c>
      <c r="AJ356" s="67">
        <v>0</v>
      </c>
      <c r="AK356" s="457" t="s">
        <v>74</v>
      </c>
      <c r="AL356" s="457" t="s">
        <v>74</v>
      </c>
      <c r="AM356" s="188">
        <f t="shared" si="27"/>
        <v>0</v>
      </c>
      <c r="AN356" s="463">
        <f>+K356+AC356-AH356</f>
        <v>20066667</v>
      </c>
      <c r="AO356" s="67" t="s">
        <v>66</v>
      </c>
      <c r="AP356" s="489">
        <v>20066667</v>
      </c>
      <c r="AQ356" s="67" t="s">
        <v>94</v>
      </c>
      <c r="AR356" s="74">
        <v>0</v>
      </c>
      <c r="AS356" s="457" t="s">
        <v>74</v>
      </c>
      <c r="AT356" s="496">
        <f t="shared" si="28"/>
        <v>14000000</v>
      </c>
      <c r="AU356" s="203">
        <v>6066667</v>
      </c>
      <c r="AV356" s="83">
        <f t="shared" si="29"/>
        <v>0.69767440701537531</v>
      </c>
      <c r="AW356" s="457" t="s">
        <v>74</v>
      </c>
      <c r="AX356" s="74" t="s">
        <v>95</v>
      </c>
      <c r="AY356" s="188" t="s">
        <v>3257</v>
      </c>
      <c r="AZ356" s="68" t="s">
        <v>66</v>
      </c>
      <c r="BA356" s="68" t="s">
        <v>66</v>
      </c>
    </row>
    <row r="357" spans="2:53" s="207" customFormat="1" ht="14.25" customHeight="1" x14ac:dyDescent="0.25">
      <c r="B357" s="68">
        <v>2024</v>
      </c>
      <c r="C357" s="68">
        <v>891780111</v>
      </c>
      <c r="D357" s="88" t="s">
        <v>64</v>
      </c>
      <c r="E357" s="74" t="s">
        <v>3258</v>
      </c>
      <c r="F357" s="188" t="s">
        <v>3259</v>
      </c>
      <c r="G357" s="314">
        <v>0</v>
      </c>
      <c r="H357" s="67" t="s">
        <v>72</v>
      </c>
      <c r="I357" s="68" t="s">
        <v>723</v>
      </c>
      <c r="J357" s="74" t="s">
        <v>3260</v>
      </c>
      <c r="K357" s="203">
        <v>20066667</v>
      </c>
      <c r="L357" s="68" t="s">
        <v>67</v>
      </c>
      <c r="M357" s="453" t="s">
        <v>3261</v>
      </c>
      <c r="N357" s="460">
        <v>1082936555</v>
      </c>
      <c r="O357" s="251">
        <v>36</v>
      </c>
      <c r="P357" s="461">
        <v>45306</v>
      </c>
      <c r="Q357" s="463">
        <v>734700000</v>
      </c>
      <c r="R357" s="455">
        <v>45476</v>
      </c>
      <c r="S357" s="203">
        <f>+K357</f>
        <v>20066667</v>
      </c>
      <c r="T357" s="67" t="s">
        <v>66</v>
      </c>
      <c r="U357" s="86">
        <v>85155551</v>
      </c>
      <c r="V357" s="72" t="s">
        <v>1493</v>
      </c>
      <c r="W357" s="461">
        <v>45476</v>
      </c>
      <c r="X357" s="461">
        <v>45476</v>
      </c>
      <c r="Y357" s="456" t="s">
        <v>74</v>
      </c>
      <c r="Z357" s="461">
        <v>45646</v>
      </c>
      <c r="AA357" s="251">
        <f t="shared" si="25"/>
        <v>170</v>
      </c>
      <c r="AB357" s="67">
        <v>0</v>
      </c>
      <c r="AC357" s="75">
        <v>0</v>
      </c>
      <c r="AD357" s="67">
        <v>0</v>
      </c>
      <c r="AE357" s="457" t="s">
        <v>74</v>
      </c>
      <c r="AF357" s="251">
        <f t="shared" si="26"/>
        <v>0</v>
      </c>
      <c r="AG357" s="67">
        <v>0</v>
      </c>
      <c r="AH357" s="67">
        <v>0</v>
      </c>
      <c r="AI357" s="457" t="s">
        <v>74</v>
      </c>
      <c r="AJ357" s="67">
        <v>0</v>
      </c>
      <c r="AK357" s="457" t="s">
        <v>74</v>
      </c>
      <c r="AL357" s="457" t="s">
        <v>74</v>
      </c>
      <c r="AM357" s="188">
        <f t="shared" si="27"/>
        <v>0</v>
      </c>
      <c r="AN357" s="463">
        <f>+K357+AC357-AH357</f>
        <v>20066667</v>
      </c>
      <c r="AO357" s="67" t="s">
        <v>66</v>
      </c>
      <c r="AP357" s="489">
        <v>20066667</v>
      </c>
      <c r="AQ357" s="67" t="s">
        <v>94</v>
      </c>
      <c r="AR357" s="74">
        <v>0</v>
      </c>
      <c r="AS357" s="457" t="s">
        <v>74</v>
      </c>
      <c r="AT357" s="496">
        <f t="shared" si="28"/>
        <v>14000000</v>
      </c>
      <c r="AU357" s="203">
        <v>6066667</v>
      </c>
      <c r="AV357" s="83">
        <f t="shared" si="29"/>
        <v>0.69767440701537531</v>
      </c>
      <c r="AW357" s="457" t="s">
        <v>74</v>
      </c>
      <c r="AX357" s="74" t="s">
        <v>95</v>
      </c>
      <c r="AY357" s="188" t="s">
        <v>3262</v>
      </c>
      <c r="AZ357" s="68" t="s">
        <v>66</v>
      </c>
      <c r="BA357" s="68" t="s">
        <v>66</v>
      </c>
    </row>
    <row r="358" spans="2:53" s="207" customFormat="1" ht="14.25" customHeight="1" x14ac:dyDescent="0.25">
      <c r="B358" s="68">
        <v>2024</v>
      </c>
      <c r="C358" s="68">
        <v>891780111</v>
      </c>
      <c r="D358" s="88" t="s">
        <v>64</v>
      </c>
      <c r="E358" s="74" t="s">
        <v>3263</v>
      </c>
      <c r="F358" s="188" t="s">
        <v>3264</v>
      </c>
      <c r="G358" s="314">
        <v>0</v>
      </c>
      <c r="H358" s="67" t="s">
        <v>72</v>
      </c>
      <c r="I358" s="68" t="s">
        <v>723</v>
      </c>
      <c r="J358" s="74" t="s">
        <v>3265</v>
      </c>
      <c r="K358" s="203">
        <v>17500000</v>
      </c>
      <c r="L358" s="68" t="s">
        <v>67</v>
      </c>
      <c r="M358" s="453" t="s">
        <v>3266</v>
      </c>
      <c r="N358" s="460">
        <v>1143161098</v>
      </c>
      <c r="O358" s="251">
        <v>36</v>
      </c>
      <c r="P358" s="461">
        <v>45306</v>
      </c>
      <c r="Q358" s="463">
        <v>734700000</v>
      </c>
      <c r="R358" s="455">
        <v>45476</v>
      </c>
      <c r="S358" s="203">
        <f>+K358</f>
        <v>17500000</v>
      </c>
      <c r="T358" s="67" t="s">
        <v>66</v>
      </c>
      <c r="U358" s="86">
        <v>85155551</v>
      </c>
      <c r="V358" s="72" t="s">
        <v>1493</v>
      </c>
      <c r="W358" s="461">
        <v>45476</v>
      </c>
      <c r="X358" s="461">
        <v>45476</v>
      </c>
      <c r="Y358" s="456" t="s">
        <v>74</v>
      </c>
      <c r="Z358" s="461">
        <v>45626</v>
      </c>
      <c r="AA358" s="251">
        <f t="shared" si="25"/>
        <v>150</v>
      </c>
      <c r="AB358" s="67">
        <v>0</v>
      </c>
      <c r="AC358" s="75">
        <v>0</v>
      </c>
      <c r="AD358" s="67">
        <v>0</v>
      </c>
      <c r="AE358" s="457" t="s">
        <v>74</v>
      </c>
      <c r="AF358" s="251">
        <f t="shared" si="26"/>
        <v>0</v>
      </c>
      <c r="AG358" s="67">
        <v>0</v>
      </c>
      <c r="AH358" s="67">
        <v>0</v>
      </c>
      <c r="AI358" s="457" t="s">
        <v>74</v>
      </c>
      <c r="AJ358" s="67">
        <v>0</v>
      </c>
      <c r="AK358" s="457" t="s">
        <v>74</v>
      </c>
      <c r="AL358" s="457" t="s">
        <v>74</v>
      </c>
      <c r="AM358" s="188">
        <f t="shared" si="27"/>
        <v>0</v>
      </c>
      <c r="AN358" s="463">
        <f>+K358+AC358-AH358</f>
        <v>17500000</v>
      </c>
      <c r="AO358" s="67" t="s">
        <v>66</v>
      </c>
      <c r="AP358" s="489">
        <v>17500000</v>
      </c>
      <c r="AQ358" s="67" t="s">
        <v>94</v>
      </c>
      <c r="AR358" s="74">
        <v>0</v>
      </c>
      <c r="AS358" s="457" t="s">
        <v>74</v>
      </c>
      <c r="AT358" s="496">
        <f t="shared" si="28"/>
        <v>14000000</v>
      </c>
      <c r="AU358" s="203">
        <v>3500000</v>
      </c>
      <c r="AV358" s="83">
        <f t="shared" si="29"/>
        <v>0.8</v>
      </c>
      <c r="AW358" s="457" t="s">
        <v>74</v>
      </c>
      <c r="AX358" s="74" t="s">
        <v>95</v>
      </c>
      <c r="AY358" s="188" t="s">
        <v>3267</v>
      </c>
      <c r="AZ358" s="68" t="s">
        <v>66</v>
      </c>
      <c r="BA358" s="68" t="s">
        <v>66</v>
      </c>
    </row>
    <row r="359" spans="2:53" s="207" customFormat="1" ht="14.25" customHeight="1" x14ac:dyDescent="0.25">
      <c r="B359" s="68">
        <v>2024</v>
      </c>
      <c r="C359" s="68">
        <v>891780111</v>
      </c>
      <c r="D359" s="88" t="s">
        <v>64</v>
      </c>
      <c r="E359" s="74" t="s">
        <v>3268</v>
      </c>
      <c r="F359" s="188" t="s">
        <v>3269</v>
      </c>
      <c r="G359" s="314">
        <v>0</v>
      </c>
      <c r="H359" s="67" t="s">
        <v>72</v>
      </c>
      <c r="I359" s="68" t="s">
        <v>723</v>
      </c>
      <c r="J359" s="74" t="s">
        <v>3270</v>
      </c>
      <c r="K359" s="203">
        <v>17500000</v>
      </c>
      <c r="L359" s="68" t="s">
        <v>67</v>
      </c>
      <c r="M359" s="453" t="s">
        <v>2545</v>
      </c>
      <c r="N359" s="460">
        <v>1140863901</v>
      </c>
      <c r="O359" s="251">
        <v>36</v>
      </c>
      <c r="P359" s="461">
        <v>45306</v>
      </c>
      <c r="Q359" s="463">
        <v>734700000</v>
      </c>
      <c r="R359" s="455">
        <v>45476</v>
      </c>
      <c r="S359" s="203">
        <f>+K359</f>
        <v>17500000</v>
      </c>
      <c r="T359" s="67" t="s">
        <v>66</v>
      </c>
      <c r="U359" s="86">
        <v>85155551</v>
      </c>
      <c r="V359" s="72" t="s">
        <v>1493</v>
      </c>
      <c r="W359" s="461">
        <v>45476</v>
      </c>
      <c r="X359" s="461">
        <v>45476</v>
      </c>
      <c r="Y359" s="456" t="s">
        <v>74</v>
      </c>
      <c r="Z359" s="461">
        <v>45649</v>
      </c>
      <c r="AA359" s="251">
        <f t="shared" si="25"/>
        <v>173</v>
      </c>
      <c r="AB359" s="67">
        <v>0</v>
      </c>
      <c r="AC359" s="75">
        <v>0</v>
      </c>
      <c r="AD359" s="67">
        <v>0</v>
      </c>
      <c r="AE359" s="457" t="s">
        <v>74</v>
      </c>
      <c r="AF359" s="251">
        <f t="shared" si="26"/>
        <v>0</v>
      </c>
      <c r="AG359" s="67">
        <v>0</v>
      </c>
      <c r="AH359" s="67">
        <v>0</v>
      </c>
      <c r="AI359" s="457" t="s">
        <v>74</v>
      </c>
      <c r="AJ359" s="67">
        <v>0</v>
      </c>
      <c r="AK359" s="457" t="s">
        <v>74</v>
      </c>
      <c r="AL359" s="457" t="s">
        <v>74</v>
      </c>
      <c r="AM359" s="188">
        <f t="shared" si="27"/>
        <v>0</v>
      </c>
      <c r="AN359" s="463">
        <f>+K359+AC359-AH359</f>
        <v>17500000</v>
      </c>
      <c r="AO359" s="67" t="s">
        <v>66</v>
      </c>
      <c r="AP359" s="489">
        <v>17500000</v>
      </c>
      <c r="AQ359" s="67" t="s">
        <v>94</v>
      </c>
      <c r="AR359" s="74">
        <v>0</v>
      </c>
      <c r="AS359" s="457" t="s">
        <v>74</v>
      </c>
      <c r="AT359" s="496">
        <f t="shared" si="28"/>
        <v>11666664</v>
      </c>
      <c r="AU359" s="203">
        <v>5833336</v>
      </c>
      <c r="AV359" s="83">
        <f t="shared" si="29"/>
        <v>0.66666651428571433</v>
      </c>
      <c r="AW359" s="457" t="s">
        <v>74</v>
      </c>
      <c r="AX359" s="74" t="s">
        <v>95</v>
      </c>
      <c r="AY359" s="188" t="s">
        <v>3271</v>
      </c>
      <c r="AZ359" s="68" t="s">
        <v>66</v>
      </c>
      <c r="BA359" s="68" t="s">
        <v>66</v>
      </c>
    </row>
    <row r="360" spans="2:53" s="207" customFormat="1" ht="14.25" customHeight="1" x14ac:dyDescent="0.25">
      <c r="B360" s="68">
        <v>2024</v>
      </c>
      <c r="C360" s="68">
        <v>891780111</v>
      </c>
      <c r="D360" s="88" t="s">
        <v>64</v>
      </c>
      <c r="E360" s="74" t="s">
        <v>3272</v>
      </c>
      <c r="F360" s="188" t="s">
        <v>3273</v>
      </c>
      <c r="G360" s="314">
        <v>0</v>
      </c>
      <c r="H360" s="67" t="s">
        <v>72</v>
      </c>
      <c r="I360" s="68" t="s">
        <v>723</v>
      </c>
      <c r="J360" s="74" t="s">
        <v>3274</v>
      </c>
      <c r="K360" s="203">
        <v>22800000</v>
      </c>
      <c r="L360" s="68" t="s">
        <v>67</v>
      </c>
      <c r="M360" s="453" t="s">
        <v>3275</v>
      </c>
      <c r="N360" s="460">
        <v>1082964235</v>
      </c>
      <c r="O360" s="251">
        <v>37</v>
      </c>
      <c r="P360" s="461">
        <v>45306</v>
      </c>
      <c r="Q360" s="203">
        <v>161390000</v>
      </c>
      <c r="R360" s="455">
        <v>45476</v>
      </c>
      <c r="S360" s="203">
        <f>+K360</f>
        <v>22800000</v>
      </c>
      <c r="T360" s="67" t="s">
        <v>66</v>
      </c>
      <c r="U360" s="86">
        <v>52389076</v>
      </c>
      <c r="V360" s="72" t="s">
        <v>3276</v>
      </c>
      <c r="W360" s="461">
        <v>45476</v>
      </c>
      <c r="X360" s="461">
        <v>45476</v>
      </c>
      <c r="Y360" s="456" t="s">
        <v>74</v>
      </c>
      <c r="Z360" s="461">
        <v>45655</v>
      </c>
      <c r="AA360" s="251">
        <f t="shared" si="25"/>
        <v>179</v>
      </c>
      <c r="AB360" s="67">
        <v>0</v>
      </c>
      <c r="AC360" s="75">
        <v>0</v>
      </c>
      <c r="AD360" s="67">
        <v>0</v>
      </c>
      <c r="AE360" s="457" t="s">
        <v>74</v>
      </c>
      <c r="AF360" s="251">
        <f t="shared" si="26"/>
        <v>0</v>
      </c>
      <c r="AG360" s="67">
        <v>0</v>
      </c>
      <c r="AH360" s="67">
        <v>0</v>
      </c>
      <c r="AI360" s="457" t="s">
        <v>74</v>
      </c>
      <c r="AJ360" s="67">
        <v>0</v>
      </c>
      <c r="AK360" s="457" t="s">
        <v>74</v>
      </c>
      <c r="AL360" s="457" t="s">
        <v>74</v>
      </c>
      <c r="AM360" s="188">
        <f t="shared" si="27"/>
        <v>0</v>
      </c>
      <c r="AN360" s="463">
        <f>+K360+AC360-AH360</f>
        <v>22800000</v>
      </c>
      <c r="AO360" s="67" t="s">
        <v>66</v>
      </c>
      <c r="AP360" s="489">
        <v>22800000</v>
      </c>
      <c r="AQ360" s="67" t="s">
        <v>94</v>
      </c>
      <c r="AR360" s="74">
        <v>0</v>
      </c>
      <c r="AS360" s="457" t="s">
        <v>74</v>
      </c>
      <c r="AT360" s="496">
        <f t="shared" si="28"/>
        <v>15200000</v>
      </c>
      <c r="AU360" s="203">
        <v>7600000</v>
      </c>
      <c r="AV360" s="83">
        <f t="shared" si="29"/>
        <v>0.66666666666666663</v>
      </c>
      <c r="AW360" s="457" t="s">
        <v>74</v>
      </c>
      <c r="AX360" s="74" t="s">
        <v>95</v>
      </c>
      <c r="AY360" s="188" t="s">
        <v>3277</v>
      </c>
      <c r="AZ360" s="68" t="s">
        <v>66</v>
      </c>
      <c r="BA360" s="68" t="s">
        <v>66</v>
      </c>
    </row>
    <row r="361" spans="2:53" s="207" customFormat="1" ht="14.25" customHeight="1" x14ac:dyDescent="0.25">
      <c r="B361" s="68">
        <v>2024</v>
      </c>
      <c r="C361" s="68">
        <v>891780111</v>
      </c>
      <c r="D361" s="88" t="s">
        <v>64</v>
      </c>
      <c r="E361" s="74" t="s">
        <v>3278</v>
      </c>
      <c r="F361" s="188" t="s">
        <v>3279</v>
      </c>
      <c r="G361" s="314">
        <v>0</v>
      </c>
      <c r="H361" s="67" t="s">
        <v>72</v>
      </c>
      <c r="I361" s="68" t="s">
        <v>723</v>
      </c>
      <c r="J361" s="74" t="s">
        <v>3280</v>
      </c>
      <c r="K361" s="203">
        <v>5000000</v>
      </c>
      <c r="L361" s="68" t="s">
        <v>67</v>
      </c>
      <c r="M361" s="453" t="s">
        <v>1117</v>
      </c>
      <c r="N361" s="460">
        <v>1082891802</v>
      </c>
      <c r="O361" s="251">
        <v>428</v>
      </c>
      <c r="P361" s="455">
        <v>45343</v>
      </c>
      <c r="Q361" s="203">
        <v>299346315</v>
      </c>
      <c r="R361" s="455">
        <v>45477</v>
      </c>
      <c r="S361" s="203">
        <f>+K361</f>
        <v>5000000</v>
      </c>
      <c r="T361" s="67" t="s">
        <v>66</v>
      </c>
      <c r="U361" s="86">
        <v>79141011</v>
      </c>
      <c r="V361" s="72" t="s">
        <v>1792</v>
      </c>
      <c r="W361" s="461">
        <v>45477</v>
      </c>
      <c r="X361" s="461">
        <v>45477</v>
      </c>
      <c r="Y361" s="456" t="s">
        <v>74</v>
      </c>
      <c r="Z361" s="461">
        <v>45504</v>
      </c>
      <c r="AA361" s="251">
        <f t="shared" si="25"/>
        <v>27</v>
      </c>
      <c r="AB361" s="67">
        <v>0</v>
      </c>
      <c r="AC361" s="75">
        <v>0</v>
      </c>
      <c r="AD361" s="67">
        <v>0</v>
      </c>
      <c r="AE361" s="457" t="s">
        <v>74</v>
      </c>
      <c r="AF361" s="251">
        <f t="shared" si="26"/>
        <v>0</v>
      </c>
      <c r="AG361" s="67">
        <v>0</v>
      </c>
      <c r="AH361" s="67">
        <v>0</v>
      </c>
      <c r="AI361" s="457" t="s">
        <v>74</v>
      </c>
      <c r="AJ361" s="67">
        <v>0</v>
      </c>
      <c r="AK361" s="457" t="s">
        <v>74</v>
      </c>
      <c r="AL361" s="457" t="s">
        <v>74</v>
      </c>
      <c r="AM361" s="188">
        <f t="shared" si="27"/>
        <v>0</v>
      </c>
      <c r="AN361" s="463">
        <f>+K361+AC361-AH361</f>
        <v>5000000</v>
      </c>
      <c r="AO361" s="67" t="s">
        <v>94</v>
      </c>
      <c r="AP361" s="489">
        <v>0</v>
      </c>
      <c r="AQ361" s="67" t="s">
        <v>94</v>
      </c>
      <c r="AR361" s="74">
        <v>0</v>
      </c>
      <c r="AS361" s="457" t="s">
        <v>74</v>
      </c>
      <c r="AT361" s="496">
        <f t="shared" si="28"/>
        <v>5000000</v>
      </c>
      <c r="AU361" s="203">
        <v>0</v>
      </c>
      <c r="AV361" s="83">
        <f t="shared" si="29"/>
        <v>1</v>
      </c>
      <c r="AW361" s="457" t="s">
        <v>74</v>
      </c>
      <c r="AX361" s="74" t="s">
        <v>80</v>
      </c>
      <c r="AY361" s="188" t="s">
        <v>3281</v>
      </c>
      <c r="AZ361" s="68" t="s">
        <v>66</v>
      </c>
      <c r="BA361" s="68" t="s">
        <v>66</v>
      </c>
    </row>
    <row r="362" spans="2:53" s="207" customFormat="1" ht="14.25" customHeight="1" x14ac:dyDescent="0.25">
      <c r="B362" s="68">
        <v>2024</v>
      </c>
      <c r="C362" s="68">
        <v>891780111</v>
      </c>
      <c r="D362" s="88" t="s">
        <v>64</v>
      </c>
      <c r="E362" s="74" t="s">
        <v>3282</v>
      </c>
      <c r="F362" s="188" t="s">
        <v>3283</v>
      </c>
      <c r="G362" s="314">
        <v>0</v>
      </c>
      <c r="H362" s="67" t="s">
        <v>72</v>
      </c>
      <c r="I362" s="68" t="s">
        <v>723</v>
      </c>
      <c r="J362" s="74" t="s">
        <v>3284</v>
      </c>
      <c r="K362" s="203">
        <v>21533333</v>
      </c>
      <c r="L362" s="68" t="s">
        <v>67</v>
      </c>
      <c r="M362" s="453" t="s">
        <v>2280</v>
      </c>
      <c r="N362" s="460">
        <v>1083024229</v>
      </c>
      <c r="O362" s="251">
        <v>35</v>
      </c>
      <c r="P362" s="455">
        <v>45306</v>
      </c>
      <c r="Q362" s="203">
        <v>807300000</v>
      </c>
      <c r="R362" s="455">
        <v>45477</v>
      </c>
      <c r="S362" s="203">
        <f>+K362</f>
        <v>21533333</v>
      </c>
      <c r="T362" s="67" t="s">
        <v>66</v>
      </c>
      <c r="U362" s="86">
        <v>1082903415</v>
      </c>
      <c r="V362" s="72" t="s">
        <v>2281</v>
      </c>
      <c r="W362" s="461">
        <v>45477</v>
      </c>
      <c r="X362" s="461">
        <v>45477</v>
      </c>
      <c r="Y362" s="456" t="s">
        <v>74</v>
      </c>
      <c r="Z362" s="461">
        <v>45646</v>
      </c>
      <c r="AA362" s="251">
        <f t="shared" si="25"/>
        <v>169</v>
      </c>
      <c r="AB362" s="67">
        <v>0</v>
      </c>
      <c r="AC362" s="75">
        <v>0</v>
      </c>
      <c r="AD362" s="67">
        <v>0</v>
      </c>
      <c r="AE362" s="457" t="s">
        <v>74</v>
      </c>
      <c r="AF362" s="251">
        <f t="shared" si="26"/>
        <v>0</v>
      </c>
      <c r="AG362" s="67">
        <v>0</v>
      </c>
      <c r="AH362" s="67">
        <v>0</v>
      </c>
      <c r="AI362" s="457" t="s">
        <v>74</v>
      </c>
      <c r="AJ362" s="67">
        <v>0</v>
      </c>
      <c r="AK362" s="457" t="s">
        <v>74</v>
      </c>
      <c r="AL362" s="457" t="s">
        <v>74</v>
      </c>
      <c r="AM362" s="188">
        <f t="shared" si="27"/>
        <v>0</v>
      </c>
      <c r="AN362" s="463">
        <f>+K362+AC362-AH362</f>
        <v>21533333</v>
      </c>
      <c r="AO362" s="67" t="s">
        <v>66</v>
      </c>
      <c r="AP362" s="489">
        <v>21533333</v>
      </c>
      <c r="AQ362" s="67" t="s">
        <v>94</v>
      </c>
      <c r="AR362" s="74">
        <v>0</v>
      </c>
      <c r="AS362" s="457" t="s">
        <v>74</v>
      </c>
      <c r="AT362" s="496">
        <f t="shared" si="28"/>
        <v>15200000</v>
      </c>
      <c r="AU362" s="203">
        <v>6333333</v>
      </c>
      <c r="AV362" s="83">
        <f t="shared" si="29"/>
        <v>0.70588236386814807</v>
      </c>
      <c r="AW362" s="457" t="s">
        <v>74</v>
      </c>
      <c r="AX362" s="74" t="s">
        <v>95</v>
      </c>
      <c r="AY362" s="188" t="s">
        <v>3285</v>
      </c>
      <c r="AZ362" s="68" t="s">
        <v>66</v>
      </c>
      <c r="BA362" s="68" t="s">
        <v>66</v>
      </c>
    </row>
    <row r="363" spans="2:53" s="207" customFormat="1" ht="14.25" customHeight="1" x14ac:dyDescent="0.25">
      <c r="B363" s="68">
        <v>2024</v>
      </c>
      <c r="C363" s="68">
        <v>891780111</v>
      </c>
      <c r="D363" s="88" t="s">
        <v>64</v>
      </c>
      <c r="E363" s="74" t="s">
        <v>3286</v>
      </c>
      <c r="F363" s="188" t="s">
        <v>3287</v>
      </c>
      <c r="G363" s="314">
        <v>0</v>
      </c>
      <c r="H363" s="67" t="s">
        <v>72</v>
      </c>
      <c r="I363" s="68" t="s">
        <v>723</v>
      </c>
      <c r="J363" s="74" t="s">
        <v>3288</v>
      </c>
      <c r="K363" s="203">
        <v>22550000</v>
      </c>
      <c r="L363" s="68" t="s">
        <v>67</v>
      </c>
      <c r="M363" s="453" t="s">
        <v>2389</v>
      </c>
      <c r="N363" s="460">
        <v>85152793</v>
      </c>
      <c r="O363" s="251">
        <v>34</v>
      </c>
      <c r="P363" s="461">
        <v>45306</v>
      </c>
      <c r="Q363" s="463">
        <v>305400000</v>
      </c>
      <c r="R363" s="455">
        <v>45477</v>
      </c>
      <c r="S363" s="203">
        <f>+K363</f>
        <v>22550000</v>
      </c>
      <c r="T363" s="67" t="s">
        <v>66</v>
      </c>
      <c r="U363" s="86">
        <v>1082903415</v>
      </c>
      <c r="V363" s="72" t="s">
        <v>2281</v>
      </c>
      <c r="W363" s="461">
        <v>45477</v>
      </c>
      <c r="X363" s="461">
        <v>45477</v>
      </c>
      <c r="Y363" s="456" t="s">
        <v>74</v>
      </c>
      <c r="Z363" s="461">
        <v>45641</v>
      </c>
      <c r="AA363" s="251">
        <f t="shared" si="25"/>
        <v>164</v>
      </c>
      <c r="AB363" s="67">
        <v>0</v>
      </c>
      <c r="AC363" s="75">
        <v>0</v>
      </c>
      <c r="AD363" s="67">
        <v>0</v>
      </c>
      <c r="AE363" s="457" t="s">
        <v>74</v>
      </c>
      <c r="AF363" s="251">
        <f t="shared" si="26"/>
        <v>0</v>
      </c>
      <c r="AG363" s="67">
        <v>0</v>
      </c>
      <c r="AH363" s="67">
        <v>0</v>
      </c>
      <c r="AI363" s="457" t="s">
        <v>74</v>
      </c>
      <c r="AJ363" s="67">
        <v>0</v>
      </c>
      <c r="AK363" s="457" t="s">
        <v>74</v>
      </c>
      <c r="AL363" s="457" t="s">
        <v>74</v>
      </c>
      <c r="AM363" s="188">
        <f t="shared" si="27"/>
        <v>0</v>
      </c>
      <c r="AN363" s="463">
        <f>+K363+AC363-AH363</f>
        <v>22550000</v>
      </c>
      <c r="AO363" s="67" t="s">
        <v>66</v>
      </c>
      <c r="AP363" s="489">
        <v>22550000</v>
      </c>
      <c r="AQ363" s="67" t="s">
        <v>94</v>
      </c>
      <c r="AR363" s="74">
        <v>0</v>
      </c>
      <c r="AS363" s="457" t="s">
        <v>74</v>
      </c>
      <c r="AT363" s="496">
        <f t="shared" si="28"/>
        <v>16400000</v>
      </c>
      <c r="AU363" s="203">
        <v>6150000</v>
      </c>
      <c r="AV363" s="83">
        <f t="shared" si="29"/>
        <v>0.72727272727272729</v>
      </c>
      <c r="AW363" s="457" t="s">
        <v>74</v>
      </c>
      <c r="AX363" s="74" t="s">
        <v>95</v>
      </c>
      <c r="AY363" s="188" t="s">
        <v>3289</v>
      </c>
      <c r="AZ363" s="68" t="s">
        <v>66</v>
      </c>
      <c r="BA363" s="68" t="s">
        <v>66</v>
      </c>
    </row>
    <row r="364" spans="2:53" s="207" customFormat="1" ht="14.25" customHeight="1" x14ac:dyDescent="0.25">
      <c r="B364" s="68">
        <v>2024</v>
      </c>
      <c r="C364" s="68">
        <v>891780111</v>
      </c>
      <c r="D364" s="88" t="s">
        <v>64</v>
      </c>
      <c r="E364" s="74" t="s">
        <v>3290</v>
      </c>
      <c r="F364" s="188" t="s">
        <v>3291</v>
      </c>
      <c r="G364" s="314">
        <v>0</v>
      </c>
      <c r="H364" s="67" t="s">
        <v>72</v>
      </c>
      <c r="I364" s="68" t="s">
        <v>723</v>
      </c>
      <c r="J364" s="74" t="s">
        <v>3292</v>
      </c>
      <c r="K364" s="203">
        <v>20900000</v>
      </c>
      <c r="L364" s="68" t="s">
        <v>67</v>
      </c>
      <c r="M364" s="453" t="s">
        <v>3293</v>
      </c>
      <c r="N364" s="460">
        <v>1082875128</v>
      </c>
      <c r="O364" s="251">
        <v>34</v>
      </c>
      <c r="P364" s="461">
        <v>45306</v>
      </c>
      <c r="Q364" s="463">
        <v>305400000</v>
      </c>
      <c r="R364" s="455">
        <v>45477</v>
      </c>
      <c r="S364" s="203">
        <f>+K364</f>
        <v>20900000</v>
      </c>
      <c r="T364" s="67" t="s">
        <v>66</v>
      </c>
      <c r="U364" s="86">
        <v>1082903415</v>
      </c>
      <c r="V364" s="72" t="s">
        <v>2281</v>
      </c>
      <c r="W364" s="461">
        <v>45477</v>
      </c>
      <c r="X364" s="461">
        <v>45477</v>
      </c>
      <c r="Y364" s="456" t="s">
        <v>74</v>
      </c>
      <c r="Z364" s="461">
        <v>45641</v>
      </c>
      <c r="AA364" s="251">
        <f t="shared" si="25"/>
        <v>164</v>
      </c>
      <c r="AB364" s="67">
        <v>0</v>
      </c>
      <c r="AC364" s="75">
        <v>0</v>
      </c>
      <c r="AD364" s="67">
        <v>0</v>
      </c>
      <c r="AE364" s="457" t="s">
        <v>74</v>
      </c>
      <c r="AF364" s="251">
        <f t="shared" si="26"/>
        <v>0</v>
      </c>
      <c r="AG364" s="67">
        <v>0</v>
      </c>
      <c r="AH364" s="67">
        <v>0</v>
      </c>
      <c r="AI364" s="457" t="s">
        <v>74</v>
      </c>
      <c r="AJ364" s="67">
        <v>0</v>
      </c>
      <c r="AK364" s="457" t="s">
        <v>74</v>
      </c>
      <c r="AL364" s="457" t="s">
        <v>74</v>
      </c>
      <c r="AM364" s="188">
        <f t="shared" si="27"/>
        <v>0</v>
      </c>
      <c r="AN364" s="463">
        <f>+K364+AC364-AH364</f>
        <v>20900000</v>
      </c>
      <c r="AO364" s="67" t="s">
        <v>66</v>
      </c>
      <c r="AP364" s="489">
        <v>20900000</v>
      </c>
      <c r="AQ364" s="67" t="s">
        <v>94</v>
      </c>
      <c r="AR364" s="74">
        <v>0</v>
      </c>
      <c r="AS364" s="457" t="s">
        <v>74</v>
      </c>
      <c r="AT364" s="496">
        <f t="shared" si="28"/>
        <v>15200000</v>
      </c>
      <c r="AU364" s="203">
        <v>5700000</v>
      </c>
      <c r="AV364" s="83">
        <f t="shared" si="29"/>
        <v>0.72727272727272729</v>
      </c>
      <c r="AW364" s="457" t="s">
        <v>74</v>
      </c>
      <c r="AX364" s="74" t="s">
        <v>95</v>
      </c>
      <c r="AY364" s="188" t="s">
        <v>3294</v>
      </c>
      <c r="AZ364" s="68" t="s">
        <v>66</v>
      </c>
      <c r="BA364" s="68" t="s">
        <v>66</v>
      </c>
    </row>
    <row r="365" spans="2:53" s="207" customFormat="1" ht="14.25" customHeight="1" x14ac:dyDescent="0.25">
      <c r="B365" s="68">
        <v>2024</v>
      </c>
      <c r="C365" s="68">
        <v>891780111</v>
      </c>
      <c r="D365" s="88" t="s">
        <v>64</v>
      </c>
      <c r="E365" s="74" t="s">
        <v>3295</v>
      </c>
      <c r="F365" s="188" t="s">
        <v>3296</v>
      </c>
      <c r="G365" s="314">
        <v>0</v>
      </c>
      <c r="H365" s="67" t="s">
        <v>72</v>
      </c>
      <c r="I365" s="68" t="s">
        <v>723</v>
      </c>
      <c r="J365" s="74" t="s">
        <v>3297</v>
      </c>
      <c r="K365" s="203">
        <v>21533333</v>
      </c>
      <c r="L365" s="68" t="s">
        <v>67</v>
      </c>
      <c r="M365" s="453" t="s">
        <v>2311</v>
      </c>
      <c r="N365" s="460">
        <v>1083023702</v>
      </c>
      <c r="O365" s="251">
        <v>35</v>
      </c>
      <c r="P365" s="467" t="s">
        <v>3103</v>
      </c>
      <c r="Q365" s="203">
        <v>807300000</v>
      </c>
      <c r="R365" s="455">
        <v>45477</v>
      </c>
      <c r="S365" s="203">
        <f>+K365</f>
        <v>21533333</v>
      </c>
      <c r="T365" s="67" t="s">
        <v>66</v>
      </c>
      <c r="U365" s="86">
        <v>1082903415</v>
      </c>
      <c r="V365" s="72" t="s">
        <v>2281</v>
      </c>
      <c r="W365" s="461">
        <v>45477</v>
      </c>
      <c r="X365" s="461">
        <v>45477</v>
      </c>
      <c r="Y365" s="456" t="s">
        <v>74</v>
      </c>
      <c r="Z365" s="461">
        <v>45646</v>
      </c>
      <c r="AA365" s="251">
        <f t="shared" si="25"/>
        <v>169</v>
      </c>
      <c r="AB365" s="67">
        <v>0</v>
      </c>
      <c r="AC365" s="75">
        <v>0</v>
      </c>
      <c r="AD365" s="67">
        <v>0</v>
      </c>
      <c r="AE365" s="457" t="s">
        <v>74</v>
      </c>
      <c r="AF365" s="251">
        <f t="shared" si="26"/>
        <v>0</v>
      </c>
      <c r="AG365" s="67">
        <v>0</v>
      </c>
      <c r="AH365" s="67">
        <v>0</v>
      </c>
      <c r="AI365" s="457" t="s">
        <v>74</v>
      </c>
      <c r="AJ365" s="67">
        <v>0</v>
      </c>
      <c r="AK365" s="457" t="s">
        <v>74</v>
      </c>
      <c r="AL365" s="457" t="s">
        <v>74</v>
      </c>
      <c r="AM365" s="188">
        <f t="shared" si="27"/>
        <v>0</v>
      </c>
      <c r="AN365" s="463">
        <f>+K365+AC365-AH365</f>
        <v>21533333</v>
      </c>
      <c r="AO365" s="67" t="s">
        <v>66</v>
      </c>
      <c r="AP365" s="489">
        <v>21533333</v>
      </c>
      <c r="AQ365" s="67" t="s">
        <v>94</v>
      </c>
      <c r="AR365" s="74">
        <v>0</v>
      </c>
      <c r="AS365" s="457" t="s">
        <v>74</v>
      </c>
      <c r="AT365" s="496">
        <f t="shared" si="28"/>
        <v>15200000</v>
      </c>
      <c r="AU365" s="203">
        <v>6333333</v>
      </c>
      <c r="AV365" s="83">
        <f t="shared" si="29"/>
        <v>0.70588236386814807</v>
      </c>
      <c r="AW365" s="457" t="s">
        <v>74</v>
      </c>
      <c r="AX365" s="74" t="s">
        <v>95</v>
      </c>
      <c r="AY365" s="188" t="s">
        <v>3298</v>
      </c>
      <c r="AZ365" s="68" t="s">
        <v>66</v>
      </c>
      <c r="BA365" s="68" t="s">
        <v>66</v>
      </c>
    </row>
    <row r="366" spans="2:53" s="207" customFormat="1" ht="14.25" customHeight="1" x14ac:dyDescent="0.25">
      <c r="B366" s="68">
        <v>2024</v>
      </c>
      <c r="C366" s="68">
        <v>891780111</v>
      </c>
      <c r="D366" s="88" t="s">
        <v>64</v>
      </c>
      <c r="E366" s="74" t="s">
        <v>3299</v>
      </c>
      <c r="F366" s="188" t="s">
        <v>3300</v>
      </c>
      <c r="G366" s="314">
        <v>0</v>
      </c>
      <c r="H366" s="67" t="s">
        <v>72</v>
      </c>
      <c r="I366" s="68" t="s">
        <v>723</v>
      </c>
      <c r="J366" s="74" t="s">
        <v>3301</v>
      </c>
      <c r="K366" s="203">
        <v>21533333</v>
      </c>
      <c r="L366" s="68" t="s">
        <v>67</v>
      </c>
      <c r="M366" s="453" t="s">
        <v>2286</v>
      </c>
      <c r="N366" s="460">
        <v>1104435442</v>
      </c>
      <c r="O366" s="251">
        <v>35</v>
      </c>
      <c r="P366" s="467" t="s">
        <v>3103</v>
      </c>
      <c r="Q366" s="203">
        <v>807300000</v>
      </c>
      <c r="R366" s="455">
        <v>45477</v>
      </c>
      <c r="S366" s="203">
        <f>+K366</f>
        <v>21533333</v>
      </c>
      <c r="T366" s="67" t="s">
        <v>66</v>
      </c>
      <c r="U366" s="86">
        <v>1082903415</v>
      </c>
      <c r="V366" s="72" t="s">
        <v>2281</v>
      </c>
      <c r="W366" s="461">
        <v>45477</v>
      </c>
      <c r="X366" s="461">
        <v>45477</v>
      </c>
      <c r="Y366" s="456" t="s">
        <v>74</v>
      </c>
      <c r="Z366" s="461">
        <v>45646</v>
      </c>
      <c r="AA366" s="251">
        <f t="shared" si="25"/>
        <v>169</v>
      </c>
      <c r="AB366" s="67">
        <v>0</v>
      </c>
      <c r="AC366" s="75">
        <v>0</v>
      </c>
      <c r="AD366" s="67">
        <v>0</v>
      </c>
      <c r="AE366" s="457" t="s">
        <v>74</v>
      </c>
      <c r="AF366" s="251">
        <f t="shared" si="26"/>
        <v>0</v>
      </c>
      <c r="AG366" s="67">
        <v>0</v>
      </c>
      <c r="AH366" s="67">
        <v>0</v>
      </c>
      <c r="AI366" s="457" t="s">
        <v>74</v>
      </c>
      <c r="AJ366" s="67">
        <v>0</v>
      </c>
      <c r="AK366" s="457" t="s">
        <v>74</v>
      </c>
      <c r="AL366" s="457" t="s">
        <v>74</v>
      </c>
      <c r="AM366" s="188">
        <f t="shared" si="27"/>
        <v>0</v>
      </c>
      <c r="AN366" s="463">
        <f>+K366+AC366-AH366</f>
        <v>21533333</v>
      </c>
      <c r="AO366" s="67" t="s">
        <v>66</v>
      </c>
      <c r="AP366" s="489">
        <v>21533333</v>
      </c>
      <c r="AQ366" s="67" t="s">
        <v>94</v>
      </c>
      <c r="AR366" s="74">
        <v>0</v>
      </c>
      <c r="AS366" s="457" t="s">
        <v>74</v>
      </c>
      <c r="AT366" s="496">
        <f t="shared" si="28"/>
        <v>15200000</v>
      </c>
      <c r="AU366" s="203">
        <v>6333333</v>
      </c>
      <c r="AV366" s="83">
        <f t="shared" si="29"/>
        <v>0.70588236386814807</v>
      </c>
      <c r="AW366" s="457" t="s">
        <v>74</v>
      </c>
      <c r="AX366" s="74" t="s">
        <v>95</v>
      </c>
      <c r="AY366" s="188" t="s">
        <v>3302</v>
      </c>
      <c r="AZ366" s="68" t="s">
        <v>66</v>
      </c>
      <c r="BA366" s="68" t="s">
        <v>66</v>
      </c>
    </row>
    <row r="367" spans="2:53" s="207" customFormat="1" ht="14.25" customHeight="1" x14ac:dyDescent="0.25">
      <c r="B367" s="68">
        <v>2024</v>
      </c>
      <c r="C367" s="68">
        <v>891780111</v>
      </c>
      <c r="D367" s="88" t="s">
        <v>64</v>
      </c>
      <c r="E367" s="74" t="s">
        <v>3303</v>
      </c>
      <c r="F367" s="188" t="s">
        <v>3304</v>
      </c>
      <c r="G367" s="314">
        <v>0</v>
      </c>
      <c r="H367" s="67" t="s">
        <v>72</v>
      </c>
      <c r="I367" s="68" t="s">
        <v>723</v>
      </c>
      <c r="J367" s="74" t="s">
        <v>3305</v>
      </c>
      <c r="K367" s="203">
        <v>19016667</v>
      </c>
      <c r="L367" s="68" t="s">
        <v>67</v>
      </c>
      <c r="M367" s="453" t="s">
        <v>2509</v>
      </c>
      <c r="N367" s="460">
        <v>57463378</v>
      </c>
      <c r="O367" s="251">
        <v>184</v>
      </c>
      <c r="P367" s="461">
        <v>45321</v>
      </c>
      <c r="Q367" s="463">
        <v>210000000</v>
      </c>
      <c r="R367" s="455">
        <v>45477</v>
      </c>
      <c r="S367" s="203">
        <f>+K367</f>
        <v>19016667</v>
      </c>
      <c r="T367" s="67" t="s">
        <v>66</v>
      </c>
      <c r="U367" s="86">
        <v>77105457</v>
      </c>
      <c r="V367" s="72" t="s">
        <v>2025</v>
      </c>
      <c r="W367" s="461">
        <v>45477</v>
      </c>
      <c r="X367" s="461">
        <v>45477</v>
      </c>
      <c r="Y367" s="456" t="s">
        <v>74</v>
      </c>
      <c r="Z367" s="461">
        <v>45642</v>
      </c>
      <c r="AA367" s="251">
        <f t="shared" si="25"/>
        <v>165</v>
      </c>
      <c r="AB367" s="67">
        <v>0</v>
      </c>
      <c r="AC367" s="75">
        <v>0</v>
      </c>
      <c r="AD367" s="67">
        <v>0</v>
      </c>
      <c r="AE367" s="457" t="s">
        <v>74</v>
      </c>
      <c r="AF367" s="251">
        <f t="shared" si="26"/>
        <v>0</v>
      </c>
      <c r="AG367" s="67">
        <v>0</v>
      </c>
      <c r="AH367" s="67">
        <v>0</v>
      </c>
      <c r="AI367" s="457" t="s">
        <v>74</v>
      </c>
      <c r="AJ367" s="67">
        <v>0</v>
      </c>
      <c r="AK367" s="457" t="s">
        <v>74</v>
      </c>
      <c r="AL367" s="457" t="s">
        <v>74</v>
      </c>
      <c r="AM367" s="188">
        <f t="shared" si="27"/>
        <v>0</v>
      </c>
      <c r="AN367" s="463">
        <f>+K367+AC367-AH367</f>
        <v>19016667</v>
      </c>
      <c r="AO367" s="67" t="s">
        <v>66</v>
      </c>
      <c r="AP367" s="489">
        <v>19016667</v>
      </c>
      <c r="AQ367" s="67" t="s">
        <v>94</v>
      </c>
      <c r="AR367" s="74">
        <v>0</v>
      </c>
      <c r="AS367" s="457" t="s">
        <v>74</v>
      </c>
      <c r="AT367" s="496">
        <f t="shared" si="28"/>
        <v>13650000</v>
      </c>
      <c r="AU367" s="203">
        <v>5366667</v>
      </c>
      <c r="AV367" s="83">
        <f t="shared" si="29"/>
        <v>0.71779139846114992</v>
      </c>
      <c r="AW367" s="457" t="s">
        <v>74</v>
      </c>
      <c r="AX367" s="74" t="s">
        <v>95</v>
      </c>
      <c r="AY367" s="188" t="s">
        <v>3306</v>
      </c>
      <c r="AZ367" s="68" t="s">
        <v>66</v>
      </c>
      <c r="BA367" s="68" t="s">
        <v>66</v>
      </c>
    </row>
    <row r="368" spans="2:53" s="207" customFormat="1" ht="14.25" customHeight="1" x14ac:dyDescent="0.25">
      <c r="B368" s="68">
        <v>2024</v>
      </c>
      <c r="C368" s="68">
        <v>891780111</v>
      </c>
      <c r="D368" s="88" t="s">
        <v>64</v>
      </c>
      <c r="E368" s="74" t="s">
        <v>3307</v>
      </c>
      <c r="F368" s="188" t="s">
        <v>3308</v>
      </c>
      <c r="G368" s="314">
        <v>0</v>
      </c>
      <c r="H368" s="67" t="s">
        <v>72</v>
      </c>
      <c r="I368" s="68" t="s">
        <v>723</v>
      </c>
      <c r="J368" s="74" t="s">
        <v>3309</v>
      </c>
      <c r="K368" s="203">
        <v>22800000</v>
      </c>
      <c r="L368" s="68" t="s">
        <v>67</v>
      </c>
      <c r="M368" s="453" t="s">
        <v>2223</v>
      </c>
      <c r="N368" s="460">
        <v>1082374545</v>
      </c>
      <c r="O368" s="251">
        <v>35</v>
      </c>
      <c r="P368" s="467" t="s">
        <v>3103</v>
      </c>
      <c r="Q368" s="203">
        <v>807300000</v>
      </c>
      <c r="R368" s="455">
        <v>45477</v>
      </c>
      <c r="S368" s="203">
        <f>+K368</f>
        <v>22800000</v>
      </c>
      <c r="T368" s="67" t="s">
        <v>66</v>
      </c>
      <c r="U368" s="86">
        <v>57461852</v>
      </c>
      <c r="V368" s="72" t="s">
        <v>1487</v>
      </c>
      <c r="W368" s="461">
        <v>45477</v>
      </c>
      <c r="X368" s="461">
        <v>45477</v>
      </c>
      <c r="Y368" s="456" t="s">
        <v>74</v>
      </c>
      <c r="Z368" s="461">
        <v>45655</v>
      </c>
      <c r="AA368" s="251">
        <f t="shared" si="25"/>
        <v>178</v>
      </c>
      <c r="AB368" s="67">
        <v>0</v>
      </c>
      <c r="AC368" s="75">
        <v>0</v>
      </c>
      <c r="AD368" s="67">
        <v>0</v>
      </c>
      <c r="AE368" s="457" t="s">
        <v>74</v>
      </c>
      <c r="AF368" s="251">
        <f t="shared" si="26"/>
        <v>0</v>
      </c>
      <c r="AG368" s="67">
        <v>0</v>
      </c>
      <c r="AH368" s="67">
        <v>0</v>
      </c>
      <c r="AI368" s="457" t="s">
        <v>74</v>
      </c>
      <c r="AJ368" s="67">
        <v>0</v>
      </c>
      <c r="AK368" s="457" t="s">
        <v>74</v>
      </c>
      <c r="AL368" s="457" t="s">
        <v>74</v>
      </c>
      <c r="AM368" s="188">
        <f t="shared" si="27"/>
        <v>0</v>
      </c>
      <c r="AN368" s="463">
        <f>+K368+AC368-AH368</f>
        <v>22800000</v>
      </c>
      <c r="AO368" s="67" t="s">
        <v>66</v>
      </c>
      <c r="AP368" s="489">
        <v>22800000</v>
      </c>
      <c r="AQ368" s="67" t="s">
        <v>94</v>
      </c>
      <c r="AR368" s="74">
        <v>0</v>
      </c>
      <c r="AS368" s="457" t="s">
        <v>74</v>
      </c>
      <c r="AT368" s="496">
        <f t="shared" si="28"/>
        <v>15200000</v>
      </c>
      <c r="AU368" s="203">
        <v>7600000</v>
      </c>
      <c r="AV368" s="83">
        <f t="shared" si="29"/>
        <v>0.66666666666666663</v>
      </c>
      <c r="AW368" s="457" t="s">
        <v>74</v>
      </c>
      <c r="AX368" s="74" t="s">
        <v>95</v>
      </c>
      <c r="AY368" s="188" t="s">
        <v>3310</v>
      </c>
      <c r="AZ368" s="68" t="s">
        <v>66</v>
      </c>
      <c r="BA368" s="68" t="s">
        <v>66</v>
      </c>
    </row>
    <row r="369" spans="2:53" s="207" customFormat="1" ht="14.25" customHeight="1" x14ac:dyDescent="0.25">
      <c r="B369" s="68">
        <v>2024</v>
      </c>
      <c r="C369" s="68">
        <v>891780111</v>
      </c>
      <c r="D369" s="88" t="s">
        <v>64</v>
      </c>
      <c r="E369" s="74" t="s">
        <v>3311</v>
      </c>
      <c r="F369" s="188" t="s">
        <v>3312</v>
      </c>
      <c r="G369" s="314">
        <v>0</v>
      </c>
      <c r="H369" s="67" t="s">
        <v>72</v>
      </c>
      <c r="I369" s="68" t="s">
        <v>723</v>
      </c>
      <c r="J369" s="74" t="s">
        <v>3313</v>
      </c>
      <c r="K369" s="203">
        <v>22800000</v>
      </c>
      <c r="L369" s="68" t="s">
        <v>67</v>
      </c>
      <c r="M369" s="453" t="s">
        <v>3314</v>
      </c>
      <c r="N369" s="460">
        <v>1084788615</v>
      </c>
      <c r="O369" s="251">
        <v>35</v>
      </c>
      <c r="P369" s="467" t="s">
        <v>3103</v>
      </c>
      <c r="Q369" s="203">
        <v>807300000</v>
      </c>
      <c r="R369" s="455">
        <v>45477</v>
      </c>
      <c r="S369" s="203">
        <f>+K369</f>
        <v>22800000</v>
      </c>
      <c r="T369" s="67" t="s">
        <v>66</v>
      </c>
      <c r="U369" s="86">
        <v>57461852</v>
      </c>
      <c r="V369" s="72" t="s">
        <v>1487</v>
      </c>
      <c r="W369" s="461">
        <v>45477</v>
      </c>
      <c r="X369" s="461">
        <v>45477</v>
      </c>
      <c r="Y369" s="456" t="s">
        <v>74</v>
      </c>
      <c r="Z369" s="461">
        <v>45655</v>
      </c>
      <c r="AA369" s="251">
        <f t="shared" si="25"/>
        <v>178</v>
      </c>
      <c r="AB369" s="67">
        <v>0</v>
      </c>
      <c r="AC369" s="75">
        <v>0</v>
      </c>
      <c r="AD369" s="67">
        <v>0</v>
      </c>
      <c r="AE369" s="457" t="s">
        <v>74</v>
      </c>
      <c r="AF369" s="251">
        <f t="shared" si="26"/>
        <v>0</v>
      </c>
      <c r="AG369" s="67">
        <v>0</v>
      </c>
      <c r="AH369" s="67">
        <v>0</v>
      </c>
      <c r="AI369" s="457" t="s">
        <v>74</v>
      </c>
      <c r="AJ369" s="67">
        <v>0</v>
      </c>
      <c r="AK369" s="457" t="s">
        <v>74</v>
      </c>
      <c r="AL369" s="457" t="s">
        <v>74</v>
      </c>
      <c r="AM369" s="188">
        <f t="shared" si="27"/>
        <v>0</v>
      </c>
      <c r="AN369" s="463">
        <f>+K369+AC369-AH369</f>
        <v>22800000</v>
      </c>
      <c r="AO369" s="67" t="s">
        <v>66</v>
      </c>
      <c r="AP369" s="489">
        <v>22800000</v>
      </c>
      <c r="AQ369" s="67" t="s">
        <v>94</v>
      </c>
      <c r="AR369" s="74">
        <v>0</v>
      </c>
      <c r="AS369" s="457" t="s">
        <v>74</v>
      </c>
      <c r="AT369" s="496">
        <f t="shared" si="28"/>
        <v>15200000</v>
      </c>
      <c r="AU369" s="203">
        <v>7600000</v>
      </c>
      <c r="AV369" s="83">
        <f t="shared" si="29"/>
        <v>0.66666666666666663</v>
      </c>
      <c r="AW369" s="457" t="s">
        <v>74</v>
      </c>
      <c r="AX369" s="74" t="s">
        <v>95</v>
      </c>
      <c r="AY369" s="188" t="s">
        <v>3315</v>
      </c>
      <c r="AZ369" s="68" t="s">
        <v>66</v>
      </c>
      <c r="BA369" s="68" t="s">
        <v>66</v>
      </c>
    </row>
    <row r="370" spans="2:53" s="207" customFormat="1" ht="14.25" customHeight="1" x14ac:dyDescent="0.25">
      <c r="B370" s="68">
        <v>2024</v>
      </c>
      <c r="C370" s="68">
        <v>891780111</v>
      </c>
      <c r="D370" s="88" t="s">
        <v>64</v>
      </c>
      <c r="E370" s="74" t="s">
        <v>3316</v>
      </c>
      <c r="F370" s="188" t="s">
        <v>3317</v>
      </c>
      <c r="G370" s="314">
        <v>0</v>
      </c>
      <c r="H370" s="67" t="s">
        <v>72</v>
      </c>
      <c r="I370" s="68" t="s">
        <v>723</v>
      </c>
      <c r="J370" s="74" t="s">
        <v>3318</v>
      </c>
      <c r="K370" s="203">
        <v>6300000</v>
      </c>
      <c r="L370" s="68" t="s">
        <v>67</v>
      </c>
      <c r="M370" s="453" t="s">
        <v>3319</v>
      </c>
      <c r="N370" s="460">
        <v>1082856383</v>
      </c>
      <c r="O370" s="251">
        <v>1469</v>
      </c>
      <c r="P370" s="461">
        <v>45470</v>
      </c>
      <c r="Q370" s="463">
        <v>36000000</v>
      </c>
      <c r="R370" s="455">
        <v>45477</v>
      </c>
      <c r="S370" s="203">
        <f>+K370</f>
        <v>6300000</v>
      </c>
      <c r="T370" s="67" t="s">
        <v>66</v>
      </c>
      <c r="U370" s="86">
        <v>63563343</v>
      </c>
      <c r="V370" s="72" t="s">
        <v>2435</v>
      </c>
      <c r="W370" s="461">
        <v>45477</v>
      </c>
      <c r="X370" s="461">
        <v>45477</v>
      </c>
      <c r="Y370" s="456" t="s">
        <v>74</v>
      </c>
      <c r="Z370" s="461">
        <v>45534</v>
      </c>
      <c r="AA370" s="251">
        <f t="shared" si="25"/>
        <v>57</v>
      </c>
      <c r="AB370" s="67">
        <v>0</v>
      </c>
      <c r="AC370" s="75">
        <v>0</v>
      </c>
      <c r="AD370" s="67">
        <v>0</v>
      </c>
      <c r="AE370" s="457" t="s">
        <v>74</v>
      </c>
      <c r="AF370" s="251">
        <f t="shared" si="26"/>
        <v>0</v>
      </c>
      <c r="AG370" s="67">
        <v>0</v>
      </c>
      <c r="AH370" s="67">
        <v>0</v>
      </c>
      <c r="AI370" s="457" t="s">
        <v>74</v>
      </c>
      <c r="AJ370" s="67">
        <v>0</v>
      </c>
      <c r="AK370" s="457" t="s">
        <v>74</v>
      </c>
      <c r="AL370" s="457" t="s">
        <v>74</v>
      </c>
      <c r="AM370" s="188">
        <f t="shared" si="27"/>
        <v>0</v>
      </c>
      <c r="AN370" s="463">
        <f>+K370+AC370-AH370</f>
        <v>6300000</v>
      </c>
      <c r="AO370" s="67" t="s">
        <v>94</v>
      </c>
      <c r="AP370" s="489">
        <v>0</v>
      </c>
      <c r="AQ370" s="67" t="s">
        <v>94</v>
      </c>
      <c r="AR370" s="74">
        <v>0</v>
      </c>
      <c r="AS370" s="457" t="s">
        <v>74</v>
      </c>
      <c r="AT370" s="496">
        <f t="shared" si="28"/>
        <v>0</v>
      </c>
      <c r="AU370" s="203">
        <v>6300000</v>
      </c>
      <c r="AV370" s="83">
        <f t="shared" si="29"/>
        <v>0</v>
      </c>
      <c r="AW370" s="457" t="s">
        <v>74</v>
      </c>
      <c r="AX370" s="74" t="s">
        <v>95</v>
      </c>
      <c r="AY370" s="188" t="s">
        <v>3320</v>
      </c>
      <c r="AZ370" s="68" t="s">
        <v>66</v>
      </c>
      <c r="BA370" s="68" t="s">
        <v>66</v>
      </c>
    </row>
    <row r="371" spans="2:53" s="207" customFormat="1" ht="14.25" customHeight="1" x14ac:dyDescent="0.25">
      <c r="B371" s="68">
        <v>2024</v>
      </c>
      <c r="C371" s="68">
        <v>891780111</v>
      </c>
      <c r="D371" s="88" t="s">
        <v>64</v>
      </c>
      <c r="E371" s="74" t="s">
        <v>3321</v>
      </c>
      <c r="F371" s="188" t="s">
        <v>3322</v>
      </c>
      <c r="G371" s="314">
        <v>0</v>
      </c>
      <c r="H371" s="67" t="s">
        <v>72</v>
      </c>
      <c r="I371" s="68" t="s">
        <v>723</v>
      </c>
      <c r="J371" s="74" t="s">
        <v>3323</v>
      </c>
      <c r="K371" s="203">
        <v>11232000</v>
      </c>
      <c r="L371" s="68" t="s">
        <v>67</v>
      </c>
      <c r="M371" s="453" t="s">
        <v>2750</v>
      </c>
      <c r="N371" s="460">
        <v>1082943581</v>
      </c>
      <c r="O371" s="251">
        <v>235</v>
      </c>
      <c r="P371" s="461">
        <v>45323</v>
      </c>
      <c r="Q371" s="463">
        <v>674900000</v>
      </c>
      <c r="R371" s="455">
        <v>45477</v>
      </c>
      <c r="S371" s="203">
        <f>+K371</f>
        <v>11232000</v>
      </c>
      <c r="T371" s="67" t="s">
        <v>66</v>
      </c>
      <c r="U371" s="86">
        <v>57461852</v>
      </c>
      <c r="V371" s="72" t="s">
        <v>1487</v>
      </c>
      <c r="W371" s="461">
        <v>45477</v>
      </c>
      <c r="X371" s="461">
        <v>45477</v>
      </c>
      <c r="Y371" s="456" t="s">
        <v>74</v>
      </c>
      <c r="Z371" s="461">
        <v>45577</v>
      </c>
      <c r="AA371" s="251">
        <f t="shared" si="25"/>
        <v>100</v>
      </c>
      <c r="AB371" s="67">
        <v>0</v>
      </c>
      <c r="AC371" s="75">
        <v>0</v>
      </c>
      <c r="AD371" s="67">
        <v>0</v>
      </c>
      <c r="AE371" s="457" t="s">
        <v>74</v>
      </c>
      <c r="AF371" s="251">
        <f t="shared" si="26"/>
        <v>0</v>
      </c>
      <c r="AG371" s="67">
        <v>0</v>
      </c>
      <c r="AH371" s="67">
        <v>0</v>
      </c>
      <c r="AI371" s="457" t="s">
        <v>74</v>
      </c>
      <c r="AJ371" s="67">
        <v>0</v>
      </c>
      <c r="AK371" s="457" t="s">
        <v>74</v>
      </c>
      <c r="AL371" s="457" t="s">
        <v>74</v>
      </c>
      <c r="AM371" s="188">
        <f t="shared" si="27"/>
        <v>0</v>
      </c>
      <c r="AN371" s="463">
        <f>+K371+AC371-AH371</f>
        <v>11232000</v>
      </c>
      <c r="AO371" s="67" t="s">
        <v>94</v>
      </c>
      <c r="AP371" s="489">
        <v>0</v>
      </c>
      <c r="AQ371" s="67" t="s">
        <v>94</v>
      </c>
      <c r="AR371" s="74">
        <v>0</v>
      </c>
      <c r="AS371" s="457" t="s">
        <v>74</v>
      </c>
      <c r="AT371" s="496">
        <f t="shared" si="28"/>
        <v>11232000</v>
      </c>
      <c r="AU371" s="203">
        <v>0</v>
      </c>
      <c r="AV371" s="83">
        <f t="shared" si="29"/>
        <v>1</v>
      </c>
      <c r="AW371" s="457" t="s">
        <v>74</v>
      </c>
      <c r="AX371" s="74" t="s">
        <v>95</v>
      </c>
      <c r="AY371" s="188" t="s">
        <v>3324</v>
      </c>
      <c r="AZ371" s="68" t="s">
        <v>66</v>
      </c>
      <c r="BA371" s="68" t="s">
        <v>66</v>
      </c>
    </row>
    <row r="372" spans="2:53" s="207" customFormat="1" ht="14.25" customHeight="1" x14ac:dyDescent="0.25">
      <c r="B372" s="68">
        <v>2024</v>
      </c>
      <c r="C372" s="68">
        <v>891780111</v>
      </c>
      <c r="D372" s="88" t="s">
        <v>64</v>
      </c>
      <c r="E372" s="74" t="s">
        <v>3325</v>
      </c>
      <c r="F372" s="188" t="s">
        <v>3326</v>
      </c>
      <c r="G372" s="314">
        <v>0</v>
      </c>
      <c r="H372" s="67" t="s">
        <v>72</v>
      </c>
      <c r="I372" s="68" t="s">
        <v>723</v>
      </c>
      <c r="J372" s="74" t="s">
        <v>3327</v>
      </c>
      <c r="K372" s="203">
        <v>22800000</v>
      </c>
      <c r="L372" s="68" t="s">
        <v>67</v>
      </c>
      <c r="M372" s="453" t="s">
        <v>2239</v>
      </c>
      <c r="N372" s="460">
        <v>57422539</v>
      </c>
      <c r="O372" s="251">
        <v>35</v>
      </c>
      <c r="P372" s="467" t="s">
        <v>3103</v>
      </c>
      <c r="Q372" s="203">
        <v>807300000</v>
      </c>
      <c r="R372" s="455">
        <v>45477</v>
      </c>
      <c r="S372" s="203">
        <f>+K372</f>
        <v>22800000</v>
      </c>
      <c r="T372" s="67" t="s">
        <v>66</v>
      </c>
      <c r="U372" s="86">
        <v>72004252</v>
      </c>
      <c r="V372" s="72" t="s">
        <v>3328</v>
      </c>
      <c r="W372" s="461">
        <v>45477</v>
      </c>
      <c r="X372" s="461">
        <v>45477</v>
      </c>
      <c r="Y372" s="456" t="s">
        <v>74</v>
      </c>
      <c r="Z372" s="461">
        <v>45655</v>
      </c>
      <c r="AA372" s="251">
        <f t="shared" si="25"/>
        <v>178</v>
      </c>
      <c r="AB372" s="67">
        <v>0</v>
      </c>
      <c r="AC372" s="75">
        <v>0</v>
      </c>
      <c r="AD372" s="67">
        <v>0</v>
      </c>
      <c r="AE372" s="457" t="s">
        <v>74</v>
      </c>
      <c r="AF372" s="251">
        <f t="shared" si="26"/>
        <v>0</v>
      </c>
      <c r="AG372" s="67">
        <v>0</v>
      </c>
      <c r="AH372" s="67">
        <v>0</v>
      </c>
      <c r="AI372" s="457" t="s">
        <v>74</v>
      </c>
      <c r="AJ372" s="67">
        <v>0</v>
      </c>
      <c r="AK372" s="457" t="s">
        <v>74</v>
      </c>
      <c r="AL372" s="457" t="s">
        <v>74</v>
      </c>
      <c r="AM372" s="188">
        <f t="shared" si="27"/>
        <v>0</v>
      </c>
      <c r="AN372" s="463">
        <f>+K372+AC372-AH372</f>
        <v>22800000</v>
      </c>
      <c r="AO372" s="67" t="s">
        <v>66</v>
      </c>
      <c r="AP372" s="489">
        <v>22800000</v>
      </c>
      <c r="AQ372" s="67" t="s">
        <v>94</v>
      </c>
      <c r="AR372" s="74">
        <v>0</v>
      </c>
      <c r="AS372" s="457" t="s">
        <v>74</v>
      </c>
      <c r="AT372" s="496">
        <f t="shared" si="28"/>
        <v>15200000</v>
      </c>
      <c r="AU372" s="203">
        <v>7600000</v>
      </c>
      <c r="AV372" s="83">
        <f t="shared" si="29"/>
        <v>0.66666666666666663</v>
      </c>
      <c r="AW372" s="457" t="s">
        <v>74</v>
      </c>
      <c r="AX372" s="74" t="s">
        <v>95</v>
      </c>
      <c r="AY372" s="188" t="s">
        <v>3329</v>
      </c>
      <c r="AZ372" s="68" t="s">
        <v>66</v>
      </c>
      <c r="BA372" s="68" t="s">
        <v>66</v>
      </c>
    </row>
    <row r="373" spans="2:53" s="207" customFormat="1" ht="14.25" customHeight="1" x14ac:dyDescent="0.25">
      <c r="B373" s="68">
        <v>2024</v>
      </c>
      <c r="C373" s="68">
        <v>891780111</v>
      </c>
      <c r="D373" s="88" t="s">
        <v>64</v>
      </c>
      <c r="E373" s="74" t="s">
        <v>3330</v>
      </c>
      <c r="F373" s="188" t="s">
        <v>3331</v>
      </c>
      <c r="G373" s="314">
        <v>0</v>
      </c>
      <c r="H373" s="67" t="s">
        <v>72</v>
      </c>
      <c r="I373" s="68" t="s">
        <v>723</v>
      </c>
      <c r="J373" s="74" t="s">
        <v>3332</v>
      </c>
      <c r="K373" s="203">
        <v>9600000</v>
      </c>
      <c r="L373" s="68" t="s">
        <v>67</v>
      </c>
      <c r="M373" s="453" t="s">
        <v>2715</v>
      </c>
      <c r="N373" s="460">
        <v>1018410559</v>
      </c>
      <c r="O373" s="251">
        <v>441</v>
      </c>
      <c r="P373" s="461">
        <v>45344</v>
      </c>
      <c r="Q373" s="463">
        <v>270522388</v>
      </c>
      <c r="R373" s="455">
        <v>45478</v>
      </c>
      <c r="S373" s="203">
        <f>+K373</f>
        <v>9600000</v>
      </c>
      <c r="T373" s="67" t="s">
        <v>66</v>
      </c>
      <c r="U373" s="86">
        <v>7597888</v>
      </c>
      <c r="V373" s="72" t="s">
        <v>1771</v>
      </c>
      <c r="W373" s="461">
        <v>45478</v>
      </c>
      <c r="X373" s="461">
        <v>45478</v>
      </c>
      <c r="Y373" s="456" t="s">
        <v>74</v>
      </c>
      <c r="Z373" s="461">
        <v>45569</v>
      </c>
      <c r="AA373" s="251">
        <f t="shared" si="25"/>
        <v>91</v>
      </c>
      <c r="AB373" s="67">
        <v>0</v>
      </c>
      <c r="AC373" s="75">
        <v>0</v>
      </c>
      <c r="AD373" s="67">
        <v>0</v>
      </c>
      <c r="AE373" s="457" t="s">
        <v>74</v>
      </c>
      <c r="AF373" s="251">
        <f t="shared" si="26"/>
        <v>0</v>
      </c>
      <c r="AG373" s="67">
        <v>0</v>
      </c>
      <c r="AH373" s="67">
        <v>0</v>
      </c>
      <c r="AI373" s="457" t="s">
        <v>74</v>
      </c>
      <c r="AJ373" s="67">
        <v>0</v>
      </c>
      <c r="AK373" s="457" t="s">
        <v>74</v>
      </c>
      <c r="AL373" s="457" t="s">
        <v>74</v>
      </c>
      <c r="AM373" s="188">
        <f t="shared" si="27"/>
        <v>0</v>
      </c>
      <c r="AN373" s="463">
        <f>+K373+AC373-AH373</f>
        <v>9600000</v>
      </c>
      <c r="AO373" s="67" t="s">
        <v>94</v>
      </c>
      <c r="AP373" s="489">
        <v>0</v>
      </c>
      <c r="AQ373" s="67" t="s">
        <v>94</v>
      </c>
      <c r="AR373" s="74">
        <v>0</v>
      </c>
      <c r="AS373" s="457" t="s">
        <v>74</v>
      </c>
      <c r="AT373" s="496">
        <f t="shared" si="28"/>
        <v>9600000</v>
      </c>
      <c r="AU373" s="203">
        <v>0</v>
      </c>
      <c r="AV373" s="83">
        <f t="shared" si="29"/>
        <v>1</v>
      </c>
      <c r="AW373" s="457" t="s">
        <v>74</v>
      </c>
      <c r="AX373" s="74" t="s">
        <v>95</v>
      </c>
      <c r="AY373" s="188" t="s">
        <v>3333</v>
      </c>
      <c r="AZ373" s="68" t="s">
        <v>66</v>
      </c>
      <c r="BA373" s="68" t="s">
        <v>66</v>
      </c>
    </row>
    <row r="374" spans="2:53" s="207" customFormat="1" ht="14.25" customHeight="1" x14ac:dyDescent="0.25">
      <c r="B374" s="68">
        <v>2024</v>
      </c>
      <c r="C374" s="68">
        <v>891780111</v>
      </c>
      <c r="D374" s="88" t="s">
        <v>64</v>
      </c>
      <c r="E374" s="74" t="s">
        <v>3334</v>
      </c>
      <c r="F374" s="188" t="s">
        <v>3335</v>
      </c>
      <c r="G374" s="314">
        <v>0</v>
      </c>
      <c r="H374" s="67" t="s">
        <v>72</v>
      </c>
      <c r="I374" s="68" t="s">
        <v>723</v>
      </c>
      <c r="J374" s="74" t="s">
        <v>3336</v>
      </c>
      <c r="K374" s="203">
        <v>8500000</v>
      </c>
      <c r="L374" s="68" t="s">
        <v>67</v>
      </c>
      <c r="M374" s="453" t="s">
        <v>3337</v>
      </c>
      <c r="N374" s="460">
        <v>1065647873</v>
      </c>
      <c r="O374" s="251">
        <v>1378</v>
      </c>
      <c r="P374" s="461">
        <v>45461</v>
      </c>
      <c r="Q374" s="463">
        <v>140880000</v>
      </c>
      <c r="R374" s="455">
        <v>45478</v>
      </c>
      <c r="S374" s="203">
        <f>+K374</f>
        <v>8500000</v>
      </c>
      <c r="T374" s="67" t="s">
        <v>66</v>
      </c>
      <c r="U374" s="86">
        <v>7634684</v>
      </c>
      <c r="V374" s="72" t="s">
        <v>3338</v>
      </c>
      <c r="W374" s="461">
        <v>45478</v>
      </c>
      <c r="X374" s="461">
        <v>45478</v>
      </c>
      <c r="Y374" s="456" t="s">
        <v>74</v>
      </c>
      <c r="Z374" s="461">
        <v>45569</v>
      </c>
      <c r="AA374" s="251">
        <f t="shared" si="25"/>
        <v>91</v>
      </c>
      <c r="AB374" s="67">
        <v>0</v>
      </c>
      <c r="AC374" s="75">
        <v>0</v>
      </c>
      <c r="AD374" s="67">
        <v>0</v>
      </c>
      <c r="AE374" s="457" t="s">
        <v>74</v>
      </c>
      <c r="AF374" s="251">
        <f t="shared" si="26"/>
        <v>0</v>
      </c>
      <c r="AG374" s="67">
        <v>0</v>
      </c>
      <c r="AH374" s="67">
        <v>0</v>
      </c>
      <c r="AI374" s="457" t="s">
        <v>74</v>
      </c>
      <c r="AJ374" s="67">
        <v>0</v>
      </c>
      <c r="AK374" s="457" t="s">
        <v>74</v>
      </c>
      <c r="AL374" s="457" t="s">
        <v>74</v>
      </c>
      <c r="AM374" s="188">
        <f t="shared" si="27"/>
        <v>0</v>
      </c>
      <c r="AN374" s="463">
        <f>+K374+AC374-AH374</f>
        <v>8500000</v>
      </c>
      <c r="AO374" s="67" t="s">
        <v>66</v>
      </c>
      <c r="AP374" s="489">
        <v>8500000</v>
      </c>
      <c r="AQ374" s="67" t="s">
        <v>94</v>
      </c>
      <c r="AR374" s="74">
        <v>0</v>
      </c>
      <c r="AS374" s="457" t="s">
        <v>74</v>
      </c>
      <c r="AT374" s="496">
        <f t="shared" si="28"/>
        <v>5666000</v>
      </c>
      <c r="AU374" s="203">
        <v>2834000</v>
      </c>
      <c r="AV374" s="83">
        <f t="shared" si="29"/>
        <v>0.66658823529411759</v>
      </c>
      <c r="AW374" s="457" t="s">
        <v>74</v>
      </c>
      <c r="AX374" s="74" t="s">
        <v>95</v>
      </c>
      <c r="AY374" s="188" t="s">
        <v>3339</v>
      </c>
      <c r="AZ374" s="68" t="s">
        <v>66</v>
      </c>
      <c r="BA374" s="68" t="s">
        <v>66</v>
      </c>
    </row>
    <row r="375" spans="2:53" s="207" customFormat="1" ht="14.25" customHeight="1" x14ac:dyDescent="0.25">
      <c r="B375" s="68">
        <v>2024</v>
      </c>
      <c r="C375" s="68">
        <v>891780111</v>
      </c>
      <c r="D375" s="88" t="s">
        <v>64</v>
      </c>
      <c r="E375" s="74" t="s">
        <v>3340</v>
      </c>
      <c r="F375" s="188" t="s">
        <v>3341</v>
      </c>
      <c r="G375" s="314">
        <v>0</v>
      </c>
      <c r="H375" s="67" t="s">
        <v>72</v>
      </c>
      <c r="I375" s="68" t="s">
        <v>723</v>
      </c>
      <c r="J375" s="74" t="s">
        <v>3342</v>
      </c>
      <c r="K375" s="203">
        <v>15800000</v>
      </c>
      <c r="L375" s="68" t="s">
        <v>67</v>
      </c>
      <c r="M375" s="453" t="s">
        <v>2953</v>
      </c>
      <c r="N375" s="460">
        <v>1083022620</v>
      </c>
      <c r="O375" s="251">
        <v>34</v>
      </c>
      <c r="P375" s="461">
        <v>45306</v>
      </c>
      <c r="Q375" s="463">
        <v>305400000</v>
      </c>
      <c r="R375" s="455">
        <v>45481</v>
      </c>
      <c r="S375" s="203">
        <f>+K375</f>
        <v>15800000</v>
      </c>
      <c r="T375" s="67" t="s">
        <v>66</v>
      </c>
      <c r="U375" s="86">
        <v>1082903415</v>
      </c>
      <c r="V375" s="72" t="s">
        <v>2281</v>
      </c>
      <c r="W375" s="461">
        <v>45481</v>
      </c>
      <c r="X375" s="461">
        <v>45481</v>
      </c>
      <c r="Y375" s="456" t="s">
        <v>74</v>
      </c>
      <c r="Z375" s="461">
        <v>45641</v>
      </c>
      <c r="AA375" s="251">
        <f t="shared" si="25"/>
        <v>160</v>
      </c>
      <c r="AB375" s="67">
        <v>0</v>
      </c>
      <c r="AC375" s="75">
        <v>0</v>
      </c>
      <c r="AD375" s="67">
        <v>0</v>
      </c>
      <c r="AE375" s="457" t="s">
        <v>74</v>
      </c>
      <c r="AF375" s="251">
        <f t="shared" si="26"/>
        <v>0</v>
      </c>
      <c r="AG375" s="67">
        <v>0</v>
      </c>
      <c r="AH375" s="67">
        <v>0</v>
      </c>
      <c r="AI375" s="457" t="s">
        <v>74</v>
      </c>
      <c r="AJ375" s="67">
        <v>0</v>
      </c>
      <c r="AK375" s="457" t="s">
        <v>74</v>
      </c>
      <c r="AL375" s="457" t="s">
        <v>74</v>
      </c>
      <c r="AM375" s="188">
        <f t="shared" si="27"/>
        <v>0</v>
      </c>
      <c r="AN375" s="463">
        <f>+K375+AC375-AH375</f>
        <v>15800000</v>
      </c>
      <c r="AO375" s="67" t="s">
        <v>66</v>
      </c>
      <c r="AP375" s="489">
        <v>15800000</v>
      </c>
      <c r="AQ375" s="67" t="s">
        <v>94</v>
      </c>
      <c r="AR375" s="74">
        <v>0</v>
      </c>
      <c r="AS375" s="457" t="s">
        <v>74</v>
      </c>
      <c r="AT375" s="496">
        <f t="shared" si="28"/>
        <v>11300000</v>
      </c>
      <c r="AU375" s="203">
        <v>4500000</v>
      </c>
      <c r="AV375" s="83">
        <f t="shared" si="29"/>
        <v>0.71518987341772156</v>
      </c>
      <c r="AW375" s="457" t="s">
        <v>74</v>
      </c>
      <c r="AX375" s="74" t="s">
        <v>95</v>
      </c>
      <c r="AY375" s="188" t="s">
        <v>3343</v>
      </c>
      <c r="AZ375" s="68" t="s">
        <v>66</v>
      </c>
      <c r="BA375" s="68" t="s">
        <v>66</v>
      </c>
    </row>
    <row r="376" spans="2:53" s="207" customFormat="1" ht="14.25" customHeight="1" x14ac:dyDescent="0.25">
      <c r="B376" s="68">
        <v>2024</v>
      </c>
      <c r="C376" s="68">
        <v>891780111</v>
      </c>
      <c r="D376" s="88" t="s">
        <v>64</v>
      </c>
      <c r="E376" s="74" t="s">
        <v>3344</v>
      </c>
      <c r="F376" s="188" t="s">
        <v>3345</v>
      </c>
      <c r="G376" s="314">
        <v>0</v>
      </c>
      <c r="H376" s="67" t="s">
        <v>72</v>
      </c>
      <c r="I376" s="68" t="s">
        <v>723</v>
      </c>
      <c r="J376" s="74" t="s">
        <v>3346</v>
      </c>
      <c r="K376" s="203">
        <v>19016667</v>
      </c>
      <c r="L376" s="68" t="s">
        <v>67</v>
      </c>
      <c r="M376" s="453" t="s">
        <v>2514</v>
      </c>
      <c r="N376" s="460">
        <v>1082958955</v>
      </c>
      <c r="O376" s="251">
        <v>111</v>
      </c>
      <c r="P376" s="461">
        <v>45310</v>
      </c>
      <c r="Q376" s="463">
        <v>376500000</v>
      </c>
      <c r="R376" s="455">
        <v>45481</v>
      </c>
      <c r="S376" s="203">
        <f>+K376</f>
        <v>19016667</v>
      </c>
      <c r="T376" s="67" t="s">
        <v>66</v>
      </c>
      <c r="U376" s="86">
        <v>63563343</v>
      </c>
      <c r="V376" s="72" t="s">
        <v>2435</v>
      </c>
      <c r="W376" s="461">
        <v>45481</v>
      </c>
      <c r="X376" s="461">
        <v>45481</v>
      </c>
      <c r="Y376" s="456" t="s">
        <v>74</v>
      </c>
      <c r="Z376" s="461">
        <v>45646</v>
      </c>
      <c r="AA376" s="251">
        <f t="shared" si="25"/>
        <v>165</v>
      </c>
      <c r="AB376" s="67">
        <v>0</v>
      </c>
      <c r="AC376" s="75">
        <v>0</v>
      </c>
      <c r="AD376" s="67">
        <v>0</v>
      </c>
      <c r="AE376" s="457" t="s">
        <v>74</v>
      </c>
      <c r="AF376" s="251">
        <f t="shared" si="26"/>
        <v>0</v>
      </c>
      <c r="AG376" s="67">
        <v>0</v>
      </c>
      <c r="AH376" s="67">
        <v>0</v>
      </c>
      <c r="AI376" s="457" t="s">
        <v>74</v>
      </c>
      <c r="AJ376" s="67">
        <v>0</v>
      </c>
      <c r="AK376" s="457" t="s">
        <v>74</v>
      </c>
      <c r="AL376" s="457" t="s">
        <v>74</v>
      </c>
      <c r="AM376" s="188">
        <f t="shared" si="27"/>
        <v>0</v>
      </c>
      <c r="AN376" s="463">
        <f>+K376+AC376-AH376</f>
        <v>19016667</v>
      </c>
      <c r="AO376" s="67" t="s">
        <v>66</v>
      </c>
      <c r="AP376" s="489">
        <v>19016667</v>
      </c>
      <c r="AQ376" s="67" t="s">
        <v>94</v>
      </c>
      <c r="AR376" s="74">
        <v>0</v>
      </c>
      <c r="AS376" s="457" t="s">
        <v>74</v>
      </c>
      <c r="AT376" s="496">
        <f t="shared" si="28"/>
        <v>13183333</v>
      </c>
      <c r="AU376" s="203">
        <v>5833334</v>
      </c>
      <c r="AV376" s="83">
        <f t="shared" si="29"/>
        <v>0.69325150406219971</v>
      </c>
      <c r="AW376" s="457" t="s">
        <v>74</v>
      </c>
      <c r="AX376" s="74" t="s">
        <v>95</v>
      </c>
      <c r="AY376" s="188" t="s">
        <v>3347</v>
      </c>
      <c r="AZ376" s="68" t="s">
        <v>66</v>
      </c>
      <c r="BA376" s="68" t="s">
        <v>66</v>
      </c>
    </row>
    <row r="377" spans="2:53" s="207" customFormat="1" ht="14.25" customHeight="1" x14ac:dyDescent="0.25">
      <c r="B377" s="68">
        <v>2024</v>
      </c>
      <c r="C377" s="68">
        <v>891780111</v>
      </c>
      <c r="D377" s="88" t="s">
        <v>64</v>
      </c>
      <c r="E377" s="74" t="s">
        <v>3348</v>
      </c>
      <c r="F377" s="188" t="s">
        <v>3349</v>
      </c>
      <c r="G377" s="314">
        <v>0</v>
      </c>
      <c r="H377" s="67" t="s">
        <v>72</v>
      </c>
      <c r="I377" s="68" t="s">
        <v>723</v>
      </c>
      <c r="J377" s="74" t="s">
        <v>3350</v>
      </c>
      <c r="K377" s="203">
        <v>22820000</v>
      </c>
      <c r="L377" s="68" t="s">
        <v>67</v>
      </c>
      <c r="M377" s="453" t="s">
        <v>3351</v>
      </c>
      <c r="N377" s="460">
        <v>1010124615</v>
      </c>
      <c r="O377" s="251">
        <v>111</v>
      </c>
      <c r="P377" s="461">
        <v>45310</v>
      </c>
      <c r="Q377" s="463">
        <v>376500000</v>
      </c>
      <c r="R377" s="455">
        <v>45481</v>
      </c>
      <c r="S377" s="203">
        <f>+K377</f>
        <v>22820000</v>
      </c>
      <c r="T377" s="67" t="s">
        <v>66</v>
      </c>
      <c r="U377" s="86">
        <v>63563343</v>
      </c>
      <c r="V377" s="72" t="s">
        <v>2435</v>
      </c>
      <c r="W377" s="461">
        <v>45481</v>
      </c>
      <c r="X377" s="461">
        <v>45481</v>
      </c>
      <c r="Y377" s="456" t="s">
        <v>74</v>
      </c>
      <c r="Z377" s="461">
        <v>45646</v>
      </c>
      <c r="AA377" s="251">
        <f t="shared" si="25"/>
        <v>165</v>
      </c>
      <c r="AB377" s="67">
        <v>0</v>
      </c>
      <c r="AC377" s="75">
        <v>0</v>
      </c>
      <c r="AD377" s="67">
        <v>0</v>
      </c>
      <c r="AE377" s="457" t="s">
        <v>74</v>
      </c>
      <c r="AF377" s="251">
        <f t="shared" si="26"/>
        <v>0</v>
      </c>
      <c r="AG377" s="67">
        <v>0</v>
      </c>
      <c r="AH377" s="67">
        <v>0</v>
      </c>
      <c r="AI377" s="457" t="s">
        <v>74</v>
      </c>
      <c r="AJ377" s="67">
        <v>0</v>
      </c>
      <c r="AK377" s="457" t="s">
        <v>74</v>
      </c>
      <c r="AL377" s="457" t="s">
        <v>74</v>
      </c>
      <c r="AM377" s="188">
        <f t="shared" si="27"/>
        <v>0</v>
      </c>
      <c r="AN377" s="463">
        <f>+K377+AC377-AH377</f>
        <v>22820000</v>
      </c>
      <c r="AO377" s="67" t="s">
        <v>66</v>
      </c>
      <c r="AP377" s="489">
        <v>22820000</v>
      </c>
      <c r="AQ377" s="67" t="s">
        <v>94</v>
      </c>
      <c r="AR377" s="74">
        <v>0</v>
      </c>
      <c r="AS377" s="457" t="s">
        <v>74</v>
      </c>
      <c r="AT377" s="496">
        <f t="shared" si="28"/>
        <v>15820000</v>
      </c>
      <c r="AU377" s="203">
        <v>7000000</v>
      </c>
      <c r="AV377" s="83">
        <f t="shared" si="29"/>
        <v>0.69325153374233128</v>
      </c>
      <c r="AW377" s="457" t="s">
        <v>74</v>
      </c>
      <c r="AX377" s="74" t="s">
        <v>95</v>
      </c>
      <c r="AY377" s="188" t="s">
        <v>3352</v>
      </c>
      <c r="AZ377" s="68" t="s">
        <v>66</v>
      </c>
      <c r="BA377" s="68" t="s">
        <v>66</v>
      </c>
    </row>
    <row r="378" spans="2:53" s="207" customFormat="1" ht="14.25" customHeight="1" x14ac:dyDescent="0.25">
      <c r="B378" s="68">
        <v>2024</v>
      </c>
      <c r="C378" s="68">
        <v>891780111</v>
      </c>
      <c r="D378" s="88" t="s">
        <v>64</v>
      </c>
      <c r="E378" s="74" t="s">
        <v>3353</v>
      </c>
      <c r="F378" s="188" t="s">
        <v>3354</v>
      </c>
      <c r="G378" s="314">
        <v>0</v>
      </c>
      <c r="H378" s="67" t="s">
        <v>72</v>
      </c>
      <c r="I378" s="68" t="s">
        <v>723</v>
      </c>
      <c r="J378" s="74" t="s">
        <v>3355</v>
      </c>
      <c r="K378" s="203">
        <v>19560000</v>
      </c>
      <c r="L378" s="68" t="s">
        <v>67</v>
      </c>
      <c r="M378" s="453" t="s">
        <v>2455</v>
      </c>
      <c r="N378" s="460">
        <v>1129504010</v>
      </c>
      <c r="O378" s="251">
        <v>111</v>
      </c>
      <c r="P378" s="461">
        <v>45310</v>
      </c>
      <c r="Q378" s="463">
        <v>376500000</v>
      </c>
      <c r="R378" s="455">
        <v>45481</v>
      </c>
      <c r="S378" s="203">
        <f>+K378</f>
        <v>19560000</v>
      </c>
      <c r="T378" s="67" t="s">
        <v>66</v>
      </c>
      <c r="U378" s="86">
        <v>63563343</v>
      </c>
      <c r="V378" s="72" t="s">
        <v>2435</v>
      </c>
      <c r="W378" s="461">
        <v>45481</v>
      </c>
      <c r="X378" s="461">
        <v>45481</v>
      </c>
      <c r="Y378" s="456" t="s">
        <v>74</v>
      </c>
      <c r="Z378" s="461">
        <v>45646</v>
      </c>
      <c r="AA378" s="251">
        <f t="shared" si="25"/>
        <v>165</v>
      </c>
      <c r="AB378" s="67">
        <v>0</v>
      </c>
      <c r="AC378" s="75">
        <v>0</v>
      </c>
      <c r="AD378" s="67">
        <v>0</v>
      </c>
      <c r="AE378" s="457" t="s">
        <v>74</v>
      </c>
      <c r="AF378" s="251">
        <f t="shared" si="26"/>
        <v>0</v>
      </c>
      <c r="AG378" s="67">
        <v>0</v>
      </c>
      <c r="AH378" s="67">
        <v>0</v>
      </c>
      <c r="AI378" s="457" t="s">
        <v>74</v>
      </c>
      <c r="AJ378" s="67">
        <v>0</v>
      </c>
      <c r="AK378" s="457" t="s">
        <v>74</v>
      </c>
      <c r="AL378" s="457" t="s">
        <v>74</v>
      </c>
      <c r="AM378" s="188">
        <f t="shared" si="27"/>
        <v>0</v>
      </c>
      <c r="AN378" s="463">
        <f>+K378+AC378-AH378</f>
        <v>19560000</v>
      </c>
      <c r="AO378" s="67" t="s">
        <v>66</v>
      </c>
      <c r="AP378" s="489">
        <v>19560000</v>
      </c>
      <c r="AQ378" s="67" t="s">
        <v>94</v>
      </c>
      <c r="AR378" s="74">
        <v>0</v>
      </c>
      <c r="AS378" s="457" t="s">
        <v>74</v>
      </c>
      <c r="AT378" s="496">
        <f t="shared" si="28"/>
        <v>13560000</v>
      </c>
      <c r="AU378" s="203">
        <v>6000000</v>
      </c>
      <c r="AV378" s="83">
        <f t="shared" si="29"/>
        <v>0.69325153374233128</v>
      </c>
      <c r="AW378" s="457" t="s">
        <v>74</v>
      </c>
      <c r="AX378" s="74" t="s">
        <v>95</v>
      </c>
      <c r="AY378" s="188" t="s">
        <v>3356</v>
      </c>
      <c r="AZ378" s="68" t="s">
        <v>66</v>
      </c>
      <c r="BA378" s="68" t="s">
        <v>66</v>
      </c>
    </row>
    <row r="379" spans="2:53" s="207" customFormat="1" ht="14.25" customHeight="1" x14ac:dyDescent="0.25">
      <c r="B379" s="68">
        <v>2024</v>
      </c>
      <c r="C379" s="68">
        <v>891780111</v>
      </c>
      <c r="D379" s="88" t="s">
        <v>64</v>
      </c>
      <c r="E379" s="74" t="s">
        <v>3357</v>
      </c>
      <c r="F379" s="188" t="s">
        <v>3358</v>
      </c>
      <c r="G379" s="314">
        <v>0</v>
      </c>
      <c r="H379" s="67" t="s">
        <v>72</v>
      </c>
      <c r="I379" s="68" t="s">
        <v>723</v>
      </c>
      <c r="J379" s="74" t="s">
        <v>3359</v>
      </c>
      <c r="K379" s="203">
        <v>17386667</v>
      </c>
      <c r="L379" s="68" t="s">
        <v>67</v>
      </c>
      <c r="M379" s="453" t="s">
        <v>3360</v>
      </c>
      <c r="N379" s="460">
        <v>1082907569</v>
      </c>
      <c r="O379" s="251">
        <v>111</v>
      </c>
      <c r="P379" s="461">
        <v>45310</v>
      </c>
      <c r="Q379" s="463">
        <v>376500000</v>
      </c>
      <c r="R379" s="455">
        <v>45481</v>
      </c>
      <c r="S379" s="203">
        <f>+K379</f>
        <v>17386667</v>
      </c>
      <c r="T379" s="67" t="s">
        <v>66</v>
      </c>
      <c r="U379" s="86">
        <v>63563343</v>
      </c>
      <c r="V379" s="72" t="s">
        <v>2435</v>
      </c>
      <c r="W379" s="461">
        <v>45481</v>
      </c>
      <c r="X379" s="461">
        <v>45481</v>
      </c>
      <c r="Y379" s="456" t="s">
        <v>74</v>
      </c>
      <c r="Z379" s="461">
        <v>45646</v>
      </c>
      <c r="AA379" s="251">
        <f t="shared" si="25"/>
        <v>165</v>
      </c>
      <c r="AB379" s="67">
        <v>0</v>
      </c>
      <c r="AC379" s="75">
        <v>0</v>
      </c>
      <c r="AD379" s="67">
        <v>0</v>
      </c>
      <c r="AE379" s="457" t="s">
        <v>74</v>
      </c>
      <c r="AF379" s="251">
        <f t="shared" si="26"/>
        <v>0</v>
      </c>
      <c r="AG379" s="67">
        <v>0</v>
      </c>
      <c r="AH379" s="67">
        <v>0</v>
      </c>
      <c r="AI379" s="457" t="s">
        <v>74</v>
      </c>
      <c r="AJ379" s="67">
        <v>0</v>
      </c>
      <c r="AK379" s="457" t="s">
        <v>74</v>
      </c>
      <c r="AL379" s="457" t="s">
        <v>74</v>
      </c>
      <c r="AM379" s="188">
        <f t="shared" si="27"/>
        <v>0</v>
      </c>
      <c r="AN379" s="463">
        <f>+K379+AC379-AH379</f>
        <v>17386667</v>
      </c>
      <c r="AO379" s="67" t="s">
        <v>66</v>
      </c>
      <c r="AP379" s="489">
        <v>17386667</v>
      </c>
      <c r="AQ379" s="67" t="s">
        <v>94</v>
      </c>
      <c r="AR379" s="74">
        <v>0</v>
      </c>
      <c r="AS379" s="457" t="s">
        <v>74</v>
      </c>
      <c r="AT379" s="496">
        <f t="shared" si="28"/>
        <v>12053333</v>
      </c>
      <c r="AU379" s="203">
        <v>5333334</v>
      </c>
      <c r="AV379" s="83">
        <f t="shared" si="29"/>
        <v>0.69325150127968749</v>
      </c>
      <c r="AW379" s="457" t="s">
        <v>74</v>
      </c>
      <c r="AX379" s="74" t="s">
        <v>95</v>
      </c>
      <c r="AY379" s="188" t="s">
        <v>3361</v>
      </c>
      <c r="AZ379" s="68" t="s">
        <v>66</v>
      </c>
      <c r="BA379" s="68" t="s">
        <v>66</v>
      </c>
    </row>
    <row r="380" spans="2:53" s="207" customFormat="1" ht="14.25" customHeight="1" x14ac:dyDescent="0.25">
      <c r="B380" s="68">
        <v>2024</v>
      </c>
      <c r="C380" s="68">
        <v>891780111</v>
      </c>
      <c r="D380" s="88" t="s">
        <v>64</v>
      </c>
      <c r="E380" s="74" t="s">
        <v>3362</v>
      </c>
      <c r="F380" s="188" t="s">
        <v>3363</v>
      </c>
      <c r="G380" s="314">
        <v>0</v>
      </c>
      <c r="H380" s="67" t="s">
        <v>72</v>
      </c>
      <c r="I380" s="68" t="s">
        <v>723</v>
      </c>
      <c r="J380" s="74" t="s">
        <v>3364</v>
      </c>
      <c r="K380" s="203">
        <v>15756667</v>
      </c>
      <c r="L380" s="68" t="s">
        <v>67</v>
      </c>
      <c r="M380" s="453" t="s">
        <v>2735</v>
      </c>
      <c r="N380" s="460">
        <v>1066732526</v>
      </c>
      <c r="O380" s="251">
        <v>111</v>
      </c>
      <c r="P380" s="461">
        <v>45310</v>
      </c>
      <c r="Q380" s="463">
        <v>376500000</v>
      </c>
      <c r="R380" s="455">
        <v>45481</v>
      </c>
      <c r="S380" s="203">
        <f>+K380</f>
        <v>15756667</v>
      </c>
      <c r="T380" s="67" t="s">
        <v>66</v>
      </c>
      <c r="U380" s="86">
        <v>63563343</v>
      </c>
      <c r="V380" s="72" t="s">
        <v>2435</v>
      </c>
      <c r="W380" s="461">
        <v>45481</v>
      </c>
      <c r="X380" s="461">
        <v>45481</v>
      </c>
      <c r="Y380" s="456" t="s">
        <v>74</v>
      </c>
      <c r="Z380" s="461">
        <v>45646</v>
      </c>
      <c r="AA380" s="251">
        <f t="shared" si="25"/>
        <v>165</v>
      </c>
      <c r="AB380" s="67">
        <v>0</v>
      </c>
      <c r="AC380" s="75">
        <v>0</v>
      </c>
      <c r="AD380" s="67">
        <v>0</v>
      </c>
      <c r="AE380" s="457" t="s">
        <v>74</v>
      </c>
      <c r="AF380" s="251">
        <f t="shared" si="26"/>
        <v>0</v>
      </c>
      <c r="AG380" s="67">
        <v>0</v>
      </c>
      <c r="AH380" s="67">
        <v>0</v>
      </c>
      <c r="AI380" s="457" t="s">
        <v>74</v>
      </c>
      <c r="AJ380" s="67">
        <v>0</v>
      </c>
      <c r="AK380" s="457" t="s">
        <v>74</v>
      </c>
      <c r="AL380" s="457" t="s">
        <v>74</v>
      </c>
      <c r="AM380" s="188">
        <f t="shared" si="27"/>
        <v>0</v>
      </c>
      <c r="AN380" s="463">
        <f>+K380+AC380-AH380</f>
        <v>15756667</v>
      </c>
      <c r="AO380" s="67" t="s">
        <v>66</v>
      </c>
      <c r="AP380" s="489">
        <v>15756667</v>
      </c>
      <c r="AQ380" s="67" t="s">
        <v>94</v>
      </c>
      <c r="AR380" s="74">
        <v>0</v>
      </c>
      <c r="AS380" s="457" t="s">
        <v>74</v>
      </c>
      <c r="AT380" s="496">
        <f t="shared" si="28"/>
        <v>10923333</v>
      </c>
      <c r="AU380" s="203">
        <v>4833334</v>
      </c>
      <c r="AV380" s="83">
        <f t="shared" si="29"/>
        <v>0.693251497921483</v>
      </c>
      <c r="AW380" s="457" t="s">
        <v>74</v>
      </c>
      <c r="AX380" s="74" t="s">
        <v>95</v>
      </c>
      <c r="AY380" s="188" t="s">
        <v>3365</v>
      </c>
      <c r="AZ380" s="68" t="s">
        <v>66</v>
      </c>
      <c r="BA380" s="68" t="s">
        <v>66</v>
      </c>
    </row>
    <row r="381" spans="2:53" s="207" customFormat="1" ht="14.25" customHeight="1" x14ac:dyDescent="0.25">
      <c r="B381" s="68">
        <v>2024</v>
      </c>
      <c r="C381" s="68">
        <v>891780111</v>
      </c>
      <c r="D381" s="88" t="s">
        <v>64</v>
      </c>
      <c r="E381" s="74" t="s">
        <v>3366</v>
      </c>
      <c r="F381" s="188" t="s">
        <v>3367</v>
      </c>
      <c r="G381" s="314">
        <v>0</v>
      </c>
      <c r="H381" s="67" t="s">
        <v>72</v>
      </c>
      <c r="I381" s="68" t="s">
        <v>723</v>
      </c>
      <c r="J381" s="74" t="s">
        <v>3368</v>
      </c>
      <c r="K381" s="203">
        <v>29150000</v>
      </c>
      <c r="L381" s="68" t="s">
        <v>67</v>
      </c>
      <c r="M381" s="453" t="s">
        <v>2678</v>
      </c>
      <c r="N381" s="460">
        <v>3753843</v>
      </c>
      <c r="O381" s="251">
        <v>35</v>
      </c>
      <c r="P381" s="455">
        <v>45306</v>
      </c>
      <c r="Q381" s="203">
        <v>807300000</v>
      </c>
      <c r="R381" s="455">
        <v>45481</v>
      </c>
      <c r="S381" s="203">
        <f>+K381</f>
        <v>29150000</v>
      </c>
      <c r="T381" s="67" t="s">
        <v>66</v>
      </c>
      <c r="U381" s="86">
        <v>36669284</v>
      </c>
      <c r="V381" s="72" t="s">
        <v>1569</v>
      </c>
      <c r="W381" s="461">
        <v>45481</v>
      </c>
      <c r="X381" s="461">
        <v>45481</v>
      </c>
      <c r="Y381" s="456" t="s">
        <v>74</v>
      </c>
      <c r="Z381" s="461">
        <v>45642</v>
      </c>
      <c r="AA381" s="251">
        <f t="shared" si="25"/>
        <v>161</v>
      </c>
      <c r="AB381" s="67">
        <v>0</v>
      </c>
      <c r="AC381" s="75">
        <v>0</v>
      </c>
      <c r="AD381" s="67">
        <v>0</v>
      </c>
      <c r="AE381" s="457" t="s">
        <v>74</v>
      </c>
      <c r="AF381" s="251">
        <f t="shared" si="26"/>
        <v>0</v>
      </c>
      <c r="AG381" s="67">
        <v>0</v>
      </c>
      <c r="AH381" s="67">
        <v>0</v>
      </c>
      <c r="AI381" s="457" t="s">
        <v>74</v>
      </c>
      <c r="AJ381" s="67">
        <v>0</v>
      </c>
      <c r="AK381" s="457" t="s">
        <v>74</v>
      </c>
      <c r="AL381" s="457" t="s">
        <v>74</v>
      </c>
      <c r="AM381" s="188">
        <f t="shared" si="27"/>
        <v>0</v>
      </c>
      <c r="AN381" s="463">
        <f>+K381+AC381-AH381</f>
        <v>29150000</v>
      </c>
      <c r="AO381" s="67" t="s">
        <v>66</v>
      </c>
      <c r="AP381" s="489">
        <v>29150000</v>
      </c>
      <c r="AQ381" s="67" t="s">
        <v>94</v>
      </c>
      <c r="AR381" s="74">
        <v>0</v>
      </c>
      <c r="AS381" s="457" t="s">
        <v>74</v>
      </c>
      <c r="AT381" s="496">
        <f t="shared" si="28"/>
        <v>20716667</v>
      </c>
      <c r="AU381" s="203">
        <v>8433333</v>
      </c>
      <c r="AV381" s="83">
        <f t="shared" si="29"/>
        <v>0.71069183533447688</v>
      </c>
      <c r="AW381" s="457" t="s">
        <v>74</v>
      </c>
      <c r="AX381" s="74" t="s">
        <v>95</v>
      </c>
      <c r="AY381" s="188" t="s">
        <v>3369</v>
      </c>
      <c r="AZ381" s="68" t="s">
        <v>66</v>
      </c>
      <c r="BA381" s="68" t="s">
        <v>66</v>
      </c>
    </row>
    <row r="382" spans="2:53" s="207" customFormat="1" ht="14.25" customHeight="1" x14ac:dyDescent="0.25">
      <c r="B382" s="68">
        <v>2024</v>
      </c>
      <c r="C382" s="68">
        <v>891780111</v>
      </c>
      <c r="D382" s="88" t="s">
        <v>64</v>
      </c>
      <c r="E382" s="74" t="s">
        <v>3370</v>
      </c>
      <c r="F382" s="188" t="s">
        <v>3371</v>
      </c>
      <c r="G382" s="314">
        <v>0</v>
      </c>
      <c r="H382" s="67" t="s">
        <v>72</v>
      </c>
      <c r="I382" s="68" t="s">
        <v>723</v>
      </c>
      <c r="J382" s="74" t="s">
        <v>3364</v>
      </c>
      <c r="K382" s="203">
        <v>15756667</v>
      </c>
      <c r="L382" s="68" t="s">
        <v>67</v>
      </c>
      <c r="M382" s="453" t="s">
        <v>2731</v>
      </c>
      <c r="N382" s="460">
        <v>1083019268</v>
      </c>
      <c r="O382" s="251">
        <v>111</v>
      </c>
      <c r="P382" s="461">
        <v>45310</v>
      </c>
      <c r="Q382" s="463">
        <v>376500000</v>
      </c>
      <c r="R382" s="455">
        <v>45481</v>
      </c>
      <c r="S382" s="203">
        <f>+K382</f>
        <v>15756667</v>
      </c>
      <c r="T382" s="67" t="s">
        <v>66</v>
      </c>
      <c r="U382" s="86">
        <v>63563343</v>
      </c>
      <c r="V382" s="72" t="s">
        <v>2435</v>
      </c>
      <c r="W382" s="461">
        <v>45481</v>
      </c>
      <c r="X382" s="461">
        <v>45481</v>
      </c>
      <c r="Y382" s="456" t="s">
        <v>74</v>
      </c>
      <c r="Z382" s="461">
        <v>45646</v>
      </c>
      <c r="AA382" s="251">
        <f t="shared" si="25"/>
        <v>165</v>
      </c>
      <c r="AB382" s="67">
        <v>0</v>
      </c>
      <c r="AC382" s="75">
        <v>0</v>
      </c>
      <c r="AD382" s="67">
        <v>0</v>
      </c>
      <c r="AE382" s="457" t="s">
        <v>74</v>
      </c>
      <c r="AF382" s="251">
        <f t="shared" si="26"/>
        <v>0</v>
      </c>
      <c r="AG382" s="67">
        <v>0</v>
      </c>
      <c r="AH382" s="67">
        <v>0</v>
      </c>
      <c r="AI382" s="457" t="s">
        <v>74</v>
      </c>
      <c r="AJ382" s="67">
        <v>0</v>
      </c>
      <c r="AK382" s="457" t="s">
        <v>74</v>
      </c>
      <c r="AL382" s="457" t="s">
        <v>74</v>
      </c>
      <c r="AM382" s="188">
        <f t="shared" si="27"/>
        <v>0</v>
      </c>
      <c r="AN382" s="463">
        <f>+K382+AC382-AH382</f>
        <v>15756667</v>
      </c>
      <c r="AO382" s="67" t="s">
        <v>66</v>
      </c>
      <c r="AP382" s="489">
        <v>15756667</v>
      </c>
      <c r="AQ382" s="67" t="s">
        <v>94</v>
      </c>
      <c r="AR382" s="74">
        <v>0</v>
      </c>
      <c r="AS382" s="457" t="s">
        <v>74</v>
      </c>
      <c r="AT382" s="496">
        <f t="shared" si="28"/>
        <v>10923333</v>
      </c>
      <c r="AU382" s="203">
        <v>4833334</v>
      </c>
      <c r="AV382" s="83">
        <f t="shared" si="29"/>
        <v>0.693251497921483</v>
      </c>
      <c r="AW382" s="457" t="s">
        <v>74</v>
      </c>
      <c r="AX382" s="74" t="s">
        <v>95</v>
      </c>
      <c r="AY382" s="188" t="s">
        <v>3372</v>
      </c>
      <c r="AZ382" s="68" t="s">
        <v>66</v>
      </c>
      <c r="BA382" s="68" t="s">
        <v>66</v>
      </c>
    </row>
    <row r="383" spans="2:53" s="207" customFormat="1" ht="14.25" customHeight="1" x14ac:dyDescent="0.25">
      <c r="B383" s="68">
        <v>2024</v>
      </c>
      <c r="C383" s="68">
        <v>891780111</v>
      </c>
      <c r="D383" s="88" t="s">
        <v>64</v>
      </c>
      <c r="E383" s="74" t="s">
        <v>3373</v>
      </c>
      <c r="F383" s="188" t="s">
        <v>3374</v>
      </c>
      <c r="G383" s="314">
        <v>0</v>
      </c>
      <c r="H383" s="67" t="s">
        <v>72</v>
      </c>
      <c r="I383" s="68" t="s">
        <v>723</v>
      </c>
      <c r="J383" s="74" t="s">
        <v>3375</v>
      </c>
      <c r="K383" s="203">
        <v>21190000</v>
      </c>
      <c r="L383" s="68" t="s">
        <v>67</v>
      </c>
      <c r="M383" s="453" t="s">
        <v>2483</v>
      </c>
      <c r="N383" s="460">
        <v>1082989734</v>
      </c>
      <c r="O383" s="251">
        <v>111</v>
      </c>
      <c r="P383" s="461">
        <v>45310</v>
      </c>
      <c r="Q383" s="463">
        <v>376500000</v>
      </c>
      <c r="R383" s="455">
        <v>45481</v>
      </c>
      <c r="S383" s="203">
        <f>+K383</f>
        <v>21190000</v>
      </c>
      <c r="T383" s="67" t="s">
        <v>66</v>
      </c>
      <c r="U383" s="86">
        <v>63563343</v>
      </c>
      <c r="V383" s="72" t="s">
        <v>2435</v>
      </c>
      <c r="W383" s="461">
        <v>45481</v>
      </c>
      <c r="X383" s="461">
        <v>45481</v>
      </c>
      <c r="Y383" s="456" t="s">
        <v>74</v>
      </c>
      <c r="Z383" s="461">
        <v>45646</v>
      </c>
      <c r="AA383" s="251">
        <f t="shared" si="25"/>
        <v>165</v>
      </c>
      <c r="AB383" s="67">
        <v>0</v>
      </c>
      <c r="AC383" s="75">
        <v>0</v>
      </c>
      <c r="AD383" s="67">
        <v>0</v>
      </c>
      <c r="AE383" s="457" t="s">
        <v>74</v>
      </c>
      <c r="AF383" s="251">
        <f t="shared" si="26"/>
        <v>0</v>
      </c>
      <c r="AG383" s="67">
        <v>0</v>
      </c>
      <c r="AH383" s="67">
        <v>0</v>
      </c>
      <c r="AI383" s="457" t="s">
        <v>74</v>
      </c>
      <c r="AJ383" s="67">
        <v>0</v>
      </c>
      <c r="AK383" s="457" t="s">
        <v>74</v>
      </c>
      <c r="AL383" s="457" t="s">
        <v>74</v>
      </c>
      <c r="AM383" s="188">
        <f t="shared" si="27"/>
        <v>0</v>
      </c>
      <c r="AN383" s="463">
        <f>+K383+AC383-AH383</f>
        <v>21190000</v>
      </c>
      <c r="AO383" s="67" t="s">
        <v>66</v>
      </c>
      <c r="AP383" s="489">
        <v>21190000</v>
      </c>
      <c r="AQ383" s="67" t="s">
        <v>94</v>
      </c>
      <c r="AR383" s="74">
        <v>0</v>
      </c>
      <c r="AS383" s="457" t="s">
        <v>74</v>
      </c>
      <c r="AT383" s="496">
        <f t="shared" si="28"/>
        <v>14690000</v>
      </c>
      <c r="AU383" s="203">
        <v>6500000</v>
      </c>
      <c r="AV383" s="83">
        <f t="shared" si="29"/>
        <v>0.69325153374233128</v>
      </c>
      <c r="AW383" s="457" t="s">
        <v>74</v>
      </c>
      <c r="AX383" s="74" t="s">
        <v>95</v>
      </c>
      <c r="AY383" s="188" t="s">
        <v>3376</v>
      </c>
      <c r="AZ383" s="68" t="s">
        <v>66</v>
      </c>
      <c r="BA383" s="68" t="s">
        <v>66</v>
      </c>
    </row>
    <row r="384" spans="2:53" s="207" customFormat="1" ht="14.25" customHeight="1" x14ac:dyDescent="0.25">
      <c r="B384" s="68">
        <v>2024</v>
      </c>
      <c r="C384" s="68">
        <v>891780111</v>
      </c>
      <c r="D384" s="88" t="s">
        <v>64</v>
      </c>
      <c r="E384" s="74" t="s">
        <v>3377</v>
      </c>
      <c r="F384" s="188" t="s">
        <v>3378</v>
      </c>
      <c r="G384" s="314">
        <v>0</v>
      </c>
      <c r="H384" s="67" t="s">
        <v>72</v>
      </c>
      <c r="I384" s="68" t="s">
        <v>723</v>
      </c>
      <c r="J384" s="74" t="s">
        <v>3379</v>
      </c>
      <c r="K384" s="203">
        <v>17386667</v>
      </c>
      <c r="L384" s="68" t="s">
        <v>67</v>
      </c>
      <c r="M384" s="453" t="s">
        <v>2434</v>
      </c>
      <c r="N384" s="460">
        <v>1118868814</v>
      </c>
      <c r="O384" s="251">
        <v>111</v>
      </c>
      <c r="P384" s="461">
        <v>45310</v>
      </c>
      <c r="Q384" s="463">
        <v>376500000</v>
      </c>
      <c r="R384" s="455">
        <v>45481</v>
      </c>
      <c r="S384" s="203">
        <f>+K384</f>
        <v>17386667</v>
      </c>
      <c r="T384" s="67" t="s">
        <v>66</v>
      </c>
      <c r="U384" s="86">
        <v>63563343</v>
      </c>
      <c r="V384" s="72" t="s">
        <v>2435</v>
      </c>
      <c r="W384" s="461">
        <v>45481</v>
      </c>
      <c r="X384" s="461">
        <v>45481</v>
      </c>
      <c r="Y384" s="456" t="s">
        <v>74</v>
      </c>
      <c r="Z384" s="461">
        <v>45646</v>
      </c>
      <c r="AA384" s="251">
        <f t="shared" si="25"/>
        <v>165</v>
      </c>
      <c r="AB384" s="67">
        <v>0</v>
      </c>
      <c r="AC384" s="75">
        <v>0</v>
      </c>
      <c r="AD384" s="67">
        <v>0</v>
      </c>
      <c r="AE384" s="457" t="s">
        <v>74</v>
      </c>
      <c r="AF384" s="251">
        <f t="shared" si="26"/>
        <v>0</v>
      </c>
      <c r="AG384" s="67">
        <v>0</v>
      </c>
      <c r="AH384" s="67">
        <v>0</v>
      </c>
      <c r="AI384" s="457" t="s">
        <v>74</v>
      </c>
      <c r="AJ384" s="67">
        <v>0</v>
      </c>
      <c r="AK384" s="457" t="s">
        <v>74</v>
      </c>
      <c r="AL384" s="457" t="s">
        <v>74</v>
      </c>
      <c r="AM384" s="188">
        <f t="shared" si="27"/>
        <v>0</v>
      </c>
      <c r="AN384" s="463">
        <f>+K384+AC384-AH384</f>
        <v>17386667</v>
      </c>
      <c r="AO384" s="67" t="s">
        <v>66</v>
      </c>
      <c r="AP384" s="489">
        <v>17386667</v>
      </c>
      <c r="AQ384" s="67" t="s">
        <v>94</v>
      </c>
      <c r="AR384" s="74">
        <v>0</v>
      </c>
      <c r="AS384" s="457" t="s">
        <v>74</v>
      </c>
      <c r="AT384" s="496">
        <f t="shared" si="28"/>
        <v>12053333</v>
      </c>
      <c r="AU384" s="203">
        <v>5333334</v>
      </c>
      <c r="AV384" s="83">
        <f t="shared" si="29"/>
        <v>0.69325150127968749</v>
      </c>
      <c r="AW384" s="457" t="s">
        <v>74</v>
      </c>
      <c r="AX384" s="74" t="s">
        <v>95</v>
      </c>
      <c r="AY384" s="188" t="s">
        <v>3380</v>
      </c>
      <c r="AZ384" s="68" t="s">
        <v>66</v>
      </c>
      <c r="BA384" s="68" t="s">
        <v>66</v>
      </c>
    </row>
    <row r="385" spans="2:53" s="207" customFormat="1" ht="14.25" customHeight="1" x14ac:dyDescent="0.25">
      <c r="B385" s="68">
        <v>2024</v>
      </c>
      <c r="C385" s="68">
        <v>891780111</v>
      </c>
      <c r="D385" s="88" t="s">
        <v>64</v>
      </c>
      <c r="E385" s="74" t="s">
        <v>3381</v>
      </c>
      <c r="F385" s="188" t="s">
        <v>3382</v>
      </c>
      <c r="G385" s="314">
        <v>0</v>
      </c>
      <c r="H385" s="67" t="s">
        <v>72</v>
      </c>
      <c r="I385" s="68" t="s">
        <v>723</v>
      </c>
      <c r="J385" s="74" t="s">
        <v>3383</v>
      </c>
      <c r="K385" s="203">
        <v>22820000</v>
      </c>
      <c r="L385" s="68" t="s">
        <v>67</v>
      </c>
      <c r="M385" s="453" t="s">
        <v>2581</v>
      </c>
      <c r="N385" s="460">
        <v>57299250</v>
      </c>
      <c r="O385" s="251">
        <v>111</v>
      </c>
      <c r="P385" s="461">
        <v>45310</v>
      </c>
      <c r="Q385" s="463">
        <v>376500000</v>
      </c>
      <c r="R385" s="455">
        <v>45481</v>
      </c>
      <c r="S385" s="203">
        <f>+K385</f>
        <v>22820000</v>
      </c>
      <c r="T385" s="67" t="s">
        <v>66</v>
      </c>
      <c r="U385" s="86">
        <v>63563343</v>
      </c>
      <c r="V385" s="72" t="s">
        <v>2435</v>
      </c>
      <c r="W385" s="461">
        <v>45481</v>
      </c>
      <c r="X385" s="461">
        <v>45481</v>
      </c>
      <c r="Y385" s="456" t="s">
        <v>74</v>
      </c>
      <c r="Z385" s="461">
        <v>45646</v>
      </c>
      <c r="AA385" s="251">
        <f t="shared" si="25"/>
        <v>165</v>
      </c>
      <c r="AB385" s="67">
        <v>0</v>
      </c>
      <c r="AC385" s="75">
        <v>0</v>
      </c>
      <c r="AD385" s="67">
        <v>0</v>
      </c>
      <c r="AE385" s="457" t="s">
        <v>74</v>
      </c>
      <c r="AF385" s="251">
        <f t="shared" si="26"/>
        <v>0</v>
      </c>
      <c r="AG385" s="67">
        <v>0</v>
      </c>
      <c r="AH385" s="67">
        <v>0</v>
      </c>
      <c r="AI385" s="457" t="s">
        <v>74</v>
      </c>
      <c r="AJ385" s="67">
        <v>0</v>
      </c>
      <c r="AK385" s="457" t="s">
        <v>74</v>
      </c>
      <c r="AL385" s="457" t="s">
        <v>74</v>
      </c>
      <c r="AM385" s="188">
        <f t="shared" si="27"/>
        <v>0</v>
      </c>
      <c r="AN385" s="463">
        <f>+K385+AC385-AH385</f>
        <v>22820000</v>
      </c>
      <c r="AO385" s="67" t="s">
        <v>66</v>
      </c>
      <c r="AP385" s="489">
        <v>22820000</v>
      </c>
      <c r="AQ385" s="67" t="s">
        <v>94</v>
      </c>
      <c r="AR385" s="74">
        <v>0</v>
      </c>
      <c r="AS385" s="457" t="s">
        <v>74</v>
      </c>
      <c r="AT385" s="496">
        <f t="shared" si="28"/>
        <v>15820000</v>
      </c>
      <c r="AU385" s="203">
        <v>7000000</v>
      </c>
      <c r="AV385" s="83">
        <f t="shared" si="29"/>
        <v>0.69325153374233128</v>
      </c>
      <c r="AW385" s="457" t="s">
        <v>74</v>
      </c>
      <c r="AX385" s="74" t="s">
        <v>95</v>
      </c>
      <c r="AY385" s="188" t="s">
        <v>3384</v>
      </c>
      <c r="AZ385" s="68" t="s">
        <v>66</v>
      </c>
      <c r="BA385" s="68" t="s">
        <v>66</v>
      </c>
    </row>
    <row r="386" spans="2:53" s="207" customFormat="1" ht="14.25" customHeight="1" x14ac:dyDescent="0.25">
      <c r="B386" s="68">
        <v>2024</v>
      </c>
      <c r="C386" s="68">
        <v>891780111</v>
      </c>
      <c r="D386" s="88" t="s">
        <v>64</v>
      </c>
      <c r="E386" s="74" t="s">
        <v>3385</v>
      </c>
      <c r="F386" s="188" t="s">
        <v>3386</v>
      </c>
      <c r="G386" s="314">
        <v>0</v>
      </c>
      <c r="H386" s="67" t="s">
        <v>72</v>
      </c>
      <c r="I386" s="68" t="s">
        <v>723</v>
      </c>
      <c r="J386" s="74" t="s">
        <v>3387</v>
      </c>
      <c r="K386" s="203">
        <v>18433333</v>
      </c>
      <c r="L386" s="68" t="s">
        <v>67</v>
      </c>
      <c r="M386" s="453" t="s">
        <v>3388</v>
      </c>
      <c r="N386" s="460">
        <v>1053001646</v>
      </c>
      <c r="O386" s="251">
        <v>34</v>
      </c>
      <c r="P386" s="461">
        <v>45306</v>
      </c>
      <c r="Q386" s="463">
        <v>305400000</v>
      </c>
      <c r="R386" s="455">
        <v>45481</v>
      </c>
      <c r="S386" s="203">
        <f>+K386</f>
        <v>18433333</v>
      </c>
      <c r="T386" s="67" t="s">
        <v>66</v>
      </c>
      <c r="U386" s="86">
        <v>1082903415</v>
      </c>
      <c r="V386" s="72" t="s">
        <v>2281</v>
      </c>
      <c r="W386" s="461">
        <v>45481</v>
      </c>
      <c r="X386" s="461">
        <v>45481</v>
      </c>
      <c r="Y386" s="456" t="s">
        <v>74</v>
      </c>
      <c r="Z386" s="461">
        <v>45641</v>
      </c>
      <c r="AA386" s="251">
        <f t="shared" si="25"/>
        <v>160</v>
      </c>
      <c r="AB386" s="67">
        <v>0</v>
      </c>
      <c r="AC386" s="75">
        <v>0</v>
      </c>
      <c r="AD386" s="67">
        <v>0</v>
      </c>
      <c r="AE386" s="457" t="s">
        <v>74</v>
      </c>
      <c r="AF386" s="251">
        <f t="shared" si="26"/>
        <v>0</v>
      </c>
      <c r="AG386" s="67">
        <v>0</v>
      </c>
      <c r="AH386" s="67">
        <v>0</v>
      </c>
      <c r="AI386" s="457" t="s">
        <v>74</v>
      </c>
      <c r="AJ386" s="67">
        <v>0</v>
      </c>
      <c r="AK386" s="457" t="s">
        <v>74</v>
      </c>
      <c r="AL386" s="457" t="s">
        <v>74</v>
      </c>
      <c r="AM386" s="188">
        <f t="shared" si="27"/>
        <v>0</v>
      </c>
      <c r="AN386" s="463">
        <f>+K386+AC386-AH386</f>
        <v>18433333</v>
      </c>
      <c r="AO386" s="67" t="s">
        <v>66</v>
      </c>
      <c r="AP386" s="489">
        <v>18433333</v>
      </c>
      <c r="AQ386" s="67" t="s">
        <v>94</v>
      </c>
      <c r="AR386" s="74">
        <v>0</v>
      </c>
      <c r="AS386" s="457" t="s">
        <v>74</v>
      </c>
      <c r="AT386" s="496">
        <f t="shared" si="28"/>
        <v>13183333</v>
      </c>
      <c r="AU386" s="203">
        <v>5250000</v>
      </c>
      <c r="AV386" s="83">
        <f t="shared" si="29"/>
        <v>0.7151898682674479</v>
      </c>
      <c r="AW386" s="457" t="s">
        <v>74</v>
      </c>
      <c r="AX386" s="74" t="s">
        <v>95</v>
      </c>
      <c r="AY386" s="188" t="s">
        <v>3389</v>
      </c>
      <c r="AZ386" s="68" t="s">
        <v>66</v>
      </c>
      <c r="BA386" s="68" t="s">
        <v>66</v>
      </c>
    </row>
    <row r="387" spans="2:53" s="207" customFormat="1" ht="14.25" customHeight="1" x14ac:dyDescent="0.25">
      <c r="B387" s="68">
        <v>2024</v>
      </c>
      <c r="C387" s="68">
        <v>891780111</v>
      </c>
      <c r="D387" s="88" t="s">
        <v>64</v>
      </c>
      <c r="E387" s="74" t="s">
        <v>3390</v>
      </c>
      <c r="F387" s="188" t="s">
        <v>3391</v>
      </c>
      <c r="G387" s="314">
        <v>0</v>
      </c>
      <c r="H387" s="67" t="s">
        <v>72</v>
      </c>
      <c r="I387" s="68" t="s">
        <v>723</v>
      </c>
      <c r="J387" s="74" t="s">
        <v>3392</v>
      </c>
      <c r="K387" s="203">
        <v>18433333</v>
      </c>
      <c r="L387" s="68" t="s">
        <v>67</v>
      </c>
      <c r="M387" s="453" t="s">
        <v>3393</v>
      </c>
      <c r="N387" s="460">
        <v>57466061</v>
      </c>
      <c r="O387" s="251">
        <v>34</v>
      </c>
      <c r="P387" s="461">
        <v>45306</v>
      </c>
      <c r="Q387" s="463">
        <v>305400000</v>
      </c>
      <c r="R387" s="455">
        <v>45481</v>
      </c>
      <c r="S387" s="203">
        <f>+K387</f>
        <v>18433333</v>
      </c>
      <c r="T387" s="67" t="s">
        <v>66</v>
      </c>
      <c r="U387" s="86">
        <v>1082903415</v>
      </c>
      <c r="V387" s="72" t="s">
        <v>2281</v>
      </c>
      <c r="W387" s="461">
        <v>45481</v>
      </c>
      <c r="X387" s="461">
        <v>45481</v>
      </c>
      <c r="Y387" s="456" t="s">
        <v>74</v>
      </c>
      <c r="Z387" s="461">
        <v>45641</v>
      </c>
      <c r="AA387" s="251">
        <f t="shared" si="25"/>
        <v>160</v>
      </c>
      <c r="AB387" s="67">
        <v>0</v>
      </c>
      <c r="AC387" s="75">
        <v>0</v>
      </c>
      <c r="AD387" s="67">
        <v>0</v>
      </c>
      <c r="AE387" s="457" t="s">
        <v>74</v>
      </c>
      <c r="AF387" s="251">
        <f t="shared" si="26"/>
        <v>0</v>
      </c>
      <c r="AG387" s="67">
        <v>0</v>
      </c>
      <c r="AH387" s="67">
        <v>0</v>
      </c>
      <c r="AI387" s="457" t="s">
        <v>74</v>
      </c>
      <c r="AJ387" s="67">
        <v>0</v>
      </c>
      <c r="AK387" s="457" t="s">
        <v>74</v>
      </c>
      <c r="AL387" s="457" t="s">
        <v>74</v>
      </c>
      <c r="AM387" s="188">
        <f t="shared" si="27"/>
        <v>0</v>
      </c>
      <c r="AN387" s="463">
        <f>+K387+AC387-AH387</f>
        <v>18433333</v>
      </c>
      <c r="AO387" s="67" t="s">
        <v>66</v>
      </c>
      <c r="AP387" s="489">
        <v>18433333</v>
      </c>
      <c r="AQ387" s="67" t="s">
        <v>94</v>
      </c>
      <c r="AR387" s="74">
        <v>0</v>
      </c>
      <c r="AS387" s="457" t="s">
        <v>74</v>
      </c>
      <c r="AT387" s="496">
        <f t="shared" si="28"/>
        <v>13183333</v>
      </c>
      <c r="AU387" s="203">
        <v>5250000</v>
      </c>
      <c r="AV387" s="83">
        <f t="shared" si="29"/>
        <v>0.7151898682674479</v>
      </c>
      <c r="AW387" s="457" t="s">
        <v>74</v>
      </c>
      <c r="AX387" s="74" t="s">
        <v>95</v>
      </c>
      <c r="AY387" s="188" t="s">
        <v>3394</v>
      </c>
      <c r="AZ387" s="68" t="s">
        <v>66</v>
      </c>
      <c r="BA387" s="68" t="s">
        <v>66</v>
      </c>
    </row>
    <row r="388" spans="2:53" s="207" customFormat="1" ht="14.25" customHeight="1" x14ac:dyDescent="0.25">
      <c r="B388" s="68">
        <v>2024</v>
      </c>
      <c r="C388" s="68">
        <v>891780111</v>
      </c>
      <c r="D388" s="88" t="s">
        <v>64</v>
      </c>
      <c r="E388" s="74" t="s">
        <v>3395</v>
      </c>
      <c r="F388" s="188" t="s">
        <v>3396</v>
      </c>
      <c r="G388" s="314">
        <v>0</v>
      </c>
      <c r="H388" s="67" t="s">
        <v>72</v>
      </c>
      <c r="I388" s="68" t="s">
        <v>723</v>
      </c>
      <c r="J388" s="74" t="s">
        <v>3397</v>
      </c>
      <c r="K388" s="203">
        <v>18550000</v>
      </c>
      <c r="L388" s="68" t="s">
        <v>67</v>
      </c>
      <c r="M388" s="453" t="s">
        <v>3398</v>
      </c>
      <c r="N388" s="460">
        <v>1103107767</v>
      </c>
      <c r="O388" s="251">
        <v>35</v>
      </c>
      <c r="P388" s="467" t="s">
        <v>3103</v>
      </c>
      <c r="Q388" s="203">
        <v>807300000</v>
      </c>
      <c r="R388" s="455">
        <v>45481</v>
      </c>
      <c r="S388" s="203">
        <f>+K388</f>
        <v>18550000</v>
      </c>
      <c r="T388" s="67" t="s">
        <v>66</v>
      </c>
      <c r="U388" s="86">
        <v>36669284</v>
      </c>
      <c r="V388" s="72" t="s">
        <v>1569</v>
      </c>
      <c r="W388" s="461">
        <v>45481</v>
      </c>
      <c r="X388" s="461">
        <v>45481</v>
      </c>
      <c r="Y388" s="456" t="s">
        <v>74</v>
      </c>
      <c r="Z388" s="461">
        <v>45642</v>
      </c>
      <c r="AA388" s="251">
        <f t="shared" si="25"/>
        <v>161</v>
      </c>
      <c r="AB388" s="67">
        <v>0</v>
      </c>
      <c r="AC388" s="75">
        <v>0</v>
      </c>
      <c r="AD388" s="67">
        <v>0</v>
      </c>
      <c r="AE388" s="457" t="s">
        <v>74</v>
      </c>
      <c r="AF388" s="251">
        <f t="shared" si="26"/>
        <v>0</v>
      </c>
      <c r="AG388" s="67">
        <v>0</v>
      </c>
      <c r="AH388" s="67">
        <v>0</v>
      </c>
      <c r="AI388" s="457" t="s">
        <v>74</v>
      </c>
      <c r="AJ388" s="67">
        <v>0</v>
      </c>
      <c r="AK388" s="457" t="s">
        <v>74</v>
      </c>
      <c r="AL388" s="457" t="s">
        <v>74</v>
      </c>
      <c r="AM388" s="188">
        <f t="shared" si="27"/>
        <v>0</v>
      </c>
      <c r="AN388" s="463">
        <f>+K388+AC388-AH388</f>
        <v>18550000</v>
      </c>
      <c r="AO388" s="67" t="s">
        <v>66</v>
      </c>
      <c r="AP388" s="489">
        <v>18550000</v>
      </c>
      <c r="AQ388" s="67" t="s">
        <v>94</v>
      </c>
      <c r="AR388" s="74">
        <v>0</v>
      </c>
      <c r="AS388" s="457" t="s">
        <v>74</v>
      </c>
      <c r="AT388" s="496">
        <f t="shared" si="28"/>
        <v>13183333</v>
      </c>
      <c r="AU388" s="203">
        <v>5366667</v>
      </c>
      <c r="AV388" s="83">
        <f t="shared" si="29"/>
        <v>0.7106918059299191</v>
      </c>
      <c r="AW388" s="457" t="s">
        <v>74</v>
      </c>
      <c r="AX388" s="74" t="s">
        <v>95</v>
      </c>
      <c r="AY388" s="188" t="s">
        <v>3399</v>
      </c>
      <c r="AZ388" s="68" t="s">
        <v>66</v>
      </c>
      <c r="BA388" s="68" t="s">
        <v>66</v>
      </c>
    </row>
    <row r="389" spans="2:53" s="207" customFormat="1" ht="14.25" customHeight="1" x14ac:dyDescent="0.25">
      <c r="B389" s="68">
        <v>2024</v>
      </c>
      <c r="C389" s="68">
        <v>891780111</v>
      </c>
      <c r="D389" s="88" t="s">
        <v>64</v>
      </c>
      <c r="E389" s="74" t="s">
        <v>3400</v>
      </c>
      <c r="F389" s="188" t="s">
        <v>3401</v>
      </c>
      <c r="G389" s="314">
        <v>0</v>
      </c>
      <c r="H389" s="67" t="s">
        <v>72</v>
      </c>
      <c r="I389" s="68" t="s">
        <v>723</v>
      </c>
      <c r="J389" s="74" t="s">
        <v>3402</v>
      </c>
      <c r="K389" s="203">
        <v>16000000</v>
      </c>
      <c r="L389" s="68" t="s">
        <v>67</v>
      </c>
      <c r="M389" s="453" t="s">
        <v>3403</v>
      </c>
      <c r="N389" s="460">
        <v>1081931108</v>
      </c>
      <c r="O389" s="251">
        <v>1221</v>
      </c>
      <c r="P389" s="461">
        <v>45433</v>
      </c>
      <c r="Q389" s="463">
        <v>16000000</v>
      </c>
      <c r="R389" s="455">
        <v>45481</v>
      </c>
      <c r="S389" s="203">
        <f>+K389</f>
        <v>16000000</v>
      </c>
      <c r="T389" s="67" t="s">
        <v>66</v>
      </c>
      <c r="U389" s="86">
        <v>57297302</v>
      </c>
      <c r="V389" s="72" t="s">
        <v>3404</v>
      </c>
      <c r="W389" s="461">
        <v>45481</v>
      </c>
      <c r="X389" s="461">
        <v>45481</v>
      </c>
      <c r="Y389" s="456" t="s">
        <v>74</v>
      </c>
      <c r="Z389" s="461">
        <v>45592</v>
      </c>
      <c r="AA389" s="251">
        <f t="shared" si="25"/>
        <v>111</v>
      </c>
      <c r="AB389" s="67">
        <v>0</v>
      </c>
      <c r="AC389" s="75">
        <v>0</v>
      </c>
      <c r="AD389" s="67">
        <v>0</v>
      </c>
      <c r="AE389" s="457" t="s">
        <v>74</v>
      </c>
      <c r="AF389" s="251">
        <f t="shared" si="26"/>
        <v>0</v>
      </c>
      <c r="AG389" s="67">
        <v>0</v>
      </c>
      <c r="AH389" s="67">
        <v>0</v>
      </c>
      <c r="AI389" s="457" t="s">
        <v>74</v>
      </c>
      <c r="AJ389" s="67">
        <v>0</v>
      </c>
      <c r="AK389" s="457" t="s">
        <v>74</v>
      </c>
      <c r="AL389" s="457" t="s">
        <v>74</v>
      </c>
      <c r="AM389" s="188">
        <f t="shared" si="27"/>
        <v>0</v>
      </c>
      <c r="AN389" s="463">
        <f>+K389+AC389-AH389</f>
        <v>16000000</v>
      </c>
      <c r="AO389" s="67" t="s">
        <v>66</v>
      </c>
      <c r="AP389" s="489">
        <v>16000000</v>
      </c>
      <c r="AQ389" s="67" t="s">
        <v>94</v>
      </c>
      <c r="AR389" s="74">
        <v>0</v>
      </c>
      <c r="AS389" s="457" t="s">
        <v>74</v>
      </c>
      <c r="AT389" s="496">
        <f t="shared" si="28"/>
        <v>8000000</v>
      </c>
      <c r="AU389" s="203">
        <v>8000000</v>
      </c>
      <c r="AV389" s="83">
        <f t="shared" si="29"/>
        <v>0.5</v>
      </c>
      <c r="AW389" s="457" t="s">
        <v>74</v>
      </c>
      <c r="AX389" s="74" t="s">
        <v>95</v>
      </c>
      <c r="AY389" s="188" t="s">
        <v>3405</v>
      </c>
      <c r="AZ389" s="68" t="s">
        <v>66</v>
      </c>
      <c r="BA389" s="68" t="s">
        <v>66</v>
      </c>
    </row>
    <row r="390" spans="2:53" s="207" customFormat="1" ht="14.25" customHeight="1" x14ac:dyDescent="0.25">
      <c r="B390" s="68">
        <v>2024</v>
      </c>
      <c r="C390" s="68">
        <v>891780111</v>
      </c>
      <c r="D390" s="88" t="s">
        <v>64</v>
      </c>
      <c r="E390" s="74" t="s">
        <v>3406</v>
      </c>
      <c r="F390" s="72" t="s">
        <v>3407</v>
      </c>
      <c r="G390" s="314">
        <v>0</v>
      </c>
      <c r="H390" s="67" t="s">
        <v>72</v>
      </c>
      <c r="I390" s="68" t="s">
        <v>723</v>
      </c>
      <c r="J390" s="74" t="s">
        <v>3408</v>
      </c>
      <c r="K390" s="203">
        <v>2544000</v>
      </c>
      <c r="L390" s="68" t="s">
        <v>67</v>
      </c>
      <c r="M390" s="453" t="s">
        <v>3409</v>
      </c>
      <c r="N390" s="459">
        <v>1082973181</v>
      </c>
      <c r="O390" s="454">
        <v>1469</v>
      </c>
      <c r="P390" s="455">
        <v>45470</v>
      </c>
      <c r="Q390" s="463">
        <v>36000000</v>
      </c>
      <c r="R390" s="455">
        <v>45481</v>
      </c>
      <c r="S390" s="203">
        <f>+K390</f>
        <v>2544000</v>
      </c>
      <c r="T390" s="67" t="s">
        <v>66</v>
      </c>
      <c r="U390" s="86">
        <v>63563343</v>
      </c>
      <c r="V390" s="72" t="s">
        <v>2435</v>
      </c>
      <c r="W390" s="455">
        <v>45481</v>
      </c>
      <c r="X390" s="455">
        <v>45481</v>
      </c>
      <c r="Y390" s="456" t="s">
        <v>74</v>
      </c>
      <c r="Z390" s="455">
        <v>45485</v>
      </c>
      <c r="AA390" s="251">
        <f t="shared" si="25"/>
        <v>4</v>
      </c>
      <c r="AB390" s="67">
        <v>0</v>
      </c>
      <c r="AC390" s="75">
        <v>0</v>
      </c>
      <c r="AD390" s="67">
        <v>0</v>
      </c>
      <c r="AE390" s="457" t="s">
        <v>74</v>
      </c>
      <c r="AF390" s="251">
        <f t="shared" si="26"/>
        <v>0</v>
      </c>
      <c r="AG390" s="67">
        <v>0</v>
      </c>
      <c r="AH390" s="67">
        <v>0</v>
      </c>
      <c r="AI390" s="457" t="s">
        <v>74</v>
      </c>
      <c r="AJ390" s="67">
        <v>0</v>
      </c>
      <c r="AK390" s="457" t="s">
        <v>74</v>
      </c>
      <c r="AL390" s="457" t="s">
        <v>74</v>
      </c>
      <c r="AM390" s="188">
        <f t="shared" si="27"/>
        <v>0</v>
      </c>
      <c r="AN390" s="463">
        <f>+K390+AC390-AH390</f>
        <v>2544000</v>
      </c>
      <c r="AO390" s="67" t="s">
        <v>94</v>
      </c>
      <c r="AP390" s="489">
        <v>0</v>
      </c>
      <c r="AQ390" s="67" t="s">
        <v>94</v>
      </c>
      <c r="AR390" s="74">
        <v>0</v>
      </c>
      <c r="AS390" s="457" t="s">
        <v>74</v>
      </c>
      <c r="AT390" s="496">
        <f t="shared" si="28"/>
        <v>2544000</v>
      </c>
      <c r="AU390" s="203">
        <v>0</v>
      </c>
      <c r="AV390" s="83">
        <f t="shared" si="29"/>
        <v>1</v>
      </c>
      <c r="AW390" s="457" t="s">
        <v>74</v>
      </c>
      <c r="AX390" s="74" t="s">
        <v>80</v>
      </c>
      <c r="AY390" s="72" t="s">
        <v>3410</v>
      </c>
      <c r="AZ390" s="68" t="s">
        <v>66</v>
      </c>
      <c r="BA390" s="68" t="s">
        <v>66</v>
      </c>
    </row>
    <row r="391" spans="2:53" s="207" customFormat="1" ht="14.25" customHeight="1" x14ac:dyDescent="0.25">
      <c r="B391" s="68">
        <v>2024</v>
      </c>
      <c r="C391" s="68">
        <v>891780111</v>
      </c>
      <c r="D391" s="88" t="s">
        <v>64</v>
      </c>
      <c r="E391" s="74" t="s">
        <v>3411</v>
      </c>
      <c r="F391" s="188" t="s">
        <v>3412</v>
      </c>
      <c r="G391" s="314">
        <v>0</v>
      </c>
      <c r="H391" s="67" t="s">
        <v>72</v>
      </c>
      <c r="I391" s="68" t="s">
        <v>723</v>
      </c>
      <c r="J391" s="74" t="s">
        <v>3413</v>
      </c>
      <c r="K391" s="203">
        <v>19320000</v>
      </c>
      <c r="L391" s="68" t="s">
        <v>67</v>
      </c>
      <c r="M391" s="453" t="s">
        <v>3414</v>
      </c>
      <c r="N391" s="460">
        <v>1082979078</v>
      </c>
      <c r="O391" s="251">
        <v>38</v>
      </c>
      <c r="P391" s="455">
        <v>45306</v>
      </c>
      <c r="Q391" s="463">
        <v>585250000</v>
      </c>
      <c r="R391" s="455">
        <v>45483</v>
      </c>
      <c r="S391" s="203">
        <f>+K391</f>
        <v>19320000</v>
      </c>
      <c r="T391" s="67" t="s">
        <v>66</v>
      </c>
      <c r="U391" s="86">
        <v>1082884010</v>
      </c>
      <c r="V391" s="72" t="s">
        <v>1589</v>
      </c>
      <c r="W391" s="461">
        <v>45483</v>
      </c>
      <c r="X391" s="461">
        <v>45483</v>
      </c>
      <c r="Y391" s="456" t="s">
        <v>74</v>
      </c>
      <c r="Z391" s="461">
        <v>45646</v>
      </c>
      <c r="AA391" s="251">
        <f t="shared" si="25"/>
        <v>163</v>
      </c>
      <c r="AB391" s="67">
        <v>0</v>
      </c>
      <c r="AC391" s="75">
        <v>0</v>
      </c>
      <c r="AD391" s="67">
        <v>0</v>
      </c>
      <c r="AE391" s="457" t="s">
        <v>74</v>
      </c>
      <c r="AF391" s="251">
        <f t="shared" si="26"/>
        <v>0</v>
      </c>
      <c r="AG391" s="67">
        <v>0</v>
      </c>
      <c r="AH391" s="67">
        <v>0</v>
      </c>
      <c r="AI391" s="457" t="s">
        <v>74</v>
      </c>
      <c r="AJ391" s="67">
        <v>0</v>
      </c>
      <c r="AK391" s="457" t="s">
        <v>74</v>
      </c>
      <c r="AL391" s="457" t="s">
        <v>74</v>
      </c>
      <c r="AM391" s="188">
        <f t="shared" si="27"/>
        <v>0</v>
      </c>
      <c r="AN391" s="463">
        <f>+K391+AC391-AH391</f>
        <v>19320000</v>
      </c>
      <c r="AO391" s="67" t="s">
        <v>66</v>
      </c>
      <c r="AP391" s="489">
        <v>19320000</v>
      </c>
      <c r="AQ391" s="67" t="s">
        <v>94</v>
      </c>
      <c r="AR391" s="74">
        <v>0</v>
      </c>
      <c r="AS391" s="457" t="s">
        <v>74</v>
      </c>
      <c r="AT391" s="496">
        <f t="shared" si="28"/>
        <v>13320000</v>
      </c>
      <c r="AU391" s="203">
        <v>6000000</v>
      </c>
      <c r="AV391" s="83">
        <f t="shared" si="29"/>
        <v>0.68944099378881984</v>
      </c>
      <c r="AW391" s="457" t="s">
        <v>74</v>
      </c>
      <c r="AX391" s="74" t="s">
        <v>95</v>
      </c>
      <c r="AY391" s="188" t="s">
        <v>3415</v>
      </c>
      <c r="AZ391" s="68" t="s">
        <v>66</v>
      </c>
      <c r="BA391" s="68" t="s">
        <v>66</v>
      </c>
    </row>
    <row r="392" spans="2:53" s="207" customFormat="1" ht="14.25" customHeight="1" x14ac:dyDescent="0.25">
      <c r="B392" s="68">
        <v>2024</v>
      </c>
      <c r="C392" s="68">
        <v>891780111</v>
      </c>
      <c r="D392" s="88" t="s">
        <v>64</v>
      </c>
      <c r="E392" s="74" t="s">
        <v>3416</v>
      </c>
      <c r="F392" s="188" t="s">
        <v>3417</v>
      </c>
      <c r="G392" s="314">
        <v>0</v>
      </c>
      <c r="H392" s="67" t="s">
        <v>72</v>
      </c>
      <c r="I392" s="68" t="s">
        <v>723</v>
      </c>
      <c r="J392" s="74" t="s">
        <v>3418</v>
      </c>
      <c r="K392" s="203">
        <v>21466667</v>
      </c>
      <c r="L392" s="68" t="s">
        <v>67</v>
      </c>
      <c r="M392" s="453" t="s">
        <v>2321</v>
      </c>
      <c r="N392" s="460">
        <v>1082950124</v>
      </c>
      <c r="O392" s="251">
        <v>38</v>
      </c>
      <c r="P392" s="455">
        <v>45306</v>
      </c>
      <c r="Q392" s="463">
        <v>585250000</v>
      </c>
      <c r="R392" s="455">
        <v>45483</v>
      </c>
      <c r="S392" s="203">
        <f>+K392</f>
        <v>21466667</v>
      </c>
      <c r="T392" s="67" t="s">
        <v>66</v>
      </c>
      <c r="U392" s="86">
        <v>1082884010</v>
      </c>
      <c r="V392" s="72" t="s">
        <v>1589</v>
      </c>
      <c r="W392" s="461">
        <v>45483</v>
      </c>
      <c r="X392" s="461">
        <v>45483</v>
      </c>
      <c r="Y392" s="456" t="s">
        <v>74</v>
      </c>
      <c r="Z392" s="461">
        <v>45646</v>
      </c>
      <c r="AA392" s="251">
        <f t="shared" si="25"/>
        <v>163</v>
      </c>
      <c r="AB392" s="67">
        <v>0</v>
      </c>
      <c r="AC392" s="75">
        <v>0</v>
      </c>
      <c r="AD392" s="67">
        <v>0</v>
      </c>
      <c r="AE392" s="457" t="s">
        <v>74</v>
      </c>
      <c r="AF392" s="251">
        <f t="shared" si="26"/>
        <v>0</v>
      </c>
      <c r="AG392" s="67">
        <v>0</v>
      </c>
      <c r="AH392" s="67">
        <v>0</v>
      </c>
      <c r="AI392" s="457" t="s">
        <v>74</v>
      </c>
      <c r="AJ392" s="67">
        <v>0</v>
      </c>
      <c r="AK392" s="457" t="s">
        <v>74</v>
      </c>
      <c r="AL392" s="457" t="s">
        <v>74</v>
      </c>
      <c r="AM392" s="188">
        <f t="shared" si="27"/>
        <v>0</v>
      </c>
      <c r="AN392" s="463">
        <f>+K392+AC392-AH392</f>
        <v>21466667</v>
      </c>
      <c r="AO392" s="67" t="s">
        <v>66</v>
      </c>
      <c r="AP392" s="489">
        <v>21466667</v>
      </c>
      <c r="AQ392" s="67" t="s">
        <v>94</v>
      </c>
      <c r="AR392" s="74">
        <v>0</v>
      </c>
      <c r="AS392" s="457" t="s">
        <v>74</v>
      </c>
      <c r="AT392" s="496">
        <f t="shared" si="28"/>
        <v>14800000</v>
      </c>
      <c r="AU392" s="203">
        <v>6666667</v>
      </c>
      <c r="AV392" s="83">
        <f t="shared" si="29"/>
        <v>0.68944098308321455</v>
      </c>
      <c r="AW392" s="457" t="s">
        <v>74</v>
      </c>
      <c r="AX392" s="74" t="s">
        <v>95</v>
      </c>
      <c r="AY392" s="188" t="s">
        <v>3419</v>
      </c>
      <c r="AZ392" s="68" t="s">
        <v>66</v>
      </c>
      <c r="BA392" s="68" t="s">
        <v>66</v>
      </c>
    </row>
    <row r="393" spans="2:53" s="207" customFormat="1" ht="14.25" customHeight="1" x14ac:dyDescent="0.25">
      <c r="B393" s="68">
        <v>2024</v>
      </c>
      <c r="C393" s="68">
        <v>891780111</v>
      </c>
      <c r="D393" s="88" t="s">
        <v>64</v>
      </c>
      <c r="E393" s="74" t="s">
        <v>3420</v>
      </c>
      <c r="F393" s="188" t="s">
        <v>3421</v>
      </c>
      <c r="G393" s="314">
        <v>0</v>
      </c>
      <c r="H393" s="67" t="s">
        <v>72</v>
      </c>
      <c r="I393" s="68" t="s">
        <v>723</v>
      </c>
      <c r="J393" s="74" t="s">
        <v>3422</v>
      </c>
      <c r="K393" s="203">
        <v>19320000</v>
      </c>
      <c r="L393" s="68" t="s">
        <v>67</v>
      </c>
      <c r="M393" s="453" t="s">
        <v>2404</v>
      </c>
      <c r="N393" s="460">
        <v>1082944396</v>
      </c>
      <c r="O393" s="251">
        <v>38</v>
      </c>
      <c r="P393" s="455">
        <v>45306</v>
      </c>
      <c r="Q393" s="463">
        <v>585250000</v>
      </c>
      <c r="R393" s="455">
        <v>45483</v>
      </c>
      <c r="S393" s="203">
        <f>+K393</f>
        <v>19320000</v>
      </c>
      <c r="T393" s="67" t="s">
        <v>66</v>
      </c>
      <c r="U393" s="86">
        <v>1082884010</v>
      </c>
      <c r="V393" s="72" t="s">
        <v>1589</v>
      </c>
      <c r="W393" s="461">
        <v>45483</v>
      </c>
      <c r="X393" s="461">
        <v>45483</v>
      </c>
      <c r="Y393" s="456" t="s">
        <v>74</v>
      </c>
      <c r="Z393" s="461">
        <v>45646</v>
      </c>
      <c r="AA393" s="251">
        <f t="shared" si="25"/>
        <v>163</v>
      </c>
      <c r="AB393" s="67">
        <v>0</v>
      </c>
      <c r="AC393" s="75">
        <v>0</v>
      </c>
      <c r="AD393" s="67">
        <v>0</v>
      </c>
      <c r="AE393" s="457" t="s">
        <v>74</v>
      </c>
      <c r="AF393" s="251">
        <f t="shared" si="26"/>
        <v>0</v>
      </c>
      <c r="AG393" s="67">
        <v>0</v>
      </c>
      <c r="AH393" s="67">
        <v>0</v>
      </c>
      <c r="AI393" s="457" t="s">
        <v>74</v>
      </c>
      <c r="AJ393" s="67">
        <v>0</v>
      </c>
      <c r="AK393" s="457" t="s">
        <v>74</v>
      </c>
      <c r="AL393" s="457" t="s">
        <v>74</v>
      </c>
      <c r="AM393" s="188">
        <f t="shared" si="27"/>
        <v>0</v>
      </c>
      <c r="AN393" s="463">
        <f>+K393+AC393-AH393</f>
        <v>19320000</v>
      </c>
      <c r="AO393" s="67" t="s">
        <v>66</v>
      </c>
      <c r="AP393" s="489">
        <v>19320000</v>
      </c>
      <c r="AQ393" s="67" t="s">
        <v>94</v>
      </c>
      <c r="AR393" s="74">
        <v>0</v>
      </c>
      <c r="AS393" s="457" t="s">
        <v>74</v>
      </c>
      <c r="AT393" s="496">
        <f t="shared" si="28"/>
        <v>13320000</v>
      </c>
      <c r="AU393" s="203">
        <v>6000000</v>
      </c>
      <c r="AV393" s="83">
        <f t="shared" si="29"/>
        <v>0.68944099378881984</v>
      </c>
      <c r="AW393" s="457" t="s">
        <v>74</v>
      </c>
      <c r="AX393" s="74" t="s">
        <v>95</v>
      </c>
      <c r="AY393" s="188" t="s">
        <v>3423</v>
      </c>
      <c r="AZ393" s="68" t="s">
        <v>66</v>
      </c>
      <c r="BA393" s="68" t="s">
        <v>66</v>
      </c>
    </row>
    <row r="394" spans="2:53" s="207" customFormat="1" ht="14.25" customHeight="1" x14ac:dyDescent="0.25">
      <c r="B394" s="68">
        <v>2024</v>
      </c>
      <c r="C394" s="68">
        <v>891780111</v>
      </c>
      <c r="D394" s="88" t="s">
        <v>64</v>
      </c>
      <c r="E394" s="74" t="s">
        <v>3424</v>
      </c>
      <c r="F394" s="188" t="s">
        <v>3425</v>
      </c>
      <c r="G394" s="314">
        <v>0</v>
      </c>
      <c r="H394" s="67" t="s">
        <v>72</v>
      </c>
      <c r="I394" s="68" t="s">
        <v>723</v>
      </c>
      <c r="J394" s="74" t="s">
        <v>3426</v>
      </c>
      <c r="K394" s="203">
        <v>19320000</v>
      </c>
      <c r="L394" s="68" t="s">
        <v>67</v>
      </c>
      <c r="M394" s="453" t="s">
        <v>2440</v>
      </c>
      <c r="N394" s="460">
        <v>1082890110</v>
      </c>
      <c r="O394" s="251">
        <v>38</v>
      </c>
      <c r="P394" s="455">
        <v>45306</v>
      </c>
      <c r="Q394" s="463">
        <v>585250000</v>
      </c>
      <c r="R394" s="455">
        <v>45483</v>
      </c>
      <c r="S394" s="203">
        <f>+K394</f>
        <v>19320000</v>
      </c>
      <c r="T394" s="67" t="s">
        <v>66</v>
      </c>
      <c r="U394" s="86">
        <v>1082884010</v>
      </c>
      <c r="V394" s="72" t="s">
        <v>1589</v>
      </c>
      <c r="W394" s="461">
        <v>45483</v>
      </c>
      <c r="X394" s="461">
        <v>45483</v>
      </c>
      <c r="Y394" s="456" t="s">
        <v>74</v>
      </c>
      <c r="Z394" s="461">
        <v>45646</v>
      </c>
      <c r="AA394" s="251">
        <f t="shared" si="25"/>
        <v>163</v>
      </c>
      <c r="AB394" s="67">
        <v>0</v>
      </c>
      <c r="AC394" s="75">
        <v>0</v>
      </c>
      <c r="AD394" s="67">
        <v>0</v>
      </c>
      <c r="AE394" s="457" t="s">
        <v>74</v>
      </c>
      <c r="AF394" s="251">
        <f t="shared" si="26"/>
        <v>0</v>
      </c>
      <c r="AG394" s="67">
        <v>0</v>
      </c>
      <c r="AH394" s="67">
        <v>0</v>
      </c>
      <c r="AI394" s="457" t="s">
        <v>74</v>
      </c>
      <c r="AJ394" s="67">
        <v>0</v>
      </c>
      <c r="AK394" s="457" t="s">
        <v>74</v>
      </c>
      <c r="AL394" s="457" t="s">
        <v>74</v>
      </c>
      <c r="AM394" s="188">
        <f t="shared" si="27"/>
        <v>0</v>
      </c>
      <c r="AN394" s="463">
        <f>+K394+AC394-AH394</f>
        <v>19320000</v>
      </c>
      <c r="AO394" s="67" t="s">
        <v>66</v>
      </c>
      <c r="AP394" s="489">
        <v>19320000</v>
      </c>
      <c r="AQ394" s="67" t="s">
        <v>94</v>
      </c>
      <c r="AR394" s="74">
        <v>0</v>
      </c>
      <c r="AS394" s="457" t="s">
        <v>74</v>
      </c>
      <c r="AT394" s="496">
        <f t="shared" si="28"/>
        <v>13320000</v>
      </c>
      <c r="AU394" s="203">
        <v>6000000</v>
      </c>
      <c r="AV394" s="83">
        <f t="shared" si="29"/>
        <v>0.68944099378881984</v>
      </c>
      <c r="AW394" s="457" t="s">
        <v>74</v>
      </c>
      <c r="AX394" s="74" t="s">
        <v>95</v>
      </c>
      <c r="AY394" s="188" t="s">
        <v>3427</v>
      </c>
      <c r="AZ394" s="68" t="s">
        <v>66</v>
      </c>
      <c r="BA394" s="68" t="s">
        <v>66</v>
      </c>
    </row>
    <row r="395" spans="2:53" s="207" customFormat="1" ht="14.25" customHeight="1" x14ac:dyDescent="0.25">
      <c r="B395" s="68">
        <v>2024</v>
      </c>
      <c r="C395" s="68">
        <v>891780111</v>
      </c>
      <c r="D395" s="88" t="s">
        <v>64</v>
      </c>
      <c r="E395" s="74" t="s">
        <v>3428</v>
      </c>
      <c r="F395" s="188" t="s">
        <v>3429</v>
      </c>
      <c r="G395" s="314">
        <v>0</v>
      </c>
      <c r="H395" s="67" t="s">
        <v>72</v>
      </c>
      <c r="I395" s="68" t="s">
        <v>723</v>
      </c>
      <c r="J395" s="74" t="s">
        <v>3430</v>
      </c>
      <c r="K395" s="203">
        <v>16100000</v>
      </c>
      <c r="L395" s="68" t="s">
        <v>67</v>
      </c>
      <c r="M395" s="453" t="s">
        <v>3431</v>
      </c>
      <c r="N395" s="460">
        <v>1082992789</v>
      </c>
      <c r="O395" s="251">
        <v>38</v>
      </c>
      <c r="P395" s="455">
        <v>45306</v>
      </c>
      <c r="Q395" s="463">
        <v>585250000</v>
      </c>
      <c r="R395" s="455">
        <v>45483</v>
      </c>
      <c r="S395" s="203">
        <f>+K395</f>
        <v>16100000</v>
      </c>
      <c r="T395" s="67" t="s">
        <v>66</v>
      </c>
      <c r="U395" s="86">
        <v>1082884010</v>
      </c>
      <c r="V395" s="72" t="s">
        <v>1589</v>
      </c>
      <c r="W395" s="461">
        <v>45483</v>
      </c>
      <c r="X395" s="461">
        <v>45483</v>
      </c>
      <c r="Y395" s="456" t="s">
        <v>74</v>
      </c>
      <c r="Z395" s="461">
        <v>45646</v>
      </c>
      <c r="AA395" s="251">
        <f t="shared" si="25"/>
        <v>163</v>
      </c>
      <c r="AB395" s="67">
        <v>0</v>
      </c>
      <c r="AC395" s="75">
        <v>0</v>
      </c>
      <c r="AD395" s="67">
        <v>0</v>
      </c>
      <c r="AE395" s="457" t="s">
        <v>74</v>
      </c>
      <c r="AF395" s="251">
        <f t="shared" si="26"/>
        <v>0</v>
      </c>
      <c r="AG395" s="67">
        <v>0</v>
      </c>
      <c r="AH395" s="67">
        <v>0</v>
      </c>
      <c r="AI395" s="457" t="s">
        <v>74</v>
      </c>
      <c r="AJ395" s="67">
        <v>0</v>
      </c>
      <c r="AK395" s="457" t="s">
        <v>74</v>
      </c>
      <c r="AL395" s="457" t="s">
        <v>74</v>
      </c>
      <c r="AM395" s="188">
        <f t="shared" si="27"/>
        <v>0</v>
      </c>
      <c r="AN395" s="463">
        <f>+K395+AC395-AH395</f>
        <v>16100000</v>
      </c>
      <c r="AO395" s="67" t="s">
        <v>66</v>
      </c>
      <c r="AP395" s="489">
        <v>16100000</v>
      </c>
      <c r="AQ395" s="67" t="s">
        <v>94</v>
      </c>
      <c r="AR395" s="74">
        <v>0</v>
      </c>
      <c r="AS395" s="457" t="s">
        <v>74</v>
      </c>
      <c r="AT395" s="496">
        <f t="shared" si="28"/>
        <v>11100000</v>
      </c>
      <c r="AU395" s="203">
        <v>5000000</v>
      </c>
      <c r="AV395" s="83">
        <f t="shared" si="29"/>
        <v>0.68944099378881984</v>
      </c>
      <c r="AW395" s="457" t="s">
        <v>74</v>
      </c>
      <c r="AX395" s="74" t="s">
        <v>95</v>
      </c>
      <c r="AY395" s="188" t="s">
        <v>3432</v>
      </c>
      <c r="AZ395" s="68" t="s">
        <v>66</v>
      </c>
      <c r="BA395" s="68" t="s">
        <v>66</v>
      </c>
    </row>
    <row r="396" spans="2:53" s="207" customFormat="1" ht="14.25" customHeight="1" x14ac:dyDescent="0.25">
      <c r="B396" s="68">
        <v>2024</v>
      </c>
      <c r="C396" s="68">
        <v>891780111</v>
      </c>
      <c r="D396" s="88" t="s">
        <v>64</v>
      </c>
      <c r="E396" s="74" t="s">
        <v>3433</v>
      </c>
      <c r="F396" s="188" t="s">
        <v>3434</v>
      </c>
      <c r="G396" s="314">
        <v>0</v>
      </c>
      <c r="H396" s="67" t="s">
        <v>72</v>
      </c>
      <c r="I396" s="68" t="s">
        <v>723</v>
      </c>
      <c r="J396" s="74" t="s">
        <v>3435</v>
      </c>
      <c r="K396" s="203">
        <v>10546667</v>
      </c>
      <c r="L396" s="68" t="s">
        <v>67</v>
      </c>
      <c r="M396" s="453" t="s">
        <v>2860</v>
      </c>
      <c r="N396" s="460">
        <v>1020812117</v>
      </c>
      <c r="O396" s="251">
        <v>757</v>
      </c>
      <c r="P396" s="461">
        <v>45371</v>
      </c>
      <c r="Q396" s="463">
        <v>100000000</v>
      </c>
      <c r="R396" s="455">
        <v>45483</v>
      </c>
      <c r="S396" s="203">
        <f>+K396</f>
        <v>10546667</v>
      </c>
      <c r="T396" s="67" t="s">
        <v>66</v>
      </c>
      <c r="U396" s="86">
        <v>1082851808</v>
      </c>
      <c r="V396" s="72" t="s">
        <v>3436</v>
      </c>
      <c r="W396" s="461">
        <v>45483</v>
      </c>
      <c r="X396" s="461">
        <v>45483</v>
      </c>
      <c r="Y396" s="456" t="s">
        <v>74</v>
      </c>
      <c r="Z396" s="461">
        <v>45596</v>
      </c>
      <c r="AA396" s="251">
        <f t="shared" si="25"/>
        <v>113</v>
      </c>
      <c r="AB396" s="67">
        <v>0</v>
      </c>
      <c r="AC396" s="75">
        <v>0</v>
      </c>
      <c r="AD396" s="67">
        <v>0</v>
      </c>
      <c r="AE396" s="457" t="s">
        <v>74</v>
      </c>
      <c r="AF396" s="251">
        <f t="shared" si="26"/>
        <v>0</v>
      </c>
      <c r="AG396" s="67">
        <v>0</v>
      </c>
      <c r="AH396" s="67">
        <v>0</v>
      </c>
      <c r="AI396" s="457" t="s">
        <v>74</v>
      </c>
      <c r="AJ396" s="67">
        <v>0</v>
      </c>
      <c r="AK396" s="457" t="s">
        <v>74</v>
      </c>
      <c r="AL396" s="457" t="s">
        <v>74</v>
      </c>
      <c r="AM396" s="188">
        <f t="shared" si="27"/>
        <v>0</v>
      </c>
      <c r="AN396" s="463">
        <f>+K396+AC396-AH396</f>
        <v>10546667</v>
      </c>
      <c r="AO396" s="67" t="s">
        <v>66</v>
      </c>
      <c r="AP396" s="489">
        <v>10546667</v>
      </c>
      <c r="AQ396" s="67" t="s">
        <v>94</v>
      </c>
      <c r="AR396" s="74">
        <v>0</v>
      </c>
      <c r="AS396" s="457" t="s">
        <v>74</v>
      </c>
      <c r="AT396" s="496">
        <f t="shared" si="28"/>
        <v>10546666</v>
      </c>
      <c r="AU396" s="203">
        <v>1</v>
      </c>
      <c r="AV396" s="83">
        <f t="shared" si="29"/>
        <v>0.99999990518331527</v>
      </c>
      <c r="AW396" s="457" t="s">
        <v>74</v>
      </c>
      <c r="AX396" s="74" t="s">
        <v>95</v>
      </c>
      <c r="AY396" s="188" t="s">
        <v>3437</v>
      </c>
      <c r="AZ396" s="68" t="s">
        <v>66</v>
      </c>
      <c r="BA396" s="68" t="s">
        <v>66</v>
      </c>
    </row>
    <row r="397" spans="2:53" s="207" customFormat="1" ht="14.25" customHeight="1" x14ac:dyDescent="0.25">
      <c r="B397" s="68">
        <v>2024</v>
      </c>
      <c r="C397" s="68">
        <v>891780111</v>
      </c>
      <c r="D397" s="88" t="s">
        <v>64</v>
      </c>
      <c r="E397" s="74" t="s">
        <v>3438</v>
      </c>
      <c r="F397" s="188" t="s">
        <v>3439</v>
      </c>
      <c r="G397" s="314">
        <v>0</v>
      </c>
      <c r="H397" s="67" t="s">
        <v>72</v>
      </c>
      <c r="I397" s="68" t="s">
        <v>723</v>
      </c>
      <c r="J397" s="74" t="s">
        <v>3440</v>
      </c>
      <c r="K397" s="203">
        <v>19320000</v>
      </c>
      <c r="L397" s="68" t="s">
        <v>67</v>
      </c>
      <c r="M397" s="453" t="s">
        <v>3441</v>
      </c>
      <c r="N397" s="460">
        <v>1082992358</v>
      </c>
      <c r="O397" s="251">
        <v>38</v>
      </c>
      <c r="P397" s="455">
        <v>45306</v>
      </c>
      <c r="Q397" s="463">
        <v>585250000</v>
      </c>
      <c r="R397" s="455">
        <v>45483</v>
      </c>
      <c r="S397" s="203">
        <f>+K397</f>
        <v>19320000</v>
      </c>
      <c r="T397" s="67" t="s">
        <v>66</v>
      </c>
      <c r="U397" s="86">
        <v>1082884010</v>
      </c>
      <c r="V397" s="72" t="s">
        <v>1589</v>
      </c>
      <c r="W397" s="461">
        <v>45483</v>
      </c>
      <c r="X397" s="461">
        <v>45483</v>
      </c>
      <c r="Y397" s="456" t="s">
        <v>74</v>
      </c>
      <c r="Z397" s="461">
        <v>45646</v>
      </c>
      <c r="AA397" s="251">
        <f t="shared" si="25"/>
        <v>163</v>
      </c>
      <c r="AB397" s="67">
        <v>0</v>
      </c>
      <c r="AC397" s="75">
        <v>0</v>
      </c>
      <c r="AD397" s="67">
        <v>0</v>
      </c>
      <c r="AE397" s="457" t="s">
        <v>74</v>
      </c>
      <c r="AF397" s="251">
        <f t="shared" si="26"/>
        <v>0</v>
      </c>
      <c r="AG397" s="67">
        <v>0</v>
      </c>
      <c r="AH397" s="67">
        <v>0</v>
      </c>
      <c r="AI397" s="457" t="s">
        <v>74</v>
      </c>
      <c r="AJ397" s="67">
        <v>0</v>
      </c>
      <c r="AK397" s="457" t="s">
        <v>74</v>
      </c>
      <c r="AL397" s="457" t="s">
        <v>74</v>
      </c>
      <c r="AM397" s="188">
        <f t="shared" si="27"/>
        <v>0</v>
      </c>
      <c r="AN397" s="463">
        <f>+K397+AC397-AH397</f>
        <v>19320000</v>
      </c>
      <c r="AO397" s="67" t="s">
        <v>66</v>
      </c>
      <c r="AP397" s="489">
        <v>19320000</v>
      </c>
      <c r="AQ397" s="67" t="s">
        <v>94</v>
      </c>
      <c r="AR397" s="74">
        <v>0</v>
      </c>
      <c r="AS397" s="457" t="s">
        <v>74</v>
      </c>
      <c r="AT397" s="496">
        <f t="shared" si="28"/>
        <v>13320000</v>
      </c>
      <c r="AU397" s="203">
        <v>6000000</v>
      </c>
      <c r="AV397" s="83">
        <f t="shared" si="29"/>
        <v>0.68944099378881984</v>
      </c>
      <c r="AW397" s="457" t="s">
        <v>74</v>
      </c>
      <c r="AX397" s="74" t="s">
        <v>95</v>
      </c>
      <c r="AY397" s="188" t="s">
        <v>3442</v>
      </c>
      <c r="AZ397" s="68" t="s">
        <v>66</v>
      </c>
      <c r="BA397" s="68" t="s">
        <v>66</v>
      </c>
    </row>
    <row r="398" spans="2:53" s="207" customFormat="1" ht="14.25" customHeight="1" x14ac:dyDescent="0.25">
      <c r="B398" s="68">
        <v>2024</v>
      </c>
      <c r="C398" s="68">
        <v>891780111</v>
      </c>
      <c r="D398" s="88" t="s">
        <v>64</v>
      </c>
      <c r="E398" s="74" t="s">
        <v>3443</v>
      </c>
      <c r="F398" s="188" t="s">
        <v>3444</v>
      </c>
      <c r="G398" s="314">
        <v>0</v>
      </c>
      <c r="H398" s="67" t="s">
        <v>72</v>
      </c>
      <c r="I398" s="68" t="s">
        <v>723</v>
      </c>
      <c r="J398" s="74" t="s">
        <v>3445</v>
      </c>
      <c r="K398" s="203">
        <v>30076667</v>
      </c>
      <c r="L398" s="68" t="s">
        <v>67</v>
      </c>
      <c r="M398" s="453" t="s">
        <v>2306</v>
      </c>
      <c r="N398" s="460">
        <v>85155278</v>
      </c>
      <c r="O398" s="251">
        <v>38</v>
      </c>
      <c r="P398" s="455">
        <v>45306</v>
      </c>
      <c r="Q398" s="463">
        <v>585250000</v>
      </c>
      <c r="R398" s="455">
        <v>45483</v>
      </c>
      <c r="S398" s="203">
        <f>+K398</f>
        <v>30076667</v>
      </c>
      <c r="T398" s="67" t="s">
        <v>66</v>
      </c>
      <c r="U398" s="86">
        <v>1082884010</v>
      </c>
      <c r="V398" s="72" t="s">
        <v>1589</v>
      </c>
      <c r="W398" s="461">
        <v>45483</v>
      </c>
      <c r="X398" s="461">
        <v>45483</v>
      </c>
      <c r="Y398" s="456" t="s">
        <v>74</v>
      </c>
      <c r="Z398" s="461">
        <v>45646</v>
      </c>
      <c r="AA398" s="251">
        <f t="shared" si="25"/>
        <v>163</v>
      </c>
      <c r="AB398" s="67">
        <v>0</v>
      </c>
      <c r="AC398" s="75">
        <v>0</v>
      </c>
      <c r="AD398" s="67">
        <v>0</v>
      </c>
      <c r="AE398" s="457" t="s">
        <v>74</v>
      </c>
      <c r="AF398" s="251">
        <f t="shared" si="26"/>
        <v>0</v>
      </c>
      <c r="AG398" s="67">
        <v>0</v>
      </c>
      <c r="AH398" s="67">
        <v>0</v>
      </c>
      <c r="AI398" s="457" t="s">
        <v>74</v>
      </c>
      <c r="AJ398" s="67">
        <v>0</v>
      </c>
      <c r="AK398" s="457" t="s">
        <v>74</v>
      </c>
      <c r="AL398" s="457" t="s">
        <v>74</v>
      </c>
      <c r="AM398" s="188">
        <f t="shared" si="27"/>
        <v>0</v>
      </c>
      <c r="AN398" s="463">
        <f>+K398+AC398-AH398</f>
        <v>30076667</v>
      </c>
      <c r="AO398" s="67" t="s">
        <v>66</v>
      </c>
      <c r="AP398" s="489">
        <v>30076667</v>
      </c>
      <c r="AQ398" s="67" t="s">
        <v>94</v>
      </c>
      <c r="AR398" s="74">
        <v>0</v>
      </c>
      <c r="AS398" s="457" t="s">
        <v>74</v>
      </c>
      <c r="AT398" s="496">
        <f t="shared" si="28"/>
        <v>20736088</v>
      </c>
      <c r="AU398" s="203">
        <v>9340579</v>
      </c>
      <c r="AV398" s="83">
        <f t="shared" si="29"/>
        <v>0.68944102084183734</v>
      </c>
      <c r="AW398" s="457" t="s">
        <v>74</v>
      </c>
      <c r="AX398" s="74" t="s">
        <v>95</v>
      </c>
      <c r="AY398" s="188" t="s">
        <v>3446</v>
      </c>
      <c r="AZ398" s="68" t="s">
        <v>66</v>
      </c>
      <c r="BA398" s="68" t="s">
        <v>66</v>
      </c>
    </row>
    <row r="399" spans="2:53" s="207" customFormat="1" ht="14.25" customHeight="1" x14ac:dyDescent="0.25">
      <c r="B399" s="68">
        <v>2024</v>
      </c>
      <c r="C399" s="68">
        <v>891780111</v>
      </c>
      <c r="D399" s="88" t="s">
        <v>64</v>
      </c>
      <c r="E399" s="74" t="s">
        <v>3447</v>
      </c>
      <c r="F399" s="188" t="s">
        <v>3448</v>
      </c>
      <c r="G399" s="314">
        <v>0</v>
      </c>
      <c r="H399" s="67" t="s">
        <v>72</v>
      </c>
      <c r="I399" s="68" t="s">
        <v>723</v>
      </c>
      <c r="J399" s="74" t="s">
        <v>3449</v>
      </c>
      <c r="K399" s="203">
        <v>20393333</v>
      </c>
      <c r="L399" s="68" t="s">
        <v>67</v>
      </c>
      <c r="M399" s="453" t="s">
        <v>3450</v>
      </c>
      <c r="N399" s="460">
        <v>1082957323</v>
      </c>
      <c r="O399" s="251">
        <v>38</v>
      </c>
      <c r="P399" s="455">
        <v>45306</v>
      </c>
      <c r="Q399" s="463">
        <v>585250000</v>
      </c>
      <c r="R399" s="455">
        <v>45483</v>
      </c>
      <c r="S399" s="203">
        <f>+K399</f>
        <v>20393333</v>
      </c>
      <c r="T399" s="67" t="s">
        <v>66</v>
      </c>
      <c r="U399" s="86">
        <v>1082884010</v>
      </c>
      <c r="V399" s="72" t="s">
        <v>1589</v>
      </c>
      <c r="W399" s="461">
        <v>45483</v>
      </c>
      <c r="X399" s="461">
        <v>45483</v>
      </c>
      <c r="Y399" s="456" t="s">
        <v>74</v>
      </c>
      <c r="Z399" s="461">
        <v>45646</v>
      </c>
      <c r="AA399" s="251">
        <f t="shared" si="25"/>
        <v>163</v>
      </c>
      <c r="AB399" s="67">
        <v>0</v>
      </c>
      <c r="AC399" s="75">
        <v>0</v>
      </c>
      <c r="AD399" s="67">
        <v>0</v>
      </c>
      <c r="AE399" s="457" t="s">
        <v>74</v>
      </c>
      <c r="AF399" s="251">
        <f t="shared" si="26"/>
        <v>0</v>
      </c>
      <c r="AG399" s="67">
        <v>0</v>
      </c>
      <c r="AH399" s="67">
        <v>0</v>
      </c>
      <c r="AI399" s="457" t="s">
        <v>74</v>
      </c>
      <c r="AJ399" s="67">
        <v>0</v>
      </c>
      <c r="AK399" s="457" t="s">
        <v>74</v>
      </c>
      <c r="AL399" s="457" t="s">
        <v>74</v>
      </c>
      <c r="AM399" s="188">
        <f t="shared" si="27"/>
        <v>0</v>
      </c>
      <c r="AN399" s="463">
        <f>+K399+AC399-AH399</f>
        <v>20393333</v>
      </c>
      <c r="AO399" s="67" t="s">
        <v>66</v>
      </c>
      <c r="AP399" s="489">
        <v>20393333</v>
      </c>
      <c r="AQ399" s="67" t="s">
        <v>94</v>
      </c>
      <c r="AR399" s="74">
        <v>0</v>
      </c>
      <c r="AS399" s="457" t="s">
        <v>74</v>
      </c>
      <c r="AT399" s="496">
        <f t="shared" si="28"/>
        <v>14060000</v>
      </c>
      <c r="AU399" s="203">
        <v>6333333</v>
      </c>
      <c r="AV399" s="83">
        <f t="shared" si="29"/>
        <v>0.68944100505787842</v>
      </c>
      <c r="AW399" s="457" t="s">
        <v>74</v>
      </c>
      <c r="AX399" s="74" t="s">
        <v>95</v>
      </c>
      <c r="AY399" s="188" t="s">
        <v>3451</v>
      </c>
      <c r="AZ399" s="68" t="s">
        <v>66</v>
      </c>
      <c r="BA399" s="68" t="s">
        <v>66</v>
      </c>
    </row>
    <row r="400" spans="2:53" s="207" customFormat="1" ht="14.25" customHeight="1" x14ac:dyDescent="0.25">
      <c r="B400" s="68">
        <v>2024</v>
      </c>
      <c r="C400" s="68">
        <v>891780111</v>
      </c>
      <c r="D400" s="88" t="s">
        <v>64</v>
      </c>
      <c r="E400" s="74" t="s">
        <v>3452</v>
      </c>
      <c r="F400" s="188" t="s">
        <v>3453</v>
      </c>
      <c r="G400" s="314">
        <v>0</v>
      </c>
      <c r="H400" s="67" t="s">
        <v>72</v>
      </c>
      <c r="I400" s="68" t="s">
        <v>723</v>
      </c>
      <c r="J400" s="74" t="s">
        <v>3454</v>
      </c>
      <c r="K400" s="203">
        <v>19320000</v>
      </c>
      <c r="L400" s="68" t="s">
        <v>67</v>
      </c>
      <c r="M400" s="453" t="s">
        <v>2565</v>
      </c>
      <c r="N400" s="460">
        <v>1083034387</v>
      </c>
      <c r="O400" s="251">
        <v>38</v>
      </c>
      <c r="P400" s="455">
        <v>45306</v>
      </c>
      <c r="Q400" s="463">
        <v>585250000</v>
      </c>
      <c r="R400" s="455">
        <v>45483</v>
      </c>
      <c r="S400" s="203">
        <f>+K400</f>
        <v>19320000</v>
      </c>
      <c r="T400" s="67" t="s">
        <v>66</v>
      </c>
      <c r="U400" s="86">
        <v>1082903415</v>
      </c>
      <c r="V400" s="72" t="s">
        <v>2281</v>
      </c>
      <c r="W400" s="461">
        <v>45483</v>
      </c>
      <c r="X400" s="461">
        <v>45483</v>
      </c>
      <c r="Y400" s="456" t="s">
        <v>74</v>
      </c>
      <c r="Z400" s="461">
        <v>45646</v>
      </c>
      <c r="AA400" s="251">
        <f t="shared" si="25"/>
        <v>163</v>
      </c>
      <c r="AB400" s="67">
        <v>0</v>
      </c>
      <c r="AC400" s="75">
        <v>0</v>
      </c>
      <c r="AD400" s="67">
        <v>0</v>
      </c>
      <c r="AE400" s="457" t="s">
        <v>74</v>
      </c>
      <c r="AF400" s="251">
        <f t="shared" si="26"/>
        <v>0</v>
      </c>
      <c r="AG400" s="67">
        <v>0</v>
      </c>
      <c r="AH400" s="67">
        <v>0</v>
      </c>
      <c r="AI400" s="457" t="s">
        <v>74</v>
      </c>
      <c r="AJ400" s="67">
        <v>0</v>
      </c>
      <c r="AK400" s="457" t="s">
        <v>74</v>
      </c>
      <c r="AL400" s="457" t="s">
        <v>74</v>
      </c>
      <c r="AM400" s="188">
        <f t="shared" si="27"/>
        <v>0</v>
      </c>
      <c r="AN400" s="463">
        <f>+K400+AC400-AH400</f>
        <v>19320000</v>
      </c>
      <c r="AO400" s="67" t="s">
        <v>66</v>
      </c>
      <c r="AP400" s="489">
        <v>19320000</v>
      </c>
      <c r="AQ400" s="67" t="s">
        <v>94</v>
      </c>
      <c r="AR400" s="74">
        <v>0</v>
      </c>
      <c r="AS400" s="457" t="s">
        <v>74</v>
      </c>
      <c r="AT400" s="496">
        <f t="shared" si="28"/>
        <v>13320000</v>
      </c>
      <c r="AU400" s="203">
        <v>6000000</v>
      </c>
      <c r="AV400" s="83">
        <f t="shared" si="29"/>
        <v>0.68944099378881984</v>
      </c>
      <c r="AW400" s="457" t="s">
        <v>74</v>
      </c>
      <c r="AX400" s="74" t="s">
        <v>95</v>
      </c>
      <c r="AY400" s="188" t="s">
        <v>3455</v>
      </c>
      <c r="AZ400" s="68" t="s">
        <v>66</v>
      </c>
      <c r="BA400" s="68" t="s">
        <v>66</v>
      </c>
    </row>
    <row r="401" spans="2:53" s="207" customFormat="1" ht="14.25" customHeight="1" x14ac:dyDescent="0.25">
      <c r="B401" s="68">
        <v>2024</v>
      </c>
      <c r="C401" s="68">
        <v>891780111</v>
      </c>
      <c r="D401" s="88" t="s">
        <v>64</v>
      </c>
      <c r="E401" s="74" t="s">
        <v>3456</v>
      </c>
      <c r="F401" s="188" t="s">
        <v>3457</v>
      </c>
      <c r="G401" s="314">
        <v>0</v>
      </c>
      <c r="H401" s="67" t="s">
        <v>72</v>
      </c>
      <c r="I401" s="68" t="s">
        <v>723</v>
      </c>
      <c r="J401" s="74" t="s">
        <v>3458</v>
      </c>
      <c r="K401" s="203">
        <v>20393333</v>
      </c>
      <c r="L401" s="68" t="s">
        <v>67</v>
      </c>
      <c r="M401" s="453" t="s">
        <v>2326</v>
      </c>
      <c r="N401" s="460">
        <v>1047476135</v>
      </c>
      <c r="O401" s="251">
        <v>38</v>
      </c>
      <c r="P401" s="455">
        <v>45306</v>
      </c>
      <c r="Q401" s="463">
        <v>585250000</v>
      </c>
      <c r="R401" s="455">
        <v>45483</v>
      </c>
      <c r="S401" s="203">
        <f>+K401</f>
        <v>20393333</v>
      </c>
      <c r="T401" s="67" t="s">
        <v>66</v>
      </c>
      <c r="U401" s="86">
        <v>1082884010</v>
      </c>
      <c r="V401" s="72" t="s">
        <v>1589</v>
      </c>
      <c r="W401" s="461">
        <v>45483</v>
      </c>
      <c r="X401" s="461">
        <v>45483</v>
      </c>
      <c r="Y401" s="456" t="s">
        <v>74</v>
      </c>
      <c r="Z401" s="461">
        <v>45646</v>
      </c>
      <c r="AA401" s="251">
        <f t="shared" si="25"/>
        <v>163</v>
      </c>
      <c r="AB401" s="67">
        <v>0</v>
      </c>
      <c r="AC401" s="75">
        <v>0</v>
      </c>
      <c r="AD401" s="67">
        <v>0</v>
      </c>
      <c r="AE401" s="457" t="s">
        <v>74</v>
      </c>
      <c r="AF401" s="251">
        <f t="shared" si="26"/>
        <v>0</v>
      </c>
      <c r="AG401" s="67">
        <v>0</v>
      </c>
      <c r="AH401" s="67">
        <v>0</v>
      </c>
      <c r="AI401" s="457" t="s">
        <v>74</v>
      </c>
      <c r="AJ401" s="67">
        <v>0</v>
      </c>
      <c r="AK401" s="457" t="s">
        <v>74</v>
      </c>
      <c r="AL401" s="457" t="s">
        <v>74</v>
      </c>
      <c r="AM401" s="188">
        <f t="shared" si="27"/>
        <v>0</v>
      </c>
      <c r="AN401" s="463">
        <f>+K401+AC401-AH401</f>
        <v>20393333</v>
      </c>
      <c r="AO401" s="67" t="s">
        <v>66</v>
      </c>
      <c r="AP401" s="489">
        <v>20393333</v>
      </c>
      <c r="AQ401" s="67" t="s">
        <v>94</v>
      </c>
      <c r="AR401" s="74">
        <v>0</v>
      </c>
      <c r="AS401" s="457" t="s">
        <v>74</v>
      </c>
      <c r="AT401" s="496">
        <f t="shared" si="28"/>
        <v>14060000</v>
      </c>
      <c r="AU401" s="203">
        <v>6333333</v>
      </c>
      <c r="AV401" s="83">
        <f t="shared" si="29"/>
        <v>0.68944100505787842</v>
      </c>
      <c r="AW401" s="457" t="s">
        <v>74</v>
      </c>
      <c r="AX401" s="74" t="s">
        <v>95</v>
      </c>
      <c r="AY401" s="188" t="s">
        <v>3459</v>
      </c>
      <c r="AZ401" s="68" t="s">
        <v>66</v>
      </c>
      <c r="BA401" s="68" t="s">
        <v>66</v>
      </c>
    </row>
    <row r="402" spans="2:53" s="207" customFormat="1" ht="14.25" customHeight="1" x14ac:dyDescent="0.25">
      <c r="B402" s="68">
        <v>2024</v>
      </c>
      <c r="C402" s="68">
        <v>891780111</v>
      </c>
      <c r="D402" s="88" t="s">
        <v>64</v>
      </c>
      <c r="E402" s="74" t="s">
        <v>3460</v>
      </c>
      <c r="F402" s="188" t="s">
        <v>3461</v>
      </c>
      <c r="G402" s="314">
        <v>0</v>
      </c>
      <c r="H402" s="67" t="s">
        <v>72</v>
      </c>
      <c r="I402" s="68" t="s">
        <v>723</v>
      </c>
      <c r="J402" s="74" t="s">
        <v>3462</v>
      </c>
      <c r="K402" s="203">
        <v>9720000</v>
      </c>
      <c r="L402" s="68" t="s">
        <v>67</v>
      </c>
      <c r="M402" s="453" t="s">
        <v>2316</v>
      </c>
      <c r="N402" s="460">
        <v>1082990677</v>
      </c>
      <c r="O402" s="454">
        <v>38</v>
      </c>
      <c r="P402" s="455">
        <v>45306</v>
      </c>
      <c r="Q402" s="463">
        <v>585250000</v>
      </c>
      <c r="R402" s="455">
        <v>45483</v>
      </c>
      <c r="S402" s="203">
        <f>+K402</f>
        <v>9720000</v>
      </c>
      <c r="T402" s="67" t="s">
        <v>66</v>
      </c>
      <c r="U402" s="86">
        <v>1082884010</v>
      </c>
      <c r="V402" s="72" t="s">
        <v>1589</v>
      </c>
      <c r="W402" s="461">
        <v>45483</v>
      </c>
      <c r="X402" s="461">
        <v>45483</v>
      </c>
      <c r="Y402" s="456" t="s">
        <v>74</v>
      </c>
      <c r="Z402" s="461">
        <v>45565</v>
      </c>
      <c r="AA402" s="251">
        <f t="shared" si="25"/>
        <v>82</v>
      </c>
      <c r="AB402" s="67">
        <v>0</v>
      </c>
      <c r="AC402" s="75">
        <v>0</v>
      </c>
      <c r="AD402" s="67">
        <v>0</v>
      </c>
      <c r="AE402" s="457" t="s">
        <v>74</v>
      </c>
      <c r="AF402" s="251">
        <f t="shared" si="26"/>
        <v>0</v>
      </c>
      <c r="AG402" s="67">
        <v>0</v>
      </c>
      <c r="AH402" s="67">
        <v>0</v>
      </c>
      <c r="AI402" s="457" t="s">
        <v>74</v>
      </c>
      <c r="AJ402" s="67">
        <v>0</v>
      </c>
      <c r="AK402" s="457" t="s">
        <v>74</v>
      </c>
      <c r="AL402" s="457" t="s">
        <v>74</v>
      </c>
      <c r="AM402" s="188">
        <f t="shared" si="27"/>
        <v>0</v>
      </c>
      <c r="AN402" s="463">
        <f>+K402+AC402-AH402</f>
        <v>9720000</v>
      </c>
      <c r="AO402" s="67" t="s">
        <v>66</v>
      </c>
      <c r="AP402" s="489">
        <v>9720000</v>
      </c>
      <c r="AQ402" s="67" t="s">
        <v>94</v>
      </c>
      <c r="AR402" s="74">
        <v>0</v>
      </c>
      <c r="AS402" s="457" t="s">
        <v>74</v>
      </c>
      <c r="AT402" s="496">
        <f t="shared" si="28"/>
        <v>9720000</v>
      </c>
      <c r="AU402" s="203">
        <v>0</v>
      </c>
      <c r="AV402" s="83">
        <f t="shared" si="29"/>
        <v>1</v>
      </c>
      <c r="AW402" s="457" t="s">
        <v>74</v>
      </c>
      <c r="AX402" s="74" t="s">
        <v>80</v>
      </c>
      <c r="AY402" s="188" t="s">
        <v>3463</v>
      </c>
      <c r="AZ402" s="68" t="s">
        <v>66</v>
      </c>
      <c r="BA402" s="68" t="s">
        <v>66</v>
      </c>
    </row>
    <row r="403" spans="2:53" s="207" customFormat="1" ht="14.25" customHeight="1" x14ac:dyDescent="0.25">
      <c r="B403" s="68">
        <v>2024</v>
      </c>
      <c r="C403" s="68">
        <v>891780111</v>
      </c>
      <c r="D403" s="88" t="s">
        <v>64</v>
      </c>
      <c r="E403" s="74" t="s">
        <v>3464</v>
      </c>
      <c r="F403" s="188" t="s">
        <v>3465</v>
      </c>
      <c r="G403" s="314">
        <v>0</v>
      </c>
      <c r="H403" s="67" t="s">
        <v>72</v>
      </c>
      <c r="I403" s="68" t="s">
        <v>723</v>
      </c>
      <c r="J403" s="74" t="s">
        <v>3466</v>
      </c>
      <c r="K403" s="203">
        <v>9000000</v>
      </c>
      <c r="L403" s="68" t="s">
        <v>67</v>
      </c>
      <c r="M403" s="453" t="s">
        <v>3467</v>
      </c>
      <c r="N403" s="460">
        <v>1082894457</v>
      </c>
      <c r="O403" s="454">
        <v>1401</v>
      </c>
      <c r="P403" s="455">
        <v>45463</v>
      </c>
      <c r="Q403" s="463">
        <v>63836420</v>
      </c>
      <c r="R403" s="455">
        <v>45484</v>
      </c>
      <c r="S403" s="203">
        <f>+K403</f>
        <v>9000000</v>
      </c>
      <c r="T403" s="67" t="s">
        <v>66</v>
      </c>
      <c r="U403" s="86">
        <v>55221172</v>
      </c>
      <c r="V403" s="72" t="s">
        <v>3468</v>
      </c>
      <c r="W403" s="461">
        <v>45484</v>
      </c>
      <c r="X403" s="461">
        <v>45484</v>
      </c>
      <c r="Y403" s="456" t="s">
        <v>74</v>
      </c>
      <c r="Z403" s="461">
        <v>45575</v>
      </c>
      <c r="AA403" s="251">
        <f t="shared" si="25"/>
        <v>91</v>
      </c>
      <c r="AB403" s="67">
        <v>0</v>
      </c>
      <c r="AC403" s="75">
        <v>0</v>
      </c>
      <c r="AD403" s="67">
        <v>0</v>
      </c>
      <c r="AE403" s="457" t="s">
        <v>74</v>
      </c>
      <c r="AF403" s="251">
        <f t="shared" si="26"/>
        <v>0</v>
      </c>
      <c r="AG403" s="67">
        <v>0</v>
      </c>
      <c r="AH403" s="67">
        <v>0</v>
      </c>
      <c r="AI403" s="457" t="s">
        <v>74</v>
      </c>
      <c r="AJ403" s="67">
        <v>0</v>
      </c>
      <c r="AK403" s="457" t="s">
        <v>74</v>
      </c>
      <c r="AL403" s="457" t="s">
        <v>74</v>
      </c>
      <c r="AM403" s="188">
        <f t="shared" si="27"/>
        <v>0</v>
      </c>
      <c r="AN403" s="463">
        <f>+K403+AC403-AH403</f>
        <v>9000000</v>
      </c>
      <c r="AO403" s="67" t="s">
        <v>66</v>
      </c>
      <c r="AP403" s="489">
        <v>9000000</v>
      </c>
      <c r="AQ403" s="67" t="s">
        <v>94</v>
      </c>
      <c r="AR403" s="74">
        <v>0</v>
      </c>
      <c r="AS403" s="457" t="s">
        <v>74</v>
      </c>
      <c r="AT403" s="496">
        <f t="shared" si="28"/>
        <v>9000000</v>
      </c>
      <c r="AU403" s="203">
        <v>0</v>
      </c>
      <c r="AV403" s="83">
        <f t="shared" si="29"/>
        <v>1</v>
      </c>
      <c r="AW403" s="457" t="s">
        <v>74</v>
      </c>
      <c r="AX403" s="74" t="s">
        <v>95</v>
      </c>
      <c r="AY403" s="188" t="s">
        <v>3469</v>
      </c>
      <c r="AZ403" s="68" t="s">
        <v>66</v>
      </c>
      <c r="BA403" s="68" t="s">
        <v>66</v>
      </c>
    </row>
    <row r="404" spans="2:53" s="207" customFormat="1" ht="14.25" customHeight="1" x14ac:dyDescent="0.25">
      <c r="B404" s="68">
        <v>2024</v>
      </c>
      <c r="C404" s="68">
        <v>891780111</v>
      </c>
      <c r="D404" s="88" t="s">
        <v>64</v>
      </c>
      <c r="E404" s="74" t="s">
        <v>3470</v>
      </c>
      <c r="F404" s="188" t="s">
        <v>3471</v>
      </c>
      <c r="G404" s="314">
        <v>0</v>
      </c>
      <c r="H404" s="67" t="s">
        <v>72</v>
      </c>
      <c r="I404" s="68" t="s">
        <v>723</v>
      </c>
      <c r="J404" s="74" t="s">
        <v>3472</v>
      </c>
      <c r="K404" s="203">
        <v>6300000</v>
      </c>
      <c r="L404" s="68" t="s">
        <v>67</v>
      </c>
      <c r="M404" s="453" t="s">
        <v>3473</v>
      </c>
      <c r="N404" s="460">
        <v>1082890329</v>
      </c>
      <c r="O404" s="454">
        <v>1469</v>
      </c>
      <c r="P404" s="455">
        <v>45470</v>
      </c>
      <c r="Q404" s="463">
        <v>36000000</v>
      </c>
      <c r="R404" s="455">
        <v>45485</v>
      </c>
      <c r="S404" s="203">
        <f>+K404</f>
        <v>6300000</v>
      </c>
      <c r="T404" s="67" t="s">
        <v>66</v>
      </c>
      <c r="U404" s="86">
        <v>63563343</v>
      </c>
      <c r="V404" s="72" t="s">
        <v>2435</v>
      </c>
      <c r="W404" s="461">
        <v>45485</v>
      </c>
      <c r="X404" s="461">
        <v>45485</v>
      </c>
      <c r="Y404" s="456" t="s">
        <v>74</v>
      </c>
      <c r="Z404" s="461">
        <v>45534</v>
      </c>
      <c r="AA404" s="251">
        <f t="shared" si="25"/>
        <v>49</v>
      </c>
      <c r="AB404" s="67">
        <v>0</v>
      </c>
      <c r="AC404" s="75">
        <v>0</v>
      </c>
      <c r="AD404" s="67">
        <v>0</v>
      </c>
      <c r="AE404" s="457" t="s">
        <v>74</v>
      </c>
      <c r="AF404" s="251">
        <f t="shared" si="26"/>
        <v>0</v>
      </c>
      <c r="AG404" s="67">
        <v>0</v>
      </c>
      <c r="AH404" s="67">
        <v>0</v>
      </c>
      <c r="AI404" s="457" t="s">
        <v>74</v>
      </c>
      <c r="AJ404" s="67">
        <v>0</v>
      </c>
      <c r="AK404" s="457" t="s">
        <v>74</v>
      </c>
      <c r="AL404" s="457" t="s">
        <v>74</v>
      </c>
      <c r="AM404" s="188">
        <f t="shared" si="27"/>
        <v>0</v>
      </c>
      <c r="AN404" s="463">
        <f>+K404+AC404-AH404</f>
        <v>6300000</v>
      </c>
      <c r="AO404" s="67" t="s">
        <v>94</v>
      </c>
      <c r="AP404" s="489">
        <v>0</v>
      </c>
      <c r="AQ404" s="67" t="s">
        <v>94</v>
      </c>
      <c r="AR404" s="74">
        <v>0</v>
      </c>
      <c r="AS404" s="457" t="s">
        <v>74</v>
      </c>
      <c r="AT404" s="496">
        <f t="shared" si="28"/>
        <v>0</v>
      </c>
      <c r="AU404" s="203">
        <v>6300000</v>
      </c>
      <c r="AV404" s="83">
        <f t="shared" si="29"/>
        <v>0</v>
      </c>
      <c r="AW404" s="457" t="s">
        <v>74</v>
      </c>
      <c r="AX404" s="74" t="s">
        <v>95</v>
      </c>
      <c r="AY404" s="188" t="s">
        <v>3474</v>
      </c>
      <c r="AZ404" s="68" t="s">
        <v>66</v>
      </c>
      <c r="BA404" s="68" t="s">
        <v>66</v>
      </c>
    </row>
    <row r="405" spans="2:53" s="207" customFormat="1" ht="14.25" customHeight="1" x14ac:dyDescent="0.25">
      <c r="B405" s="68">
        <v>2024</v>
      </c>
      <c r="C405" s="68">
        <v>891780111</v>
      </c>
      <c r="D405" s="88" t="s">
        <v>64</v>
      </c>
      <c r="E405" s="74" t="s">
        <v>3475</v>
      </c>
      <c r="F405" s="188" t="s">
        <v>3476</v>
      </c>
      <c r="G405" s="314">
        <v>0</v>
      </c>
      <c r="H405" s="67" t="s">
        <v>72</v>
      </c>
      <c r="I405" s="68" t="s">
        <v>723</v>
      </c>
      <c r="J405" s="74" t="s">
        <v>3477</v>
      </c>
      <c r="K405" s="203">
        <v>25045060</v>
      </c>
      <c r="L405" s="68" t="s">
        <v>67</v>
      </c>
      <c r="M405" s="453" t="s">
        <v>3478</v>
      </c>
      <c r="N405" s="460">
        <v>1082848824</v>
      </c>
      <c r="O405" s="454">
        <v>547</v>
      </c>
      <c r="P405" s="455">
        <v>45355</v>
      </c>
      <c r="Q405" s="463">
        <v>1171788134</v>
      </c>
      <c r="R405" s="455">
        <v>45489</v>
      </c>
      <c r="S405" s="203">
        <f>+K405</f>
        <v>25045060</v>
      </c>
      <c r="T405" s="67" t="s">
        <v>66</v>
      </c>
      <c r="U405" s="86">
        <v>5056184</v>
      </c>
      <c r="V405" s="72" t="s">
        <v>1765</v>
      </c>
      <c r="W405" s="461">
        <v>45489</v>
      </c>
      <c r="X405" s="461">
        <v>45489</v>
      </c>
      <c r="Y405" s="456" t="s">
        <v>74</v>
      </c>
      <c r="Z405" s="461">
        <v>45731</v>
      </c>
      <c r="AA405" s="251">
        <f t="shared" si="25"/>
        <v>242</v>
      </c>
      <c r="AB405" s="67">
        <v>0</v>
      </c>
      <c r="AC405" s="75">
        <v>0</v>
      </c>
      <c r="AD405" s="67">
        <v>0</v>
      </c>
      <c r="AE405" s="457" t="s">
        <v>74</v>
      </c>
      <c r="AF405" s="251">
        <f t="shared" si="26"/>
        <v>0</v>
      </c>
      <c r="AG405" s="67">
        <v>0</v>
      </c>
      <c r="AH405" s="67">
        <v>0</v>
      </c>
      <c r="AI405" s="457" t="s">
        <v>74</v>
      </c>
      <c r="AJ405" s="67">
        <v>0</v>
      </c>
      <c r="AK405" s="457" t="s">
        <v>74</v>
      </c>
      <c r="AL405" s="457" t="s">
        <v>74</v>
      </c>
      <c r="AM405" s="188">
        <f t="shared" si="27"/>
        <v>0</v>
      </c>
      <c r="AN405" s="463">
        <f>+K405+AC405-AH405</f>
        <v>25045060</v>
      </c>
      <c r="AO405" s="67" t="s">
        <v>94</v>
      </c>
      <c r="AP405" s="489">
        <v>0</v>
      </c>
      <c r="AQ405" s="67" t="s">
        <v>94</v>
      </c>
      <c r="AR405" s="74">
        <v>0</v>
      </c>
      <c r="AS405" s="457" t="s">
        <v>74</v>
      </c>
      <c r="AT405" s="496">
        <f t="shared" si="28"/>
        <v>9391896</v>
      </c>
      <c r="AU405" s="203">
        <v>15653164</v>
      </c>
      <c r="AV405" s="83">
        <f t="shared" si="29"/>
        <v>0.37499994010794946</v>
      </c>
      <c r="AW405" s="457" t="s">
        <v>74</v>
      </c>
      <c r="AX405" s="74" t="s">
        <v>95</v>
      </c>
      <c r="AY405" s="188" t="s">
        <v>3479</v>
      </c>
      <c r="AZ405" s="68" t="s">
        <v>66</v>
      </c>
      <c r="BA405" s="68" t="s">
        <v>66</v>
      </c>
    </row>
    <row r="406" spans="2:53" s="207" customFormat="1" ht="14.25" customHeight="1" x14ac:dyDescent="0.25">
      <c r="B406" s="68">
        <v>2024</v>
      </c>
      <c r="C406" s="68">
        <v>891780111</v>
      </c>
      <c r="D406" s="88" t="s">
        <v>64</v>
      </c>
      <c r="E406" s="74" t="s">
        <v>3480</v>
      </c>
      <c r="F406" s="188" t="s">
        <v>3481</v>
      </c>
      <c r="G406" s="314">
        <v>0</v>
      </c>
      <c r="H406" s="67" t="s">
        <v>72</v>
      </c>
      <c r="I406" s="68" t="s">
        <v>723</v>
      </c>
      <c r="J406" s="74" t="s">
        <v>3482</v>
      </c>
      <c r="K406" s="203">
        <v>43200000</v>
      </c>
      <c r="L406" s="68" t="s">
        <v>67</v>
      </c>
      <c r="M406" s="453" t="s">
        <v>3483</v>
      </c>
      <c r="N406" s="460">
        <v>1081828885</v>
      </c>
      <c r="O406" s="454">
        <v>547</v>
      </c>
      <c r="P406" s="455">
        <v>45355</v>
      </c>
      <c r="Q406" s="463">
        <v>1171788134</v>
      </c>
      <c r="R406" s="455">
        <v>45489</v>
      </c>
      <c r="S406" s="203">
        <f>+K406</f>
        <v>43200000</v>
      </c>
      <c r="T406" s="67" t="s">
        <v>66</v>
      </c>
      <c r="U406" s="86">
        <v>5056184</v>
      </c>
      <c r="V406" s="72" t="s">
        <v>1765</v>
      </c>
      <c r="W406" s="461">
        <v>45489</v>
      </c>
      <c r="X406" s="461">
        <v>45489</v>
      </c>
      <c r="Y406" s="456" t="s">
        <v>74</v>
      </c>
      <c r="Z406" s="461">
        <v>45853</v>
      </c>
      <c r="AA406" s="251">
        <f t="shared" si="25"/>
        <v>364</v>
      </c>
      <c r="AB406" s="67">
        <v>0</v>
      </c>
      <c r="AC406" s="75">
        <v>0</v>
      </c>
      <c r="AD406" s="67">
        <v>0</v>
      </c>
      <c r="AE406" s="457" t="s">
        <v>74</v>
      </c>
      <c r="AF406" s="251">
        <f t="shared" si="26"/>
        <v>0</v>
      </c>
      <c r="AG406" s="67">
        <v>0</v>
      </c>
      <c r="AH406" s="67">
        <v>0</v>
      </c>
      <c r="AI406" s="457" t="s">
        <v>74</v>
      </c>
      <c r="AJ406" s="67">
        <v>0</v>
      </c>
      <c r="AK406" s="457" t="s">
        <v>74</v>
      </c>
      <c r="AL406" s="457" t="s">
        <v>74</v>
      </c>
      <c r="AM406" s="188">
        <f t="shared" si="27"/>
        <v>0</v>
      </c>
      <c r="AN406" s="463">
        <f>+K406+AC406-AH406</f>
        <v>43200000</v>
      </c>
      <c r="AO406" s="67" t="s">
        <v>94</v>
      </c>
      <c r="AP406" s="489">
        <v>0</v>
      </c>
      <c r="AQ406" s="67" t="s">
        <v>94</v>
      </c>
      <c r="AR406" s="74">
        <v>0</v>
      </c>
      <c r="AS406" s="457" t="s">
        <v>74</v>
      </c>
      <c r="AT406" s="496">
        <f t="shared" si="28"/>
        <v>10800000</v>
      </c>
      <c r="AU406" s="203">
        <v>32400000</v>
      </c>
      <c r="AV406" s="83">
        <f t="shared" si="29"/>
        <v>0.25</v>
      </c>
      <c r="AW406" s="457" t="s">
        <v>74</v>
      </c>
      <c r="AX406" s="74" t="s">
        <v>95</v>
      </c>
      <c r="AY406" s="188" t="s">
        <v>3484</v>
      </c>
      <c r="AZ406" s="68" t="s">
        <v>66</v>
      </c>
      <c r="BA406" s="68" t="s">
        <v>66</v>
      </c>
    </row>
    <row r="407" spans="2:53" s="207" customFormat="1" ht="14.25" customHeight="1" x14ac:dyDescent="0.25">
      <c r="B407" s="68">
        <v>2024</v>
      </c>
      <c r="C407" s="68">
        <v>891780111</v>
      </c>
      <c r="D407" s="88" t="s">
        <v>64</v>
      </c>
      <c r="E407" s="74" t="s">
        <v>3485</v>
      </c>
      <c r="F407" s="188" t="s">
        <v>3486</v>
      </c>
      <c r="G407" s="314">
        <v>0</v>
      </c>
      <c r="H407" s="67" t="s">
        <v>72</v>
      </c>
      <c r="I407" s="68" t="s">
        <v>723</v>
      </c>
      <c r="J407" s="74" t="s">
        <v>3487</v>
      </c>
      <c r="K407" s="203">
        <v>1696000</v>
      </c>
      <c r="L407" s="68" t="s">
        <v>67</v>
      </c>
      <c r="M407" s="453" t="s">
        <v>3488</v>
      </c>
      <c r="N407" s="460">
        <v>57294707</v>
      </c>
      <c r="O407" s="454">
        <v>1469</v>
      </c>
      <c r="P407" s="455">
        <v>45470</v>
      </c>
      <c r="Q407" s="463">
        <v>36000000</v>
      </c>
      <c r="R407" s="455">
        <v>45489</v>
      </c>
      <c r="S407" s="203">
        <f>+K407</f>
        <v>1696000</v>
      </c>
      <c r="T407" s="67" t="s">
        <v>66</v>
      </c>
      <c r="U407" s="86">
        <v>63563343</v>
      </c>
      <c r="V407" s="72" t="s">
        <v>2435</v>
      </c>
      <c r="W407" s="461">
        <v>45489</v>
      </c>
      <c r="X407" s="461">
        <v>45489</v>
      </c>
      <c r="Y407" s="456" t="s">
        <v>74</v>
      </c>
      <c r="Z407" s="461">
        <v>45492</v>
      </c>
      <c r="AA407" s="251">
        <f t="shared" si="25"/>
        <v>3</v>
      </c>
      <c r="AB407" s="67">
        <v>0</v>
      </c>
      <c r="AC407" s="75">
        <v>0</v>
      </c>
      <c r="AD407" s="67">
        <v>0</v>
      </c>
      <c r="AE407" s="457" t="s">
        <v>74</v>
      </c>
      <c r="AF407" s="251">
        <f t="shared" si="26"/>
        <v>0</v>
      </c>
      <c r="AG407" s="67">
        <v>0</v>
      </c>
      <c r="AH407" s="67">
        <v>0</v>
      </c>
      <c r="AI407" s="457" t="s">
        <v>74</v>
      </c>
      <c r="AJ407" s="67">
        <v>0</v>
      </c>
      <c r="AK407" s="457" t="s">
        <v>74</v>
      </c>
      <c r="AL407" s="457" t="s">
        <v>74</v>
      </c>
      <c r="AM407" s="188">
        <f t="shared" si="27"/>
        <v>0</v>
      </c>
      <c r="AN407" s="463">
        <f>+K407+AC407-AH407</f>
        <v>1696000</v>
      </c>
      <c r="AO407" s="67" t="s">
        <v>94</v>
      </c>
      <c r="AP407" s="489">
        <v>0</v>
      </c>
      <c r="AQ407" s="67" t="s">
        <v>94</v>
      </c>
      <c r="AR407" s="74">
        <v>0</v>
      </c>
      <c r="AS407" s="457" t="s">
        <v>74</v>
      </c>
      <c r="AT407" s="496">
        <f t="shared" si="28"/>
        <v>1696000</v>
      </c>
      <c r="AU407" s="203">
        <v>0</v>
      </c>
      <c r="AV407" s="83">
        <f t="shared" si="29"/>
        <v>1</v>
      </c>
      <c r="AW407" s="457" t="s">
        <v>74</v>
      </c>
      <c r="AX407" s="74" t="s">
        <v>80</v>
      </c>
      <c r="AY407" s="188" t="s">
        <v>3489</v>
      </c>
      <c r="AZ407" s="68" t="s">
        <v>66</v>
      </c>
      <c r="BA407" s="68" t="s">
        <v>66</v>
      </c>
    </row>
    <row r="408" spans="2:53" s="207" customFormat="1" ht="14.25" customHeight="1" x14ac:dyDescent="0.25">
      <c r="B408" s="68">
        <v>2024</v>
      </c>
      <c r="C408" s="68">
        <v>891780111</v>
      </c>
      <c r="D408" s="88" t="s">
        <v>64</v>
      </c>
      <c r="E408" s="74" t="s">
        <v>3490</v>
      </c>
      <c r="F408" s="188" t="s">
        <v>3491</v>
      </c>
      <c r="G408" s="314">
        <v>0</v>
      </c>
      <c r="H408" s="67" t="s">
        <v>72</v>
      </c>
      <c r="I408" s="68" t="s">
        <v>723</v>
      </c>
      <c r="J408" s="74" t="s">
        <v>3492</v>
      </c>
      <c r="K408" s="203">
        <v>17500000</v>
      </c>
      <c r="L408" s="68" t="s">
        <v>67</v>
      </c>
      <c r="M408" s="453" t="s">
        <v>3493</v>
      </c>
      <c r="N408" s="460">
        <v>1083467782</v>
      </c>
      <c r="O408" s="454">
        <v>184</v>
      </c>
      <c r="P408" s="455">
        <v>45321</v>
      </c>
      <c r="Q408" s="463">
        <v>210000000</v>
      </c>
      <c r="R408" s="455">
        <v>45489</v>
      </c>
      <c r="S408" s="203">
        <f>+K408</f>
        <v>17500000</v>
      </c>
      <c r="T408" s="67" t="s">
        <v>66</v>
      </c>
      <c r="U408" s="86">
        <v>77105457</v>
      </c>
      <c r="V408" s="72" t="s">
        <v>2025</v>
      </c>
      <c r="W408" s="461">
        <v>45489</v>
      </c>
      <c r="X408" s="461">
        <v>45489</v>
      </c>
      <c r="Y408" s="456" t="s">
        <v>74</v>
      </c>
      <c r="Z408" s="461">
        <v>45641</v>
      </c>
      <c r="AA408" s="251">
        <f t="shared" si="25"/>
        <v>152</v>
      </c>
      <c r="AB408" s="67">
        <v>0</v>
      </c>
      <c r="AC408" s="75">
        <v>0</v>
      </c>
      <c r="AD408" s="67">
        <v>0</v>
      </c>
      <c r="AE408" s="457" t="s">
        <v>74</v>
      </c>
      <c r="AF408" s="251">
        <f t="shared" si="26"/>
        <v>0</v>
      </c>
      <c r="AG408" s="67">
        <v>0</v>
      </c>
      <c r="AH408" s="67">
        <v>0</v>
      </c>
      <c r="AI408" s="457" t="s">
        <v>74</v>
      </c>
      <c r="AJ408" s="67">
        <v>0</v>
      </c>
      <c r="AK408" s="457" t="s">
        <v>74</v>
      </c>
      <c r="AL408" s="457" t="s">
        <v>74</v>
      </c>
      <c r="AM408" s="188">
        <f t="shared" si="27"/>
        <v>0</v>
      </c>
      <c r="AN408" s="463">
        <f>+K408+AC408-AH408</f>
        <v>17500000</v>
      </c>
      <c r="AO408" s="67" t="s">
        <v>66</v>
      </c>
      <c r="AP408" s="489">
        <v>17500000</v>
      </c>
      <c r="AQ408" s="67" t="s">
        <v>94</v>
      </c>
      <c r="AR408" s="74">
        <v>0</v>
      </c>
      <c r="AS408" s="457" t="s">
        <v>74</v>
      </c>
      <c r="AT408" s="496">
        <f t="shared" si="28"/>
        <v>12250000</v>
      </c>
      <c r="AU408" s="203">
        <v>5250000</v>
      </c>
      <c r="AV408" s="83">
        <f t="shared" si="29"/>
        <v>0.7</v>
      </c>
      <c r="AW408" s="457" t="s">
        <v>74</v>
      </c>
      <c r="AX408" s="74" t="s">
        <v>95</v>
      </c>
      <c r="AY408" s="188" t="s">
        <v>3494</v>
      </c>
      <c r="AZ408" s="68" t="s">
        <v>66</v>
      </c>
      <c r="BA408" s="68" t="s">
        <v>66</v>
      </c>
    </row>
    <row r="409" spans="2:53" s="207" customFormat="1" ht="14.25" customHeight="1" x14ac:dyDescent="0.25">
      <c r="B409" s="68">
        <v>2024</v>
      </c>
      <c r="C409" s="68">
        <v>891780111</v>
      </c>
      <c r="D409" s="88" t="s">
        <v>64</v>
      </c>
      <c r="E409" s="74" t="s">
        <v>3495</v>
      </c>
      <c r="F409" s="188" t="s">
        <v>3496</v>
      </c>
      <c r="G409" s="314">
        <v>0</v>
      </c>
      <c r="H409" s="67" t="s">
        <v>72</v>
      </c>
      <c r="I409" s="68" t="s">
        <v>723</v>
      </c>
      <c r="J409" s="74" t="s">
        <v>3497</v>
      </c>
      <c r="K409" s="203">
        <v>17500000</v>
      </c>
      <c r="L409" s="68" t="s">
        <v>67</v>
      </c>
      <c r="M409" s="453" t="s">
        <v>2465</v>
      </c>
      <c r="N409" s="460">
        <v>1082984823</v>
      </c>
      <c r="O409" s="454">
        <v>184</v>
      </c>
      <c r="P409" s="455">
        <v>45321</v>
      </c>
      <c r="Q409" s="463">
        <v>210000000</v>
      </c>
      <c r="R409" s="455">
        <v>45489</v>
      </c>
      <c r="S409" s="203">
        <f>+K409</f>
        <v>17500000</v>
      </c>
      <c r="T409" s="67" t="s">
        <v>66</v>
      </c>
      <c r="U409" s="86">
        <v>77105457</v>
      </c>
      <c r="V409" s="72" t="s">
        <v>2025</v>
      </c>
      <c r="W409" s="461">
        <v>45489</v>
      </c>
      <c r="X409" s="461">
        <v>45489</v>
      </c>
      <c r="Y409" s="456" t="s">
        <v>74</v>
      </c>
      <c r="Z409" s="461">
        <v>45641</v>
      </c>
      <c r="AA409" s="251">
        <f t="shared" si="25"/>
        <v>152</v>
      </c>
      <c r="AB409" s="67">
        <v>0</v>
      </c>
      <c r="AC409" s="75">
        <v>0</v>
      </c>
      <c r="AD409" s="67">
        <v>0</v>
      </c>
      <c r="AE409" s="457" t="s">
        <v>74</v>
      </c>
      <c r="AF409" s="251">
        <f t="shared" si="26"/>
        <v>0</v>
      </c>
      <c r="AG409" s="67">
        <v>0</v>
      </c>
      <c r="AH409" s="67">
        <v>0</v>
      </c>
      <c r="AI409" s="457" t="s">
        <v>74</v>
      </c>
      <c r="AJ409" s="67">
        <v>0</v>
      </c>
      <c r="AK409" s="457" t="s">
        <v>74</v>
      </c>
      <c r="AL409" s="457" t="s">
        <v>74</v>
      </c>
      <c r="AM409" s="188">
        <f t="shared" si="27"/>
        <v>0</v>
      </c>
      <c r="AN409" s="463">
        <f>+K409+AC409-AH409</f>
        <v>17500000</v>
      </c>
      <c r="AO409" s="67" t="s">
        <v>66</v>
      </c>
      <c r="AP409" s="489">
        <v>17500000</v>
      </c>
      <c r="AQ409" s="67" t="s">
        <v>94</v>
      </c>
      <c r="AR409" s="74">
        <v>0</v>
      </c>
      <c r="AS409" s="457" t="s">
        <v>74</v>
      </c>
      <c r="AT409" s="496">
        <f t="shared" si="28"/>
        <v>12250000</v>
      </c>
      <c r="AU409" s="203">
        <v>5250000</v>
      </c>
      <c r="AV409" s="83">
        <f t="shared" si="29"/>
        <v>0.7</v>
      </c>
      <c r="AW409" s="457" t="s">
        <v>74</v>
      </c>
      <c r="AX409" s="74" t="s">
        <v>95</v>
      </c>
      <c r="AY409" s="188" t="s">
        <v>3498</v>
      </c>
      <c r="AZ409" s="68" t="s">
        <v>66</v>
      </c>
      <c r="BA409" s="68" t="s">
        <v>66</v>
      </c>
    </row>
    <row r="410" spans="2:53" s="207" customFormat="1" ht="14.25" customHeight="1" x14ac:dyDescent="0.25">
      <c r="B410" s="68">
        <v>2024</v>
      </c>
      <c r="C410" s="68">
        <v>891780111</v>
      </c>
      <c r="D410" s="88" t="s">
        <v>64</v>
      </c>
      <c r="E410" s="74" t="s">
        <v>3499</v>
      </c>
      <c r="F410" s="188" t="s">
        <v>3500</v>
      </c>
      <c r="G410" s="314">
        <v>0</v>
      </c>
      <c r="H410" s="67" t="s">
        <v>72</v>
      </c>
      <c r="I410" s="68" t="s">
        <v>723</v>
      </c>
      <c r="J410" s="74" t="s">
        <v>3501</v>
      </c>
      <c r="K410" s="203">
        <v>15000000</v>
      </c>
      <c r="L410" s="68" t="s">
        <v>67</v>
      </c>
      <c r="M410" s="453" t="s">
        <v>2471</v>
      </c>
      <c r="N410" s="460">
        <v>1082982365</v>
      </c>
      <c r="O410" s="454">
        <v>184</v>
      </c>
      <c r="P410" s="455">
        <v>45321</v>
      </c>
      <c r="Q410" s="463">
        <v>210000000</v>
      </c>
      <c r="R410" s="455">
        <v>45489</v>
      </c>
      <c r="S410" s="203">
        <f>+K410</f>
        <v>15000000</v>
      </c>
      <c r="T410" s="67" t="s">
        <v>66</v>
      </c>
      <c r="U410" s="86">
        <v>77105457</v>
      </c>
      <c r="V410" s="72" t="s">
        <v>2025</v>
      </c>
      <c r="W410" s="461">
        <v>45489</v>
      </c>
      <c r="X410" s="461">
        <v>45489</v>
      </c>
      <c r="Y410" s="456" t="s">
        <v>74</v>
      </c>
      <c r="Z410" s="461">
        <v>45641</v>
      </c>
      <c r="AA410" s="251">
        <f t="shared" si="25"/>
        <v>152</v>
      </c>
      <c r="AB410" s="67">
        <v>0</v>
      </c>
      <c r="AC410" s="75">
        <v>0</v>
      </c>
      <c r="AD410" s="67">
        <v>0</v>
      </c>
      <c r="AE410" s="457" t="s">
        <v>74</v>
      </c>
      <c r="AF410" s="251">
        <f t="shared" si="26"/>
        <v>0</v>
      </c>
      <c r="AG410" s="67">
        <v>0</v>
      </c>
      <c r="AH410" s="67">
        <v>0</v>
      </c>
      <c r="AI410" s="457" t="s">
        <v>74</v>
      </c>
      <c r="AJ410" s="67">
        <v>0</v>
      </c>
      <c r="AK410" s="457" t="s">
        <v>74</v>
      </c>
      <c r="AL410" s="457" t="s">
        <v>74</v>
      </c>
      <c r="AM410" s="188">
        <f t="shared" si="27"/>
        <v>0</v>
      </c>
      <c r="AN410" s="463">
        <f>+K410+AC410-AH410</f>
        <v>15000000</v>
      </c>
      <c r="AO410" s="67" t="s">
        <v>66</v>
      </c>
      <c r="AP410" s="489">
        <v>15000000</v>
      </c>
      <c r="AQ410" s="67" t="s">
        <v>94</v>
      </c>
      <c r="AR410" s="74">
        <v>0</v>
      </c>
      <c r="AS410" s="457" t="s">
        <v>74</v>
      </c>
      <c r="AT410" s="496">
        <f t="shared" si="28"/>
        <v>10500000</v>
      </c>
      <c r="AU410" s="203">
        <v>4500000</v>
      </c>
      <c r="AV410" s="83">
        <f t="shared" si="29"/>
        <v>0.7</v>
      </c>
      <c r="AW410" s="457" t="s">
        <v>74</v>
      </c>
      <c r="AX410" s="74" t="s">
        <v>95</v>
      </c>
      <c r="AY410" s="188" t="s">
        <v>3502</v>
      </c>
      <c r="AZ410" s="68" t="s">
        <v>66</v>
      </c>
      <c r="BA410" s="68" t="s">
        <v>66</v>
      </c>
    </row>
    <row r="411" spans="2:53" s="207" customFormat="1" ht="14.25" customHeight="1" x14ac:dyDescent="0.25">
      <c r="B411" s="68">
        <v>2024</v>
      </c>
      <c r="C411" s="68">
        <v>891780111</v>
      </c>
      <c r="D411" s="88" t="s">
        <v>64</v>
      </c>
      <c r="E411" s="74" t="s">
        <v>3503</v>
      </c>
      <c r="F411" s="188" t="s">
        <v>3504</v>
      </c>
      <c r="G411" s="314">
        <v>0</v>
      </c>
      <c r="H411" s="67" t="s">
        <v>72</v>
      </c>
      <c r="I411" s="68" t="s">
        <v>723</v>
      </c>
      <c r="J411" s="74" t="s">
        <v>3505</v>
      </c>
      <c r="K411" s="203">
        <v>19250000</v>
      </c>
      <c r="L411" s="68" t="s">
        <v>67</v>
      </c>
      <c r="M411" s="453" t="s">
        <v>2625</v>
      </c>
      <c r="N411" s="460">
        <v>36453856</v>
      </c>
      <c r="O411" s="454">
        <v>37</v>
      </c>
      <c r="P411" s="455">
        <v>45306</v>
      </c>
      <c r="Q411" s="203">
        <v>161390000</v>
      </c>
      <c r="R411" s="455">
        <v>45489</v>
      </c>
      <c r="S411" s="203">
        <f>+K411</f>
        <v>19250000</v>
      </c>
      <c r="T411" s="67" t="s">
        <v>66</v>
      </c>
      <c r="U411" s="86">
        <v>52389076</v>
      </c>
      <c r="V411" s="72" t="s">
        <v>2361</v>
      </c>
      <c r="W411" s="461">
        <v>45489</v>
      </c>
      <c r="X411" s="461">
        <v>45489</v>
      </c>
      <c r="Y411" s="456" t="s">
        <v>74</v>
      </c>
      <c r="Z411" s="461">
        <v>45655</v>
      </c>
      <c r="AA411" s="251">
        <f t="shared" si="25"/>
        <v>166</v>
      </c>
      <c r="AB411" s="67">
        <v>0</v>
      </c>
      <c r="AC411" s="75">
        <v>0</v>
      </c>
      <c r="AD411" s="67">
        <v>0</v>
      </c>
      <c r="AE411" s="457" t="s">
        <v>74</v>
      </c>
      <c r="AF411" s="251">
        <f t="shared" si="26"/>
        <v>0</v>
      </c>
      <c r="AG411" s="67">
        <v>0</v>
      </c>
      <c r="AH411" s="67">
        <v>0</v>
      </c>
      <c r="AI411" s="457" t="s">
        <v>74</v>
      </c>
      <c r="AJ411" s="67">
        <v>0</v>
      </c>
      <c r="AK411" s="457" t="s">
        <v>74</v>
      </c>
      <c r="AL411" s="457" t="s">
        <v>74</v>
      </c>
      <c r="AM411" s="188">
        <f t="shared" si="27"/>
        <v>0</v>
      </c>
      <c r="AN411" s="463">
        <f>+K411+AC411-AH411</f>
        <v>19250000</v>
      </c>
      <c r="AO411" s="67" t="s">
        <v>66</v>
      </c>
      <c r="AP411" s="489">
        <v>19250000</v>
      </c>
      <c r="AQ411" s="67" t="s">
        <v>94</v>
      </c>
      <c r="AR411" s="74">
        <v>0</v>
      </c>
      <c r="AS411" s="457" t="s">
        <v>74</v>
      </c>
      <c r="AT411" s="496">
        <f t="shared" si="28"/>
        <v>12250000</v>
      </c>
      <c r="AU411" s="203">
        <v>7000000</v>
      </c>
      <c r="AV411" s="83">
        <f t="shared" si="29"/>
        <v>0.63636363636363635</v>
      </c>
      <c r="AW411" s="457" t="s">
        <v>74</v>
      </c>
      <c r="AX411" s="74" t="s">
        <v>95</v>
      </c>
      <c r="AY411" s="188" t="s">
        <v>3506</v>
      </c>
      <c r="AZ411" s="68" t="s">
        <v>66</v>
      </c>
      <c r="BA411" s="68" t="s">
        <v>66</v>
      </c>
    </row>
    <row r="412" spans="2:53" s="207" customFormat="1" ht="14.25" customHeight="1" x14ac:dyDescent="0.25">
      <c r="B412" s="68">
        <v>2024</v>
      </c>
      <c r="C412" s="68">
        <v>891780111</v>
      </c>
      <c r="D412" s="88" t="s">
        <v>64</v>
      </c>
      <c r="E412" s="74" t="s">
        <v>3507</v>
      </c>
      <c r="F412" s="188" t="s">
        <v>3508</v>
      </c>
      <c r="G412" s="314">
        <v>0</v>
      </c>
      <c r="H412" s="67" t="s">
        <v>72</v>
      </c>
      <c r="I412" s="68" t="s">
        <v>723</v>
      </c>
      <c r="J412" s="74" t="s">
        <v>3509</v>
      </c>
      <c r="K412" s="203">
        <v>20000000</v>
      </c>
      <c r="L412" s="68" t="s">
        <v>67</v>
      </c>
      <c r="M412" s="453" t="s">
        <v>3510</v>
      </c>
      <c r="N412" s="460">
        <v>1056688337</v>
      </c>
      <c r="O412" s="454">
        <v>1213</v>
      </c>
      <c r="P412" s="455">
        <v>45433</v>
      </c>
      <c r="Q412" s="463">
        <v>154522669</v>
      </c>
      <c r="R412" s="455">
        <v>45490</v>
      </c>
      <c r="S412" s="203">
        <f>+K412</f>
        <v>20000000</v>
      </c>
      <c r="T412" s="67" t="s">
        <v>66</v>
      </c>
      <c r="U412" s="86">
        <v>79738530</v>
      </c>
      <c r="V412" s="72" t="s">
        <v>131</v>
      </c>
      <c r="W412" s="461">
        <v>45490</v>
      </c>
      <c r="X412" s="461">
        <v>45490</v>
      </c>
      <c r="Y412" s="456" t="s">
        <v>74</v>
      </c>
      <c r="Z412" s="461">
        <v>45596</v>
      </c>
      <c r="AA412" s="251">
        <f t="shared" si="25"/>
        <v>106</v>
      </c>
      <c r="AB412" s="67">
        <v>1</v>
      </c>
      <c r="AC412" s="75">
        <v>5000000</v>
      </c>
      <c r="AD412" s="67">
        <v>1</v>
      </c>
      <c r="AE412" s="457">
        <v>45626</v>
      </c>
      <c r="AF412" s="251">
        <f t="shared" si="26"/>
        <v>30</v>
      </c>
      <c r="AG412" s="67">
        <v>0</v>
      </c>
      <c r="AH412" s="67">
        <v>0</v>
      </c>
      <c r="AI412" s="457" t="s">
        <v>74</v>
      </c>
      <c r="AJ412" s="67">
        <v>0</v>
      </c>
      <c r="AK412" s="457" t="s">
        <v>74</v>
      </c>
      <c r="AL412" s="457" t="s">
        <v>74</v>
      </c>
      <c r="AM412" s="188">
        <f t="shared" si="27"/>
        <v>0</v>
      </c>
      <c r="AN412" s="463">
        <f>+K412+AC412-AH412</f>
        <v>25000000</v>
      </c>
      <c r="AO412" s="67" t="s">
        <v>94</v>
      </c>
      <c r="AP412" s="489">
        <v>0</v>
      </c>
      <c r="AQ412" s="67" t="s">
        <v>94</v>
      </c>
      <c r="AR412" s="74">
        <v>0</v>
      </c>
      <c r="AS412" s="457" t="s">
        <v>74</v>
      </c>
      <c r="AT412" s="496">
        <f t="shared" si="28"/>
        <v>15000000</v>
      </c>
      <c r="AU412" s="203">
        <v>10000000</v>
      </c>
      <c r="AV412" s="83">
        <f t="shared" si="29"/>
        <v>0.6</v>
      </c>
      <c r="AW412" s="457" t="s">
        <v>74</v>
      </c>
      <c r="AX412" s="74" t="s">
        <v>95</v>
      </c>
      <c r="AY412" s="188" t="s">
        <v>3511</v>
      </c>
      <c r="AZ412" s="68" t="s">
        <v>66</v>
      </c>
      <c r="BA412" s="68" t="s">
        <v>66</v>
      </c>
    </row>
    <row r="413" spans="2:53" s="207" customFormat="1" ht="14.25" customHeight="1" x14ac:dyDescent="0.25">
      <c r="B413" s="68">
        <v>2024</v>
      </c>
      <c r="C413" s="68">
        <v>891780111</v>
      </c>
      <c r="D413" s="88" t="s">
        <v>64</v>
      </c>
      <c r="E413" s="74" t="s">
        <v>3512</v>
      </c>
      <c r="F413" s="188" t="s">
        <v>3513</v>
      </c>
      <c r="G413" s="314">
        <v>0</v>
      </c>
      <c r="H413" s="67" t="s">
        <v>72</v>
      </c>
      <c r="I413" s="68" t="s">
        <v>723</v>
      </c>
      <c r="J413" s="74" t="s">
        <v>3514</v>
      </c>
      <c r="K413" s="203">
        <v>7500000</v>
      </c>
      <c r="L413" s="68" t="s">
        <v>67</v>
      </c>
      <c r="M413" s="453" t="s">
        <v>3515</v>
      </c>
      <c r="N413" s="460">
        <v>1083024056</v>
      </c>
      <c r="O413" s="454">
        <v>1582</v>
      </c>
      <c r="P413" s="455">
        <v>45489</v>
      </c>
      <c r="Q413" s="463">
        <v>21000000</v>
      </c>
      <c r="R413" s="455">
        <v>45490</v>
      </c>
      <c r="S413" s="203">
        <f>+K413</f>
        <v>7500000</v>
      </c>
      <c r="T413" s="67" t="s">
        <v>66</v>
      </c>
      <c r="U413" s="86">
        <v>72220242</v>
      </c>
      <c r="V413" s="72" t="s">
        <v>1898</v>
      </c>
      <c r="W413" s="461">
        <v>45490</v>
      </c>
      <c r="X413" s="461">
        <v>45490</v>
      </c>
      <c r="Y413" s="456" t="s">
        <v>74</v>
      </c>
      <c r="Z413" s="461">
        <v>45555</v>
      </c>
      <c r="AA413" s="251">
        <f t="shared" si="25"/>
        <v>65</v>
      </c>
      <c r="AB413" s="67">
        <v>0</v>
      </c>
      <c r="AC413" s="75">
        <v>0</v>
      </c>
      <c r="AD413" s="67">
        <v>0</v>
      </c>
      <c r="AE413" s="457" t="s">
        <v>74</v>
      </c>
      <c r="AF413" s="251">
        <f t="shared" si="26"/>
        <v>0</v>
      </c>
      <c r="AG413" s="67">
        <v>0</v>
      </c>
      <c r="AH413" s="67">
        <v>0</v>
      </c>
      <c r="AI413" s="457" t="s">
        <v>74</v>
      </c>
      <c r="AJ413" s="67">
        <v>0</v>
      </c>
      <c r="AK413" s="457" t="s">
        <v>74</v>
      </c>
      <c r="AL413" s="457" t="s">
        <v>74</v>
      </c>
      <c r="AM413" s="188">
        <f t="shared" si="27"/>
        <v>0</v>
      </c>
      <c r="AN413" s="463">
        <f>+K413+AC413-AH413</f>
        <v>7500000</v>
      </c>
      <c r="AO413" s="67" t="s">
        <v>66</v>
      </c>
      <c r="AP413" s="489">
        <v>7500000</v>
      </c>
      <c r="AQ413" s="67" t="s">
        <v>94</v>
      </c>
      <c r="AR413" s="74">
        <v>0</v>
      </c>
      <c r="AS413" s="457" t="s">
        <v>74</v>
      </c>
      <c r="AT413" s="496">
        <f t="shared" si="28"/>
        <v>7500000</v>
      </c>
      <c r="AU413" s="203">
        <v>0</v>
      </c>
      <c r="AV413" s="83">
        <f t="shared" si="29"/>
        <v>1</v>
      </c>
      <c r="AW413" s="457" t="s">
        <v>74</v>
      </c>
      <c r="AX413" s="74" t="s">
        <v>80</v>
      </c>
      <c r="AY413" s="188" t="s">
        <v>3516</v>
      </c>
      <c r="AZ413" s="68" t="s">
        <v>66</v>
      </c>
      <c r="BA413" s="68" t="s">
        <v>66</v>
      </c>
    </row>
    <row r="414" spans="2:53" s="207" customFormat="1" ht="14.25" customHeight="1" x14ac:dyDescent="0.25">
      <c r="B414" s="68">
        <v>2024</v>
      </c>
      <c r="C414" s="68">
        <v>891780111</v>
      </c>
      <c r="D414" s="88" t="s">
        <v>64</v>
      </c>
      <c r="E414" s="74" t="s">
        <v>3517</v>
      </c>
      <c r="F414" s="188" t="s">
        <v>3518</v>
      </c>
      <c r="G414" s="314">
        <v>0</v>
      </c>
      <c r="H414" s="67" t="s">
        <v>72</v>
      </c>
      <c r="I414" s="68" t="s">
        <v>723</v>
      </c>
      <c r="J414" s="74" t="s">
        <v>3519</v>
      </c>
      <c r="K414" s="203">
        <v>5000000</v>
      </c>
      <c r="L414" s="68" t="s">
        <v>67</v>
      </c>
      <c r="M414" s="453" t="s">
        <v>2360</v>
      </c>
      <c r="N414" s="460">
        <v>1082964235</v>
      </c>
      <c r="O414" s="454">
        <v>1588</v>
      </c>
      <c r="P414" s="455">
        <v>45489</v>
      </c>
      <c r="Q414" s="463">
        <v>45000000</v>
      </c>
      <c r="R414" s="455">
        <v>45490</v>
      </c>
      <c r="S414" s="203">
        <f>+K414</f>
        <v>5000000</v>
      </c>
      <c r="T414" s="67" t="s">
        <v>66</v>
      </c>
      <c r="U414" s="86">
        <v>1082903415</v>
      </c>
      <c r="V414" s="72" t="s">
        <v>2281</v>
      </c>
      <c r="W414" s="461">
        <v>45490</v>
      </c>
      <c r="X414" s="461">
        <v>45490</v>
      </c>
      <c r="Y414" s="456" t="s">
        <v>74</v>
      </c>
      <c r="Z414" s="461">
        <v>45551</v>
      </c>
      <c r="AA414" s="251">
        <f t="shared" si="25"/>
        <v>61</v>
      </c>
      <c r="AB414" s="67">
        <v>0</v>
      </c>
      <c r="AC414" s="75">
        <v>0</v>
      </c>
      <c r="AD414" s="67">
        <v>0</v>
      </c>
      <c r="AE414" s="457" t="s">
        <v>74</v>
      </c>
      <c r="AF414" s="251">
        <f t="shared" si="26"/>
        <v>0</v>
      </c>
      <c r="AG414" s="67">
        <v>0</v>
      </c>
      <c r="AH414" s="67">
        <v>0</v>
      </c>
      <c r="AI414" s="457" t="s">
        <v>74</v>
      </c>
      <c r="AJ414" s="67">
        <v>0</v>
      </c>
      <c r="AK414" s="457" t="s">
        <v>74</v>
      </c>
      <c r="AL414" s="457" t="s">
        <v>74</v>
      </c>
      <c r="AM414" s="188">
        <f t="shared" si="27"/>
        <v>0</v>
      </c>
      <c r="AN414" s="463">
        <f>+K414+AC414-AH414</f>
        <v>5000000</v>
      </c>
      <c r="AO414" s="67" t="s">
        <v>66</v>
      </c>
      <c r="AP414" s="489">
        <v>5000000</v>
      </c>
      <c r="AQ414" s="67" t="s">
        <v>94</v>
      </c>
      <c r="AR414" s="74">
        <v>0</v>
      </c>
      <c r="AS414" s="457" t="s">
        <v>74</v>
      </c>
      <c r="AT414" s="496">
        <f t="shared" si="28"/>
        <v>5000000</v>
      </c>
      <c r="AU414" s="203">
        <v>0</v>
      </c>
      <c r="AV414" s="83">
        <f t="shared" si="29"/>
        <v>1</v>
      </c>
      <c r="AW414" s="457" t="s">
        <v>74</v>
      </c>
      <c r="AX414" s="74" t="s">
        <v>80</v>
      </c>
      <c r="AY414" s="188" t="s">
        <v>3520</v>
      </c>
      <c r="AZ414" s="68" t="s">
        <v>66</v>
      </c>
      <c r="BA414" s="68" t="s">
        <v>66</v>
      </c>
    </row>
    <row r="415" spans="2:53" s="207" customFormat="1" ht="14.25" customHeight="1" x14ac:dyDescent="0.25">
      <c r="B415" s="68">
        <v>2024</v>
      </c>
      <c r="C415" s="68">
        <v>891780111</v>
      </c>
      <c r="D415" s="88" t="s">
        <v>64</v>
      </c>
      <c r="E415" s="74" t="s">
        <v>3521</v>
      </c>
      <c r="F415" s="188" t="s">
        <v>3522</v>
      </c>
      <c r="G415" s="314">
        <v>0</v>
      </c>
      <c r="H415" s="67" t="s">
        <v>72</v>
      </c>
      <c r="I415" s="68" t="s">
        <v>723</v>
      </c>
      <c r="J415" s="74" t="s">
        <v>3523</v>
      </c>
      <c r="K415" s="203">
        <v>5000000</v>
      </c>
      <c r="L415" s="68" t="s">
        <v>67</v>
      </c>
      <c r="M415" s="453" t="s">
        <v>2244</v>
      </c>
      <c r="N415" s="460">
        <v>1083002889</v>
      </c>
      <c r="O415" s="454">
        <v>1588</v>
      </c>
      <c r="P415" s="455">
        <v>45489</v>
      </c>
      <c r="Q415" s="463">
        <v>45000000</v>
      </c>
      <c r="R415" s="455">
        <v>45490</v>
      </c>
      <c r="S415" s="203">
        <f>+K415</f>
        <v>5000000</v>
      </c>
      <c r="T415" s="67" t="s">
        <v>66</v>
      </c>
      <c r="U415" s="86">
        <v>1082903415</v>
      </c>
      <c r="V415" s="72" t="s">
        <v>2281</v>
      </c>
      <c r="W415" s="461">
        <v>45490</v>
      </c>
      <c r="X415" s="461">
        <v>45490</v>
      </c>
      <c r="Y415" s="456" t="s">
        <v>74</v>
      </c>
      <c r="Z415" s="461">
        <v>45551</v>
      </c>
      <c r="AA415" s="251">
        <f t="shared" ref="AA415:AA514" si="30">+IF(Y415="1800-01-01",Z415-X415,Z415-Y415)</f>
        <v>61</v>
      </c>
      <c r="AB415" s="67">
        <v>0</v>
      </c>
      <c r="AC415" s="75">
        <v>0</v>
      </c>
      <c r="AD415" s="67">
        <v>0</v>
      </c>
      <c r="AE415" s="457" t="s">
        <v>74</v>
      </c>
      <c r="AF415" s="251">
        <f t="shared" ref="AF415:AF514" si="31">+IF(AE415="1800-01-01",0,AE415-Z415)</f>
        <v>0</v>
      </c>
      <c r="AG415" s="67">
        <v>0</v>
      </c>
      <c r="AH415" s="67">
        <v>0</v>
      </c>
      <c r="AI415" s="457" t="s">
        <v>74</v>
      </c>
      <c r="AJ415" s="67">
        <v>0</v>
      </c>
      <c r="AK415" s="457" t="s">
        <v>74</v>
      </c>
      <c r="AL415" s="457" t="s">
        <v>74</v>
      </c>
      <c r="AM415" s="188">
        <f t="shared" ref="AM415:AM514" si="32">+IF(AK415="1800-01-01",0,AL415-AK415)</f>
        <v>0</v>
      </c>
      <c r="AN415" s="463">
        <f>+K415+AC415-AH415</f>
        <v>5000000</v>
      </c>
      <c r="AO415" s="67" t="s">
        <v>66</v>
      </c>
      <c r="AP415" s="489">
        <v>5000000</v>
      </c>
      <c r="AQ415" s="67" t="s">
        <v>94</v>
      </c>
      <c r="AR415" s="74">
        <v>0</v>
      </c>
      <c r="AS415" s="457" t="s">
        <v>74</v>
      </c>
      <c r="AT415" s="496">
        <f t="shared" ref="AT415:AT514" si="33">+AN415-AU415</f>
        <v>5000000</v>
      </c>
      <c r="AU415" s="203">
        <v>0</v>
      </c>
      <c r="AV415" s="83">
        <f t="shared" ref="AV415:AV514" si="34">+IFERROR(AT415/AN415,"_")</f>
        <v>1</v>
      </c>
      <c r="AW415" s="457" t="s">
        <v>74</v>
      </c>
      <c r="AX415" s="74" t="s">
        <v>80</v>
      </c>
      <c r="AY415" s="188" t="s">
        <v>3524</v>
      </c>
      <c r="AZ415" s="68" t="s">
        <v>66</v>
      </c>
      <c r="BA415" s="68" t="s">
        <v>66</v>
      </c>
    </row>
    <row r="416" spans="2:53" s="207" customFormat="1" ht="14.25" customHeight="1" x14ac:dyDescent="0.25">
      <c r="B416" s="68">
        <v>2024</v>
      </c>
      <c r="C416" s="68">
        <v>891780111</v>
      </c>
      <c r="D416" s="88" t="s">
        <v>64</v>
      </c>
      <c r="E416" s="74" t="s">
        <v>3525</v>
      </c>
      <c r="F416" s="188" t="s">
        <v>3526</v>
      </c>
      <c r="G416" s="314">
        <v>0</v>
      </c>
      <c r="H416" s="67" t="s">
        <v>72</v>
      </c>
      <c r="I416" s="68" t="s">
        <v>723</v>
      </c>
      <c r="J416" s="74" t="s">
        <v>3523</v>
      </c>
      <c r="K416" s="203">
        <v>5000000</v>
      </c>
      <c r="L416" s="68" t="s">
        <v>67</v>
      </c>
      <c r="M416" s="453" t="s">
        <v>2182</v>
      </c>
      <c r="N416" s="460">
        <v>1082981781</v>
      </c>
      <c r="O416" s="454">
        <v>1588</v>
      </c>
      <c r="P416" s="455">
        <v>45489</v>
      </c>
      <c r="Q416" s="463">
        <v>45000000</v>
      </c>
      <c r="R416" s="455">
        <v>45490</v>
      </c>
      <c r="S416" s="203">
        <f>+K416</f>
        <v>5000000</v>
      </c>
      <c r="T416" s="67" t="s">
        <v>66</v>
      </c>
      <c r="U416" s="86">
        <v>1082903415</v>
      </c>
      <c r="V416" s="72" t="s">
        <v>2281</v>
      </c>
      <c r="W416" s="461">
        <v>45490</v>
      </c>
      <c r="X416" s="461">
        <v>45490</v>
      </c>
      <c r="Y416" s="456" t="s">
        <v>74</v>
      </c>
      <c r="Z416" s="461">
        <v>45551</v>
      </c>
      <c r="AA416" s="251">
        <f t="shared" si="30"/>
        <v>61</v>
      </c>
      <c r="AB416" s="67">
        <v>0</v>
      </c>
      <c r="AC416" s="75">
        <v>0</v>
      </c>
      <c r="AD416" s="67">
        <v>0</v>
      </c>
      <c r="AE416" s="457" t="s">
        <v>74</v>
      </c>
      <c r="AF416" s="251">
        <f t="shared" si="31"/>
        <v>0</v>
      </c>
      <c r="AG416" s="67">
        <v>0</v>
      </c>
      <c r="AH416" s="67">
        <v>0</v>
      </c>
      <c r="AI416" s="457" t="s">
        <v>74</v>
      </c>
      <c r="AJ416" s="67">
        <v>0</v>
      </c>
      <c r="AK416" s="457" t="s">
        <v>74</v>
      </c>
      <c r="AL416" s="457" t="s">
        <v>74</v>
      </c>
      <c r="AM416" s="188">
        <f t="shared" si="32"/>
        <v>0</v>
      </c>
      <c r="AN416" s="463">
        <f>+K416+AC416-AH416</f>
        <v>5000000</v>
      </c>
      <c r="AO416" s="67" t="s">
        <v>66</v>
      </c>
      <c r="AP416" s="489">
        <v>5000000</v>
      </c>
      <c r="AQ416" s="67" t="s">
        <v>94</v>
      </c>
      <c r="AR416" s="74">
        <v>0</v>
      </c>
      <c r="AS416" s="457" t="s">
        <v>74</v>
      </c>
      <c r="AT416" s="496">
        <f t="shared" si="33"/>
        <v>5000000</v>
      </c>
      <c r="AU416" s="203">
        <v>0</v>
      </c>
      <c r="AV416" s="83">
        <f t="shared" si="34"/>
        <v>1</v>
      </c>
      <c r="AW416" s="457" t="s">
        <v>74</v>
      </c>
      <c r="AX416" s="74" t="s">
        <v>80</v>
      </c>
      <c r="AY416" s="188" t="s">
        <v>3527</v>
      </c>
      <c r="AZ416" s="68" t="s">
        <v>66</v>
      </c>
      <c r="BA416" s="68" t="s">
        <v>66</v>
      </c>
    </row>
    <row r="417" spans="2:53" s="207" customFormat="1" ht="14.25" customHeight="1" x14ac:dyDescent="0.25">
      <c r="B417" s="68">
        <v>2024</v>
      </c>
      <c r="C417" s="68">
        <v>891780111</v>
      </c>
      <c r="D417" s="88" t="s">
        <v>64</v>
      </c>
      <c r="E417" s="74" t="s">
        <v>3528</v>
      </c>
      <c r="F417" s="188" t="s">
        <v>3529</v>
      </c>
      <c r="G417" s="314">
        <v>0</v>
      </c>
      <c r="H417" s="67" t="s">
        <v>72</v>
      </c>
      <c r="I417" s="68" t="s">
        <v>723</v>
      </c>
      <c r="J417" s="74" t="s">
        <v>3530</v>
      </c>
      <c r="K417" s="203">
        <v>5000000</v>
      </c>
      <c r="L417" s="68" t="s">
        <v>67</v>
      </c>
      <c r="M417" s="453" t="s">
        <v>2286</v>
      </c>
      <c r="N417" s="460">
        <v>1104435442</v>
      </c>
      <c r="O417" s="454">
        <v>1588</v>
      </c>
      <c r="P417" s="455">
        <v>45489</v>
      </c>
      <c r="Q417" s="463">
        <v>45000000</v>
      </c>
      <c r="R417" s="455">
        <v>45490</v>
      </c>
      <c r="S417" s="203">
        <f>+K417</f>
        <v>5000000</v>
      </c>
      <c r="T417" s="67" t="s">
        <v>66</v>
      </c>
      <c r="U417" s="86">
        <v>1082903415</v>
      </c>
      <c r="V417" s="72" t="s">
        <v>2281</v>
      </c>
      <c r="W417" s="461">
        <v>45490</v>
      </c>
      <c r="X417" s="461">
        <v>45490</v>
      </c>
      <c r="Y417" s="456" t="s">
        <v>74</v>
      </c>
      <c r="Z417" s="461">
        <v>45551</v>
      </c>
      <c r="AA417" s="251">
        <f t="shared" si="30"/>
        <v>61</v>
      </c>
      <c r="AB417" s="67">
        <v>0</v>
      </c>
      <c r="AC417" s="75">
        <v>0</v>
      </c>
      <c r="AD417" s="67">
        <v>0</v>
      </c>
      <c r="AE417" s="457" t="s">
        <v>74</v>
      </c>
      <c r="AF417" s="251">
        <f t="shared" si="31"/>
        <v>0</v>
      </c>
      <c r="AG417" s="67">
        <v>0</v>
      </c>
      <c r="AH417" s="67">
        <v>0</v>
      </c>
      <c r="AI417" s="457" t="s">
        <v>74</v>
      </c>
      <c r="AJ417" s="67">
        <v>0</v>
      </c>
      <c r="AK417" s="457" t="s">
        <v>74</v>
      </c>
      <c r="AL417" s="457" t="s">
        <v>74</v>
      </c>
      <c r="AM417" s="188">
        <f t="shared" si="32"/>
        <v>0</v>
      </c>
      <c r="AN417" s="463">
        <f>+K417+AC417-AH417</f>
        <v>5000000</v>
      </c>
      <c r="AO417" s="67" t="s">
        <v>66</v>
      </c>
      <c r="AP417" s="489">
        <v>5000000</v>
      </c>
      <c r="AQ417" s="67" t="s">
        <v>94</v>
      </c>
      <c r="AR417" s="74">
        <v>0</v>
      </c>
      <c r="AS417" s="457" t="s">
        <v>74</v>
      </c>
      <c r="AT417" s="496">
        <f t="shared" si="33"/>
        <v>5000000</v>
      </c>
      <c r="AU417" s="203">
        <v>0</v>
      </c>
      <c r="AV417" s="83">
        <f t="shared" si="34"/>
        <v>1</v>
      </c>
      <c r="AW417" s="457" t="s">
        <v>74</v>
      </c>
      <c r="AX417" s="74" t="s">
        <v>80</v>
      </c>
      <c r="AY417" s="188" t="s">
        <v>3531</v>
      </c>
      <c r="AZ417" s="68" t="s">
        <v>66</v>
      </c>
      <c r="BA417" s="68" t="s">
        <v>66</v>
      </c>
    </row>
    <row r="418" spans="2:53" s="207" customFormat="1" ht="14.25" customHeight="1" x14ac:dyDescent="0.25">
      <c r="B418" s="68">
        <v>2024</v>
      </c>
      <c r="C418" s="68">
        <v>891780111</v>
      </c>
      <c r="D418" s="88" t="s">
        <v>64</v>
      </c>
      <c r="E418" s="74" t="s">
        <v>3532</v>
      </c>
      <c r="F418" s="188" t="s">
        <v>3533</v>
      </c>
      <c r="G418" s="314">
        <v>0</v>
      </c>
      <c r="H418" s="67" t="s">
        <v>72</v>
      </c>
      <c r="I418" s="68" t="s">
        <v>723</v>
      </c>
      <c r="J418" s="74" t="s">
        <v>3523</v>
      </c>
      <c r="K418" s="203">
        <v>5000000</v>
      </c>
      <c r="L418" s="68" t="s">
        <v>67</v>
      </c>
      <c r="M418" s="453" t="s">
        <v>2280</v>
      </c>
      <c r="N418" s="460">
        <v>1083024229</v>
      </c>
      <c r="O418" s="454">
        <v>1588</v>
      </c>
      <c r="P418" s="455">
        <v>45489</v>
      </c>
      <c r="Q418" s="463">
        <v>45000000</v>
      </c>
      <c r="R418" s="455">
        <v>45490</v>
      </c>
      <c r="S418" s="203">
        <f>+K418</f>
        <v>5000000</v>
      </c>
      <c r="T418" s="67" t="s">
        <v>66</v>
      </c>
      <c r="U418" s="86">
        <v>1082903415</v>
      </c>
      <c r="V418" s="72" t="s">
        <v>2281</v>
      </c>
      <c r="W418" s="461">
        <v>45490</v>
      </c>
      <c r="X418" s="461">
        <v>45490</v>
      </c>
      <c r="Y418" s="456" t="s">
        <v>74</v>
      </c>
      <c r="Z418" s="461">
        <v>45551</v>
      </c>
      <c r="AA418" s="251">
        <f t="shared" si="30"/>
        <v>61</v>
      </c>
      <c r="AB418" s="67">
        <v>0</v>
      </c>
      <c r="AC418" s="75">
        <v>0</v>
      </c>
      <c r="AD418" s="67">
        <v>0</v>
      </c>
      <c r="AE418" s="457" t="s">
        <v>74</v>
      </c>
      <c r="AF418" s="251">
        <f t="shared" si="31"/>
        <v>0</v>
      </c>
      <c r="AG418" s="67">
        <v>0</v>
      </c>
      <c r="AH418" s="67">
        <v>0</v>
      </c>
      <c r="AI418" s="457" t="s">
        <v>74</v>
      </c>
      <c r="AJ418" s="67">
        <v>0</v>
      </c>
      <c r="AK418" s="457" t="s">
        <v>74</v>
      </c>
      <c r="AL418" s="457" t="s">
        <v>74</v>
      </c>
      <c r="AM418" s="188">
        <f t="shared" si="32"/>
        <v>0</v>
      </c>
      <c r="AN418" s="463">
        <f>+K418+AC418-AH418</f>
        <v>5000000</v>
      </c>
      <c r="AO418" s="67" t="s">
        <v>66</v>
      </c>
      <c r="AP418" s="489">
        <v>5000000</v>
      </c>
      <c r="AQ418" s="67" t="s">
        <v>94</v>
      </c>
      <c r="AR418" s="74">
        <v>0</v>
      </c>
      <c r="AS418" s="457" t="s">
        <v>74</v>
      </c>
      <c r="AT418" s="496">
        <f t="shared" si="33"/>
        <v>5000000</v>
      </c>
      <c r="AU418" s="203">
        <v>0</v>
      </c>
      <c r="AV418" s="83">
        <f t="shared" si="34"/>
        <v>1</v>
      </c>
      <c r="AW418" s="457" t="s">
        <v>74</v>
      </c>
      <c r="AX418" s="74" t="s">
        <v>80</v>
      </c>
      <c r="AY418" s="188" t="s">
        <v>3534</v>
      </c>
      <c r="AZ418" s="68" t="s">
        <v>66</v>
      </c>
      <c r="BA418" s="68" t="s">
        <v>66</v>
      </c>
    </row>
    <row r="419" spans="2:53" s="207" customFormat="1" ht="14.25" customHeight="1" x14ac:dyDescent="0.25">
      <c r="B419" s="68">
        <v>2024</v>
      </c>
      <c r="C419" s="68">
        <v>891780111</v>
      </c>
      <c r="D419" s="88" t="s">
        <v>64</v>
      </c>
      <c r="E419" s="74" t="s">
        <v>3535</v>
      </c>
      <c r="F419" s="188" t="s">
        <v>3536</v>
      </c>
      <c r="G419" s="314">
        <v>0</v>
      </c>
      <c r="H419" s="67" t="s">
        <v>72</v>
      </c>
      <c r="I419" s="68" t="s">
        <v>723</v>
      </c>
      <c r="J419" s="74" t="s">
        <v>3523</v>
      </c>
      <c r="K419" s="203">
        <v>5000000</v>
      </c>
      <c r="L419" s="68" t="s">
        <v>67</v>
      </c>
      <c r="M419" s="453" t="s">
        <v>2197</v>
      </c>
      <c r="N419" s="460">
        <v>1082966865</v>
      </c>
      <c r="O419" s="454">
        <v>1588</v>
      </c>
      <c r="P419" s="455">
        <v>45489</v>
      </c>
      <c r="Q419" s="463">
        <v>45000000</v>
      </c>
      <c r="R419" s="455">
        <v>45490</v>
      </c>
      <c r="S419" s="203">
        <f>+K419</f>
        <v>5000000</v>
      </c>
      <c r="T419" s="67" t="s">
        <v>66</v>
      </c>
      <c r="U419" s="86">
        <v>1082903415</v>
      </c>
      <c r="V419" s="72" t="s">
        <v>2281</v>
      </c>
      <c r="W419" s="461">
        <v>45490</v>
      </c>
      <c r="X419" s="461">
        <v>45490</v>
      </c>
      <c r="Y419" s="456" t="s">
        <v>74</v>
      </c>
      <c r="Z419" s="461">
        <v>45551</v>
      </c>
      <c r="AA419" s="251">
        <f t="shared" si="30"/>
        <v>61</v>
      </c>
      <c r="AB419" s="67">
        <v>0</v>
      </c>
      <c r="AC419" s="75">
        <v>0</v>
      </c>
      <c r="AD419" s="67">
        <v>0</v>
      </c>
      <c r="AE419" s="457" t="s">
        <v>74</v>
      </c>
      <c r="AF419" s="251">
        <f t="shared" si="31"/>
        <v>0</v>
      </c>
      <c r="AG419" s="67">
        <v>0</v>
      </c>
      <c r="AH419" s="67">
        <v>0</v>
      </c>
      <c r="AI419" s="457" t="s">
        <v>74</v>
      </c>
      <c r="AJ419" s="67">
        <v>0</v>
      </c>
      <c r="AK419" s="457" t="s">
        <v>74</v>
      </c>
      <c r="AL419" s="457" t="s">
        <v>74</v>
      </c>
      <c r="AM419" s="188">
        <f t="shared" si="32"/>
        <v>0</v>
      </c>
      <c r="AN419" s="463">
        <f>+K419+AC419-AH419</f>
        <v>5000000</v>
      </c>
      <c r="AO419" s="67" t="s">
        <v>66</v>
      </c>
      <c r="AP419" s="489">
        <v>5000000</v>
      </c>
      <c r="AQ419" s="67" t="s">
        <v>94</v>
      </c>
      <c r="AR419" s="74">
        <v>0</v>
      </c>
      <c r="AS419" s="457" t="s">
        <v>74</v>
      </c>
      <c r="AT419" s="496">
        <f t="shared" si="33"/>
        <v>5000000</v>
      </c>
      <c r="AU419" s="203">
        <v>0</v>
      </c>
      <c r="AV419" s="83">
        <f t="shared" si="34"/>
        <v>1</v>
      </c>
      <c r="AW419" s="457" t="s">
        <v>74</v>
      </c>
      <c r="AX419" s="74" t="s">
        <v>80</v>
      </c>
      <c r="AY419" s="188" t="s">
        <v>3537</v>
      </c>
      <c r="AZ419" s="68" t="s">
        <v>66</v>
      </c>
      <c r="BA419" s="68" t="s">
        <v>66</v>
      </c>
    </row>
    <row r="420" spans="2:53" s="207" customFormat="1" ht="14.25" customHeight="1" x14ac:dyDescent="0.25">
      <c r="B420" s="68">
        <v>2024</v>
      </c>
      <c r="C420" s="68">
        <v>891780111</v>
      </c>
      <c r="D420" s="88" t="s">
        <v>64</v>
      </c>
      <c r="E420" s="74" t="s">
        <v>3538</v>
      </c>
      <c r="F420" s="188" t="s">
        <v>3539</v>
      </c>
      <c r="G420" s="314">
        <v>0</v>
      </c>
      <c r="H420" s="67" t="s">
        <v>72</v>
      </c>
      <c r="I420" s="68" t="s">
        <v>723</v>
      </c>
      <c r="J420" s="74" t="s">
        <v>3540</v>
      </c>
      <c r="K420" s="203">
        <v>5000000</v>
      </c>
      <c r="L420" s="68" t="s">
        <v>67</v>
      </c>
      <c r="M420" s="453" t="s">
        <v>2192</v>
      </c>
      <c r="N420" s="460">
        <v>1082984183</v>
      </c>
      <c r="O420" s="454">
        <v>1588</v>
      </c>
      <c r="P420" s="455">
        <v>45489</v>
      </c>
      <c r="Q420" s="463">
        <v>45000000</v>
      </c>
      <c r="R420" s="455">
        <v>45490</v>
      </c>
      <c r="S420" s="203">
        <f>+K420</f>
        <v>5000000</v>
      </c>
      <c r="T420" s="67" t="s">
        <v>66</v>
      </c>
      <c r="U420" s="86">
        <v>1082903415</v>
      </c>
      <c r="V420" s="72" t="s">
        <v>2281</v>
      </c>
      <c r="W420" s="461">
        <v>45490</v>
      </c>
      <c r="X420" s="461">
        <v>45490</v>
      </c>
      <c r="Y420" s="456" t="s">
        <v>74</v>
      </c>
      <c r="Z420" s="461">
        <v>45551</v>
      </c>
      <c r="AA420" s="251">
        <f t="shared" si="30"/>
        <v>61</v>
      </c>
      <c r="AB420" s="67">
        <v>0</v>
      </c>
      <c r="AC420" s="75">
        <v>0</v>
      </c>
      <c r="AD420" s="67">
        <v>0</v>
      </c>
      <c r="AE420" s="457" t="s">
        <v>74</v>
      </c>
      <c r="AF420" s="251">
        <f t="shared" si="31"/>
        <v>0</v>
      </c>
      <c r="AG420" s="67">
        <v>0</v>
      </c>
      <c r="AH420" s="67">
        <v>0</v>
      </c>
      <c r="AI420" s="457" t="s">
        <v>74</v>
      </c>
      <c r="AJ420" s="67">
        <v>0</v>
      </c>
      <c r="AK420" s="457" t="s">
        <v>74</v>
      </c>
      <c r="AL420" s="457" t="s">
        <v>74</v>
      </c>
      <c r="AM420" s="188">
        <f t="shared" si="32"/>
        <v>0</v>
      </c>
      <c r="AN420" s="463">
        <f>+K420+AC420-AH420</f>
        <v>5000000</v>
      </c>
      <c r="AO420" s="67" t="s">
        <v>66</v>
      </c>
      <c r="AP420" s="489">
        <v>5000000</v>
      </c>
      <c r="AQ420" s="67" t="s">
        <v>94</v>
      </c>
      <c r="AR420" s="74">
        <v>0</v>
      </c>
      <c r="AS420" s="457" t="s">
        <v>74</v>
      </c>
      <c r="AT420" s="496">
        <f t="shared" si="33"/>
        <v>5000000</v>
      </c>
      <c r="AU420" s="203">
        <v>0</v>
      </c>
      <c r="AV420" s="83">
        <f t="shared" si="34"/>
        <v>1</v>
      </c>
      <c r="AW420" s="457" t="s">
        <v>74</v>
      </c>
      <c r="AX420" s="74" t="s">
        <v>80</v>
      </c>
      <c r="AY420" s="188" t="s">
        <v>3541</v>
      </c>
      <c r="AZ420" s="68" t="s">
        <v>66</v>
      </c>
      <c r="BA420" s="68" t="s">
        <v>66</v>
      </c>
    </row>
    <row r="421" spans="2:53" s="207" customFormat="1" ht="14.25" customHeight="1" x14ac:dyDescent="0.25">
      <c r="B421" s="68">
        <v>2024</v>
      </c>
      <c r="C421" s="68">
        <v>891780111</v>
      </c>
      <c r="D421" s="88" t="s">
        <v>64</v>
      </c>
      <c r="E421" s="74" t="s">
        <v>3542</v>
      </c>
      <c r="F421" s="188" t="s">
        <v>3543</v>
      </c>
      <c r="G421" s="314">
        <v>0</v>
      </c>
      <c r="H421" s="67" t="s">
        <v>72</v>
      </c>
      <c r="I421" s="68" t="s">
        <v>723</v>
      </c>
      <c r="J421" s="74" t="s">
        <v>3523</v>
      </c>
      <c r="K421" s="203">
        <v>5000000</v>
      </c>
      <c r="L421" s="68" t="s">
        <v>67</v>
      </c>
      <c r="M421" s="453" t="s">
        <v>3544</v>
      </c>
      <c r="N421" s="460">
        <v>1082944320</v>
      </c>
      <c r="O421" s="454">
        <v>1588</v>
      </c>
      <c r="P421" s="455">
        <v>45489</v>
      </c>
      <c r="Q421" s="463">
        <v>45000000</v>
      </c>
      <c r="R421" s="455">
        <v>45490</v>
      </c>
      <c r="S421" s="203">
        <f>+K421</f>
        <v>5000000</v>
      </c>
      <c r="T421" s="67" t="s">
        <v>66</v>
      </c>
      <c r="U421" s="86">
        <v>1082903415</v>
      </c>
      <c r="V421" s="72" t="s">
        <v>2281</v>
      </c>
      <c r="W421" s="461">
        <v>45490</v>
      </c>
      <c r="X421" s="461">
        <v>45490</v>
      </c>
      <c r="Y421" s="456" t="s">
        <v>74</v>
      </c>
      <c r="Z421" s="461">
        <v>45551</v>
      </c>
      <c r="AA421" s="251">
        <f t="shared" si="30"/>
        <v>61</v>
      </c>
      <c r="AB421" s="67">
        <v>0</v>
      </c>
      <c r="AC421" s="75">
        <v>0</v>
      </c>
      <c r="AD421" s="67">
        <v>0</v>
      </c>
      <c r="AE421" s="457" t="s">
        <v>74</v>
      </c>
      <c r="AF421" s="251">
        <f t="shared" si="31"/>
        <v>0</v>
      </c>
      <c r="AG421" s="67">
        <v>0</v>
      </c>
      <c r="AH421" s="67">
        <v>0</v>
      </c>
      <c r="AI421" s="457" t="s">
        <v>74</v>
      </c>
      <c r="AJ421" s="67">
        <v>0</v>
      </c>
      <c r="AK421" s="457" t="s">
        <v>74</v>
      </c>
      <c r="AL421" s="457" t="s">
        <v>74</v>
      </c>
      <c r="AM421" s="188">
        <f t="shared" si="32"/>
        <v>0</v>
      </c>
      <c r="AN421" s="463">
        <f>+K421+AC421-AH421</f>
        <v>5000000</v>
      </c>
      <c r="AO421" s="67" t="s">
        <v>66</v>
      </c>
      <c r="AP421" s="489">
        <v>5000000</v>
      </c>
      <c r="AQ421" s="67" t="s">
        <v>94</v>
      </c>
      <c r="AR421" s="74">
        <v>0</v>
      </c>
      <c r="AS421" s="457" t="s">
        <v>74</v>
      </c>
      <c r="AT421" s="496">
        <f t="shared" si="33"/>
        <v>5000000</v>
      </c>
      <c r="AU421" s="203">
        <v>0</v>
      </c>
      <c r="AV421" s="83">
        <f t="shared" si="34"/>
        <v>1</v>
      </c>
      <c r="AW421" s="457" t="s">
        <v>74</v>
      </c>
      <c r="AX421" s="74" t="s">
        <v>80</v>
      </c>
      <c r="AY421" s="188" t="s">
        <v>3545</v>
      </c>
      <c r="AZ421" s="68" t="s">
        <v>66</v>
      </c>
      <c r="BA421" s="68" t="s">
        <v>66</v>
      </c>
    </row>
    <row r="422" spans="2:53" s="207" customFormat="1" ht="14.25" customHeight="1" x14ac:dyDescent="0.25">
      <c r="B422" s="68">
        <v>2024</v>
      </c>
      <c r="C422" s="68">
        <v>891780111</v>
      </c>
      <c r="D422" s="88" t="s">
        <v>64</v>
      </c>
      <c r="E422" s="74" t="s">
        <v>3546</v>
      </c>
      <c r="F422" s="188" t="s">
        <v>3547</v>
      </c>
      <c r="G422" s="314">
        <v>0</v>
      </c>
      <c r="H422" s="67" t="s">
        <v>72</v>
      </c>
      <c r="I422" s="68" t="s">
        <v>723</v>
      </c>
      <c r="J422" s="74" t="s">
        <v>3548</v>
      </c>
      <c r="K422" s="203">
        <v>5000000</v>
      </c>
      <c r="L422" s="68" t="s">
        <v>67</v>
      </c>
      <c r="M422" s="453" t="s">
        <v>2187</v>
      </c>
      <c r="N422" s="460">
        <v>1082943812</v>
      </c>
      <c r="O422" s="454">
        <v>1588</v>
      </c>
      <c r="P422" s="455">
        <v>45489</v>
      </c>
      <c r="Q422" s="463">
        <v>45000000</v>
      </c>
      <c r="R422" s="455">
        <v>45490</v>
      </c>
      <c r="S422" s="203">
        <f>+K422</f>
        <v>5000000</v>
      </c>
      <c r="T422" s="67" t="s">
        <v>66</v>
      </c>
      <c r="U422" s="86">
        <v>1082903415</v>
      </c>
      <c r="V422" s="72" t="s">
        <v>2281</v>
      </c>
      <c r="W422" s="461">
        <v>45490</v>
      </c>
      <c r="X422" s="461">
        <v>45490</v>
      </c>
      <c r="Y422" s="456" t="s">
        <v>74</v>
      </c>
      <c r="Z422" s="461">
        <v>45551</v>
      </c>
      <c r="AA422" s="251">
        <f t="shared" si="30"/>
        <v>61</v>
      </c>
      <c r="AB422" s="67">
        <v>0</v>
      </c>
      <c r="AC422" s="75">
        <v>0</v>
      </c>
      <c r="AD422" s="67">
        <v>0</v>
      </c>
      <c r="AE422" s="457" t="s">
        <v>74</v>
      </c>
      <c r="AF422" s="251">
        <f t="shared" si="31"/>
        <v>0</v>
      </c>
      <c r="AG422" s="67">
        <v>0</v>
      </c>
      <c r="AH422" s="67">
        <v>0</v>
      </c>
      <c r="AI422" s="457" t="s">
        <v>74</v>
      </c>
      <c r="AJ422" s="67">
        <v>0</v>
      </c>
      <c r="AK422" s="457" t="s">
        <v>74</v>
      </c>
      <c r="AL422" s="457" t="s">
        <v>74</v>
      </c>
      <c r="AM422" s="188">
        <f t="shared" si="32"/>
        <v>0</v>
      </c>
      <c r="AN422" s="463">
        <f>+K422+AC422-AH422</f>
        <v>5000000</v>
      </c>
      <c r="AO422" s="67" t="s">
        <v>66</v>
      </c>
      <c r="AP422" s="489">
        <v>5000000</v>
      </c>
      <c r="AQ422" s="67" t="s">
        <v>94</v>
      </c>
      <c r="AR422" s="74">
        <v>0</v>
      </c>
      <c r="AS422" s="457" t="s">
        <v>74</v>
      </c>
      <c r="AT422" s="496">
        <f t="shared" si="33"/>
        <v>5000000</v>
      </c>
      <c r="AU422" s="203">
        <v>0</v>
      </c>
      <c r="AV422" s="83">
        <f t="shared" si="34"/>
        <v>1</v>
      </c>
      <c r="AW422" s="457" t="s">
        <v>74</v>
      </c>
      <c r="AX422" s="74" t="s">
        <v>80</v>
      </c>
      <c r="AY422" s="188" t="s">
        <v>3549</v>
      </c>
      <c r="AZ422" s="68" t="s">
        <v>66</v>
      </c>
      <c r="BA422" s="68" t="s">
        <v>66</v>
      </c>
    </row>
    <row r="423" spans="2:53" s="207" customFormat="1" ht="14.25" customHeight="1" x14ac:dyDescent="0.25">
      <c r="B423" s="68">
        <v>2024</v>
      </c>
      <c r="C423" s="68">
        <v>891780111</v>
      </c>
      <c r="D423" s="88" t="s">
        <v>64</v>
      </c>
      <c r="E423" s="74" t="s">
        <v>3550</v>
      </c>
      <c r="F423" s="188" t="s">
        <v>3551</v>
      </c>
      <c r="G423" s="314">
        <v>0</v>
      </c>
      <c r="H423" s="67" t="s">
        <v>72</v>
      </c>
      <c r="I423" s="68" t="s">
        <v>723</v>
      </c>
      <c r="J423" s="74" t="s">
        <v>3552</v>
      </c>
      <c r="K423" s="203">
        <v>6000000</v>
      </c>
      <c r="L423" s="68" t="s">
        <v>67</v>
      </c>
      <c r="M423" s="453" t="s">
        <v>2889</v>
      </c>
      <c r="N423" s="460">
        <v>1082884147</v>
      </c>
      <c r="O423" s="454">
        <v>431</v>
      </c>
      <c r="P423" s="455">
        <v>45343</v>
      </c>
      <c r="Q423" s="203">
        <f>278325415+32284468</f>
        <v>310609883</v>
      </c>
      <c r="R423" s="455">
        <v>45492</v>
      </c>
      <c r="S423" s="203">
        <f>+K423</f>
        <v>6000000</v>
      </c>
      <c r="T423" s="67" t="s">
        <v>66</v>
      </c>
      <c r="U423" s="86">
        <v>51909946</v>
      </c>
      <c r="V423" s="72" t="s">
        <v>1611</v>
      </c>
      <c r="W423" s="461">
        <v>45492</v>
      </c>
      <c r="X423" s="461">
        <v>45492</v>
      </c>
      <c r="Y423" s="456" t="s">
        <v>74</v>
      </c>
      <c r="Z423" s="461">
        <v>45553</v>
      </c>
      <c r="AA423" s="251">
        <f t="shared" si="30"/>
        <v>61</v>
      </c>
      <c r="AB423" s="67">
        <v>0</v>
      </c>
      <c r="AC423" s="75">
        <v>0</v>
      </c>
      <c r="AD423" s="67">
        <v>0</v>
      </c>
      <c r="AE423" s="457" t="s">
        <v>74</v>
      </c>
      <c r="AF423" s="251">
        <f t="shared" si="31"/>
        <v>0</v>
      </c>
      <c r="AG423" s="67">
        <v>0</v>
      </c>
      <c r="AH423" s="67">
        <v>0</v>
      </c>
      <c r="AI423" s="457" t="s">
        <v>74</v>
      </c>
      <c r="AJ423" s="67">
        <v>0</v>
      </c>
      <c r="AK423" s="457" t="s">
        <v>74</v>
      </c>
      <c r="AL423" s="457" t="s">
        <v>74</v>
      </c>
      <c r="AM423" s="188">
        <f t="shared" si="32"/>
        <v>0</v>
      </c>
      <c r="AN423" s="463">
        <f>+K423+AC423-AH423</f>
        <v>6000000</v>
      </c>
      <c r="AO423" s="67" t="s">
        <v>94</v>
      </c>
      <c r="AP423" s="489">
        <v>0</v>
      </c>
      <c r="AQ423" s="67" t="s">
        <v>94</v>
      </c>
      <c r="AR423" s="74">
        <v>0</v>
      </c>
      <c r="AS423" s="457" t="s">
        <v>74</v>
      </c>
      <c r="AT423" s="496">
        <f t="shared" si="33"/>
        <v>6000000</v>
      </c>
      <c r="AU423" s="203">
        <v>0</v>
      </c>
      <c r="AV423" s="83">
        <f t="shared" si="34"/>
        <v>1</v>
      </c>
      <c r="AW423" s="457" t="s">
        <v>74</v>
      </c>
      <c r="AX423" s="74" t="s">
        <v>80</v>
      </c>
      <c r="AY423" s="188" t="s">
        <v>3553</v>
      </c>
      <c r="AZ423" s="68" t="s">
        <v>66</v>
      </c>
      <c r="BA423" s="68" t="s">
        <v>66</v>
      </c>
    </row>
    <row r="424" spans="2:53" s="207" customFormat="1" ht="14.25" customHeight="1" x14ac:dyDescent="0.25">
      <c r="B424" s="68">
        <v>2024</v>
      </c>
      <c r="C424" s="68">
        <v>891780111</v>
      </c>
      <c r="D424" s="88" t="s">
        <v>64</v>
      </c>
      <c r="E424" s="74" t="s">
        <v>3554</v>
      </c>
      <c r="F424" s="188" t="s">
        <v>3555</v>
      </c>
      <c r="G424" s="314">
        <v>0</v>
      </c>
      <c r="H424" s="67" t="s">
        <v>72</v>
      </c>
      <c r="I424" s="68" t="s">
        <v>723</v>
      </c>
      <c r="J424" s="74" t="s">
        <v>3556</v>
      </c>
      <c r="K424" s="203">
        <v>3000000</v>
      </c>
      <c r="L424" s="68" t="s">
        <v>67</v>
      </c>
      <c r="M424" s="453" t="s">
        <v>3557</v>
      </c>
      <c r="N424" s="460">
        <v>85461288</v>
      </c>
      <c r="O424" s="454">
        <v>35</v>
      </c>
      <c r="P424" s="455">
        <v>45306</v>
      </c>
      <c r="Q424" s="203">
        <v>807300000</v>
      </c>
      <c r="R424" s="455">
        <v>45492</v>
      </c>
      <c r="S424" s="203">
        <f>+K424</f>
        <v>3000000</v>
      </c>
      <c r="T424" s="67" t="s">
        <v>66</v>
      </c>
      <c r="U424" s="86">
        <v>36669284</v>
      </c>
      <c r="V424" s="72" t="s">
        <v>1505</v>
      </c>
      <c r="W424" s="461">
        <v>45492</v>
      </c>
      <c r="X424" s="461">
        <v>45492</v>
      </c>
      <c r="Y424" s="456" t="s">
        <v>74</v>
      </c>
      <c r="Z424" s="461">
        <v>45522</v>
      </c>
      <c r="AA424" s="251">
        <f t="shared" si="30"/>
        <v>30</v>
      </c>
      <c r="AB424" s="67">
        <v>0</v>
      </c>
      <c r="AC424" s="75">
        <v>0</v>
      </c>
      <c r="AD424" s="67">
        <v>0</v>
      </c>
      <c r="AE424" s="457" t="s">
        <v>74</v>
      </c>
      <c r="AF424" s="251">
        <f t="shared" si="31"/>
        <v>0</v>
      </c>
      <c r="AG424" s="67">
        <v>0</v>
      </c>
      <c r="AH424" s="67">
        <v>0</v>
      </c>
      <c r="AI424" s="457" t="s">
        <v>74</v>
      </c>
      <c r="AJ424" s="67">
        <v>0</v>
      </c>
      <c r="AK424" s="457" t="s">
        <v>74</v>
      </c>
      <c r="AL424" s="457" t="s">
        <v>74</v>
      </c>
      <c r="AM424" s="188">
        <f t="shared" si="32"/>
        <v>0</v>
      </c>
      <c r="AN424" s="463">
        <f>+K424+AC424-AH424</f>
        <v>3000000</v>
      </c>
      <c r="AO424" s="67" t="s">
        <v>66</v>
      </c>
      <c r="AP424" s="489">
        <v>3000000</v>
      </c>
      <c r="AQ424" s="67" t="s">
        <v>94</v>
      </c>
      <c r="AR424" s="74">
        <v>0</v>
      </c>
      <c r="AS424" s="457" t="s">
        <v>74</v>
      </c>
      <c r="AT424" s="496">
        <f t="shared" si="33"/>
        <v>3000000</v>
      </c>
      <c r="AU424" s="203">
        <v>0</v>
      </c>
      <c r="AV424" s="83">
        <f t="shared" si="34"/>
        <v>1</v>
      </c>
      <c r="AW424" s="457" t="s">
        <v>74</v>
      </c>
      <c r="AX424" s="74" t="s">
        <v>80</v>
      </c>
      <c r="AY424" s="188" t="s">
        <v>3558</v>
      </c>
      <c r="AZ424" s="68" t="s">
        <v>66</v>
      </c>
      <c r="BA424" s="68" t="s">
        <v>66</v>
      </c>
    </row>
    <row r="425" spans="2:53" s="207" customFormat="1" ht="14.25" customHeight="1" x14ac:dyDescent="0.25">
      <c r="B425" s="68">
        <v>2024</v>
      </c>
      <c r="C425" s="68">
        <v>891780111</v>
      </c>
      <c r="D425" s="88" t="s">
        <v>64</v>
      </c>
      <c r="E425" s="74" t="s">
        <v>3559</v>
      </c>
      <c r="F425" s="188" t="s">
        <v>3560</v>
      </c>
      <c r="G425" s="314">
        <v>0</v>
      </c>
      <c r="H425" s="67" t="s">
        <v>72</v>
      </c>
      <c r="I425" s="68" t="s">
        <v>723</v>
      </c>
      <c r="J425" s="74" t="s">
        <v>3561</v>
      </c>
      <c r="K425" s="203">
        <v>7500000</v>
      </c>
      <c r="L425" s="68" t="s">
        <v>67</v>
      </c>
      <c r="M425" s="453" t="s">
        <v>3562</v>
      </c>
      <c r="N425" s="460">
        <v>1083016404</v>
      </c>
      <c r="O425" s="454">
        <v>1582</v>
      </c>
      <c r="P425" s="455">
        <v>45489</v>
      </c>
      <c r="Q425" s="463">
        <v>21000000</v>
      </c>
      <c r="R425" s="455">
        <v>45495</v>
      </c>
      <c r="S425" s="203">
        <f>+K425</f>
        <v>7500000</v>
      </c>
      <c r="T425" s="67" t="s">
        <v>66</v>
      </c>
      <c r="U425" s="86">
        <v>72220242</v>
      </c>
      <c r="V425" s="72" t="s">
        <v>1898</v>
      </c>
      <c r="W425" s="461">
        <v>45495</v>
      </c>
      <c r="X425" s="461">
        <v>45495</v>
      </c>
      <c r="Y425" s="456" t="s">
        <v>74</v>
      </c>
      <c r="Z425" s="461">
        <v>45555</v>
      </c>
      <c r="AA425" s="251">
        <f t="shared" si="30"/>
        <v>60</v>
      </c>
      <c r="AB425" s="67">
        <v>0</v>
      </c>
      <c r="AC425" s="75">
        <v>0</v>
      </c>
      <c r="AD425" s="67">
        <v>0</v>
      </c>
      <c r="AE425" s="457" t="s">
        <v>74</v>
      </c>
      <c r="AF425" s="251">
        <f t="shared" si="31"/>
        <v>0</v>
      </c>
      <c r="AG425" s="67">
        <v>0</v>
      </c>
      <c r="AH425" s="67">
        <v>0</v>
      </c>
      <c r="AI425" s="457" t="s">
        <v>74</v>
      </c>
      <c r="AJ425" s="67">
        <v>0</v>
      </c>
      <c r="AK425" s="457" t="s">
        <v>74</v>
      </c>
      <c r="AL425" s="457" t="s">
        <v>74</v>
      </c>
      <c r="AM425" s="188">
        <f t="shared" si="32"/>
        <v>0</v>
      </c>
      <c r="AN425" s="463">
        <f>+K425+AC425-AH425</f>
        <v>7500000</v>
      </c>
      <c r="AO425" s="67" t="s">
        <v>66</v>
      </c>
      <c r="AP425" s="489">
        <v>7500000</v>
      </c>
      <c r="AQ425" s="67" t="s">
        <v>94</v>
      </c>
      <c r="AR425" s="74">
        <v>0</v>
      </c>
      <c r="AS425" s="457" t="s">
        <v>74</v>
      </c>
      <c r="AT425" s="496">
        <f t="shared" si="33"/>
        <v>7500000</v>
      </c>
      <c r="AU425" s="203">
        <v>0</v>
      </c>
      <c r="AV425" s="83">
        <f t="shared" si="34"/>
        <v>1</v>
      </c>
      <c r="AW425" s="457" t="s">
        <v>74</v>
      </c>
      <c r="AX425" s="74" t="s">
        <v>80</v>
      </c>
      <c r="AY425" s="188" t="s">
        <v>3563</v>
      </c>
      <c r="AZ425" s="68" t="s">
        <v>66</v>
      </c>
      <c r="BA425" s="68" t="s">
        <v>66</v>
      </c>
    </row>
    <row r="426" spans="2:53" s="207" customFormat="1" ht="14.25" customHeight="1" x14ac:dyDescent="0.25">
      <c r="B426" s="68">
        <v>2024</v>
      </c>
      <c r="C426" s="68">
        <v>891780111</v>
      </c>
      <c r="D426" s="88" t="s">
        <v>64</v>
      </c>
      <c r="E426" s="74" t="s">
        <v>3564</v>
      </c>
      <c r="F426" s="188" t="s">
        <v>3565</v>
      </c>
      <c r="G426" s="314">
        <v>0</v>
      </c>
      <c r="H426" s="67" t="s">
        <v>72</v>
      </c>
      <c r="I426" s="68" t="s">
        <v>723</v>
      </c>
      <c r="J426" s="74" t="s">
        <v>3566</v>
      </c>
      <c r="K426" s="203">
        <v>1696000</v>
      </c>
      <c r="L426" s="68" t="s">
        <v>67</v>
      </c>
      <c r="M426" s="453" t="s">
        <v>3567</v>
      </c>
      <c r="N426" s="460">
        <v>84450235</v>
      </c>
      <c r="O426" s="454">
        <v>1469</v>
      </c>
      <c r="P426" s="455">
        <v>45470</v>
      </c>
      <c r="Q426" s="463">
        <v>36000000</v>
      </c>
      <c r="R426" s="455">
        <v>45495</v>
      </c>
      <c r="S426" s="203">
        <f>+K426</f>
        <v>1696000</v>
      </c>
      <c r="T426" s="67" t="s">
        <v>66</v>
      </c>
      <c r="U426" s="86">
        <v>63563343</v>
      </c>
      <c r="V426" s="72" t="s">
        <v>2435</v>
      </c>
      <c r="W426" s="461">
        <v>45495</v>
      </c>
      <c r="X426" s="461">
        <v>45495</v>
      </c>
      <c r="Y426" s="456" t="s">
        <v>74</v>
      </c>
      <c r="Z426" s="461">
        <v>45498</v>
      </c>
      <c r="AA426" s="251">
        <f t="shared" si="30"/>
        <v>3</v>
      </c>
      <c r="AB426" s="67">
        <v>0</v>
      </c>
      <c r="AC426" s="75">
        <v>0</v>
      </c>
      <c r="AD426" s="67">
        <v>0</v>
      </c>
      <c r="AE426" s="457" t="s">
        <v>74</v>
      </c>
      <c r="AF426" s="251">
        <f t="shared" si="31"/>
        <v>0</v>
      </c>
      <c r="AG426" s="67">
        <v>0</v>
      </c>
      <c r="AH426" s="67">
        <v>0</v>
      </c>
      <c r="AI426" s="457" t="s">
        <v>74</v>
      </c>
      <c r="AJ426" s="67">
        <v>0</v>
      </c>
      <c r="AK426" s="457" t="s">
        <v>74</v>
      </c>
      <c r="AL426" s="457" t="s">
        <v>74</v>
      </c>
      <c r="AM426" s="188">
        <f t="shared" si="32"/>
        <v>0</v>
      </c>
      <c r="AN426" s="463">
        <f>+K426+AC426-AH426</f>
        <v>1696000</v>
      </c>
      <c r="AO426" s="67" t="s">
        <v>94</v>
      </c>
      <c r="AP426" s="489">
        <v>0</v>
      </c>
      <c r="AQ426" s="67" t="s">
        <v>94</v>
      </c>
      <c r="AR426" s="74">
        <v>0</v>
      </c>
      <c r="AS426" s="457" t="s">
        <v>74</v>
      </c>
      <c r="AT426" s="496">
        <f t="shared" si="33"/>
        <v>1696000</v>
      </c>
      <c r="AU426" s="203">
        <v>0</v>
      </c>
      <c r="AV426" s="83">
        <f t="shared" si="34"/>
        <v>1</v>
      </c>
      <c r="AW426" s="457" t="s">
        <v>74</v>
      </c>
      <c r="AX426" s="74" t="s">
        <v>80</v>
      </c>
      <c r="AY426" s="188" t="s">
        <v>3568</v>
      </c>
      <c r="AZ426" s="68" t="s">
        <v>66</v>
      </c>
      <c r="BA426" s="68" t="s">
        <v>66</v>
      </c>
    </row>
    <row r="427" spans="2:53" s="207" customFormat="1" ht="14.25" customHeight="1" x14ac:dyDescent="0.25">
      <c r="B427" s="68">
        <v>2024</v>
      </c>
      <c r="C427" s="68">
        <v>891780111</v>
      </c>
      <c r="D427" s="88" t="s">
        <v>64</v>
      </c>
      <c r="E427" s="74" t="s">
        <v>3569</v>
      </c>
      <c r="F427" s="188" t="s">
        <v>3570</v>
      </c>
      <c r="G427" s="314">
        <v>0</v>
      </c>
      <c r="H427" s="67" t="s">
        <v>72</v>
      </c>
      <c r="I427" s="68" t="s">
        <v>723</v>
      </c>
      <c r="J427" s="74" t="s">
        <v>3571</v>
      </c>
      <c r="K427" s="203">
        <v>17880000</v>
      </c>
      <c r="L427" s="68" t="s">
        <v>67</v>
      </c>
      <c r="M427" s="453" t="s">
        <v>2658</v>
      </c>
      <c r="N427" s="460">
        <v>1004358155</v>
      </c>
      <c r="O427" s="454">
        <v>38</v>
      </c>
      <c r="P427" s="455">
        <v>45306</v>
      </c>
      <c r="Q427" s="463">
        <v>585250000</v>
      </c>
      <c r="R427" s="455">
        <v>45495</v>
      </c>
      <c r="S427" s="203">
        <f>+K427</f>
        <v>17880000</v>
      </c>
      <c r="T427" s="67" t="s">
        <v>66</v>
      </c>
      <c r="U427" s="86">
        <v>1082884010</v>
      </c>
      <c r="V427" s="72" t="s">
        <v>1589</v>
      </c>
      <c r="W427" s="461">
        <v>45495</v>
      </c>
      <c r="X427" s="461">
        <v>45495</v>
      </c>
      <c r="Y427" s="456" t="s">
        <v>74</v>
      </c>
      <c r="Z427" s="461">
        <v>45646</v>
      </c>
      <c r="AA427" s="251">
        <f t="shared" si="30"/>
        <v>151</v>
      </c>
      <c r="AB427" s="67">
        <v>0</v>
      </c>
      <c r="AC427" s="75">
        <v>0</v>
      </c>
      <c r="AD427" s="67">
        <v>0</v>
      </c>
      <c r="AE427" s="457" t="s">
        <v>74</v>
      </c>
      <c r="AF427" s="251">
        <f t="shared" si="31"/>
        <v>0</v>
      </c>
      <c r="AG427" s="67">
        <v>0</v>
      </c>
      <c r="AH427" s="67">
        <v>0</v>
      </c>
      <c r="AI427" s="457" t="s">
        <v>74</v>
      </c>
      <c r="AJ427" s="67">
        <v>0</v>
      </c>
      <c r="AK427" s="457" t="s">
        <v>74</v>
      </c>
      <c r="AL427" s="457" t="s">
        <v>74</v>
      </c>
      <c r="AM427" s="188">
        <f t="shared" si="32"/>
        <v>0</v>
      </c>
      <c r="AN427" s="463">
        <f>+K427+AC427-AH427</f>
        <v>17880000</v>
      </c>
      <c r="AO427" s="67" t="s">
        <v>66</v>
      </c>
      <c r="AP427" s="489">
        <v>17880000</v>
      </c>
      <c r="AQ427" s="67" t="s">
        <v>94</v>
      </c>
      <c r="AR427" s="74">
        <v>0</v>
      </c>
      <c r="AS427" s="457" t="s">
        <v>74</v>
      </c>
      <c r="AT427" s="496">
        <f t="shared" si="33"/>
        <v>11880000</v>
      </c>
      <c r="AU427" s="203">
        <v>6000000</v>
      </c>
      <c r="AV427" s="83">
        <f t="shared" si="34"/>
        <v>0.66442953020134232</v>
      </c>
      <c r="AW427" s="457" t="s">
        <v>74</v>
      </c>
      <c r="AX427" s="74" t="s">
        <v>95</v>
      </c>
      <c r="AY427" s="188" t="s">
        <v>3572</v>
      </c>
      <c r="AZ427" s="68" t="s">
        <v>66</v>
      </c>
      <c r="BA427" s="68" t="s">
        <v>66</v>
      </c>
    </row>
    <row r="428" spans="2:53" s="207" customFormat="1" ht="14.25" customHeight="1" x14ac:dyDescent="0.25">
      <c r="B428" s="68">
        <v>2024</v>
      </c>
      <c r="C428" s="68">
        <v>891780111</v>
      </c>
      <c r="D428" s="88" t="s">
        <v>64</v>
      </c>
      <c r="E428" s="74" t="s">
        <v>3573</v>
      </c>
      <c r="F428" s="188" t="s">
        <v>3574</v>
      </c>
      <c r="G428" s="314">
        <v>0</v>
      </c>
      <c r="H428" s="67" t="s">
        <v>72</v>
      </c>
      <c r="I428" s="68" t="s">
        <v>723</v>
      </c>
      <c r="J428" s="74" t="s">
        <v>3575</v>
      </c>
      <c r="K428" s="203">
        <v>17880000</v>
      </c>
      <c r="L428" s="68" t="s">
        <v>67</v>
      </c>
      <c r="M428" s="453" t="s">
        <v>2683</v>
      </c>
      <c r="N428" s="460">
        <v>79542567</v>
      </c>
      <c r="O428" s="454">
        <v>38</v>
      </c>
      <c r="P428" s="455">
        <v>45306</v>
      </c>
      <c r="Q428" s="463">
        <v>585250000</v>
      </c>
      <c r="R428" s="455">
        <v>45495</v>
      </c>
      <c r="S428" s="203">
        <f>+K428</f>
        <v>17880000</v>
      </c>
      <c r="T428" s="67" t="s">
        <v>66</v>
      </c>
      <c r="U428" s="86">
        <v>1082884010</v>
      </c>
      <c r="V428" s="72" t="s">
        <v>1589</v>
      </c>
      <c r="W428" s="461">
        <v>45495</v>
      </c>
      <c r="X428" s="461">
        <v>45495</v>
      </c>
      <c r="Y428" s="456" t="s">
        <v>74</v>
      </c>
      <c r="Z428" s="461">
        <v>45646</v>
      </c>
      <c r="AA428" s="251">
        <f t="shared" si="30"/>
        <v>151</v>
      </c>
      <c r="AB428" s="67">
        <v>0</v>
      </c>
      <c r="AC428" s="75">
        <v>0</v>
      </c>
      <c r="AD428" s="67">
        <v>0</v>
      </c>
      <c r="AE428" s="457" t="s">
        <v>74</v>
      </c>
      <c r="AF428" s="251">
        <f t="shared" si="31"/>
        <v>0</v>
      </c>
      <c r="AG428" s="67">
        <v>0</v>
      </c>
      <c r="AH428" s="67">
        <v>0</v>
      </c>
      <c r="AI428" s="457" t="s">
        <v>74</v>
      </c>
      <c r="AJ428" s="67">
        <v>0</v>
      </c>
      <c r="AK428" s="457" t="s">
        <v>74</v>
      </c>
      <c r="AL428" s="457" t="s">
        <v>74</v>
      </c>
      <c r="AM428" s="188">
        <f t="shared" si="32"/>
        <v>0</v>
      </c>
      <c r="AN428" s="463">
        <f>+K428+AC428-AH428</f>
        <v>17880000</v>
      </c>
      <c r="AO428" s="67" t="s">
        <v>66</v>
      </c>
      <c r="AP428" s="489">
        <v>17880000</v>
      </c>
      <c r="AQ428" s="67" t="s">
        <v>94</v>
      </c>
      <c r="AR428" s="74">
        <v>0</v>
      </c>
      <c r="AS428" s="457" t="s">
        <v>74</v>
      </c>
      <c r="AT428" s="496">
        <f t="shared" si="33"/>
        <v>0</v>
      </c>
      <c r="AU428" s="203">
        <v>17880000</v>
      </c>
      <c r="AV428" s="83">
        <f t="shared" si="34"/>
        <v>0</v>
      </c>
      <c r="AW428" s="457" t="s">
        <v>74</v>
      </c>
      <c r="AX428" s="74" t="s">
        <v>95</v>
      </c>
      <c r="AY428" s="188" t="s">
        <v>3576</v>
      </c>
      <c r="AZ428" s="68" t="s">
        <v>66</v>
      </c>
      <c r="BA428" s="68" t="s">
        <v>66</v>
      </c>
    </row>
    <row r="429" spans="2:53" s="207" customFormat="1" ht="14.25" customHeight="1" x14ac:dyDescent="0.25">
      <c r="B429" s="68">
        <v>2024</v>
      </c>
      <c r="C429" s="68">
        <v>891780111</v>
      </c>
      <c r="D429" s="88" t="s">
        <v>64</v>
      </c>
      <c r="E429" s="74" t="s">
        <v>3577</v>
      </c>
      <c r="F429" s="188" t="s">
        <v>3578</v>
      </c>
      <c r="G429" s="314">
        <v>0</v>
      </c>
      <c r="H429" s="67" t="s">
        <v>72</v>
      </c>
      <c r="I429" s="68" t="s">
        <v>723</v>
      </c>
      <c r="J429" s="74" t="s">
        <v>3579</v>
      </c>
      <c r="K429" s="203">
        <v>12001000</v>
      </c>
      <c r="L429" s="68" t="s">
        <v>67</v>
      </c>
      <c r="M429" s="453" t="s">
        <v>3580</v>
      </c>
      <c r="N429" s="460">
        <v>1018464572</v>
      </c>
      <c r="O429" s="251">
        <v>194</v>
      </c>
      <c r="P429" s="461">
        <v>45321</v>
      </c>
      <c r="Q429" s="463">
        <v>80000000</v>
      </c>
      <c r="R429" s="461">
        <v>45497</v>
      </c>
      <c r="S429" s="203">
        <f>+K429</f>
        <v>12001000</v>
      </c>
      <c r="T429" s="67" t="s">
        <v>66</v>
      </c>
      <c r="U429" s="86">
        <v>85155551</v>
      </c>
      <c r="V429" s="72" t="s">
        <v>1493</v>
      </c>
      <c r="W429" s="461">
        <v>45497</v>
      </c>
      <c r="X429" s="461">
        <v>45497</v>
      </c>
      <c r="Y429" s="456" t="s">
        <v>74</v>
      </c>
      <c r="Z429" s="461">
        <v>45588</v>
      </c>
      <c r="AA429" s="251">
        <f t="shared" si="30"/>
        <v>91</v>
      </c>
      <c r="AB429" s="67">
        <v>0</v>
      </c>
      <c r="AC429" s="75">
        <v>0</v>
      </c>
      <c r="AD429" s="67">
        <v>0</v>
      </c>
      <c r="AE429" s="457" t="s">
        <v>74</v>
      </c>
      <c r="AF429" s="251">
        <f t="shared" si="31"/>
        <v>0</v>
      </c>
      <c r="AG429" s="67">
        <v>0</v>
      </c>
      <c r="AH429" s="67">
        <v>0</v>
      </c>
      <c r="AI429" s="457" t="s">
        <v>74</v>
      </c>
      <c r="AJ429" s="67">
        <v>0</v>
      </c>
      <c r="AK429" s="457" t="s">
        <v>74</v>
      </c>
      <c r="AL429" s="457" t="s">
        <v>74</v>
      </c>
      <c r="AM429" s="188">
        <f t="shared" si="32"/>
        <v>0</v>
      </c>
      <c r="AN429" s="463">
        <f>+K429+AC429-AH429</f>
        <v>12001000</v>
      </c>
      <c r="AO429" s="67" t="s">
        <v>66</v>
      </c>
      <c r="AP429" s="489">
        <v>12001000</v>
      </c>
      <c r="AQ429" s="67" t="s">
        <v>94</v>
      </c>
      <c r="AR429" s="74">
        <v>0</v>
      </c>
      <c r="AS429" s="457" t="s">
        <v>74</v>
      </c>
      <c r="AT429" s="496">
        <f t="shared" si="33"/>
        <v>4126870</v>
      </c>
      <c r="AU429" s="203">
        <v>7874130</v>
      </c>
      <c r="AV429" s="83">
        <f t="shared" si="34"/>
        <v>0.34387717690192482</v>
      </c>
      <c r="AW429" s="457" t="s">
        <v>74</v>
      </c>
      <c r="AX429" s="74" t="s">
        <v>95</v>
      </c>
      <c r="AY429" s="465" t="s">
        <v>3581</v>
      </c>
      <c r="AZ429" s="68" t="s">
        <v>66</v>
      </c>
      <c r="BA429" s="68" t="s">
        <v>66</v>
      </c>
    </row>
    <row r="430" spans="2:53" s="207" customFormat="1" ht="14.25" customHeight="1" x14ac:dyDescent="0.25">
      <c r="B430" s="68">
        <v>2024</v>
      </c>
      <c r="C430" s="68">
        <v>891780111</v>
      </c>
      <c r="D430" s="88" t="s">
        <v>64</v>
      </c>
      <c r="E430" s="74" t="s">
        <v>3582</v>
      </c>
      <c r="F430" s="188" t="s">
        <v>3583</v>
      </c>
      <c r="G430" s="314">
        <v>0</v>
      </c>
      <c r="H430" s="67" t="s">
        <v>72</v>
      </c>
      <c r="I430" s="68" t="s">
        <v>723</v>
      </c>
      <c r="J430" s="74" t="s">
        <v>3584</v>
      </c>
      <c r="K430" s="203">
        <v>4000000</v>
      </c>
      <c r="L430" s="68" t="s">
        <v>67</v>
      </c>
      <c r="M430" s="453" t="s">
        <v>3585</v>
      </c>
      <c r="N430" s="460">
        <v>1082941708</v>
      </c>
      <c r="O430" s="251">
        <v>1665</v>
      </c>
      <c r="P430" s="461">
        <v>45495</v>
      </c>
      <c r="Q430" s="463">
        <v>80000000</v>
      </c>
      <c r="R430" s="461">
        <v>45497</v>
      </c>
      <c r="S430" s="203">
        <f>+K430</f>
        <v>4000000</v>
      </c>
      <c r="T430" s="67" t="s">
        <v>66</v>
      </c>
      <c r="U430" s="86">
        <v>72220242</v>
      </c>
      <c r="V430" s="72" t="s">
        <v>3586</v>
      </c>
      <c r="W430" s="461">
        <v>45497</v>
      </c>
      <c r="X430" s="461">
        <v>45497</v>
      </c>
      <c r="Y430" s="456" t="s">
        <v>74</v>
      </c>
      <c r="Z430" s="461">
        <v>45524</v>
      </c>
      <c r="AA430" s="251">
        <f t="shared" si="30"/>
        <v>27</v>
      </c>
      <c r="AB430" s="67">
        <v>0</v>
      </c>
      <c r="AC430" s="75">
        <v>0</v>
      </c>
      <c r="AD430" s="67">
        <v>0</v>
      </c>
      <c r="AE430" s="457" t="s">
        <v>74</v>
      </c>
      <c r="AF430" s="251">
        <f t="shared" si="31"/>
        <v>0</v>
      </c>
      <c r="AG430" s="67">
        <v>0</v>
      </c>
      <c r="AH430" s="67">
        <v>0</v>
      </c>
      <c r="AI430" s="457" t="s">
        <v>74</v>
      </c>
      <c r="AJ430" s="67">
        <v>0</v>
      </c>
      <c r="AK430" s="457" t="s">
        <v>74</v>
      </c>
      <c r="AL430" s="457" t="s">
        <v>74</v>
      </c>
      <c r="AM430" s="188">
        <f t="shared" si="32"/>
        <v>0</v>
      </c>
      <c r="AN430" s="463">
        <f>+K430+AC430-AH430</f>
        <v>4000000</v>
      </c>
      <c r="AO430" s="67" t="s">
        <v>94</v>
      </c>
      <c r="AP430" s="489">
        <v>0</v>
      </c>
      <c r="AQ430" s="67" t="s">
        <v>94</v>
      </c>
      <c r="AR430" s="74">
        <v>0</v>
      </c>
      <c r="AS430" s="457" t="s">
        <v>74</v>
      </c>
      <c r="AT430" s="496">
        <f t="shared" si="33"/>
        <v>4000000</v>
      </c>
      <c r="AU430" s="203">
        <v>0</v>
      </c>
      <c r="AV430" s="83">
        <f t="shared" si="34"/>
        <v>1</v>
      </c>
      <c r="AW430" s="457" t="s">
        <v>74</v>
      </c>
      <c r="AX430" s="74" t="s">
        <v>80</v>
      </c>
      <c r="AY430" s="188" t="s">
        <v>3587</v>
      </c>
      <c r="AZ430" s="68" t="s">
        <v>66</v>
      </c>
      <c r="BA430" s="68" t="s">
        <v>66</v>
      </c>
    </row>
    <row r="431" spans="2:53" s="207" customFormat="1" ht="14.25" customHeight="1" x14ac:dyDescent="0.25">
      <c r="B431" s="68">
        <v>2024</v>
      </c>
      <c r="C431" s="68">
        <v>891780111</v>
      </c>
      <c r="D431" s="88" t="s">
        <v>64</v>
      </c>
      <c r="E431" s="74" t="s">
        <v>3588</v>
      </c>
      <c r="F431" s="188" t="s">
        <v>3589</v>
      </c>
      <c r="G431" s="314">
        <v>0</v>
      </c>
      <c r="H431" s="67" t="s">
        <v>72</v>
      </c>
      <c r="I431" s="68" t="s">
        <v>723</v>
      </c>
      <c r="J431" s="74" t="s">
        <v>3590</v>
      </c>
      <c r="K431" s="203">
        <v>6000000</v>
      </c>
      <c r="L431" s="68" t="s">
        <v>67</v>
      </c>
      <c r="M431" s="453" t="s">
        <v>3591</v>
      </c>
      <c r="N431" s="460">
        <v>1004369361</v>
      </c>
      <c r="O431" s="251">
        <v>1582</v>
      </c>
      <c r="P431" s="461">
        <v>45489</v>
      </c>
      <c r="Q431" s="463">
        <v>21000000</v>
      </c>
      <c r="R431" s="461">
        <v>45497</v>
      </c>
      <c r="S431" s="203">
        <f>+K431</f>
        <v>6000000</v>
      </c>
      <c r="T431" s="67" t="s">
        <v>66</v>
      </c>
      <c r="U431" s="86">
        <v>72220242</v>
      </c>
      <c r="V431" s="72" t="s">
        <v>3586</v>
      </c>
      <c r="W431" s="461">
        <v>45497</v>
      </c>
      <c r="X431" s="461">
        <v>45497</v>
      </c>
      <c r="Y431" s="456" t="s">
        <v>74</v>
      </c>
      <c r="Z431" s="461">
        <v>45555</v>
      </c>
      <c r="AA431" s="251">
        <f t="shared" si="30"/>
        <v>58</v>
      </c>
      <c r="AB431" s="67">
        <v>0</v>
      </c>
      <c r="AC431" s="75">
        <v>0</v>
      </c>
      <c r="AD431" s="67">
        <v>0</v>
      </c>
      <c r="AE431" s="457" t="s">
        <v>74</v>
      </c>
      <c r="AF431" s="251">
        <f t="shared" si="31"/>
        <v>0</v>
      </c>
      <c r="AG431" s="67">
        <v>0</v>
      </c>
      <c r="AH431" s="67">
        <v>0</v>
      </c>
      <c r="AI431" s="457" t="s">
        <v>74</v>
      </c>
      <c r="AJ431" s="67">
        <v>0</v>
      </c>
      <c r="AK431" s="457" t="s">
        <v>74</v>
      </c>
      <c r="AL431" s="457" t="s">
        <v>74</v>
      </c>
      <c r="AM431" s="188">
        <f t="shared" si="32"/>
        <v>0</v>
      </c>
      <c r="AN431" s="463">
        <f>+K431+AC431-AH431</f>
        <v>6000000</v>
      </c>
      <c r="AO431" s="67" t="s">
        <v>66</v>
      </c>
      <c r="AP431" s="489">
        <v>6000000</v>
      </c>
      <c r="AQ431" s="67" t="s">
        <v>94</v>
      </c>
      <c r="AR431" s="74">
        <v>0</v>
      </c>
      <c r="AS431" s="457" t="s">
        <v>74</v>
      </c>
      <c r="AT431" s="496">
        <f t="shared" si="33"/>
        <v>6000000</v>
      </c>
      <c r="AU431" s="203">
        <v>0</v>
      </c>
      <c r="AV431" s="83">
        <f t="shared" si="34"/>
        <v>1</v>
      </c>
      <c r="AW431" s="457" t="s">
        <v>74</v>
      </c>
      <c r="AX431" s="74" t="s">
        <v>80</v>
      </c>
      <c r="AY431" s="188" t="s">
        <v>3592</v>
      </c>
      <c r="AZ431" s="68" t="s">
        <v>66</v>
      </c>
      <c r="BA431" s="68" t="s">
        <v>66</v>
      </c>
    </row>
    <row r="432" spans="2:53" s="207" customFormat="1" ht="14.25" customHeight="1" x14ac:dyDescent="0.25">
      <c r="B432" s="68">
        <v>2024</v>
      </c>
      <c r="C432" s="68">
        <v>891780111</v>
      </c>
      <c r="D432" s="88" t="s">
        <v>64</v>
      </c>
      <c r="E432" s="74" t="s">
        <v>3593</v>
      </c>
      <c r="F432" s="188" t="s">
        <v>3594</v>
      </c>
      <c r="G432" s="314">
        <v>0</v>
      </c>
      <c r="H432" s="67" t="s">
        <v>72</v>
      </c>
      <c r="I432" s="68" t="s">
        <v>723</v>
      </c>
      <c r="J432" s="74" t="s">
        <v>3595</v>
      </c>
      <c r="K432" s="203">
        <v>4000000</v>
      </c>
      <c r="L432" s="68" t="s">
        <v>67</v>
      </c>
      <c r="M432" s="453" t="s">
        <v>3596</v>
      </c>
      <c r="N432" s="460">
        <v>84455378</v>
      </c>
      <c r="O432" s="251">
        <v>1665</v>
      </c>
      <c r="P432" s="461">
        <v>45495</v>
      </c>
      <c r="Q432" s="463">
        <v>80000000</v>
      </c>
      <c r="R432" s="461">
        <v>45497</v>
      </c>
      <c r="S432" s="203">
        <f>+K432</f>
        <v>4000000</v>
      </c>
      <c r="T432" s="67" t="s">
        <v>66</v>
      </c>
      <c r="U432" s="86">
        <v>72220242</v>
      </c>
      <c r="V432" s="72" t="s">
        <v>3586</v>
      </c>
      <c r="W432" s="461">
        <v>45497</v>
      </c>
      <c r="X432" s="461">
        <v>45497</v>
      </c>
      <c r="Y432" s="456" t="s">
        <v>74</v>
      </c>
      <c r="Z432" s="461">
        <v>45524</v>
      </c>
      <c r="AA432" s="251">
        <f t="shared" si="30"/>
        <v>27</v>
      </c>
      <c r="AB432" s="67">
        <v>0</v>
      </c>
      <c r="AC432" s="75">
        <v>0</v>
      </c>
      <c r="AD432" s="67">
        <v>0</v>
      </c>
      <c r="AE432" s="457" t="s">
        <v>74</v>
      </c>
      <c r="AF432" s="251">
        <f t="shared" si="31"/>
        <v>0</v>
      </c>
      <c r="AG432" s="67">
        <v>0</v>
      </c>
      <c r="AH432" s="67">
        <v>0</v>
      </c>
      <c r="AI432" s="457" t="s">
        <v>74</v>
      </c>
      <c r="AJ432" s="67">
        <v>0</v>
      </c>
      <c r="AK432" s="457" t="s">
        <v>74</v>
      </c>
      <c r="AL432" s="457" t="s">
        <v>74</v>
      </c>
      <c r="AM432" s="188">
        <f t="shared" si="32"/>
        <v>0</v>
      </c>
      <c r="AN432" s="463">
        <f>+K432+AC432-AH432</f>
        <v>4000000</v>
      </c>
      <c r="AO432" s="67" t="s">
        <v>94</v>
      </c>
      <c r="AP432" s="489">
        <v>0</v>
      </c>
      <c r="AQ432" s="67" t="s">
        <v>94</v>
      </c>
      <c r="AR432" s="74">
        <v>0</v>
      </c>
      <c r="AS432" s="457" t="s">
        <v>74</v>
      </c>
      <c r="AT432" s="496">
        <f t="shared" si="33"/>
        <v>4000000</v>
      </c>
      <c r="AU432" s="203">
        <v>0</v>
      </c>
      <c r="AV432" s="83">
        <f t="shared" si="34"/>
        <v>1</v>
      </c>
      <c r="AW432" s="457" t="s">
        <v>74</v>
      </c>
      <c r="AX432" s="74" t="s">
        <v>80</v>
      </c>
      <c r="AY432" s="188" t="s">
        <v>3597</v>
      </c>
      <c r="AZ432" s="68" t="s">
        <v>66</v>
      </c>
      <c r="BA432" s="68" t="s">
        <v>66</v>
      </c>
    </row>
    <row r="433" spans="2:53" s="207" customFormat="1" ht="14.25" customHeight="1" x14ac:dyDescent="0.25">
      <c r="B433" s="68">
        <v>2024</v>
      </c>
      <c r="C433" s="68">
        <v>891780111</v>
      </c>
      <c r="D433" s="88" t="s">
        <v>64</v>
      </c>
      <c r="E433" s="74" t="s">
        <v>3598</v>
      </c>
      <c r="F433" s="188" t="s">
        <v>3599</v>
      </c>
      <c r="G433" s="314">
        <v>0</v>
      </c>
      <c r="H433" s="67" t="s">
        <v>72</v>
      </c>
      <c r="I433" s="68" t="s">
        <v>723</v>
      </c>
      <c r="J433" s="74" t="s">
        <v>3600</v>
      </c>
      <c r="K433" s="203">
        <v>5000000</v>
      </c>
      <c r="L433" s="68" t="s">
        <v>67</v>
      </c>
      <c r="M433" s="453" t="s">
        <v>3601</v>
      </c>
      <c r="N433" s="460">
        <v>1123631254</v>
      </c>
      <c r="O433" s="454">
        <v>1665</v>
      </c>
      <c r="P433" s="461">
        <v>45495</v>
      </c>
      <c r="Q433" s="463">
        <v>80000000</v>
      </c>
      <c r="R433" s="461">
        <v>45497</v>
      </c>
      <c r="S433" s="203">
        <f>+K433</f>
        <v>5000000</v>
      </c>
      <c r="T433" s="67" t="s">
        <v>66</v>
      </c>
      <c r="U433" s="86">
        <v>72220242</v>
      </c>
      <c r="V433" s="72" t="s">
        <v>3586</v>
      </c>
      <c r="W433" s="461">
        <v>45497</v>
      </c>
      <c r="X433" s="461">
        <v>45497</v>
      </c>
      <c r="Y433" s="456" t="s">
        <v>74</v>
      </c>
      <c r="Z433" s="461">
        <v>45524</v>
      </c>
      <c r="AA433" s="251">
        <f t="shared" si="30"/>
        <v>27</v>
      </c>
      <c r="AB433" s="67">
        <v>0</v>
      </c>
      <c r="AC433" s="75">
        <v>0</v>
      </c>
      <c r="AD433" s="67">
        <v>0</v>
      </c>
      <c r="AE433" s="457" t="s">
        <v>74</v>
      </c>
      <c r="AF433" s="251">
        <f t="shared" si="31"/>
        <v>0</v>
      </c>
      <c r="AG433" s="67">
        <v>0</v>
      </c>
      <c r="AH433" s="67">
        <v>0</v>
      </c>
      <c r="AI433" s="457" t="s">
        <v>74</v>
      </c>
      <c r="AJ433" s="67">
        <v>0</v>
      </c>
      <c r="AK433" s="457" t="s">
        <v>74</v>
      </c>
      <c r="AL433" s="457" t="s">
        <v>74</v>
      </c>
      <c r="AM433" s="188">
        <f t="shared" si="32"/>
        <v>0</v>
      </c>
      <c r="AN433" s="463">
        <f>+K433+AC433-AH433</f>
        <v>5000000</v>
      </c>
      <c r="AO433" s="67" t="s">
        <v>94</v>
      </c>
      <c r="AP433" s="489">
        <v>0</v>
      </c>
      <c r="AQ433" s="67" t="s">
        <v>94</v>
      </c>
      <c r="AR433" s="74">
        <v>0</v>
      </c>
      <c r="AS433" s="457" t="s">
        <v>74</v>
      </c>
      <c r="AT433" s="496">
        <f t="shared" si="33"/>
        <v>5000000</v>
      </c>
      <c r="AU433" s="203">
        <v>0</v>
      </c>
      <c r="AV433" s="83">
        <f t="shared" si="34"/>
        <v>1</v>
      </c>
      <c r="AW433" s="457" t="s">
        <v>74</v>
      </c>
      <c r="AX433" s="74" t="s">
        <v>80</v>
      </c>
      <c r="AY433" s="188" t="s">
        <v>3602</v>
      </c>
      <c r="AZ433" s="68" t="s">
        <v>66</v>
      </c>
      <c r="BA433" s="68" t="s">
        <v>66</v>
      </c>
    </row>
    <row r="434" spans="2:53" s="207" customFormat="1" ht="14.25" customHeight="1" x14ac:dyDescent="0.25">
      <c r="B434" s="68">
        <v>2024</v>
      </c>
      <c r="C434" s="68">
        <v>891780111</v>
      </c>
      <c r="D434" s="88" t="s">
        <v>64</v>
      </c>
      <c r="E434" s="74" t="s">
        <v>3603</v>
      </c>
      <c r="F434" s="188" t="s">
        <v>3604</v>
      </c>
      <c r="G434" s="314">
        <v>0</v>
      </c>
      <c r="H434" s="67" t="s">
        <v>72</v>
      </c>
      <c r="I434" s="68" t="s">
        <v>723</v>
      </c>
      <c r="J434" s="74" t="s">
        <v>3605</v>
      </c>
      <c r="K434" s="203">
        <v>3180000</v>
      </c>
      <c r="L434" s="68" t="s">
        <v>67</v>
      </c>
      <c r="M434" s="453" t="s">
        <v>3606</v>
      </c>
      <c r="N434" s="460">
        <v>1083025162</v>
      </c>
      <c r="O434" s="251">
        <v>1469</v>
      </c>
      <c r="P434" s="461">
        <v>45470</v>
      </c>
      <c r="Q434" s="463">
        <v>36000000</v>
      </c>
      <c r="R434" s="461">
        <v>45497</v>
      </c>
      <c r="S434" s="203">
        <f>+K434</f>
        <v>3180000</v>
      </c>
      <c r="T434" s="67" t="s">
        <v>66</v>
      </c>
      <c r="U434" s="86">
        <v>63563343</v>
      </c>
      <c r="V434" s="72" t="s">
        <v>2435</v>
      </c>
      <c r="W434" s="461">
        <v>45497</v>
      </c>
      <c r="X434" s="461">
        <v>45497</v>
      </c>
      <c r="Y434" s="456" t="s">
        <v>74</v>
      </c>
      <c r="Z434" s="461">
        <v>45509</v>
      </c>
      <c r="AA434" s="251">
        <f t="shared" si="30"/>
        <v>12</v>
      </c>
      <c r="AB434" s="67">
        <v>0</v>
      </c>
      <c r="AC434" s="75">
        <v>0</v>
      </c>
      <c r="AD434" s="67">
        <v>0</v>
      </c>
      <c r="AE434" s="457" t="s">
        <v>74</v>
      </c>
      <c r="AF434" s="251">
        <f t="shared" si="31"/>
        <v>0</v>
      </c>
      <c r="AG434" s="67">
        <v>0</v>
      </c>
      <c r="AH434" s="67">
        <v>0</v>
      </c>
      <c r="AI434" s="457" t="s">
        <v>74</v>
      </c>
      <c r="AJ434" s="67">
        <v>0</v>
      </c>
      <c r="AK434" s="457" t="s">
        <v>74</v>
      </c>
      <c r="AL434" s="457" t="s">
        <v>74</v>
      </c>
      <c r="AM434" s="188">
        <f t="shared" si="32"/>
        <v>0</v>
      </c>
      <c r="AN434" s="463">
        <f>+K434+AC434-AH434</f>
        <v>3180000</v>
      </c>
      <c r="AO434" s="67" t="s">
        <v>94</v>
      </c>
      <c r="AP434" s="489">
        <v>0</v>
      </c>
      <c r="AQ434" s="67" t="s">
        <v>94</v>
      </c>
      <c r="AR434" s="74">
        <v>0</v>
      </c>
      <c r="AS434" s="457" t="s">
        <v>74</v>
      </c>
      <c r="AT434" s="496">
        <f t="shared" si="33"/>
        <v>3180000</v>
      </c>
      <c r="AU434" s="203">
        <v>0</v>
      </c>
      <c r="AV434" s="83">
        <f t="shared" si="34"/>
        <v>1</v>
      </c>
      <c r="AW434" s="457" t="s">
        <v>74</v>
      </c>
      <c r="AX434" s="74" t="s">
        <v>95</v>
      </c>
      <c r="AY434" s="188" t="s">
        <v>3607</v>
      </c>
      <c r="AZ434" s="68" t="s">
        <v>66</v>
      </c>
      <c r="BA434" s="68" t="s">
        <v>66</v>
      </c>
    </row>
    <row r="435" spans="2:53" s="207" customFormat="1" ht="14.25" customHeight="1" x14ac:dyDescent="0.25">
      <c r="B435" s="68">
        <v>2024</v>
      </c>
      <c r="C435" s="68">
        <v>891780111</v>
      </c>
      <c r="D435" s="88" t="s">
        <v>64</v>
      </c>
      <c r="E435" s="74" t="s">
        <v>3608</v>
      </c>
      <c r="F435" s="188" t="s">
        <v>3609</v>
      </c>
      <c r="G435" s="314">
        <v>0</v>
      </c>
      <c r="H435" s="67" t="s">
        <v>72</v>
      </c>
      <c r="I435" s="68" t="s">
        <v>723</v>
      </c>
      <c r="J435" s="74" t="s">
        <v>3610</v>
      </c>
      <c r="K435" s="203">
        <v>18500000</v>
      </c>
      <c r="L435" s="68" t="s">
        <v>67</v>
      </c>
      <c r="M435" s="453" t="s">
        <v>2524</v>
      </c>
      <c r="N435" s="459">
        <v>1104429269</v>
      </c>
      <c r="O435" s="454">
        <v>37</v>
      </c>
      <c r="P435" s="467">
        <v>45306</v>
      </c>
      <c r="Q435" s="203">
        <v>161390000</v>
      </c>
      <c r="R435" s="469">
        <v>45505</v>
      </c>
      <c r="S435" s="203">
        <f>+K435</f>
        <v>18500000</v>
      </c>
      <c r="T435" s="67" t="s">
        <v>66</v>
      </c>
      <c r="U435" s="86">
        <v>52389076</v>
      </c>
      <c r="V435" s="72" t="s">
        <v>2525</v>
      </c>
      <c r="W435" s="455">
        <v>45505</v>
      </c>
      <c r="X435" s="455">
        <v>45505</v>
      </c>
      <c r="Y435" s="456" t="s">
        <v>74</v>
      </c>
      <c r="Z435" s="455">
        <v>45655</v>
      </c>
      <c r="AA435" s="251">
        <f t="shared" si="30"/>
        <v>150</v>
      </c>
      <c r="AB435" s="67">
        <v>0</v>
      </c>
      <c r="AC435" s="75">
        <v>0</v>
      </c>
      <c r="AD435" s="67">
        <v>0</v>
      </c>
      <c r="AE435" s="457" t="s">
        <v>74</v>
      </c>
      <c r="AF435" s="251">
        <f t="shared" si="31"/>
        <v>0</v>
      </c>
      <c r="AG435" s="67">
        <v>0</v>
      </c>
      <c r="AH435" s="67">
        <v>0</v>
      </c>
      <c r="AI435" s="457" t="s">
        <v>74</v>
      </c>
      <c r="AJ435" s="67">
        <v>0</v>
      </c>
      <c r="AK435" s="457" t="s">
        <v>74</v>
      </c>
      <c r="AL435" s="457" t="s">
        <v>74</v>
      </c>
      <c r="AM435" s="188">
        <f t="shared" si="32"/>
        <v>0</v>
      </c>
      <c r="AN435" s="463">
        <f>+K435+AC435-AH435</f>
        <v>18500000</v>
      </c>
      <c r="AO435" s="67" t="s">
        <v>66</v>
      </c>
      <c r="AP435" s="489">
        <v>18500000</v>
      </c>
      <c r="AQ435" s="67" t="s">
        <v>94</v>
      </c>
      <c r="AR435" s="74">
        <v>0</v>
      </c>
      <c r="AS435" s="457" t="s">
        <v>74</v>
      </c>
      <c r="AT435" s="496">
        <f t="shared" si="33"/>
        <v>11100000</v>
      </c>
      <c r="AU435" s="203">
        <v>7400000</v>
      </c>
      <c r="AV435" s="83">
        <f t="shared" si="34"/>
        <v>0.6</v>
      </c>
      <c r="AW435" s="457" t="s">
        <v>74</v>
      </c>
      <c r="AX435" s="74" t="s">
        <v>95</v>
      </c>
      <c r="AY435" s="188" t="s">
        <v>3611</v>
      </c>
      <c r="AZ435" s="68" t="s">
        <v>66</v>
      </c>
      <c r="BA435" s="68" t="s">
        <v>66</v>
      </c>
    </row>
    <row r="436" spans="2:53" s="207" customFormat="1" ht="14.25" customHeight="1" x14ac:dyDescent="0.25">
      <c r="B436" s="68">
        <v>2024</v>
      </c>
      <c r="C436" s="68">
        <v>891780111</v>
      </c>
      <c r="D436" s="88" t="s">
        <v>64</v>
      </c>
      <c r="E436" s="74" t="s">
        <v>3612</v>
      </c>
      <c r="F436" s="188" t="s">
        <v>3613</v>
      </c>
      <c r="G436" s="314">
        <v>0</v>
      </c>
      <c r="H436" s="67" t="s">
        <v>72</v>
      </c>
      <c r="I436" s="68" t="s">
        <v>723</v>
      </c>
      <c r="J436" s="74" t="s">
        <v>3614</v>
      </c>
      <c r="K436" s="203">
        <v>19823670</v>
      </c>
      <c r="L436" s="68" t="s">
        <v>67</v>
      </c>
      <c r="M436" s="453" t="s">
        <v>3615</v>
      </c>
      <c r="N436" s="459">
        <v>1054924752</v>
      </c>
      <c r="O436" s="454">
        <v>496</v>
      </c>
      <c r="P436" s="455">
        <v>45349</v>
      </c>
      <c r="Q436" s="463">
        <v>258069886</v>
      </c>
      <c r="R436" s="469">
        <v>45505</v>
      </c>
      <c r="S436" s="203">
        <f>+K436</f>
        <v>19823670</v>
      </c>
      <c r="T436" s="67" t="s">
        <v>66</v>
      </c>
      <c r="U436" s="316">
        <v>77105457</v>
      </c>
      <c r="V436" s="72" t="s">
        <v>1996</v>
      </c>
      <c r="W436" s="455">
        <v>45505</v>
      </c>
      <c r="X436" s="455">
        <v>45505</v>
      </c>
      <c r="Y436" s="456" t="s">
        <v>74</v>
      </c>
      <c r="Z436" s="455">
        <v>45649</v>
      </c>
      <c r="AA436" s="251">
        <f t="shared" si="30"/>
        <v>144</v>
      </c>
      <c r="AB436" s="67">
        <v>0</v>
      </c>
      <c r="AC436" s="75">
        <v>0</v>
      </c>
      <c r="AD436" s="67">
        <v>0</v>
      </c>
      <c r="AE436" s="457" t="s">
        <v>74</v>
      </c>
      <c r="AF436" s="251">
        <f t="shared" si="31"/>
        <v>0</v>
      </c>
      <c r="AG436" s="67">
        <v>0</v>
      </c>
      <c r="AH436" s="67">
        <v>0</v>
      </c>
      <c r="AI436" s="457" t="s">
        <v>74</v>
      </c>
      <c r="AJ436" s="67">
        <v>0</v>
      </c>
      <c r="AK436" s="457" t="s">
        <v>74</v>
      </c>
      <c r="AL436" s="457" t="s">
        <v>74</v>
      </c>
      <c r="AM436" s="188">
        <f t="shared" si="32"/>
        <v>0</v>
      </c>
      <c r="AN436" s="463">
        <f>+K436+AC436-AH436</f>
        <v>19823670</v>
      </c>
      <c r="AO436" s="67" t="s">
        <v>94</v>
      </c>
      <c r="AP436" s="489">
        <v>0</v>
      </c>
      <c r="AQ436" s="67" t="s">
        <v>94</v>
      </c>
      <c r="AR436" s="74">
        <v>0</v>
      </c>
      <c r="AS436" s="457" t="s">
        <v>74</v>
      </c>
      <c r="AT436" s="496">
        <f t="shared" si="33"/>
        <v>12476436</v>
      </c>
      <c r="AU436" s="203">
        <v>7347234</v>
      </c>
      <c r="AV436" s="83">
        <f t="shared" si="34"/>
        <v>0.62937064630313155</v>
      </c>
      <c r="AW436" s="457" t="s">
        <v>74</v>
      </c>
      <c r="AX436" s="74" t="s">
        <v>95</v>
      </c>
      <c r="AY436" s="188" t="s">
        <v>3616</v>
      </c>
      <c r="AZ436" s="68" t="s">
        <v>66</v>
      </c>
      <c r="BA436" s="68" t="s">
        <v>66</v>
      </c>
    </row>
    <row r="437" spans="2:53" s="207" customFormat="1" ht="14.25" customHeight="1" x14ac:dyDescent="0.25">
      <c r="B437" s="68">
        <v>2024</v>
      </c>
      <c r="C437" s="68">
        <v>891780111</v>
      </c>
      <c r="D437" s="88" t="s">
        <v>64</v>
      </c>
      <c r="E437" s="74" t="s">
        <v>3617</v>
      </c>
      <c r="F437" s="188" t="s">
        <v>3618</v>
      </c>
      <c r="G437" s="314">
        <v>0</v>
      </c>
      <c r="H437" s="67" t="s">
        <v>72</v>
      </c>
      <c r="I437" s="68" t="s">
        <v>723</v>
      </c>
      <c r="J437" s="74" t="s">
        <v>3619</v>
      </c>
      <c r="K437" s="203">
        <v>16800000</v>
      </c>
      <c r="L437" s="68" t="s">
        <v>67</v>
      </c>
      <c r="M437" s="453" t="s">
        <v>2570</v>
      </c>
      <c r="N437" s="459">
        <v>1082920089</v>
      </c>
      <c r="O437" s="454">
        <v>35</v>
      </c>
      <c r="P437" s="455">
        <v>45306</v>
      </c>
      <c r="Q437" s="203">
        <v>807300000</v>
      </c>
      <c r="R437" s="469">
        <v>45509</v>
      </c>
      <c r="S437" s="203">
        <f>+K437</f>
        <v>16800000</v>
      </c>
      <c r="T437" s="67" t="s">
        <v>66</v>
      </c>
      <c r="U437" s="86">
        <v>1192791759</v>
      </c>
      <c r="V437" s="72" t="s">
        <v>2571</v>
      </c>
      <c r="W437" s="455">
        <v>45509</v>
      </c>
      <c r="X437" s="455">
        <v>45509</v>
      </c>
      <c r="Y437" s="456" t="s">
        <v>74</v>
      </c>
      <c r="Z437" s="455">
        <v>45646</v>
      </c>
      <c r="AA437" s="251">
        <f t="shared" si="30"/>
        <v>137</v>
      </c>
      <c r="AB437" s="67">
        <v>0</v>
      </c>
      <c r="AC437" s="75">
        <v>0</v>
      </c>
      <c r="AD437" s="67">
        <v>0</v>
      </c>
      <c r="AE437" s="457" t="s">
        <v>74</v>
      </c>
      <c r="AF437" s="251">
        <f t="shared" si="31"/>
        <v>0</v>
      </c>
      <c r="AG437" s="67">
        <v>0</v>
      </c>
      <c r="AH437" s="67">
        <v>0</v>
      </c>
      <c r="AI437" s="457" t="s">
        <v>74</v>
      </c>
      <c r="AJ437" s="67">
        <v>0</v>
      </c>
      <c r="AK437" s="457" t="s">
        <v>74</v>
      </c>
      <c r="AL437" s="457" t="s">
        <v>74</v>
      </c>
      <c r="AM437" s="188">
        <f t="shared" si="32"/>
        <v>0</v>
      </c>
      <c r="AN437" s="463">
        <f>+K437+AC437-AH437</f>
        <v>16800000</v>
      </c>
      <c r="AO437" s="67" t="s">
        <v>66</v>
      </c>
      <c r="AP437" s="489">
        <v>16800000</v>
      </c>
      <c r="AQ437" s="67" t="s">
        <v>94</v>
      </c>
      <c r="AR437" s="74">
        <v>0</v>
      </c>
      <c r="AS437" s="457" t="s">
        <v>74</v>
      </c>
      <c r="AT437" s="496">
        <f t="shared" si="33"/>
        <v>10800000</v>
      </c>
      <c r="AU437" s="203">
        <v>6000000</v>
      </c>
      <c r="AV437" s="83">
        <f t="shared" si="34"/>
        <v>0.6428571428571429</v>
      </c>
      <c r="AW437" s="457" t="s">
        <v>74</v>
      </c>
      <c r="AX437" s="74" t="s">
        <v>95</v>
      </c>
      <c r="AY437" s="188" t="s">
        <v>3620</v>
      </c>
      <c r="AZ437" s="68" t="s">
        <v>66</v>
      </c>
      <c r="BA437" s="68" t="s">
        <v>66</v>
      </c>
    </row>
    <row r="438" spans="2:53" s="207" customFormat="1" ht="14.25" customHeight="1" x14ac:dyDescent="0.25">
      <c r="B438" s="68">
        <v>2024</v>
      </c>
      <c r="C438" s="68">
        <v>891780111</v>
      </c>
      <c r="D438" s="88" t="s">
        <v>64</v>
      </c>
      <c r="E438" s="74" t="s">
        <v>3621</v>
      </c>
      <c r="F438" s="188" t="s">
        <v>3622</v>
      </c>
      <c r="G438" s="314">
        <v>0</v>
      </c>
      <c r="H438" s="67" t="s">
        <v>72</v>
      </c>
      <c r="I438" s="68" t="s">
        <v>723</v>
      </c>
      <c r="J438" s="74" t="s">
        <v>3623</v>
      </c>
      <c r="K438" s="463">
        <v>1456000</v>
      </c>
      <c r="L438" s="68" t="s">
        <v>67</v>
      </c>
      <c r="M438" s="453" t="s">
        <v>3624</v>
      </c>
      <c r="N438" s="459">
        <v>32673719</v>
      </c>
      <c r="O438" s="454">
        <v>1469</v>
      </c>
      <c r="P438" s="455">
        <v>45470</v>
      </c>
      <c r="Q438" s="463">
        <v>36000000</v>
      </c>
      <c r="R438" s="469">
        <v>45509</v>
      </c>
      <c r="S438" s="203">
        <f>+K438</f>
        <v>1456000</v>
      </c>
      <c r="T438" s="67" t="s">
        <v>66</v>
      </c>
      <c r="U438" s="86">
        <v>63563343</v>
      </c>
      <c r="V438" s="72" t="s">
        <v>2435</v>
      </c>
      <c r="W438" s="455">
        <v>45509</v>
      </c>
      <c r="X438" s="455">
        <v>45509</v>
      </c>
      <c r="Y438" s="456" t="s">
        <v>74</v>
      </c>
      <c r="Z438" s="455">
        <v>45520</v>
      </c>
      <c r="AA438" s="251">
        <f t="shared" si="30"/>
        <v>11</v>
      </c>
      <c r="AB438" s="67">
        <v>0</v>
      </c>
      <c r="AC438" s="75">
        <v>0</v>
      </c>
      <c r="AD438" s="67">
        <v>0</v>
      </c>
      <c r="AE438" s="457" t="s">
        <v>74</v>
      </c>
      <c r="AF438" s="251">
        <f t="shared" si="31"/>
        <v>0</v>
      </c>
      <c r="AG438" s="67">
        <v>0</v>
      </c>
      <c r="AH438" s="67">
        <v>0</v>
      </c>
      <c r="AI438" s="457" t="s">
        <v>74</v>
      </c>
      <c r="AJ438" s="67">
        <v>0</v>
      </c>
      <c r="AK438" s="457" t="s">
        <v>74</v>
      </c>
      <c r="AL438" s="457" t="s">
        <v>74</v>
      </c>
      <c r="AM438" s="188">
        <f t="shared" si="32"/>
        <v>0</v>
      </c>
      <c r="AN438" s="463">
        <f>+K438+AC438-AH438</f>
        <v>1456000</v>
      </c>
      <c r="AO438" s="67" t="s">
        <v>94</v>
      </c>
      <c r="AP438" s="489">
        <v>0</v>
      </c>
      <c r="AQ438" s="67" t="s">
        <v>94</v>
      </c>
      <c r="AR438" s="74">
        <v>0</v>
      </c>
      <c r="AS438" s="457" t="s">
        <v>74</v>
      </c>
      <c r="AT438" s="496">
        <f t="shared" si="33"/>
        <v>0</v>
      </c>
      <c r="AU438" s="203">
        <v>1456000</v>
      </c>
      <c r="AV438" s="83">
        <f t="shared" si="34"/>
        <v>0</v>
      </c>
      <c r="AW438" s="457" t="s">
        <v>74</v>
      </c>
      <c r="AX438" s="74" t="s">
        <v>95</v>
      </c>
      <c r="AY438" s="188" t="s">
        <v>3625</v>
      </c>
      <c r="AZ438" s="68" t="s">
        <v>66</v>
      </c>
      <c r="BA438" s="68" t="s">
        <v>66</v>
      </c>
    </row>
    <row r="439" spans="2:53" s="207" customFormat="1" ht="14.25" customHeight="1" x14ac:dyDescent="0.25">
      <c r="B439" s="68">
        <v>2024</v>
      </c>
      <c r="C439" s="68">
        <v>891780111</v>
      </c>
      <c r="D439" s="88" t="s">
        <v>64</v>
      </c>
      <c r="E439" s="74" t="s">
        <v>3626</v>
      </c>
      <c r="F439" s="188" t="s">
        <v>3627</v>
      </c>
      <c r="G439" s="314">
        <v>0</v>
      </c>
      <c r="H439" s="67" t="s">
        <v>72</v>
      </c>
      <c r="I439" s="68" t="s">
        <v>723</v>
      </c>
      <c r="J439" s="74" t="s">
        <v>3628</v>
      </c>
      <c r="K439" s="203">
        <v>16320000</v>
      </c>
      <c r="L439" s="68" t="s">
        <v>67</v>
      </c>
      <c r="M439" s="453" t="s">
        <v>3629</v>
      </c>
      <c r="N439" s="459">
        <v>1082893928</v>
      </c>
      <c r="O439" s="454">
        <v>38</v>
      </c>
      <c r="P439" s="455">
        <v>45306</v>
      </c>
      <c r="Q439" s="463">
        <v>585250000</v>
      </c>
      <c r="R439" s="469">
        <v>45510</v>
      </c>
      <c r="S439" s="203">
        <f>+K439</f>
        <v>16320000</v>
      </c>
      <c r="T439" s="67" t="s">
        <v>66</v>
      </c>
      <c r="U439" s="316">
        <v>1082884010</v>
      </c>
      <c r="V439" s="72" t="s">
        <v>1589</v>
      </c>
      <c r="W439" s="455">
        <v>45510</v>
      </c>
      <c r="X439" s="455">
        <v>45510</v>
      </c>
      <c r="Y439" s="456" t="s">
        <v>74</v>
      </c>
      <c r="Z439" s="455">
        <v>45646</v>
      </c>
      <c r="AA439" s="251">
        <f t="shared" si="30"/>
        <v>136</v>
      </c>
      <c r="AB439" s="67">
        <v>0</v>
      </c>
      <c r="AC439" s="75">
        <v>0</v>
      </c>
      <c r="AD439" s="67">
        <v>0</v>
      </c>
      <c r="AE439" s="457" t="s">
        <v>74</v>
      </c>
      <c r="AF439" s="251">
        <f t="shared" si="31"/>
        <v>0</v>
      </c>
      <c r="AG439" s="67">
        <v>0</v>
      </c>
      <c r="AH439" s="67">
        <v>0</v>
      </c>
      <c r="AI439" s="457" t="s">
        <v>74</v>
      </c>
      <c r="AJ439" s="67">
        <v>0</v>
      </c>
      <c r="AK439" s="457" t="s">
        <v>74</v>
      </c>
      <c r="AL439" s="457" t="s">
        <v>74</v>
      </c>
      <c r="AM439" s="188">
        <f t="shared" si="32"/>
        <v>0</v>
      </c>
      <c r="AN439" s="463">
        <f>+K439+AC439-AH439</f>
        <v>16320000</v>
      </c>
      <c r="AO439" s="67" t="s">
        <v>66</v>
      </c>
      <c r="AP439" s="489">
        <v>16320000</v>
      </c>
      <c r="AQ439" s="67" t="s">
        <v>94</v>
      </c>
      <c r="AR439" s="74">
        <v>0</v>
      </c>
      <c r="AS439" s="457" t="s">
        <v>74</v>
      </c>
      <c r="AT439" s="496">
        <f t="shared" si="33"/>
        <v>10320000</v>
      </c>
      <c r="AU439" s="203">
        <v>6000000</v>
      </c>
      <c r="AV439" s="83">
        <f t="shared" si="34"/>
        <v>0.63235294117647056</v>
      </c>
      <c r="AW439" s="457" t="s">
        <v>74</v>
      </c>
      <c r="AX439" s="74" t="s">
        <v>95</v>
      </c>
      <c r="AY439" s="72" t="s">
        <v>3630</v>
      </c>
      <c r="AZ439" s="68" t="s">
        <v>66</v>
      </c>
      <c r="BA439" s="68" t="s">
        <v>66</v>
      </c>
    </row>
    <row r="440" spans="2:53" s="207" customFormat="1" ht="14.25" customHeight="1" x14ac:dyDescent="0.25">
      <c r="B440" s="68">
        <v>2024</v>
      </c>
      <c r="C440" s="68">
        <v>891780111</v>
      </c>
      <c r="D440" s="88" t="s">
        <v>64</v>
      </c>
      <c r="E440" s="74" t="s">
        <v>3631</v>
      </c>
      <c r="F440" s="188" t="s">
        <v>3632</v>
      </c>
      <c r="G440" s="314">
        <v>0</v>
      </c>
      <c r="H440" s="67" t="s">
        <v>72</v>
      </c>
      <c r="I440" s="68" t="s">
        <v>723</v>
      </c>
      <c r="J440" s="74" t="s">
        <v>3633</v>
      </c>
      <c r="K440" s="203">
        <v>7000000</v>
      </c>
      <c r="L440" s="68" t="s">
        <v>67</v>
      </c>
      <c r="M440" s="453" t="s">
        <v>3634</v>
      </c>
      <c r="N440" s="459">
        <v>1082886224</v>
      </c>
      <c r="O440" s="454">
        <v>1665</v>
      </c>
      <c r="P440" s="455">
        <v>45495</v>
      </c>
      <c r="Q440" s="463">
        <v>80000000</v>
      </c>
      <c r="R440" s="469">
        <v>45512</v>
      </c>
      <c r="S440" s="203">
        <f>+K440</f>
        <v>7000000</v>
      </c>
      <c r="T440" s="67" t="s">
        <v>66</v>
      </c>
      <c r="U440" s="316">
        <v>72220242</v>
      </c>
      <c r="V440" s="72" t="s">
        <v>3635</v>
      </c>
      <c r="W440" s="455">
        <v>45512</v>
      </c>
      <c r="X440" s="455">
        <v>45512</v>
      </c>
      <c r="Y440" s="456" t="s">
        <v>74</v>
      </c>
      <c r="Z440" s="455">
        <v>45524</v>
      </c>
      <c r="AA440" s="251">
        <f t="shared" si="30"/>
        <v>12</v>
      </c>
      <c r="AB440" s="67">
        <v>0</v>
      </c>
      <c r="AC440" s="75">
        <v>0</v>
      </c>
      <c r="AD440" s="67">
        <v>0</v>
      </c>
      <c r="AE440" s="457" t="s">
        <v>74</v>
      </c>
      <c r="AF440" s="251">
        <f t="shared" si="31"/>
        <v>0</v>
      </c>
      <c r="AG440" s="67">
        <v>0</v>
      </c>
      <c r="AH440" s="67">
        <v>0</v>
      </c>
      <c r="AI440" s="457" t="s">
        <v>74</v>
      </c>
      <c r="AJ440" s="67">
        <v>0</v>
      </c>
      <c r="AK440" s="457" t="s">
        <v>74</v>
      </c>
      <c r="AL440" s="457" t="s">
        <v>74</v>
      </c>
      <c r="AM440" s="188">
        <f t="shared" si="32"/>
        <v>0</v>
      </c>
      <c r="AN440" s="463">
        <f>+K440+AC440-AH440</f>
        <v>7000000</v>
      </c>
      <c r="AO440" s="67" t="s">
        <v>94</v>
      </c>
      <c r="AP440" s="489">
        <v>0</v>
      </c>
      <c r="AQ440" s="67" t="s">
        <v>94</v>
      </c>
      <c r="AR440" s="74">
        <v>0</v>
      </c>
      <c r="AS440" s="457" t="s">
        <v>74</v>
      </c>
      <c r="AT440" s="496">
        <f t="shared" si="33"/>
        <v>7000000</v>
      </c>
      <c r="AU440" s="203">
        <v>0</v>
      </c>
      <c r="AV440" s="83">
        <f t="shared" si="34"/>
        <v>1</v>
      </c>
      <c r="AW440" s="457" t="s">
        <v>74</v>
      </c>
      <c r="AX440" s="74" t="s">
        <v>80</v>
      </c>
      <c r="AY440" s="72" t="s">
        <v>3636</v>
      </c>
      <c r="AZ440" s="68" t="s">
        <v>66</v>
      </c>
      <c r="BA440" s="68" t="s">
        <v>66</v>
      </c>
    </row>
    <row r="441" spans="2:53" s="207" customFormat="1" ht="14.25" customHeight="1" x14ac:dyDescent="0.25">
      <c r="B441" s="68">
        <v>2024</v>
      </c>
      <c r="C441" s="68">
        <v>891780111</v>
      </c>
      <c r="D441" s="88" t="s">
        <v>64</v>
      </c>
      <c r="E441" s="74" t="s">
        <v>3637</v>
      </c>
      <c r="F441" s="188" t="s">
        <v>3638</v>
      </c>
      <c r="G441" s="314">
        <v>0</v>
      </c>
      <c r="H441" s="67" t="s">
        <v>72</v>
      </c>
      <c r="I441" s="68" t="s">
        <v>723</v>
      </c>
      <c r="J441" s="74" t="s">
        <v>3639</v>
      </c>
      <c r="K441" s="203">
        <v>4000000</v>
      </c>
      <c r="L441" s="68" t="s">
        <v>67</v>
      </c>
      <c r="M441" s="453" t="s">
        <v>3640</v>
      </c>
      <c r="N441" s="459">
        <v>1083040792</v>
      </c>
      <c r="O441" s="454">
        <v>1665</v>
      </c>
      <c r="P441" s="455">
        <v>45495</v>
      </c>
      <c r="Q441" s="463">
        <v>80000000</v>
      </c>
      <c r="R441" s="469">
        <v>45512</v>
      </c>
      <c r="S441" s="203">
        <f>+K441</f>
        <v>4000000</v>
      </c>
      <c r="T441" s="67" t="s">
        <v>66</v>
      </c>
      <c r="U441" s="316">
        <v>72220242</v>
      </c>
      <c r="V441" s="72" t="s">
        <v>3635</v>
      </c>
      <c r="W441" s="455">
        <v>45512</v>
      </c>
      <c r="X441" s="455">
        <v>45512</v>
      </c>
      <c r="Y441" s="456" t="s">
        <v>74</v>
      </c>
      <c r="Z441" s="455">
        <v>45524</v>
      </c>
      <c r="AA441" s="251">
        <f t="shared" si="30"/>
        <v>12</v>
      </c>
      <c r="AB441" s="67">
        <v>0</v>
      </c>
      <c r="AC441" s="75">
        <v>0</v>
      </c>
      <c r="AD441" s="67">
        <v>0</v>
      </c>
      <c r="AE441" s="457" t="s">
        <v>74</v>
      </c>
      <c r="AF441" s="251">
        <f t="shared" si="31"/>
        <v>0</v>
      </c>
      <c r="AG441" s="67">
        <v>0</v>
      </c>
      <c r="AH441" s="67">
        <v>0</v>
      </c>
      <c r="AI441" s="457" t="s">
        <v>74</v>
      </c>
      <c r="AJ441" s="67">
        <v>0</v>
      </c>
      <c r="AK441" s="457" t="s">
        <v>74</v>
      </c>
      <c r="AL441" s="457" t="s">
        <v>74</v>
      </c>
      <c r="AM441" s="188">
        <f t="shared" si="32"/>
        <v>0</v>
      </c>
      <c r="AN441" s="463">
        <f>+K441+AC441-AH441</f>
        <v>4000000</v>
      </c>
      <c r="AO441" s="67" t="s">
        <v>94</v>
      </c>
      <c r="AP441" s="489">
        <v>0</v>
      </c>
      <c r="AQ441" s="67" t="s">
        <v>94</v>
      </c>
      <c r="AR441" s="74">
        <v>0</v>
      </c>
      <c r="AS441" s="457" t="s">
        <v>74</v>
      </c>
      <c r="AT441" s="496">
        <f t="shared" si="33"/>
        <v>4000000</v>
      </c>
      <c r="AU441" s="203">
        <v>0</v>
      </c>
      <c r="AV441" s="83">
        <f t="shared" si="34"/>
        <v>1</v>
      </c>
      <c r="AW441" s="457" t="s">
        <v>74</v>
      </c>
      <c r="AX441" s="74" t="s">
        <v>80</v>
      </c>
      <c r="AY441" s="188" t="s">
        <v>3641</v>
      </c>
      <c r="AZ441" s="68" t="s">
        <v>66</v>
      </c>
      <c r="BA441" s="68" t="s">
        <v>66</v>
      </c>
    </row>
    <row r="442" spans="2:53" s="207" customFormat="1" ht="14.25" customHeight="1" x14ac:dyDescent="0.25">
      <c r="B442" s="68">
        <v>2024</v>
      </c>
      <c r="C442" s="68">
        <v>891780111</v>
      </c>
      <c r="D442" s="88" t="s">
        <v>64</v>
      </c>
      <c r="E442" s="74" t="s">
        <v>3642</v>
      </c>
      <c r="F442" s="188" t="s">
        <v>3643</v>
      </c>
      <c r="G442" s="314">
        <v>0</v>
      </c>
      <c r="H442" s="67" t="s">
        <v>72</v>
      </c>
      <c r="I442" s="68" t="s">
        <v>723</v>
      </c>
      <c r="J442" s="74" t="s">
        <v>3644</v>
      </c>
      <c r="K442" s="203">
        <v>61503427</v>
      </c>
      <c r="L442" s="68" t="s">
        <v>67</v>
      </c>
      <c r="M442" s="453" t="s">
        <v>2947</v>
      </c>
      <c r="N442" s="459">
        <v>1082862229</v>
      </c>
      <c r="O442" s="454">
        <v>482</v>
      </c>
      <c r="P442" s="467">
        <v>45348</v>
      </c>
      <c r="Q442" s="203">
        <v>396558147</v>
      </c>
      <c r="R442" s="455">
        <v>45513</v>
      </c>
      <c r="S442" s="203">
        <f>+K442</f>
        <v>61503427</v>
      </c>
      <c r="T442" s="67" t="s">
        <v>66</v>
      </c>
      <c r="U442" s="86">
        <v>57466882</v>
      </c>
      <c r="V442" s="72" t="s">
        <v>1859</v>
      </c>
      <c r="W442" s="455">
        <v>45513</v>
      </c>
      <c r="X442" s="455">
        <v>45513</v>
      </c>
      <c r="Y442" s="456" t="s">
        <v>74</v>
      </c>
      <c r="Z442" s="455">
        <v>45828</v>
      </c>
      <c r="AA442" s="251">
        <f t="shared" si="30"/>
        <v>315</v>
      </c>
      <c r="AB442" s="67">
        <v>0</v>
      </c>
      <c r="AC442" s="75">
        <v>0</v>
      </c>
      <c r="AD442" s="67">
        <v>0</v>
      </c>
      <c r="AE442" s="457" t="s">
        <v>74</v>
      </c>
      <c r="AF442" s="251">
        <f t="shared" si="31"/>
        <v>0</v>
      </c>
      <c r="AG442" s="67">
        <v>0</v>
      </c>
      <c r="AH442" s="67">
        <v>0</v>
      </c>
      <c r="AI442" s="457" t="s">
        <v>74</v>
      </c>
      <c r="AJ442" s="67">
        <v>0</v>
      </c>
      <c r="AK442" s="457" t="s">
        <v>74</v>
      </c>
      <c r="AL442" s="457" t="s">
        <v>74</v>
      </c>
      <c r="AM442" s="188">
        <f t="shared" si="32"/>
        <v>0</v>
      </c>
      <c r="AN442" s="463">
        <f>+K442+AC442-AH442</f>
        <v>61503427</v>
      </c>
      <c r="AO442" s="67" t="s">
        <v>94</v>
      </c>
      <c r="AP442" s="489">
        <v>0</v>
      </c>
      <c r="AQ442" s="67" t="s">
        <v>94</v>
      </c>
      <c r="AR442" s="74">
        <v>0</v>
      </c>
      <c r="AS442" s="457" t="s">
        <v>74</v>
      </c>
      <c r="AT442" s="496">
        <f t="shared" si="33"/>
        <v>10250571</v>
      </c>
      <c r="AU442" s="203">
        <v>51252856</v>
      </c>
      <c r="AV442" s="83">
        <f t="shared" si="34"/>
        <v>0.16666666395679058</v>
      </c>
      <c r="AW442" s="457" t="s">
        <v>74</v>
      </c>
      <c r="AX442" s="74" t="s">
        <v>95</v>
      </c>
      <c r="AY442" s="188" t="s">
        <v>3645</v>
      </c>
      <c r="AZ442" s="68" t="s">
        <v>66</v>
      </c>
      <c r="BA442" s="68" t="s">
        <v>66</v>
      </c>
    </row>
    <row r="443" spans="2:53" s="207" customFormat="1" ht="14.25" customHeight="1" x14ac:dyDescent="0.25">
      <c r="B443" s="68">
        <v>2024</v>
      </c>
      <c r="C443" s="68">
        <v>891780111</v>
      </c>
      <c r="D443" s="88" t="s">
        <v>64</v>
      </c>
      <c r="E443" s="74" t="s">
        <v>3646</v>
      </c>
      <c r="F443" s="188" t="s">
        <v>3647</v>
      </c>
      <c r="G443" s="314">
        <v>0</v>
      </c>
      <c r="H443" s="67" t="s">
        <v>72</v>
      </c>
      <c r="I443" s="68" t="s">
        <v>723</v>
      </c>
      <c r="J443" s="74" t="s">
        <v>3648</v>
      </c>
      <c r="K443" s="203">
        <v>12000000</v>
      </c>
      <c r="L443" s="68" t="s">
        <v>67</v>
      </c>
      <c r="M443" s="453" t="s">
        <v>2820</v>
      </c>
      <c r="N443" s="453" t="s">
        <v>3649</v>
      </c>
      <c r="O443" s="454">
        <v>39</v>
      </c>
      <c r="P443" s="455">
        <v>45306</v>
      </c>
      <c r="Q443" s="463">
        <v>524300000</v>
      </c>
      <c r="R443" s="455">
        <v>45518</v>
      </c>
      <c r="S443" s="203">
        <f>+K443</f>
        <v>12000000</v>
      </c>
      <c r="T443" s="67" t="s">
        <v>66</v>
      </c>
      <c r="U443" s="86">
        <v>72255882</v>
      </c>
      <c r="V443" s="72" t="s">
        <v>2821</v>
      </c>
      <c r="W443" s="455">
        <v>45518</v>
      </c>
      <c r="X443" s="455">
        <v>45518</v>
      </c>
      <c r="Y443" s="456" t="s">
        <v>74</v>
      </c>
      <c r="Z443" s="455">
        <v>45639</v>
      </c>
      <c r="AA443" s="251">
        <f t="shared" si="30"/>
        <v>121</v>
      </c>
      <c r="AB443" s="67">
        <v>0</v>
      </c>
      <c r="AC443" s="75">
        <v>0</v>
      </c>
      <c r="AD443" s="67">
        <v>0</v>
      </c>
      <c r="AE443" s="457" t="s">
        <v>74</v>
      </c>
      <c r="AF443" s="251">
        <f t="shared" si="31"/>
        <v>0</v>
      </c>
      <c r="AG443" s="67">
        <v>0</v>
      </c>
      <c r="AH443" s="67">
        <v>0</v>
      </c>
      <c r="AI443" s="457" t="s">
        <v>74</v>
      </c>
      <c r="AJ443" s="67">
        <v>0</v>
      </c>
      <c r="AK443" s="457" t="s">
        <v>74</v>
      </c>
      <c r="AL443" s="457" t="s">
        <v>74</v>
      </c>
      <c r="AM443" s="188">
        <f t="shared" si="32"/>
        <v>0</v>
      </c>
      <c r="AN443" s="463">
        <f>+K443+AC443-AH443</f>
        <v>12000000</v>
      </c>
      <c r="AO443" s="67" t="s">
        <v>66</v>
      </c>
      <c r="AP443" s="489">
        <v>12000000</v>
      </c>
      <c r="AQ443" s="67" t="s">
        <v>94</v>
      </c>
      <c r="AR443" s="74">
        <v>0</v>
      </c>
      <c r="AS443" s="457" t="s">
        <v>74</v>
      </c>
      <c r="AT443" s="496">
        <f t="shared" si="33"/>
        <v>6000000</v>
      </c>
      <c r="AU443" s="203">
        <v>6000000</v>
      </c>
      <c r="AV443" s="83">
        <f t="shared" si="34"/>
        <v>0.5</v>
      </c>
      <c r="AW443" s="457" t="s">
        <v>74</v>
      </c>
      <c r="AX443" s="74" t="s">
        <v>95</v>
      </c>
      <c r="AY443" s="452" t="s">
        <v>3650</v>
      </c>
      <c r="AZ443" s="68" t="s">
        <v>66</v>
      </c>
      <c r="BA443" s="68" t="s">
        <v>66</v>
      </c>
    </row>
    <row r="444" spans="2:53" s="207" customFormat="1" ht="14.25" customHeight="1" x14ac:dyDescent="0.25">
      <c r="B444" s="68">
        <v>2024</v>
      </c>
      <c r="C444" s="68">
        <v>891780111</v>
      </c>
      <c r="D444" s="88" t="s">
        <v>64</v>
      </c>
      <c r="E444" s="74" t="s">
        <v>3651</v>
      </c>
      <c r="F444" s="188" t="s">
        <v>3652</v>
      </c>
      <c r="G444" s="314">
        <v>0</v>
      </c>
      <c r="H444" s="67" t="s">
        <v>72</v>
      </c>
      <c r="I444" s="68" t="s">
        <v>723</v>
      </c>
      <c r="J444" s="74" t="s">
        <v>3653</v>
      </c>
      <c r="K444" s="203">
        <v>6545000</v>
      </c>
      <c r="L444" s="68" t="s">
        <v>67</v>
      </c>
      <c r="M444" s="453" t="s">
        <v>3654</v>
      </c>
      <c r="N444" s="453" t="s">
        <v>3655</v>
      </c>
      <c r="O444" s="454">
        <v>869</v>
      </c>
      <c r="P444" s="455">
        <v>45391</v>
      </c>
      <c r="Q444" s="463">
        <v>20945000</v>
      </c>
      <c r="R444" s="455">
        <v>45518</v>
      </c>
      <c r="S444" s="203">
        <f>+K444</f>
        <v>6545000</v>
      </c>
      <c r="T444" s="67" t="s">
        <v>66</v>
      </c>
      <c r="U444" s="86">
        <v>7630378</v>
      </c>
      <c r="V444" s="72" t="s">
        <v>3656</v>
      </c>
      <c r="W444" s="455">
        <v>45519</v>
      </c>
      <c r="X444" s="455">
        <v>45519</v>
      </c>
      <c r="Y444" s="456" t="s">
        <v>74</v>
      </c>
      <c r="Z444" s="455">
        <v>45549</v>
      </c>
      <c r="AA444" s="251">
        <f t="shared" si="30"/>
        <v>30</v>
      </c>
      <c r="AB444" s="67">
        <v>0</v>
      </c>
      <c r="AC444" s="75">
        <v>0</v>
      </c>
      <c r="AD444" s="67">
        <v>0</v>
      </c>
      <c r="AE444" s="457" t="s">
        <v>74</v>
      </c>
      <c r="AF444" s="251">
        <f t="shared" si="31"/>
        <v>0</v>
      </c>
      <c r="AG444" s="67">
        <v>0</v>
      </c>
      <c r="AH444" s="67">
        <v>0</v>
      </c>
      <c r="AI444" s="457" t="s">
        <v>74</v>
      </c>
      <c r="AJ444" s="67">
        <v>0</v>
      </c>
      <c r="AK444" s="457" t="s">
        <v>74</v>
      </c>
      <c r="AL444" s="457" t="s">
        <v>74</v>
      </c>
      <c r="AM444" s="188">
        <f t="shared" si="32"/>
        <v>0</v>
      </c>
      <c r="AN444" s="463">
        <f>+K444+AC444-AH444</f>
        <v>6545000</v>
      </c>
      <c r="AO444" s="67" t="s">
        <v>66</v>
      </c>
      <c r="AP444" s="489">
        <v>6545000</v>
      </c>
      <c r="AQ444" s="67" t="s">
        <v>94</v>
      </c>
      <c r="AR444" s="74">
        <v>0</v>
      </c>
      <c r="AS444" s="457" t="s">
        <v>74</v>
      </c>
      <c r="AT444" s="496">
        <f t="shared" si="33"/>
        <v>0</v>
      </c>
      <c r="AU444" s="203">
        <v>6545000</v>
      </c>
      <c r="AV444" s="83">
        <f t="shared" si="34"/>
        <v>0</v>
      </c>
      <c r="AW444" s="457" t="s">
        <v>74</v>
      </c>
      <c r="AX444" s="74" t="s">
        <v>95</v>
      </c>
      <c r="AY444" s="452" t="s">
        <v>3657</v>
      </c>
      <c r="AZ444" s="68" t="s">
        <v>66</v>
      </c>
      <c r="BA444" s="68" t="s">
        <v>66</v>
      </c>
    </row>
    <row r="445" spans="2:53" s="207" customFormat="1" ht="14.25" customHeight="1" x14ac:dyDescent="0.25">
      <c r="B445" s="68">
        <v>2024</v>
      </c>
      <c r="C445" s="68">
        <v>891780111</v>
      </c>
      <c r="D445" s="88" t="s">
        <v>64</v>
      </c>
      <c r="E445" s="74" t="s">
        <v>3658</v>
      </c>
      <c r="F445" s="188" t="s">
        <v>3659</v>
      </c>
      <c r="G445" s="314">
        <v>0</v>
      </c>
      <c r="H445" s="67" t="s">
        <v>72</v>
      </c>
      <c r="I445" s="68" t="s">
        <v>723</v>
      </c>
      <c r="J445" s="74" t="s">
        <v>3660</v>
      </c>
      <c r="K445" s="203">
        <v>8000000</v>
      </c>
      <c r="L445" s="68" t="s">
        <v>67</v>
      </c>
      <c r="M445" s="453" t="s">
        <v>2291</v>
      </c>
      <c r="N445" s="453" t="s">
        <v>3661</v>
      </c>
      <c r="O445" s="454">
        <v>429</v>
      </c>
      <c r="P445" s="455">
        <v>45343</v>
      </c>
      <c r="Q445" s="203">
        <v>524300000</v>
      </c>
      <c r="R445" s="455">
        <v>45519</v>
      </c>
      <c r="S445" s="203">
        <f>+K445</f>
        <v>8000000</v>
      </c>
      <c r="T445" s="67" t="s">
        <v>66</v>
      </c>
      <c r="U445" s="86">
        <v>39049658</v>
      </c>
      <c r="V445" s="72" t="s">
        <v>3662</v>
      </c>
      <c r="W445" s="455">
        <v>45519</v>
      </c>
      <c r="X445" s="455">
        <v>45519</v>
      </c>
      <c r="Y445" s="456" t="s">
        <v>74</v>
      </c>
      <c r="Z445" s="455">
        <v>45565</v>
      </c>
      <c r="AA445" s="251">
        <f t="shared" si="30"/>
        <v>46</v>
      </c>
      <c r="AB445" s="67">
        <v>0</v>
      </c>
      <c r="AC445" s="75">
        <v>0</v>
      </c>
      <c r="AD445" s="67">
        <v>0</v>
      </c>
      <c r="AE445" s="457" t="s">
        <v>74</v>
      </c>
      <c r="AF445" s="251">
        <f t="shared" si="31"/>
        <v>0</v>
      </c>
      <c r="AG445" s="67">
        <v>0</v>
      </c>
      <c r="AH445" s="67">
        <v>0</v>
      </c>
      <c r="AI445" s="457" t="s">
        <v>74</v>
      </c>
      <c r="AJ445" s="67">
        <v>0</v>
      </c>
      <c r="AK445" s="457" t="s">
        <v>74</v>
      </c>
      <c r="AL445" s="457" t="s">
        <v>74</v>
      </c>
      <c r="AM445" s="188">
        <f t="shared" si="32"/>
        <v>0</v>
      </c>
      <c r="AN445" s="463">
        <f>+K445+AC445-AH445</f>
        <v>8000000</v>
      </c>
      <c r="AO445" s="67" t="s">
        <v>94</v>
      </c>
      <c r="AP445" s="489">
        <v>0</v>
      </c>
      <c r="AQ445" s="67" t="s">
        <v>94</v>
      </c>
      <c r="AR445" s="74">
        <v>0</v>
      </c>
      <c r="AS445" s="457" t="s">
        <v>74</v>
      </c>
      <c r="AT445" s="496">
        <f t="shared" si="33"/>
        <v>8000000</v>
      </c>
      <c r="AU445" s="203">
        <v>0</v>
      </c>
      <c r="AV445" s="83">
        <f t="shared" si="34"/>
        <v>1</v>
      </c>
      <c r="AW445" s="457" t="s">
        <v>74</v>
      </c>
      <c r="AX445" s="74" t="s">
        <v>80</v>
      </c>
      <c r="AY445" s="452" t="s">
        <v>3663</v>
      </c>
      <c r="AZ445" s="68" t="s">
        <v>66</v>
      </c>
      <c r="BA445" s="68" t="s">
        <v>66</v>
      </c>
    </row>
    <row r="446" spans="2:53" s="207" customFormat="1" ht="14.25" customHeight="1" x14ac:dyDescent="0.25">
      <c r="B446" s="68">
        <v>2024</v>
      </c>
      <c r="C446" s="68">
        <v>891780111</v>
      </c>
      <c r="D446" s="88" t="s">
        <v>64</v>
      </c>
      <c r="E446" s="74" t="s">
        <v>3664</v>
      </c>
      <c r="F446" s="188" t="s">
        <v>3665</v>
      </c>
      <c r="G446" s="314">
        <v>0</v>
      </c>
      <c r="H446" s="67" t="s">
        <v>72</v>
      </c>
      <c r="I446" s="68" t="s">
        <v>723</v>
      </c>
      <c r="J446" s="74" t="s">
        <v>3666</v>
      </c>
      <c r="K446" s="203">
        <v>9600000</v>
      </c>
      <c r="L446" s="68" t="s">
        <v>67</v>
      </c>
      <c r="M446" s="453" t="s">
        <v>3667</v>
      </c>
      <c r="N446" s="453" t="s">
        <v>3668</v>
      </c>
      <c r="O446" s="454">
        <v>441</v>
      </c>
      <c r="P446" s="455">
        <v>45344</v>
      </c>
      <c r="Q446" s="463">
        <v>270522388</v>
      </c>
      <c r="R446" s="455">
        <v>45520</v>
      </c>
      <c r="S446" s="203">
        <f>+K446</f>
        <v>9600000</v>
      </c>
      <c r="T446" s="67" t="s">
        <v>66</v>
      </c>
      <c r="U446" s="316">
        <v>7597888</v>
      </c>
      <c r="V446" s="72" t="s">
        <v>1771</v>
      </c>
      <c r="W446" s="455">
        <v>45520</v>
      </c>
      <c r="X446" s="455">
        <v>45520</v>
      </c>
      <c r="Y446" s="456" t="s">
        <v>74</v>
      </c>
      <c r="Z446" s="455">
        <v>45612</v>
      </c>
      <c r="AA446" s="251">
        <f t="shared" si="30"/>
        <v>92</v>
      </c>
      <c r="AB446" s="67">
        <v>0</v>
      </c>
      <c r="AC446" s="75">
        <v>0</v>
      </c>
      <c r="AD446" s="67">
        <v>0</v>
      </c>
      <c r="AE446" s="457" t="s">
        <v>74</v>
      </c>
      <c r="AF446" s="251">
        <f t="shared" si="31"/>
        <v>0</v>
      </c>
      <c r="AG446" s="67">
        <v>0</v>
      </c>
      <c r="AH446" s="67">
        <v>0</v>
      </c>
      <c r="AI446" s="457" t="s">
        <v>74</v>
      </c>
      <c r="AJ446" s="67">
        <v>0</v>
      </c>
      <c r="AK446" s="457" t="s">
        <v>74</v>
      </c>
      <c r="AL446" s="457" t="s">
        <v>74</v>
      </c>
      <c r="AM446" s="188">
        <f t="shared" si="32"/>
        <v>0</v>
      </c>
      <c r="AN446" s="463">
        <f>+K446+AC446-AH446</f>
        <v>9600000</v>
      </c>
      <c r="AO446" s="67" t="s">
        <v>94</v>
      </c>
      <c r="AP446" s="489">
        <v>0</v>
      </c>
      <c r="AQ446" s="67" t="s">
        <v>94</v>
      </c>
      <c r="AR446" s="74">
        <v>0</v>
      </c>
      <c r="AS446" s="457" t="s">
        <v>74</v>
      </c>
      <c r="AT446" s="496">
        <f t="shared" si="33"/>
        <v>6400000</v>
      </c>
      <c r="AU446" s="203">
        <v>3200000</v>
      </c>
      <c r="AV446" s="83">
        <f t="shared" si="34"/>
        <v>0.66666666666666663</v>
      </c>
      <c r="AW446" s="457" t="s">
        <v>74</v>
      </c>
      <c r="AX446" s="74" t="s">
        <v>95</v>
      </c>
      <c r="AY446" s="452" t="s">
        <v>3669</v>
      </c>
      <c r="AZ446" s="68" t="s">
        <v>66</v>
      </c>
      <c r="BA446" s="68" t="s">
        <v>66</v>
      </c>
    </row>
    <row r="447" spans="2:53" s="207" customFormat="1" ht="14.25" customHeight="1" x14ac:dyDescent="0.25">
      <c r="B447" s="68">
        <v>2024</v>
      </c>
      <c r="C447" s="68">
        <v>891780111</v>
      </c>
      <c r="D447" s="88" t="s">
        <v>64</v>
      </c>
      <c r="E447" s="74" t="s">
        <v>3670</v>
      </c>
      <c r="F447" s="188" t="s">
        <v>3671</v>
      </c>
      <c r="G447" s="314">
        <v>2023000100072</v>
      </c>
      <c r="H447" s="67" t="s">
        <v>72</v>
      </c>
      <c r="I447" s="68" t="s">
        <v>1521</v>
      </c>
      <c r="J447" s="74" t="s">
        <v>3672</v>
      </c>
      <c r="K447" s="203">
        <v>36660000</v>
      </c>
      <c r="L447" s="68" t="s">
        <v>67</v>
      </c>
      <c r="M447" s="453" t="s">
        <v>3673</v>
      </c>
      <c r="N447" s="459">
        <v>1082936785</v>
      </c>
      <c r="O447" s="454">
        <v>174</v>
      </c>
      <c r="P447" s="467">
        <v>45335</v>
      </c>
      <c r="Q447" s="203">
        <v>2122162432</v>
      </c>
      <c r="R447" s="455">
        <v>45520</v>
      </c>
      <c r="S447" s="203">
        <f>+K447</f>
        <v>36660000</v>
      </c>
      <c r="T447" s="67" t="s">
        <v>66</v>
      </c>
      <c r="U447" s="316">
        <v>16078654</v>
      </c>
      <c r="V447" s="72" t="s">
        <v>1524</v>
      </c>
      <c r="W447" s="455">
        <v>45520</v>
      </c>
      <c r="X447" s="455">
        <v>45520</v>
      </c>
      <c r="Y447" s="456" t="s">
        <v>74</v>
      </c>
      <c r="Z447" s="455">
        <v>45747</v>
      </c>
      <c r="AA447" s="251">
        <f t="shared" si="30"/>
        <v>227</v>
      </c>
      <c r="AB447" s="67">
        <v>0</v>
      </c>
      <c r="AC447" s="75">
        <v>0</v>
      </c>
      <c r="AD447" s="67">
        <v>0</v>
      </c>
      <c r="AE447" s="457" t="s">
        <v>74</v>
      </c>
      <c r="AF447" s="251">
        <f t="shared" si="31"/>
        <v>0</v>
      </c>
      <c r="AG447" s="67">
        <v>0</v>
      </c>
      <c r="AH447" s="67">
        <v>0</v>
      </c>
      <c r="AI447" s="457" t="s">
        <v>74</v>
      </c>
      <c r="AJ447" s="67">
        <v>0</v>
      </c>
      <c r="AK447" s="457" t="s">
        <v>74</v>
      </c>
      <c r="AL447" s="457" t="s">
        <v>74</v>
      </c>
      <c r="AM447" s="188">
        <f t="shared" si="32"/>
        <v>0</v>
      </c>
      <c r="AN447" s="463">
        <f>+K447+AC447-AH447</f>
        <v>36660000</v>
      </c>
      <c r="AO447" s="67" t="s">
        <v>94</v>
      </c>
      <c r="AP447" s="489">
        <v>0</v>
      </c>
      <c r="AQ447" s="67" t="s">
        <v>94</v>
      </c>
      <c r="AR447" s="74">
        <v>0</v>
      </c>
      <c r="AS447" s="457" t="s">
        <v>74</v>
      </c>
      <c r="AT447" s="496">
        <f t="shared" si="33"/>
        <v>2444000</v>
      </c>
      <c r="AU447" s="203">
        <v>34216000</v>
      </c>
      <c r="AV447" s="83">
        <f t="shared" si="34"/>
        <v>6.6666666666666666E-2</v>
      </c>
      <c r="AW447" s="457" t="s">
        <v>74</v>
      </c>
      <c r="AX447" s="74" t="s">
        <v>95</v>
      </c>
      <c r="AY447" s="452" t="s">
        <v>3674</v>
      </c>
      <c r="AZ447" s="68" t="s">
        <v>66</v>
      </c>
      <c r="BA447" s="68" t="s">
        <v>66</v>
      </c>
    </row>
    <row r="448" spans="2:53" s="207" customFormat="1" ht="14.25" customHeight="1" x14ac:dyDescent="0.25">
      <c r="B448" s="68">
        <v>2024</v>
      </c>
      <c r="C448" s="68">
        <v>891780111</v>
      </c>
      <c r="D448" s="88" t="s">
        <v>64</v>
      </c>
      <c r="E448" s="74" t="s">
        <v>3675</v>
      </c>
      <c r="F448" s="188" t="s">
        <v>3676</v>
      </c>
      <c r="G448" s="314">
        <v>0</v>
      </c>
      <c r="H448" s="67" t="s">
        <v>72</v>
      </c>
      <c r="I448" s="68" t="s">
        <v>723</v>
      </c>
      <c r="J448" s="74" t="s">
        <v>3677</v>
      </c>
      <c r="K448" s="203">
        <v>7000000</v>
      </c>
      <c r="L448" s="68" t="s">
        <v>67</v>
      </c>
      <c r="M448" s="453" t="s">
        <v>3678</v>
      </c>
      <c r="N448" s="453" t="s">
        <v>3679</v>
      </c>
      <c r="O448" s="454">
        <v>39</v>
      </c>
      <c r="P448" s="455">
        <v>45306</v>
      </c>
      <c r="Q448" s="463">
        <v>524300000</v>
      </c>
      <c r="R448" s="455">
        <v>45520</v>
      </c>
      <c r="S448" s="203">
        <f>+K448</f>
        <v>7000000</v>
      </c>
      <c r="T448" s="67" t="s">
        <v>66</v>
      </c>
      <c r="U448" s="86">
        <v>39049658</v>
      </c>
      <c r="V448" s="72" t="s">
        <v>2255</v>
      </c>
      <c r="W448" s="455">
        <v>45520</v>
      </c>
      <c r="X448" s="455">
        <v>45520</v>
      </c>
      <c r="Y448" s="456" t="s">
        <v>74</v>
      </c>
      <c r="Z448" s="455">
        <v>45580</v>
      </c>
      <c r="AA448" s="251">
        <f t="shared" si="30"/>
        <v>60</v>
      </c>
      <c r="AB448" s="67">
        <v>0</v>
      </c>
      <c r="AC448" s="75">
        <v>0</v>
      </c>
      <c r="AD448" s="67">
        <v>0</v>
      </c>
      <c r="AE448" s="457" t="s">
        <v>74</v>
      </c>
      <c r="AF448" s="251">
        <f t="shared" si="31"/>
        <v>0</v>
      </c>
      <c r="AG448" s="67">
        <v>0</v>
      </c>
      <c r="AH448" s="67">
        <v>0</v>
      </c>
      <c r="AI448" s="457" t="s">
        <v>74</v>
      </c>
      <c r="AJ448" s="67">
        <v>0</v>
      </c>
      <c r="AK448" s="457" t="s">
        <v>74</v>
      </c>
      <c r="AL448" s="457" t="s">
        <v>74</v>
      </c>
      <c r="AM448" s="188">
        <f t="shared" si="32"/>
        <v>0</v>
      </c>
      <c r="AN448" s="463">
        <f>+K448+AC448-AH448</f>
        <v>7000000</v>
      </c>
      <c r="AO448" s="67" t="s">
        <v>66</v>
      </c>
      <c r="AP448" s="489">
        <v>7000000</v>
      </c>
      <c r="AQ448" s="67" t="s">
        <v>94</v>
      </c>
      <c r="AR448" s="74">
        <v>0</v>
      </c>
      <c r="AS448" s="457" t="s">
        <v>74</v>
      </c>
      <c r="AT448" s="496">
        <f t="shared" si="33"/>
        <v>3500000</v>
      </c>
      <c r="AU448" s="203">
        <v>3500000</v>
      </c>
      <c r="AV448" s="83">
        <f t="shared" si="34"/>
        <v>0.5</v>
      </c>
      <c r="AW448" s="457" t="s">
        <v>74</v>
      </c>
      <c r="AX448" s="74" t="s">
        <v>95</v>
      </c>
      <c r="AY448" s="452" t="s">
        <v>3680</v>
      </c>
      <c r="AZ448" s="68" t="s">
        <v>66</v>
      </c>
      <c r="BA448" s="68" t="s">
        <v>66</v>
      </c>
    </row>
    <row r="449" spans="2:53" s="207" customFormat="1" ht="14.25" customHeight="1" x14ac:dyDescent="0.25">
      <c r="B449" s="68">
        <v>2024</v>
      </c>
      <c r="C449" s="68">
        <v>891780111</v>
      </c>
      <c r="D449" s="88" t="s">
        <v>64</v>
      </c>
      <c r="E449" s="74" t="s">
        <v>3681</v>
      </c>
      <c r="F449" s="188" t="s">
        <v>3682</v>
      </c>
      <c r="G449" s="314">
        <v>0</v>
      </c>
      <c r="H449" s="67" t="s">
        <v>72</v>
      </c>
      <c r="I449" s="68" t="s">
        <v>723</v>
      </c>
      <c r="J449" s="74" t="s">
        <v>3683</v>
      </c>
      <c r="K449" s="203">
        <v>12800000</v>
      </c>
      <c r="L449" s="68" t="s">
        <v>67</v>
      </c>
      <c r="M449" s="453" t="s">
        <v>3684</v>
      </c>
      <c r="N449" s="459">
        <v>1004461196</v>
      </c>
      <c r="O449" s="454">
        <v>757</v>
      </c>
      <c r="P449" s="467">
        <v>45371</v>
      </c>
      <c r="Q449" s="463">
        <v>100000000</v>
      </c>
      <c r="R449" s="455">
        <v>45524</v>
      </c>
      <c r="S449" s="203">
        <f>+K449</f>
        <v>12800000</v>
      </c>
      <c r="T449" s="67" t="s">
        <v>66</v>
      </c>
      <c r="U449" s="86">
        <v>1082851808</v>
      </c>
      <c r="V449" s="72" t="s">
        <v>1623</v>
      </c>
      <c r="W449" s="455">
        <v>45524</v>
      </c>
      <c r="X449" s="455">
        <v>45524</v>
      </c>
      <c r="Y449" s="456" t="s">
        <v>74</v>
      </c>
      <c r="Z449" s="455">
        <v>45645</v>
      </c>
      <c r="AA449" s="251">
        <f t="shared" si="30"/>
        <v>121</v>
      </c>
      <c r="AB449" s="67">
        <v>0</v>
      </c>
      <c r="AC449" s="75">
        <v>0</v>
      </c>
      <c r="AD449" s="67">
        <v>0</v>
      </c>
      <c r="AE449" s="457" t="s">
        <v>74</v>
      </c>
      <c r="AF449" s="251">
        <f t="shared" si="31"/>
        <v>0</v>
      </c>
      <c r="AG449" s="67">
        <v>0</v>
      </c>
      <c r="AH449" s="67">
        <v>0</v>
      </c>
      <c r="AI449" s="457" t="s">
        <v>74</v>
      </c>
      <c r="AJ449" s="67">
        <v>0</v>
      </c>
      <c r="AK449" s="457" t="s">
        <v>74</v>
      </c>
      <c r="AL449" s="457" t="s">
        <v>74</v>
      </c>
      <c r="AM449" s="188">
        <f t="shared" si="32"/>
        <v>0</v>
      </c>
      <c r="AN449" s="463">
        <f>+K449+AC449-AH449</f>
        <v>12800000</v>
      </c>
      <c r="AO449" s="67" t="s">
        <v>66</v>
      </c>
      <c r="AP449" s="489">
        <v>12800000</v>
      </c>
      <c r="AQ449" s="67" t="s">
        <v>94</v>
      </c>
      <c r="AR449" s="74">
        <v>0</v>
      </c>
      <c r="AS449" s="457" t="s">
        <v>74</v>
      </c>
      <c r="AT449" s="496">
        <f t="shared" si="33"/>
        <v>8666000</v>
      </c>
      <c r="AU449" s="203">
        <v>4134000</v>
      </c>
      <c r="AV449" s="83">
        <f t="shared" si="34"/>
        <v>0.67703124999999997</v>
      </c>
      <c r="AW449" s="457" t="s">
        <v>74</v>
      </c>
      <c r="AX449" s="74" t="s">
        <v>95</v>
      </c>
      <c r="AY449" s="188" t="s">
        <v>3685</v>
      </c>
      <c r="AZ449" s="68" t="s">
        <v>66</v>
      </c>
      <c r="BA449" s="68" t="s">
        <v>66</v>
      </c>
    </row>
    <row r="450" spans="2:53" s="207" customFormat="1" ht="14.25" customHeight="1" x14ac:dyDescent="0.25">
      <c r="B450" s="68">
        <v>2024</v>
      </c>
      <c r="C450" s="68">
        <v>891780111</v>
      </c>
      <c r="D450" s="88" t="s">
        <v>64</v>
      </c>
      <c r="E450" s="74" t="s">
        <v>3686</v>
      </c>
      <c r="F450" s="188" t="s">
        <v>3687</v>
      </c>
      <c r="G450" s="314">
        <v>0</v>
      </c>
      <c r="H450" s="67" t="s">
        <v>72</v>
      </c>
      <c r="I450" s="68" t="s">
        <v>723</v>
      </c>
      <c r="J450" s="74" t="s">
        <v>3688</v>
      </c>
      <c r="K450" s="203">
        <v>1648117</v>
      </c>
      <c r="L450" s="68" t="s">
        <v>67</v>
      </c>
      <c r="M450" s="453" t="s">
        <v>2920</v>
      </c>
      <c r="N450" s="453" t="s">
        <v>3689</v>
      </c>
      <c r="O450" s="454">
        <v>482</v>
      </c>
      <c r="P450" s="467">
        <v>45348</v>
      </c>
      <c r="Q450" s="203">
        <v>396558147</v>
      </c>
      <c r="R450" s="455">
        <v>45524</v>
      </c>
      <c r="S450" s="203">
        <f>+K450</f>
        <v>1648117</v>
      </c>
      <c r="T450" s="67" t="s">
        <v>66</v>
      </c>
      <c r="U450" s="86">
        <v>57466882</v>
      </c>
      <c r="V450" s="72" t="s">
        <v>1859</v>
      </c>
      <c r="W450" s="455">
        <v>45524</v>
      </c>
      <c r="X450" s="455">
        <v>45524</v>
      </c>
      <c r="Y450" s="456" t="s">
        <v>74</v>
      </c>
      <c r="Z450" s="455">
        <v>45554</v>
      </c>
      <c r="AA450" s="251">
        <f t="shared" si="30"/>
        <v>30</v>
      </c>
      <c r="AB450" s="67">
        <v>0</v>
      </c>
      <c r="AC450" s="75">
        <v>0</v>
      </c>
      <c r="AD450" s="67">
        <v>0</v>
      </c>
      <c r="AE450" s="457" t="s">
        <v>74</v>
      </c>
      <c r="AF450" s="251">
        <f t="shared" si="31"/>
        <v>0</v>
      </c>
      <c r="AG450" s="67">
        <v>0</v>
      </c>
      <c r="AH450" s="67">
        <v>0</v>
      </c>
      <c r="AI450" s="457" t="s">
        <v>74</v>
      </c>
      <c r="AJ450" s="67">
        <v>0</v>
      </c>
      <c r="AK450" s="457" t="s">
        <v>74</v>
      </c>
      <c r="AL450" s="457" t="s">
        <v>74</v>
      </c>
      <c r="AM450" s="188">
        <f t="shared" si="32"/>
        <v>0</v>
      </c>
      <c r="AN450" s="463">
        <f>+K450+AC450-AH450</f>
        <v>1648117</v>
      </c>
      <c r="AO450" s="67" t="s">
        <v>94</v>
      </c>
      <c r="AP450" s="489">
        <v>0</v>
      </c>
      <c r="AQ450" s="67" t="s">
        <v>94</v>
      </c>
      <c r="AR450" s="74">
        <v>0</v>
      </c>
      <c r="AS450" s="457" t="s">
        <v>74</v>
      </c>
      <c r="AT450" s="496">
        <f t="shared" si="33"/>
        <v>0</v>
      </c>
      <c r="AU450" s="203">
        <v>1648117</v>
      </c>
      <c r="AV450" s="83">
        <f t="shared" si="34"/>
        <v>0</v>
      </c>
      <c r="AW450" s="457" t="s">
        <v>74</v>
      </c>
      <c r="AX450" s="74" t="s">
        <v>95</v>
      </c>
      <c r="AY450" s="188" t="s">
        <v>3690</v>
      </c>
      <c r="AZ450" s="68" t="s">
        <v>66</v>
      </c>
      <c r="BA450" s="68" t="s">
        <v>66</v>
      </c>
    </row>
    <row r="451" spans="2:53" s="207" customFormat="1" ht="14.25" customHeight="1" x14ac:dyDescent="0.25">
      <c r="B451" s="68">
        <v>2024</v>
      </c>
      <c r="C451" s="68">
        <v>891780111</v>
      </c>
      <c r="D451" s="88" t="s">
        <v>64</v>
      </c>
      <c r="E451" s="74" t="s">
        <v>3691</v>
      </c>
      <c r="F451" s="188" t="s">
        <v>3692</v>
      </c>
      <c r="G451" s="314">
        <v>0</v>
      </c>
      <c r="H451" s="67" t="s">
        <v>72</v>
      </c>
      <c r="I451" s="68" t="s">
        <v>723</v>
      </c>
      <c r="J451" s="74" t="s">
        <v>3693</v>
      </c>
      <c r="K451" s="203">
        <v>3000000</v>
      </c>
      <c r="L451" s="68" t="s">
        <v>67</v>
      </c>
      <c r="M451" s="453" t="s">
        <v>3694</v>
      </c>
      <c r="N451" s="453" t="s">
        <v>3695</v>
      </c>
      <c r="O451" s="454">
        <v>428</v>
      </c>
      <c r="P451" s="455">
        <v>45343</v>
      </c>
      <c r="Q451" s="203">
        <v>299346315</v>
      </c>
      <c r="R451" s="455">
        <v>45530</v>
      </c>
      <c r="S451" s="203">
        <f>+K451</f>
        <v>3000000</v>
      </c>
      <c r="T451" s="67" t="s">
        <v>66</v>
      </c>
      <c r="U451" s="86">
        <v>79141011</v>
      </c>
      <c r="V451" s="72" t="s">
        <v>1792</v>
      </c>
      <c r="W451" s="455">
        <v>45530</v>
      </c>
      <c r="X451" s="455">
        <v>45530</v>
      </c>
      <c r="Y451" s="456" t="s">
        <v>74</v>
      </c>
      <c r="Z451" s="455">
        <v>45560</v>
      </c>
      <c r="AA451" s="251">
        <f t="shared" si="30"/>
        <v>30</v>
      </c>
      <c r="AB451" s="67">
        <v>0</v>
      </c>
      <c r="AC451" s="75">
        <v>0</v>
      </c>
      <c r="AD451" s="67">
        <v>0</v>
      </c>
      <c r="AE451" s="457" t="s">
        <v>74</v>
      </c>
      <c r="AF451" s="251">
        <f t="shared" si="31"/>
        <v>0</v>
      </c>
      <c r="AG451" s="67">
        <v>0</v>
      </c>
      <c r="AH451" s="67">
        <v>0</v>
      </c>
      <c r="AI451" s="457" t="s">
        <v>74</v>
      </c>
      <c r="AJ451" s="67">
        <v>0</v>
      </c>
      <c r="AK451" s="457" t="s">
        <v>74</v>
      </c>
      <c r="AL451" s="457" t="s">
        <v>74</v>
      </c>
      <c r="AM451" s="188">
        <f t="shared" si="32"/>
        <v>0</v>
      </c>
      <c r="AN451" s="463">
        <f>+K451+AC451-AH451</f>
        <v>3000000</v>
      </c>
      <c r="AO451" s="67" t="s">
        <v>94</v>
      </c>
      <c r="AP451" s="489">
        <v>0</v>
      </c>
      <c r="AQ451" s="67" t="s">
        <v>94</v>
      </c>
      <c r="AR451" s="74">
        <v>0</v>
      </c>
      <c r="AS451" s="457" t="s">
        <v>74</v>
      </c>
      <c r="AT451" s="496">
        <f t="shared" si="33"/>
        <v>0</v>
      </c>
      <c r="AU451" s="203">
        <v>3000000</v>
      </c>
      <c r="AV451" s="83">
        <f t="shared" si="34"/>
        <v>0</v>
      </c>
      <c r="AW451" s="457" t="s">
        <v>74</v>
      </c>
      <c r="AX451" s="74" t="s">
        <v>95</v>
      </c>
      <c r="AY451" s="452" t="s">
        <v>3696</v>
      </c>
      <c r="AZ451" s="68" t="s">
        <v>66</v>
      </c>
      <c r="BA451" s="68" t="s">
        <v>66</v>
      </c>
    </row>
    <row r="452" spans="2:53" s="207" customFormat="1" ht="14.25" customHeight="1" x14ac:dyDescent="0.25">
      <c r="B452" s="68">
        <v>2024</v>
      </c>
      <c r="C452" s="68">
        <v>891780111</v>
      </c>
      <c r="D452" s="88" t="s">
        <v>64</v>
      </c>
      <c r="E452" s="74" t="s">
        <v>3697</v>
      </c>
      <c r="F452" s="332" t="s">
        <v>3698</v>
      </c>
      <c r="G452" s="314">
        <v>0</v>
      </c>
      <c r="H452" s="67" t="s">
        <v>72</v>
      </c>
      <c r="I452" s="68" t="s">
        <v>723</v>
      </c>
      <c r="J452" s="74" t="s">
        <v>3699</v>
      </c>
      <c r="K452" s="203">
        <v>13300000</v>
      </c>
      <c r="L452" s="68" t="s">
        <v>67</v>
      </c>
      <c r="M452" s="72" t="s">
        <v>3700</v>
      </c>
      <c r="N452" s="459">
        <v>1077083950</v>
      </c>
      <c r="O452" s="454">
        <v>757</v>
      </c>
      <c r="P452" s="455">
        <v>45371</v>
      </c>
      <c r="Q452" s="203">
        <v>100000000</v>
      </c>
      <c r="R452" s="455">
        <v>45537</v>
      </c>
      <c r="S452" s="203">
        <f>+K452</f>
        <v>13300000</v>
      </c>
      <c r="T452" s="67" t="s">
        <v>66</v>
      </c>
      <c r="U452" s="86">
        <v>1082851808</v>
      </c>
      <c r="V452" s="72" t="s">
        <v>3701</v>
      </c>
      <c r="W452" s="455">
        <v>45537</v>
      </c>
      <c r="X452" s="455">
        <v>45537</v>
      </c>
      <c r="Y452" s="456" t="s">
        <v>74</v>
      </c>
      <c r="Z452" s="455">
        <v>45641</v>
      </c>
      <c r="AA452" s="251">
        <f t="shared" si="30"/>
        <v>104</v>
      </c>
      <c r="AB452" s="67">
        <v>0</v>
      </c>
      <c r="AC452" s="75">
        <v>0</v>
      </c>
      <c r="AD452" s="67">
        <v>0</v>
      </c>
      <c r="AE452" s="457" t="s">
        <v>74</v>
      </c>
      <c r="AF452" s="251">
        <f t="shared" si="31"/>
        <v>0</v>
      </c>
      <c r="AG452" s="67">
        <v>0</v>
      </c>
      <c r="AH452" s="67">
        <v>0</v>
      </c>
      <c r="AI452" s="457" t="s">
        <v>74</v>
      </c>
      <c r="AJ452" s="67">
        <v>0</v>
      </c>
      <c r="AK452" s="457" t="s">
        <v>74</v>
      </c>
      <c r="AL452" s="457" t="s">
        <v>74</v>
      </c>
      <c r="AM452" s="188">
        <f t="shared" si="32"/>
        <v>0</v>
      </c>
      <c r="AN452" s="463">
        <f>+K452+AC452-AH452</f>
        <v>13300000</v>
      </c>
      <c r="AO452" s="67" t="s">
        <v>66</v>
      </c>
      <c r="AP452" s="489">
        <v>13300000</v>
      </c>
      <c r="AQ452" s="67" t="s">
        <v>94</v>
      </c>
      <c r="AR452" s="74">
        <v>0</v>
      </c>
      <c r="AS452" s="457" t="s">
        <v>74</v>
      </c>
      <c r="AT452" s="496">
        <f t="shared" si="33"/>
        <v>7600000</v>
      </c>
      <c r="AU452" s="203">
        <v>5700000</v>
      </c>
      <c r="AV452" s="83">
        <f t="shared" si="34"/>
        <v>0.5714285714285714</v>
      </c>
      <c r="AW452" s="457" t="s">
        <v>74</v>
      </c>
      <c r="AX452" s="74" t="s">
        <v>95</v>
      </c>
      <c r="AY452" s="332" t="s">
        <v>3702</v>
      </c>
      <c r="AZ452" s="68" t="s">
        <v>66</v>
      </c>
      <c r="BA452" s="68" t="s">
        <v>66</v>
      </c>
    </row>
    <row r="453" spans="2:53" s="207" customFormat="1" ht="14.25" customHeight="1" x14ac:dyDescent="0.25">
      <c r="B453" s="68">
        <v>2024</v>
      </c>
      <c r="C453" s="68">
        <v>891780111</v>
      </c>
      <c r="D453" s="88" t="s">
        <v>64</v>
      </c>
      <c r="E453" s="74" t="s">
        <v>3703</v>
      </c>
      <c r="F453" s="332" t="s">
        <v>3704</v>
      </c>
      <c r="G453" s="314">
        <v>0</v>
      </c>
      <c r="H453" s="67" t="s">
        <v>72</v>
      </c>
      <c r="I453" s="68" t="s">
        <v>723</v>
      </c>
      <c r="J453" s="74" t="s">
        <v>3705</v>
      </c>
      <c r="K453" s="203">
        <v>7000000</v>
      </c>
      <c r="L453" s="68" t="s">
        <v>67</v>
      </c>
      <c r="M453" s="72" t="s">
        <v>3706</v>
      </c>
      <c r="N453" s="459">
        <v>1083020320</v>
      </c>
      <c r="O453" s="454">
        <v>111</v>
      </c>
      <c r="P453" s="455">
        <v>45310</v>
      </c>
      <c r="Q453" s="203">
        <v>376500000</v>
      </c>
      <c r="R453" s="455">
        <v>45537</v>
      </c>
      <c r="S453" s="203">
        <f>+K453</f>
        <v>7000000</v>
      </c>
      <c r="T453" s="67" t="s">
        <v>66</v>
      </c>
      <c r="U453" s="86">
        <v>63563343</v>
      </c>
      <c r="V453" s="72" t="s">
        <v>2435</v>
      </c>
      <c r="W453" s="455">
        <v>45537</v>
      </c>
      <c r="X453" s="455">
        <v>45537</v>
      </c>
      <c r="Y453" s="456" t="s">
        <v>74</v>
      </c>
      <c r="Z453" s="455">
        <v>45641</v>
      </c>
      <c r="AA453" s="251">
        <f t="shared" si="30"/>
        <v>104</v>
      </c>
      <c r="AB453" s="67">
        <v>0</v>
      </c>
      <c r="AC453" s="75">
        <v>0</v>
      </c>
      <c r="AD453" s="67">
        <v>0</v>
      </c>
      <c r="AE453" s="457" t="s">
        <v>74</v>
      </c>
      <c r="AF453" s="251">
        <f t="shared" si="31"/>
        <v>0</v>
      </c>
      <c r="AG453" s="67">
        <v>0</v>
      </c>
      <c r="AH453" s="67">
        <v>0</v>
      </c>
      <c r="AI453" s="457" t="s">
        <v>74</v>
      </c>
      <c r="AJ453" s="67">
        <v>0</v>
      </c>
      <c r="AK453" s="457" t="s">
        <v>74</v>
      </c>
      <c r="AL453" s="457" t="s">
        <v>74</v>
      </c>
      <c r="AM453" s="188">
        <f t="shared" si="32"/>
        <v>0</v>
      </c>
      <c r="AN453" s="463">
        <f>+K453+AC453-AH453</f>
        <v>7000000</v>
      </c>
      <c r="AO453" s="67" t="s">
        <v>66</v>
      </c>
      <c r="AP453" s="489">
        <v>7000000</v>
      </c>
      <c r="AQ453" s="67" t="s">
        <v>94</v>
      </c>
      <c r="AR453" s="74">
        <v>0</v>
      </c>
      <c r="AS453" s="457" t="s">
        <v>74</v>
      </c>
      <c r="AT453" s="496">
        <f t="shared" si="33"/>
        <v>4000000</v>
      </c>
      <c r="AU453" s="203">
        <v>3000000</v>
      </c>
      <c r="AV453" s="83">
        <f t="shared" si="34"/>
        <v>0.5714285714285714</v>
      </c>
      <c r="AW453" s="457" t="s">
        <v>74</v>
      </c>
      <c r="AX453" s="74" t="s">
        <v>95</v>
      </c>
      <c r="AY453" s="332" t="s">
        <v>3707</v>
      </c>
      <c r="AZ453" s="68" t="s">
        <v>66</v>
      </c>
      <c r="BA453" s="68" t="s">
        <v>66</v>
      </c>
    </row>
    <row r="454" spans="2:53" s="207" customFormat="1" ht="14.25" customHeight="1" x14ac:dyDescent="0.25">
      <c r="B454" s="68">
        <v>2024</v>
      </c>
      <c r="C454" s="68">
        <v>891780111</v>
      </c>
      <c r="D454" s="88" t="s">
        <v>64</v>
      </c>
      <c r="E454" s="74" t="s">
        <v>3708</v>
      </c>
      <c r="F454" s="332" t="s">
        <v>3709</v>
      </c>
      <c r="G454" s="314">
        <v>2023000100072</v>
      </c>
      <c r="H454" s="67" t="s">
        <v>72</v>
      </c>
      <c r="I454" s="68" t="s">
        <v>1521</v>
      </c>
      <c r="J454" s="74" t="s">
        <v>3710</v>
      </c>
      <c r="K454" s="203">
        <v>24266669</v>
      </c>
      <c r="L454" s="68" t="s">
        <v>67</v>
      </c>
      <c r="M454" s="72" t="s">
        <v>2815</v>
      </c>
      <c r="N454" s="72">
        <v>1082837329</v>
      </c>
      <c r="O454" s="454">
        <v>174</v>
      </c>
      <c r="P454" s="455">
        <v>45335</v>
      </c>
      <c r="Q454" s="203">
        <v>2122162432</v>
      </c>
      <c r="R454" s="455">
        <v>45537</v>
      </c>
      <c r="S454" s="203">
        <f>+K454</f>
        <v>24266669</v>
      </c>
      <c r="T454" s="67" t="s">
        <v>66</v>
      </c>
      <c r="U454" s="316">
        <v>16078654</v>
      </c>
      <c r="V454" s="72" t="s">
        <v>1524</v>
      </c>
      <c r="W454" s="455">
        <v>45537</v>
      </c>
      <c r="X454" s="455">
        <v>45537</v>
      </c>
      <c r="Y454" s="456" t="s">
        <v>74</v>
      </c>
      <c r="Z454" s="455">
        <v>45747</v>
      </c>
      <c r="AA454" s="251">
        <f t="shared" si="30"/>
        <v>210</v>
      </c>
      <c r="AB454" s="67">
        <v>0</v>
      </c>
      <c r="AC454" s="75">
        <v>0</v>
      </c>
      <c r="AD454" s="67">
        <v>0</v>
      </c>
      <c r="AE454" s="457" t="s">
        <v>74</v>
      </c>
      <c r="AF454" s="251">
        <f t="shared" si="31"/>
        <v>0</v>
      </c>
      <c r="AG454" s="67">
        <v>0</v>
      </c>
      <c r="AH454" s="67">
        <v>0</v>
      </c>
      <c r="AI454" s="457" t="s">
        <v>74</v>
      </c>
      <c r="AJ454" s="67">
        <v>0</v>
      </c>
      <c r="AK454" s="457" t="s">
        <v>74</v>
      </c>
      <c r="AL454" s="457" t="s">
        <v>74</v>
      </c>
      <c r="AM454" s="188">
        <f t="shared" si="32"/>
        <v>0</v>
      </c>
      <c r="AN454" s="463">
        <f>+K454+AC454-AH454</f>
        <v>24266669</v>
      </c>
      <c r="AO454" s="67" t="s">
        <v>66</v>
      </c>
      <c r="AP454" s="489">
        <v>24266669</v>
      </c>
      <c r="AQ454" s="67" t="s">
        <v>94</v>
      </c>
      <c r="AR454" s="74">
        <v>0</v>
      </c>
      <c r="AS454" s="457" t="s">
        <v>74</v>
      </c>
      <c r="AT454" s="496">
        <f t="shared" si="33"/>
        <v>3466666</v>
      </c>
      <c r="AU454" s="203">
        <v>20800003</v>
      </c>
      <c r="AV454" s="83">
        <f t="shared" si="34"/>
        <v>0.14285710164835561</v>
      </c>
      <c r="AW454" s="457" t="s">
        <v>74</v>
      </c>
      <c r="AX454" s="74" t="s">
        <v>95</v>
      </c>
      <c r="AY454" s="332" t="s">
        <v>3711</v>
      </c>
      <c r="AZ454" s="68" t="s">
        <v>66</v>
      </c>
      <c r="BA454" s="68" t="s">
        <v>66</v>
      </c>
    </row>
    <row r="455" spans="2:53" s="207" customFormat="1" ht="14.25" customHeight="1" x14ac:dyDescent="0.25">
      <c r="B455" s="68">
        <v>2024</v>
      </c>
      <c r="C455" s="68">
        <v>891780111</v>
      </c>
      <c r="D455" s="88" t="s">
        <v>64</v>
      </c>
      <c r="E455" s="74" t="s">
        <v>3712</v>
      </c>
      <c r="F455" s="332" t="s">
        <v>3713</v>
      </c>
      <c r="G455" s="314">
        <v>0</v>
      </c>
      <c r="H455" s="67" t="s">
        <v>72</v>
      </c>
      <c r="I455" s="68" t="s">
        <v>723</v>
      </c>
      <c r="J455" s="74" t="s">
        <v>3714</v>
      </c>
      <c r="K455" s="203">
        <v>15200000</v>
      </c>
      <c r="L455" s="68" t="s">
        <v>67</v>
      </c>
      <c r="M455" s="72" t="s">
        <v>2202</v>
      </c>
      <c r="N455" s="459">
        <v>1082966245</v>
      </c>
      <c r="O455" s="454">
        <v>35</v>
      </c>
      <c r="P455" s="455">
        <v>45306</v>
      </c>
      <c r="Q455" s="203">
        <v>807300000</v>
      </c>
      <c r="R455" s="455">
        <v>45537</v>
      </c>
      <c r="S455" s="203">
        <f>+K455</f>
        <v>15200000</v>
      </c>
      <c r="T455" s="67" t="s">
        <v>66</v>
      </c>
      <c r="U455" s="316">
        <v>57461852</v>
      </c>
      <c r="V455" s="72" t="s">
        <v>1487</v>
      </c>
      <c r="W455" s="455">
        <v>45537</v>
      </c>
      <c r="X455" s="455">
        <v>45537</v>
      </c>
      <c r="Y455" s="456" t="s">
        <v>74</v>
      </c>
      <c r="Z455" s="455">
        <v>45655</v>
      </c>
      <c r="AA455" s="251">
        <f t="shared" si="30"/>
        <v>118</v>
      </c>
      <c r="AB455" s="67">
        <v>0</v>
      </c>
      <c r="AC455" s="75">
        <v>0</v>
      </c>
      <c r="AD455" s="67">
        <v>0</v>
      </c>
      <c r="AE455" s="457" t="s">
        <v>74</v>
      </c>
      <c r="AF455" s="251">
        <f t="shared" si="31"/>
        <v>0</v>
      </c>
      <c r="AG455" s="67">
        <v>0</v>
      </c>
      <c r="AH455" s="67">
        <v>0</v>
      </c>
      <c r="AI455" s="457" t="s">
        <v>74</v>
      </c>
      <c r="AJ455" s="67">
        <v>0</v>
      </c>
      <c r="AK455" s="457" t="s">
        <v>74</v>
      </c>
      <c r="AL455" s="457" t="s">
        <v>74</v>
      </c>
      <c r="AM455" s="188">
        <f t="shared" si="32"/>
        <v>0</v>
      </c>
      <c r="AN455" s="463">
        <f>+K455+AC455-AH455</f>
        <v>15200000</v>
      </c>
      <c r="AO455" s="67" t="s">
        <v>66</v>
      </c>
      <c r="AP455" s="489">
        <v>15200000</v>
      </c>
      <c r="AQ455" s="67" t="s">
        <v>94</v>
      </c>
      <c r="AR455" s="74">
        <v>0</v>
      </c>
      <c r="AS455" s="457" t="s">
        <v>74</v>
      </c>
      <c r="AT455" s="496">
        <f t="shared" si="33"/>
        <v>7600000</v>
      </c>
      <c r="AU455" s="203">
        <v>7600000</v>
      </c>
      <c r="AV455" s="83">
        <f t="shared" si="34"/>
        <v>0.5</v>
      </c>
      <c r="AW455" s="457" t="s">
        <v>74</v>
      </c>
      <c r="AX455" s="74" t="s">
        <v>95</v>
      </c>
      <c r="AY455" s="332" t="s">
        <v>3715</v>
      </c>
      <c r="AZ455" s="68" t="s">
        <v>66</v>
      </c>
      <c r="BA455" s="68" t="s">
        <v>66</v>
      </c>
    </row>
    <row r="456" spans="2:53" s="207" customFormat="1" ht="14.25" customHeight="1" x14ac:dyDescent="0.25">
      <c r="B456" s="68">
        <v>2024</v>
      </c>
      <c r="C456" s="68">
        <v>891780111</v>
      </c>
      <c r="D456" s="88" t="s">
        <v>64</v>
      </c>
      <c r="E456" s="74" t="s">
        <v>3716</v>
      </c>
      <c r="F456" s="332" t="s">
        <v>3717</v>
      </c>
      <c r="G456" s="314">
        <v>0</v>
      </c>
      <c r="H456" s="67" t="s">
        <v>72</v>
      </c>
      <c r="I456" s="68" t="s">
        <v>723</v>
      </c>
      <c r="J456" s="74" t="s">
        <v>3718</v>
      </c>
      <c r="K456" s="203">
        <v>15200000</v>
      </c>
      <c r="L456" s="68" t="s">
        <v>67</v>
      </c>
      <c r="M456" s="72" t="s">
        <v>2187</v>
      </c>
      <c r="N456" s="459">
        <v>1082943812</v>
      </c>
      <c r="O456" s="454">
        <v>35</v>
      </c>
      <c r="P456" s="455">
        <v>45306</v>
      </c>
      <c r="Q456" s="203">
        <v>807300000</v>
      </c>
      <c r="R456" s="455">
        <v>45538</v>
      </c>
      <c r="S456" s="203">
        <f>+K456</f>
        <v>15200000</v>
      </c>
      <c r="T456" s="67" t="s">
        <v>66</v>
      </c>
      <c r="U456" s="316">
        <v>57461852</v>
      </c>
      <c r="V456" s="72" t="s">
        <v>1487</v>
      </c>
      <c r="W456" s="455">
        <v>45538</v>
      </c>
      <c r="X456" s="455">
        <v>45538</v>
      </c>
      <c r="Y456" s="456" t="s">
        <v>74</v>
      </c>
      <c r="Z456" s="455">
        <v>45655</v>
      </c>
      <c r="AA456" s="251">
        <f t="shared" si="30"/>
        <v>117</v>
      </c>
      <c r="AB456" s="67">
        <v>0</v>
      </c>
      <c r="AC456" s="75">
        <v>0</v>
      </c>
      <c r="AD456" s="67">
        <v>0</v>
      </c>
      <c r="AE456" s="457" t="s">
        <v>74</v>
      </c>
      <c r="AF456" s="251">
        <f t="shared" si="31"/>
        <v>0</v>
      </c>
      <c r="AG456" s="67">
        <v>0</v>
      </c>
      <c r="AH456" s="67">
        <v>0</v>
      </c>
      <c r="AI456" s="457" t="s">
        <v>74</v>
      </c>
      <c r="AJ456" s="67">
        <v>0</v>
      </c>
      <c r="AK456" s="457" t="s">
        <v>74</v>
      </c>
      <c r="AL456" s="457" t="s">
        <v>74</v>
      </c>
      <c r="AM456" s="188">
        <f t="shared" si="32"/>
        <v>0</v>
      </c>
      <c r="AN456" s="463">
        <f>+K456+AC456-AH456</f>
        <v>15200000</v>
      </c>
      <c r="AO456" s="67" t="s">
        <v>66</v>
      </c>
      <c r="AP456" s="489">
        <v>15200000</v>
      </c>
      <c r="AQ456" s="67" t="s">
        <v>94</v>
      </c>
      <c r="AR456" s="74">
        <v>0</v>
      </c>
      <c r="AS456" s="457" t="s">
        <v>74</v>
      </c>
      <c r="AT456" s="496">
        <f t="shared" si="33"/>
        <v>7600000</v>
      </c>
      <c r="AU456" s="203">
        <v>7600000</v>
      </c>
      <c r="AV456" s="83">
        <f t="shared" si="34"/>
        <v>0.5</v>
      </c>
      <c r="AW456" s="457" t="s">
        <v>74</v>
      </c>
      <c r="AX456" s="74" t="s">
        <v>95</v>
      </c>
      <c r="AY456" s="332" t="s">
        <v>3719</v>
      </c>
      <c r="AZ456" s="68" t="s">
        <v>66</v>
      </c>
      <c r="BA456" s="68" t="s">
        <v>66</v>
      </c>
    </row>
    <row r="457" spans="2:53" s="207" customFormat="1" ht="14.25" customHeight="1" x14ac:dyDescent="0.25">
      <c r="B457" s="68">
        <v>2024</v>
      </c>
      <c r="C457" s="68">
        <v>891780111</v>
      </c>
      <c r="D457" s="88" t="s">
        <v>64</v>
      </c>
      <c r="E457" s="74" t="s">
        <v>3720</v>
      </c>
      <c r="F457" s="332" t="s">
        <v>3721</v>
      </c>
      <c r="G457" s="314">
        <v>0</v>
      </c>
      <c r="H457" s="67" t="s">
        <v>72</v>
      </c>
      <c r="I457" s="68" t="s">
        <v>723</v>
      </c>
      <c r="J457" s="74" t="s">
        <v>3722</v>
      </c>
      <c r="K457" s="203">
        <v>13046667</v>
      </c>
      <c r="L457" s="68" t="s">
        <v>67</v>
      </c>
      <c r="M457" s="72" t="s">
        <v>3723</v>
      </c>
      <c r="N457" s="459">
        <v>1061800766</v>
      </c>
      <c r="O457" s="454">
        <v>757</v>
      </c>
      <c r="P457" s="455">
        <v>45371</v>
      </c>
      <c r="Q457" s="203">
        <v>100000000</v>
      </c>
      <c r="R457" s="455">
        <v>45538</v>
      </c>
      <c r="S457" s="203">
        <f>+K457</f>
        <v>13046667</v>
      </c>
      <c r="T457" s="67" t="s">
        <v>66</v>
      </c>
      <c r="U457" s="86">
        <v>1082851808</v>
      </c>
      <c r="V457" s="72" t="s">
        <v>3701</v>
      </c>
      <c r="W457" s="455">
        <v>45538</v>
      </c>
      <c r="X457" s="455">
        <v>45538</v>
      </c>
      <c r="Y457" s="456" t="s">
        <v>74</v>
      </c>
      <c r="Z457" s="455">
        <v>45641</v>
      </c>
      <c r="AA457" s="251">
        <f t="shared" si="30"/>
        <v>103</v>
      </c>
      <c r="AB457" s="67">
        <v>0</v>
      </c>
      <c r="AC457" s="75">
        <v>0</v>
      </c>
      <c r="AD457" s="67">
        <v>0</v>
      </c>
      <c r="AE457" s="457" t="s">
        <v>74</v>
      </c>
      <c r="AF457" s="251">
        <f t="shared" si="31"/>
        <v>0</v>
      </c>
      <c r="AG457" s="67">
        <v>0</v>
      </c>
      <c r="AH457" s="67">
        <v>0</v>
      </c>
      <c r="AI457" s="457" t="s">
        <v>74</v>
      </c>
      <c r="AJ457" s="67">
        <v>0</v>
      </c>
      <c r="AK457" s="457" t="s">
        <v>74</v>
      </c>
      <c r="AL457" s="457" t="s">
        <v>74</v>
      </c>
      <c r="AM457" s="188">
        <f t="shared" si="32"/>
        <v>0</v>
      </c>
      <c r="AN457" s="463">
        <f>+K457+AC457-AH457</f>
        <v>13046667</v>
      </c>
      <c r="AO457" s="67" t="s">
        <v>66</v>
      </c>
      <c r="AP457" s="489">
        <v>13046667</v>
      </c>
      <c r="AQ457" s="67" t="s">
        <v>94</v>
      </c>
      <c r="AR457" s="74">
        <v>0</v>
      </c>
      <c r="AS457" s="457" t="s">
        <v>74</v>
      </c>
      <c r="AT457" s="496">
        <f t="shared" si="33"/>
        <v>7346648</v>
      </c>
      <c r="AU457" s="203">
        <v>5700019</v>
      </c>
      <c r="AV457" s="83">
        <f t="shared" si="34"/>
        <v>0.56310535096818215</v>
      </c>
      <c r="AW457" s="457" t="s">
        <v>74</v>
      </c>
      <c r="AX457" s="74" t="s">
        <v>95</v>
      </c>
      <c r="AY457" s="332" t="s">
        <v>3724</v>
      </c>
      <c r="AZ457" s="68" t="s">
        <v>66</v>
      </c>
      <c r="BA457" s="68" t="s">
        <v>66</v>
      </c>
    </row>
    <row r="458" spans="2:53" s="207" customFormat="1" ht="14.25" customHeight="1" x14ac:dyDescent="0.25">
      <c r="B458" s="68">
        <v>2024</v>
      </c>
      <c r="C458" s="68">
        <v>891780111</v>
      </c>
      <c r="D458" s="88" t="s">
        <v>64</v>
      </c>
      <c r="E458" s="74" t="s">
        <v>3725</v>
      </c>
      <c r="F458" s="332" t="s">
        <v>3726</v>
      </c>
      <c r="G458" s="314">
        <v>0</v>
      </c>
      <c r="H458" s="67" t="s">
        <v>72</v>
      </c>
      <c r="I458" s="68" t="s">
        <v>723</v>
      </c>
      <c r="J458" s="74" t="s">
        <v>3727</v>
      </c>
      <c r="K458" s="203">
        <v>13933330</v>
      </c>
      <c r="L458" s="68" t="s">
        <v>67</v>
      </c>
      <c r="M458" s="72" t="s">
        <v>3230</v>
      </c>
      <c r="N458" s="459">
        <v>57462496</v>
      </c>
      <c r="O458" s="454">
        <v>39</v>
      </c>
      <c r="P458" s="455">
        <v>45306</v>
      </c>
      <c r="Q458" s="203">
        <v>524300000</v>
      </c>
      <c r="R458" s="455">
        <v>45538</v>
      </c>
      <c r="S458" s="203">
        <f>+K458</f>
        <v>13933330</v>
      </c>
      <c r="T458" s="67" t="s">
        <v>66</v>
      </c>
      <c r="U458" s="86">
        <v>39049658</v>
      </c>
      <c r="V458" s="72" t="s">
        <v>2429</v>
      </c>
      <c r="W458" s="455">
        <v>45538</v>
      </c>
      <c r="X458" s="455">
        <v>45538</v>
      </c>
      <c r="Y458" s="456" t="s">
        <v>74</v>
      </c>
      <c r="Z458" s="455">
        <v>45646</v>
      </c>
      <c r="AA458" s="251">
        <f t="shared" si="30"/>
        <v>108</v>
      </c>
      <c r="AB458" s="67">
        <v>0</v>
      </c>
      <c r="AC458" s="75">
        <v>0</v>
      </c>
      <c r="AD458" s="67">
        <v>0</v>
      </c>
      <c r="AE458" s="457" t="s">
        <v>74</v>
      </c>
      <c r="AF458" s="251">
        <f t="shared" si="31"/>
        <v>0</v>
      </c>
      <c r="AG458" s="67">
        <v>0</v>
      </c>
      <c r="AH458" s="67">
        <v>0</v>
      </c>
      <c r="AI458" s="457" t="s">
        <v>74</v>
      </c>
      <c r="AJ458" s="67">
        <v>0</v>
      </c>
      <c r="AK458" s="457" t="s">
        <v>74</v>
      </c>
      <c r="AL458" s="457" t="s">
        <v>74</v>
      </c>
      <c r="AM458" s="188">
        <f t="shared" si="32"/>
        <v>0</v>
      </c>
      <c r="AN458" s="463">
        <f>+K458+AC458-AH458</f>
        <v>13933330</v>
      </c>
      <c r="AO458" s="67" t="s">
        <v>66</v>
      </c>
      <c r="AP458" s="489">
        <v>13933330</v>
      </c>
      <c r="AQ458" s="67" t="s">
        <v>94</v>
      </c>
      <c r="AR458" s="74">
        <v>0</v>
      </c>
      <c r="AS458" s="457" t="s">
        <v>74</v>
      </c>
      <c r="AT458" s="496">
        <f t="shared" si="33"/>
        <v>7600000</v>
      </c>
      <c r="AU458" s="203">
        <v>6333330</v>
      </c>
      <c r="AV458" s="83">
        <f t="shared" si="34"/>
        <v>0.54545467594609476</v>
      </c>
      <c r="AW458" s="457" t="s">
        <v>74</v>
      </c>
      <c r="AX458" s="74" t="s">
        <v>95</v>
      </c>
      <c r="AY458" s="332" t="s">
        <v>3728</v>
      </c>
      <c r="AZ458" s="68" t="s">
        <v>66</v>
      </c>
      <c r="BA458" s="68" t="s">
        <v>66</v>
      </c>
    </row>
    <row r="459" spans="2:53" s="207" customFormat="1" ht="14.25" customHeight="1" x14ac:dyDescent="0.25">
      <c r="B459" s="68">
        <v>2024</v>
      </c>
      <c r="C459" s="68">
        <v>891780111</v>
      </c>
      <c r="D459" s="88" t="s">
        <v>64</v>
      </c>
      <c r="E459" s="74" t="s">
        <v>3729</v>
      </c>
      <c r="F459" s="332" t="s">
        <v>3730</v>
      </c>
      <c r="G459" s="314">
        <v>0</v>
      </c>
      <c r="H459" s="67" t="s">
        <v>72</v>
      </c>
      <c r="I459" s="68" t="s">
        <v>723</v>
      </c>
      <c r="J459" s="74" t="s">
        <v>3731</v>
      </c>
      <c r="K459" s="203">
        <v>40579700</v>
      </c>
      <c r="L459" s="68" t="s">
        <v>67</v>
      </c>
      <c r="M459" s="72" t="s">
        <v>2619</v>
      </c>
      <c r="N459" s="459">
        <v>1082968357</v>
      </c>
      <c r="O459" s="454">
        <v>1913</v>
      </c>
      <c r="P459" s="455">
        <v>45525</v>
      </c>
      <c r="Q459" s="203">
        <v>185020662</v>
      </c>
      <c r="R459" s="455">
        <v>45539</v>
      </c>
      <c r="S459" s="203">
        <f>+K459</f>
        <v>40579700</v>
      </c>
      <c r="T459" s="67" t="s">
        <v>66</v>
      </c>
      <c r="U459" s="86">
        <v>85462025</v>
      </c>
      <c r="V459" s="72" t="s">
        <v>2620</v>
      </c>
      <c r="W459" s="455">
        <v>45539</v>
      </c>
      <c r="X459" s="455">
        <v>45539</v>
      </c>
      <c r="Y459" s="456" t="s">
        <v>74</v>
      </c>
      <c r="Z459" s="455">
        <v>45777</v>
      </c>
      <c r="AA459" s="251">
        <f t="shared" si="30"/>
        <v>238</v>
      </c>
      <c r="AB459" s="67">
        <v>0</v>
      </c>
      <c r="AC459" s="75">
        <v>0</v>
      </c>
      <c r="AD459" s="67">
        <v>0</v>
      </c>
      <c r="AE459" s="457" t="s">
        <v>74</v>
      </c>
      <c r="AF459" s="251">
        <f t="shared" si="31"/>
        <v>0</v>
      </c>
      <c r="AG459" s="67">
        <v>0</v>
      </c>
      <c r="AH459" s="67">
        <v>0</v>
      </c>
      <c r="AI459" s="457" t="s">
        <v>74</v>
      </c>
      <c r="AJ459" s="67">
        <v>0</v>
      </c>
      <c r="AK459" s="457" t="s">
        <v>74</v>
      </c>
      <c r="AL459" s="457" t="s">
        <v>74</v>
      </c>
      <c r="AM459" s="188">
        <f t="shared" si="32"/>
        <v>0</v>
      </c>
      <c r="AN459" s="463">
        <f>+K459+AC459-AH459</f>
        <v>40579700</v>
      </c>
      <c r="AO459" s="67" t="s">
        <v>94</v>
      </c>
      <c r="AP459" s="489">
        <v>0</v>
      </c>
      <c r="AQ459" s="67" t="s">
        <v>94</v>
      </c>
      <c r="AR459" s="74">
        <v>0</v>
      </c>
      <c r="AS459" s="457" t="s">
        <v>74</v>
      </c>
      <c r="AT459" s="496">
        <f t="shared" si="33"/>
        <v>16730875</v>
      </c>
      <c r="AU459" s="203">
        <v>23848825</v>
      </c>
      <c r="AV459" s="83">
        <f t="shared" si="34"/>
        <v>0.41229666557416639</v>
      </c>
      <c r="AW459" s="457" t="s">
        <v>74</v>
      </c>
      <c r="AX459" s="74" t="s">
        <v>95</v>
      </c>
      <c r="AY459" s="332" t="s">
        <v>3732</v>
      </c>
      <c r="AZ459" s="68" t="s">
        <v>66</v>
      </c>
      <c r="BA459" s="68" t="s">
        <v>66</v>
      </c>
    </row>
    <row r="460" spans="2:53" s="207" customFormat="1" ht="14.25" customHeight="1" x14ac:dyDescent="0.25">
      <c r="B460" s="68">
        <v>2024</v>
      </c>
      <c r="C460" s="68">
        <v>891780111</v>
      </c>
      <c r="D460" s="88" t="s">
        <v>64</v>
      </c>
      <c r="E460" s="74" t="s">
        <v>3733</v>
      </c>
      <c r="F460" s="332" t="s">
        <v>3734</v>
      </c>
      <c r="G460" s="314">
        <v>0</v>
      </c>
      <c r="H460" s="67" t="s">
        <v>72</v>
      </c>
      <c r="I460" s="68" t="s">
        <v>723</v>
      </c>
      <c r="J460" s="74" t="s">
        <v>3735</v>
      </c>
      <c r="K460" s="203">
        <v>3100000</v>
      </c>
      <c r="L460" s="68" t="s">
        <v>67</v>
      </c>
      <c r="M460" s="72" t="s">
        <v>3736</v>
      </c>
      <c r="N460" s="459">
        <v>1082941227</v>
      </c>
      <c r="O460" s="454">
        <v>35</v>
      </c>
      <c r="P460" s="455">
        <v>45306</v>
      </c>
      <c r="Q460" s="203">
        <v>807300000</v>
      </c>
      <c r="R460" s="455">
        <v>45540</v>
      </c>
      <c r="S460" s="203">
        <f>+K460</f>
        <v>3100000</v>
      </c>
      <c r="T460" s="67" t="s">
        <v>66</v>
      </c>
      <c r="U460" s="316">
        <v>36669284</v>
      </c>
      <c r="V460" s="72" t="s">
        <v>1505</v>
      </c>
      <c r="W460" s="455">
        <v>45540</v>
      </c>
      <c r="X460" s="455">
        <v>45540</v>
      </c>
      <c r="Y460" s="456" t="s">
        <v>74</v>
      </c>
      <c r="Z460" s="455">
        <v>45569</v>
      </c>
      <c r="AA460" s="251">
        <f t="shared" si="30"/>
        <v>29</v>
      </c>
      <c r="AB460" s="67">
        <v>0</v>
      </c>
      <c r="AC460" s="75">
        <v>0</v>
      </c>
      <c r="AD460" s="67">
        <v>0</v>
      </c>
      <c r="AE460" s="457" t="s">
        <v>74</v>
      </c>
      <c r="AF460" s="251">
        <f t="shared" si="31"/>
        <v>0</v>
      </c>
      <c r="AG460" s="67">
        <v>0</v>
      </c>
      <c r="AH460" s="67">
        <v>0</v>
      </c>
      <c r="AI460" s="457" t="s">
        <v>74</v>
      </c>
      <c r="AJ460" s="67">
        <v>0</v>
      </c>
      <c r="AK460" s="457" t="s">
        <v>74</v>
      </c>
      <c r="AL460" s="457" t="s">
        <v>74</v>
      </c>
      <c r="AM460" s="188">
        <f t="shared" si="32"/>
        <v>0</v>
      </c>
      <c r="AN460" s="463">
        <f>+K460+AC460-AH460</f>
        <v>3100000</v>
      </c>
      <c r="AO460" s="67" t="s">
        <v>66</v>
      </c>
      <c r="AP460" s="489">
        <v>3100000</v>
      </c>
      <c r="AQ460" s="67" t="s">
        <v>94</v>
      </c>
      <c r="AR460" s="74">
        <v>0</v>
      </c>
      <c r="AS460" s="457" t="s">
        <v>74</v>
      </c>
      <c r="AT460" s="496">
        <f t="shared" si="33"/>
        <v>3100000</v>
      </c>
      <c r="AU460" s="203">
        <v>0</v>
      </c>
      <c r="AV460" s="83">
        <f t="shared" si="34"/>
        <v>1</v>
      </c>
      <c r="AW460" s="457" t="s">
        <v>74</v>
      </c>
      <c r="AX460" s="74" t="s">
        <v>95</v>
      </c>
      <c r="AY460" s="332" t="s">
        <v>3737</v>
      </c>
      <c r="AZ460" s="68" t="s">
        <v>66</v>
      </c>
      <c r="BA460" s="68" t="s">
        <v>66</v>
      </c>
    </row>
    <row r="461" spans="2:53" s="207" customFormat="1" ht="14.25" customHeight="1" x14ac:dyDescent="0.25">
      <c r="B461" s="68">
        <v>2024</v>
      </c>
      <c r="C461" s="68">
        <v>891780111</v>
      </c>
      <c r="D461" s="88" t="s">
        <v>64</v>
      </c>
      <c r="E461" s="74" t="s">
        <v>3738</v>
      </c>
      <c r="F461" s="332" t="s">
        <v>3739</v>
      </c>
      <c r="G461" s="314">
        <v>0</v>
      </c>
      <c r="H461" s="67" t="s">
        <v>72</v>
      </c>
      <c r="I461" s="68" t="s">
        <v>723</v>
      </c>
      <c r="J461" s="74" t="s">
        <v>3740</v>
      </c>
      <c r="K461" s="203">
        <v>9426667</v>
      </c>
      <c r="L461" s="68" t="s">
        <v>67</v>
      </c>
      <c r="M461" s="72" t="s">
        <v>3741</v>
      </c>
      <c r="N461" s="459">
        <v>1082922651</v>
      </c>
      <c r="O461" s="454">
        <v>35</v>
      </c>
      <c r="P461" s="455">
        <v>45306</v>
      </c>
      <c r="Q461" s="203">
        <v>807300000</v>
      </c>
      <c r="R461" s="455">
        <v>45540</v>
      </c>
      <c r="S461" s="203">
        <f>+K461</f>
        <v>9426667</v>
      </c>
      <c r="T461" s="67" t="s">
        <v>66</v>
      </c>
      <c r="U461" s="316">
        <v>36669284</v>
      </c>
      <c r="V461" s="72" t="s">
        <v>1505</v>
      </c>
      <c r="W461" s="455">
        <v>45540</v>
      </c>
      <c r="X461" s="455">
        <v>45540</v>
      </c>
      <c r="Y461" s="456" t="s">
        <v>74</v>
      </c>
      <c r="Z461" s="455">
        <v>45641</v>
      </c>
      <c r="AA461" s="251">
        <f t="shared" si="30"/>
        <v>101</v>
      </c>
      <c r="AB461" s="67">
        <v>0</v>
      </c>
      <c r="AC461" s="75">
        <v>0</v>
      </c>
      <c r="AD461" s="67">
        <v>0</v>
      </c>
      <c r="AE461" s="457" t="s">
        <v>74</v>
      </c>
      <c r="AF461" s="251">
        <f t="shared" si="31"/>
        <v>0</v>
      </c>
      <c r="AG461" s="67">
        <v>0</v>
      </c>
      <c r="AH461" s="67">
        <v>0</v>
      </c>
      <c r="AI461" s="457" t="s">
        <v>74</v>
      </c>
      <c r="AJ461" s="67">
        <v>0</v>
      </c>
      <c r="AK461" s="457" t="s">
        <v>74</v>
      </c>
      <c r="AL461" s="457" t="s">
        <v>74</v>
      </c>
      <c r="AM461" s="188">
        <f t="shared" si="32"/>
        <v>0</v>
      </c>
      <c r="AN461" s="463">
        <f>+K461+AC461-AH461</f>
        <v>9426667</v>
      </c>
      <c r="AO461" s="67" t="s">
        <v>66</v>
      </c>
      <c r="AP461" s="489">
        <v>9426667</v>
      </c>
      <c r="AQ461" s="67" t="s">
        <v>94</v>
      </c>
      <c r="AR461" s="74">
        <v>0</v>
      </c>
      <c r="AS461" s="457" t="s">
        <v>74</v>
      </c>
      <c r="AT461" s="496">
        <f t="shared" si="33"/>
        <v>5226667</v>
      </c>
      <c r="AU461" s="203">
        <v>4200000</v>
      </c>
      <c r="AV461" s="83">
        <f t="shared" si="34"/>
        <v>0.55445546129931178</v>
      </c>
      <c r="AW461" s="457" t="s">
        <v>74</v>
      </c>
      <c r="AX461" s="74" t="s">
        <v>95</v>
      </c>
      <c r="AY461" s="332" t="s">
        <v>3742</v>
      </c>
      <c r="AZ461" s="68" t="s">
        <v>66</v>
      </c>
      <c r="BA461" s="68" t="s">
        <v>66</v>
      </c>
    </row>
    <row r="462" spans="2:53" s="207" customFormat="1" ht="14.25" customHeight="1" x14ac:dyDescent="0.25">
      <c r="B462" s="68">
        <v>2024</v>
      </c>
      <c r="C462" s="68">
        <v>891780111</v>
      </c>
      <c r="D462" s="88" t="s">
        <v>64</v>
      </c>
      <c r="E462" s="74" t="s">
        <v>3743</v>
      </c>
      <c r="F462" s="332" t="s">
        <v>3744</v>
      </c>
      <c r="G462" s="314">
        <v>0</v>
      </c>
      <c r="H462" s="67" t="s">
        <v>72</v>
      </c>
      <c r="I462" s="68" t="s">
        <v>723</v>
      </c>
      <c r="J462" s="74" t="s">
        <v>3745</v>
      </c>
      <c r="K462" s="203">
        <v>4000000</v>
      </c>
      <c r="L462" s="68" t="s">
        <v>67</v>
      </c>
      <c r="M462" s="72" t="s">
        <v>3746</v>
      </c>
      <c r="N462" s="459">
        <v>1052958257</v>
      </c>
      <c r="O462" s="454">
        <v>35</v>
      </c>
      <c r="P462" s="455">
        <v>45306</v>
      </c>
      <c r="Q462" s="203">
        <v>807300000</v>
      </c>
      <c r="R462" s="455">
        <v>45541</v>
      </c>
      <c r="S462" s="203">
        <f>+K462</f>
        <v>4000000</v>
      </c>
      <c r="T462" s="67" t="s">
        <v>66</v>
      </c>
      <c r="U462" s="316">
        <v>36669284</v>
      </c>
      <c r="V462" s="72" t="s">
        <v>1505</v>
      </c>
      <c r="W462" s="455">
        <v>45541</v>
      </c>
      <c r="X462" s="455">
        <v>45541</v>
      </c>
      <c r="Y462" s="456" t="s">
        <v>74</v>
      </c>
      <c r="Z462" s="455">
        <v>45570</v>
      </c>
      <c r="AA462" s="251">
        <f t="shared" si="30"/>
        <v>29</v>
      </c>
      <c r="AB462" s="67">
        <v>0</v>
      </c>
      <c r="AC462" s="75">
        <v>0</v>
      </c>
      <c r="AD462" s="67">
        <v>0</v>
      </c>
      <c r="AE462" s="457" t="s">
        <v>74</v>
      </c>
      <c r="AF462" s="251">
        <f t="shared" si="31"/>
        <v>0</v>
      </c>
      <c r="AG462" s="67">
        <v>0</v>
      </c>
      <c r="AH462" s="67">
        <v>0</v>
      </c>
      <c r="AI462" s="457" t="s">
        <v>74</v>
      </c>
      <c r="AJ462" s="67">
        <v>0</v>
      </c>
      <c r="AK462" s="457" t="s">
        <v>74</v>
      </c>
      <c r="AL462" s="457" t="s">
        <v>74</v>
      </c>
      <c r="AM462" s="188">
        <f t="shared" si="32"/>
        <v>0</v>
      </c>
      <c r="AN462" s="463">
        <f>+K462+AC462-AH462</f>
        <v>4000000</v>
      </c>
      <c r="AO462" s="67" t="s">
        <v>66</v>
      </c>
      <c r="AP462" s="489">
        <v>4000000</v>
      </c>
      <c r="AQ462" s="67" t="s">
        <v>94</v>
      </c>
      <c r="AR462" s="74">
        <v>0</v>
      </c>
      <c r="AS462" s="457" t="s">
        <v>74</v>
      </c>
      <c r="AT462" s="496">
        <f t="shared" si="33"/>
        <v>4000000</v>
      </c>
      <c r="AU462" s="203">
        <v>0</v>
      </c>
      <c r="AV462" s="83">
        <f t="shared" si="34"/>
        <v>1</v>
      </c>
      <c r="AW462" s="457" t="s">
        <v>74</v>
      </c>
      <c r="AX462" s="74" t="s">
        <v>95</v>
      </c>
      <c r="AY462" s="332" t="s">
        <v>3747</v>
      </c>
      <c r="AZ462" s="68" t="s">
        <v>66</v>
      </c>
      <c r="BA462" s="68" t="s">
        <v>66</v>
      </c>
    </row>
    <row r="463" spans="2:53" s="207" customFormat="1" ht="14.25" customHeight="1" x14ac:dyDescent="0.25">
      <c r="B463" s="68">
        <v>2024</v>
      </c>
      <c r="C463" s="68">
        <v>891780111</v>
      </c>
      <c r="D463" s="88" t="s">
        <v>64</v>
      </c>
      <c r="E463" s="74" t="s">
        <v>3748</v>
      </c>
      <c r="F463" s="332" t="s">
        <v>3749</v>
      </c>
      <c r="G463" s="314">
        <v>0</v>
      </c>
      <c r="H463" s="67" t="s">
        <v>72</v>
      </c>
      <c r="I463" s="68" t="s">
        <v>723</v>
      </c>
      <c r="J463" s="74" t="s">
        <v>3750</v>
      </c>
      <c r="K463" s="203">
        <v>14440000</v>
      </c>
      <c r="L463" s="68" t="s">
        <v>67</v>
      </c>
      <c r="M463" s="72" t="s">
        <v>3751</v>
      </c>
      <c r="N463" s="459">
        <v>1082966865</v>
      </c>
      <c r="O463" s="454">
        <v>35</v>
      </c>
      <c r="P463" s="455">
        <v>45306</v>
      </c>
      <c r="Q463" s="203">
        <v>807300000</v>
      </c>
      <c r="R463" s="455">
        <v>45544</v>
      </c>
      <c r="S463" s="203">
        <f>+K463</f>
        <v>14440000</v>
      </c>
      <c r="T463" s="67" t="s">
        <v>66</v>
      </c>
      <c r="U463" s="316">
        <v>57461852</v>
      </c>
      <c r="V463" s="72" t="s">
        <v>1487</v>
      </c>
      <c r="W463" s="455">
        <v>45544</v>
      </c>
      <c r="X463" s="455">
        <v>45544</v>
      </c>
      <c r="Y463" s="456" t="s">
        <v>74</v>
      </c>
      <c r="Z463" s="455">
        <v>45653</v>
      </c>
      <c r="AA463" s="251">
        <f t="shared" si="30"/>
        <v>109</v>
      </c>
      <c r="AB463" s="67">
        <v>0</v>
      </c>
      <c r="AC463" s="75">
        <v>0</v>
      </c>
      <c r="AD463" s="67">
        <v>0</v>
      </c>
      <c r="AE463" s="457" t="s">
        <v>74</v>
      </c>
      <c r="AF463" s="251">
        <f t="shared" si="31"/>
        <v>0</v>
      </c>
      <c r="AG463" s="67">
        <v>0</v>
      </c>
      <c r="AH463" s="67">
        <v>0</v>
      </c>
      <c r="AI463" s="457" t="s">
        <v>74</v>
      </c>
      <c r="AJ463" s="67">
        <v>0</v>
      </c>
      <c r="AK463" s="457" t="s">
        <v>74</v>
      </c>
      <c r="AL463" s="457" t="s">
        <v>74</v>
      </c>
      <c r="AM463" s="188">
        <f t="shared" si="32"/>
        <v>0</v>
      </c>
      <c r="AN463" s="463">
        <f>+K463+AC463-AH463</f>
        <v>14440000</v>
      </c>
      <c r="AO463" s="67" t="s">
        <v>66</v>
      </c>
      <c r="AP463" s="489">
        <v>14440000</v>
      </c>
      <c r="AQ463" s="67" t="s">
        <v>94</v>
      </c>
      <c r="AR463" s="74">
        <v>0</v>
      </c>
      <c r="AS463" s="457" t="s">
        <v>74</v>
      </c>
      <c r="AT463" s="496">
        <f t="shared" si="33"/>
        <v>6840000</v>
      </c>
      <c r="AU463" s="203">
        <v>7600000</v>
      </c>
      <c r="AV463" s="83">
        <f t="shared" si="34"/>
        <v>0.47368421052631576</v>
      </c>
      <c r="AW463" s="457" t="s">
        <v>74</v>
      </c>
      <c r="AX463" s="74" t="s">
        <v>95</v>
      </c>
      <c r="AY463" s="332" t="s">
        <v>3752</v>
      </c>
      <c r="AZ463" s="68" t="s">
        <v>66</v>
      </c>
      <c r="BA463" s="68" t="s">
        <v>66</v>
      </c>
    </row>
    <row r="464" spans="2:53" s="207" customFormat="1" ht="14.25" customHeight="1" x14ac:dyDescent="0.25">
      <c r="B464" s="68">
        <v>2024</v>
      </c>
      <c r="C464" s="68">
        <v>891780111</v>
      </c>
      <c r="D464" s="88" t="s">
        <v>64</v>
      </c>
      <c r="E464" s="74" t="s">
        <v>3753</v>
      </c>
      <c r="F464" s="332" t="s">
        <v>3754</v>
      </c>
      <c r="G464" s="314">
        <v>0</v>
      </c>
      <c r="H464" s="67" t="s">
        <v>72</v>
      </c>
      <c r="I464" s="68" t="s">
        <v>723</v>
      </c>
      <c r="J464" s="74" t="s">
        <v>3755</v>
      </c>
      <c r="K464" s="203">
        <v>9600000</v>
      </c>
      <c r="L464" s="68" t="s">
        <v>67</v>
      </c>
      <c r="M464" s="72" t="s">
        <v>3450</v>
      </c>
      <c r="N464" s="459">
        <v>1082957323</v>
      </c>
      <c r="O464" s="454">
        <v>883</v>
      </c>
      <c r="P464" s="455">
        <v>45391</v>
      </c>
      <c r="Q464" s="203">
        <v>73900000</v>
      </c>
      <c r="R464" s="455">
        <v>45545</v>
      </c>
      <c r="S464" s="203">
        <f>+K464</f>
        <v>9600000</v>
      </c>
      <c r="T464" s="67" t="s">
        <v>66</v>
      </c>
      <c r="U464" s="86">
        <v>57466781</v>
      </c>
      <c r="V464" s="72" t="s">
        <v>3756</v>
      </c>
      <c r="W464" s="455">
        <v>45545</v>
      </c>
      <c r="X464" s="455">
        <v>45545</v>
      </c>
      <c r="Y464" s="456" t="s">
        <v>74</v>
      </c>
      <c r="Z464" s="455">
        <v>45635</v>
      </c>
      <c r="AA464" s="251">
        <f t="shared" si="30"/>
        <v>90</v>
      </c>
      <c r="AB464" s="67">
        <v>0</v>
      </c>
      <c r="AC464" s="75">
        <v>0</v>
      </c>
      <c r="AD464" s="67">
        <v>0</v>
      </c>
      <c r="AE464" s="457" t="s">
        <v>74</v>
      </c>
      <c r="AF464" s="251">
        <f t="shared" si="31"/>
        <v>0</v>
      </c>
      <c r="AG464" s="67">
        <v>0</v>
      </c>
      <c r="AH464" s="67">
        <v>0</v>
      </c>
      <c r="AI464" s="457" t="s">
        <v>74</v>
      </c>
      <c r="AJ464" s="67">
        <v>0</v>
      </c>
      <c r="AK464" s="457" t="s">
        <v>74</v>
      </c>
      <c r="AL464" s="457" t="s">
        <v>74</v>
      </c>
      <c r="AM464" s="188">
        <f t="shared" si="32"/>
        <v>0</v>
      </c>
      <c r="AN464" s="463">
        <f>+K464+AC464-AH464</f>
        <v>9600000</v>
      </c>
      <c r="AO464" s="67" t="s">
        <v>66</v>
      </c>
      <c r="AP464" s="489">
        <v>9600000</v>
      </c>
      <c r="AQ464" s="67" t="s">
        <v>94</v>
      </c>
      <c r="AR464" s="74">
        <v>0</v>
      </c>
      <c r="AS464" s="457" t="s">
        <v>74</v>
      </c>
      <c r="AT464" s="496">
        <f t="shared" si="33"/>
        <v>3200000</v>
      </c>
      <c r="AU464" s="203">
        <v>6400000</v>
      </c>
      <c r="AV464" s="83">
        <f t="shared" si="34"/>
        <v>0.33333333333333331</v>
      </c>
      <c r="AW464" s="457" t="s">
        <v>74</v>
      </c>
      <c r="AX464" s="74" t="s">
        <v>95</v>
      </c>
      <c r="AY464" s="332" t="s">
        <v>3757</v>
      </c>
      <c r="AZ464" s="68" t="s">
        <v>66</v>
      </c>
      <c r="BA464" s="68" t="s">
        <v>66</v>
      </c>
    </row>
    <row r="465" spans="2:53" s="207" customFormat="1" ht="14.25" customHeight="1" x14ac:dyDescent="0.25">
      <c r="B465" s="68">
        <v>2024</v>
      </c>
      <c r="C465" s="68">
        <v>891780111</v>
      </c>
      <c r="D465" s="88" t="s">
        <v>64</v>
      </c>
      <c r="E465" s="74" t="s">
        <v>3758</v>
      </c>
      <c r="F465" s="332" t="s">
        <v>3759</v>
      </c>
      <c r="G465" s="314">
        <v>2023000100072</v>
      </c>
      <c r="H465" s="67" t="s">
        <v>72</v>
      </c>
      <c r="I465" s="68" t="s">
        <v>1521</v>
      </c>
      <c r="J465" s="74" t="s">
        <v>3760</v>
      </c>
      <c r="K465" s="203">
        <v>12480000</v>
      </c>
      <c r="L465" s="68" t="s">
        <v>67</v>
      </c>
      <c r="M465" s="72" t="s">
        <v>3761</v>
      </c>
      <c r="N465" s="459">
        <v>1083047516</v>
      </c>
      <c r="O465" s="454">
        <v>174</v>
      </c>
      <c r="P465" s="455">
        <v>45335</v>
      </c>
      <c r="Q465" s="203">
        <v>2122162432</v>
      </c>
      <c r="R465" s="455">
        <v>45546</v>
      </c>
      <c r="S465" s="203">
        <f>+K465</f>
        <v>12480000</v>
      </c>
      <c r="T465" s="67" t="s">
        <v>66</v>
      </c>
      <c r="U465" s="316">
        <v>16078654</v>
      </c>
      <c r="V465" s="72" t="s">
        <v>1524</v>
      </c>
      <c r="W465" s="455">
        <v>45546</v>
      </c>
      <c r="X465" s="455">
        <v>45546</v>
      </c>
      <c r="Y465" s="456" t="s">
        <v>74</v>
      </c>
      <c r="Z465" s="455">
        <v>45716</v>
      </c>
      <c r="AA465" s="251">
        <f t="shared" si="30"/>
        <v>170</v>
      </c>
      <c r="AB465" s="67">
        <v>0</v>
      </c>
      <c r="AC465" s="75">
        <v>0</v>
      </c>
      <c r="AD465" s="67">
        <v>0</v>
      </c>
      <c r="AE465" s="457" t="s">
        <v>74</v>
      </c>
      <c r="AF465" s="251">
        <f t="shared" si="31"/>
        <v>0</v>
      </c>
      <c r="AG465" s="67">
        <v>0</v>
      </c>
      <c r="AH465" s="67">
        <v>0</v>
      </c>
      <c r="AI465" s="457" t="s">
        <v>74</v>
      </c>
      <c r="AJ465" s="67">
        <v>0</v>
      </c>
      <c r="AK465" s="457" t="s">
        <v>74</v>
      </c>
      <c r="AL465" s="457" t="s">
        <v>74</v>
      </c>
      <c r="AM465" s="188">
        <f t="shared" si="32"/>
        <v>0</v>
      </c>
      <c r="AN465" s="463">
        <f>+K465+AC465-AH465</f>
        <v>12480000</v>
      </c>
      <c r="AO465" s="67" t="s">
        <v>66</v>
      </c>
      <c r="AP465" s="489">
        <v>12480000</v>
      </c>
      <c r="AQ465" s="67" t="s">
        <v>94</v>
      </c>
      <c r="AR465" s="74">
        <v>0</v>
      </c>
      <c r="AS465" s="457" t="s">
        <v>74</v>
      </c>
      <c r="AT465" s="496">
        <f t="shared" si="33"/>
        <v>2080000</v>
      </c>
      <c r="AU465" s="203">
        <v>10400000</v>
      </c>
      <c r="AV465" s="83">
        <f t="shared" si="34"/>
        <v>0.16666666666666666</v>
      </c>
      <c r="AW465" s="457" t="s">
        <v>74</v>
      </c>
      <c r="AX465" s="74" t="s">
        <v>95</v>
      </c>
      <c r="AY465" s="332" t="s">
        <v>3762</v>
      </c>
      <c r="AZ465" s="68" t="s">
        <v>66</v>
      </c>
      <c r="BA465" s="68" t="s">
        <v>66</v>
      </c>
    </row>
    <row r="466" spans="2:53" s="207" customFormat="1" ht="14.25" customHeight="1" x14ac:dyDescent="0.25">
      <c r="B466" s="68">
        <v>2024</v>
      </c>
      <c r="C466" s="68">
        <v>891780111</v>
      </c>
      <c r="D466" s="88" t="s">
        <v>64</v>
      </c>
      <c r="E466" s="74" t="s">
        <v>3763</v>
      </c>
      <c r="F466" s="332" t="s">
        <v>3764</v>
      </c>
      <c r="G466" s="314">
        <v>0</v>
      </c>
      <c r="H466" s="67" t="s">
        <v>72</v>
      </c>
      <c r="I466" s="68" t="s">
        <v>723</v>
      </c>
      <c r="J466" s="74" t="s">
        <v>3765</v>
      </c>
      <c r="K466" s="203">
        <v>25677799</v>
      </c>
      <c r="L466" s="68" t="s">
        <v>67</v>
      </c>
      <c r="M466" s="72" t="s">
        <v>3766</v>
      </c>
      <c r="N466" s="459">
        <v>1082998052</v>
      </c>
      <c r="O466" s="454">
        <v>442</v>
      </c>
      <c r="P466" s="455">
        <v>45344</v>
      </c>
      <c r="Q466" s="203">
        <v>234891482</v>
      </c>
      <c r="R466" s="455">
        <v>45548</v>
      </c>
      <c r="S466" s="203">
        <f>+K466</f>
        <v>25677799</v>
      </c>
      <c r="T466" s="67" t="s">
        <v>66</v>
      </c>
      <c r="U466" s="86">
        <v>51913961</v>
      </c>
      <c r="V466" s="72" t="s">
        <v>1716</v>
      </c>
      <c r="W466" s="455">
        <v>45548</v>
      </c>
      <c r="X466" s="455">
        <v>45548</v>
      </c>
      <c r="Y466" s="456" t="s">
        <v>74</v>
      </c>
      <c r="Z466" s="455">
        <v>45728</v>
      </c>
      <c r="AA466" s="251">
        <f t="shared" si="30"/>
        <v>180</v>
      </c>
      <c r="AB466" s="67">
        <v>0</v>
      </c>
      <c r="AC466" s="75">
        <v>0</v>
      </c>
      <c r="AD466" s="67">
        <v>0</v>
      </c>
      <c r="AE466" s="457" t="s">
        <v>74</v>
      </c>
      <c r="AF466" s="251">
        <f t="shared" si="31"/>
        <v>0</v>
      </c>
      <c r="AG466" s="67">
        <v>0</v>
      </c>
      <c r="AH466" s="67">
        <v>0</v>
      </c>
      <c r="AI466" s="457" t="s">
        <v>74</v>
      </c>
      <c r="AJ466" s="67">
        <v>0</v>
      </c>
      <c r="AK466" s="457" t="s">
        <v>74</v>
      </c>
      <c r="AL466" s="457" t="s">
        <v>74</v>
      </c>
      <c r="AM466" s="188">
        <f t="shared" si="32"/>
        <v>0</v>
      </c>
      <c r="AN466" s="463">
        <f>+K466+AC466-AH466</f>
        <v>25677799</v>
      </c>
      <c r="AO466" s="67" t="s">
        <v>94</v>
      </c>
      <c r="AP466" s="489">
        <v>0</v>
      </c>
      <c r="AQ466" s="67" t="s">
        <v>94</v>
      </c>
      <c r="AR466" s="74">
        <v>0</v>
      </c>
      <c r="AS466" s="457" t="s">
        <v>74</v>
      </c>
      <c r="AT466" s="496">
        <f t="shared" si="33"/>
        <v>0</v>
      </c>
      <c r="AU466" s="203">
        <v>25677799</v>
      </c>
      <c r="AV466" s="83">
        <f t="shared" si="34"/>
        <v>0</v>
      </c>
      <c r="AW466" s="457" t="s">
        <v>74</v>
      </c>
      <c r="AX466" s="74" t="s">
        <v>95</v>
      </c>
      <c r="AY466" s="332" t="s">
        <v>3767</v>
      </c>
      <c r="AZ466" s="68" t="s">
        <v>66</v>
      </c>
      <c r="BA466" s="68" t="s">
        <v>66</v>
      </c>
    </row>
    <row r="467" spans="2:53" s="207" customFormat="1" ht="14.25" customHeight="1" x14ac:dyDescent="0.25">
      <c r="B467" s="68">
        <v>2024</v>
      </c>
      <c r="C467" s="68">
        <v>891780111</v>
      </c>
      <c r="D467" s="88" t="s">
        <v>64</v>
      </c>
      <c r="E467" s="74" t="s">
        <v>3768</v>
      </c>
      <c r="F467" s="332" t="s">
        <v>3769</v>
      </c>
      <c r="G467" s="314">
        <v>0</v>
      </c>
      <c r="H467" s="67" t="s">
        <v>72</v>
      </c>
      <c r="I467" s="68" t="s">
        <v>723</v>
      </c>
      <c r="J467" s="74" t="s">
        <v>3770</v>
      </c>
      <c r="K467" s="203">
        <v>27255800</v>
      </c>
      <c r="L467" s="68" t="s">
        <v>67</v>
      </c>
      <c r="M467" s="72" t="s">
        <v>2795</v>
      </c>
      <c r="N467" s="459">
        <v>79395471</v>
      </c>
      <c r="O467" s="454">
        <v>1913</v>
      </c>
      <c r="P467" s="455">
        <v>45525</v>
      </c>
      <c r="Q467" s="203">
        <v>185020662</v>
      </c>
      <c r="R467" s="455">
        <v>45548</v>
      </c>
      <c r="S467" s="203">
        <f>+K467</f>
        <v>27255800</v>
      </c>
      <c r="T467" s="67" t="s">
        <v>66</v>
      </c>
      <c r="U467" s="86">
        <v>85462025</v>
      </c>
      <c r="V467" s="72" t="s">
        <v>2620</v>
      </c>
      <c r="W467" s="455">
        <v>45548</v>
      </c>
      <c r="X467" s="455">
        <v>45548</v>
      </c>
      <c r="Y467" s="456" t="s">
        <v>74</v>
      </c>
      <c r="Z467" s="455">
        <v>45805</v>
      </c>
      <c r="AA467" s="251">
        <f t="shared" si="30"/>
        <v>257</v>
      </c>
      <c r="AB467" s="67">
        <v>0</v>
      </c>
      <c r="AC467" s="75">
        <v>0</v>
      </c>
      <c r="AD467" s="67">
        <v>0</v>
      </c>
      <c r="AE467" s="457" t="s">
        <v>74</v>
      </c>
      <c r="AF467" s="251">
        <f t="shared" si="31"/>
        <v>0</v>
      </c>
      <c r="AG467" s="67">
        <v>0</v>
      </c>
      <c r="AH467" s="67">
        <v>0</v>
      </c>
      <c r="AI467" s="457" t="s">
        <v>74</v>
      </c>
      <c r="AJ467" s="67">
        <v>0</v>
      </c>
      <c r="AK467" s="457" t="s">
        <v>74</v>
      </c>
      <c r="AL467" s="457" t="s">
        <v>74</v>
      </c>
      <c r="AM467" s="188">
        <f t="shared" si="32"/>
        <v>0</v>
      </c>
      <c r="AN467" s="463">
        <f>+K467+AC467-AH467</f>
        <v>27255800</v>
      </c>
      <c r="AO467" s="67" t="s">
        <v>94</v>
      </c>
      <c r="AP467" s="489">
        <v>0</v>
      </c>
      <c r="AQ467" s="67" t="s">
        <v>94</v>
      </c>
      <c r="AR467" s="74">
        <v>0</v>
      </c>
      <c r="AS467" s="457" t="s">
        <v>74</v>
      </c>
      <c r="AT467" s="496">
        <f t="shared" si="33"/>
        <v>0</v>
      </c>
      <c r="AU467" s="203">
        <v>27255800</v>
      </c>
      <c r="AV467" s="83">
        <f t="shared" si="34"/>
        <v>0</v>
      </c>
      <c r="AW467" s="457" t="s">
        <v>74</v>
      </c>
      <c r="AX467" s="74" t="s">
        <v>95</v>
      </c>
      <c r="AY467" s="332" t="s">
        <v>3771</v>
      </c>
      <c r="AZ467" s="68" t="s">
        <v>66</v>
      </c>
      <c r="BA467" s="68" t="s">
        <v>66</v>
      </c>
    </row>
    <row r="468" spans="2:53" s="207" customFormat="1" ht="14.25" customHeight="1" x14ac:dyDescent="0.25">
      <c r="B468" s="68">
        <v>2024</v>
      </c>
      <c r="C468" s="68">
        <v>891780111</v>
      </c>
      <c r="D468" s="88" t="s">
        <v>64</v>
      </c>
      <c r="E468" s="74" t="s">
        <v>3772</v>
      </c>
      <c r="F468" s="332" t="s">
        <v>3773</v>
      </c>
      <c r="G468" s="314">
        <v>0</v>
      </c>
      <c r="H468" s="67" t="s">
        <v>72</v>
      </c>
      <c r="I468" s="68" t="s">
        <v>723</v>
      </c>
      <c r="J468" s="74" t="s">
        <v>3774</v>
      </c>
      <c r="K468" s="203">
        <v>7000000</v>
      </c>
      <c r="L468" s="68" t="s">
        <v>67</v>
      </c>
      <c r="M468" s="72" t="s">
        <v>3775</v>
      </c>
      <c r="N468" s="459">
        <v>1047377682</v>
      </c>
      <c r="O468" s="454">
        <v>39</v>
      </c>
      <c r="P468" s="455">
        <v>45306</v>
      </c>
      <c r="Q468" s="203">
        <v>524300000</v>
      </c>
      <c r="R468" s="455">
        <v>45548</v>
      </c>
      <c r="S468" s="203">
        <f>+K468</f>
        <v>7000000</v>
      </c>
      <c r="T468" s="67" t="s">
        <v>66</v>
      </c>
      <c r="U468" s="86">
        <v>39049658</v>
      </c>
      <c r="V468" s="72" t="s">
        <v>2255</v>
      </c>
      <c r="W468" s="455">
        <v>45548</v>
      </c>
      <c r="X468" s="455">
        <v>45548</v>
      </c>
      <c r="Y468" s="456" t="s">
        <v>74</v>
      </c>
      <c r="Z468" s="455">
        <v>45608</v>
      </c>
      <c r="AA468" s="251">
        <f t="shared" si="30"/>
        <v>60</v>
      </c>
      <c r="AB468" s="67">
        <v>0</v>
      </c>
      <c r="AC468" s="75">
        <v>0</v>
      </c>
      <c r="AD468" s="67">
        <v>0</v>
      </c>
      <c r="AE468" s="457" t="s">
        <v>74</v>
      </c>
      <c r="AF468" s="251">
        <f t="shared" si="31"/>
        <v>0</v>
      </c>
      <c r="AG468" s="67">
        <v>0</v>
      </c>
      <c r="AH468" s="67">
        <v>0</v>
      </c>
      <c r="AI468" s="457" t="s">
        <v>74</v>
      </c>
      <c r="AJ468" s="67">
        <v>0</v>
      </c>
      <c r="AK468" s="457" t="s">
        <v>74</v>
      </c>
      <c r="AL468" s="457" t="s">
        <v>74</v>
      </c>
      <c r="AM468" s="188">
        <f t="shared" si="32"/>
        <v>0</v>
      </c>
      <c r="AN468" s="463">
        <f>+K468+AC468-AH468</f>
        <v>7000000</v>
      </c>
      <c r="AO468" s="67" t="s">
        <v>66</v>
      </c>
      <c r="AP468" s="489">
        <v>7000000</v>
      </c>
      <c r="AQ468" s="67" t="s">
        <v>94</v>
      </c>
      <c r="AR468" s="74">
        <v>0</v>
      </c>
      <c r="AS468" s="457" t="s">
        <v>74</v>
      </c>
      <c r="AT468" s="496">
        <f t="shared" si="33"/>
        <v>0</v>
      </c>
      <c r="AU468" s="203">
        <v>7000000</v>
      </c>
      <c r="AV468" s="83">
        <f t="shared" si="34"/>
        <v>0</v>
      </c>
      <c r="AW468" s="457" t="s">
        <v>74</v>
      </c>
      <c r="AX468" s="74" t="s">
        <v>95</v>
      </c>
      <c r="AY468" s="332" t="s">
        <v>3776</v>
      </c>
      <c r="AZ468" s="68" t="s">
        <v>66</v>
      </c>
      <c r="BA468" s="68" t="s">
        <v>66</v>
      </c>
    </row>
    <row r="469" spans="2:53" s="207" customFormat="1" ht="14.25" customHeight="1" x14ac:dyDescent="0.25">
      <c r="B469" s="68">
        <v>2024</v>
      </c>
      <c r="C469" s="68">
        <v>891780111</v>
      </c>
      <c r="D469" s="88" t="s">
        <v>64</v>
      </c>
      <c r="E469" s="74" t="s">
        <v>3777</v>
      </c>
      <c r="F469" s="332" t="s">
        <v>3778</v>
      </c>
      <c r="G469" s="314">
        <v>0</v>
      </c>
      <c r="H469" s="67" t="s">
        <v>72</v>
      </c>
      <c r="I469" s="68" t="s">
        <v>723</v>
      </c>
      <c r="J469" s="74" t="s">
        <v>3779</v>
      </c>
      <c r="K469" s="203">
        <v>12033330</v>
      </c>
      <c r="L469" s="68" t="s">
        <v>67</v>
      </c>
      <c r="M469" s="72" t="s">
        <v>2374</v>
      </c>
      <c r="N469" s="459">
        <v>1082935131</v>
      </c>
      <c r="O469" s="454">
        <v>39</v>
      </c>
      <c r="P469" s="455">
        <v>45306</v>
      </c>
      <c r="Q469" s="203">
        <v>524300000</v>
      </c>
      <c r="R469" s="455">
        <v>45551</v>
      </c>
      <c r="S469" s="203">
        <f>+K469</f>
        <v>12033330</v>
      </c>
      <c r="T469" s="67" t="s">
        <v>66</v>
      </c>
      <c r="U469" s="86">
        <v>39049658</v>
      </c>
      <c r="V469" s="72" t="s">
        <v>2255</v>
      </c>
      <c r="W469" s="455">
        <v>45551</v>
      </c>
      <c r="X469" s="455">
        <v>45551</v>
      </c>
      <c r="Y469" s="456" t="s">
        <v>74</v>
      </c>
      <c r="Z469" s="455">
        <v>45646</v>
      </c>
      <c r="AA469" s="251">
        <f t="shared" si="30"/>
        <v>95</v>
      </c>
      <c r="AB469" s="67">
        <v>0</v>
      </c>
      <c r="AC469" s="75">
        <v>0</v>
      </c>
      <c r="AD469" s="67">
        <v>0</v>
      </c>
      <c r="AE469" s="457" t="s">
        <v>74</v>
      </c>
      <c r="AF469" s="251">
        <f t="shared" si="31"/>
        <v>0</v>
      </c>
      <c r="AG469" s="67">
        <v>0</v>
      </c>
      <c r="AH469" s="67">
        <v>0</v>
      </c>
      <c r="AI469" s="457" t="s">
        <v>74</v>
      </c>
      <c r="AJ469" s="67">
        <v>0</v>
      </c>
      <c r="AK469" s="457" t="s">
        <v>74</v>
      </c>
      <c r="AL469" s="457" t="s">
        <v>74</v>
      </c>
      <c r="AM469" s="188">
        <f t="shared" si="32"/>
        <v>0</v>
      </c>
      <c r="AN469" s="463">
        <f>+K469+AC469-AH469</f>
        <v>12033330</v>
      </c>
      <c r="AO469" s="67" t="s">
        <v>66</v>
      </c>
      <c r="AP469" s="489">
        <v>12033330</v>
      </c>
      <c r="AQ469" s="67" t="s">
        <v>94</v>
      </c>
      <c r="AR469" s="74">
        <v>0</v>
      </c>
      <c r="AS469" s="457" t="s">
        <v>74</v>
      </c>
      <c r="AT469" s="496">
        <f t="shared" si="33"/>
        <v>5700000</v>
      </c>
      <c r="AU469" s="203">
        <v>6333330</v>
      </c>
      <c r="AV469" s="83">
        <f t="shared" si="34"/>
        <v>0.47368434174081486</v>
      </c>
      <c r="AW469" s="457" t="s">
        <v>74</v>
      </c>
      <c r="AX469" s="74" t="s">
        <v>95</v>
      </c>
      <c r="AY469" s="332" t="s">
        <v>3780</v>
      </c>
      <c r="AZ469" s="68" t="s">
        <v>66</v>
      </c>
      <c r="BA469" s="68" t="s">
        <v>66</v>
      </c>
    </row>
    <row r="470" spans="2:53" s="207" customFormat="1" ht="14.25" customHeight="1" x14ac:dyDescent="0.25">
      <c r="B470" s="68">
        <v>2024</v>
      </c>
      <c r="C470" s="68">
        <v>891780111</v>
      </c>
      <c r="D470" s="88" t="s">
        <v>64</v>
      </c>
      <c r="E470" s="74" t="s">
        <v>3781</v>
      </c>
      <c r="F470" s="332" t="s">
        <v>3782</v>
      </c>
      <c r="G470" s="314">
        <v>0</v>
      </c>
      <c r="H470" s="67" t="s">
        <v>72</v>
      </c>
      <c r="I470" s="68" t="s">
        <v>723</v>
      </c>
      <c r="J470" s="74" t="s">
        <v>3783</v>
      </c>
      <c r="K470" s="203">
        <v>12033330</v>
      </c>
      <c r="L470" s="68" t="s">
        <v>67</v>
      </c>
      <c r="M470" s="72" t="s">
        <v>2336</v>
      </c>
      <c r="N470" s="459">
        <v>1083034324</v>
      </c>
      <c r="O470" s="454">
        <v>39</v>
      </c>
      <c r="P470" s="455">
        <v>45306</v>
      </c>
      <c r="Q470" s="203">
        <v>524300000</v>
      </c>
      <c r="R470" s="455">
        <v>45551</v>
      </c>
      <c r="S470" s="203">
        <f>+K470</f>
        <v>12033330</v>
      </c>
      <c r="T470" s="67" t="s">
        <v>66</v>
      </c>
      <c r="U470" s="86">
        <v>39049658</v>
      </c>
      <c r="V470" s="72" t="s">
        <v>2255</v>
      </c>
      <c r="W470" s="455">
        <v>45551</v>
      </c>
      <c r="X470" s="455">
        <v>45551</v>
      </c>
      <c r="Y470" s="456" t="s">
        <v>74</v>
      </c>
      <c r="Z470" s="455">
        <v>45646</v>
      </c>
      <c r="AA470" s="251">
        <f t="shared" si="30"/>
        <v>95</v>
      </c>
      <c r="AB470" s="67">
        <v>0</v>
      </c>
      <c r="AC470" s="75">
        <v>0</v>
      </c>
      <c r="AD470" s="67">
        <v>0</v>
      </c>
      <c r="AE470" s="457" t="s">
        <v>74</v>
      </c>
      <c r="AF470" s="251">
        <f t="shared" si="31"/>
        <v>0</v>
      </c>
      <c r="AG470" s="67">
        <v>0</v>
      </c>
      <c r="AH470" s="67">
        <v>0</v>
      </c>
      <c r="AI470" s="457" t="s">
        <v>74</v>
      </c>
      <c r="AJ470" s="67">
        <v>0</v>
      </c>
      <c r="AK470" s="457" t="s">
        <v>74</v>
      </c>
      <c r="AL470" s="457" t="s">
        <v>74</v>
      </c>
      <c r="AM470" s="188">
        <f t="shared" si="32"/>
        <v>0</v>
      </c>
      <c r="AN470" s="463">
        <f>+K470+AC470-AH470</f>
        <v>12033330</v>
      </c>
      <c r="AO470" s="67" t="s">
        <v>66</v>
      </c>
      <c r="AP470" s="489">
        <v>12033330</v>
      </c>
      <c r="AQ470" s="67" t="s">
        <v>94</v>
      </c>
      <c r="AR470" s="74">
        <v>0</v>
      </c>
      <c r="AS470" s="457" t="s">
        <v>74</v>
      </c>
      <c r="AT470" s="496">
        <f t="shared" si="33"/>
        <v>5700000</v>
      </c>
      <c r="AU470" s="203">
        <v>6333330</v>
      </c>
      <c r="AV470" s="83">
        <f t="shared" si="34"/>
        <v>0.47368434174081486</v>
      </c>
      <c r="AW470" s="457" t="s">
        <v>74</v>
      </c>
      <c r="AX470" s="74" t="s">
        <v>95</v>
      </c>
      <c r="AY470" s="332" t="s">
        <v>3784</v>
      </c>
      <c r="AZ470" s="68" t="s">
        <v>66</v>
      </c>
      <c r="BA470" s="68" t="s">
        <v>66</v>
      </c>
    </row>
    <row r="471" spans="2:53" s="207" customFormat="1" ht="14.25" customHeight="1" x14ac:dyDescent="0.25">
      <c r="B471" s="68">
        <v>2024</v>
      </c>
      <c r="C471" s="68">
        <v>891780111</v>
      </c>
      <c r="D471" s="88" t="s">
        <v>64</v>
      </c>
      <c r="E471" s="74" t="s">
        <v>3785</v>
      </c>
      <c r="F471" s="332" t="s">
        <v>3786</v>
      </c>
      <c r="G471" s="314">
        <v>0</v>
      </c>
      <c r="H471" s="67" t="s">
        <v>72</v>
      </c>
      <c r="I471" s="68" t="s">
        <v>723</v>
      </c>
      <c r="J471" s="74" t="s">
        <v>3787</v>
      </c>
      <c r="K471" s="203">
        <v>10000000</v>
      </c>
      <c r="L471" s="68" t="s">
        <v>67</v>
      </c>
      <c r="M471" s="72" t="s">
        <v>3788</v>
      </c>
      <c r="N471" s="459">
        <v>1020812269</v>
      </c>
      <c r="O471" s="454">
        <v>2128</v>
      </c>
      <c r="P471" s="455">
        <v>45547</v>
      </c>
      <c r="Q471" s="203">
        <v>42000000</v>
      </c>
      <c r="R471" s="455">
        <v>45553</v>
      </c>
      <c r="S471" s="203">
        <f>+K471</f>
        <v>10000000</v>
      </c>
      <c r="T471" s="67" t="s">
        <v>66</v>
      </c>
      <c r="U471" s="86">
        <v>63563343</v>
      </c>
      <c r="V471" s="72" t="s">
        <v>2435</v>
      </c>
      <c r="W471" s="455">
        <v>45553</v>
      </c>
      <c r="X471" s="455">
        <v>45553</v>
      </c>
      <c r="Y471" s="456" t="s">
        <v>74</v>
      </c>
      <c r="Z471" s="455">
        <v>45640</v>
      </c>
      <c r="AA471" s="251">
        <f t="shared" si="30"/>
        <v>87</v>
      </c>
      <c r="AB471" s="67">
        <v>0</v>
      </c>
      <c r="AC471" s="75">
        <v>0</v>
      </c>
      <c r="AD471" s="67">
        <v>0</v>
      </c>
      <c r="AE471" s="457" t="s">
        <v>74</v>
      </c>
      <c r="AF471" s="251">
        <f t="shared" si="31"/>
        <v>0</v>
      </c>
      <c r="AG471" s="67">
        <v>0</v>
      </c>
      <c r="AH471" s="67">
        <v>0</v>
      </c>
      <c r="AI471" s="457" t="s">
        <v>74</v>
      </c>
      <c r="AJ471" s="67">
        <v>0</v>
      </c>
      <c r="AK471" s="457" t="s">
        <v>74</v>
      </c>
      <c r="AL471" s="457" t="s">
        <v>74</v>
      </c>
      <c r="AM471" s="188">
        <f t="shared" si="32"/>
        <v>0</v>
      </c>
      <c r="AN471" s="463">
        <f>+K471+AC471-AH471</f>
        <v>10000000</v>
      </c>
      <c r="AO471" s="67" t="s">
        <v>94</v>
      </c>
      <c r="AP471" s="489">
        <v>0</v>
      </c>
      <c r="AQ471" s="67" t="s">
        <v>94</v>
      </c>
      <c r="AR471" s="74">
        <v>0</v>
      </c>
      <c r="AS471" s="457" t="s">
        <v>74</v>
      </c>
      <c r="AT471" s="496">
        <f t="shared" si="33"/>
        <v>3333333</v>
      </c>
      <c r="AU471" s="203">
        <v>6666667</v>
      </c>
      <c r="AV471" s="83">
        <f t="shared" si="34"/>
        <v>0.3333333</v>
      </c>
      <c r="AW471" s="457" t="s">
        <v>74</v>
      </c>
      <c r="AX471" s="74" t="s">
        <v>95</v>
      </c>
      <c r="AY471" s="332" t="s">
        <v>3789</v>
      </c>
      <c r="AZ471" s="68" t="s">
        <v>66</v>
      </c>
      <c r="BA471" s="68" t="s">
        <v>66</v>
      </c>
    </row>
    <row r="472" spans="2:53" s="207" customFormat="1" ht="14.25" customHeight="1" x14ac:dyDescent="0.25">
      <c r="B472" s="68">
        <v>2024</v>
      </c>
      <c r="C472" s="68">
        <v>891780111</v>
      </c>
      <c r="D472" s="88" t="s">
        <v>64</v>
      </c>
      <c r="E472" s="74" t="s">
        <v>3790</v>
      </c>
      <c r="F472" s="332" t="s">
        <v>3791</v>
      </c>
      <c r="G472" s="314">
        <v>2023000100072</v>
      </c>
      <c r="H472" s="67" t="s">
        <v>72</v>
      </c>
      <c r="I472" s="68" t="s">
        <v>1521</v>
      </c>
      <c r="J472" s="74" t="s">
        <v>3792</v>
      </c>
      <c r="K472" s="203">
        <v>34216000</v>
      </c>
      <c r="L472" s="68" t="s">
        <v>67</v>
      </c>
      <c r="M472" s="72" t="s">
        <v>2810</v>
      </c>
      <c r="N472" s="459">
        <v>57299411</v>
      </c>
      <c r="O472" s="454">
        <v>174</v>
      </c>
      <c r="P472" s="455">
        <v>45335</v>
      </c>
      <c r="Q472" s="203">
        <v>2122162432</v>
      </c>
      <c r="R472" s="455">
        <v>45555</v>
      </c>
      <c r="S472" s="203">
        <f>+K472</f>
        <v>34216000</v>
      </c>
      <c r="T472" s="67" t="s">
        <v>66</v>
      </c>
      <c r="U472" s="316">
        <v>16078654</v>
      </c>
      <c r="V472" s="72" t="s">
        <v>1524</v>
      </c>
      <c r="W472" s="455">
        <v>45555</v>
      </c>
      <c r="X472" s="455">
        <v>45555</v>
      </c>
      <c r="Y472" s="456" t="s">
        <v>74</v>
      </c>
      <c r="Z472" s="455">
        <v>45747</v>
      </c>
      <c r="AA472" s="251">
        <f t="shared" si="30"/>
        <v>192</v>
      </c>
      <c r="AB472" s="67">
        <v>0</v>
      </c>
      <c r="AC472" s="75">
        <v>0</v>
      </c>
      <c r="AD472" s="67">
        <v>0</v>
      </c>
      <c r="AE472" s="457" t="s">
        <v>74</v>
      </c>
      <c r="AF472" s="251">
        <f t="shared" si="31"/>
        <v>0</v>
      </c>
      <c r="AG472" s="67">
        <v>0</v>
      </c>
      <c r="AH472" s="67">
        <v>0</v>
      </c>
      <c r="AI472" s="457" t="s">
        <v>74</v>
      </c>
      <c r="AJ472" s="67">
        <v>0</v>
      </c>
      <c r="AK472" s="457" t="s">
        <v>74</v>
      </c>
      <c r="AL472" s="457" t="s">
        <v>74</v>
      </c>
      <c r="AM472" s="188">
        <f t="shared" si="32"/>
        <v>0</v>
      </c>
      <c r="AN472" s="463">
        <f>+K472+AC472-AH472</f>
        <v>34216000</v>
      </c>
      <c r="AO472" s="67" t="s">
        <v>66</v>
      </c>
      <c r="AP472" s="489">
        <v>34216000</v>
      </c>
      <c r="AQ472" s="67" t="s">
        <v>94</v>
      </c>
      <c r="AR472" s="74">
        <v>0</v>
      </c>
      <c r="AS472" s="457" t="s">
        <v>74</v>
      </c>
      <c r="AT472" s="496">
        <f t="shared" si="33"/>
        <v>0</v>
      </c>
      <c r="AU472" s="203">
        <v>34216000</v>
      </c>
      <c r="AV472" s="83">
        <f t="shared" si="34"/>
        <v>0</v>
      </c>
      <c r="AW472" s="457" t="s">
        <v>74</v>
      </c>
      <c r="AX472" s="74" t="s">
        <v>95</v>
      </c>
      <c r="AY472" s="332" t="s">
        <v>3793</v>
      </c>
      <c r="AZ472" s="68" t="s">
        <v>66</v>
      </c>
      <c r="BA472" s="68" t="s">
        <v>66</v>
      </c>
    </row>
    <row r="473" spans="2:53" s="207" customFormat="1" ht="14.25" customHeight="1" x14ac:dyDescent="0.25">
      <c r="B473" s="68">
        <v>2024</v>
      </c>
      <c r="C473" s="68">
        <v>891780111</v>
      </c>
      <c r="D473" s="88" t="s">
        <v>64</v>
      </c>
      <c r="E473" s="74" t="s">
        <v>3794</v>
      </c>
      <c r="F473" s="332" t="s">
        <v>3795</v>
      </c>
      <c r="G473" s="314">
        <v>0</v>
      </c>
      <c r="H473" s="67" t="s">
        <v>72</v>
      </c>
      <c r="I473" s="68" t="s">
        <v>723</v>
      </c>
      <c r="J473" s="74" t="s">
        <v>3796</v>
      </c>
      <c r="K473" s="203">
        <v>10000000</v>
      </c>
      <c r="L473" s="68" t="s">
        <v>67</v>
      </c>
      <c r="M473" s="72" t="s">
        <v>3797</v>
      </c>
      <c r="N473" s="459">
        <v>1082863010</v>
      </c>
      <c r="O473" s="454">
        <v>757</v>
      </c>
      <c r="P473" s="455">
        <v>45371</v>
      </c>
      <c r="Q473" s="203">
        <v>100000000</v>
      </c>
      <c r="R473" s="455">
        <v>45558</v>
      </c>
      <c r="S473" s="203">
        <f>+K473</f>
        <v>10000000</v>
      </c>
      <c r="T473" s="67" t="s">
        <v>66</v>
      </c>
      <c r="U473" s="86">
        <v>1082851808</v>
      </c>
      <c r="V473" s="72" t="s">
        <v>1562</v>
      </c>
      <c r="W473" s="455">
        <v>45558</v>
      </c>
      <c r="X473" s="455">
        <v>45558</v>
      </c>
      <c r="Y473" s="456" t="s">
        <v>74</v>
      </c>
      <c r="Z473" s="455">
        <v>45646</v>
      </c>
      <c r="AA473" s="251">
        <f t="shared" si="30"/>
        <v>88</v>
      </c>
      <c r="AB473" s="67">
        <v>0</v>
      </c>
      <c r="AC473" s="75">
        <v>0</v>
      </c>
      <c r="AD473" s="67">
        <v>0</v>
      </c>
      <c r="AE473" s="457" t="s">
        <v>74</v>
      </c>
      <c r="AF473" s="251">
        <f t="shared" si="31"/>
        <v>0</v>
      </c>
      <c r="AG473" s="67">
        <v>0</v>
      </c>
      <c r="AH473" s="67">
        <v>0</v>
      </c>
      <c r="AI473" s="457" t="s">
        <v>74</v>
      </c>
      <c r="AJ473" s="67">
        <v>0</v>
      </c>
      <c r="AK473" s="457" t="s">
        <v>74</v>
      </c>
      <c r="AL473" s="457" t="s">
        <v>74</v>
      </c>
      <c r="AM473" s="188">
        <f t="shared" si="32"/>
        <v>0</v>
      </c>
      <c r="AN473" s="463">
        <f>+K473+AC473-AH473</f>
        <v>10000000</v>
      </c>
      <c r="AO473" s="67" t="s">
        <v>66</v>
      </c>
      <c r="AP473" s="489">
        <v>10000000</v>
      </c>
      <c r="AQ473" s="67" t="s">
        <v>94</v>
      </c>
      <c r="AR473" s="74">
        <v>0</v>
      </c>
      <c r="AS473" s="457" t="s">
        <v>74</v>
      </c>
      <c r="AT473" s="496">
        <f t="shared" si="33"/>
        <v>0</v>
      </c>
      <c r="AU473" s="203">
        <v>10000000</v>
      </c>
      <c r="AV473" s="83">
        <f t="shared" si="34"/>
        <v>0</v>
      </c>
      <c r="AW473" s="457" t="s">
        <v>74</v>
      </c>
      <c r="AX473" s="74" t="s">
        <v>95</v>
      </c>
      <c r="AY473" s="332" t="s">
        <v>3798</v>
      </c>
      <c r="AZ473" s="68" t="s">
        <v>66</v>
      </c>
      <c r="BA473" s="68" t="s">
        <v>66</v>
      </c>
    </row>
    <row r="474" spans="2:53" s="207" customFormat="1" ht="14.25" customHeight="1" x14ac:dyDescent="0.25">
      <c r="B474" s="68">
        <v>2024</v>
      </c>
      <c r="C474" s="68">
        <v>891780111</v>
      </c>
      <c r="D474" s="88" t="s">
        <v>64</v>
      </c>
      <c r="E474" s="74" t="s">
        <v>3799</v>
      </c>
      <c r="F474" s="332" t="s">
        <v>3800</v>
      </c>
      <c r="G474" s="314">
        <v>0</v>
      </c>
      <c r="H474" s="67" t="s">
        <v>72</v>
      </c>
      <c r="I474" s="68" t="s">
        <v>723</v>
      </c>
      <c r="J474" s="74" t="s">
        <v>3801</v>
      </c>
      <c r="K474" s="203">
        <v>53307690</v>
      </c>
      <c r="L474" s="68" t="s">
        <v>67</v>
      </c>
      <c r="M474" s="72" t="s">
        <v>3802</v>
      </c>
      <c r="N474" s="459">
        <v>39143300</v>
      </c>
      <c r="O474" s="454" t="s">
        <v>3803</v>
      </c>
      <c r="P474" s="455">
        <v>45344</v>
      </c>
      <c r="Q474" s="203">
        <f>234891482+35200000</f>
        <v>270091482</v>
      </c>
      <c r="R474" s="455">
        <v>45560</v>
      </c>
      <c r="S474" s="203">
        <f>+K474</f>
        <v>53307690</v>
      </c>
      <c r="T474" s="67" t="s">
        <v>66</v>
      </c>
      <c r="U474" s="86">
        <v>51913961</v>
      </c>
      <c r="V474" s="72" t="s">
        <v>1716</v>
      </c>
      <c r="W474" s="455">
        <v>45560</v>
      </c>
      <c r="X474" s="455">
        <v>45560</v>
      </c>
      <c r="Y474" s="456" t="s">
        <v>74</v>
      </c>
      <c r="Z474" s="455">
        <v>45832</v>
      </c>
      <c r="AA474" s="251">
        <f t="shared" si="30"/>
        <v>272</v>
      </c>
      <c r="AB474" s="67">
        <v>0</v>
      </c>
      <c r="AC474" s="75">
        <v>0</v>
      </c>
      <c r="AD474" s="67">
        <v>0</v>
      </c>
      <c r="AE474" s="457" t="s">
        <v>74</v>
      </c>
      <c r="AF474" s="251">
        <f t="shared" si="31"/>
        <v>0</v>
      </c>
      <c r="AG474" s="67">
        <v>0</v>
      </c>
      <c r="AH474" s="67">
        <v>0</v>
      </c>
      <c r="AI474" s="457" t="s">
        <v>74</v>
      </c>
      <c r="AJ474" s="67">
        <v>0</v>
      </c>
      <c r="AK474" s="457" t="s">
        <v>74</v>
      </c>
      <c r="AL474" s="457" t="s">
        <v>74</v>
      </c>
      <c r="AM474" s="188">
        <f t="shared" si="32"/>
        <v>0</v>
      </c>
      <c r="AN474" s="463">
        <f>+K474+AC474-AH474</f>
        <v>53307690</v>
      </c>
      <c r="AO474" s="67" t="s">
        <v>94</v>
      </c>
      <c r="AP474" s="489">
        <v>0</v>
      </c>
      <c r="AQ474" s="67" t="s">
        <v>94</v>
      </c>
      <c r="AR474" s="74">
        <v>0</v>
      </c>
      <c r="AS474" s="457" t="s">
        <v>74</v>
      </c>
      <c r="AT474" s="496">
        <f t="shared" si="33"/>
        <v>0</v>
      </c>
      <c r="AU474" s="203">
        <v>53307690</v>
      </c>
      <c r="AV474" s="83">
        <f t="shared" si="34"/>
        <v>0</v>
      </c>
      <c r="AW474" s="457" t="s">
        <v>74</v>
      </c>
      <c r="AX474" s="74" t="s">
        <v>95</v>
      </c>
      <c r="AY474" s="332" t="s">
        <v>3804</v>
      </c>
      <c r="AZ474" s="68" t="s">
        <v>66</v>
      </c>
      <c r="BA474" s="68" t="s">
        <v>66</v>
      </c>
    </row>
    <row r="475" spans="2:53" s="207" customFormat="1" ht="14.25" customHeight="1" x14ac:dyDescent="0.25">
      <c r="B475" s="68">
        <v>2024</v>
      </c>
      <c r="C475" s="68">
        <v>891780111</v>
      </c>
      <c r="D475" s="88" t="s">
        <v>64</v>
      </c>
      <c r="E475" s="74" t="s">
        <v>3805</v>
      </c>
      <c r="F475" s="332" t="s">
        <v>3806</v>
      </c>
      <c r="G475" s="314">
        <v>2023000100072</v>
      </c>
      <c r="H475" s="67" t="s">
        <v>72</v>
      </c>
      <c r="I475" s="68" t="s">
        <v>1521</v>
      </c>
      <c r="J475" s="74" t="s">
        <v>3807</v>
      </c>
      <c r="K475" s="203">
        <v>12480000</v>
      </c>
      <c r="L475" s="68" t="s">
        <v>67</v>
      </c>
      <c r="M475" s="72" t="s">
        <v>3808</v>
      </c>
      <c r="N475" s="459">
        <v>1082942381</v>
      </c>
      <c r="O475" s="454">
        <v>174</v>
      </c>
      <c r="P475" s="455">
        <v>45335</v>
      </c>
      <c r="Q475" s="203">
        <v>2122162432</v>
      </c>
      <c r="R475" s="455">
        <v>45560</v>
      </c>
      <c r="S475" s="203">
        <f>+K475</f>
        <v>12480000</v>
      </c>
      <c r="T475" s="67" t="s">
        <v>66</v>
      </c>
      <c r="U475" s="316">
        <v>16078654</v>
      </c>
      <c r="V475" s="72" t="s">
        <v>1524</v>
      </c>
      <c r="W475" s="455">
        <v>45560</v>
      </c>
      <c r="X475" s="455">
        <v>45560</v>
      </c>
      <c r="Y475" s="456" t="s">
        <v>74</v>
      </c>
      <c r="Z475" s="455">
        <v>45716</v>
      </c>
      <c r="AA475" s="251">
        <f t="shared" si="30"/>
        <v>156</v>
      </c>
      <c r="AB475" s="67">
        <v>0</v>
      </c>
      <c r="AC475" s="75">
        <v>0</v>
      </c>
      <c r="AD475" s="67">
        <v>0</v>
      </c>
      <c r="AE475" s="457" t="s">
        <v>74</v>
      </c>
      <c r="AF475" s="251">
        <f t="shared" si="31"/>
        <v>0</v>
      </c>
      <c r="AG475" s="67">
        <v>0</v>
      </c>
      <c r="AH475" s="67">
        <v>0</v>
      </c>
      <c r="AI475" s="457" t="s">
        <v>74</v>
      </c>
      <c r="AJ475" s="67">
        <v>0</v>
      </c>
      <c r="AK475" s="457" t="s">
        <v>74</v>
      </c>
      <c r="AL475" s="457" t="s">
        <v>74</v>
      </c>
      <c r="AM475" s="188">
        <f t="shared" si="32"/>
        <v>0</v>
      </c>
      <c r="AN475" s="463">
        <f>+K475+AC475-AH475</f>
        <v>12480000</v>
      </c>
      <c r="AO475" s="67" t="s">
        <v>66</v>
      </c>
      <c r="AP475" s="489">
        <v>12480000</v>
      </c>
      <c r="AQ475" s="67" t="s">
        <v>94</v>
      </c>
      <c r="AR475" s="74">
        <v>0</v>
      </c>
      <c r="AS475" s="457" t="s">
        <v>74</v>
      </c>
      <c r="AT475" s="496">
        <f t="shared" si="33"/>
        <v>2080000</v>
      </c>
      <c r="AU475" s="203">
        <v>10400000</v>
      </c>
      <c r="AV475" s="83">
        <f t="shared" si="34"/>
        <v>0.16666666666666666</v>
      </c>
      <c r="AW475" s="457" t="s">
        <v>74</v>
      </c>
      <c r="AX475" s="74" t="s">
        <v>95</v>
      </c>
      <c r="AY475" s="332" t="s">
        <v>3809</v>
      </c>
      <c r="AZ475" s="68" t="s">
        <v>66</v>
      </c>
      <c r="BA475" s="68" t="s">
        <v>66</v>
      </c>
    </row>
    <row r="476" spans="2:53" s="207" customFormat="1" ht="14.25" customHeight="1" x14ac:dyDescent="0.25">
      <c r="B476" s="68">
        <v>2024</v>
      </c>
      <c r="C476" s="68">
        <v>891780111</v>
      </c>
      <c r="D476" s="88" t="s">
        <v>64</v>
      </c>
      <c r="E476" s="74" t="s">
        <v>3810</v>
      </c>
      <c r="F476" s="332" t="s">
        <v>3811</v>
      </c>
      <c r="G476" s="314">
        <v>0</v>
      </c>
      <c r="H476" s="67" t="s">
        <v>72</v>
      </c>
      <c r="I476" s="68" t="s">
        <v>723</v>
      </c>
      <c r="J476" s="74" t="s">
        <v>3812</v>
      </c>
      <c r="K476" s="203">
        <v>3000000</v>
      </c>
      <c r="L476" s="68" t="s">
        <v>67</v>
      </c>
      <c r="M476" s="72" t="s">
        <v>3813</v>
      </c>
      <c r="N476" s="459">
        <v>17902371</v>
      </c>
      <c r="O476" s="454">
        <v>1407</v>
      </c>
      <c r="P476" s="455">
        <v>45463</v>
      </c>
      <c r="Q476" s="203">
        <v>8000000</v>
      </c>
      <c r="R476" s="455">
        <v>45562</v>
      </c>
      <c r="S476" s="203">
        <f>+K476</f>
        <v>3000000</v>
      </c>
      <c r="T476" s="67" t="s">
        <v>66</v>
      </c>
      <c r="U476" s="483">
        <v>17902371</v>
      </c>
      <c r="V476" s="72" t="s">
        <v>3814</v>
      </c>
      <c r="W476" s="455">
        <v>45562</v>
      </c>
      <c r="X476" s="455">
        <v>45562</v>
      </c>
      <c r="Y476" s="456" t="s">
        <v>74</v>
      </c>
      <c r="Z476" s="455">
        <v>45591</v>
      </c>
      <c r="AA476" s="251">
        <f t="shared" si="30"/>
        <v>29</v>
      </c>
      <c r="AB476" s="67">
        <v>0</v>
      </c>
      <c r="AC476" s="75">
        <v>0</v>
      </c>
      <c r="AD476" s="67">
        <v>0</v>
      </c>
      <c r="AE476" s="457" t="s">
        <v>74</v>
      </c>
      <c r="AF476" s="251">
        <f t="shared" si="31"/>
        <v>0</v>
      </c>
      <c r="AG476" s="67">
        <v>0</v>
      </c>
      <c r="AH476" s="67">
        <v>0</v>
      </c>
      <c r="AI476" s="457" t="s">
        <v>74</v>
      </c>
      <c r="AJ476" s="67">
        <v>0</v>
      </c>
      <c r="AK476" s="457" t="s">
        <v>74</v>
      </c>
      <c r="AL476" s="457" t="s">
        <v>74</v>
      </c>
      <c r="AM476" s="188">
        <f t="shared" si="32"/>
        <v>0</v>
      </c>
      <c r="AN476" s="463">
        <f>+K476+AC476-AH476</f>
        <v>3000000</v>
      </c>
      <c r="AO476" s="67" t="s">
        <v>66</v>
      </c>
      <c r="AP476" s="489">
        <v>3000000</v>
      </c>
      <c r="AQ476" s="67" t="s">
        <v>94</v>
      </c>
      <c r="AR476" s="74">
        <v>0</v>
      </c>
      <c r="AS476" s="457" t="s">
        <v>74</v>
      </c>
      <c r="AT476" s="496">
        <f t="shared" si="33"/>
        <v>0</v>
      </c>
      <c r="AU476" s="203">
        <v>3000000</v>
      </c>
      <c r="AV476" s="83">
        <f t="shared" si="34"/>
        <v>0</v>
      </c>
      <c r="AW476" s="457" t="s">
        <v>74</v>
      </c>
      <c r="AX476" s="74" t="s">
        <v>95</v>
      </c>
      <c r="AY476" s="332" t="s">
        <v>3815</v>
      </c>
      <c r="AZ476" s="68" t="s">
        <v>66</v>
      </c>
      <c r="BA476" s="68" t="s">
        <v>66</v>
      </c>
    </row>
    <row r="477" spans="2:53" s="207" customFormat="1" ht="14.25" customHeight="1" x14ac:dyDescent="0.25">
      <c r="B477" s="68">
        <v>2024</v>
      </c>
      <c r="C477" s="68">
        <v>891780111</v>
      </c>
      <c r="D477" s="88" t="s">
        <v>64</v>
      </c>
      <c r="E477" s="74" t="s">
        <v>3816</v>
      </c>
      <c r="F477" s="71" t="s">
        <v>3817</v>
      </c>
      <c r="G477" s="314">
        <v>0</v>
      </c>
      <c r="H477" s="67" t="s">
        <v>72</v>
      </c>
      <c r="I477" s="68" t="s">
        <v>723</v>
      </c>
      <c r="J477" s="74" t="s">
        <v>3818</v>
      </c>
      <c r="K477" s="86">
        <v>12000000</v>
      </c>
      <c r="L477" s="68" t="s">
        <v>67</v>
      </c>
      <c r="M477" s="72" t="s">
        <v>3819</v>
      </c>
      <c r="N477" s="459">
        <v>1007445451</v>
      </c>
      <c r="O477" s="454">
        <v>39</v>
      </c>
      <c r="P477" s="455">
        <v>45306</v>
      </c>
      <c r="Q477" s="203">
        <v>524300000</v>
      </c>
      <c r="R477" s="455">
        <v>45566</v>
      </c>
      <c r="S477" s="203">
        <f>+K477</f>
        <v>12000000</v>
      </c>
      <c r="T477" s="67" t="s">
        <v>66</v>
      </c>
      <c r="U477" s="86">
        <v>45498601</v>
      </c>
      <c r="V477" s="72" t="s">
        <v>1617</v>
      </c>
      <c r="W477" s="455">
        <v>45566</v>
      </c>
      <c r="X477" s="455">
        <v>45566</v>
      </c>
      <c r="Y477" s="456" t="s">
        <v>74</v>
      </c>
      <c r="Z477" s="455">
        <v>45688</v>
      </c>
      <c r="AA477" s="251">
        <f t="shared" si="30"/>
        <v>122</v>
      </c>
      <c r="AB477" s="67">
        <v>0</v>
      </c>
      <c r="AC477" s="75">
        <v>0</v>
      </c>
      <c r="AD477" s="67">
        <v>0</v>
      </c>
      <c r="AE477" s="457" t="s">
        <v>74</v>
      </c>
      <c r="AF477" s="251">
        <f t="shared" si="31"/>
        <v>0</v>
      </c>
      <c r="AG477" s="67">
        <v>0</v>
      </c>
      <c r="AH477" s="67">
        <v>0</v>
      </c>
      <c r="AI477" s="457" t="s">
        <v>74</v>
      </c>
      <c r="AJ477" s="67">
        <v>0</v>
      </c>
      <c r="AK477" s="457" t="s">
        <v>74</v>
      </c>
      <c r="AL477" s="457" t="s">
        <v>74</v>
      </c>
      <c r="AM477" s="188">
        <f t="shared" si="32"/>
        <v>0</v>
      </c>
      <c r="AN477" s="463">
        <f>+K477+AC477-AH477</f>
        <v>12000000</v>
      </c>
      <c r="AO477" s="67" t="s">
        <v>66</v>
      </c>
      <c r="AP477" s="489">
        <v>12000000</v>
      </c>
      <c r="AQ477" s="67" t="s">
        <v>94</v>
      </c>
      <c r="AR477" s="74">
        <v>0</v>
      </c>
      <c r="AS477" s="457" t="s">
        <v>74</v>
      </c>
      <c r="AT477" s="496">
        <f t="shared" si="33"/>
        <v>0</v>
      </c>
      <c r="AU477" s="203">
        <v>12000000</v>
      </c>
      <c r="AV477" s="83">
        <f t="shared" si="34"/>
        <v>0</v>
      </c>
      <c r="AW477" s="457" t="s">
        <v>74</v>
      </c>
      <c r="AX477" s="74" t="s">
        <v>95</v>
      </c>
      <c r="AY477" s="333" t="s">
        <v>3820</v>
      </c>
      <c r="AZ477" s="68" t="s">
        <v>66</v>
      </c>
      <c r="BA477" s="68" t="s">
        <v>66</v>
      </c>
    </row>
    <row r="478" spans="2:53" s="207" customFormat="1" ht="14.25" customHeight="1" x14ac:dyDescent="0.25">
      <c r="B478" s="68">
        <v>2024</v>
      </c>
      <c r="C478" s="68">
        <v>891780111</v>
      </c>
      <c r="D478" s="88" t="s">
        <v>64</v>
      </c>
      <c r="E478" s="74" t="s">
        <v>3821</v>
      </c>
      <c r="F478" s="71" t="s">
        <v>3822</v>
      </c>
      <c r="G478" s="314">
        <v>0</v>
      </c>
      <c r="H478" s="67" t="s">
        <v>72</v>
      </c>
      <c r="I478" s="68" t="s">
        <v>723</v>
      </c>
      <c r="J478" s="74" t="s">
        <v>3823</v>
      </c>
      <c r="K478" s="86">
        <v>23800000</v>
      </c>
      <c r="L478" s="68" t="s">
        <v>67</v>
      </c>
      <c r="M478" s="71" t="s">
        <v>2773</v>
      </c>
      <c r="N478" s="459">
        <v>1082897496</v>
      </c>
      <c r="O478" s="454">
        <v>431</v>
      </c>
      <c r="P478" s="461">
        <v>45343</v>
      </c>
      <c r="Q478" s="316">
        <v>278325415</v>
      </c>
      <c r="R478" s="455">
        <v>45566</v>
      </c>
      <c r="S478" s="203">
        <f>+K478</f>
        <v>23800000</v>
      </c>
      <c r="T478" s="67" t="s">
        <v>66</v>
      </c>
      <c r="U478" s="86">
        <v>51909946</v>
      </c>
      <c r="V478" s="72" t="s">
        <v>2774</v>
      </c>
      <c r="W478" s="455">
        <v>45566</v>
      </c>
      <c r="X478" s="455">
        <v>45566</v>
      </c>
      <c r="Y478" s="456" t="s">
        <v>74</v>
      </c>
      <c r="Z478" s="455">
        <v>45777</v>
      </c>
      <c r="AA478" s="251">
        <f t="shared" si="30"/>
        <v>211</v>
      </c>
      <c r="AB478" s="67">
        <v>0</v>
      </c>
      <c r="AC478" s="75">
        <v>0</v>
      </c>
      <c r="AD478" s="67">
        <v>0</v>
      </c>
      <c r="AE478" s="457" t="s">
        <v>74</v>
      </c>
      <c r="AF478" s="251">
        <f t="shared" si="31"/>
        <v>0</v>
      </c>
      <c r="AG478" s="67">
        <v>0</v>
      </c>
      <c r="AH478" s="67">
        <v>0</v>
      </c>
      <c r="AI478" s="457" t="s">
        <v>74</v>
      </c>
      <c r="AJ478" s="67">
        <v>0</v>
      </c>
      <c r="AK478" s="457" t="s">
        <v>74</v>
      </c>
      <c r="AL478" s="457" t="s">
        <v>74</v>
      </c>
      <c r="AM478" s="188">
        <f t="shared" si="32"/>
        <v>0</v>
      </c>
      <c r="AN478" s="463">
        <f>+K478+AC478-AH478</f>
        <v>23800000</v>
      </c>
      <c r="AO478" s="67" t="s">
        <v>94</v>
      </c>
      <c r="AP478" s="489">
        <v>0</v>
      </c>
      <c r="AQ478" s="67" t="s">
        <v>94</v>
      </c>
      <c r="AR478" s="74">
        <v>0</v>
      </c>
      <c r="AS478" s="457" t="s">
        <v>74</v>
      </c>
      <c r="AT478" s="496">
        <f t="shared" si="33"/>
        <v>0</v>
      </c>
      <c r="AU478" s="203">
        <v>23800000</v>
      </c>
      <c r="AV478" s="83">
        <f t="shared" si="34"/>
        <v>0</v>
      </c>
      <c r="AW478" s="457" t="s">
        <v>74</v>
      </c>
      <c r="AX478" s="74" t="s">
        <v>95</v>
      </c>
      <c r="AY478" s="333" t="s">
        <v>3824</v>
      </c>
      <c r="AZ478" s="68" t="s">
        <v>66</v>
      </c>
      <c r="BA478" s="68" t="s">
        <v>66</v>
      </c>
    </row>
    <row r="479" spans="2:53" s="207" customFormat="1" ht="14.25" customHeight="1" x14ac:dyDescent="0.25">
      <c r="B479" s="68">
        <v>2024</v>
      </c>
      <c r="C479" s="68">
        <v>891780111</v>
      </c>
      <c r="D479" s="88" t="s">
        <v>64</v>
      </c>
      <c r="E479" s="74" t="s">
        <v>3825</v>
      </c>
      <c r="F479" s="71" t="s">
        <v>3826</v>
      </c>
      <c r="G479" s="314">
        <v>0</v>
      </c>
      <c r="H479" s="67" t="s">
        <v>72</v>
      </c>
      <c r="I479" s="68" t="s">
        <v>723</v>
      </c>
      <c r="J479" s="74" t="s">
        <v>3827</v>
      </c>
      <c r="K479" s="86">
        <v>4076061</v>
      </c>
      <c r="L479" s="68" t="s">
        <v>67</v>
      </c>
      <c r="M479" s="72" t="s">
        <v>3828</v>
      </c>
      <c r="N479" s="459">
        <v>1143366456</v>
      </c>
      <c r="O479" s="454">
        <v>235</v>
      </c>
      <c r="P479" s="455">
        <v>45323</v>
      </c>
      <c r="Q479" s="203">
        <v>674900000</v>
      </c>
      <c r="R479" s="455">
        <v>45566</v>
      </c>
      <c r="S479" s="203">
        <f>+K479</f>
        <v>4076061</v>
      </c>
      <c r="T479" s="67" t="s">
        <v>66</v>
      </c>
      <c r="U479" s="86">
        <v>52705148</v>
      </c>
      <c r="V479" s="72" t="s">
        <v>1517</v>
      </c>
      <c r="W479" s="455">
        <v>45566</v>
      </c>
      <c r="X479" s="455">
        <v>45566</v>
      </c>
      <c r="Y479" s="456" t="s">
        <v>74</v>
      </c>
      <c r="Z479" s="455">
        <v>45596</v>
      </c>
      <c r="AA479" s="251">
        <f t="shared" si="30"/>
        <v>30</v>
      </c>
      <c r="AB479" s="67">
        <v>0</v>
      </c>
      <c r="AC479" s="75">
        <v>0</v>
      </c>
      <c r="AD479" s="67">
        <v>0</v>
      </c>
      <c r="AE479" s="457" t="s">
        <v>74</v>
      </c>
      <c r="AF479" s="251">
        <f t="shared" si="31"/>
        <v>0</v>
      </c>
      <c r="AG479" s="67">
        <v>0</v>
      </c>
      <c r="AH479" s="67">
        <v>0</v>
      </c>
      <c r="AI479" s="457" t="s">
        <v>74</v>
      </c>
      <c r="AJ479" s="67">
        <v>0</v>
      </c>
      <c r="AK479" s="457" t="s">
        <v>74</v>
      </c>
      <c r="AL479" s="457" t="s">
        <v>74</v>
      </c>
      <c r="AM479" s="188">
        <f t="shared" si="32"/>
        <v>0</v>
      </c>
      <c r="AN479" s="463">
        <f>+K479+AC479-AH479</f>
        <v>4076061</v>
      </c>
      <c r="AO479" s="67" t="s">
        <v>94</v>
      </c>
      <c r="AP479" s="489">
        <v>0</v>
      </c>
      <c r="AQ479" s="67" t="s">
        <v>94</v>
      </c>
      <c r="AR479" s="74">
        <v>0</v>
      </c>
      <c r="AS479" s="457" t="s">
        <v>74</v>
      </c>
      <c r="AT479" s="496">
        <f t="shared" si="33"/>
        <v>0</v>
      </c>
      <c r="AU479" s="203">
        <v>4076061</v>
      </c>
      <c r="AV479" s="83">
        <f t="shared" si="34"/>
        <v>0</v>
      </c>
      <c r="AW479" s="457" t="s">
        <v>74</v>
      </c>
      <c r="AX479" s="74" t="s">
        <v>95</v>
      </c>
      <c r="AY479" s="333" t="s">
        <v>3829</v>
      </c>
      <c r="AZ479" s="68" t="s">
        <v>66</v>
      </c>
      <c r="BA479" s="68" t="s">
        <v>66</v>
      </c>
    </row>
    <row r="480" spans="2:53" s="207" customFormat="1" ht="14.25" customHeight="1" x14ac:dyDescent="0.25">
      <c r="B480" s="68">
        <v>2024</v>
      </c>
      <c r="C480" s="68">
        <v>891780111</v>
      </c>
      <c r="D480" s="88" t="s">
        <v>64</v>
      </c>
      <c r="E480" s="74" t="s">
        <v>3830</v>
      </c>
      <c r="F480" s="71" t="s">
        <v>3831</v>
      </c>
      <c r="G480" s="314">
        <v>0</v>
      </c>
      <c r="H480" s="67" t="s">
        <v>72</v>
      </c>
      <c r="I480" s="68" t="s">
        <v>723</v>
      </c>
      <c r="J480" s="74" t="s">
        <v>3462</v>
      </c>
      <c r="K480" s="86">
        <v>9600000</v>
      </c>
      <c r="L480" s="68" t="s">
        <v>67</v>
      </c>
      <c r="M480" s="72" t="s">
        <v>2316</v>
      </c>
      <c r="N480" s="459">
        <v>1082990677</v>
      </c>
      <c r="O480" s="454">
        <v>38</v>
      </c>
      <c r="P480" s="455">
        <v>45306</v>
      </c>
      <c r="Q480" s="203">
        <v>585250000</v>
      </c>
      <c r="R480" s="455">
        <v>45566</v>
      </c>
      <c r="S480" s="203">
        <f>+K480</f>
        <v>9600000</v>
      </c>
      <c r="T480" s="67" t="s">
        <v>66</v>
      </c>
      <c r="U480" s="316">
        <v>1082884010</v>
      </c>
      <c r="V480" s="72" t="s">
        <v>1589</v>
      </c>
      <c r="W480" s="455">
        <v>45566</v>
      </c>
      <c r="X480" s="455">
        <v>45566</v>
      </c>
      <c r="Y480" s="456" t="s">
        <v>74</v>
      </c>
      <c r="Z480" s="455">
        <v>45646</v>
      </c>
      <c r="AA480" s="251">
        <f t="shared" si="30"/>
        <v>80</v>
      </c>
      <c r="AB480" s="67">
        <v>0</v>
      </c>
      <c r="AC480" s="75">
        <v>0</v>
      </c>
      <c r="AD480" s="67">
        <v>0</v>
      </c>
      <c r="AE480" s="457" t="s">
        <v>74</v>
      </c>
      <c r="AF480" s="251">
        <f t="shared" si="31"/>
        <v>0</v>
      </c>
      <c r="AG480" s="67">
        <v>0</v>
      </c>
      <c r="AH480" s="67">
        <v>0</v>
      </c>
      <c r="AI480" s="457" t="s">
        <v>74</v>
      </c>
      <c r="AJ480" s="67">
        <v>0</v>
      </c>
      <c r="AK480" s="457" t="s">
        <v>74</v>
      </c>
      <c r="AL480" s="457" t="s">
        <v>74</v>
      </c>
      <c r="AM480" s="188">
        <f t="shared" si="32"/>
        <v>0</v>
      </c>
      <c r="AN480" s="463">
        <f>+K480+AC480-AH480</f>
        <v>9600000</v>
      </c>
      <c r="AO480" s="67" t="s">
        <v>66</v>
      </c>
      <c r="AP480" s="489">
        <v>9600000</v>
      </c>
      <c r="AQ480" s="67" t="s">
        <v>94</v>
      </c>
      <c r="AR480" s="74">
        <v>0</v>
      </c>
      <c r="AS480" s="457" t="s">
        <v>74</v>
      </c>
      <c r="AT480" s="496">
        <f t="shared" si="33"/>
        <v>3600000</v>
      </c>
      <c r="AU480" s="203">
        <v>6000000</v>
      </c>
      <c r="AV480" s="83">
        <f t="shared" si="34"/>
        <v>0.375</v>
      </c>
      <c r="AW480" s="457" t="s">
        <v>74</v>
      </c>
      <c r="AX480" s="74" t="s">
        <v>95</v>
      </c>
      <c r="AY480" s="333" t="s">
        <v>3832</v>
      </c>
      <c r="AZ480" s="68" t="s">
        <v>66</v>
      </c>
      <c r="BA480" s="68" t="s">
        <v>66</v>
      </c>
    </row>
    <row r="481" spans="2:53" s="207" customFormat="1" ht="14.25" customHeight="1" x14ac:dyDescent="0.25">
      <c r="B481" s="68">
        <v>2024</v>
      </c>
      <c r="C481" s="68">
        <v>891780111</v>
      </c>
      <c r="D481" s="88" t="s">
        <v>64</v>
      </c>
      <c r="E481" s="74" t="s">
        <v>3833</v>
      </c>
      <c r="F481" s="71" t="s">
        <v>3834</v>
      </c>
      <c r="G481" s="314">
        <v>0</v>
      </c>
      <c r="H481" s="67" t="s">
        <v>72</v>
      </c>
      <c r="I481" s="68" t="s">
        <v>723</v>
      </c>
      <c r="J481" s="74" t="s">
        <v>3835</v>
      </c>
      <c r="K481" s="86">
        <v>10133330</v>
      </c>
      <c r="L481" s="68" t="s">
        <v>67</v>
      </c>
      <c r="M481" s="72" t="s">
        <v>2291</v>
      </c>
      <c r="N481" s="459">
        <v>36386177</v>
      </c>
      <c r="O481" s="454">
        <v>39</v>
      </c>
      <c r="P481" s="455">
        <v>45306</v>
      </c>
      <c r="Q481" s="203">
        <v>524300000</v>
      </c>
      <c r="R481" s="455">
        <v>45566</v>
      </c>
      <c r="S481" s="203">
        <f>+K481</f>
        <v>10133330</v>
      </c>
      <c r="T481" s="67" t="s">
        <v>66</v>
      </c>
      <c r="U481" s="86">
        <v>39049658</v>
      </c>
      <c r="V481" s="72" t="s">
        <v>2429</v>
      </c>
      <c r="W481" s="455">
        <v>45566</v>
      </c>
      <c r="X481" s="455">
        <v>45566</v>
      </c>
      <c r="Y481" s="456" t="s">
        <v>74</v>
      </c>
      <c r="Z481" s="455">
        <v>45646</v>
      </c>
      <c r="AA481" s="251">
        <f t="shared" si="30"/>
        <v>80</v>
      </c>
      <c r="AB481" s="67">
        <v>0</v>
      </c>
      <c r="AC481" s="75">
        <v>0</v>
      </c>
      <c r="AD481" s="67">
        <v>0</v>
      </c>
      <c r="AE481" s="457" t="s">
        <v>74</v>
      </c>
      <c r="AF481" s="251">
        <f t="shared" si="31"/>
        <v>0</v>
      </c>
      <c r="AG481" s="67">
        <v>0</v>
      </c>
      <c r="AH481" s="67">
        <v>0</v>
      </c>
      <c r="AI481" s="457" t="s">
        <v>74</v>
      </c>
      <c r="AJ481" s="67">
        <v>0</v>
      </c>
      <c r="AK481" s="457" t="s">
        <v>74</v>
      </c>
      <c r="AL481" s="457" t="s">
        <v>74</v>
      </c>
      <c r="AM481" s="188">
        <f t="shared" si="32"/>
        <v>0</v>
      </c>
      <c r="AN481" s="463">
        <f>+K481+AC481-AH481</f>
        <v>10133330</v>
      </c>
      <c r="AO481" s="67" t="s">
        <v>66</v>
      </c>
      <c r="AP481" s="489">
        <v>10133330</v>
      </c>
      <c r="AQ481" s="67" t="s">
        <v>94</v>
      </c>
      <c r="AR481" s="74">
        <v>0</v>
      </c>
      <c r="AS481" s="457" t="s">
        <v>74</v>
      </c>
      <c r="AT481" s="496">
        <f t="shared" si="33"/>
        <v>3800000</v>
      </c>
      <c r="AU481" s="203">
        <v>6333330</v>
      </c>
      <c r="AV481" s="83">
        <f t="shared" si="34"/>
        <v>0.37500012335530375</v>
      </c>
      <c r="AW481" s="457" t="s">
        <v>74</v>
      </c>
      <c r="AX481" s="74" t="s">
        <v>95</v>
      </c>
      <c r="AY481" s="333" t="s">
        <v>3836</v>
      </c>
      <c r="AZ481" s="68" t="s">
        <v>66</v>
      </c>
      <c r="BA481" s="68" t="s">
        <v>66</v>
      </c>
    </row>
    <row r="482" spans="2:53" s="207" customFormat="1" ht="14.25" customHeight="1" x14ac:dyDescent="0.25">
      <c r="B482" s="68">
        <v>2024</v>
      </c>
      <c r="C482" s="68">
        <v>891780111</v>
      </c>
      <c r="D482" s="88" t="s">
        <v>64</v>
      </c>
      <c r="E482" s="74" t="s">
        <v>3837</v>
      </c>
      <c r="F482" s="71" t="s">
        <v>3838</v>
      </c>
      <c r="G482" s="314">
        <v>2023000100072</v>
      </c>
      <c r="H482" s="67" t="s">
        <v>72</v>
      </c>
      <c r="I482" s="68" t="s">
        <v>1521</v>
      </c>
      <c r="J482" s="74" t="s">
        <v>3839</v>
      </c>
      <c r="K482" s="86">
        <v>12480000</v>
      </c>
      <c r="L482" s="68" t="s">
        <v>67</v>
      </c>
      <c r="M482" s="72" t="s">
        <v>2831</v>
      </c>
      <c r="N482" s="459">
        <v>1091662627</v>
      </c>
      <c r="O482" s="454" t="s">
        <v>3840</v>
      </c>
      <c r="P482" s="455" t="s">
        <v>3841</v>
      </c>
      <c r="Q482" s="203" t="s">
        <v>3842</v>
      </c>
      <c r="R482" s="455">
        <v>45566</v>
      </c>
      <c r="S482" s="203">
        <f>+K482</f>
        <v>12480000</v>
      </c>
      <c r="T482" s="67" t="s">
        <v>66</v>
      </c>
      <c r="U482" s="316">
        <v>16078654</v>
      </c>
      <c r="V482" s="72" t="s">
        <v>1524</v>
      </c>
      <c r="W482" s="455">
        <v>45566</v>
      </c>
      <c r="X482" s="455">
        <v>45566</v>
      </c>
      <c r="Y482" s="456" t="s">
        <v>74</v>
      </c>
      <c r="Z482" s="455">
        <v>45747</v>
      </c>
      <c r="AA482" s="251">
        <f t="shared" si="30"/>
        <v>181</v>
      </c>
      <c r="AB482" s="67">
        <v>0</v>
      </c>
      <c r="AC482" s="75">
        <v>0</v>
      </c>
      <c r="AD482" s="67">
        <v>0</v>
      </c>
      <c r="AE482" s="457" t="s">
        <v>74</v>
      </c>
      <c r="AF482" s="251">
        <f t="shared" si="31"/>
        <v>0</v>
      </c>
      <c r="AG482" s="67">
        <v>0</v>
      </c>
      <c r="AH482" s="67">
        <v>0</v>
      </c>
      <c r="AI482" s="457" t="s">
        <v>74</v>
      </c>
      <c r="AJ482" s="67">
        <v>0</v>
      </c>
      <c r="AK482" s="457" t="s">
        <v>74</v>
      </c>
      <c r="AL482" s="457" t="s">
        <v>74</v>
      </c>
      <c r="AM482" s="188">
        <f t="shared" si="32"/>
        <v>0</v>
      </c>
      <c r="AN482" s="463">
        <f>+K482+AC482-AH482</f>
        <v>12480000</v>
      </c>
      <c r="AO482" s="67" t="s">
        <v>94</v>
      </c>
      <c r="AP482" s="489">
        <v>0</v>
      </c>
      <c r="AQ482" s="67" t="s">
        <v>94</v>
      </c>
      <c r="AR482" s="74">
        <v>0</v>
      </c>
      <c r="AS482" s="457" t="s">
        <v>74</v>
      </c>
      <c r="AT482" s="496">
        <f t="shared" si="33"/>
        <v>0</v>
      </c>
      <c r="AU482" s="203">
        <v>12480000</v>
      </c>
      <c r="AV482" s="83">
        <f t="shared" si="34"/>
        <v>0</v>
      </c>
      <c r="AW482" s="457" t="s">
        <v>74</v>
      </c>
      <c r="AX482" s="74" t="s">
        <v>95</v>
      </c>
      <c r="AY482" s="333" t="s">
        <v>3843</v>
      </c>
      <c r="AZ482" s="68" t="s">
        <v>66</v>
      </c>
      <c r="BA482" s="68" t="s">
        <v>66</v>
      </c>
    </row>
    <row r="483" spans="2:53" s="207" customFormat="1" ht="14.25" customHeight="1" x14ac:dyDescent="0.25">
      <c r="B483" s="68">
        <v>2024</v>
      </c>
      <c r="C483" s="68">
        <v>891780111</v>
      </c>
      <c r="D483" s="88" t="s">
        <v>64</v>
      </c>
      <c r="E483" s="74" t="s">
        <v>3844</v>
      </c>
      <c r="F483" s="71" t="s">
        <v>3845</v>
      </c>
      <c r="G483" s="314">
        <v>0</v>
      </c>
      <c r="H483" s="67" t="s">
        <v>72</v>
      </c>
      <c r="I483" s="68" t="s">
        <v>723</v>
      </c>
      <c r="J483" s="74" t="s">
        <v>3846</v>
      </c>
      <c r="K483" s="86">
        <v>10133333</v>
      </c>
      <c r="L483" s="68" t="s">
        <v>67</v>
      </c>
      <c r="M483" s="72" t="s">
        <v>2254</v>
      </c>
      <c r="N483" s="459">
        <v>1020794175</v>
      </c>
      <c r="O483" s="454">
        <v>39</v>
      </c>
      <c r="P483" s="455">
        <v>45306</v>
      </c>
      <c r="Q483" s="203">
        <v>524300000</v>
      </c>
      <c r="R483" s="455">
        <v>45567</v>
      </c>
      <c r="S483" s="203">
        <f>+K483</f>
        <v>10133333</v>
      </c>
      <c r="T483" s="67" t="s">
        <v>66</v>
      </c>
      <c r="U483" s="86">
        <v>39049658</v>
      </c>
      <c r="V483" s="72" t="s">
        <v>2255</v>
      </c>
      <c r="W483" s="455">
        <v>45567</v>
      </c>
      <c r="X483" s="455">
        <v>45567</v>
      </c>
      <c r="Y483" s="456" t="s">
        <v>74</v>
      </c>
      <c r="Z483" s="455">
        <v>45646</v>
      </c>
      <c r="AA483" s="251">
        <f t="shared" si="30"/>
        <v>79</v>
      </c>
      <c r="AB483" s="67">
        <v>0</v>
      </c>
      <c r="AC483" s="75">
        <v>0</v>
      </c>
      <c r="AD483" s="67">
        <v>0</v>
      </c>
      <c r="AE483" s="457" t="s">
        <v>74</v>
      </c>
      <c r="AF483" s="251">
        <f t="shared" si="31"/>
        <v>0</v>
      </c>
      <c r="AG483" s="67">
        <v>0</v>
      </c>
      <c r="AH483" s="67">
        <v>0</v>
      </c>
      <c r="AI483" s="457" t="s">
        <v>74</v>
      </c>
      <c r="AJ483" s="67">
        <v>0</v>
      </c>
      <c r="AK483" s="457" t="s">
        <v>74</v>
      </c>
      <c r="AL483" s="457" t="s">
        <v>74</v>
      </c>
      <c r="AM483" s="188">
        <f t="shared" si="32"/>
        <v>0</v>
      </c>
      <c r="AN483" s="463">
        <f>+K483+AC483-AH483</f>
        <v>10133333</v>
      </c>
      <c r="AO483" s="67" t="s">
        <v>66</v>
      </c>
      <c r="AP483" s="489">
        <v>10133333</v>
      </c>
      <c r="AQ483" s="67" t="s">
        <v>94</v>
      </c>
      <c r="AR483" s="74">
        <v>0</v>
      </c>
      <c r="AS483" s="457" t="s">
        <v>74</v>
      </c>
      <c r="AT483" s="496">
        <f t="shared" si="33"/>
        <v>3800000</v>
      </c>
      <c r="AU483" s="203">
        <v>6333333</v>
      </c>
      <c r="AV483" s="83">
        <f t="shared" si="34"/>
        <v>0.37500001233552671</v>
      </c>
      <c r="AW483" s="457" t="s">
        <v>74</v>
      </c>
      <c r="AX483" s="74" t="s">
        <v>95</v>
      </c>
      <c r="AY483" s="333" t="s">
        <v>3847</v>
      </c>
      <c r="AZ483" s="68" t="s">
        <v>66</v>
      </c>
      <c r="BA483" s="68" t="s">
        <v>66</v>
      </c>
    </row>
    <row r="484" spans="2:53" s="207" customFormat="1" ht="14.25" customHeight="1" x14ac:dyDescent="0.25">
      <c r="B484" s="68">
        <v>2024</v>
      </c>
      <c r="C484" s="68">
        <v>891780111</v>
      </c>
      <c r="D484" s="88" t="s">
        <v>64</v>
      </c>
      <c r="E484" s="74" t="s">
        <v>3848</v>
      </c>
      <c r="F484" s="71" t="s">
        <v>3849</v>
      </c>
      <c r="G484" s="314">
        <v>0</v>
      </c>
      <c r="H484" s="67" t="s">
        <v>72</v>
      </c>
      <c r="I484" s="68" t="s">
        <v>723</v>
      </c>
      <c r="J484" s="74" t="s">
        <v>3850</v>
      </c>
      <c r="K484" s="86">
        <v>10500000</v>
      </c>
      <c r="L484" s="68" t="s">
        <v>67</v>
      </c>
      <c r="M484" s="72" t="s">
        <v>3041</v>
      </c>
      <c r="N484" s="459">
        <v>1143403843</v>
      </c>
      <c r="O484" s="454">
        <v>2173</v>
      </c>
      <c r="P484" s="455">
        <v>45552</v>
      </c>
      <c r="Q484" s="203">
        <v>10500000</v>
      </c>
      <c r="R484" s="455">
        <v>45567</v>
      </c>
      <c r="S484" s="203">
        <f>+K484</f>
        <v>10500000</v>
      </c>
      <c r="T484" s="67" t="s">
        <v>66</v>
      </c>
      <c r="U484" s="86">
        <v>52389076</v>
      </c>
      <c r="V484" s="72" t="s">
        <v>2361</v>
      </c>
      <c r="W484" s="455">
        <v>45567</v>
      </c>
      <c r="X484" s="455">
        <v>45567</v>
      </c>
      <c r="Y484" s="456" t="s">
        <v>74</v>
      </c>
      <c r="Z484" s="455">
        <v>45656</v>
      </c>
      <c r="AA484" s="251">
        <f t="shared" si="30"/>
        <v>89</v>
      </c>
      <c r="AB484" s="67">
        <v>0</v>
      </c>
      <c r="AC484" s="75">
        <v>0</v>
      </c>
      <c r="AD484" s="67">
        <v>0</v>
      </c>
      <c r="AE484" s="457" t="s">
        <v>74</v>
      </c>
      <c r="AF484" s="251">
        <f t="shared" si="31"/>
        <v>0</v>
      </c>
      <c r="AG484" s="67">
        <v>0</v>
      </c>
      <c r="AH484" s="67">
        <v>0</v>
      </c>
      <c r="AI484" s="457" t="s">
        <v>74</v>
      </c>
      <c r="AJ484" s="67">
        <v>0</v>
      </c>
      <c r="AK484" s="457" t="s">
        <v>74</v>
      </c>
      <c r="AL484" s="457" t="s">
        <v>74</v>
      </c>
      <c r="AM484" s="188">
        <f t="shared" si="32"/>
        <v>0</v>
      </c>
      <c r="AN484" s="463">
        <f>+K484+AC484-AH484</f>
        <v>10500000</v>
      </c>
      <c r="AO484" s="67" t="s">
        <v>66</v>
      </c>
      <c r="AP484" s="489">
        <v>10500000</v>
      </c>
      <c r="AQ484" s="67" t="s">
        <v>94</v>
      </c>
      <c r="AR484" s="74">
        <v>0</v>
      </c>
      <c r="AS484" s="457" t="s">
        <v>74</v>
      </c>
      <c r="AT484" s="496">
        <f t="shared" si="33"/>
        <v>4500000</v>
      </c>
      <c r="AU484" s="203">
        <v>6000000</v>
      </c>
      <c r="AV484" s="83">
        <f t="shared" si="34"/>
        <v>0.42857142857142855</v>
      </c>
      <c r="AW484" s="457" t="s">
        <v>74</v>
      </c>
      <c r="AX484" s="74" t="s">
        <v>95</v>
      </c>
      <c r="AY484" s="333" t="s">
        <v>3851</v>
      </c>
      <c r="AZ484" s="68" t="s">
        <v>66</v>
      </c>
      <c r="BA484" s="68" t="s">
        <v>66</v>
      </c>
    </row>
    <row r="485" spans="2:53" s="207" customFormat="1" ht="14.25" customHeight="1" x14ac:dyDescent="0.25">
      <c r="B485" s="68">
        <v>2024</v>
      </c>
      <c r="C485" s="68">
        <v>891780111</v>
      </c>
      <c r="D485" s="88" t="s">
        <v>64</v>
      </c>
      <c r="E485" s="74" t="s">
        <v>3852</v>
      </c>
      <c r="F485" s="71" t="s">
        <v>3853</v>
      </c>
      <c r="G485" s="314">
        <v>0</v>
      </c>
      <c r="H485" s="67" t="s">
        <v>72</v>
      </c>
      <c r="I485" s="68" t="s">
        <v>723</v>
      </c>
      <c r="J485" s="74" t="s">
        <v>3854</v>
      </c>
      <c r="K485" s="86">
        <v>12000000</v>
      </c>
      <c r="L485" s="68" t="s">
        <v>67</v>
      </c>
      <c r="M485" s="72" t="s">
        <v>3855</v>
      </c>
      <c r="N485" s="459">
        <v>12534231</v>
      </c>
      <c r="O485" s="454">
        <v>39</v>
      </c>
      <c r="P485" s="455">
        <v>45306</v>
      </c>
      <c r="Q485" s="203">
        <v>524300000</v>
      </c>
      <c r="R485" s="455">
        <v>45567</v>
      </c>
      <c r="S485" s="203">
        <f>+K485</f>
        <v>12000000</v>
      </c>
      <c r="T485" s="67" t="s">
        <v>66</v>
      </c>
      <c r="U485" s="86">
        <v>72255882</v>
      </c>
      <c r="V485" s="72" t="s">
        <v>2694</v>
      </c>
      <c r="W485" s="455">
        <v>45567</v>
      </c>
      <c r="X485" s="455">
        <v>45567</v>
      </c>
      <c r="Y485" s="456" t="s">
        <v>74</v>
      </c>
      <c r="Z485" s="455">
        <v>45653</v>
      </c>
      <c r="AA485" s="251">
        <f t="shared" si="30"/>
        <v>86</v>
      </c>
      <c r="AB485" s="67">
        <v>0</v>
      </c>
      <c r="AC485" s="75">
        <v>0</v>
      </c>
      <c r="AD485" s="67">
        <v>0</v>
      </c>
      <c r="AE485" s="457" t="s">
        <v>74</v>
      </c>
      <c r="AF485" s="251">
        <f t="shared" si="31"/>
        <v>0</v>
      </c>
      <c r="AG485" s="67">
        <v>0</v>
      </c>
      <c r="AH485" s="67">
        <v>0</v>
      </c>
      <c r="AI485" s="457" t="s">
        <v>74</v>
      </c>
      <c r="AJ485" s="67">
        <v>0</v>
      </c>
      <c r="AK485" s="457" t="s">
        <v>74</v>
      </c>
      <c r="AL485" s="457" t="s">
        <v>74</v>
      </c>
      <c r="AM485" s="188">
        <f t="shared" si="32"/>
        <v>0</v>
      </c>
      <c r="AN485" s="463">
        <f>+K485+AC485-AH485</f>
        <v>12000000</v>
      </c>
      <c r="AO485" s="67" t="s">
        <v>66</v>
      </c>
      <c r="AP485" s="489">
        <v>12000000</v>
      </c>
      <c r="AQ485" s="67" t="s">
        <v>94</v>
      </c>
      <c r="AR485" s="74">
        <v>0</v>
      </c>
      <c r="AS485" s="457" t="s">
        <v>74</v>
      </c>
      <c r="AT485" s="496">
        <f t="shared" si="33"/>
        <v>4000000</v>
      </c>
      <c r="AU485" s="203">
        <v>8000000</v>
      </c>
      <c r="AV485" s="83">
        <f t="shared" si="34"/>
        <v>0.33333333333333331</v>
      </c>
      <c r="AW485" s="457" t="s">
        <v>74</v>
      </c>
      <c r="AX485" s="74" t="s">
        <v>95</v>
      </c>
      <c r="AY485" s="333" t="s">
        <v>3856</v>
      </c>
      <c r="AZ485" s="68" t="s">
        <v>66</v>
      </c>
      <c r="BA485" s="68" t="s">
        <v>66</v>
      </c>
    </row>
    <row r="486" spans="2:53" s="207" customFormat="1" ht="14.25" customHeight="1" x14ac:dyDescent="0.25">
      <c r="B486" s="68">
        <v>2024</v>
      </c>
      <c r="C486" s="68">
        <v>891780111</v>
      </c>
      <c r="D486" s="88" t="s">
        <v>64</v>
      </c>
      <c r="E486" s="74" t="s">
        <v>3857</v>
      </c>
      <c r="F486" s="71" t="s">
        <v>3858</v>
      </c>
      <c r="G486" s="314">
        <v>0</v>
      </c>
      <c r="H486" s="67" t="s">
        <v>72</v>
      </c>
      <c r="I486" s="68" t="s">
        <v>723</v>
      </c>
      <c r="J486" s="74" t="s">
        <v>3859</v>
      </c>
      <c r="K486" s="86">
        <v>11400000</v>
      </c>
      <c r="L486" s="68" t="s">
        <v>67</v>
      </c>
      <c r="M486" s="72" t="s">
        <v>2212</v>
      </c>
      <c r="N486" s="459">
        <v>1082931591</v>
      </c>
      <c r="O486" s="454">
        <v>35</v>
      </c>
      <c r="P486" s="455">
        <v>45306</v>
      </c>
      <c r="Q486" s="203">
        <v>861100000</v>
      </c>
      <c r="R486" s="455">
        <v>45568</v>
      </c>
      <c r="S486" s="203">
        <f>+K486</f>
        <v>11400000</v>
      </c>
      <c r="T486" s="67" t="s">
        <v>66</v>
      </c>
      <c r="U486" s="316">
        <v>57461852</v>
      </c>
      <c r="V486" s="72" t="s">
        <v>1487</v>
      </c>
      <c r="W486" s="455">
        <v>45568</v>
      </c>
      <c r="X486" s="455">
        <v>45568</v>
      </c>
      <c r="Y486" s="456" t="s">
        <v>74</v>
      </c>
      <c r="Z486" s="455">
        <v>45655</v>
      </c>
      <c r="AA486" s="251">
        <f t="shared" si="30"/>
        <v>87</v>
      </c>
      <c r="AB486" s="67">
        <v>0</v>
      </c>
      <c r="AC486" s="75">
        <v>0</v>
      </c>
      <c r="AD486" s="67">
        <v>0</v>
      </c>
      <c r="AE486" s="457" t="s">
        <v>74</v>
      </c>
      <c r="AF486" s="251">
        <f t="shared" si="31"/>
        <v>0</v>
      </c>
      <c r="AG486" s="67">
        <v>0</v>
      </c>
      <c r="AH486" s="67">
        <v>0</v>
      </c>
      <c r="AI486" s="457" t="s">
        <v>74</v>
      </c>
      <c r="AJ486" s="67">
        <v>0</v>
      </c>
      <c r="AK486" s="457" t="s">
        <v>74</v>
      </c>
      <c r="AL486" s="457" t="s">
        <v>74</v>
      </c>
      <c r="AM486" s="188">
        <f t="shared" si="32"/>
        <v>0</v>
      </c>
      <c r="AN486" s="463">
        <f>+K486+AC486-AH486</f>
        <v>11400000</v>
      </c>
      <c r="AO486" s="67" t="s">
        <v>66</v>
      </c>
      <c r="AP486" s="489">
        <v>11400000</v>
      </c>
      <c r="AQ486" s="67" t="s">
        <v>94</v>
      </c>
      <c r="AR486" s="74">
        <v>0</v>
      </c>
      <c r="AS486" s="457" t="s">
        <v>74</v>
      </c>
      <c r="AT486" s="496">
        <f t="shared" si="33"/>
        <v>3800000</v>
      </c>
      <c r="AU486" s="203">
        <v>7600000</v>
      </c>
      <c r="AV486" s="83">
        <f t="shared" si="34"/>
        <v>0.33333333333333331</v>
      </c>
      <c r="AW486" s="457" t="s">
        <v>74</v>
      </c>
      <c r="AX486" s="74" t="s">
        <v>95</v>
      </c>
      <c r="AY486" s="333" t="s">
        <v>3860</v>
      </c>
      <c r="AZ486" s="68" t="s">
        <v>66</v>
      </c>
      <c r="BA486" s="68" t="s">
        <v>66</v>
      </c>
    </row>
    <row r="487" spans="2:53" s="207" customFormat="1" ht="14.25" customHeight="1" x14ac:dyDescent="0.25">
      <c r="B487" s="68">
        <v>2024</v>
      </c>
      <c r="C487" s="68">
        <v>891780111</v>
      </c>
      <c r="D487" s="88" t="s">
        <v>64</v>
      </c>
      <c r="E487" s="74" t="s">
        <v>3861</v>
      </c>
      <c r="F487" s="71" t="s">
        <v>3862</v>
      </c>
      <c r="G487" s="314">
        <v>0</v>
      </c>
      <c r="H487" s="67" t="s">
        <v>72</v>
      </c>
      <c r="I487" s="68" t="s">
        <v>723</v>
      </c>
      <c r="J487" s="74" t="s">
        <v>3863</v>
      </c>
      <c r="K487" s="86">
        <v>11400000</v>
      </c>
      <c r="L487" s="68" t="s">
        <v>67</v>
      </c>
      <c r="M487" s="72" t="s">
        <v>2182</v>
      </c>
      <c r="N487" s="459">
        <v>1082981781</v>
      </c>
      <c r="O487" s="454">
        <v>35</v>
      </c>
      <c r="P487" s="455">
        <v>45306</v>
      </c>
      <c r="Q487" s="203">
        <v>861100000</v>
      </c>
      <c r="R487" s="455">
        <v>45569</v>
      </c>
      <c r="S487" s="203">
        <f>+K487</f>
        <v>11400000</v>
      </c>
      <c r="T487" s="67" t="s">
        <v>66</v>
      </c>
      <c r="U487" s="316">
        <v>57461852</v>
      </c>
      <c r="V487" s="72" t="s">
        <v>1487</v>
      </c>
      <c r="W487" s="455">
        <v>45569</v>
      </c>
      <c r="X487" s="455">
        <v>45569</v>
      </c>
      <c r="Y487" s="456" t="s">
        <v>74</v>
      </c>
      <c r="Z487" s="455">
        <v>45655</v>
      </c>
      <c r="AA487" s="251">
        <f t="shared" si="30"/>
        <v>86</v>
      </c>
      <c r="AB487" s="67">
        <v>0</v>
      </c>
      <c r="AC487" s="75">
        <v>0</v>
      </c>
      <c r="AD487" s="67">
        <v>0</v>
      </c>
      <c r="AE487" s="457" t="s">
        <v>74</v>
      </c>
      <c r="AF487" s="251">
        <f t="shared" si="31"/>
        <v>0</v>
      </c>
      <c r="AG487" s="67">
        <v>0</v>
      </c>
      <c r="AH487" s="67">
        <v>0</v>
      </c>
      <c r="AI487" s="457" t="s">
        <v>74</v>
      </c>
      <c r="AJ487" s="67">
        <v>0</v>
      </c>
      <c r="AK487" s="457" t="s">
        <v>74</v>
      </c>
      <c r="AL487" s="457" t="s">
        <v>74</v>
      </c>
      <c r="AM487" s="188">
        <f t="shared" si="32"/>
        <v>0</v>
      </c>
      <c r="AN487" s="463">
        <f>+K487+AC487-AH487</f>
        <v>11400000</v>
      </c>
      <c r="AO487" s="67" t="s">
        <v>66</v>
      </c>
      <c r="AP487" s="489">
        <v>11400000</v>
      </c>
      <c r="AQ487" s="67" t="s">
        <v>94</v>
      </c>
      <c r="AR487" s="74">
        <v>0</v>
      </c>
      <c r="AS487" s="457" t="s">
        <v>74</v>
      </c>
      <c r="AT487" s="496">
        <f t="shared" si="33"/>
        <v>3800000</v>
      </c>
      <c r="AU487" s="203">
        <v>7600000</v>
      </c>
      <c r="AV487" s="83">
        <f t="shared" si="34"/>
        <v>0.33333333333333331</v>
      </c>
      <c r="AW487" s="457" t="s">
        <v>74</v>
      </c>
      <c r="AX487" s="74" t="s">
        <v>95</v>
      </c>
      <c r="AY487" s="333" t="s">
        <v>3864</v>
      </c>
      <c r="AZ487" s="68" t="s">
        <v>66</v>
      </c>
      <c r="BA487" s="68" t="s">
        <v>66</v>
      </c>
    </row>
    <row r="488" spans="2:53" s="207" customFormat="1" ht="14.25" customHeight="1" x14ac:dyDescent="0.25">
      <c r="B488" s="68">
        <v>2024</v>
      </c>
      <c r="C488" s="68">
        <v>891780111</v>
      </c>
      <c r="D488" s="88" t="s">
        <v>64</v>
      </c>
      <c r="E488" s="74" t="s">
        <v>3865</v>
      </c>
      <c r="F488" s="71" t="s">
        <v>3866</v>
      </c>
      <c r="G488" s="314">
        <v>0</v>
      </c>
      <c r="H488" s="67" t="s">
        <v>72</v>
      </c>
      <c r="I488" s="68" t="s">
        <v>723</v>
      </c>
      <c r="J488" s="74" t="s">
        <v>3867</v>
      </c>
      <c r="K488" s="86">
        <v>2500000</v>
      </c>
      <c r="L488" s="68" t="s">
        <v>67</v>
      </c>
      <c r="M488" s="72" t="s">
        <v>3515</v>
      </c>
      <c r="N488" s="459">
        <v>1083024056</v>
      </c>
      <c r="O488" s="454">
        <v>39</v>
      </c>
      <c r="P488" s="455">
        <v>45306</v>
      </c>
      <c r="Q488" s="203">
        <v>524300000</v>
      </c>
      <c r="R488" s="455">
        <v>45572</v>
      </c>
      <c r="S488" s="203">
        <f>+K488</f>
        <v>2500000</v>
      </c>
      <c r="T488" s="67" t="s">
        <v>66</v>
      </c>
      <c r="U488" s="316">
        <v>72220242</v>
      </c>
      <c r="V488" s="72" t="s">
        <v>1898</v>
      </c>
      <c r="W488" s="455">
        <v>45572</v>
      </c>
      <c r="X488" s="455">
        <v>45572</v>
      </c>
      <c r="Y488" s="456" t="s">
        <v>74</v>
      </c>
      <c r="Z488" s="455">
        <v>45596</v>
      </c>
      <c r="AA488" s="251">
        <f t="shared" si="30"/>
        <v>24</v>
      </c>
      <c r="AB488" s="67">
        <v>0</v>
      </c>
      <c r="AC488" s="75">
        <v>0</v>
      </c>
      <c r="AD488" s="67">
        <v>0</v>
      </c>
      <c r="AE488" s="457" t="s">
        <v>74</v>
      </c>
      <c r="AF488" s="251">
        <f t="shared" si="31"/>
        <v>0</v>
      </c>
      <c r="AG488" s="67">
        <v>0</v>
      </c>
      <c r="AH488" s="67">
        <v>0</v>
      </c>
      <c r="AI488" s="457" t="s">
        <v>74</v>
      </c>
      <c r="AJ488" s="67">
        <v>0</v>
      </c>
      <c r="AK488" s="457" t="s">
        <v>74</v>
      </c>
      <c r="AL488" s="457" t="s">
        <v>74</v>
      </c>
      <c r="AM488" s="188">
        <f t="shared" si="32"/>
        <v>0</v>
      </c>
      <c r="AN488" s="463">
        <f>+K488+AC488-AH488</f>
        <v>2500000</v>
      </c>
      <c r="AO488" s="67" t="s">
        <v>66</v>
      </c>
      <c r="AP488" s="489">
        <v>2500000</v>
      </c>
      <c r="AQ488" s="67" t="s">
        <v>94</v>
      </c>
      <c r="AR488" s="74">
        <v>0</v>
      </c>
      <c r="AS488" s="457" t="s">
        <v>74</v>
      </c>
      <c r="AT488" s="496">
        <f t="shared" si="33"/>
        <v>0</v>
      </c>
      <c r="AU488" s="203">
        <v>2500000</v>
      </c>
      <c r="AV488" s="83">
        <f t="shared" si="34"/>
        <v>0</v>
      </c>
      <c r="AW488" s="457" t="s">
        <v>74</v>
      </c>
      <c r="AX488" s="74" t="s">
        <v>95</v>
      </c>
      <c r="AY488" s="333" t="s">
        <v>3868</v>
      </c>
      <c r="AZ488" s="68" t="s">
        <v>66</v>
      </c>
      <c r="BA488" s="68" t="s">
        <v>66</v>
      </c>
    </row>
    <row r="489" spans="2:53" s="207" customFormat="1" ht="14.25" customHeight="1" x14ac:dyDescent="0.25">
      <c r="B489" s="68">
        <v>2024</v>
      </c>
      <c r="C489" s="68">
        <v>891780111</v>
      </c>
      <c r="D489" s="88" t="s">
        <v>64</v>
      </c>
      <c r="E489" s="74" t="s">
        <v>3869</v>
      </c>
      <c r="F489" s="71" t="s">
        <v>3870</v>
      </c>
      <c r="G489" s="314">
        <v>0</v>
      </c>
      <c r="H489" s="67" t="s">
        <v>72</v>
      </c>
      <c r="I489" s="68" t="s">
        <v>723</v>
      </c>
      <c r="J489" s="74" t="s">
        <v>3871</v>
      </c>
      <c r="K489" s="86">
        <v>2500000</v>
      </c>
      <c r="L489" s="68" t="s">
        <v>67</v>
      </c>
      <c r="M489" s="72" t="s">
        <v>3872</v>
      </c>
      <c r="N489" s="459">
        <v>1083016404</v>
      </c>
      <c r="O489" s="454">
        <v>39</v>
      </c>
      <c r="P489" s="455">
        <v>45306</v>
      </c>
      <c r="Q489" s="203">
        <v>524300000</v>
      </c>
      <c r="R489" s="455">
        <v>45572</v>
      </c>
      <c r="S489" s="203">
        <f>+K489</f>
        <v>2500000</v>
      </c>
      <c r="T489" s="67" t="s">
        <v>66</v>
      </c>
      <c r="U489" s="316">
        <v>72220242</v>
      </c>
      <c r="V489" s="72" t="s">
        <v>1898</v>
      </c>
      <c r="W489" s="455">
        <v>45572</v>
      </c>
      <c r="X489" s="455">
        <v>45572</v>
      </c>
      <c r="Y489" s="456" t="s">
        <v>74</v>
      </c>
      <c r="Z489" s="455">
        <v>45596</v>
      </c>
      <c r="AA489" s="251">
        <f t="shared" si="30"/>
        <v>24</v>
      </c>
      <c r="AB489" s="67">
        <v>0</v>
      </c>
      <c r="AC489" s="75">
        <v>0</v>
      </c>
      <c r="AD489" s="67">
        <v>0</v>
      </c>
      <c r="AE489" s="457" t="s">
        <v>74</v>
      </c>
      <c r="AF489" s="251">
        <f t="shared" si="31"/>
        <v>0</v>
      </c>
      <c r="AG489" s="67">
        <v>0</v>
      </c>
      <c r="AH489" s="67">
        <v>0</v>
      </c>
      <c r="AI489" s="457" t="s">
        <v>74</v>
      </c>
      <c r="AJ489" s="67">
        <v>0</v>
      </c>
      <c r="AK489" s="457" t="s">
        <v>74</v>
      </c>
      <c r="AL489" s="457" t="s">
        <v>74</v>
      </c>
      <c r="AM489" s="188">
        <f t="shared" si="32"/>
        <v>0</v>
      </c>
      <c r="AN489" s="463">
        <f>+K489+AC489-AH489</f>
        <v>2500000</v>
      </c>
      <c r="AO489" s="67" t="s">
        <v>66</v>
      </c>
      <c r="AP489" s="489">
        <v>2500000</v>
      </c>
      <c r="AQ489" s="67" t="s">
        <v>94</v>
      </c>
      <c r="AR489" s="74">
        <v>0</v>
      </c>
      <c r="AS489" s="457" t="s">
        <v>74</v>
      </c>
      <c r="AT489" s="496">
        <f t="shared" si="33"/>
        <v>0</v>
      </c>
      <c r="AU489" s="203">
        <v>2500000</v>
      </c>
      <c r="AV489" s="83">
        <f t="shared" si="34"/>
        <v>0</v>
      </c>
      <c r="AW489" s="457" t="s">
        <v>74</v>
      </c>
      <c r="AX489" s="74" t="s">
        <v>95</v>
      </c>
      <c r="AY489" s="333" t="s">
        <v>3873</v>
      </c>
      <c r="AZ489" s="68" t="s">
        <v>66</v>
      </c>
      <c r="BA489" s="68" t="s">
        <v>66</v>
      </c>
    </row>
    <row r="490" spans="2:53" s="207" customFormat="1" ht="14.25" customHeight="1" x14ac:dyDescent="0.25">
      <c r="B490" s="68">
        <v>2024</v>
      </c>
      <c r="C490" s="68">
        <v>891780111</v>
      </c>
      <c r="D490" s="88" t="s">
        <v>64</v>
      </c>
      <c r="E490" s="74" t="s">
        <v>3874</v>
      </c>
      <c r="F490" s="71" t="s">
        <v>3875</v>
      </c>
      <c r="G490" s="314">
        <v>0</v>
      </c>
      <c r="H490" s="67" t="s">
        <v>72</v>
      </c>
      <c r="I490" s="68" t="s">
        <v>723</v>
      </c>
      <c r="J490" s="74" t="s">
        <v>3876</v>
      </c>
      <c r="K490" s="86">
        <v>5000000</v>
      </c>
      <c r="L490" s="68" t="s">
        <v>67</v>
      </c>
      <c r="M490" s="72" t="s">
        <v>2244</v>
      </c>
      <c r="N490" s="459">
        <v>1083002889</v>
      </c>
      <c r="O490" s="454">
        <v>2321</v>
      </c>
      <c r="P490" s="455">
        <v>45569</v>
      </c>
      <c r="Q490" s="203">
        <v>45000000</v>
      </c>
      <c r="R490" s="455">
        <v>45573</v>
      </c>
      <c r="S490" s="203">
        <f>+K490</f>
        <v>5000000</v>
      </c>
      <c r="T490" s="67" t="s">
        <v>66</v>
      </c>
      <c r="U490" s="316">
        <v>1082903415</v>
      </c>
      <c r="V490" s="72" t="s">
        <v>2478</v>
      </c>
      <c r="W490" s="455">
        <v>45573</v>
      </c>
      <c r="X490" s="455">
        <v>45573</v>
      </c>
      <c r="Y490" s="456" t="s">
        <v>74</v>
      </c>
      <c r="Z490" s="455">
        <v>45626</v>
      </c>
      <c r="AA490" s="251">
        <f t="shared" si="30"/>
        <v>53</v>
      </c>
      <c r="AB490" s="67">
        <v>0</v>
      </c>
      <c r="AC490" s="75">
        <v>0</v>
      </c>
      <c r="AD490" s="67">
        <v>0</v>
      </c>
      <c r="AE490" s="457" t="s">
        <v>74</v>
      </c>
      <c r="AF490" s="251">
        <f t="shared" si="31"/>
        <v>0</v>
      </c>
      <c r="AG490" s="67">
        <v>0</v>
      </c>
      <c r="AH490" s="67">
        <v>0</v>
      </c>
      <c r="AI490" s="457" t="s">
        <v>74</v>
      </c>
      <c r="AJ490" s="67">
        <v>0</v>
      </c>
      <c r="AK490" s="457" t="s">
        <v>74</v>
      </c>
      <c r="AL490" s="457" t="s">
        <v>74</v>
      </c>
      <c r="AM490" s="188">
        <f t="shared" si="32"/>
        <v>0</v>
      </c>
      <c r="AN490" s="463">
        <f>+K490+AC490-AH490</f>
        <v>5000000</v>
      </c>
      <c r="AO490" s="67" t="s">
        <v>66</v>
      </c>
      <c r="AP490" s="489">
        <v>5000000</v>
      </c>
      <c r="AQ490" s="67" t="s">
        <v>94</v>
      </c>
      <c r="AR490" s="74">
        <v>0</v>
      </c>
      <c r="AS490" s="457" t="s">
        <v>74</v>
      </c>
      <c r="AT490" s="496">
        <f t="shared" si="33"/>
        <v>2500000</v>
      </c>
      <c r="AU490" s="203">
        <v>2500000</v>
      </c>
      <c r="AV490" s="83">
        <f t="shared" si="34"/>
        <v>0.5</v>
      </c>
      <c r="AW490" s="457" t="s">
        <v>74</v>
      </c>
      <c r="AX490" s="74" t="s">
        <v>95</v>
      </c>
      <c r="AY490" s="333" t="s">
        <v>3877</v>
      </c>
      <c r="AZ490" s="68" t="s">
        <v>66</v>
      </c>
      <c r="BA490" s="68" t="s">
        <v>66</v>
      </c>
    </row>
    <row r="491" spans="2:53" s="207" customFormat="1" ht="14.25" customHeight="1" x14ac:dyDescent="0.25">
      <c r="B491" s="68">
        <v>2024</v>
      </c>
      <c r="C491" s="68">
        <v>891780111</v>
      </c>
      <c r="D491" s="88" t="s">
        <v>64</v>
      </c>
      <c r="E491" s="74" t="s">
        <v>3878</v>
      </c>
      <c r="F491" s="71" t="s">
        <v>3879</v>
      </c>
      <c r="G491" s="314">
        <v>0</v>
      </c>
      <c r="H491" s="67" t="s">
        <v>72</v>
      </c>
      <c r="I491" s="68" t="s">
        <v>723</v>
      </c>
      <c r="J491" s="74" t="s">
        <v>3880</v>
      </c>
      <c r="K491" s="86">
        <v>5000000</v>
      </c>
      <c r="L491" s="68" t="s">
        <v>67</v>
      </c>
      <c r="M491" s="72" t="s">
        <v>2192</v>
      </c>
      <c r="N491" s="459">
        <v>1082984183</v>
      </c>
      <c r="O491" s="454">
        <v>2321</v>
      </c>
      <c r="P491" s="455">
        <v>45569</v>
      </c>
      <c r="Q491" s="203">
        <v>45000000</v>
      </c>
      <c r="R491" s="455">
        <v>45573</v>
      </c>
      <c r="S491" s="203">
        <f>+K491</f>
        <v>5000000</v>
      </c>
      <c r="T491" s="67" t="s">
        <v>66</v>
      </c>
      <c r="U491" s="316">
        <v>1082903415</v>
      </c>
      <c r="V491" s="72" t="s">
        <v>2478</v>
      </c>
      <c r="W491" s="455">
        <v>45573</v>
      </c>
      <c r="X491" s="455">
        <v>45573</v>
      </c>
      <c r="Y491" s="456" t="s">
        <v>74</v>
      </c>
      <c r="Z491" s="455">
        <v>45626</v>
      </c>
      <c r="AA491" s="251">
        <f t="shared" si="30"/>
        <v>53</v>
      </c>
      <c r="AB491" s="67">
        <v>0</v>
      </c>
      <c r="AC491" s="75">
        <v>0</v>
      </c>
      <c r="AD491" s="67">
        <v>0</v>
      </c>
      <c r="AE491" s="457" t="s">
        <v>74</v>
      </c>
      <c r="AF491" s="251">
        <f t="shared" si="31"/>
        <v>0</v>
      </c>
      <c r="AG491" s="67">
        <v>0</v>
      </c>
      <c r="AH491" s="67">
        <v>0</v>
      </c>
      <c r="AI491" s="457" t="s">
        <v>74</v>
      </c>
      <c r="AJ491" s="67">
        <v>0</v>
      </c>
      <c r="AK491" s="457" t="s">
        <v>74</v>
      </c>
      <c r="AL491" s="457" t="s">
        <v>74</v>
      </c>
      <c r="AM491" s="188">
        <f t="shared" si="32"/>
        <v>0</v>
      </c>
      <c r="AN491" s="463">
        <f>+K491+AC491-AH491</f>
        <v>5000000</v>
      </c>
      <c r="AO491" s="67" t="s">
        <v>66</v>
      </c>
      <c r="AP491" s="489">
        <v>5000000</v>
      </c>
      <c r="AQ491" s="67" t="s">
        <v>94</v>
      </c>
      <c r="AR491" s="74">
        <v>0</v>
      </c>
      <c r="AS491" s="457" t="s">
        <v>74</v>
      </c>
      <c r="AT491" s="496">
        <f t="shared" si="33"/>
        <v>0</v>
      </c>
      <c r="AU491" s="203">
        <v>5000000</v>
      </c>
      <c r="AV491" s="83">
        <f t="shared" si="34"/>
        <v>0</v>
      </c>
      <c r="AW491" s="457" t="s">
        <v>74</v>
      </c>
      <c r="AX491" s="74" t="s">
        <v>95</v>
      </c>
      <c r="AY491" s="333" t="s">
        <v>3881</v>
      </c>
      <c r="AZ491" s="68" t="s">
        <v>66</v>
      </c>
      <c r="BA491" s="68" t="s">
        <v>66</v>
      </c>
    </row>
    <row r="492" spans="2:53" s="207" customFormat="1" ht="14.25" customHeight="1" x14ac:dyDescent="0.25">
      <c r="B492" s="68">
        <v>2024</v>
      </c>
      <c r="C492" s="68">
        <v>891780111</v>
      </c>
      <c r="D492" s="88" t="s">
        <v>64</v>
      </c>
      <c r="E492" s="74" t="s">
        <v>3882</v>
      </c>
      <c r="F492" s="71" t="s">
        <v>3883</v>
      </c>
      <c r="G492" s="314">
        <v>0</v>
      </c>
      <c r="H492" s="67" t="s">
        <v>72</v>
      </c>
      <c r="I492" s="68" t="s">
        <v>723</v>
      </c>
      <c r="J492" s="74" t="s">
        <v>3884</v>
      </c>
      <c r="K492" s="86">
        <v>5000000</v>
      </c>
      <c r="L492" s="68" t="s">
        <v>67</v>
      </c>
      <c r="M492" s="72" t="s">
        <v>2280</v>
      </c>
      <c r="N492" s="459">
        <v>1083024229</v>
      </c>
      <c r="O492" s="454">
        <v>2321</v>
      </c>
      <c r="P492" s="455">
        <v>45569</v>
      </c>
      <c r="Q492" s="203">
        <v>45000000</v>
      </c>
      <c r="R492" s="455">
        <v>45573</v>
      </c>
      <c r="S492" s="203">
        <f>+K492</f>
        <v>5000000</v>
      </c>
      <c r="T492" s="67" t="s">
        <v>66</v>
      </c>
      <c r="U492" s="316">
        <v>1082903415</v>
      </c>
      <c r="V492" s="72" t="s">
        <v>2478</v>
      </c>
      <c r="W492" s="455">
        <v>45573</v>
      </c>
      <c r="X492" s="455">
        <v>45573</v>
      </c>
      <c r="Y492" s="456" t="s">
        <v>74</v>
      </c>
      <c r="Z492" s="455">
        <v>45626</v>
      </c>
      <c r="AA492" s="251">
        <f t="shared" si="30"/>
        <v>53</v>
      </c>
      <c r="AB492" s="67">
        <v>0</v>
      </c>
      <c r="AC492" s="75">
        <v>0</v>
      </c>
      <c r="AD492" s="67">
        <v>0</v>
      </c>
      <c r="AE492" s="457" t="s">
        <v>74</v>
      </c>
      <c r="AF492" s="251">
        <f t="shared" si="31"/>
        <v>0</v>
      </c>
      <c r="AG492" s="67">
        <v>0</v>
      </c>
      <c r="AH492" s="67">
        <v>0</v>
      </c>
      <c r="AI492" s="457" t="s">
        <v>74</v>
      </c>
      <c r="AJ492" s="67">
        <v>0</v>
      </c>
      <c r="AK492" s="457" t="s">
        <v>74</v>
      </c>
      <c r="AL492" s="457" t="s">
        <v>74</v>
      </c>
      <c r="AM492" s="188">
        <f t="shared" si="32"/>
        <v>0</v>
      </c>
      <c r="AN492" s="463">
        <f>+K492+AC492-AH492</f>
        <v>5000000</v>
      </c>
      <c r="AO492" s="67" t="s">
        <v>66</v>
      </c>
      <c r="AP492" s="489">
        <v>5000000</v>
      </c>
      <c r="AQ492" s="67" t="s">
        <v>94</v>
      </c>
      <c r="AR492" s="74">
        <v>0</v>
      </c>
      <c r="AS492" s="457" t="s">
        <v>74</v>
      </c>
      <c r="AT492" s="496">
        <f t="shared" si="33"/>
        <v>0</v>
      </c>
      <c r="AU492" s="203">
        <v>5000000</v>
      </c>
      <c r="AV492" s="83">
        <f t="shared" si="34"/>
        <v>0</v>
      </c>
      <c r="AW492" s="457" t="s">
        <v>74</v>
      </c>
      <c r="AX492" s="74" t="s">
        <v>95</v>
      </c>
      <c r="AY492" s="333" t="s">
        <v>3885</v>
      </c>
      <c r="AZ492" s="68" t="s">
        <v>66</v>
      </c>
      <c r="BA492" s="68" t="s">
        <v>66</v>
      </c>
    </row>
    <row r="493" spans="2:53" s="207" customFormat="1" ht="14.25" customHeight="1" x14ac:dyDescent="0.25">
      <c r="B493" s="68">
        <v>2024</v>
      </c>
      <c r="C493" s="68">
        <v>891780111</v>
      </c>
      <c r="D493" s="88" t="s">
        <v>64</v>
      </c>
      <c r="E493" s="74" t="s">
        <v>3886</v>
      </c>
      <c r="F493" s="71" t="s">
        <v>3887</v>
      </c>
      <c r="G493" s="314">
        <v>0</v>
      </c>
      <c r="H493" s="67" t="s">
        <v>72</v>
      </c>
      <c r="I493" s="68" t="s">
        <v>723</v>
      </c>
      <c r="J493" s="74" t="s">
        <v>3888</v>
      </c>
      <c r="K493" s="86">
        <v>5000000</v>
      </c>
      <c r="L493" s="68" t="s">
        <v>67</v>
      </c>
      <c r="M493" s="72" t="s">
        <v>2182</v>
      </c>
      <c r="N493" s="459">
        <v>1082981781</v>
      </c>
      <c r="O493" s="454">
        <v>2321</v>
      </c>
      <c r="P493" s="455">
        <v>45569</v>
      </c>
      <c r="Q493" s="203">
        <v>45000000</v>
      </c>
      <c r="R493" s="455">
        <v>45573</v>
      </c>
      <c r="S493" s="203">
        <f>+K493</f>
        <v>5000000</v>
      </c>
      <c r="T493" s="67" t="s">
        <v>66</v>
      </c>
      <c r="U493" s="316">
        <v>1082903415</v>
      </c>
      <c r="V493" s="72" t="s">
        <v>2478</v>
      </c>
      <c r="W493" s="455">
        <v>45573</v>
      </c>
      <c r="X493" s="455">
        <v>45573</v>
      </c>
      <c r="Y493" s="456" t="s">
        <v>74</v>
      </c>
      <c r="Z493" s="455">
        <v>45626</v>
      </c>
      <c r="AA493" s="251">
        <f t="shared" si="30"/>
        <v>53</v>
      </c>
      <c r="AB493" s="67">
        <v>0</v>
      </c>
      <c r="AC493" s="75">
        <v>0</v>
      </c>
      <c r="AD493" s="67">
        <v>0</v>
      </c>
      <c r="AE493" s="457" t="s">
        <v>74</v>
      </c>
      <c r="AF493" s="251">
        <f t="shared" si="31"/>
        <v>0</v>
      </c>
      <c r="AG493" s="67">
        <v>0</v>
      </c>
      <c r="AH493" s="67">
        <v>0</v>
      </c>
      <c r="AI493" s="457" t="s">
        <v>74</v>
      </c>
      <c r="AJ493" s="67">
        <v>0</v>
      </c>
      <c r="AK493" s="457" t="s">
        <v>74</v>
      </c>
      <c r="AL493" s="457" t="s">
        <v>74</v>
      </c>
      <c r="AM493" s="188">
        <f t="shared" si="32"/>
        <v>0</v>
      </c>
      <c r="AN493" s="463">
        <f>+K493+AC493-AH493</f>
        <v>5000000</v>
      </c>
      <c r="AO493" s="67" t="s">
        <v>66</v>
      </c>
      <c r="AP493" s="489">
        <v>5000000</v>
      </c>
      <c r="AQ493" s="67" t="s">
        <v>94</v>
      </c>
      <c r="AR493" s="74">
        <v>0</v>
      </c>
      <c r="AS493" s="457" t="s">
        <v>74</v>
      </c>
      <c r="AT493" s="496">
        <f t="shared" si="33"/>
        <v>2500000</v>
      </c>
      <c r="AU493" s="203">
        <v>2500000</v>
      </c>
      <c r="AV493" s="83">
        <f t="shared" si="34"/>
        <v>0.5</v>
      </c>
      <c r="AW493" s="457" t="s">
        <v>74</v>
      </c>
      <c r="AX493" s="74" t="s">
        <v>95</v>
      </c>
      <c r="AY493" s="333" t="s">
        <v>3889</v>
      </c>
      <c r="AZ493" s="68" t="s">
        <v>66</v>
      </c>
      <c r="BA493" s="68" t="s">
        <v>66</v>
      </c>
    </row>
    <row r="494" spans="2:53" s="207" customFormat="1" ht="14.25" customHeight="1" x14ac:dyDescent="0.25">
      <c r="B494" s="68">
        <v>2024</v>
      </c>
      <c r="C494" s="68">
        <v>891780111</v>
      </c>
      <c r="D494" s="88" t="s">
        <v>64</v>
      </c>
      <c r="E494" s="74" t="s">
        <v>3890</v>
      </c>
      <c r="F494" s="71" t="s">
        <v>3891</v>
      </c>
      <c r="G494" s="314">
        <v>0</v>
      </c>
      <c r="H494" s="67" t="s">
        <v>72</v>
      </c>
      <c r="I494" s="68" t="s">
        <v>723</v>
      </c>
      <c r="J494" s="74" t="s">
        <v>3892</v>
      </c>
      <c r="K494" s="86">
        <v>5000000</v>
      </c>
      <c r="L494" s="68" t="s">
        <v>67</v>
      </c>
      <c r="M494" s="72" t="s">
        <v>3544</v>
      </c>
      <c r="N494" s="459">
        <v>1082944320</v>
      </c>
      <c r="O494" s="454">
        <v>2321</v>
      </c>
      <c r="P494" s="455">
        <v>45569</v>
      </c>
      <c r="Q494" s="203">
        <v>45000000</v>
      </c>
      <c r="R494" s="455">
        <v>45573</v>
      </c>
      <c r="S494" s="203">
        <f>+K494</f>
        <v>5000000</v>
      </c>
      <c r="T494" s="67" t="s">
        <v>66</v>
      </c>
      <c r="U494" s="316">
        <v>1082903415</v>
      </c>
      <c r="V494" s="72" t="s">
        <v>2478</v>
      </c>
      <c r="W494" s="455">
        <v>45573</v>
      </c>
      <c r="X494" s="455">
        <v>45573</v>
      </c>
      <c r="Y494" s="456" t="s">
        <v>74</v>
      </c>
      <c r="Z494" s="455">
        <v>45626</v>
      </c>
      <c r="AA494" s="251">
        <f t="shared" si="30"/>
        <v>53</v>
      </c>
      <c r="AB494" s="67">
        <v>0</v>
      </c>
      <c r="AC494" s="75">
        <v>0</v>
      </c>
      <c r="AD494" s="67">
        <v>0</v>
      </c>
      <c r="AE494" s="457" t="s">
        <v>74</v>
      </c>
      <c r="AF494" s="251">
        <f t="shared" si="31"/>
        <v>0</v>
      </c>
      <c r="AG494" s="67">
        <v>0</v>
      </c>
      <c r="AH494" s="67">
        <v>0</v>
      </c>
      <c r="AI494" s="457" t="s">
        <v>74</v>
      </c>
      <c r="AJ494" s="67">
        <v>0</v>
      </c>
      <c r="AK494" s="457" t="s">
        <v>74</v>
      </c>
      <c r="AL494" s="457" t="s">
        <v>74</v>
      </c>
      <c r="AM494" s="188">
        <f t="shared" si="32"/>
        <v>0</v>
      </c>
      <c r="AN494" s="463">
        <f>+K494+AC494-AH494</f>
        <v>5000000</v>
      </c>
      <c r="AO494" s="67" t="s">
        <v>66</v>
      </c>
      <c r="AP494" s="489">
        <v>5000000</v>
      </c>
      <c r="AQ494" s="67" t="s">
        <v>94</v>
      </c>
      <c r="AR494" s="74">
        <v>0</v>
      </c>
      <c r="AS494" s="457" t="s">
        <v>74</v>
      </c>
      <c r="AT494" s="496">
        <f t="shared" si="33"/>
        <v>2500000</v>
      </c>
      <c r="AU494" s="203">
        <v>2500000</v>
      </c>
      <c r="AV494" s="83">
        <f t="shared" si="34"/>
        <v>0.5</v>
      </c>
      <c r="AW494" s="457" t="s">
        <v>74</v>
      </c>
      <c r="AX494" s="74" t="s">
        <v>95</v>
      </c>
      <c r="AY494" s="333" t="s">
        <v>3893</v>
      </c>
      <c r="AZ494" s="68" t="s">
        <v>66</v>
      </c>
      <c r="BA494" s="68" t="s">
        <v>66</v>
      </c>
    </row>
    <row r="495" spans="2:53" s="207" customFormat="1" ht="14.25" customHeight="1" x14ac:dyDescent="0.25">
      <c r="B495" s="68">
        <v>2024</v>
      </c>
      <c r="C495" s="68">
        <v>891780111</v>
      </c>
      <c r="D495" s="88" t="s">
        <v>64</v>
      </c>
      <c r="E495" s="74" t="s">
        <v>3894</v>
      </c>
      <c r="F495" s="71" t="s">
        <v>3895</v>
      </c>
      <c r="G495" s="314">
        <v>0</v>
      </c>
      <c r="H495" s="67" t="s">
        <v>72</v>
      </c>
      <c r="I495" s="68" t="s">
        <v>723</v>
      </c>
      <c r="J495" s="74" t="s">
        <v>3896</v>
      </c>
      <c r="K495" s="86">
        <v>5000000</v>
      </c>
      <c r="L495" s="68" t="s">
        <v>67</v>
      </c>
      <c r="M495" s="72" t="s">
        <v>2187</v>
      </c>
      <c r="N495" s="459">
        <v>1082943812</v>
      </c>
      <c r="O495" s="454">
        <v>2321</v>
      </c>
      <c r="P495" s="455">
        <v>45569</v>
      </c>
      <c r="Q495" s="203">
        <v>45000000</v>
      </c>
      <c r="R495" s="455">
        <v>45573</v>
      </c>
      <c r="S495" s="203">
        <f>+K495</f>
        <v>5000000</v>
      </c>
      <c r="T495" s="67" t="s">
        <v>66</v>
      </c>
      <c r="U495" s="316">
        <v>1082903415</v>
      </c>
      <c r="V495" s="72" t="s">
        <v>2478</v>
      </c>
      <c r="W495" s="455">
        <v>45573</v>
      </c>
      <c r="X495" s="455">
        <v>45573</v>
      </c>
      <c r="Y495" s="456" t="s">
        <v>74</v>
      </c>
      <c r="Z495" s="455">
        <v>45626</v>
      </c>
      <c r="AA495" s="251">
        <f t="shared" si="30"/>
        <v>53</v>
      </c>
      <c r="AB495" s="67">
        <v>0</v>
      </c>
      <c r="AC495" s="75">
        <v>0</v>
      </c>
      <c r="AD495" s="67">
        <v>0</v>
      </c>
      <c r="AE495" s="457" t="s">
        <v>74</v>
      </c>
      <c r="AF495" s="251">
        <f t="shared" si="31"/>
        <v>0</v>
      </c>
      <c r="AG495" s="67">
        <v>0</v>
      </c>
      <c r="AH495" s="67">
        <v>0</v>
      </c>
      <c r="AI495" s="457" t="s">
        <v>74</v>
      </c>
      <c r="AJ495" s="67">
        <v>0</v>
      </c>
      <c r="AK495" s="457" t="s">
        <v>74</v>
      </c>
      <c r="AL495" s="457" t="s">
        <v>74</v>
      </c>
      <c r="AM495" s="188">
        <f t="shared" si="32"/>
        <v>0</v>
      </c>
      <c r="AN495" s="463">
        <f>+K495+AC495-AH495</f>
        <v>5000000</v>
      </c>
      <c r="AO495" s="67" t="s">
        <v>66</v>
      </c>
      <c r="AP495" s="489">
        <v>5000000</v>
      </c>
      <c r="AQ495" s="67" t="s">
        <v>94</v>
      </c>
      <c r="AR495" s="74">
        <v>0</v>
      </c>
      <c r="AS495" s="457" t="s">
        <v>74</v>
      </c>
      <c r="AT495" s="496">
        <f t="shared" si="33"/>
        <v>2500000</v>
      </c>
      <c r="AU495" s="203">
        <v>2500000</v>
      </c>
      <c r="AV495" s="83">
        <f t="shared" si="34"/>
        <v>0.5</v>
      </c>
      <c r="AW495" s="457" t="s">
        <v>74</v>
      </c>
      <c r="AX495" s="74" t="s">
        <v>95</v>
      </c>
      <c r="AY495" s="333" t="s">
        <v>3897</v>
      </c>
      <c r="AZ495" s="68" t="s">
        <v>66</v>
      </c>
      <c r="BA495" s="68" t="s">
        <v>66</v>
      </c>
    </row>
    <row r="496" spans="2:53" s="207" customFormat="1" ht="14.25" customHeight="1" x14ac:dyDescent="0.25">
      <c r="B496" s="68">
        <v>2024</v>
      </c>
      <c r="C496" s="68">
        <v>891780111</v>
      </c>
      <c r="D496" s="88" t="s">
        <v>64</v>
      </c>
      <c r="E496" s="74" t="s">
        <v>3898</v>
      </c>
      <c r="F496" s="71" t="s">
        <v>3899</v>
      </c>
      <c r="G496" s="314">
        <v>0</v>
      </c>
      <c r="H496" s="67" t="s">
        <v>72</v>
      </c>
      <c r="I496" s="68" t="s">
        <v>723</v>
      </c>
      <c r="J496" s="74" t="s">
        <v>3892</v>
      </c>
      <c r="K496" s="86">
        <v>5000000</v>
      </c>
      <c r="L496" s="68" t="s">
        <v>67</v>
      </c>
      <c r="M496" s="72" t="s">
        <v>3751</v>
      </c>
      <c r="N496" s="459">
        <v>1082966865</v>
      </c>
      <c r="O496" s="454">
        <v>2321</v>
      </c>
      <c r="P496" s="455">
        <v>45569</v>
      </c>
      <c r="Q496" s="203">
        <v>45000000</v>
      </c>
      <c r="R496" s="455">
        <v>45573</v>
      </c>
      <c r="S496" s="203">
        <f>+K496</f>
        <v>5000000</v>
      </c>
      <c r="T496" s="67" t="s">
        <v>66</v>
      </c>
      <c r="U496" s="316">
        <v>1082903415</v>
      </c>
      <c r="V496" s="72" t="s">
        <v>2478</v>
      </c>
      <c r="W496" s="455">
        <v>45573</v>
      </c>
      <c r="X496" s="455">
        <v>45573</v>
      </c>
      <c r="Y496" s="456" t="s">
        <v>74</v>
      </c>
      <c r="Z496" s="455">
        <v>45626</v>
      </c>
      <c r="AA496" s="251">
        <f t="shared" si="30"/>
        <v>53</v>
      </c>
      <c r="AB496" s="67">
        <v>0</v>
      </c>
      <c r="AC496" s="75">
        <v>0</v>
      </c>
      <c r="AD496" s="67">
        <v>0</v>
      </c>
      <c r="AE496" s="457" t="s">
        <v>74</v>
      </c>
      <c r="AF496" s="251">
        <f t="shared" si="31"/>
        <v>0</v>
      </c>
      <c r="AG496" s="67">
        <v>0</v>
      </c>
      <c r="AH496" s="67">
        <v>0</v>
      </c>
      <c r="AI496" s="457" t="s">
        <v>74</v>
      </c>
      <c r="AJ496" s="67">
        <v>0</v>
      </c>
      <c r="AK496" s="457" t="s">
        <v>74</v>
      </c>
      <c r="AL496" s="457" t="s">
        <v>74</v>
      </c>
      <c r="AM496" s="188">
        <f t="shared" si="32"/>
        <v>0</v>
      </c>
      <c r="AN496" s="463">
        <f>+K496+AC496-AH496</f>
        <v>5000000</v>
      </c>
      <c r="AO496" s="67" t="s">
        <v>66</v>
      </c>
      <c r="AP496" s="489">
        <v>5000000</v>
      </c>
      <c r="AQ496" s="67" t="s">
        <v>94</v>
      </c>
      <c r="AR496" s="74">
        <v>0</v>
      </c>
      <c r="AS496" s="457" t="s">
        <v>74</v>
      </c>
      <c r="AT496" s="496">
        <f t="shared" si="33"/>
        <v>2500000</v>
      </c>
      <c r="AU496" s="203">
        <v>2500000</v>
      </c>
      <c r="AV496" s="83">
        <f t="shared" si="34"/>
        <v>0.5</v>
      </c>
      <c r="AW496" s="457" t="s">
        <v>74</v>
      </c>
      <c r="AX496" s="74" t="s">
        <v>95</v>
      </c>
      <c r="AY496" s="333" t="s">
        <v>3900</v>
      </c>
      <c r="AZ496" s="68" t="s">
        <v>66</v>
      </c>
      <c r="BA496" s="68" t="s">
        <v>66</v>
      </c>
    </row>
    <row r="497" spans="2:53" s="207" customFormat="1" ht="14.25" customHeight="1" x14ac:dyDescent="0.25">
      <c r="B497" s="68">
        <v>2024</v>
      </c>
      <c r="C497" s="68">
        <v>891780111</v>
      </c>
      <c r="D497" s="88" t="s">
        <v>64</v>
      </c>
      <c r="E497" s="74" t="s">
        <v>3901</v>
      </c>
      <c r="F497" s="71" t="s">
        <v>3902</v>
      </c>
      <c r="G497" s="314">
        <v>0</v>
      </c>
      <c r="H497" s="67" t="s">
        <v>72</v>
      </c>
      <c r="I497" s="68" t="s">
        <v>723</v>
      </c>
      <c r="J497" s="74" t="s">
        <v>3903</v>
      </c>
      <c r="K497" s="86">
        <v>5000000</v>
      </c>
      <c r="L497" s="68" t="s">
        <v>67</v>
      </c>
      <c r="M497" s="72" t="s">
        <v>2286</v>
      </c>
      <c r="N497" s="459">
        <v>1104435442</v>
      </c>
      <c r="O497" s="454">
        <v>2321</v>
      </c>
      <c r="P497" s="455">
        <v>45569</v>
      </c>
      <c r="Q497" s="203">
        <v>45000000</v>
      </c>
      <c r="R497" s="455">
        <v>45573</v>
      </c>
      <c r="S497" s="203">
        <f>+K497</f>
        <v>5000000</v>
      </c>
      <c r="T497" s="67" t="s">
        <v>66</v>
      </c>
      <c r="U497" s="316">
        <v>1082903415</v>
      </c>
      <c r="V497" s="72" t="s">
        <v>2478</v>
      </c>
      <c r="W497" s="455">
        <v>45573</v>
      </c>
      <c r="X497" s="455">
        <v>45573</v>
      </c>
      <c r="Y497" s="456" t="s">
        <v>74</v>
      </c>
      <c r="Z497" s="455">
        <v>45626</v>
      </c>
      <c r="AA497" s="251">
        <f t="shared" si="30"/>
        <v>53</v>
      </c>
      <c r="AB497" s="67">
        <v>0</v>
      </c>
      <c r="AC497" s="75">
        <v>0</v>
      </c>
      <c r="AD497" s="67">
        <v>0</v>
      </c>
      <c r="AE497" s="457" t="s">
        <v>74</v>
      </c>
      <c r="AF497" s="251">
        <f t="shared" si="31"/>
        <v>0</v>
      </c>
      <c r="AG497" s="67">
        <v>0</v>
      </c>
      <c r="AH497" s="67">
        <v>0</v>
      </c>
      <c r="AI497" s="457" t="s">
        <v>74</v>
      </c>
      <c r="AJ497" s="67">
        <v>0</v>
      </c>
      <c r="AK497" s="457" t="s">
        <v>74</v>
      </c>
      <c r="AL497" s="457" t="s">
        <v>74</v>
      </c>
      <c r="AM497" s="188">
        <f t="shared" si="32"/>
        <v>0</v>
      </c>
      <c r="AN497" s="463">
        <f>+K497+AC497-AH497</f>
        <v>5000000</v>
      </c>
      <c r="AO497" s="67" t="s">
        <v>66</v>
      </c>
      <c r="AP497" s="489">
        <v>5000000</v>
      </c>
      <c r="AQ497" s="67" t="s">
        <v>94</v>
      </c>
      <c r="AR497" s="74">
        <v>0</v>
      </c>
      <c r="AS497" s="457" t="s">
        <v>74</v>
      </c>
      <c r="AT497" s="496">
        <f t="shared" si="33"/>
        <v>0</v>
      </c>
      <c r="AU497" s="203">
        <v>5000000</v>
      </c>
      <c r="AV497" s="83">
        <f t="shared" si="34"/>
        <v>0</v>
      </c>
      <c r="AW497" s="457" t="s">
        <v>74</v>
      </c>
      <c r="AX497" s="74" t="s">
        <v>95</v>
      </c>
      <c r="AY497" s="333" t="s">
        <v>3904</v>
      </c>
      <c r="AZ497" s="68" t="s">
        <v>66</v>
      </c>
      <c r="BA497" s="68" t="s">
        <v>66</v>
      </c>
    </row>
    <row r="498" spans="2:53" s="207" customFormat="1" ht="14.25" customHeight="1" x14ac:dyDescent="0.25">
      <c r="B498" s="68">
        <v>2024</v>
      </c>
      <c r="C498" s="68">
        <v>891780111</v>
      </c>
      <c r="D498" s="88" t="s">
        <v>64</v>
      </c>
      <c r="E498" s="74" t="s">
        <v>3905</v>
      </c>
      <c r="F498" s="71" t="s">
        <v>3906</v>
      </c>
      <c r="G498" s="314">
        <v>0</v>
      </c>
      <c r="H498" s="67" t="s">
        <v>72</v>
      </c>
      <c r="I498" s="68" t="s">
        <v>723</v>
      </c>
      <c r="J498" s="74" t="s">
        <v>3907</v>
      </c>
      <c r="K498" s="86">
        <v>5000000</v>
      </c>
      <c r="L498" s="68" t="s">
        <v>67</v>
      </c>
      <c r="M498" s="72" t="s">
        <v>3275</v>
      </c>
      <c r="N498" s="459">
        <v>1082964235</v>
      </c>
      <c r="O498" s="454">
        <v>2321</v>
      </c>
      <c r="P498" s="455">
        <v>45569</v>
      </c>
      <c r="Q498" s="203">
        <v>45000000</v>
      </c>
      <c r="R498" s="455">
        <v>45573</v>
      </c>
      <c r="S498" s="203">
        <f>+K498</f>
        <v>5000000</v>
      </c>
      <c r="T498" s="67" t="s">
        <v>66</v>
      </c>
      <c r="U498" s="316">
        <v>1082903415</v>
      </c>
      <c r="V498" s="72" t="s">
        <v>3908</v>
      </c>
      <c r="W498" s="455">
        <v>45573</v>
      </c>
      <c r="X498" s="455">
        <v>45573</v>
      </c>
      <c r="Y498" s="456" t="s">
        <v>74</v>
      </c>
      <c r="Z498" s="455">
        <v>45626</v>
      </c>
      <c r="AA498" s="251">
        <f t="shared" si="30"/>
        <v>53</v>
      </c>
      <c r="AB498" s="67">
        <v>0</v>
      </c>
      <c r="AC498" s="75">
        <v>0</v>
      </c>
      <c r="AD498" s="67">
        <v>0</v>
      </c>
      <c r="AE498" s="457" t="s">
        <v>74</v>
      </c>
      <c r="AF498" s="251">
        <f t="shared" si="31"/>
        <v>0</v>
      </c>
      <c r="AG498" s="67">
        <v>0</v>
      </c>
      <c r="AH498" s="67">
        <v>0</v>
      </c>
      <c r="AI498" s="457" t="s">
        <v>74</v>
      </c>
      <c r="AJ498" s="67">
        <v>0</v>
      </c>
      <c r="AK498" s="457" t="s">
        <v>74</v>
      </c>
      <c r="AL498" s="457" t="s">
        <v>74</v>
      </c>
      <c r="AM498" s="188">
        <f t="shared" si="32"/>
        <v>0</v>
      </c>
      <c r="AN498" s="463">
        <f>+K498+AC498-AH498</f>
        <v>5000000</v>
      </c>
      <c r="AO498" s="67" t="s">
        <v>66</v>
      </c>
      <c r="AP498" s="489">
        <v>5000000</v>
      </c>
      <c r="AQ498" s="67" t="s">
        <v>94</v>
      </c>
      <c r="AR498" s="74">
        <v>0</v>
      </c>
      <c r="AS498" s="457" t="s">
        <v>74</v>
      </c>
      <c r="AT498" s="496">
        <f t="shared" si="33"/>
        <v>2500000</v>
      </c>
      <c r="AU498" s="203">
        <v>2500000</v>
      </c>
      <c r="AV498" s="83">
        <f t="shared" si="34"/>
        <v>0.5</v>
      </c>
      <c r="AW498" s="457" t="s">
        <v>74</v>
      </c>
      <c r="AX498" s="74" t="s">
        <v>95</v>
      </c>
      <c r="AY498" s="333" t="s">
        <v>3909</v>
      </c>
      <c r="AZ498" s="68" t="s">
        <v>66</v>
      </c>
      <c r="BA498" s="68" t="s">
        <v>66</v>
      </c>
    </row>
    <row r="499" spans="2:53" s="207" customFormat="1" ht="14.25" customHeight="1" x14ac:dyDescent="0.25">
      <c r="B499" s="68">
        <v>2024</v>
      </c>
      <c r="C499" s="68">
        <v>891780111</v>
      </c>
      <c r="D499" s="88" t="s">
        <v>64</v>
      </c>
      <c r="E499" s="74" t="s">
        <v>3910</v>
      </c>
      <c r="F499" s="71" t="s">
        <v>3911</v>
      </c>
      <c r="G499" s="314">
        <v>2023000100072</v>
      </c>
      <c r="H499" s="67" t="s">
        <v>72</v>
      </c>
      <c r="I499" s="68" t="s">
        <v>1521</v>
      </c>
      <c r="J499" s="74" t="s">
        <v>3912</v>
      </c>
      <c r="K499" s="86">
        <v>29328000</v>
      </c>
      <c r="L499" s="68" t="s">
        <v>67</v>
      </c>
      <c r="M499" s="72" t="s">
        <v>2879</v>
      </c>
      <c r="N499" s="459">
        <v>94512543</v>
      </c>
      <c r="O499" s="454" t="s">
        <v>3840</v>
      </c>
      <c r="P499" s="455" t="s">
        <v>3841</v>
      </c>
      <c r="Q499" s="203" t="s">
        <v>3842</v>
      </c>
      <c r="R499" s="455">
        <v>45574</v>
      </c>
      <c r="S499" s="203">
        <f>+K499</f>
        <v>29328000</v>
      </c>
      <c r="T499" s="67" t="s">
        <v>66</v>
      </c>
      <c r="U499" s="316">
        <v>16078654</v>
      </c>
      <c r="V499" s="72" t="s">
        <v>1524</v>
      </c>
      <c r="W499" s="455">
        <v>45574</v>
      </c>
      <c r="X499" s="455">
        <v>45574</v>
      </c>
      <c r="Y499" s="456" t="s">
        <v>74</v>
      </c>
      <c r="Z499" s="455">
        <v>45747</v>
      </c>
      <c r="AA499" s="251">
        <f t="shared" si="30"/>
        <v>173</v>
      </c>
      <c r="AB499" s="67">
        <v>0</v>
      </c>
      <c r="AC499" s="75">
        <v>0</v>
      </c>
      <c r="AD499" s="67">
        <v>0</v>
      </c>
      <c r="AE499" s="457" t="s">
        <v>74</v>
      </c>
      <c r="AF499" s="251">
        <f t="shared" si="31"/>
        <v>0</v>
      </c>
      <c r="AG499" s="67">
        <v>0</v>
      </c>
      <c r="AH499" s="67">
        <v>0</v>
      </c>
      <c r="AI499" s="457" t="s">
        <v>74</v>
      </c>
      <c r="AJ499" s="67">
        <v>0</v>
      </c>
      <c r="AK499" s="457" t="s">
        <v>74</v>
      </c>
      <c r="AL499" s="457" t="s">
        <v>74</v>
      </c>
      <c r="AM499" s="188">
        <f t="shared" si="32"/>
        <v>0</v>
      </c>
      <c r="AN499" s="463">
        <f>+K499+AC499-AH499</f>
        <v>29328000</v>
      </c>
      <c r="AO499" s="67" t="s">
        <v>94</v>
      </c>
      <c r="AP499" s="489">
        <v>0</v>
      </c>
      <c r="AQ499" s="67" t="s">
        <v>94</v>
      </c>
      <c r="AR499" s="74">
        <v>0</v>
      </c>
      <c r="AS499" s="457" t="s">
        <v>74</v>
      </c>
      <c r="AT499" s="496">
        <f t="shared" si="33"/>
        <v>0</v>
      </c>
      <c r="AU499" s="203">
        <v>29328000</v>
      </c>
      <c r="AV499" s="83">
        <f t="shared" si="34"/>
        <v>0</v>
      </c>
      <c r="AW499" s="457" t="s">
        <v>74</v>
      </c>
      <c r="AX499" s="74" t="s">
        <v>95</v>
      </c>
      <c r="AY499" s="333" t="s">
        <v>3913</v>
      </c>
      <c r="AZ499" s="68" t="s">
        <v>66</v>
      </c>
      <c r="BA499" s="68" t="s">
        <v>66</v>
      </c>
    </row>
    <row r="500" spans="2:53" s="207" customFormat="1" ht="14.25" customHeight="1" x14ac:dyDescent="0.25">
      <c r="B500" s="68">
        <v>2024</v>
      </c>
      <c r="C500" s="68">
        <v>891780111</v>
      </c>
      <c r="D500" s="88" t="s">
        <v>64</v>
      </c>
      <c r="E500" s="74" t="s">
        <v>3914</v>
      </c>
      <c r="F500" s="71" t="s">
        <v>3915</v>
      </c>
      <c r="G500" s="314">
        <v>0</v>
      </c>
      <c r="H500" s="67" t="s">
        <v>72</v>
      </c>
      <c r="I500" s="68" t="s">
        <v>723</v>
      </c>
      <c r="J500" s="74" t="s">
        <v>3916</v>
      </c>
      <c r="K500" s="86">
        <v>2500000</v>
      </c>
      <c r="L500" s="68" t="s">
        <v>67</v>
      </c>
      <c r="M500" s="72" t="s">
        <v>3591</v>
      </c>
      <c r="N500" s="459">
        <v>1004369361</v>
      </c>
      <c r="O500" s="454">
        <v>39</v>
      </c>
      <c r="P500" s="455">
        <v>45306</v>
      </c>
      <c r="Q500" s="203">
        <v>524300000</v>
      </c>
      <c r="R500" s="455">
        <v>45575</v>
      </c>
      <c r="S500" s="203">
        <f>+K500</f>
        <v>2500000</v>
      </c>
      <c r="T500" s="67" t="s">
        <v>66</v>
      </c>
      <c r="U500" s="316">
        <v>72220242</v>
      </c>
      <c r="V500" s="72" t="s">
        <v>1898</v>
      </c>
      <c r="W500" s="455">
        <v>45575</v>
      </c>
      <c r="X500" s="455">
        <v>45575</v>
      </c>
      <c r="Y500" s="456" t="s">
        <v>74</v>
      </c>
      <c r="Z500" s="455">
        <v>45596</v>
      </c>
      <c r="AA500" s="251">
        <f t="shared" si="30"/>
        <v>21</v>
      </c>
      <c r="AB500" s="67">
        <v>0</v>
      </c>
      <c r="AC500" s="75">
        <v>0</v>
      </c>
      <c r="AD500" s="67">
        <v>0</v>
      </c>
      <c r="AE500" s="457" t="s">
        <v>74</v>
      </c>
      <c r="AF500" s="251">
        <f t="shared" si="31"/>
        <v>0</v>
      </c>
      <c r="AG500" s="67">
        <v>0</v>
      </c>
      <c r="AH500" s="67">
        <v>0</v>
      </c>
      <c r="AI500" s="457" t="s">
        <v>74</v>
      </c>
      <c r="AJ500" s="67">
        <v>0</v>
      </c>
      <c r="AK500" s="457" t="s">
        <v>74</v>
      </c>
      <c r="AL500" s="457" t="s">
        <v>74</v>
      </c>
      <c r="AM500" s="188">
        <f t="shared" si="32"/>
        <v>0</v>
      </c>
      <c r="AN500" s="463">
        <f>+K500+AC500-AH500</f>
        <v>2500000</v>
      </c>
      <c r="AO500" s="67" t="s">
        <v>66</v>
      </c>
      <c r="AP500" s="489">
        <v>2500000</v>
      </c>
      <c r="AQ500" s="67" t="s">
        <v>94</v>
      </c>
      <c r="AR500" s="74">
        <v>0</v>
      </c>
      <c r="AS500" s="457" t="s">
        <v>74</v>
      </c>
      <c r="AT500" s="496">
        <f t="shared" si="33"/>
        <v>0</v>
      </c>
      <c r="AU500" s="203">
        <v>2500000</v>
      </c>
      <c r="AV500" s="83">
        <f t="shared" si="34"/>
        <v>0</v>
      </c>
      <c r="AW500" s="457" t="s">
        <v>74</v>
      </c>
      <c r="AX500" s="74" t="s">
        <v>95</v>
      </c>
      <c r="AY500" s="333" t="s">
        <v>3917</v>
      </c>
      <c r="AZ500" s="68" t="s">
        <v>66</v>
      </c>
      <c r="BA500" s="68" t="s">
        <v>66</v>
      </c>
    </row>
    <row r="501" spans="2:53" s="207" customFormat="1" ht="14.25" customHeight="1" x14ac:dyDescent="0.25">
      <c r="B501" s="68">
        <v>2024</v>
      </c>
      <c r="C501" s="68">
        <v>891780111</v>
      </c>
      <c r="D501" s="88" t="s">
        <v>64</v>
      </c>
      <c r="E501" s="74" t="s">
        <v>3918</v>
      </c>
      <c r="F501" s="71" t="s">
        <v>3919</v>
      </c>
      <c r="G501" s="314">
        <v>0</v>
      </c>
      <c r="H501" s="67" t="s">
        <v>72</v>
      </c>
      <c r="I501" s="68" t="s">
        <v>723</v>
      </c>
      <c r="J501" s="74" t="s">
        <v>3920</v>
      </c>
      <c r="K501" s="86">
        <v>8580000</v>
      </c>
      <c r="L501" s="68" t="s">
        <v>67</v>
      </c>
      <c r="M501" s="72" t="s">
        <v>2750</v>
      </c>
      <c r="N501" s="459">
        <v>1082943581</v>
      </c>
      <c r="O501" s="454">
        <v>35</v>
      </c>
      <c r="P501" s="455">
        <v>45306</v>
      </c>
      <c r="Q501" s="316">
        <v>861100000</v>
      </c>
      <c r="R501" s="455">
        <v>45576</v>
      </c>
      <c r="S501" s="203">
        <f>+K501</f>
        <v>8580000</v>
      </c>
      <c r="T501" s="67" t="s">
        <v>66</v>
      </c>
      <c r="U501" s="316">
        <v>57461852</v>
      </c>
      <c r="V501" s="72" t="s">
        <v>1487</v>
      </c>
      <c r="W501" s="455">
        <v>45576</v>
      </c>
      <c r="X501" s="455">
        <v>45580</v>
      </c>
      <c r="Y501" s="456" t="s">
        <v>74</v>
      </c>
      <c r="Z501" s="455">
        <v>45655</v>
      </c>
      <c r="AA501" s="251">
        <f t="shared" si="30"/>
        <v>75</v>
      </c>
      <c r="AB501" s="67">
        <v>0</v>
      </c>
      <c r="AC501" s="75">
        <v>0</v>
      </c>
      <c r="AD501" s="67">
        <v>0</v>
      </c>
      <c r="AE501" s="457" t="s">
        <v>74</v>
      </c>
      <c r="AF501" s="251">
        <f t="shared" si="31"/>
        <v>0</v>
      </c>
      <c r="AG501" s="67">
        <v>0</v>
      </c>
      <c r="AH501" s="67">
        <v>0</v>
      </c>
      <c r="AI501" s="457" t="s">
        <v>74</v>
      </c>
      <c r="AJ501" s="67">
        <v>0</v>
      </c>
      <c r="AK501" s="457" t="s">
        <v>74</v>
      </c>
      <c r="AL501" s="457" t="s">
        <v>74</v>
      </c>
      <c r="AM501" s="188">
        <f t="shared" si="32"/>
        <v>0</v>
      </c>
      <c r="AN501" s="463">
        <f>+K501+AC501-AH501</f>
        <v>8580000</v>
      </c>
      <c r="AO501" s="67" t="s">
        <v>66</v>
      </c>
      <c r="AP501" s="489">
        <v>8580000</v>
      </c>
      <c r="AQ501" s="67" t="s">
        <v>94</v>
      </c>
      <c r="AR501" s="74">
        <v>0</v>
      </c>
      <c r="AS501" s="457" t="s">
        <v>74</v>
      </c>
      <c r="AT501" s="496">
        <f t="shared" si="33"/>
        <v>1980000</v>
      </c>
      <c r="AU501" s="203">
        <v>6600000</v>
      </c>
      <c r="AV501" s="83">
        <f t="shared" si="34"/>
        <v>0.23076923076923078</v>
      </c>
      <c r="AW501" s="457" t="s">
        <v>74</v>
      </c>
      <c r="AX501" s="74" t="s">
        <v>95</v>
      </c>
      <c r="AY501" s="333" t="s">
        <v>3921</v>
      </c>
      <c r="AZ501" s="68" t="s">
        <v>66</v>
      </c>
      <c r="BA501" s="68" t="s">
        <v>66</v>
      </c>
    </row>
    <row r="502" spans="2:53" s="207" customFormat="1" ht="14.25" customHeight="1" x14ac:dyDescent="0.25">
      <c r="B502" s="68">
        <v>2024</v>
      </c>
      <c r="C502" s="68">
        <v>891780111</v>
      </c>
      <c r="D502" s="88" t="s">
        <v>64</v>
      </c>
      <c r="E502" s="74" t="s">
        <v>3922</v>
      </c>
      <c r="F502" s="71" t="s">
        <v>3923</v>
      </c>
      <c r="G502" s="314">
        <v>0</v>
      </c>
      <c r="H502" s="67" t="s">
        <v>72</v>
      </c>
      <c r="I502" s="68" t="s">
        <v>723</v>
      </c>
      <c r="J502" s="74" t="s">
        <v>3924</v>
      </c>
      <c r="K502" s="86">
        <v>3800000</v>
      </c>
      <c r="L502" s="68" t="s">
        <v>67</v>
      </c>
      <c r="M502" s="72" t="s">
        <v>3925</v>
      </c>
      <c r="N502" s="459">
        <v>9738364</v>
      </c>
      <c r="O502" s="454">
        <v>1338</v>
      </c>
      <c r="P502" s="455">
        <v>45454</v>
      </c>
      <c r="Q502" s="203">
        <v>8000000</v>
      </c>
      <c r="R502" s="455">
        <v>45576</v>
      </c>
      <c r="S502" s="203">
        <f>+K502</f>
        <v>3800000</v>
      </c>
      <c r="T502" s="67" t="s">
        <v>66</v>
      </c>
      <c r="U502" s="316">
        <v>84456687</v>
      </c>
      <c r="V502" s="72" t="s">
        <v>3926</v>
      </c>
      <c r="W502" s="455">
        <v>45576</v>
      </c>
      <c r="X502" s="455">
        <v>45576</v>
      </c>
      <c r="Y502" s="456" t="s">
        <v>74</v>
      </c>
      <c r="Z502" s="455">
        <v>45580</v>
      </c>
      <c r="AA502" s="251">
        <f t="shared" si="30"/>
        <v>4</v>
      </c>
      <c r="AB502" s="67">
        <v>0</v>
      </c>
      <c r="AC502" s="75">
        <v>0</v>
      </c>
      <c r="AD502" s="67">
        <v>0</v>
      </c>
      <c r="AE502" s="457" t="s">
        <v>74</v>
      </c>
      <c r="AF502" s="251">
        <f t="shared" si="31"/>
        <v>0</v>
      </c>
      <c r="AG502" s="67">
        <v>0</v>
      </c>
      <c r="AH502" s="67">
        <v>0</v>
      </c>
      <c r="AI502" s="457" t="s">
        <v>74</v>
      </c>
      <c r="AJ502" s="67">
        <v>0</v>
      </c>
      <c r="AK502" s="457" t="s">
        <v>74</v>
      </c>
      <c r="AL502" s="457" t="s">
        <v>74</v>
      </c>
      <c r="AM502" s="188">
        <f t="shared" si="32"/>
        <v>0</v>
      </c>
      <c r="AN502" s="463">
        <f>+K502+AC502-AH502</f>
        <v>3800000</v>
      </c>
      <c r="AO502" s="67" t="s">
        <v>66</v>
      </c>
      <c r="AP502" s="489">
        <v>3800000</v>
      </c>
      <c r="AQ502" s="67" t="s">
        <v>94</v>
      </c>
      <c r="AR502" s="74">
        <v>0</v>
      </c>
      <c r="AS502" s="457" t="s">
        <v>74</v>
      </c>
      <c r="AT502" s="496">
        <f t="shared" si="33"/>
        <v>0</v>
      </c>
      <c r="AU502" s="203">
        <v>3800000</v>
      </c>
      <c r="AV502" s="83">
        <f t="shared" si="34"/>
        <v>0</v>
      </c>
      <c r="AW502" s="457" t="s">
        <v>74</v>
      </c>
      <c r="AX502" s="74" t="s">
        <v>95</v>
      </c>
      <c r="AY502" s="333" t="s">
        <v>3927</v>
      </c>
      <c r="AZ502" s="68" t="s">
        <v>66</v>
      </c>
      <c r="BA502" s="68" t="s">
        <v>66</v>
      </c>
    </row>
    <row r="503" spans="2:53" s="207" customFormat="1" ht="14.25" customHeight="1" x14ac:dyDescent="0.25">
      <c r="B503" s="68">
        <v>2024</v>
      </c>
      <c r="C503" s="68">
        <v>891780111</v>
      </c>
      <c r="D503" s="88" t="s">
        <v>64</v>
      </c>
      <c r="E503" s="74" t="s">
        <v>3928</v>
      </c>
      <c r="F503" s="71" t="s">
        <v>3929</v>
      </c>
      <c r="G503" s="314">
        <v>0</v>
      </c>
      <c r="H503" s="67" t="s">
        <v>72</v>
      </c>
      <c r="I503" s="68" t="s">
        <v>723</v>
      </c>
      <c r="J503" s="74" t="s">
        <v>3930</v>
      </c>
      <c r="K503" s="86">
        <v>4000000</v>
      </c>
      <c r="L503" s="68" t="s">
        <v>67</v>
      </c>
      <c r="M503" s="72" t="s">
        <v>3931</v>
      </c>
      <c r="N503" s="459">
        <v>18008594</v>
      </c>
      <c r="O503" s="454">
        <v>1619</v>
      </c>
      <c r="P503" s="455">
        <v>45490</v>
      </c>
      <c r="Q503" s="203">
        <v>20800000</v>
      </c>
      <c r="R503" s="455">
        <v>45580</v>
      </c>
      <c r="S503" s="203">
        <f>+K503</f>
        <v>4000000</v>
      </c>
      <c r="T503" s="67" t="s">
        <v>66</v>
      </c>
      <c r="U503" s="316">
        <v>57297302</v>
      </c>
      <c r="V503" s="72" t="s">
        <v>3404</v>
      </c>
      <c r="W503" s="455">
        <v>45580</v>
      </c>
      <c r="X503" s="455">
        <v>45580</v>
      </c>
      <c r="Y503" s="456" t="s">
        <v>74</v>
      </c>
      <c r="Z503" s="455">
        <v>45596</v>
      </c>
      <c r="AA503" s="251">
        <f t="shared" si="30"/>
        <v>16</v>
      </c>
      <c r="AB503" s="67">
        <v>0</v>
      </c>
      <c r="AC503" s="75">
        <v>0</v>
      </c>
      <c r="AD503" s="67">
        <v>0</v>
      </c>
      <c r="AE503" s="457" t="s">
        <v>74</v>
      </c>
      <c r="AF503" s="251">
        <f t="shared" si="31"/>
        <v>0</v>
      </c>
      <c r="AG503" s="67">
        <v>0</v>
      </c>
      <c r="AH503" s="67">
        <v>0</v>
      </c>
      <c r="AI503" s="457" t="s">
        <v>74</v>
      </c>
      <c r="AJ503" s="67">
        <v>0</v>
      </c>
      <c r="AK503" s="457" t="s">
        <v>74</v>
      </c>
      <c r="AL503" s="457" t="s">
        <v>74</v>
      </c>
      <c r="AM503" s="188">
        <f t="shared" si="32"/>
        <v>0</v>
      </c>
      <c r="AN503" s="463">
        <f>+K503+AC503-AH503</f>
        <v>4000000</v>
      </c>
      <c r="AO503" s="67" t="s">
        <v>66</v>
      </c>
      <c r="AP503" s="489">
        <v>4000000</v>
      </c>
      <c r="AQ503" s="67" t="s">
        <v>94</v>
      </c>
      <c r="AR503" s="74">
        <v>0</v>
      </c>
      <c r="AS503" s="457" t="s">
        <v>74</v>
      </c>
      <c r="AT503" s="496">
        <f t="shared" si="33"/>
        <v>0</v>
      </c>
      <c r="AU503" s="203">
        <v>4000000</v>
      </c>
      <c r="AV503" s="83">
        <f t="shared" si="34"/>
        <v>0</v>
      </c>
      <c r="AW503" s="457" t="s">
        <v>74</v>
      </c>
      <c r="AX503" s="74" t="s">
        <v>95</v>
      </c>
      <c r="AY503" s="333" t="s">
        <v>3932</v>
      </c>
      <c r="AZ503" s="68" t="s">
        <v>66</v>
      </c>
      <c r="BA503" s="68" t="s">
        <v>66</v>
      </c>
    </row>
    <row r="504" spans="2:53" s="207" customFormat="1" ht="14.25" customHeight="1" x14ac:dyDescent="0.25">
      <c r="B504" s="68">
        <v>2024</v>
      </c>
      <c r="C504" s="68">
        <v>891780111</v>
      </c>
      <c r="D504" s="88" t="s">
        <v>64</v>
      </c>
      <c r="E504" s="74" t="s">
        <v>3933</v>
      </c>
      <c r="F504" s="71" t="s">
        <v>3934</v>
      </c>
      <c r="G504" s="314">
        <v>0</v>
      </c>
      <c r="H504" s="67" t="s">
        <v>72</v>
      </c>
      <c r="I504" s="68" t="s">
        <v>723</v>
      </c>
      <c r="J504" s="74" t="s">
        <v>3935</v>
      </c>
      <c r="K504" s="86">
        <v>8233334</v>
      </c>
      <c r="L504" s="68" t="s">
        <v>67</v>
      </c>
      <c r="M504" s="72" t="s">
        <v>3936</v>
      </c>
      <c r="N504" s="459">
        <v>1083000226</v>
      </c>
      <c r="O504" s="454">
        <v>39</v>
      </c>
      <c r="P504" s="455">
        <v>45306</v>
      </c>
      <c r="Q504" s="203">
        <v>524300000</v>
      </c>
      <c r="R504" s="455">
        <v>45581</v>
      </c>
      <c r="S504" s="203">
        <f>+K504</f>
        <v>8233334</v>
      </c>
      <c r="T504" s="67" t="s">
        <v>66</v>
      </c>
      <c r="U504" s="86">
        <v>39049658</v>
      </c>
      <c r="V504" s="72" t="s">
        <v>2429</v>
      </c>
      <c r="W504" s="455">
        <v>45581</v>
      </c>
      <c r="X504" s="455">
        <v>45581</v>
      </c>
      <c r="Y504" s="456" t="s">
        <v>74</v>
      </c>
      <c r="Z504" s="455">
        <v>45646</v>
      </c>
      <c r="AA504" s="251">
        <f t="shared" si="30"/>
        <v>65</v>
      </c>
      <c r="AB504" s="67">
        <v>0</v>
      </c>
      <c r="AC504" s="75">
        <v>0</v>
      </c>
      <c r="AD504" s="67">
        <v>0</v>
      </c>
      <c r="AE504" s="457" t="s">
        <v>74</v>
      </c>
      <c r="AF504" s="251">
        <f t="shared" si="31"/>
        <v>0</v>
      </c>
      <c r="AG504" s="67">
        <v>0</v>
      </c>
      <c r="AH504" s="67">
        <v>0</v>
      </c>
      <c r="AI504" s="457" t="s">
        <v>74</v>
      </c>
      <c r="AJ504" s="67">
        <v>0</v>
      </c>
      <c r="AK504" s="457" t="s">
        <v>74</v>
      </c>
      <c r="AL504" s="457" t="s">
        <v>74</v>
      </c>
      <c r="AM504" s="188">
        <f t="shared" si="32"/>
        <v>0</v>
      </c>
      <c r="AN504" s="463">
        <f>+K504+AC504-AH504</f>
        <v>8233334</v>
      </c>
      <c r="AO504" s="67" t="s">
        <v>66</v>
      </c>
      <c r="AP504" s="489">
        <v>8233334</v>
      </c>
      <c r="AQ504" s="67" t="s">
        <v>94</v>
      </c>
      <c r="AR504" s="74">
        <v>0</v>
      </c>
      <c r="AS504" s="457" t="s">
        <v>74</v>
      </c>
      <c r="AT504" s="496">
        <f t="shared" si="33"/>
        <v>1900000</v>
      </c>
      <c r="AU504" s="203">
        <v>6333334</v>
      </c>
      <c r="AV504" s="83">
        <f t="shared" si="34"/>
        <v>0.2307692120834646</v>
      </c>
      <c r="AW504" s="457" t="s">
        <v>74</v>
      </c>
      <c r="AX504" s="74" t="s">
        <v>95</v>
      </c>
      <c r="AY504" s="333" t="s">
        <v>3937</v>
      </c>
      <c r="AZ504" s="68" t="s">
        <v>66</v>
      </c>
      <c r="BA504" s="68" t="s">
        <v>66</v>
      </c>
    </row>
    <row r="505" spans="2:53" s="207" customFormat="1" ht="14.25" customHeight="1" x14ac:dyDescent="0.25">
      <c r="B505" s="68">
        <v>2024</v>
      </c>
      <c r="C505" s="68">
        <v>891780111</v>
      </c>
      <c r="D505" s="88" t="s">
        <v>64</v>
      </c>
      <c r="E505" s="74" t="s">
        <v>3938</v>
      </c>
      <c r="F505" s="71" t="s">
        <v>3939</v>
      </c>
      <c r="G505" s="314">
        <v>0</v>
      </c>
      <c r="H505" s="67" t="s">
        <v>72</v>
      </c>
      <c r="I505" s="68" t="s">
        <v>723</v>
      </c>
      <c r="J505" s="74" t="s">
        <v>3940</v>
      </c>
      <c r="K505" s="86">
        <v>6000000</v>
      </c>
      <c r="L505" s="68" t="s">
        <v>67</v>
      </c>
      <c r="M505" s="72" t="s">
        <v>3060</v>
      </c>
      <c r="N505" s="459">
        <v>1082989599</v>
      </c>
      <c r="O505" s="454">
        <v>2420</v>
      </c>
      <c r="P505" s="455">
        <v>45582</v>
      </c>
      <c r="Q505" s="203">
        <v>19850000</v>
      </c>
      <c r="R505" s="455">
        <v>45583</v>
      </c>
      <c r="S505" s="203">
        <f>+K505</f>
        <v>6000000</v>
      </c>
      <c r="T505" s="67" t="s">
        <v>66</v>
      </c>
      <c r="U505" s="86">
        <v>1082851808</v>
      </c>
      <c r="V505" s="72" t="s">
        <v>1562</v>
      </c>
      <c r="W505" s="455">
        <v>45583</v>
      </c>
      <c r="X505" s="455">
        <v>45583</v>
      </c>
      <c r="Y505" s="456" t="s">
        <v>74</v>
      </c>
      <c r="Z505" s="455">
        <v>45641</v>
      </c>
      <c r="AA505" s="251">
        <f t="shared" si="30"/>
        <v>58</v>
      </c>
      <c r="AB505" s="67">
        <v>0</v>
      </c>
      <c r="AC505" s="75">
        <v>0</v>
      </c>
      <c r="AD505" s="67">
        <v>0</v>
      </c>
      <c r="AE505" s="457" t="s">
        <v>74</v>
      </c>
      <c r="AF505" s="251">
        <f t="shared" si="31"/>
        <v>0</v>
      </c>
      <c r="AG505" s="67">
        <v>0</v>
      </c>
      <c r="AH505" s="67">
        <v>0</v>
      </c>
      <c r="AI505" s="457" t="s">
        <v>74</v>
      </c>
      <c r="AJ505" s="67">
        <v>0</v>
      </c>
      <c r="AK505" s="457" t="s">
        <v>74</v>
      </c>
      <c r="AL505" s="457" t="s">
        <v>74</v>
      </c>
      <c r="AM505" s="188">
        <f t="shared" si="32"/>
        <v>0</v>
      </c>
      <c r="AN505" s="463">
        <f>+K505+AC505-AH505</f>
        <v>6000000</v>
      </c>
      <c r="AO505" s="67" t="s">
        <v>66</v>
      </c>
      <c r="AP505" s="489">
        <v>6000000</v>
      </c>
      <c r="AQ505" s="67" t="s">
        <v>94</v>
      </c>
      <c r="AR505" s="74">
        <v>0</v>
      </c>
      <c r="AS505" s="457" t="s">
        <v>74</v>
      </c>
      <c r="AT505" s="496">
        <f t="shared" si="33"/>
        <v>0</v>
      </c>
      <c r="AU505" s="203">
        <v>6000000</v>
      </c>
      <c r="AV505" s="83">
        <f t="shared" si="34"/>
        <v>0</v>
      </c>
      <c r="AW505" s="457" t="s">
        <v>74</v>
      </c>
      <c r="AX505" s="74" t="s">
        <v>95</v>
      </c>
      <c r="AY505" s="333" t="s">
        <v>3941</v>
      </c>
      <c r="AZ505" s="68" t="s">
        <v>66</v>
      </c>
      <c r="BA505" s="68" t="s">
        <v>66</v>
      </c>
    </row>
    <row r="506" spans="2:53" s="207" customFormat="1" ht="14.25" customHeight="1" x14ac:dyDescent="0.25">
      <c r="B506" s="68">
        <v>2024</v>
      </c>
      <c r="C506" s="68">
        <v>891780111</v>
      </c>
      <c r="D506" s="88" t="s">
        <v>64</v>
      </c>
      <c r="E506" s="74" t="s">
        <v>3942</v>
      </c>
      <c r="F506" s="71" t="s">
        <v>3943</v>
      </c>
      <c r="G506" s="314">
        <v>0</v>
      </c>
      <c r="H506" s="67" t="s">
        <v>72</v>
      </c>
      <c r="I506" s="68" t="s">
        <v>723</v>
      </c>
      <c r="J506" s="74" t="s">
        <v>3944</v>
      </c>
      <c r="K506" s="86">
        <v>11250000</v>
      </c>
      <c r="L506" s="68" t="s">
        <v>67</v>
      </c>
      <c r="M506" s="72" t="s">
        <v>3945</v>
      </c>
      <c r="N506" s="459">
        <v>1083040354</v>
      </c>
      <c r="O506" s="454">
        <v>871</v>
      </c>
      <c r="P506" s="455">
        <v>45391</v>
      </c>
      <c r="Q506" s="203">
        <v>59876179</v>
      </c>
      <c r="R506" s="455">
        <v>45586</v>
      </c>
      <c r="S506" s="203">
        <f>+K506</f>
        <v>11250000</v>
      </c>
      <c r="T506" s="67" t="s">
        <v>66</v>
      </c>
      <c r="U506" s="86">
        <v>91156594</v>
      </c>
      <c r="V506" s="72" t="s">
        <v>1755</v>
      </c>
      <c r="W506" s="455">
        <v>45586</v>
      </c>
      <c r="X506" s="455">
        <v>45586</v>
      </c>
      <c r="Y506" s="456" t="s">
        <v>74</v>
      </c>
      <c r="Z506" s="455">
        <v>45677</v>
      </c>
      <c r="AA506" s="251">
        <f t="shared" si="30"/>
        <v>91</v>
      </c>
      <c r="AB506" s="67">
        <v>0</v>
      </c>
      <c r="AC506" s="75">
        <v>0</v>
      </c>
      <c r="AD506" s="67">
        <v>0</v>
      </c>
      <c r="AE506" s="457" t="s">
        <v>74</v>
      </c>
      <c r="AF506" s="251">
        <f t="shared" si="31"/>
        <v>0</v>
      </c>
      <c r="AG506" s="67">
        <v>0</v>
      </c>
      <c r="AH506" s="67">
        <v>0</v>
      </c>
      <c r="AI506" s="457" t="s">
        <v>74</v>
      </c>
      <c r="AJ506" s="67">
        <v>0</v>
      </c>
      <c r="AK506" s="457" t="s">
        <v>74</v>
      </c>
      <c r="AL506" s="457" t="s">
        <v>74</v>
      </c>
      <c r="AM506" s="188">
        <f t="shared" si="32"/>
        <v>0</v>
      </c>
      <c r="AN506" s="463">
        <f>+K506+AC506-AH506</f>
        <v>11250000</v>
      </c>
      <c r="AO506" s="67" t="s">
        <v>66</v>
      </c>
      <c r="AP506" s="489">
        <v>11250000</v>
      </c>
      <c r="AQ506" s="67" t="s">
        <v>94</v>
      </c>
      <c r="AR506" s="74">
        <v>0</v>
      </c>
      <c r="AS506" s="457" t="s">
        <v>74</v>
      </c>
      <c r="AT506" s="496">
        <f t="shared" si="33"/>
        <v>0</v>
      </c>
      <c r="AU506" s="203">
        <v>11250000</v>
      </c>
      <c r="AV506" s="83">
        <f t="shared" si="34"/>
        <v>0</v>
      </c>
      <c r="AW506" s="457" t="s">
        <v>74</v>
      </c>
      <c r="AX506" s="74" t="s">
        <v>95</v>
      </c>
      <c r="AY506" s="333" t="s">
        <v>3946</v>
      </c>
      <c r="AZ506" s="68" t="s">
        <v>66</v>
      </c>
      <c r="BA506" s="68" t="s">
        <v>66</v>
      </c>
    </row>
    <row r="507" spans="2:53" s="207" customFormat="1" ht="14.25" customHeight="1" x14ac:dyDescent="0.25">
      <c r="B507" s="68">
        <v>2024</v>
      </c>
      <c r="C507" s="68">
        <v>891780111</v>
      </c>
      <c r="D507" s="88" t="s">
        <v>64</v>
      </c>
      <c r="E507" s="74" t="s">
        <v>3947</v>
      </c>
      <c r="F507" s="71" t="s">
        <v>3948</v>
      </c>
      <c r="G507" s="314">
        <v>0</v>
      </c>
      <c r="H507" s="67" t="s">
        <v>72</v>
      </c>
      <c r="I507" s="68" t="s">
        <v>723</v>
      </c>
      <c r="J507" s="74" t="s">
        <v>3949</v>
      </c>
      <c r="K507" s="86">
        <v>5640000</v>
      </c>
      <c r="L507" s="68" t="s">
        <v>67</v>
      </c>
      <c r="M507" s="72" t="s">
        <v>3950</v>
      </c>
      <c r="N507" s="459">
        <v>1082889287</v>
      </c>
      <c r="O507" s="454">
        <v>1619</v>
      </c>
      <c r="P507" s="455">
        <v>45490</v>
      </c>
      <c r="Q507" s="203">
        <v>20800000</v>
      </c>
      <c r="R507" s="455">
        <v>45587</v>
      </c>
      <c r="S507" s="203">
        <f>+K507</f>
        <v>5640000</v>
      </c>
      <c r="T507" s="67" t="s">
        <v>66</v>
      </c>
      <c r="U507" s="316">
        <v>7629414</v>
      </c>
      <c r="V507" s="72" t="s">
        <v>3951</v>
      </c>
      <c r="W507" s="455">
        <v>45587</v>
      </c>
      <c r="X507" s="455">
        <v>45587</v>
      </c>
      <c r="Y507" s="456" t="s">
        <v>74</v>
      </c>
      <c r="Z507" s="455">
        <v>45639</v>
      </c>
      <c r="AA507" s="251">
        <f t="shared" si="30"/>
        <v>52</v>
      </c>
      <c r="AB507" s="67">
        <v>0</v>
      </c>
      <c r="AC507" s="75">
        <v>0</v>
      </c>
      <c r="AD507" s="67">
        <v>0</v>
      </c>
      <c r="AE507" s="457" t="s">
        <v>74</v>
      </c>
      <c r="AF507" s="251">
        <f t="shared" si="31"/>
        <v>0</v>
      </c>
      <c r="AG507" s="67">
        <v>0</v>
      </c>
      <c r="AH507" s="67">
        <v>0</v>
      </c>
      <c r="AI507" s="457" t="s">
        <v>74</v>
      </c>
      <c r="AJ507" s="67">
        <v>0</v>
      </c>
      <c r="AK507" s="457" t="s">
        <v>74</v>
      </c>
      <c r="AL507" s="457" t="s">
        <v>74</v>
      </c>
      <c r="AM507" s="188">
        <f t="shared" si="32"/>
        <v>0</v>
      </c>
      <c r="AN507" s="463">
        <f>+K507+AC507-AH507</f>
        <v>5640000</v>
      </c>
      <c r="AO507" s="67" t="s">
        <v>66</v>
      </c>
      <c r="AP507" s="489">
        <v>5640000</v>
      </c>
      <c r="AQ507" s="67" t="s">
        <v>94</v>
      </c>
      <c r="AR507" s="74">
        <v>0</v>
      </c>
      <c r="AS507" s="457" t="s">
        <v>74</v>
      </c>
      <c r="AT507" s="496">
        <f t="shared" si="33"/>
        <v>0</v>
      </c>
      <c r="AU507" s="203">
        <v>5640000</v>
      </c>
      <c r="AV507" s="83">
        <f t="shared" si="34"/>
        <v>0</v>
      </c>
      <c r="AW507" s="457" t="s">
        <v>74</v>
      </c>
      <c r="AX507" s="74" t="s">
        <v>95</v>
      </c>
      <c r="AY507" s="333" t="s">
        <v>3952</v>
      </c>
      <c r="AZ507" s="68" t="s">
        <v>66</v>
      </c>
      <c r="BA507" s="68" t="s">
        <v>66</v>
      </c>
    </row>
    <row r="508" spans="2:53" s="207" customFormat="1" ht="14.25" customHeight="1" x14ac:dyDescent="0.25">
      <c r="B508" s="68">
        <v>2024</v>
      </c>
      <c r="C508" s="68">
        <v>891780111</v>
      </c>
      <c r="D508" s="88" t="s">
        <v>64</v>
      </c>
      <c r="E508" s="74" t="s">
        <v>3953</v>
      </c>
      <c r="F508" s="71" t="s">
        <v>3954</v>
      </c>
      <c r="G508" s="314">
        <v>2023000100072</v>
      </c>
      <c r="H508" s="67" t="s">
        <v>72</v>
      </c>
      <c r="I508" s="68" t="s">
        <v>1521</v>
      </c>
      <c r="J508" s="74" t="s">
        <v>3955</v>
      </c>
      <c r="K508" s="86">
        <v>29328000</v>
      </c>
      <c r="L508" s="68" t="s">
        <v>67</v>
      </c>
      <c r="M508" s="72" t="s">
        <v>2851</v>
      </c>
      <c r="N508" s="459">
        <v>1083034004</v>
      </c>
      <c r="O508" s="454" t="s">
        <v>3840</v>
      </c>
      <c r="P508" s="455" t="s">
        <v>3841</v>
      </c>
      <c r="Q508" s="203" t="s">
        <v>3842</v>
      </c>
      <c r="R508" s="455">
        <v>45587</v>
      </c>
      <c r="S508" s="203">
        <f>+K508</f>
        <v>29328000</v>
      </c>
      <c r="T508" s="67" t="s">
        <v>66</v>
      </c>
      <c r="U508" s="316">
        <v>16078654</v>
      </c>
      <c r="V508" s="72" t="s">
        <v>1524</v>
      </c>
      <c r="W508" s="455">
        <v>45587</v>
      </c>
      <c r="X508" s="455">
        <v>45587</v>
      </c>
      <c r="Y508" s="456" t="s">
        <v>74</v>
      </c>
      <c r="Z508" s="455">
        <v>45747</v>
      </c>
      <c r="AA508" s="251">
        <f t="shared" si="30"/>
        <v>160</v>
      </c>
      <c r="AB508" s="67">
        <v>0</v>
      </c>
      <c r="AC508" s="75">
        <v>0</v>
      </c>
      <c r="AD508" s="67">
        <v>0</v>
      </c>
      <c r="AE508" s="457" t="s">
        <v>74</v>
      </c>
      <c r="AF508" s="251">
        <f t="shared" si="31"/>
        <v>0</v>
      </c>
      <c r="AG508" s="67">
        <v>0</v>
      </c>
      <c r="AH508" s="67">
        <v>0</v>
      </c>
      <c r="AI508" s="457" t="s">
        <v>74</v>
      </c>
      <c r="AJ508" s="67">
        <v>0</v>
      </c>
      <c r="AK508" s="457" t="s">
        <v>74</v>
      </c>
      <c r="AL508" s="457" t="s">
        <v>74</v>
      </c>
      <c r="AM508" s="188">
        <f t="shared" si="32"/>
        <v>0</v>
      </c>
      <c r="AN508" s="463">
        <f>+K508+AC508-AH508</f>
        <v>29328000</v>
      </c>
      <c r="AO508" s="67" t="s">
        <v>94</v>
      </c>
      <c r="AP508" s="489">
        <v>0</v>
      </c>
      <c r="AQ508" s="67" t="s">
        <v>94</v>
      </c>
      <c r="AR508" s="74">
        <v>0</v>
      </c>
      <c r="AS508" s="457" t="s">
        <v>74</v>
      </c>
      <c r="AT508" s="496">
        <f t="shared" si="33"/>
        <v>0</v>
      </c>
      <c r="AU508" s="203">
        <v>29328000</v>
      </c>
      <c r="AV508" s="83">
        <f t="shared" si="34"/>
        <v>0</v>
      </c>
      <c r="AW508" s="457" t="s">
        <v>74</v>
      </c>
      <c r="AX508" s="74" t="s">
        <v>95</v>
      </c>
      <c r="AY508" s="333" t="s">
        <v>3956</v>
      </c>
      <c r="AZ508" s="68" t="s">
        <v>66</v>
      </c>
      <c r="BA508" s="68" t="s">
        <v>66</v>
      </c>
    </row>
    <row r="509" spans="2:53" s="207" customFormat="1" ht="14.25" customHeight="1" x14ac:dyDescent="0.25">
      <c r="B509" s="68">
        <v>2024</v>
      </c>
      <c r="C509" s="68">
        <v>891780111</v>
      </c>
      <c r="D509" s="88" t="s">
        <v>64</v>
      </c>
      <c r="E509" s="74" t="s">
        <v>3957</v>
      </c>
      <c r="F509" s="71" t="s">
        <v>3958</v>
      </c>
      <c r="G509" s="314">
        <v>2023000100072</v>
      </c>
      <c r="H509" s="67" t="s">
        <v>72</v>
      </c>
      <c r="I509" s="68" t="s">
        <v>1521</v>
      </c>
      <c r="J509" s="74" t="s">
        <v>3959</v>
      </c>
      <c r="K509" s="86">
        <v>29328000</v>
      </c>
      <c r="L509" s="68" t="s">
        <v>67</v>
      </c>
      <c r="M509" s="72" t="s">
        <v>2846</v>
      </c>
      <c r="N509" s="459">
        <v>1082955683</v>
      </c>
      <c r="O509" s="454" t="s">
        <v>3840</v>
      </c>
      <c r="P509" s="455" t="s">
        <v>3841</v>
      </c>
      <c r="Q509" s="203" t="s">
        <v>3842</v>
      </c>
      <c r="R509" s="455">
        <v>45587</v>
      </c>
      <c r="S509" s="203">
        <f>+K509</f>
        <v>29328000</v>
      </c>
      <c r="T509" s="67" t="s">
        <v>66</v>
      </c>
      <c r="U509" s="316">
        <v>16078654</v>
      </c>
      <c r="V509" s="72" t="s">
        <v>1524</v>
      </c>
      <c r="W509" s="455">
        <v>45587</v>
      </c>
      <c r="X509" s="455">
        <v>45587</v>
      </c>
      <c r="Y509" s="456" t="s">
        <v>74</v>
      </c>
      <c r="Z509" s="455">
        <v>45747</v>
      </c>
      <c r="AA509" s="251">
        <f t="shared" si="30"/>
        <v>160</v>
      </c>
      <c r="AB509" s="67">
        <v>0</v>
      </c>
      <c r="AC509" s="75">
        <v>0</v>
      </c>
      <c r="AD509" s="67">
        <v>0</v>
      </c>
      <c r="AE509" s="457" t="s">
        <v>74</v>
      </c>
      <c r="AF509" s="251">
        <f t="shared" si="31"/>
        <v>0</v>
      </c>
      <c r="AG509" s="67">
        <v>0</v>
      </c>
      <c r="AH509" s="67">
        <v>0</v>
      </c>
      <c r="AI509" s="457" t="s">
        <v>74</v>
      </c>
      <c r="AJ509" s="67">
        <v>0</v>
      </c>
      <c r="AK509" s="457" t="s">
        <v>74</v>
      </c>
      <c r="AL509" s="457" t="s">
        <v>74</v>
      </c>
      <c r="AM509" s="188">
        <f t="shared" si="32"/>
        <v>0</v>
      </c>
      <c r="AN509" s="463">
        <f>+K509+AC509-AH509</f>
        <v>29328000</v>
      </c>
      <c r="AO509" s="67" t="s">
        <v>94</v>
      </c>
      <c r="AP509" s="489">
        <v>0</v>
      </c>
      <c r="AQ509" s="67" t="s">
        <v>94</v>
      </c>
      <c r="AR509" s="74">
        <v>0</v>
      </c>
      <c r="AS509" s="457" t="s">
        <v>74</v>
      </c>
      <c r="AT509" s="496">
        <f t="shared" si="33"/>
        <v>0</v>
      </c>
      <c r="AU509" s="203">
        <v>29328000</v>
      </c>
      <c r="AV509" s="83">
        <f t="shared" si="34"/>
        <v>0</v>
      </c>
      <c r="AW509" s="457" t="s">
        <v>74</v>
      </c>
      <c r="AX509" s="74" t="s">
        <v>95</v>
      </c>
      <c r="AY509" s="333" t="s">
        <v>3960</v>
      </c>
      <c r="AZ509" s="68" t="s">
        <v>66</v>
      </c>
      <c r="BA509" s="68" t="s">
        <v>66</v>
      </c>
    </row>
    <row r="510" spans="2:53" s="207" customFormat="1" ht="14.25" customHeight="1" x14ac:dyDescent="0.25">
      <c r="B510" s="68">
        <v>2024</v>
      </c>
      <c r="C510" s="68">
        <v>891780111</v>
      </c>
      <c r="D510" s="88" t="s">
        <v>64</v>
      </c>
      <c r="E510" s="74" t="s">
        <v>3961</v>
      </c>
      <c r="F510" s="71" t="s">
        <v>3962</v>
      </c>
      <c r="G510" s="314">
        <v>0</v>
      </c>
      <c r="H510" s="67" t="s">
        <v>72</v>
      </c>
      <c r="I510" s="68" t="s">
        <v>723</v>
      </c>
      <c r="J510" s="74" t="s">
        <v>3963</v>
      </c>
      <c r="K510" s="86">
        <v>3600000</v>
      </c>
      <c r="L510" s="68" t="s">
        <v>67</v>
      </c>
      <c r="M510" s="72" t="s">
        <v>3441</v>
      </c>
      <c r="N510" s="459">
        <v>1082992358</v>
      </c>
      <c r="O510" s="454">
        <v>409</v>
      </c>
      <c r="P510" s="455">
        <v>45341</v>
      </c>
      <c r="Q510" s="203">
        <v>50000000</v>
      </c>
      <c r="R510" s="455">
        <v>45589</v>
      </c>
      <c r="S510" s="203">
        <f>+K510</f>
        <v>3600000</v>
      </c>
      <c r="T510" s="67" t="s">
        <v>66</v>
      </c>
      <c r="U510" s="86">
        <v>52705148</v>
      </c>
      <c r="V510" s="72" t="s">
        <v>1686</v>
      </c>
      <c r="W510" s="455">
        <v>45589</v>
      </c>
      <c r="X510" s="455">
        <v>45589</v>
      </c>
      <c r="Y510" s="456" t="s">
        <v>74</v>
      </c>
      <c r="Z510" s="455">
        <v>45601</v>
      </c>
      <c r="AA510" s="251">
        <f t="shared" si="30"/>
        <v>12</v>
      </c>
      <c r="AB510" s="67">
        <v>0</v>
      </c>
      <c r="AC510" s="75">
        <v>0</v>
      </c>
      <c r="AD510" s="67">
        <v>0</v>
      </c>
      <c r="AE510" s="457" t="s">
        <v>74</v>
      </c>
      <c r="AF510" s="251">
        <f t="shared" si="31"/>
        <v>0</v>
      </c>
      <c r="AG510" s="67">
        <v>0</v>
      </c>
      <c r="AH510" s="67">
        <v>0</v>
      </c>
      <c r="AI510" s="457" t="s">
        <v>74</v>
      </c>
      <c r="AJ510" s="67">
        <v>0</v>
      </c>
      <c r="AK510" s="457" t="s">
        <v>74</v>
      </c>
      <c r="AL510" s="457" t="s">
        <v>74</v>
      </c>
      <c r="AM510" s="188">
        <f t="shared" si="32"/>
        <v>0</v>
      </c>
      <c r="AN510" s="463">
        <f>+K510+AC510-AH510</f>
        <v>3600000</v>
      </c>
      <c r="AO510" s="67" t="s">
        <v>94</v>
      </c>
      <c r="AP510" s="489">
        <v>0</v>
      </c>
      <c r="AQ510" s="67" t="s">
        <v>94</v>
      </c>
      <c r="AR510" s="74">
        <v>0</v>
      </c>
      <c r="AS510" s="457" t="s">
        <v>74</v>
      </c>
      <c r="AT510" s="496">
        <f t="shared" si="33"/>
        <v>0</v>
      </c>
      <c r="AU510" s="203">
        <v>3600000</v>
      </c>
      <c r="AV510" s="83">
        <f t="shared" si="34"/>
        <v>0</v>
      </c>
      <c r="AW510" s="457" t="s">
        <v>74</v>
      </c>
      <c r="AX510" s="74" t="s">
        <v>95</v>
      </c>
      <c r="AY510" s="333" t="s">
        <v>3964</v>
      </c>
      <c r="AZ510" s="68" t="s">
        <v>66</v>
      </c>
      <c r="BA510" s="68" t="s">
        <v>66</v>
      </c>
    </row>
    <row r="511" spans="2:53" s="207" customFormat="1" ht="14.25" customHeight="1" x14ac:dyDescent="0.25">
      <c r="B511" s="68">
        <v>2024</v>
      </c>
      <c r="C511" s="68">
        <v>891780111</v>
      </c>
      <c r="D511" s="88" t="s">
        <v>64</v>
      </c>
      <c r="E511" s="74" t="s">
        <v>3965</v>
      </c>
      <c r="F511" s="71" t="s">
        <v>3966</v>
      </c>
      <c r="G511" s="314">
        <v>2023000100072</v>
      </c>
      <c r="H511" s="67" t="s">
        <v>72</v>
      </c>
      <c r="I511" s="68" t="s">
        <v>1521</v>
      </c>
      <c r="J511" s="74" t="s">
        <v>3967</v>
      </c>
      <c r="K511" s="86">
        <v>36129600</v>
      </c>
      <c r="L511" s="68" t="s">
        <v>67</v>
      </c>
      <c r="M511" s="72" t="s">
        <v>2874</v>
      </c>
      <c r="N511" s="459">
        <v>1082837498</v>
      </c>
      <c r="O511" s="454" t="s">
        <v>3840</v>
      </c>
      <c r="P511" s="455" t="s">
        <v>3841</v>
      </c>
      <c r="Q511" s="203" t="s">
        <v>3842</v>
      </c>
      <c r="R511" s="455">
        <v>45590</v>
      </c>
      <c r="S511" s="203">
        <f>+K511</f>
        <v>36129600</v>
      </c>
      <c r="T511" s="67" t="s">
        <v>66</v>
      </c>
      <c r="U511" s="316">
        <v>16078654</v>
      </c>
      <c r="V511" s="72" t="s">
        <v>1524</v>
      </c>
      <c r="W511" s="455">
        <v>45590</v>
      </c>
      <c r="X511" s="455">
        <v>45590</v>
      </c>
      <c r="Y511" s="456" t="s">
        <v>74</v>
      </c>
      <c r="Z511" s="455">
        <v>45747</v>
      </c>
      <c r="AA511" s="251">
        <f t="shared" si="30"/>
        <v>157</v>
      </c>
      <c r="AB511" s="67">
        <v>0</v>
      </c>
      <c r="AC511" s="75">
        <v>0</v>
      </c>
      <c r="AD511" s="67">
        <v>0</v>
      </c>
      <c r="AE511" s="457" t="s">
        <v>74</v>
      </c>
      <c r="AF511" s="251">
        <f t="shared" si="31"/>
        <v>0</v>
      </c>
      <c r="AG511" s="67">
        <v>0</v>
      </c>
      <c r="AH511" s="67">
        <v>0</v>
      </c>
      <c r="AI511" s="457" t="s">
        <v>74</v>
      </c>
      <c r="AJ511" s="67">
        <v>0</v>
      </c>
      <c r="AK511" s="457" t="s">
        <v>74</v>
      </c>
      <c r="AL511" s="457" t="s">
        <v>74</v>
      </c>
      <c r="AM511" s="188">
        <f t="shared" si="32"/>
        <v>0</v>
      </c>
      <c r="AN511" s="463">
        <f>+K511+AC511-AH511</f>
        <v>36129600</v>
      </c>
      <c r="AO511" s="67" t="s">
        <v>94</v>
      </c>
      <c r="AP511" s="489">
        <v>0</v>
      </c>
      <c r="AQ511" s="67" t="s">
        <v>94</v>
      </c>
      <c r="AR511" s="74">
        <v>0</v>
      </c>
      <c r="AS511" s="457" t="s">
        <v>74</v>
      </c>
      <c r="AT511" s="496">
        <f t="shared" si="33"/>
        <v>0</v>
      </c>
      <c r="AU511" s="203">
        <v>36129600</v>
      </c>
      <c r="AV511" s="83">
        <f t="shared" si="34"/>
        <v>0</v>
      </c>
      <c r="AW511" s="457" t="s">
        <v>74</v>
      </c>
      <c r="AX511" s="74" t="s">
        <v>95</v>
      </c>
      <c r="AY511" s="333" t="s">
        <v>3968</v>
      </c>
      <c r="AZ511" s="68" t="s">
        <v>66</v>
      </c>
      <c r="BA511" s="68" t="s">
        <v>66</v>
      </c>
    </row>
    <row r="512" spans="2:53" s="207" customFormat="1" ht="14.25" customHeight="1" x14ac:dyDescent="0.25">
      <c r="B512" s="68">
        <v>2024</v>
      </c>
      <c r="C512" s="68">
        <v>891780111</v>
      </c>
      <c r="D512" s="88" t="s">
        <v>64</v>
      </c>
      <c r="E512" s="74" t="s">
        <v>3969</v>
      </c>
      <c r="F512" s="71" t="s">
        <v>3970</v>
      </c>
      <c r="G512" s="314">
        <v>2023000100072</v>
      </c>
      <c r="H512" s="67" t="s">
        <v>72</v>
      </c>
      <c r="I512" s="68" t="s">
        <v>1521</v>
      </c>
      <c r="J512" s="74" t="s">
        <v>3971</v>
      </c>
      <c r="K512" s="86">
        <v>36129600</v>
      </c>
      <c r="L512" s="68" t="s">
        <v>67</v>
      </c>
      <c r="M512" s="72" t="s">
        <v>2904</v>
      </c>
      <c r="N512" s="459">
        <v>30394929</v>
      </c>
      <c r="O512" s="454" t="s">
        <v>3840</v>
      </c>
      <c r="P512" s="455" t="s">
        <v>3841</v>
      </c>
      <c r="Q512" s="203" t="s">
        <v>3842</v>
      </c>
      <c r="R512" s="455">
        <v>45590</v>
      </c>
      <c r="S512" s="203">
        <f>+K512</f>
        <v>36129600</v>
      </c>
      <c r="T512" s="67" t="s">
        <v>66</v>
      </c>
      <c r="U512" s="316">
        <v>16078654</v>
      </c>
      <c r="V512" s="72" t="s">
        <v>1524</v>
      </c>
      <c r="W512" s="455">
        <v>45590</v>
      </c>
      <c r="X512" s="455">
        <v>45590</v>
      </c>
      <c r="Y512" s="456" t="s">
        <v>74</v>
      </c>
      <c r="Z512" s="455">
        <v>45747</v>
      </c>
      <c r="AA512" s="251">
        <f t="shared" si="30"/>
        <v>157</v>
      </c>
      <c r="AB512" s="67">
        <v>0</v>
      </c>
      <c r="AC512" s="75">
        <v>0</v>
      </c>
      <c r="AD512" s="67">
        <v>0</v>
      </c>
      <c r="AE512" s="457" t="s">
        <v>74</v>
      </c>
      <c r="AF512" s="251">
        <f t="shared" si="31"/>
        <v>0</v>
      </c>
      <c r="AG512" s="67">
        <v>0</v>
      </c>
      <c r="AH512" s="67">
        <v>0</v>
      </c>
      <c r="AI512" s="457" t="s">
        <v>74</v>
      </c>
      <c r="AJ512" s="67">
        <v>0</v>
      </c>
      <c r="AK512" s="457" t="s">
        <v>74</v>
      </c>
      <c r="AL512" s="457" t="s">
        <v>74</v>
      </c>
      <c r="AM512" s="188">
        <f t="shared" si="32"/>
        <v>0</v>
      </c>
      <c r="AN512" s="463">
        <f>+K512+AC512-AH512</f>
        <v>36129600</v>
      </c>
      <c r="AO512" s="67" t="s">
        <v>94</v>
      </c>
      <c r="AP512" s="489">
        <v>0</v>
      </c>
      <c r="AQ512" s="67" t="s">
        <v>94</v>
      </c>
      <c r="AR512" s="74">
        <v>0</v>
      </c>
      <c r="AS512" s="457" t="s">
        <v>74</v>
      </c>
      <c r="AT512" s="496">
        <f t="shared" si="33"/>
        <v>0</v>
      </c>
      <c r="AU512" s="203">
        <v>36129600</v>
      </c>
      <c r="AV512" s="83">
        <f t="shared" si="34"/>
        <v>0</v>
      </c>
      <c r="AW512" s="457" t="s">
        <v>74</v>
      </c>
      <c r="AX512" s="74" t="s">
        <v>95</v>
      </c>
      <c r="AY512" s="333" t="s">
        <v>3972</v>
      </c>
      <c r="AZ512" s="68" t="s">
        <v>66</v>
      </c>
      <c r="BA512" s="68" t="s">
        <v>66</v>
      </c>
    </row>
    <row r="513" spans="2:53" s="207" customFormat="1" ht="14.25" customHeight="1" x14ac:dyDescent="0.25">
      <c r="B513" s="68">
        <v>2024</v>
      </c>
      <c r="C513" s="68">
        <v>891780111</v>
      </c>
      <c r="D513" s="88" t="s">
        <v>64</v>
      </c>
      <c r="E513" s="74" t="s">
        <v>3973</v>
      </c>
      <c r="F513" s="72" t="s">
        <v>3974</v>
      </c>
      <c r="G513" s="67">
        <v>0</v>
      </c>
      <c r="H513" s="67" t="s">
        <v>72</v>
      </c>
      <c r="I513" s="68" t="s">
        <v>723</v>
      </c>
      <c r="J513" s="74" t="s">
        <v>3975</v>
      </c>
      <c r="K513" s="203">
        <v>17414634</v>
      </c>
      <c r="L513" s="68" t="s">
        <v>67</v>
      </c>
      <c r="M513" s="453" t="s">
        <v>3976</v>
      </c>
      <c r="N513" s="72">
        <v>900692909</v>
      </c>
      <c r="O513" s="454">
        <v>190</v>
      </c>
      <c r="P513" s="455">
        <v>45321</v>
      </c>
      <c r="Q513" s="203">
        <v>80000000</v>
      </c>
      <c r="R513" s="455">
        <v>45331</v>
      </c>
      <c r="S513" s="203">
        <v>17414634</v>
      </c>
      <c r="T513" s="67" t="s">
        <v>66</v>
      </c>
      <c r="U513" s="86">
        <v>36669284</v>
      </c>
      <c r="V513" s="72" t="s">
        <v>1569</v>
      </c>
      <c r="W513" s="455">
        <v>45331</v>
      </c>
      <c r="X513" s="455">
        <v>45331</v>
      </c>
      <c r="Y513" s="456" t="s">
        <v>74</v>
      </c>
      <c r="Z513" s="455">
        <v>45331</v>
      </c>
      <c r="AA513" s="251">
        <f t="shared" si="30"/>
        <v>0</v>
      </c>
      <c r="AB513" s="67">
        <v>0</v>
      </c>
      <c r="AC513" s="75">
        <v>0</v>
      </c>
      <c r="AD513" s="67">
        <v>0</v>
      </c>
      <c r="AE513" s="457" t="s">
        <v>74</v>
      </c>
      <c r="AF513" s="251">
        <f t="shared" si="31"/>
        <v>0</v>
      </c>
      <c r="AG513" s="67">
        <v>0</v>
      </c>
      <c r="AH513" s="67">
        <v>0</v>
      </c>
      <c r="AI513" s="457" t="s">
        <v>74</v>
      </c>
      <c r="AJ513" s="67">
        <v>0</v>
      </c>
      <c r="AK513" s="457" t="s">
        <v>74</v>
      </c>
      <c r="AL513" s="457" t="s">
        <v>74</v>
      </c>
      <c r="AM513" s="188">
        <f t="shared" si="32"/>
        <v>0</v>
      </c>
      <c r="AN513" s="463">
        <f>+K513+AC513-AH513</f>
        <v>17414634</v>
      </c>
      <c r="AO513" s="67" t="s">
        <v>66</v>
      </c>
      <c r="AP513" s="489">
        <v>17414634</v>
      </c>
      <c r="AQ513" s="67" t="s">
        <v>94</v>
      </c>
      <c r="AR513" s="74">
        <v>0</v>
      </c>
      <c r="AS513" s="457" t="s">
        <v>74</v>
      </c>
      <c r="AT513" s="496">
        <f t="shared" si="33"/>
        <v>17414634</v>
      </c>
      <c r="AU513" s="203">
        <v>0</v>
      </c>
      <c r="AV513" s="83">
        <f t="shared" si="34"/>
        <v>1</v>
      </c>
      <c r="AW513" s="457" t="s">
        <v>74</v>
      </c>
      <c r="AX513" s="74" t="s">
        <v>80</v>
      </c>
      <c r="AY513" s="72" t="s">
        <v>2461</v>
      </c>
      <c r="AZ513" s="68" t="s">
        <v>66</v>
      </c>
      <c r="BA513" s="68" t="s">
        <v>66</v>
      </c>
    </row>
    <row r="514" spans="2:53" s="207" customFormat="1" ht="14.25" customHeight="1" x14ac:dyDescent="0.25">
      <c r="B514" s="68">
        <v>2024</v>
      </c>
      <c r="C514" s="68">
        <v>891780111</v>
      </c>
      <c r="D514" s="88" t="s">
        <v>64</v>
      </c>
      <c r="E514" s="74" t="s">
        <v>3977</v>
      </c>
      <c r="F514" s="188" t="s">
        <v>3978</v>
      </c>
      <c r="G514" s="67">
        <v>0</v>
      </c>
      <c r="H514" s="67" t="s">
        <v>72</v>
      </c>
      <c r="I514" s="68" t="s">
        <v>723</v>
      </c>
      <c r="J514" s="74" t="s">
        <v>3979</v>
      </c>
      <c r="K514" s="203">
        <v>50000000</v>
      </c>
      <c r="L514" s="68" t="s">
        <v>67</v>
      </c>
      <c r="M514" s="453" t="s">
        <v>3980</v>
      </c>
      <c r="N514" s="459">
        <v>1082994721</v>
      </c>
      <c r="O514" s="454">
        <v>218</v>
      </c>
      <c r="P514" s="455">
        <v>45322</v>
      </c>
      <c r="Q514" s="203">
        <v>190000000</v>
      </c>
      <c r="R514" s="455">
        <v>45342</v>
      </c>
      <c r="S514" s="203">
        <v>50000000</v>
      </c>
      <c r="T514" s="67" t="s">
        <v>66</v>
      </c>
      <c r="U514" s="86">
        <v>1082884010</v>
      </c>
      <c r="V514" s="72" t="s">
        <v>1589</v>
      </c>
      <c r="W514" s="455">
        <v>45342</v>
      </c>
      <c r="X514" s="455">
        <v>45342</v>
      </c>
      <c r="Y514" s="456" t="s">
        <v>74</v>
      </c>
      <c r="Z514" s="455">
        <v>45657</v>
      </c>
      <c r="AA514" s="251">
        <f t="shared" si="30"/>
        <v>315</v>
      </c>
      <c r="AB514" s="67">
        <v>0</v>
      </c>
      <c r="AC514" s="75">
        <v>0</v>
      </c>
      <c r="AD514" s="67">
        <v>0</v>
      </c>
      <c r="AE514" s="457" t="s">
        <v>74</v>
      </c>
      <c r="AF514" s="251">
        <f t="shared" si="31"/>
        <v>0</v>
      </c>
      <c r="AG514" s="67">
        <v>0</v>
      </c>
      <c r="AH514" s="67">
        <v>0</v>
      </c>
      <c r="AI514" s="457" t="s">
        <v>74</v>
      </c>
      <c r="AJ514" s="67">
        <v>0</v>
      </c>
      <c r="AK514" s="457" t="s">
        <v>74</v>
      </c>
      <c r="AL514" s="457" t="s">
        <v>74</v>
      </c>
      <c r="AM514" s="188">
        <f t="shared" si="32"/>
        <v>0</v>
      </c>
      <c r="AN514" s="463">
        <f>+K514+AC514-AH514</f>
        <v>50000000</v>
      </c>
      <c r="AO514" s="67" t="s">
        <v>66</v>
      </c>
      <c r="AP514" s="489">
        <v>50000000</v>
      </c>
      <c r="AQ514" s="67" t="s">
        <v>94</v>
      </c>
      <c r="AR514" s="74">
        <v>0</v>
      </c>
      <c r="AS514" s="457" t="s">
        <v>74</v>
      </c>
      <c r="AT514" s="496">
        <f t="shared" si="33"/>
        <v>49815900</v>
      </c>
      <c r="AU514" s="203">
        <v>184100</v>
      </c>
      <c r="AV514" s="83">
        <f t="shared" si="34"/>
        <v>0.99631800000000004</v>
      </c>
      <c r="AW514" s="457" t="s">
        <v>74</v>
      </c>
      <c r="AX514" s="74" t="s">
        <v>95</v>
      </c>
      <c r="AY514" s="188" t="s">
        <v>3981</v>
      </c>
      <c r="AZ514" s="68" t="s">
        <v>66</v>
      </c>
      <c r="BA514" s="68" t="s">
        <v>239</v>
      </c>
    </row>
    <row r="515" spans="2:53" s="207" customFormat="1" ht="14.25" customHeight="1" x14ac:dyDescent="0.25">
      <c r="B515" s="68">
        <v>2024</v>
      </c>
      <c r="C515" s="68">
        <v>891780111</v>
      </c>
      <c r="D515" s="88" t="s">
        <v>64</v>
      </c>
      <c r="E515" s="74" t="s">
        <v>3982</v>
      </c>
      <c r="F515" s="188" t="s">
        <v>3983</v>
      </c>
      <c r="G515" s="67">
        <v>0</v>
      </c>
      <c r="H515" s="67" t="s">
        <v>72</v>
      </c>
      <c r="I515" s="68" t="s">
        <v>723</v>
      </c>
      <c r="J515" s="74" t="s">
        <v>3984</v>
      </c>
      <c r="K515" s="203">
        <v>21320000</v>
      </c>
      <c r="L515" s="68" t="s">
        <v>67</v>
      </c>
      <c r="M515" s="453" t="s">
        <v>3985</v>
      </c>
      <c r="N515" s="459">
        <v>900769848</v>
      </c>
      <c r="O515" s="454">
        <v>409</v>
      </c>
      <c r="P515" s="455">
        <v>45341</v>
      </c>
      <c r="Q515" s="203">
        <v>50000000</v>
      </c>
      <c r="R515" s="455">
        <v>45343</v>
      </c>
      <c r="S515" s="203">
        <v>21320000</v>
      </c>
      <c r="T515" s="67" t="s">
        <v>66</v>
      </c>
      <c r="U515" s="86">
        <v>52705148</v>
      </c>
      <c r="V515" s="72" t="s">
        <v>2519</v>
      </c>
      <c r="W515" s="455">
        <v>45343</v>
      </c>
      <c r="X515" s="455">
        <v>45343</v>
      </c>
      <c r="Y515" s="456" t="s">
        <v>74</v>
      </c>
      <c r="Z515" s="455">
        <v>45493</v>
      </c>
      <c r="AA515" s="251">
        <f t="shared" ref="AA515:AA572" si="35">+IF(Y515="1800-01-01",Z515-X515,Z515-Y515)</f>
        <v>150</v>
      </c>
      <c r="AB515" s="67">
        <v>0</v>
      </c>
      <c r="AC515" s="75">
        <v>0</v>
      </c>
      <c r="AD515" s="67">
        <v>0</v>
      </c>
      <c r="AE515" s="457" t="s">
        <v>74</v>
      </c>
      <c r="AF515" s="251">
        <f t="shared" ref="AF515:AF572" si="36">+IF(AE515="1800-01-01",0,AE515-Z515)</f>
        <v>0</v>
      </c>
      <c r="AG515" s="67">
        <v>0</v>
      </c>
      <c r="AH515" s="67">
        <v>0</v>
      </c>
      <c r="AI515" s="457" t="s">
        <v>74</v>
      </c>
      <c r="AJ515" s="67">
        <v>0</v>
      </c>
      <c r="AK515" s="457" t="s">
        <v>74</v>
      </c>
      <c r="AL515" s="457" t="s">
        <v>74</v>
      </c>
      <c r="AM515" s="188">
        <f t="shared" ref="AM515:AM572" si="37">+IF(AK515="1800-01-01",0,AL515-AK515)</f>
        <v>0</v>
      </c>
      <c r="AN515" s="463">
        <f>+K515+AC515-AH515</f>
        <v>21320000</v>
      </c>
      <c r="AO515" s="67" t="s">
        <v>94</v>
      </c>
      <c r="AP515" s="489">
        <v>0</v>
      </c>
      <c r="AQ515" s="67" t="s">
        <v>94</v>
      </c>
      <c r="AR515" s="74">
        <v>0</v>
      </c>
      <c r="AS515" s="457" t="s">
        <v>74</v>
      </c>
      <c r="AT515" s="496">
        <f t="shared" ref="AT515:AT572" si="38">+AN515-AU515</f>
        <v>21320000</v>
      </c>
      <c r="AU515" s="203">
        <v>0</v>
      </c>
      <c r="AV515" s="83">
        <f t="shared" ref="AV515:AV572" si="39">+IFERROR(AT515/AN515,"_")</f>
        <v>1</v>
      </c>
      <c r="AW515" s="457" t="s">
        <v>74</v>
      </c>
      <c r="AX515" s="74" t="s">
        <v>95</v>
      </c>
      <c r="AY515" s="188" t="s">
        <v>3986</v>
      </c>
      <c r="AZ515" s="68" t="s">
        <v>66</v>
      </c>
      <c r="BA515" s="68" t="s">
        <v>239</v>
      </c>
    </row>
    <row r="516" spans="2:53" s="207" customFormat="1" ht="14.25" customHeight="1" x14ac:dyDescent="0.25">
      <c r="B516" s="68">
        <v>2024</v>
      </c>
      <c r="C516" s="68">
        <v>891780111</v>
      </c>
      <c r="D516" s="88" t="s">
        <v>64</v>
      </c>
      <c r="E516" s="74" t="s">
        <v>3987</v>
      </c>
      <c r="F516" s="188" t="s">
        <v>3988</v>
      </c>
      <c r="G516" s="67">
        <v>0</v>
      </c>
      <c r="H516" s="67" t="s">
        <v>72</v>
      </c>
      <c r="I516" s="68" t="s">
        <v>723</v>
      </c>
      <c r="J516" s="74" t="s">
        <v>3989</v>
      </c>
      <c r="K516" s="203">
        <v>12000000</v>
      </c>
      <c r="L516" s="68" t="s">
        <v>67</v>
      </c>
      <c r="M516" s="453" t="s">
        <v>3990</v>
      </c>
      <c r="N516" s="72">
        <v>901690236</v>
      </c>
      <c r="O516" s="454">
        <v>120</v>
      </c>
      <c r="P516" s="455">
        <v>45313</v>
      </c>
      <c r="Q516" s="203">
        <v>28250000</v>
      </c>
      <c r="R516" s="455">
        <v>45345</v>
      </c>
      <c r="S516" s="203">
        <v>12000000</v>
      </c>
      <c r="T516" s="67" t="s">
        <v>66</v>
      </c>
      <c r="U516" s="86">
        <v>63563343</v>
      </c>
      <c r="V516" s="72" t="s">
        <v>2435</v>
      </c>
      <c r="W516" s="455">
        <v>45345</v>
      </c>
      <c r="X516" s="455">
        <v>45345</v>
      </c>
      <c r="Y516" s="456" t="s">
        <v>74</v>
      </c>
      <c r="Z516" s="455">
        <v>45349</v>
      </c>
      <c r="AA516" s="251">
        <f t="shared" si="35"/>
        <v>4</v>
      </c>
      <c r="AB516" s="67">
        <v>0</v>
      </c>
      <c r="AC516" s="75">
        <v>0</v>
      </c>
      <c r="AD516" s="67">
        <v>0</v>
      </c>
      <c r="AE516" s="457" t="s">
        <v>74</v>
      </c>
      <c r="AF516" s="251">
        <f t="shared" si="36"/>
        <v>0</v>
      </c>
      <c r="AG516" s="67">
        <v>0</v>
      </c>
      <c r="AH516" s="67">
        <v>0</v>
      </c>
      <c r="AI516" s="457" t="s">
        <v>74</v>
      </c>
      <c r="AJ516" s="67">
        <v>0</v>
      </c>
      <c r="AK516" s="457" t="s">
        <v>74</v>
      </c>
      <c r="AL516" s="457" t="s">
        <v>74</v>
      </c>
      <c r="AM516" s="188">
        <f t="shared" si="37"/>
        <v>0</v>
      </c>
      <c r="AN516" s="463">
        <f>+K516+AC516-AH516</f>
        <v>12000000</v>
      </c>
      <c r="AO516" s="67" t="s">
        <v>94</v>
      </c>
      <c r="AP516" s="489">
        <v>0</v>
      </c>
      <c r="AQ516" s="67" t="s">
        <v>94</v>
      </c>
      <c r="AR516" s="74">
        <v>0</v>
      </c>
      <c r="AS516" s="457" t="s">
        <v>74</v>
      </c>
      <c r="AT516" s="496">
        <f t="shared" si="38"/>
        <v>12000000</v>
      </c>
      <c r="AU516" s="203">
        <v>0</v>
      </c>
      <c r="AV516" s="83">
        <f t="shared" si="39"/>
        <v>1</v>
      </c>
      <c r="AW516" s="457" t="s">
        <v>74</v>
      </c>
      <c r="AX516" s="74" t="s">
        <v>80</v>
      </c>
      <c r="AY516" s="188" t="s">
        <v>3991</v>
      </c>
      <c r="AZ516" s="68" t="s">
        <v>66</v>
      </c>
      <c r="BA516" s="68" t="s">
        <v>239</v>
      </c>
    </row>
    <row r="517" spans="2:53" s="207" customFormat="1" ht="14.25" customHeight="1" x14ac:dyDescent="0.25">
      <c r="B517" s="68">
        <v>2024</v>
      </c>
      <c r="C517" s="68">
        <v>891780111</v>
      </c>
      <c r="D517" s="88" t="s">
        <v>64</v>
      </c>
      <c r="E517" s="74" t="s">
        <v>3992</v>
      </c>
      <c r="F517" s="188" t="s">
        <v>3993</v>
      </c>
      <c r="G517" s="67">
        <v>0</v>
      </c>
      <c r="H517" s="67" t="s">
        <v>72</v>
      </c>
      <c r="I517" s="68" t="s">
        <v>723</v>
      </c>
      <c r="J517" s="74" t="s">
        <v>3994</v>
      </c>
      <c r="K517" s="203">
        <v>5332390</v>
      </c>
      <c r="L517" s="68" t="s">
        <v>67</v>
      </c>
      <c r="M517" s="72" t="s">
        <v>3995</v>
      </c>
      <c r="N517" s="459">
        <v>830034233</v>
      </c>
      <c r="O517" s="454">
        <v>297</v>
      </c>
      <c r="P517" s="455">
        <v>45329</v>
      </c>
      <c r="Q517" s="203">
        <v>5332390</v>
      </c>
      <c r="R517" s="455">
        <v>45356</v>
      </c>
      <c r="S517" s="203">
        <v>5332390</v>
      </c>
      <c r="T517" s="67" t="s">
        <v>66</v>
      </c>
      <c r="U517" s="86">
        <v>52389076</v>
      </c>
      <c r="V517" s="72" t="s">
        <v>1838</v>
      </c>
      <c r="W517" s="455">
        <v>45356</v>
      </c>
      <c r="X517" s="455">
        <v>45356</v>
      </c>
      <c r="Y517" s="456" t="s">
        <v>74</v>
      </c>
      <c r="Z517" s="455">
        <v>45415</v>
      </c>
      <c r="AA517" s="251">
        <f t="shared" si="35"/>
        <v>59</v>
      </c>
      <c r="AB517" s="67">
        <v>0</v>
      </c>
      <c r="AC517" s="75">
        <v>0</v>
      </c>
      <c r="AD517" s="67">
        <v>0</v>
      </c>
      <c r="AE517" s="457" t="s">
        <v>74</v>
      </c>
      <c r="AF517" s="251">
        <f t="shared" si="36"/>
        <v>0</v>
      </c>
      <c r="AG517" s="67">
        <v>0</v>
      </c>
      <c r="AH517" s="67">
        <v>0</v>
      </c>
      <c r="AI517" s="457" t="s">
        <v>74</v>
      </c>
      <c r="AJ517" s="67">
        <v>0</v>
      </c>
      <c r="AK517" s="457" t="s">
        <v>74</v>
      </c>
      <c r="AL517" s="457" t="s">
        <v>74</v>
      </c>
      <c r="AM517" s="188">
        <f t="shared" si="37"/>
        <v>0</v>
      </c>
      <c r="AN517" s="463">
        <f>+K517+AC517-AH517</f>
        <v>5332390</v>
      </c>
      <c r="AO517" s="67" t="s">
        <v>66</v>
      </c>
      <c r="AP517" s="489">
        <v>5332390</v>
      </c>
      <c r="AQ517" s="67" t="s">
        <v>94</v>
      </c>
      <c r="AR517" s="74">
        <v>0</v>
      </c>
      <c r="AS517" s="457" t="s">
        <v>74</v>
      </c>
      <c r="AT517" s="496">
        <f t="shared" si="38"/>
        <v>5332390</v>
      </c>
      <c r="AU517" s="203">
        <v>0</v>
      </c>
      <c r="AV517" s="83">
        <f t="shared" si="39"/>
        <v>1</v>
      </c>
      <c r="AW517" s="457" t="s">
        <v>74</v>
      </c>
      <c r="AX517" s="74" t="s">
        <v>80</v>
      </c>
      <c r="AY517" s="188" t="s">
        <v>3996</v>
      </c>
      <c r="AZ517" s="68" t="s">
        <v>66</v>
      </c>
      <c r="BA517" s="68" t="s">
        <v>239</v>
      </c>
    </row>
    <row r="518" spans="2:53" s="207" customFormat="1" ht="14.25" customHeight="1" x14ac:dyDescent="0.25">
      <c r="B518" s="68">
        <v>2024</v>
      </c>
      <c r="C518" s="68">
        <v>891780111</v>
      </c>
      <c r="D518" s="88" t="s">
        <v>64</v>
      </c>
      <c r="E518" s="74" t="s">
        <v>3997</v>
      </c>
      <c r="F518" s="188" t="s">
        <v>3998</v>
      </c>
      <c r="G518" s="67">
        <v>0</v>
      </c>
      <c r="H518" s="67" t="s">
        <v>72</v>
      </c>
      <c r="I518" s="68" t="s">
        <v>723</v>
      </c>
      <c r="J518" s="74" t="s">
        <v>3999</v>
      </c>
      <c r="K518" s="203">
        <v>85000000</v>
      </c>
      <c r="L518" s="68" t="s">
        <v>67</v>
      </c>
      <c r="M518" s="72" t="s">
        <v>4000</v>
      </c>
      <c r="N518" s="459">
        <v>800176618</v>
      </c>
      <c r="O518" s="454">
        <v>403</v>
      </c>
      <c r="P518" s="455">
        <v>45341</v>
      </c>
      <c r="Q518" s="203">
        <v>524300000</v>
      </c>
      <c r="R518" s="455">
        <v>45364</v>
      </c>
      <c r="S518" s="203">
        <v>85000000</v>
      </c>
      <c r="T518" s="67" t="s">
        <v>66</v>
      </c>
      <c r="U518" s="86">
        <v>22545553</v>
      </c>
      <c r="V518" s="72" t="s">
        <v>2768</v>
      </c>
      <c r="W518" s="455">
        <v>45364</v>
      </c>
      <c r="X518" s="455">
        <v>45364</v>
      </c>
      <c r="Y518" s="456" t="s">
        <v>74</v>
      </c>
      <c r="Z518" s="455">
        <v>45565</v>
      </c>
      <c r="AA518" s="251">
        <f t="shared" si="35"/>
        <v>201</v>
      </c>
      <c r="AB518" s="67">
        <v>0</v>
      </c>
      <c r="AC518" s="75">
        <v>0</v>
      </c>
      <c r="AD518" s="67">
        <v>0</v>
      </c>
      <c r="AE518" s="457" t="s">
        <v>74</v>
      </c>
      <c r="AF518" s="251">
        <f t="shared" si="36"/>
        <v>0</v>
      </c>
      <c r="AG518" s="67">
        <v>0</v>
      </c>
      <c r="AH518" s="67">
        <v>0</v>
      </c>
      <c r="AI518" s="457" t="s">
        <v>74</v>
      </c>
      <c r="AJ518" s="67">
        <v>0</v>
      </c>
      <c r="AK518" s="457" t="s">
        <v>74</v>
      </c>
      <c r="AL518" s="457" t="s">
        <v>74</v>
      </c>
      <c r="AM518" s="188">
        <f t="shared" si="37"/>
        <v>0</v>
      </c>
      <c r="AN518" s="463">
        <f>+K518+AC518-AH518</f>
        <v>85000000</v>
      </c>
      <c r="AO518" s="67" t="s">
        <v>94</v>
      </c>
      <c r="AP518" s="489">
        <v>0</v>
      </c>
      <c r="AQ518" s="67" t="s">
        <v>94</v>
      </c>
      <c r="AR518" s="74">
        <v>0</v>
      </c>
      <c r="AS518" s="457" t="s">
        <v>74</v>
      </c>
      <c r="AT518" s="496">
        <f t="shared" si="38"/>
        <v>85000000</v>
      </c>
      <c r="AU518" s="203">
        <v>0</v>
      </c>
      <c r="AV518" s="83">
        <f t="shared" si="39"/>
        <v>1</v>
      </c>
      <c r="AW518" s="457" t="s">
        <v>74</v>
      </c>
      <c r="AX518" s="74" t="s">
        <v>95</v>
      </c>
      <c r="AY518" s="188" t="s">
        <v>4001</v>
      </c>
      <c r="AZ518" s="68" t="s">
        <v>66</v>
      </c>
      <c r="BA518" s="68" t="s">
        <v>239</v>
      </c>
    </row>
    <row r="519" spans="2:53" s="207" customFormat="1" ht="14.25" customHeight="1" x14ac:dyDescent="0.25">
      <c r="B519" s="68">
        <v>2024</v>
      </c>
      <c r="C519" s="68">
        <v>891780111</v>
      </c>
      <c r="D519" s="88" t="s">
        <v>64</v>
      </c>
      <c r="E519" s="74" t="s">
        <v>4002</v>
      </c>
      <c r="F519" s="188" t="s">
        <v>4003</v>
      </c>
      <c r="G519" s="67">
        <v>0</v>
      </c>
      <c r="H519" s="67" t="s">
        <v>72</v>
      </c>
      <c r="I519" s="68" t="s">
        <v>723</v>
      </c>
      <c r="J519" s="74" t="s">
        <v>4004</v>
      </c>
      <c r="K519" s="203">
        <v>17452626</v>
      </c>
      <c r="L519" s="68" t="s">
        <v>67</v>
      </c>
      <c r="M519" s="453" t="s">
        <v>4005</v>
      </c>
      <c r="N519" s="72">
        <v>860002464</v>
      </c>
      <c r="O519" s="454">
        <v>192</v>
      </c>
      <c r="P519" s="455">
        <v>45321</v>
      </c>
      <c r="Q519" s="203">
        <v>65000000</v>
      </c>
      <c r="R519" s="455">
        <v>45369</v>
      </c>
      <c r="S519" s="203">
        <v>17452626</v>
      </c>
      <c r="T519" s="67" t="s">
        <v>66</v>
      </c>
      <c r="U519" s="86">
        <v>85155551</v>
      </c>
      <c r="V519" s="72" t="s">
        <v>2149</v>
      </c>
      <c r="W519" s="455">
        <v>45369</v>
      </c>
      <c r="X519" s="455">
        <v>45399</v>
      </c>
      <c r="Y519" s="456" t="s">
        <v>74</v>
      </c>
      <c r="Z519" s="461">
        <v>45414</v>
      </c>
      <c r="AA519" s="251">
        <f t="shared" si="35"/>
        <v>15</v>
      </c>
      <c r="AB519" s="67">
        <v>0</v>
      </c>
      <c r="AC519" s="75">
        <v>0</v>
      </c>
      <c r="AD519" s="67">
        <v>0</v>
      </c>
      <c r="AE519" s="457" t="s">
        <v>74</v>
      </c>
      <c r="AF519" s="251">
        <f t="shared" si="36"/>
        <v>0</v>
      </c>
      <c r="AG519" s="67">
        <v>0</v>
      </c>
      <c r="AH519" s="67">
        <v>0</v>
      </c>
      <c r="AI519" s="457" t="s">
        <v>74</v>
      </c>
      <c r="AJ519" s="67">
        <v>0</v>
      </c>
      <c r="AK519" s="457" t="s">
        <v>74</v>
      </c>
      <c r="AL519" s="457" t="s">
        <v>74</v>
      </c>
      <c r="AM519" s="188">
        <f t="shared" si="37"/>
        <v>0</v>
      </c>
      <c r="AN519" s="463">
        <f>+K519+AC519-AH519</f>
        <v>17452626</v>
      </c>
      <c r="AO519" s="67" t="s">
        <v>66</v>
      </c>
      <c r="AP519" s="489">
        <v>17452626</v>
      </c>
      <c r="AQ519" s="67" t="s">
        <v>94</v>
      </c>
      <c r="AR519" s="74">
        <v>0</v>
      </c>
      <c r="AS519" s="457" t="s">
        <v>74</v>
      </c>
      <c r="AT519" s="496">
        <f t="shared" si="38"/>
        <v>17452626</v>
      </c>
      <c r="AU519" s="203">
        <v>0</v>
      </c>
      <c r="AV519" s="83">
        <f t="shared" si="39"/>
        <v>1</v>
      </c>
      <c r="AW519" s="457" t="s">
        <v>74</v>
      </c>
      <c r="AX519" s="74" t="s">
        <v>80</v>
      </c>
      <c r="AY519" s="188" t="s">
        <v>4006</v>
      </c>
      <c r="AZ519" s="68" t="s">
        <v>66</v>
      </c>
      <c r="BA519" s="68" t="s">
        <v>239</v>
      </c>
    </row>
    <row r="520" spans="2:53" s="207" customFormat="1" ht="14.25" customHeight="1" x14ac:dyDescent="0.25">
      <c r="B520" s="68">
        <v>2024</v>
      </c>
      <c r="C520" s="68">
        <v>891780111</v>
      </c>
      <c r="D520" s="88" t="s">
        <v>64</v>
      </c>
      <c r="E520" s="74" t="s">
        <v>4007</v>
      </c>
      <c r="F520" s="188" t="s">
        <v>4008</v>
      </c>
      <c r="G520" s="67">
        <v>0</v>
      </c>
      <c r="H520" s="67" t="s">
        <v>72</v>
      </c>
      <c r="I520" s="68" t="s">
        <v>723</v>
      </c>
      <c r="J520" s="74" t="s">
        <v>4009</v>
      </c>
      <c r="K520" s="203">
        <v>60000000</v>
      </c>
      <c r="L520" s="68" t="s">
        <v>67</v>
      </c>
      <c r="M520" s="453" t="s">
        <v>4010</v>
      </c>
      <c r="N520" s="72">
        <v>800176618</v>
      </c>
      <c r="O520" s="454">
        <v>196</v>
      </c>
      <c r="P520" s="455">
        <v>45321</v>
      </c>
      <c r="Q520" s="203">
        <v>100000000</v>
      </c>
      <c r="R520" s="455">
        <v>45372</v>
      </c>
      <c r="S520" s="203">
        <v>60000000</v>
      </c>
      <c r="T520" s="67" t="s">
        <v>66</v>
      </c>
      <c r="U520" s="86">
        <v>85155551</v>
      </c>
      <c r="V520" s="72" t="s">
        <v>2149</v>
      </c>
      <c r="W520" s="455">
        <v>45372</v>
      </c>
      <c r="X520" s="455">
        <v>45372</v>
      </c>
      <c r="Y520" s="456" t="s">
        <v>74</v>
      </c>
      <c r="Z520" s="455">
        <v>45473</v>
      </c>
      <c r="AA520" s="251">
        <f t="shared" si="35"/>
        <v>101</v>
      </c>
      <c r="AB520" s="67">
        <v>0</v>
      </c>
      <c r="AC520" s="75">
        <v>0</v>
      </c>
      <c r="AD520" s="67">
        <v>0</v>
      </c>
      <c r="AE520" s="457" t="s">
        <v>74</v>
      </c>
      <c r="AF520" s="251">
        <f t="shared" si="36"/>
        <v>0</v>
      </c>
      <c r="AG520" s="67">
        <v>0</v>
      </c>
      <c r="AH520" s="67">
        <v>0</v>
      </c>
      <c r="AI520" s="457" t="s">
        <v>74</v>
      </c>
      <c r="AJ520" s="67">
        <v>0</v>
      </c>
      <c r="AK520" s="457" t="s">
        <v>74</v>
      </c>
      <c r="AL520" s="457" t="s">
        <v>74</v>
      </c>
      <c r="AM520" s="188">
        <f t="shared" si="37"/>
        <v>0</v>
      </c>
      <c r="AN520" s="463">
        <f>+K520+AC520-AH520</f>
        <v>60000000</v>
      </c>
      <c r="AO520" s="67" t="s">
        <v>66</v>
      </c>
      <c r="AP520" s="489">
        <v>60000000</v>
      </c>
      <c r="AQ520" s="67" t="s">
        <v>94</v>
      </c>
      <c r="AR520" s="74">
        <v>0</v>
      </c>
      <c r="AS520" s="457" t="s">
        <v>74</v>
      </c>
      <c r="AT520" s="496">
        <f t="shared" si="38"/>
        <v>60000000</v>
      </c>
      <c r="AU520" s="203">
        <v>0</v>
      </c>
      <c r="AV520" s="83">
        <f t="shared" si="39"/>
        <v>1</v>
      </c>
      <c r="AW520" s="457" t="s">
        <v>74</v>
      </c>
      <c r="AX520" s="74" t="s">
        <v>80</v>
      </c>
      <c r="AY520" s="188" t="s">
        <v>4011</v>
      </c>
      <c r="AZ520" s="68" t="s">
        <v>66</v>
      </c>
      <c r="BA520" s="68" t="s">
        <v>239</v>
      </c>
    </row>
    <row r="521" spans="2:53" s="207" customFormat="1" ht="14.25" customHeight="1" x14ac:dyDescent="0.25">
      <c r="B521" s="68">
        <v>2024</v>
      </c>
      <c r="C521" s="68">
        <v>891780111</v>
      </c>
      <c r="D521" s="88" t="s">
        <v>64</v>
      </c>
      <c r="E521" s="74" t="s">
        <v>4012</v>
      </c>
      <c r="F521" s="188" t="s">
        <v>4013</v>
      </c>
      <c r="G521" s="67">
        <v>0</v>
      </c>
      <c r="H521" s="67" t="s">
        <v>72</v>
      </c>
      <c r="I521" s="68" t="s">
        <v>723</v>
      </c>
      <c r="J521" s="74" t="s">
        <v>4014</v>
      </c>
      <c r="K521" s="203">
        <v>35805921</v>
      </c>
      <c r="L521" s="68" t="s">
        <v>67</v>
      </c>
      <c r="M521" s="453" t="s">
        <v>4015</v>
      </c>
      <c r="N521" s="72">
        <v>830141610</v>
      </c>
      <c r="O521" s="454">
        <v>712</v>
      </c>
      <c r="P521" s="455">
        <v>45369</v>
      </c>
      <c r="Q521" s="203">
        <v>35805921</v>
      </c>
      <c r="R521" s="455">
        <v>45372</v>
      </c>
      <c r="S521" s="203">
        <v>35805921</v>
      </c>
      <c r="T521" s="67" t="s">
        <v>66</v>
      </c>
      <c r="U521" s="86">
        <v>85155551</v>
      </c>
      <c r="V521" s="72" t="s">
        <v>1493</v>
      </c>
      <c r="W521" s="455">
        <v>45372</v>
      </c>
      <c r="X521" s="455">
        <v>45372</v>
      </c>
      <c r="Y521" s="456" t="s">
        <v>74</v>
      </c>
      <c r="Z521" s="461">
        <v>45736</v>
      </c>
      <c r="AA521" s="251">
        <f t="shared" si="35"/>
        <v>364</v>
      </c>
      <c r="AB521" s="67">
        <v>0</v>
      </c>
      <c r="AC521" s="75">
        <v>0</v>
      </c>
      <c r="AD521" s="67">
        <v>0</v>
      </c>
      <c r="AE521" s="457" t="s">
        <v>74</v>
      </c>
      <c r="AF521" s="251">
        <f t="shared" si="36"/>
        <v>0</v>
      </c>
      <c r="AG521" s="67">
        <v>0</v>
      </c>
      <c r="AH521" s="67">
        <v>0</v>
      </c>
      <c r="AI521" s="457" t="s">
        <v>74</v>
      </c>
      <c r="AJ521" s="67">
        <v>0</v>
      </c>
      <c r="AK521" s="457" t="s">
        <v>74</v>
      </c>
      <c r="AL521" s="457" t="s">
        <v>74</v>
      </c>
      <c r="AM521" s="188">
        <f t="shared" si="37"/>
        <v>0</v>
      </c>
      <c r="AN521" s="463">
        <f>+K521+AC521-AH521</f>
        <v>35805921</v>
      </c>
      <c r="AO521" s="67" t="s">
        <v>66</v>
      </c>
      <c r="AP521" s="489">
        <v>35805921</v>
      </c>
      <c r="AQ521" s="67" t="s">
        <v>94</v>
      </c>
      <c r="AR521" s="74">
        <v>0</v>
      </c>
      <c r="AS521" s="457" t="s">
        <v>74</v>
      </c>
      <c r="AT521" s="496">
        <f t="shared" si="38"/>
        <v>32225328</v>
      </c>
      <c r="AU521" s="203">
        <v>3580593</v>
      </c>
      <c r="AV521" s="83">
        <f t="shared" si="39"/>
        <v>0.89999997486449235</v>
      </c>
      <c r="AW521" s="457" t="s">
        <v>74</v>
      </c>
      <c r="AX521" s="74" t="s">
        <v>95</v>
      </c>
      <c r="AY521" s="188" t="s">
        <v>4016</v>
      </c>
      <c r="AZ521" s="68" t="s">
        <v>66</v>
      </c>
      <c r="BA521" s="68" t="s">
        <v>239</v>
      </c>
    </row>
    <row r="522" spans="2:53" s="207" customFormat="1" ht="14.25" customHeight="1" x14ac:dyDescent="0.25">
      <c r="B522" s="68">
        <v>2024</v>
      </c>
      <c r="C522" s="68">
        <v>891780111</v>
      </c>
      <c r="D522" s="88" t="s">
        <v>64</v>
      </c>
      <c r="E522" s="74" t="s">
        <v>4017</v>
      </c>
      <c r="F522" s="72" t="s">
        <v>4018</v>
      </c>
      <c r="G522" s="67">
        <v>0</v>
      </c>
      <c r="H522" s="67" t="s">
        <v>72</v>
      </c>
      <c r="I522" s="68" t="s">
        <v>723</v>
      </c>
      <c r="J522" s="74" t="s">
        <v>4019</v>
      </c>
      <c r="K522" s="203">
        <v>30000000</v>
      </c>
      <c r="L522" s="68" t="s">
        <v>67</v>
      </c>
      <c r="M522" s="453" t="s">
        <v>4020</v>
      </c>
      <c r="N522" s="72">
        <v>1082890049</v>
      </c>
      <c r="O522" s="454">
        <v>791</v>
      </c>
      <c r="P522" s="455">
        <v>45373</v>
      </c>
      <c r="Q522" s="203">
        <v>30000000</v>
      </c>
      <c r="R522" s="455">
        <v>45384</v>
      </c>
      <c r="S522" s="203">
        <f t="shared" ref="S522:S572" si="40">+K522</f>
        <v>30000000</v>
      </c>
      <c r="T522" s="67" t="s">
        <v>66</v>
      </c>
      <c r="U522" s="86">
        <v>85081920</v>
      </c>
      <c r="V522" s="72" t="s">
        <v>1595</v>
      </c>
      <c r="W522" s="455">
        <v>45384</v>
      </c>
      <c r="X522" s="455">
        <v>45384</v>
      </c>
      <c r="Y522" s="456" t="s">
        <v>74</v>
      </c>
      <c r="Z522" s="455">
        <v>45565</v>
      </c>
      <c r="AA522" s="251">
        <f t="shared" si="35"/>
        <v>181</v>
      </c>
      <c r="AB522" s="67">
        <v>0</v>
      </c>
      <c r="AC522" s="75">
        <v>0</v>
      </c>
      <c r="AD522" s="67">
        <v>0</v>
      </c>
      <c r="AE522" s="457" t="s">
        <v>74</v>
      </c>
      <c r="AF522" s="251">
        <f t="shared" si="36"/>
        <v>0</v>
      </c>
      <c r="AG522" s="67">
        <v>0</v>
      </c>
      <c r="AH522" s="67">
        <v>0</v>
      </c>
      <c r="AI522" s="457" t="s">
        <v>74</v>
      </c>
      <c r="AJ522" s="67">
        <v>0</v>
      </c>
      <c r="AK522" s="457" t="s">
        <v>74</v>
      </c>
      <c r="AL522" s="457" t="s">
        <v>74</v>
      </c>
      <c r="AM522" s="188">
        <f t="shared" si="37"/>
        <v>0</v>
      </c>
      <c r="AN522" s="463">
        <f>+K522+AC522-AH522</f>
        <v>30000000</v>
      </c>
      <c r="AO522" s="67" t="s">
        <v>66</v>
      </c>
      <c r="AP522" s="489">
        <v>30000000</v>
      </c>
      <c r="AQ522" s="67" t="s">
        <v>94</v>
      </c>
      <c r="AR522" s="74">
        <v>0</v>
      </c>
      <c r="AS522" s="457" t="s">
        <v>74</v>
      </c>
      <c r="AT522" s="496">
        <f t="shared" si="38"/>
        <v>29560000</v>
      </c>
      <c r="AU522" s="203">
        <v>440000</v>
      </c>
      <c r="AV522" s="83">
        <f t="shared" si="39"/>
        <v>0.98533333333333328</v>
      </c>
      <c r="AW522" s="457" t="s">
        <v>74</v>
      </c>
      <c r="AX522" s="74" t="s">
        <v>95</v>
      </c>
      <c r="AY522" s="458" t="s">
        <v>4021</v>
      </c>
      <c r="AZ522" s="68" t="s">
        <v>66</v>
      </c>
      <c r="BA522" s="68" t="s">
        <v>239</v>
      </c>
    </row>
    <row r="523" spans="2:53" s="207" customFormat="1" ht="14.25" customHeight="1" x14ac:dyDescent="0.25">
      <c r="B523" s="68">
        <v>2024</v>
      </c>
      <c r="C523" s="68">
        <v>891780111</v>
      </c>
      <c r="D523" s="88" t="s">
        <v>64</v>
      </c>
      <c r="E523" s="74" t="s">
        <v>4022</v>
      </c>
      <c r="F523" s="72" t="s">
        <v>4023</v>
      </c>
      <c r="G523" s="67">
        <v>0</v>
      </c>
      <c r="H523" s="67" t="s">
        <v>72</v>
      </c>
      <c r="I523" s="68" t="s">
        <v>723</v>
      </c>
      <c r="J523" s="74" t="s">
        <v>4024</v>
      </c>
      <c r="K523" s="203">
        <f>10800000+35800000</f>
        <v>46600000</v>
      </c>
      <c r="L523" s="68" t="s">
        <v>67</v>
      </c>
      <c r="M523" s="453" t="s">
        <v>4010</v>
      </c>
      <c r="N523" s="72">
        <v>800176618</v>
      </c>
      <c r="O523" s="454">
        <v>710</v>
      </c>
      <c r="P523" s="455">
        <v>45369</v>
      </c>
      <c r="Q523" s="203">
        <v>524300000</v>
      </c>
      <c r="R523" s="455">
        <v>45386</v>
      </c>
      <c r="S523" s="203">
        <f t="shared" si="40"/>
        <v>46600000</v>
      </c>
      <c r="T523" s="67" t="s">
        <v>66</v>
      </c>
      <c r="U523" s="86">
        <v>85155551</v>
      </c>
      <c r="V523" s="72" t="s">
        <v>2149</v>
      </c>
      <c r="W523" s="455">
        <v>45386</v>
      </c>
      <c r="X523" s="455">
        <v>45386</v>
      </c>
      <c r="Y523" s="456" t="s">
        <v>74</v>
      </c>
      <c r="Z523" s="455">
        <v>45446</v>
      </c>
      <c r="AA523" s="251">
        <f t="shared" si="35"/>
        <v>60</v>
      </c>
      <c r="AB523" s="67">
        <v>0</v>
      </c>
      <c r="AC523" s="75">
        <v>0</v>
      </c>
      <c r="AD523" s="67">
        <v>0</v>
      </c>
      <c r="AE523" s="457" t="s">
        <v>74</v>
      </c>
      <c r="AF523" s="251">
        <f t="shared" si="36"/>
        <v>0</v>
      </c>
      <c r="AG523" s="67">
        <v>0</v>
      </c>
      <c r="AH523" s="67">
        <v>0</v>
      </c>
      <c r="AI523" s="457" t="s">
        <v>74</v>
      </c>
      <c r="AJ523" s="67">
        <v>0</v>
      </c>
      <c r="AK523" s="457" t="s">
        <v>74</v>
      </c>
      <c r="AL523" s="457" t="s">
        <v>74</v>
      </c>
      <c r="AM523" s="188">
        <f t="shared" si="37"/>
        <v>0</v>
      </c>
      <c r="AN523" s="463">
        <f>+K523+AC523-AH523</f>
        <v>46600000</v>
      </c>
      <c r="AO523" s="67" t="s">
        <v>94</v>
      </c>
      <c r="AP523" s="489">
        <v>0</v>
      </c>
      <c r="AQ523" s="67" t="s">
        <v>94</v>
      </c>
      <c r="AR523" s="74">
        <v>0</v>
      </c>
      <c r="AS523" s="457" t="s">
        <v>74</v>
      </c>
      <c r="AT523" s="496">
        <f t="shared" si="38"/>
        <v>35800000</v>
      </c>
      <c r="AU523" s="203">
        <v>10800000</v>
      </c>
      <c r="AV523" s="83">
        <f t="shared" si="39"/>
        <v>0.76824034334763946</v>
      </c>
      <c r="AW523" s="457" t="s">
        <v>74</v>
      </c>
      <c r="AX523" s="74" t="s">
        <v>95</v>
      </c>
      <c r="AY523" s="458" t="s">
        <v>4025</v>
      </c>
      <c r="AZ523" s="68" t="s">
        <v>66</v>
      </c>
      <c r="BA523" s="68" t="s">
        <v>239</v>
      </c>
    </row>
    <row r="524" spans="2:53" s="207" customFormat="1" ht="14.25" customHeight="1" x14ac:dyDescent="0.25">
      <c r="B524" s="68">
        <v>2024</v>
      </c>
      <c r="C524" s="68">
        <v>891780111</v>
      </c>
      <c r="D524" s="88" t="s">
        <v>64</v>
      </c>
      <c r="E524" s="74" t="s">
        <v>4026</v>
      </c>
      <c r="F524" s="72" t="s">
        <v>4027</v>
      </c>
      <c r="G524" s="67">
        <v>0</v>
      </c>
      <c r="H524" s="67" t="s">
        <v>72</v>
      </c>
      <c r="I524" s="68" t="s">
        <v>723</v>
      </c>
      <c r="J524" s="74" t="s">
        <v>4028</v>
      </c>
      <c r="K524" s="203">
        <v>3000000</v>
      </c>
      <c r="L524" s="68" t="s">
        <v>67</v>
      </c>
      <c r="M524" s="453" t="s">
        <v>4029</v>
      </c>
      <c r="N524" s="72">
        <v>1020723830</v>
      </c>
      <c r="O524" s="454">
        <v>498</v>
      </c>
      <c r="P524" s="455">
        <v>45349</v>
      </c>
      <c r="Q524" s="203">
        <f>426348465+28800000</f>
        <v>455148465</v>
      </c>
      <c r="R524" s="455">
        <v>45387</v>
      </c>
      <c r="S524" s="203">
        <f t="shared" si="40"/>
        <v>3000000</v>
      </c>
      <c r="T524" s="67" t="s">
        <v>66</v>
      </c>
      <c r="U524" s="86">
        <v>79857491</v>
      </c>
      <c r="V524" s="72" t="s">
        <v>1957</v>
      </c>
      <c r="W524" s="455">
        <v>45387</v>
      </c>
      <c r="X524" s="455">
        <v>45387</v>
      </c>
      <c r="Y524" s="456" t="s">
        <v>74</v>
      </c>
      <c r="Z524" s="455">
        <v>45569</v>
      </c>
      <c r="AA524" s="251">
        <f t="shared" si="35"/>
        <v>182</v>
      </c>
      <c r="AB524" s="67">
        <v>0</v>
      </c>
      <c r="AC524" s="75">
        <v>0</v>
      </c>
      <c r="AD524" s="67">
        <v>0</v>
      </c>
      <c r="AE524" s="457" t="s">
        <v>74</v>
      </c>
      <c r="AF524" s="251">
        <f t="shared" si="36"/>
        <v>0</v>
      </c>
      <c r="AG524" s="67">
        <v>0</v>
      </c>
      <c r="AH524" s="67">
        <v>0</v>
      </c>
      <c r="AI524" s="457" t="s">
        <v>74</v>
      </c>
      <c r="AJ524" s="67">
        <v>0</v>
      </c>
      <c r="AK524" s="457" t="s">
        <v>74</v>
      </c>
      <c r="AL524" s="457" t="s">
        <v>74</v>
      </c>
      <c r="AM524" s="188">
        <f t="shared" si="37"/>
        <v>0</v>
      </c>
      <c r="AN524" s="463">
        <f>+K524+AC524-AH524</f>
        <v>3000000</v>
      </c>
      <c r="AO524" s="67" t="s">
        <v>94</v>
      </c>
      <c r="AP524" s="489">
        <v>0</v>
      </c>
      <c r="AQ524" s="67" t="s">
        <v>94</v>
      </c>
      <c r="AR524" s="74">
        <v>0</v>
      </c>
      <c r="AS524" s="457" t="s">
        <v>74</v>
      </c>
      <c r="AT524" s="496">
        <f t="shared" si="38"/>
        <v>0</v>
      </c>
      <c r="AU524" s="203">
        <v>3000000</v>
      </c>
      <c r="AV524" s="83">
        <f t="shared" si="39"/>
        <v>0</v>
      </c>
      <c r="AW524" s="457" t="s">
        <v>74</v>
      </c>
      <c r="AX524" s="74" t="s">
        <v>95</v>
      </c>
      <c r="AY524" s="458" t="s">
        <v>4030</v>
      </c>
      <c r="AZ524" s="68" t="s">
        <v>66</v>
      </c>
      <c r="BA524" s="68" t="s">
        <v>239</v>
      </c>
    </row>
    <row r="525" spans="2:53" s="207" customFormat="1" ht="14.25" customHeight="1" x14ac:dyDescent="0.25">
      <c r="B525" s="68">
        <v>2024</v>
      </c>
      <c r="C525" s="68">
        <v>891780111</v>
      </c>
      <c r="D525" s="88" t="s">
        <v>64</v>
      </c>
      <c r="E525" s="74" t="s">
        <v>4031</v>
      </c>
      <c r="F525" s="72" t="s">
        <v>4032</v>
      </c>
      <c r="G525" s="67">
        <v>0</v>
      </c>
      <c r="H525" s="67" t="s">
        <v>72</v>
      </c>
      <c r="I525" s="68" t="s">
        <v>723</v>
      </c>
      <c r="J525" s="74" t="s">
        <v>4033</v>
      </c>
      <c r="K525" s="203">
        <v>14994000</v>
      </c>
      <c r="L525" s="68" t="s">
        <v>67</v>
      </c>
      <c r="M525" s="453" t="s">
        <v>4034</v>
      </c>
      <c r="N525" s="72">
        <v>901337227</v>
      </c>
      <c r="O525" s="454">
        <v>192</v>
      </c>
      <c r="P525" s="455">
        <v>45321</v>
      </c>
      <c r="Q525" s="203">
        <v>65000000</v>
      </c>
      <c r="R525" s="455">
        <v>45394</v>
      </c>
      <c r="S525" s="203">
        <f t="shared" si="40"/>
        <v>14994000</v>
      </c>
      <c r="T525" s="67" t="s">
        <v>66</v>
      </c>
      <c r="U525" s="86">
        <v>85155551</v>
      </c>
      <c r="V525" s="72" t="s">
        <v>4035</v>
      </c>
      <c r="W525" s="455">
        <v>45394</v>
      </c>
      <c r="X525" s="455">
        <v>45399</v>
      </c>
      <c r="Y525" s="456" t="s">
        <v>74</v>
      </c>
      <c r="Z525" s="455">
        <v>45415</v>
      </c>
      <c r="AA525" s="251">
        <f t="shared" si="35"/>
        <v>16</v>
      </c>
      <c r="AB525" s="67">
        <v>0</v>
      </c>
      <c r="AC525" s="75">
        <v>0</v>
      </c>
      <c r="AD525" s="67">
        <v>0</v>
      </c>
      <c r="AE525" s="457" t="s">
        <v>74</v>
      </c>
      <c r="AF525" s="251">
        <f t="shared" si="36"/>
        <v>0</v>
      </c>
      <c r="AG525" s="67">
        <v>0</v>
      </c>
      <c r="AH525" s="67">
        <v>0</v>
      </c>
      <c r="AI525" s="457" t="s">
        <v>74</v>
      </c>
      <c r="AJ525" s="67">
        <v>0</v>
      </c>
      <c r="AK525" s="457" t="s">
        <v>74</v>
      </c>
      <c r="AL525" s="457" t="s">
        <v>74</v>
      </c>
      <c r="AM525" s="188">
        <f t="shared" si="37"/>
        <v>0</v>
      </c>
      <c r="AN525" s="463">
        <f>+K525+AC525-AH525</f>
        <v>14994000</v>
      </c>
      <c r="AO525" s="67" t="s">
        <v>66</v>
      </c>
      <c r="AP525" s="489">
        <v>14994000</v>
      </c>
      <c r="AQ525" s="67" t="s">
        <v>94</v>
      </c>
      <c r="AR525" s="74">
        <v>0</v>
      </c>
      <c r="AS525" s="457" t="s">
        <v>74</v>
      </c>
      <c r="AT525" s="496">
        <f t="shared" si="38"/>
        <v>14994000</v>
      </c>
      <c r="AU525" s="203">
        <v>0</v>
      </c>
      <c r="AV525" s="83">
        <f t="shared" si="39"/>
        <v>1</v>
      </c>
      <c r="AW525" s="457" t="s">
        <v>74</v>
      </c>
      <c r="AX525" s="74" t="s">
        <v>80</v>
      </c>
      <c r="AY525" s="458" t="s">
        <v>4036</v>
      </c>
      <c r="AZ525" s="68" t="s">
        <v>66</v>
      </c>
      <c r="BA525" s="68" t="s">
        <v>239</v>
      </c>
    </row>
    <row r="526" spans="2:53" s="207" customFormat="1" ht="14.25" customHeight="1" x14ac:dyDescent="0.25">
      <c r="B526" s="68">
        <v>2024</v>
      </c>
      <c r="C526" s="68">
        <v>891780111</v>
      </c>
      <c r="D526" s="88" t="s">
        <v>64</v>
      </c>
      <c r="E526" s="74" t="s">
        <v>4037</v>
      </c>
      <c r="F526" s="72" t="s">
        <v>4038</v>
      </c>
      <c r="G526" s="67">
        <v>0</v>
      </c>
      <c r="H526" s="67" t="s">
        <v>72</v>
      </c>
      <c r="I526" s="68" t="s">
        <v>723</v>
      </c>
      <c r="J526" s="74" t="s">
        <v>4039</v>
      </c>
      <c r="K526" s="203">
        <v>54667610</v>
      </c>
      <c r="L526" s="68" t="s">
        <v>67</v>
      </c>
      <c r="M526" s="453" t="s">
        <v>1721</v>
      </c>
      <c r="N526" s="72">
        <v>900949224</v>
      </c>
      <c r="O526" s="454">
        <v>605</v>
      </c>
      <c r="P526" s="455">
        <v>45357</v>
      </c>
      <c r="Q526" s="203">
        <v>54667610</v>
      </c>
      <c r="R526" s="455">
        <v>45400</v>
      </c>
      <c r="S526" s="203">
        <f t="shared" si="40"/>
        <v>54667610</v>
      </c>
      <c r="T526" s="67" t="s">
        <v>66</v>
      </c>
      <c r="U526" s="86">
        <v>52389076</v>
      </c>
      <c r="V526" s="72" t="s">
        <v>1691</v>
      </c>
      <c r="W526" s="455">
        <v>45400</v>
      </c>
      <c r="X526" s="455">
        <v>45401</v>
      </c>
      <c r="Y526" s="456" t="s">
        <v>74</v>
      </c>
      <c r="Z526" s="455">
        <v>45657</v>
      </c>
      <c r="AA526" s="251">
        <f t="shared" si="35"/>
        <v>256</v>
      </c>
      <c r="AB526" s="67">
        <v>0</v>
      </c>
      <c r="AC526" s="75">
        <v>0</v>
      </c>
      <c r="AD526" s="67">
        <v>0</v>
      </c>
      <c r="AE526" s="457" t="s">
        <v>74</v>
      </c>
      <c r="AF526" s="251">
        <f t="shared" si="36"/>
        <v>0</v>
      </c>
      <c r="AG526" s="67">
        <v>0</v>
      </c>
      <c r="AH526" s="67">
        <v>0</v>
      </c>
      <c r="AI526" s="457" t="s">
        <v>74</v>
      </c>
      <c r="AJ526" s="67">
        <v>0</v>
      </c>
      <c r="AK526" s="457" t="s">
        <v>74</v>
      </c>
      <c r="AL526" s="457" t="s">
        <v>74</v>
      </c>
      <c r="AM526" s="188">
        <f t="shared" si="37"/>
        <v>0</v>
      </c>
      <c r="AN526" s="463">
        <f>+K526+AC526-AH526</f>
        <v>54667610</v>
      </c>
      <c r="AO526" s="67" t="s">
        <v>66</v>
      </c>
      <c r="AP526" s="489">
        <v>54667610</v>
      </c>
      <c r="AQ526" s="67" t="s">
        <v>94</v>
      </c>
      <c r="AR526" s="74">
        <v>0</v>
      </c>
      <c r="AS526" s="457" t="s">
        <v>74</v>
      </c>
      <c r="AT526" s="496">
        <f t="shared" si="38"/>
        <v>11804800</v>
      </c>
      <c r="AU526" s="203">
        <v>42862810</v>
      </c>
      <c r="AV526" s="83">
        <f t="shared" si="39"/>
        <v>0.2159377371719744</v>
      </c>
      <c r="AW526" s="457" t="s">
        <v>74</v>
      </c>
      <c r="AX526" s="74" t="s">
        <v>95</v>
      </c>
      <c r="AY526" s="72" t="s">
        <v>4040</v>
      </c>
      <c r="AZ526" s="68" t="s">
        <v>66</v>
      </c>
      <c r="BA526" s="68" t="s">
        <v>239</v>
      </c>
    </row>
    <row r="527" spans="2:53" s="207" customFormat="1" ht="14.25" customHeight="1" x14ac:dyDescent="0.25">
      <c r="B527" s="68">
        <v>2024</v>
      </c>
      <c r="C527" s="68">
        <v>891780111</v>
      </c>
      <c r="D527" s="88" t="s">
        <v>64</v>
      </c>
      <c r="E527" s="74" t="s">
        <v>4041</v>
      </c>
      <c r="F527" s="72" t="s">
        <v>4042</v>
      </c>
      <c r="G527" s="67">
        <v>0</v>
      </c>
      <c r="H527" s="67" t="s">
        <v>72</v>
      </c>
      <c r="I527" s="68" t="s">
        <v>723</v>
      </c>
      <c r="J527" s="74" t="s">
        <v>4043</v>
      </c>
      <c r="K527" s="203">
        <v>46474600</v>
      </c>
      <c r="L527" s="68" t="s">
        <v>67</v>
      </c>
      <c r="M527" s="453" t="s">
        <v>4044</v>
      </c>
      <c r="N527" s="72">
        <v>901775142</v>
      </c>
      <c r="O527" s="454">
        <v>235</v>
      </c>
      <c r="P527" s="455">
        <v>45323</v>
      </c>
      <c r="Q527" s="203">
        <v>524300000</v>
      </c>
      <c r="R527" s="455">
        <v>45406</v>
      </c>
      <c r="S527" s="203">
        <f t="shared" si="40"/>
        <v>46474600</v>
      </c>
      <c r="T527" s="67" t="s">
        <v>66</v>
      </c>
      <c r="U527" s="86">
        <v>52705148</v>
      </c>
      <c r="V527" s="72" t="s">
        <v>1686</v>
      </c>
      <c r="W527" s="455">
        <v>45406</v>
      </c>
      <c r="X527" s="455">
        <v>45406</v>
      </c>
      <c r="Y527" s="456" t="s">
        <v>74</v>
      </c>
      <c r="Z527" s="455">
        <v>45588</v>
      </c>
      <c r="AA527" s="251">
        <f t="shared" si="35"/>
        <v>182</v>
      </c>
      <c r="AB527" s="67">
        <v>0</v>
      </c>
      <c r="AC527" s="75">
        <v>0</v>
      </c>
      <c r="AD527" s="67">
        <v>0</v>
      </c>
      <c r="AE527" s="457" t="s">
        <v>74</v>
      </c>
      <c r="AF527" s="251">
        <f t="shared" si="36"/>
        <v>0</v>
      </c>
      <c r="AG527" s="67">
        <v>0</v>
      </c>
      <c r="AH527" s="67">
        <v>0</v>
      </c>
      <c r="AI527" s="457" t="s">
        <v>74</v>
      </c>
      <c r="AJ527" s="67">
        <v>0</v>
      </c>
      <c r="AK527" s="457" t="s">
        <v>74</v>
      </c>
      <c r="AL527" s="457" t="s">
        <v>74</v>
      </c>
      <c r="AM527" s="188">
        <f t="shared" si="37"/>
        <v>0</v>
      </c>
      <c r="AN527" s="463">
        <f>+K527+AC527-AH527</f>
        <v>46474600</v>
      </c>
      <c r="AO527" s="67" t="s">
        <v>94</v>
      </c>
      <c r="AP527" s="489">
        <v>0</v>
      </c>
      <c r="AQ527" s="67" t="s">
        <v>94</v>
      </c>
      <c r="AR527" s="74">
        <v>0</v>
      </c>
      <c r="AS527" s="457" t="s">
        <v>74</v>
      </c>
      <c r="AT527" s="496">
        <f t="shared" si="38"/>
        <v>15492600</v>
      </c>
      <c r="AU527" s="203">
        <v>30982000</v>
      </c>
      <c r="AV527" s="83">
        <f t="shared" si="39"/>
        <v>0.3333562849384395</v>
      </c>
      <c r="AW527" s="457" t="s">
        <v>74</v>
      </c>
      <c r="AX527" s="74" t="s">
        <v>95</v>
      </c>
      <c r="AY527" s="72" t="s">
        <v>4045</v>
      </c>
      <c r="AZ527" s="68" t="s">
        <v>66</v>
      </c>
      <c r="BA527" s="68" t="s">
        <v>239</v>
      </c>
    </row>
    <row r="528" spans="2:53" s="207" customFormat="1" ht="14.25" customHeight="1" x14ac:dyDescent="0.25">
      <c r="B528" s="68">
        <v>2024</v>
      </c>
      <c r="C528" s="68">
        <v>891780111</v>
      </c>
      <c r="D528" s="88" t="s">
        <v>64</v>
      </c>
      <c r="E528" s="74" t="s">
        <v>4046</v>
      </c>
      <c r="F528" s="72" t="s">
        <v>4047</v>
      </c>
      <c r="G528" s="67">
        <v>0</v>
      </c>
      <c r="H528" s="67" t="s">
        <v>72</v>
      </c>
      <c r="I528" s="68" t="s">
        <v>723</v>
      </c>
      <c r="J528" s="74" t="s">
        <v>4048</v>
      </c>
      <c r="K528" s="203">
        <v>82000000</v>
      </c>
      <c r="L528" s="68" t="s">
        <v>67</v>
      </c>
      <c r="M528" s="453" t="s">
        <v>4049</v>
      </c>
      <c r="N528" s="72">
        <v>860007759</v>
      </c>
      <c r="O528" s="454">
        <v>429</v>
      </c>
      <c r="P528" s="455">
        <v>45343</v>
      </c>
      <c r="Q528" s="203">
        <v>524300000</v>
      </c>
      <c r="R528" s="455">
        <v>45406</v>
      </c>
      <c r="S528" s="203">
        <f t="shared" si="40"/>
        <v>82000000</v>
      </c>
      <c r="T528" s="67" t="s">
        <v>66</v>
      </c>
      <c r="U528" s="86">
        <v>33104165</v>
      </c>
      <c r="V528" s="72" t="s">
        <v>1938</v>
      </c>
      <c r="W528" s="455">
        <v>45406</v>
      </c>
      <c r="X528" s="455">
        <v>45407</v>
      </c>
      <c r="Y528" s="456" t="s">
        <v>74</v>
      </c>
      <c r="Z528" s="455">
        <v>45712</v>
      </c>
      <c r="AA528" s="251">
        <f t="shared" si="35"/>
        <v>305</v>
      </c>
      <c r="AB528" s="67">
        <v>0</v>
      </c>
      <c r="AC528" s="75">
        <v>0</v>
      </c>
      <c r="AD528" s="67">
        <v>0</v>
      </c>
      <c r="AE528" s="457" t="s">
        <v>74</v>
      </c>
      <c r="AF528" s="251">
        <f t="shared" si="36"/>
        <v>0</v>
      </c>
      <c r="AG528" s="67">
        <v>0</v>
      </c>
      <c r="AH528" s="67">
        <v>0</v>
      </c>
      <c r="AI528" s="457" t="s">
        <v>74</v>
      </c>
      <c r="AJ528" s="67">
        <v>0</v>
      </c>
      <c r="AK528" s="457" t="s">
        <v>74</v>
      </c>
      <c r="AL528" s="457" t="s">
        <v>74</v>
      </c>
      <c r="AM528" s="188">
        <f t="shared" si="37"/>
        <v>0</v>
      </c>
      <c r="AN528" s="463">
        <f>+K528+AC528-AH528</f>
        <v>82000000</v>
      </c>
      <c r="AO528" s="67" t="s">
        <v>94</v>
      </c>
      <c r="AP528" s="489">
        <v>0</v>
      </c>
      <c r="AQ528" s="67" t="s">
        <v>94</v>
      </c>
      <c r="AR528" s="74">
        <v>0</v>
      </c>
      <c r="AS528" s="457" t="s">
        <v>74</v>
      </c>
      <c r="AT528" s="496">
        <f t="shared" si="38"/>
        <v>0</v>
      </c>
      <c r="AU528" s="203">
        <v>82000000</v>
      </c>
      <c r="AV528" s="83">
        <f t="shared" si="39"/>
        <v>0</v>
      </c>
      <c r="AW528" s="457" t="s">
        <v>74</v>
      </c>
      <c r="AX528" s="74" t="s">
        <v>95</v>
      </c>
      <c r="AY528" s="458" t="s">
        <v>4050</v>
      </c>
      <c r="AZ528" s="68" t="s">
        <v>66</v>
      </c>
      <c r="BA528" s="68" t="s">
        <v>239</v>
      </c>
    </row>
    <row r="529" spans="2:53" s="207" customFormat="1" ht="14.25" customHeight="1" x14ac:dyDescent="0.25">
      <c r="B529" s="68">
        <v>2024</v>
      </c>
      <c r="C529" s="68">
        <v>891780111</v>
      </c>
      <c r="D529" s="88" t="s">
        <v>64</v>
      </c>
      <c r="E529" s="74" t="s">
        <v>4051</v>
      </c>
      <c r="F529" s="72" t="s">
        <v>4052</v>
      </c>
      <c r="G529" s="67">
        <v>0</v>
      </c>
      <c r="H529" s="67" t="s">
        <v>72</v>
      </c>
      <c r="I529" s="68" t="s">
        <v>723</v>
      </c>
      <c r="J529" s="74" t="s">
        <v>4053</v>
      </c>
      <c r="K529" s="203">
        <v>4999950</v>
      </c>
      <c r="L529" s="68" t="s">
        <v>67</v>
      </c>
      <c r="M529" s="453" t="s">
        <v>4054</v>
      </c>
      <c r="N529" s="72">
        <v>901283655</v>
      </c>
      <c r="O529" s="454">
        <v>316</v>
      </c>
      <c r="P529" s="455">
        <v>45330</v>
      </c>
      <c r="Q529" s="203">
        <v>79157845</v>
      </c>
      <c r="R529" s="455">
        <v>45408</v>
      </c>
      <c r="S529" s="203">
        <f t="shared" si="40"/>
        <v>4999950</v>
      </c>
      <c r="T529" s="67" t="s">
        <v>66</v>
      </c>
      <c r="U529" s="86">
        <v>85462025</v>
      </c>
      <c r="V529" s="72" t="s">
        <v>2620</v>
      </c>
      <c r="W529" s="455">
        <v>45408</v>
      </c>
      <c r="X529" s="455">
        <v>45408</v>
      </c>
      <c r="Y529" s="456" t="s">
        <v>74</v>
      </c>
      <c r="Z529" s="455">
        <v>45408</v>
      </c>
      <c r="AA529" s="251">
        <f t="shared" si="35"/>
        <v>0</v>
      </c>
      <c r="AB529" s="67">
        <v>0</v>
      </c>
      <c r="AC529" s="75">
        <v>0</v>
      </c>
      <c r="AD529" s="67">
        <v>0</v>
      </c>
      <c r="AE529" s="457" t="s">
        <v>74</v>
      </c>
      <c r="AF529" s="251">
        <f t="shared" si="36"/>
        <v>0</v>
      </c>
      <c r="AG529" s="67">
        <v>0</v>
      </c>
      <c r="AH529" s="67">
        <v>0</v>
      </c>
      <c r="AI529" s="457" t="s">
        <v>74</v>
      </c>
      <c r="AJ529" s="67">
        <v>0</v>
      </c>
      <c r="AK529" s="457" t="s">
        <v>74</v>
      </c>
      <c r="AL529" s="457" t="s">
        <v>74</v>
      </c>
      <c r="AM529" s="188">
        <f t="shared" si="37"/>
        <v>0</v>
      </c>
      <c r="AN529" s="463">
        <f>+K529+AC529-AH529</f>
        <v>4999950</v>
      </c>
      <c r="AO529" s="67" t="s">
        <v>94</v>
      </c>
      <c r="AP529" s="489">
        <v>0</v>
      </c>
      <c r="AQ529" s="67" t="s">
        <v>94</v>
      </c>
      <c r="AR529" s="74">
        <v>0</v>
      </c>
      <c r="AS529" s="457" t="s">
        <v>74</v>
      </c>
      <c r="AT529" s="496">
        <f t="shared" si="38"/>
        <v>0</v>
      </c>
      <c r="AU529" s="203">
        <v>4999950</v>
      </c>
      <c r="AV529" s="83">
        <f t="shared" si="39"/>
        <v>0</v>
      </c>
      <c r="AW529" s="457" t="s">
        <v>74</v>
      </c>
      <c r="AX529" s="74" t="s">
        <v>95</v>
      </c>
      <c r="AY529" s="458" t="s">
        <v>4055</v>
      </c>
      <c r="AZ529" s="68" t="s">
        <v>66</v>
      </c>
      <c r="BA529" s="68" t="s">
        <v>239</v>
      </c>
    </row>
    <row r="530" spans="2:53" s="207" customFormat="1" ht="14.25" customHeight="1" x14ac:dyDescent="0.25">
      <c r="B530" s="68">
        <v>2024</v>
      </c>
      <c r="C530" s="68">
        <v>891780111</v>
      </c>
      <c r="D530" s="88" t="s">
        <v>64</v>
      </c>
      <c r="E530" s="74" t="s">
        <v>4056</v>
      </c>
      <c r="F530" s="72" t="s">
        <v>4057</v>
      </c>
      <c r="G530" s="67">
        <v>0</v>
      </c>
      <c r="H530" s="67" t="s">
        <v>72</v>
      </c>
      <c r="I530" s="68" t="s">
        <v>723</v>
      </c>
      <c r="J530" s="74" t="s">
        <v>4058</v>
      </c>
      <c r="K530" s="203">
        <v>33000000</v>
      </c>
      <c r="L530" s="68" t="s">
        <v>67</v>
      </c>
      <c r="M530" s="453" t="s">
        <v>4059</v>
      </c>
      <c r="N530" s="72">
        <v>800033159</v>
      </c>
      <c r="O530" s="454">
        <v>483</v>
      </c>
      <c r="P530" s="455">
        <v>45348</v>
      </c>
      <c r="Q530" s="203">
        <v>258069886</v>
      </c>
      <c r="R530" s="455">
        <v>45427</v>
      </c>
      <c r="S530" s="203">
        <f t="shared" si="40"/>
        <v>33000000</v>
      </c>
      <c r="T530" s="67" t="s">
        <v>66</v>
      </c>
      <c r="U530" s="86">
        <v>5056184</v>
      </c>
      <c r="V530" s="72" t="s">
        <v>1765</v>
      </c>
      <c r="W530" s="455">
        <v>45427</v>
      </c>
      <c r="X530" s="455">
        <v>45427</v>
      </c>
      <c r="Y530" s="456" t="s">
        <v>74</v>
      </c>
      <c r="Z530" s="455">
        <v>45487</v>
      </c>
      <c r="AA530" s="251">
        <f t="shared" si="35"/>
        <v>60</v>
      </c>
      <c r="AB530" s="67">
        <v>0</v>
      </c>
      <c r="AC530" s="75">
        <v>0</v>
      </c>
      <c r="AD530" s="67">
        <v>0</v>
      </c>
      <c r="AE530" s="457" t="s">
        <v>74</v>
      </c>
      <c r="AF530" s="251">
        <f t="shared" si="36"/>
        <v>0</v>
      </c>
      <c r="AG530" s="67">
        <v>0</v>
      </c>
      <c r="AH530" s="67">
        <v>0</v>
      </c>
      <c r="AI530" s="457" t="s">
        <v>74</v>
      </c>
      <c r="AJ530" s="67">
        <v>0</v>
      </c>
      <c r="AK530" s="457" t="s">
        <v>74</v>
      </c>
      <c r="AL530" s="457" t="s">
        <v>74</v>
      </c>
      <c r="AM530" s="188">
        <f t="shared" si="37"/>
        <v>0</v>
      </c>
      <c r="AN530" s="463">
        <f>+K530+AC530-AH530</f>
        <v>33000000</v>
      </c>
      <c r="AO530" s="67" t="s">
        <v>94</v>
      </c>
      <c r="AP530" s="489">
        <v>0</v>
      </c>
      <c r="AQ530" s="67" t="s">
        <v>94</v>
      </c>
      <c r="AR530" s="74">
        <v>0</v>
      </c>
      <c r="AS530" s="457" t="s">
        <v>74</v>
      </c>
      <c r="AT530" s="496">
        <f t="shared" si="38"/>
        <v>33000000</v>
      </c>
      <c r="AU530" s="203">
        <v>0</v>
      </c>
      <c r="AV530" s="83">
        <f t="shared" si="39"/>
        <v>1</v>
      </c>
      <c r="AW530" s="457" t="s">
        <v>74</v>
      </c>
      <c r="AX530" s="74" t="s">
        <v>95</v>
      </c>
      <c r="AY530" s="458" t="s">
        <v>4060</v>
      </c>
      <c r="AZ530" s="68" t="s">
        <v>66</v>
      </c>
      <c r="BA530" s="68" t="s">
        <v>239</v>
      </c>
    </row>
    <row r="531" spans="2:53" s="207" customFormat="1" ht="14.25" customHeight="1" x14ac:dyDescent="0.25">
      <c r="B531" s="68">
        <v>2024</v>
      </c>
      <c r="C531" s="68">
        <v>891780111</v>
      </c>
      <c r="D531" s="88" t="s">
        <v>64</v>
      </c>
      <c r="E531" s="74" t="s">
        <v>4061</v>
      </c>
      <c r="F531" s="188" t="s">
        <v>4062</v>
      </c>
      <c r="G531" s="67">
        <v>0</v>
      </c>
      <c r="H531" s="67" t="s">
        <v>72</v>
      </c>
      <c r="I531" s="68" t="s">
        <v>723</v>
      </c>
      <c r="J531" s="74" t="s">
        <v>4063</v>
      </c>
      <c r="K531" s="203">
        <v>48500000</v>
      </c>
      <c r="L531" s="68" t="s">
        <v>67</v>
      </c>
      <c r="M531" s="453" t="s">
        <v>4010</v>
      </c>
      <c r="N531" s="72">
        <v>800176618</v>
      </c>
      <c r="O531" s="454">
        <v>994</v>
      </c>
      <c r="P531" s="455">
        <v>45400</v>
      </c>
      <c r="Q531" s="203">
        <v>50506054</v>
      </c>
      <c r="R531" s="455">
        <v>45433</v>
      </c>
      <c r="S531" s="203">
        <f t="shared" si="40"/>
        <v>48500000</v>
      </c>
      <c r="T531" s="67" t="s">
        <v>66</v>
      </c>
      <c r="U531" s="86">
        <v>36722505</v>
      </c>
      <c r="V531" s="72" t="s">
        <v>4064</v>
      </c>
      <c r="W531" s="455">
        <v>45433</v>
      </c>
      <c r="X531" s="455">
        <v>45433</v>
      </c>
      <c r="Y531" s="456" t="s">
        <v>74</v>
      </c>
      <c r="Z531" s="455">
        <v>45463</v>
      </c>
      <c r="AA531" s="251">
        <f t="shared" si="35"/>
        <v>30</v>
      </c>
      <c r="AB531" s="67">
        <v>0</v>
      </c>
      <c r="AC531" s="75">
        <v>0</v>
      </c>
      <c r="AD531" s="67">
        <v>0</v>
      </c>
      <c r="AE531" s="457" t="s">
        <v>74</v>
      </c>
      <c r="AF531" s="251">
        <f t="shared" si="36"/>
        <v>0</v>
      </c>
      <c r="AG531" s="67">
        <v>0</v>
      </c>
      <c r="AH531" s="67">
        <v>0</v>
      </c>
      <c r="AI531" s="457" t="s">
        <v>74</v>
      </c>
      <c r="AJ531" s="67">
        <v>0</v>
      </c>
      <c r="AK531" s="457" t="s">
        <v>74</v>
      </c>
      <c r="AL531" s="457" t="s">
        <v>74</v>
      </c>
      <c r="AM531" s="188">
        <f t="shared" si="37"/>
        <v>0</v>
      </c>
      <c r="AN531" s="463">
        <f>+K531+AC531-AH531</f>
        <v>48500000</v>
      </c>
      <c r="AO531" s="67" t="s">
        <v>94</v>
      </c>
      <c r="AP531" s="489">
        <v>0</v>
      </c>
      <c r="AQ531" s="67" t="s">
        <v>94</v>
      </c>
      <c r="AR531" s="74">
        <v>0</v>
      </c>
      <c r="AS531" s="457" t="s">
        <v>74</v>
      </c>
      <c r="AT531" s="496">
        <f t="shared" si="38"/>
        <v>48500000</v>
      </c>
      <c r="AU531" s="203">
        <v>0</v>
      </c>
      <c r="AV531" s="83">
        <f t="shared" si="39"/>
        <v>1</v>
      </c>
      <c r="AW531" s="457" t="s">
        <v>74</v>
      </c>
      <c r="AX531" s="74" t="s">
        <v>80</v>
      </c>
      <c r="AY531" s="188" t="s">
        <v>4065</v>
      </c>
      <c r="AZ531" s="68" t="s">
        <v>66</v>
      </c>
      <c r="BA531" s="68" t="s">
        <v>239</v>
      </c>
    </row>
    <row r="532" spans="2:53" s="207" customFormat="1" ht="14.25" customHeight="1" x14ac:dyDescent="0.25">
      <c r="B532" s="68">
        <v>2024</v>
      </c>
      <c r="C532" s="68">
        <v>891780111</v>
      </c>
      <c r="D532" s="88" t="s">
        <v>64</v>
      </c>
      <c r="E532" s="74" t="s">
        <v>4066</v>
      </c>
      <c r="F532" s="188" t="s">
        <v>4067</v>
      </c>
      <c r="G532" s="67">
        <v>0</v>
      </c>
      <c r="H532" s="67" t="s">
        <v>72</v>
      </c>
      <c r="I532" s="68" t="s">
        <v>723</v>
      </c>
      <c r="J532" s="74" t="s">
        <v>4068</v>
      </c>
      <c r="K532" s="203">
        <v>42300000</v>
      </c>
      <c r="L532" s="68" t="s">
        <v>67</v>
      </c>
      <c r="M532" s="453" t="s">
        <v>4069</v>
      </c>
      <c r="N532" s="72">
        <v>890980040</v>
      </c>
      <c r="O532" s="454">
        <v>483</v>
      </c>
      <c r="P532" s="455">
        <v>45348</v>
      </c>
      <c r="Q532" s="203">
        <v>258069886</v>
      </c>
      <c r="R532" s="455">
        <v>45433</v>
      </c>
      <c r="S532" s="203">
        <f t="shared" si="40"/>
        <v>42300000</v>
      </c>
      <c r="T532" s="67" t="s">
        <v>66</v>
      </c>
      <c r="U532" s="86">
        <v>5056184</v>
      </c>
      <c r="V532" s="72" t="s">
        <v>1765</v>
      </c>
      <c r="W532" s="455">
        <v>45433</v>
      </c>
      <c r="X532" s="455">
        <v>45433</v>
      </c>
      <c r="Y532" s="456" t="s">
        <v>74</v>
      </c>
      <c r="Z532" s="455">
        <v>45616</v>
      </c>
      <c r="AA532" s="251">
        <f t="shared" si="35"/>
        <v>183</v>
      </c>
      <c r="AB532" s="67">
        <v>0</v>
      </c>
      <c r="AC532" s="75">
        <v>0</v>
      </c>
      <c r="AD532" s="67">
        <v>0</v>
      </c>
      <c r="AE532" s="457" t="s">
        <v>74</v>
      </c>
      <c r="AF532" s="251">
        <f t="shared" si="36"/>
        <v>0</v>
      </c>
      <c r="AG532" s="67">
        <v>0</v>
      </c>
      <c r="AH532" s="67">
        <v>0</v>
      </c>
      <c r="AI532" s="457" t="s">
        <v>74</v>
      </c>
      <c r="AJ532" s="67">
        <v>0</v>
      </c>
      <c r="AK532" s="457" t="s">
        <v>74</v>
      </c>
      <c r="AL532" s="457" t="s">
        <v>74</v>
      </c>
      <c r="AM532" s="188">
        <f t="shared" si="37"/>
        <v>0</v>
      </c>
      <c r="AN532" s="463">
        <f>+K532+AC532-AH532</f>
        <v>42300000</v>
      </c>
      <c r="AO532" s="67" t="s">
        <v>94</v>
      </c>
      <c r="AP532" s="489">
        <v>0</v>
      </c>
      <c r="AQ532" s="67" t="s">
        <v>94</v>
      </c>
      <c r="AR532" s="74">
        <v>0</v>
      </c>
      <c r="AS532" s="457" t="s">
        <v>74</v>
      </c>
      <c r="AT532" s="496">
        <f t="shared" si="38"/>
        <v>42300000</v>
      </c>
      <c r="AU532" s="203">
        <v>0</v>
      </c>
      <c r="AV532" s="83">
        <f t="shared" si="39"/>
        <v>1</v>
      </c>
      <c r="AW532" s="457" t="s">
        <v>74</v>
      </c>
      <c r="AX532" s="74" t="s">
        <v>95</v>
      </c>
      <c r="AY532" s="188" t="s">
        <v>4070</v>
      </c>
      <c r="AZ532" s="68" t="s">
        <v>66</v>
      </c>
      <c r="BA532" s="68" t="s">
        <v>239</v>
      </c>
    </row>
    <row r="533" spans="2:53" s="207" customFormat="1" ht="14.25" customHeight="1" x14ac:dyDescent="0.25">
      <c r="B533" s="68">
        <v>2024</v>
      </c>
      <c r="C533" s="68">
        <v>891780111</v>
      </c>
      <c r="D533" s="88" t="s">
        <v>64</v>
      </c>
      <c r="E533" s="74" t="s">
        <v>4071</v>
      </c>
      <c r="F533" s="188" t="s">
        <v>4072</v>
      </c>
      <c r="G533" s="67">
        <v>0</v>
      </c>
      <c r="H533" s="67" t="s">
        <v>72</v>
      </c>
      <c r="I533" s="68" t="s">
        <v>723</v>
      </c>
      <c r="J533" s="74" t="s">
        <v>4073</v>
      </c>
      <c r="K533" s="203">
        <v>11406400</v>
      </c>
      <c r="L533" s="68" t="s">
        <v>67</v>
      </c>
      <c r="M533" s="453" t="s">
        <v>4074</v>
      </c>
      <c r="N533" s="72">
        <v>900845290</v>
      </c>
      <c r="O533" s="454">
        <v>547</v>
      </c>
      <c r="P533" s="455">
        <v>45355</v>
      </c>
      <c r="Q533" s="203">
        <v>1171788134</v>
      </c>
      <c r="R533" s="455">
        <v>45433</v>
      </c>
      <c r="S533" s="203">
        <f t="shared" si="40"/>
        <v>11406400</v>
      </c>
      <c r="T533" s="67" t="s">
        <v>66</v>
      </c>
      <c r="U533" s="86">
        <v>5056184</v>
      </c>
      <c r="V533" s="72" t="s">
        <v>1765</v>
      </c>
      <c r="W533" s="455">
        <v>45433</v>
      </c>
      <c r="X533" s="455">
        <v>45433</v>
      </c>
      <c r="Y533" s="456" t="s">
        <v>74</v>
      </c>
      <c r="Z533" s="455">
        <v>45463</v>
      </c>
      <c r="AA533" s="251">
        <f t="shared" si="35"/>
        <v>30</v>
      </c>
      <c r="AB533" s="67">
        <v>0</v>
      </c>
      <c r="AC533" s="75">
        <v>0</v>
      </c>
      <c r="AD533" s="67">
        <v>0</v>
      </c>
      <c r="AE533" s="457" t="s">
        <v>74</v>
      </c>
      <c r="AF533" s="251">
        <f t="shared" si="36"/>
        <v>0</v>
      </c>
      <c r="AG533" s="67">
        <v>0</v>
      </c>
      <c r="AH533" s="67">
        <v>0</v>
      </c>
      <c r="AI533" s="457" t="s">
        <v>74</v>
      </c>
      <c r="AJ533" s="67">
        <v>0</v>
      </c>
      <c r="AK533" s="457" t="s">
        <v>74</v>
      </c>
      <c r="AL533" s="457" t="s">
        <v>74</v>
      </c>
      <c r="AM533" s="188">
        <f t="shared" si="37"/>
        <v>0</v>
      </c>
      <c r="AN533" s="463">
        <f>+K533+AC533-AH533</f>
        <v>11406400</v>
      </c>
      <c r="AO533" s="67" t="s">
        <v>94</v>
      </c>
      <c r="AP533" s="489">
        <v>0</v>
      </c>
      <c r="AQ533" s="67" t="s">
        <v>94</v>
      </c>
      <c r="AR533" s="74">
        <v>0</v>
      </c>
      <c r="AS533" s="457" t="s">
        <v>74</v>
      </c>
      <c r="AT533" s="496">
        <f t="shared" si="38"/>
        <v>11406400</v>
      </c>
      <c r="AU533" s="203">
        <v>0</v>
      </c>
      <c r="AV533" s="83">
        <f t="shared" si="39"/>
        <v>1</v>
      </c>
      <c r="AW533" s="457" t="s">
        <v>74</v>
      </c>
      <c r="AX533" s="74" t="s">
        <v>80</v>
      </c>
      <c r="AY533" s="188" t="s">
        <v>4075</v>
      </c>
      <c r="AZ533" s="68" t="s">
        <v>66</v>
      </c>
      <c r="BA533" s="68" t="s">
        <v>239</v>
      </c>
    </row>
    <row r="534" spans="2:53" s="207" customFormat="1" ht="14.25" customHeight="1" x14ac:dyDescent="0.25">
      <c r="B534" s="68">
        <v>2024</v>
      </c>
      <c r="C534" s="68">
        <v>891780111</v>
      </c>
      <c r="D534" s="88" t="s">
        <v>64</v>
      </c>
      <c r="E534" s="74" t="s">
        <v>4076</v>
      </c>
      <c r="F534" s="188" t="s">
        <v>4077</v>
      </c>
      <c r="G534" s="67">
        <v>0</v>
      </c>
      <c r="H534" s="67" t="s">
        <v>72</v>
      </c>
      <c r="I534" s="68" t="s">
        <v>723</v>
      </c>
      <c r="J534" s="74" t="s">
        <v>4078</v>
      </c>
      <c r="K534" s="203">
        <v>5000000</v>
      </c>
      <c r="L534" s="68" t="s">
        <v>67</v>
      </c>
      <c r="M534" s="453" t="s">
        <v>4079</v>
      </c>
      <c r="N534" s="72">
        <v>900800679</v>
      </c>
      <c r="O534" s="454">
        <v>652</v>
      </c>
      <c r="P534" s="455">
        <v>45363</v>
      </c>
      <c r="Q534" s="203">
        <v>67115763</v>
      </c>
      <c r="R534" s="455">
        <v>45434</v>
      </c>
      <c r="S534" s="203">
        <f t="shared" si="40"/>
        <v>5000000</v>
      </c>
      <c r="T534" s="67" t="s">
        <v>66</v>
      </c>
      <c r="U534" s="86">
        <v>79141011</v>
      </c>
      <c r="V534" s="72" t="s">
        <v>1792</v>
      </c>
      <c r="W534" s="455">
        <v>45434</v>
      </c>
      <c r="X534" s="455">
        <v>45434</v>
      </c>
      <c r="Y534" s="456" t="s">
        <v>74</v>
      </c>
      <c r="Z534" s="455">
        <v>45464</v>
      </c>
      <c r="AA534" s="251">
        <f t="shared" si="35"/>
        <v>30</v>
      </c>
      <c r="AB534" s="67">
        <v>0</v>
      </c>
      <c r="AC534" s="75">
        <v>0</v>
      </c>
      <c r="AD534" s="67">
        <v>0</v>
      </c>
      <c r="AE534" s="457" t="s">
        <v>74</v>
      </c>
      <c r="AF534" s="251">
        <f t="shared" si="36"/>
        <v>0</v>
      </c>
      <c r="AG534" s="67">
        <v>0</v>
      </c>
      <c r="AH534" s="67">
        <v>0</v>
      </c>
      <c r="AI534" s="457" t="s">
        <v>74</v>
      </c>
      <c r="AJ534" s="67">
        <v>0</v>
      </c>
      <c r="AK534" s="457" t="s">
        <v>74</v>
      </c>
      <c r="AL534" s="457" t="s">
        <v>74</v>
      </c>
      <c r="AM534" s="188">
        <f t="shared" si="37"/>
        <v>0</v>
      </c>
      <c r="AN534" s="463">
        <f>+K534+AC534-AH534</f>
        <v>5000000</v>
      </c>
      <c r="AO534" s="67" t="s">
        <v>66</v>
      </c>
      <c r="AP534" s="489">
        <v>5000000</v>
      </c>
      <c r="AQ534" s="67" t="s">
        <v>94</v>
      </c>
      <c r="AR534" s="74">
        <v>0</v>
      </c>
      <c r="AS534" s="457" t="s">
        <v>74</v>
      </c>
      <c r="AT534" s="496">
        <f t="shared" si="38"/>
        <v>0</v>
      </c>
      <c r="AU534" s="203">
        <v>5000000</v>
      </c>
      <c r="AV534" s="83">
        <f t="shared" si="39"/>
        <v>0</v>
      </c>
      <c r="AW534" s="457" t="s">
        <v>74</v>
      </c>
      <c r="AX534" s="74" t="s">
        <v>95</v>
      </c>
      <c r="AY534" s="188" t="s">
        <v>4080</v>
      </c>
      <c r="AZ534" s="68" t="s">
        <v>66</v>
      </c>
      <c r="BA534" s="68" t="s">
        <v>239</v>
      </c>
    </row>
    <row r="535" spans="2:53" s="207" customFormat="1" ht="14.25" customHeight="1" x14ac:dyDescent="0.25">
      <c r="B535" s="68">
        <v>2024</v>
      </c>
      <c r="C535" s="68">
        <v>891780111</v>
      </c>
      <c r="D535" s="88" t="s">
        <v>64</v>
      </c>
      <c r="E535" s="74" t="s">
        <v>4081</v>
      </c>
      <c r="F535" s="188" t="s">
        <v>4082</v>
      </c>
      <c r="G535" s="67">
        <v>0</v>
      </c>
      <c r="H535" s="67" t="s">
        <v>72</v>
      </c>
      <c r="I535" s="68" t="s">
        <v>723</v>
      </c>
      <c r="J535" s="74" t="s">
        <v>4083</v>
      </c>
      <c r="K535" s="203">
        <v>8000000</v>
      </c>
      <c r="L535" s="68" t="s">
        <v>67</v>
      </c>
      <c r="M535" s="453" t="s">
        <v>4084</v>
      </c>
      <c r="N535" s="72">
        <v>39048924</v>
      </c>
      <c r="O535" s="454">
        <v>1117</v>
      </c>
      <c r="P535" s="455">
        <v>45415</v>
      </c>
      <c r="Q535" s="203">
        <v>8000000</v>
      </c>
      <c r="R535" s="455">
        <v>45435</v>
      </c>
      <c r="S535" s="203">
        <f t="shared" si="40"/>
        <v>8000000</v>
      </c>
      <c r="T535" s="67" t="s">
        <v>66</v>
      </c>
      <c r="U535" s="86">
        <v>85468846</v>
      </c>
      <c r="V535" s="72" t="s">
        <v>4085</v>
      </c>
      <c r="W535" s="455">
        <v>45435</v>
      </c>
      <c r="X535" s="455">
        <v>45435</v>
      </c>
      <c r="Y535" s="456" t="s">
        <v>74</v>
      </c>
      <c r="Z535" s="455">
        <v>45465</v>
      </c>
      <c r="AA535" s="251">
        <f t="shared" si="35"/>
        <v>30</v>
      </c>
      <c r="AB535" s="67">
        <v>0</v>
      </c>
      <c r="AC535" s="75">
        <v>0</v>
      </c>
      <c r="AD535" s="67">
        <v>0</v>
      </c>
      <c r="AE535" s="457" t="s">
        <v>74</v>
      </c>
      <c r="AF535" s="251">
        <f t="shared" si="36"/>
        <v>0</v>
      </c>
      <c r="AG535" s="67">
        <v>0</v>
      </c>
      <c r="AH535" s="67">
        <v>0</v>
      </c>
      <c r="AI535" s="457" t="s">
        <v>74</v>
      </c>
      <c r="AJ535" s="67">
        <v>0</v>
      </c>
      <c r="AK535" s="457" t="s">
        <v>74</v>
      </c>
      <c r="AL535" s="457" t="s">
        <v>74</v>
      </c>
      <c r="AM535" s="188">
        <f t="shared" si="37"/>
        <v>0</v>
      </c>
      <c r="AN535" s="463">
        <f>+K535+AC535-AH535</f>
        <v>8000000</v>
      </c>
      <c r="AO535" s="67" t="s">
        <v>66</v>
      </c>
      <c r="AP535" s="489">
        <v>8000000</v>
      </c>
      <c r="AQ535" s="67" t="s">
        <v>94</v>
      </c>
      <c r="AR535" s="74">
        <v>0</v>
      </c>
      <c r="AS535" s="457" t="s">
        <v>74</v>
      </c>
      <c r="AT535" s="496">
        <f t="shared" si="38"/>
        <v>8000000</v>
      </c>
      <c r="AU535" s="203">
        <v>0</v>
      </c>
      <c r="AV535" s="83">
        <f t="shared" si="39"/>
        <v>1</v>
      </c>
      <c r="AW535" s="457" t="s">
        <v>74</v>
      </c>
      <c r="AX535" s="74" t="s">
        <v>80</v>
      </c>
      <c r="AY535" s="188" t="s">
        <v>4086</v>
      </c>
      <c r="AZ535" s="68" t="s">
        <v>66</v>
      </c>
      <c r="BA535" s="68" t="s">
        <v>239</v>
      </c>
    </row>
    <row r="536" spans="2:53" s="207" customFormat="1" ht="14.25" customHeight="1" x14ac:dyDescent="0.25">
      <c r="B536" s="68">
        <v>2024</v>
      </c>
      <c r="C536" s="68">
        <v>891780111</v>
      </c>
      <c r="D536" s="88" t="s">
        <v>64</v>
      </c>
      <c r="E536" s="74" t="s">
        <v>4087</v>
      </c>
      <c r="F536" s="188" t="s">
        <v>4088</v>
      </c>
      <c r="G536" s="67">
        <v>0</v>
      </c>
      <c r="H536" s="67" t="s">
        <v>72</v>
      </c>
      <c r="I536" s="68" t="s">
        <v>723</v>
      </c>
      <c r="J536" s="74" t="s">
        <v>4089</v>
      </c>
      <c r="K536" s="203">
        <v>13387500</v>
      </c>
      <c r="L536" s="68" t="s">
        <v>67</v>
      </c>
      <c r="M536" s="453" t="s">
        <v>4090</v>
      </c>
      <c r="N536" s="72">
        <v>900648161</v>
      </c>
      <c r="O536" s="454">
        <v>820</v>
      </c>
      <c r="P536" s="455">
        <v>45385</v>
      </c>
      <c r="Q536" s="203">
        <v>293899586.72000003</v>
      </c>
      <c r="R536" s="455">
        <v>45447</v>
      </c>
      <c r="S536" s="203">
        <f t="shared" si="40"/>
        <v>13387500</v>
      </c>
      <c r="T536" s="67" t="s">
        <v>66</v>
      </c>
      <c r="U536" s="86">
        <v>52705148</v>
      </c>
      <c r="V536" s="72" t="s">
        <v>1517</v>
      </c>
      <c r="W536" s="455">
        <v>45447</v>
      </c>
      <c r="X536" s="455">
        <v>45447</v>
      </c>
      <c r="Y536" s="456" t="s">
        <v>74</v>
      </c>
      <c r="Z536" s="455">
        <v>45476</v>
      </c>
      <c r="AA536" s="251">
        <f t="shared" si="35"/>
        <v>29</v>
      </c>
      <c r="AB536" s="67">
        <v>0</v>
      </c>
      <c r="AC536" s="75">
        <v>0</v>
      </c>
      <c r="AD536" s="67">
        <v>0</v>
      </c>
      <c r="AE536" s="457" t="s">
        <v>74</v>
      </c>
      <c r="AF536" s="251">
        <f t="shared" si="36"/>
        <v>0</v>
      </c>
      <c r="AG536" s="67">
        <v>0</v>
      </c>
      <c r="AH536" s="67">
        <v>0</v>
      </c>
      <c r="AI536" s="457" t="s">
        <v>74</v>
      </c>
      <c r="AJ536" s="67">
        <v>0</v>
      </c>
      <c r="AK536" s="457" t="s">
        <v>74</v>
      </c>
      <c r="AL536" s="457" t="s">
        <v>74</v>
      </c>
      <c r="AM536" s="188">
        <f t="shared" si="37"/>
        <v>0</v>
      </c>
      <c r="AN536" s="463">
        <f>+K536+AC536-AH536</f>
        <v>13387500</v>
      </c>
      <c r="AO536" s="67" t="s">
        <v>94</v>
      </c>
      <c r="AP536" s="489">
        <v>0</v>
      </c>
      <c r="AQ536" s="67" t="s">
        <v>94</v>
      </c>
      <c r="AR536" s="74">
        <v>0</v>
      </c>
      <c r="AS536" s="457" t="s">
        <v>74</v>
      </c>
      <c r="AT536" s="496">
        <f t="shared" si="38"/>
        <v>13387500</v>
      </c>
      <c r="AU536" s="203">
        <v>0</v>
      </c>
      <c r="AV536" s="83">
        <f t="shared" si="39"/>
        <v>1</v>
      </c>
      <c r="AW536" s="457" t="s">
        <v>74</v>
      </c>
      <c r="AX536" s="74" t="s">
        <v>80</v>
      </c>
      <c r="AY536" s="188" t="s">
        <v>4091</v>
      </c>
      <c r="AZ536" s="68" t="s">
        <v>66</v>
      </c>
      <c r="BA536" s="68" t="s">
        <v>239</v>
      </c>
    </row>
    <row r="537" spans="2:53" s="207" customFormat="1" ht="14.25" customHeight="1" x14ac:dyDescent="0.25">
      <c r="B537" s="68">
        <v>2024</v>
      </c>
      <c r="C537" s="68">
        <v>891780111</v>
      </c>
      <c r="D537" s="88" t="s">
        <v>64</v>
      </c>
      <c r="E537" s="74" t="s">
        <v>4092</v>
      </c>
      <c r="F537" s="72" t="s">
        <v>4093</v>
      </c>
      <c r="G537" s="67">
        <v>0</v>
      </c>
      <c r="H537" s="67" t="s">
        <v>72</v>
      </c>
      <c r="I537" s="68" t="s">
        <v>723</v>
      </c>
      <c r="J537" s="74" t="s">
        <v>4094</v>
      </c>
      <c r="K537" s="203">
        <v>5000000</v>
      </c>
      <c r="L537" s="68" t="s">
        <v>67</v>
      </c>
      <c r="M537" s="453" t="s">
        <v>4095</v>
      </c>
      <c r="N537" s="72">
        <v>900300900</v>
      </c>
      <c r="O537" s="454">
        <v>1220</v>
      </c>
      <c r="P537" s="455">
        <v>45433</v>
      </c>
      <c r="Q537" s="203">
        <v>293899586.72000003</v>
      </c>
      <c r="R537" s="455">
        <v>45449</v>
      </c>
      <c r="S537" s="203">
        <f t="shared" si="40"/>
        <v>5000000</v>
      </c>
      <c r="T537" s="67" t="s">
        <v>66</v>
      </c>
      <c r="U537" s="86">
        <v>1082884010</v>
      </c>
      <c r="V537" s="72" t="s">
        <v>1589</v>
      </c>
      <c r="W537" s="455">
        <v>45449</v>
      </c>
      <c r="X537" s="455">
        <v>45449</v>
      </c>
      <c r="Y537" s="456" t="s">
        <v>74</v>
      </c>
      <c r="Z537" s="455">
        <v>45656</v>
      </c>
      <c r="AA537" s="251">
        <f t="shared" si="35"/>
        <v>207</v>
      </c>
      <c r="AB537" s="67">
        <v>0</v>
      </c>
      <c r="AC537" s="75">
        <v>0</v>
      </c>
      <c r="AD537" s="67">
        <v>0</v>
      </c>
      <c r="AE537" s="457" t="s">
        <v>74</v>
      </c>
      <c r="AF537" s="251">
        <f t="shared" si="36"/>
        <v>0</v>
      </c>
      <c r="AG537" s="67">
        <v>0</v>
      </c>
      <c r="AH537" s="67">
        <v>0</v>
      </c>
      <c r="AI537" s="457" t="s">
        <v>74</v>
      </c>
      <c r="AJ537" s="67">
        <v>0</v>
      </c>
      <c r="AK537" s="457" t="s">
        <v>74</v>
      </c>
      <c r="AL537" s="457" t="s">
        <v>74</v>
      </c>
      <c r="AM537" s="188">
        <f t="shared" si="37"/>
        <v>0</v>
      </c>
      <c r="AN537" s="463">
        <f>+K537+AC537-AH537</f>
        <v>5000000</v>
      </c>
      <c r="AO537" s="67" t="s">
        <v>66</v>
      </c>
      <c r="AP537" s="489">
        <v>5000000</v>
      </c>
      <c r="AQ537" s="67" t="s">
        <v>94</v>
      </c>
      <c r="AR537" s="74">
        <v>0</v>
      </c>
      <c r="AS537" s="457" t="s">
        <v>74</v>
      </c>
      <c r="AT537" s="496">
        <f t="shared" si="38"/>
        <v>0</v>
      </c>
      <c r="AU537" s="203">
        <v>5000000</v>
      </c>
      <c r="AV537" s="83">
        <f t="shared" si="39"/>
        <v>0</v>
      </c>
      <c r="AW537" s="457" t="s">
        <v>74</v>
      </c>
      <c r="AX537" s="74" t="s">
        <v>95</v>
      </c>
      <c r="AY537" s="72" t="s">
        <v>4096</v>
      </c>
      <c r="AZ537" s="68" t="s">
        <v>66</v>
      </c>
      <c r="BA537" s="68" t="s">
        <v>239</v>
      </c>
    </row>
    <row r="538" spans="2:53" s="207" customFormat="1" ht="14.25" customHeight="1" x14ac:dyDescent="0.25">
      <c r="B538" s="68">
        <v>2024</v>
      </c>
      <c r="C538" s="68">
        <v>891780111</v>
      </c>
      <c r="D538" s="88" t="s">
        <v>64</v>
      </c>
      <c r="E538" s="74" t="s">
        <v>4097</v>
      </c>
      <c r="F538" s="72" t="s">
        <v>4098</v>
      </c>
      <c r="G538" s="67">
        <v>0</v>
      </c>
      <c r="H538" s="67" t="s">
        <v>72</v>
      </c>
      <c r="I538" s="68" t="s">
        <v>723</v>
      </c>
      <c r="J538" s="74" t="s">
        <v>4099</v>
      </c>
      <c r="K538" s="203">
        <v>1309000</v>
      </c>
      <c r="L538" s="68" t="s">
        <v>67</v>
      </c>
      <c r="M538" s="453" t="s">
        <v>4100</v>
      </c>
      <c r="N538" s="72">
        <v>901367396</v>
      </c>
      <c r="O538" s="454">
        <v>820</v>
      </c>
      <c r="P538" s="455">
        <v>45385</v>
      </c>
      <c r="Q538" s="203">
        <v>293899586.72000003</v>
      </c>
      <c r="R538" s="455">
        <v>45463</v>
      </c>
      <c r="S538" s="203">
        <f t="shared" si="40"/>
        <v>1309000</v>
      </c>
      <c r="T538" s="67" t="s">
        <v>66</v>
      </c>
      <c r="U538" s="86">
        <v>52705148</v>
      </c>
      <c r="V538" s="72" t="s">
        <v>1517</v>
      </c>
      <c r="W538" s="455">
        <v>45463</v>
      </c>
      <c r="X538" s="455">
        <v>45463</v>
      </c>
      <c r="Y538" s="456" t="s">
        <v>74</v>
      </c>
      <c r="Z538" s="455">
        <v>45492</v>
      </c>
      <c r="AA538" s="251">
        <f t="shared" si="35"/>
        <v>29</v>
      </c>
      <c r="AB538" s="67">
        <v>0</v>
      </c>
      <c r="AC538" s="75">
        <v>0</v>
      </c>
      <c r="AD538" s="67">
        <v>0</v>
      </c>
      <c r="AE538" s="457" t="s">
        <v>74</v>
      </c>
      <c r="AF538" s="251">
        <f t="shared" si="36"/>
        <v>0</v>
      </c>
      <c r="AG538" s="67">
        <v>0</v>
      </c>
      <c r="AH538" s="67">
        <v>0</v>
      </c>
      <c r="AI538" s="457" t="s">
        <v>74</v>
      </c>
      <c r="AJ538" s="67">
        <v>0</v>
      </c>
      <c r="AK538" s="457" t="s">
        <v>74</v>
      </c>
      <c r="AL538" s="457" t="s">
        <v>74</v>
      </c>
      <c r="AM538" s="188">
        <f t="shared" si="37"/>
        <v>0</v>
      </c>
      <c r="AN538" s="463">
        <f>+K538+AC538-AH538</f>
        <v>1309000</v>
      </c>
      <c r="AO538" s="67" t="s">
        <v>94</v>
      </c>
      <c r="AP538" s="489">
        <v>0</v>
      </c>
      <c r="AQ538" s="67" t="s">
        <v>94</v>
      </c>
      <c r="AR538" s="74">
        <v>0</v>
      </c>
      <c r="AS538" s="457" t="s">
        <v>74</v>
      </c>
      <c r="AT538" s="496">
        <f t="shared" si="38"/>
        <v>1309000</v>
      </c>
      <c r="AU538" s="203">
        <v>0</v>
      </c>
      <c r="AV538" s="83">
        <f t="shared" si="39"/>
        <v>1</v>
      </c>
      <c r="AW538" s="457" t="s">
        <v>74</v>
      </c>
      <c r="AX538" s="74" t="s">
        <v>80</v>
      </c>
      <c r="AY538" s="72" t="s">
        <v>4101</v>
      </c>
      <c r="AZ538" s="68" t="s">
        <v>66</v>
      </c>
      <c r="BA538" s="68" t="s">
        <v>239</v>
      </c>
    </row>
    <row r="539" spans="2:53" s="207" customFormat="1" ht="14.25" customHeight="1" x14ac:dyDescent="0.25">
      <c r="B539" s="68">
        <v>2024</v>
      </c>
      <c r="C539" s="68">
        <v>891780111</v>
      </c>
      <c r="D539" s="88" t="s">
        <v>64</v>
      </c>
      <c r="E539" s="74" t="s">
        <v>4102</v>
      </c>
      <c r="F539" s="72" t="s">
        <v>4103</v>
      </c>
      <c r="G539" s="67">
        <v>0</v>
      </c>
      <c r="H539" s="67" t="s">
        <v>72</v>
      </c>
      <c r="I539" s="68" t="s">
        <v>723</v>
      </c>
      <c r="J539" s="74" t="s">
        <v>4104</v>
      </c>
      <c r="K539" s="203">
        <v>20000000</v>
      </c>
      <c r="L539" s="68" t="s">
        <v>67</v>
      </c>
      <c r="M539" s="453" t="s">
        <v>4105</v>
      </c>
      <c r="N539" s="72">
        <v>19209933</v>
      </c>
      <c r="O539" s="454">
        <v>1459</v>
      </c>
      <c r="P539" s="455">
        <v>45469</v>
      </c>
      <c r="Q539" s="203">
        <v>293899586.72000003</v>
      </c>
      <c r="R539" s="455">
        <v>45470</v>
      </c>
      <c r="S539" s="203">
        <f t="shared" si="40"/>
        <v>20000000</v>
      </c>
      <c r="T539" s="67" t="s">
        <v>66</v>
      </c>
      <c r="U539" s="86">
        <v>16078654</v>
      </c>
      <c r="V539" s="72" t="s">
        <v>1524</v>
      </c>
      <c r="W539" s="455">
        <v>45470</v>
      </c>
      <c r="X539" s="455">
        <v>45470</v>
      </c>
      <c r="Y539" s="456" t="s">
        <v>74</v>
      </c>
      <c r="Z539" s="455">
        <v>45591</v>
      </c>
      <c r="AA539" s="251">
        <f t="shared" si="35"/>
        <v>121</v>
      </c>
      <c r="AB539" s="67">
        <v>0</v>
      </c>
      <c r="AC539" s="75">
        <v>0</v>
      </c>
      <c r="AD539" s="67">
        <v>0</v>
      </c>
      <c r="AE539" s="457" t="s">
        <v>74</v>
      </c>
      <c r="AF539" s="251">
        <f t="shared" si="36"/>
        <v>0</v>
      </c>
      <c r="AG539" s="67">
        <v>0</v>
      </c>
      <c r="AH539" s="67">
        <v>0</v>
      </c>
      <c r="AI539" s="457" t="s">
        <v>74</v>
      </c>
      <c r="AJ539" s="67">
        <v>0</v>
      </c>
      <c r="AK539" s="457" t="s">
        <v>74</v>
      </c>
      <c r="AL539" s="457" t="s">
        <v>74</v>
      </c>
      <c r="AM539" s="188">
        <f t="shared" si="37"/>
        <v>0</v>
      </c>
      <c r="AN539" s="463">
        <f>+K539+AC539-AH539</f>
        <v>20000000</v>
      </c>
      <c r="AO539" s="67" t="s">
        <v>66</v>
      </c>
      <c r="AP539" s="489">
        <v>20000000</v>
      </c>
      <c r="AQ539" s="67" t="s">
        <v>94</v>
      </c>
      <c r="AR539" s="74">
        <v>0</v>
      </c>
      <c r="AS539" s="457" t="s">
        <v>74</v>
      </c>
      <c r="AT539" s="496">
        <f t="shared" si="38"/>
        <v>5000000</v>
      </c>
      <c r="AU539" s="203">
        <v>15000000</v>
      </c>
      <c r="AV539" s="83">
        <f t="shared" si="39"/>
        <v>0.25</v>
      </c>
      <c r="AW539" s="457" t="s">
        <v>74</v>
      </c>
      <c r="AX539" s="74" t="s">
        <v>95</v>
      </c>
      <c r="AY539" s="458" t="s">
        <v>4106</v>
      </c>
      <c r="AZ539" s="68" t="s">
        <v>66</v>
      </c>
      <c r="BA539" s="68" t="s">
        <v>239</v>
      </c>
    </row>
    <row r="540" spans="2:53" s="207" customFormat="1" ht="14.25" customHeight="1" x14ac:dyDescent="0.25">
      <c r="B540" s="68">
        <v>2024</v>
      </c>
      <c r="C540" s="68">
        <v>891780111</v>
      </c>
      <c r="D540" s="88" t="s">
        <v>64</v>
      </c>
      <c r="E540" s="74" t="s">
        <v>4107</v>
      </c>
      <c r="F540" s="188" t="s">
        <v>4108</v>
      </c>
      <c r="G540" s="67">
        <v>0</v>
      </c>
      <c r="H540" s="67" t="s">
        <v>72</v>
      </c>
      <c r="I540" s="68" t="s">
        <v>723</v>
      </c>
      <c r="J540" s="74" t="s">
        <v>4109</v>
      </c>
      <c r="K540" s="463">
        <v>7000000</v>
      </c>
      <c r="L540" s="68" t="s">
        <v>67</v>
      </c>
      <c r="M540" s="188" t="s">
        <v>4110</v>
      </c>
      <c r="N540" s="460">
        <v>1221970109</v>
      </c>
      <c r="O540" s="454">
        <v>410</v>
      </c>
      <c r="P540" s="455">
        <v>45341</v>
      </c>
      <c r="Q540" s="203">
        <f>56264667+15360000</f>
        <v>71624667</v>
      </c>
      <c r="R540" s="455">
        <v>45485</v>
      </c>
      <c r="S540" s="203">
        <f t="shared" si="40"/>
        <v>7000000</v>
      </c>
      <c r="T540" s="67" t="s">
        <v>66</v>
      </c>
      <c r="U540" s="316">
        <v>84091773</v>
      </c>
      <c r="V540" s="72" t="s">
        <v>2030</v>
      </c>
      <c r="W540" s="461">
        <v>45485</v>
      </c>
      <c r="X540" s="461">
        <v>45485</v>
      </c>
      <c r="Y540" s="456" t="s">
        <v>74</v>
      </c>
      <c r="Z540" s="461">
        <v>45546</v>
      </c>
      <c r="AA540" s="251">
        <f t="shared" si="35"/>
        <v>61</v>
      </c>
      <c r="AB540" s="67">
        <v>0</v>
      </c>
      <c r="AC540" s="75">
        <v>0</v>
      </c>
      <c r="AD540" s="67">
        <v>0</v>
      </c>
      <c r="AE540" s="457" t="s">
        <v>74</v>
      </c>
      <c r="AF540" s="251">
        <f t="shared" si="36"/>
        <v>0</v>
      </c>
      <c r="AG540" s="67">
        <v>0</v>
      </c>
      <c r="AH540" s="67">
        <v>0</v>
      </c>
      <c r="AI540" s="457" t="s">
        <v>74</v>
      </c>
      <c r="AJ540" s="67">
        <v>0</v>
      </c>
      <c r="AK540" s="457" t="s">
        <v>74</v>
      </c>
      <c r="AL540" s="457" t="s">
        <v>74</v>
      </c>
      <c r="AM540" s="188">
        <f t="shared" si="37"/>
        <v>0</v>
      </c>
      <c r="AN540" s="463">
        <f>+K540+AC540-AH540</f>
        <v>7000000</v>
      </c>
      <c r="AO540" s="67" t="s">
        <v>94</v>
      </c>
      <c r="AP540" s="489">
        <v>0</v>
      </c>
      <c r="AQ540" s="67" t="s">
        <v>94</v>
      </c>
      <c r="AR540" s="74">
        <v>0</v>
      </c>
      <c r="AS540" s="457" t="s">
        <v>74</v>
      </c>
      <c r="AT540" s="496">
        <f t="shared" si="38"/>
        <v>7000000</v>
      </c>
      <c r="AU540" s="203">
        <v>0</v>
      </c>
      <c r="AV540" s="83">
        <f t="shared" si="39"/>
        <v>1</v>
      </c>
      <c r="AW540" s="457" t="s">
        <v>74</v>
      </c>
      <c r="AX540" s="74" t="s">
        <v>95</v>
      </c>
      <c r="AY540" s="188" t="s">
        <v>4111</v>
      </c>
      <c r="AZ540" s="68" t="s">
        <v>66</v>
      </c>
      <c r="BA540" s="68" t="s">
        <v>239</v>
      </c>
    </row>
    <row r="541" spans="2:53" s="207" customFormat="1" ht="14.25" customHeight="1" x14ac:dyDescent="0.25">
      <c r="B541" s="68">
        <v>2024</v>
      </c>
      <c r="C541" s="68">
        <v>891780111</v>
      </c>
      <c r="D541" s="88" t="s">
        <v>64</v>
      </c>
      <c r="E541" s="74" t="s">
        <v>4112</v>
      </c>
      <c r="F541" s="188" t="s">
        <v>4113</v>
      </c>
      <c r="G541" s="67">
        <v>0</v>
      </c>
      <c r="H541" s="67" t="s">
        <v>72</v>
      </c>
      <c r="I541" s="68" t="s">
        <v>723</v>
      </c>
      <c r="J541" s="74" t="s">
        <v>4114</v>
      </c>
      <c r="K541" s="463">
        <v>3500000</v>
      </c>
      <c r="L541" s="68" t="s">
        <v>67</v>
      </c>
      <c r="M541" s="188" t="s">
        <v>3629</v>
      </c>
      <c r="N541" s="460">
        <v>1082893928</v>
      </c>
      <c r="O541" s="251">
        <v>661</v>
      </c>
      <c r="P541" s="461">
        <v>45364</v>
      </c>
      <c r="Q541" s="463">
        <v>16894100</v>
      </c>
      <c r="R541" s="455">
        <v>45496</v>
      </c>
      <c r="S541" s="203">
        <f t="shared" si="40"/>
        <v>3500000</v>
      </c>
      <c r="T541" s="67" t="s">
        <v>66</v>
      </c>
      <c r="U541" s="316">
        <v>41947381</v>
      </c>
      <c r="V541" s="72" t="s">
        <v>4115</v>
      </c>
      <c r="W541" s="461">
        <v>45496</v>
      </c>
      <c r="X541" s="461">
        <v>45496</v>
      </c>
      <c r="Y541" s="456" t="s">
        <v>74</v>
      </c>
      <c r="Z541" s="461">
        <v>45526</v>
      </c>
      <c r="AA541" s="251">
        <f t="shared" si="35"/>
        <v>30</v>
      </c>
      <c r="AB541" s="67">
        <v>0</v>
      </c>
      <c r="AC541" s="75">
        <v>0</v>
      </c>
      <c r="AD541" s="67">
        <v>0</v>
      </c>
      <c r="AE541" s="457" t="s">
        <v>74</v>
      </c>
      <c r="AF541" s="251">
        <f t="shared" si="36"/>
        <v>0</v>
      </c>
      <c r="AG541" s="67">
        <v>0</v>
      </c>
      <c r="AH541" s="67">
        <v>0</v>
      </c>
      <c r="AI541" s="457" t="s">
        <v>74</v>
      </c>
      <c r="AJ541" s="67">
        <v>0</v>
      </c>
      <c r="AK541" s="457" t="s">
        <v>74</v>
      </c>
      <c r="AL541" s="457" t="s">
        <v>74</v>
      </c>
      <c r="AM541" s="188">
        <f t="shared" si="37"/>
        <v>0</v>
      </c>
      <c r="AN541" s="463">
        <f>+K541+AC541-AH541</f>
        <v>3500000</v>
      </c>
      <c r="AO541" s="67" t="s">
        <v>66</v>
      </c>
      <c r="AP541" s="489">
        <v>3500000</v>
      </c>
      <c r="AQ541" s="67" t="s">
        <v>94</v>
      </c>
      <c r="AR541" s="74">
        <v>0</v>
      </c>
      <c r="AS541" s="457" t="s">
        <v>74</v>
      </c>
      <c r="AT541" s="496">
        <f t="shared" si="38"/>
        <v>3500000</v>
      </c>
      <c r="AU541" s="203">
        <v>0</v>
      </c>
      <c r="AV541" s="83">
        <f t="shared" si="39"/>
        <v>1</v>
      </c>
      <c r="AW541" s="457" t="s">
        <v>74</v>
      </c>
      <c r="AX541" s="74" t="s">
        <v>95</v>
      </c>
      <c r="AY541" s="188" t="s">
        <v>4116</v>
      </c>
      <c r="AZ541" s="68" t="s">
        <v>66</v>
      </c>
      <c r="BA541" s="68" t="s">
        <v>239</v>
      </c>
    </row>
    <row r="542" spans="2:53" s="207" customFormat="1" ht="14.25" customHeight="1" x14ac:dyDescent="0.25">
      <c r="B542" s="68">
        <v>2024</v>
      </c>
      <c r="C542" s="68">
        <v>891780111</v>
      </c>
      <c r="D542" s="88" t="s">
        <v>64</v>
      </c>
      <c r="E542" s="74" t="s">
        <v>4117</v>
      </c>
      <c r="F542" s="188" t="s">
        <v>4118</v>
      </c>
      <c r="G542" s="67">
        <v>0</v>
      </c>
      <c r="H542" s="67" t="s">
        <v>72</v>
      </c>
      <c r="I542" s="68" t="s">
        <v>723</v>
      </c>
      <c r="J542" s="74" t="s">
        <v>4119</v>
      </c>
      <c r="K542" s="463">
        <v>24049070</v>
      </c>
      <c r="L542" s="68" t="s">
        <v>67</v>
      </c>
      <c r="M542" s="188" t="s">
        <v>4120</v>
      </c>
      <c r="N542" s="460">
        <v>900692909</v>
      </c>
      <c r="O542" s="251">
        <v>1669</v>
      </c>
      <c r="P542" s="461">
        <v>45496</v>
      </c>
      <c r="Q542" s="463">
        <v>100000000</v>
      </c>
      <c r="R542" s="461">
        <v>45496</v>
      </c>
      <c r="S542" s="203">
        <f t="shared" si="40"/>
        <v>24049070</v>
      </c>
      <c r="T542" s="67" t="s">
        <v>66</v>
      </c>
      <c r="U542" s="316">
        <v>36669284</v>
      </c>
      <c r="V542" s="72" t="s">
        <v>1569</v>
      </c>
      <c r="W542" s="461">
        <v>45496</v>
      </c>
      <c r="X542" s="461">
        <v>45501</v>
      </c>
      <c r="Y542" s="456" t="s">
        <v>74</v>
      </c>
      <c r="Z542" s="461">
        <v>45501</v>
      </c>
      <c r="AA542" s="251">
        <f t="shared" si="35"/>
        <v>0</v>
      </c>
      <c r="AB542" s="67">
        <v>0</v>
      </c>
      <c r="AC542" s="75">
        <v>0</v>
      </c>
      <c r="AD542" s="67">
        <v>0</v>
      </c>
      <c r="AE542" s="457" t="s">
        <v>74</v>
      </c>
      <c r="AF542" s="251">
        <f t="shared" si="36"/>
        <v>0</v>
      </c>
      <c r="AG542" s="67">
        <v>0</v>
      </c>
      <c r="AH542" s="67">
        <v>0</v>
      </c>
      <c r="AI542" s="457" t="s">
        <v>74</v>
      </c>
      <c r="AJ542" s="67">
        <v>0</v>
      </c>
      <c r="AK542" s="457" t="s">
        <v>74</v>
      </c>
      <c r="AL542" s="457" t="s">
        <v>74</v>
      </c>
      <c r="AM542" s="188">
        <f t="shared" si="37"/>
        <v>0</v>
      </c>
      <c r="AN542" s="463">
        <f>+K542+AC542-AH542</f>
        <v>24049070</v>
      </c>
      <c r="AO542" s="67" t="s">
        <v>66</v>
      </c>
      <c r="AP542" s="489">
        <v>24049070</v>
      </c>
      <c r="AQ542" s="67" t="s">
        <v>94</v>
      </c>
      <c r="AR542" s="74">
        <v>0</v>
      </c>
      <c r="AS542" s="457" t="s">
        <v>74</v>
      </c>
      <c r="AT542" s="496">
        <f t="shared" si="38"/>
        <v>24049070</v>
      </c>
      <c r="AU542" s="203">
        <v>0</v>
      </c>
      <c r="AV542" s="83">
        <f t="shared" si="39"/>
        <v>1</v>
      </c>
      <c r="AW542" s="457" t="s">
        <v>74</v>
      </c>
      <c r="AX542" s="74" t="s">
        <v>80</v>
      </c>
      <c r="AY542" s="188" t="s">
        <v>4121</v>
      </c>
      <c r="AZ542" s="68" t="s">
        <v>66</v>
      </c>
      <c r="BA542" s="68" t="s">
        <v>239</v>
      </c>
    </row>
    <row r="543" spans="2:53" s="207" customFormat="1" ht="14.25" customHeight="1" x14ac:dyDescent="0.25">
      <c r="B543" s="68">
        <v>2024</v>
      </c>
      <c r="C543" s="68">
        <v>891780111</v>
      </c>
      <c r="D543" s="88" t="s">
        <v>64</v>
      </c>
      <c r="E543" s="74" t="s">
        <v>4122</v>
      </c>
      <c r="F543" s="188" t="s">
        <v>4123</v>
      </c>
      <c r="G543" s="67">
        <v>0</v>
      </c>
      <c r="H543" s="67" t="s">
        <v>72</v>
      </c>
      <c r="I543" s="68" t="s">
        <v>723</v>
      </c>
      <c r="J543" s="74" t="s">
        <v>4124</v>
      </c>
      <c r="K543" s="463">
        <v>99999999</v>
      </c>
      <c r="L543" s="68" t="s">
        <v>67</v>
      </c>
      <c r="M543" s="453" t="s">
        <v>4125</v>
      </c>
      <c r="N543" s="459">
        <v>901337227</v>
      </c>
      <c r="O543" s="454">
        <v>1179</v>
      </c>
      <c r="P543" s="467">
        <v>45427</v>
      </c>
      <c r="Q543" s="463">
        <v>100000000</v>
      </c>
      <c r="R543" s="455">
        <v>45510</v>
      </c>
      <c r="S543" s="203">
        <f t="shared" si="40"/>
        <v>99999999</v>
      </c>
      <c r="T543" s="67" t="s">
        <v>66</v>
      </c>
      <c r="U543" s="316">
        <v>1082884010</v>
      </c>
      <c r="V543" s="72" t="s">
        <v>1589</v>
      </c>
      <c r="W543" s="455">
        <v>45510</v>
      </c>
      <c r="X543" s="455">
        <v>45510</v>
      </c>
      <c r="Y543" s="456" t="s">
        <v>74</v>
      </c>
      <c r="Z543" s="455">
        <v>45524</v>
      </c>
      <c r="AA543" s="251">
        <f t="shared" si="35"/>
        <v>14</v>
      </c>
      <c r="AB543" s="67">
        <v>0</v>
      </c>
      <c r="AC543" s="75">
        <v>0</v>
      </c>
      <c r="AD543" s="67">
        <v>0</v>
      </c>
      <c r="AE543" s="457" t="s">
        <v>74</v>
      </c>
      <c r="AF543" s="251">
        <f t="shared" si="36"/>
        <v>0</v>
      </c>
      <c r="AG543" s="67">
        <v>0</v>
      </c>
      <c r="AH543" s="67">
        <v>0</v>
      </c>
      <c r="AI543" s="457" t="s">
        <v>74</v>
      </c>
      <c r="AJ543" s="67">
        <v>0</v>
      </c>
      <c r="AK543" s="457" t="s">
        <v>74</v>
      </c>
      <c r="AL543" s="457" t="s">
        <v>74</v>
      </c>
      <c r="AM543" s="188">
        <f t="shared" si="37"/>
        <v>0</v>
      </c>
      <c r="AN543" s="463">
        <f>+K543+AC543-AH543</f>
        <v>99999999</v>
      </c>
      <c r="AO543" s="67" t="s">
        <v>66</v>
      </c>
      <c r="AP543" s="489">
        <v>99999999</v>
      </c>
      <c r="AQ543" s="67" t="s">
        <v>94</v>
      </c>
      <c r="AR543" s="74">
        <v>0</v>
      </c>
      <c r="AS543" s="457" t="s">
        <v>74</v>
      </c>
      <c r="AT543" s="496">
        <f t="shared" si="38"/>
        <v>99998080</v>
      </c>
      <c r="AU543" s="203">
        <v>1919</v>
      </c>
      <c r="AV543" s="83">
        <f t="shared" si="39"/>
        <v>0.9999808099998081</v>
      </c>
      <c r="AW543" s="457" t="s">
        <v>74</v>
      </c>
      <c r="AX543" s="74" t="s">
        <v>80</v>
      </c>
      <c r="AY543" s="188" t="s">
        <v>4126</v>
      </c>
      <c r="AZ543" s="68" t="s">
        <v>66</v>
      </c>
      <c r="BA543" s="68" t="s">
        <v>239</v>
      </c>
    </row>
    <row r="544" spans="2:53" s="207" customFormat="1" ht="14.25" customHeight="1" x14ac:dyDescent="0.25">
      <c r="B544" s="68">
        <v>2024</v>
      </c>
      <c r="C544" s="68">
        <v>891780111</v>
      </c>
      <c r="D544" s="88" t="s">
        <v>64</v>
      </c>
      <c r="E544" s="74" t="s">
        <v>4127</v>
      </c>
      <c r="F544" s="188" t="s">
        <v>4128</v>
      </c>
      <c r="G544" s="67">
        <v>0</v>
      </c>
      <c r="H544" s="67" t="s">
        <v>72</v>
      </c>
      <c r="I544" s="68" t="s">
        <v>723</v>
      </c>
      <c r="J544" s="74" t="s">
        <v>4129</v>
      </c>
      <c r="K544" s="463">
        <v>60000000</v>
      </c>
      <c r="L544" s="68" t="s">
        <v>67</v>
      </c>
      <c r="M544" s="453" t="s">
        <v>4010</v>
      </c>
      <c r="N544" s="453" t="s">
        <v>4130</v>
      </c>
      <c r="O544" s="454">
        <v>1749</v>
      </c>
      <c r="P544" s="455">
        <v>45505</v>
      </c>
      <c r="Q544" s="463">
        <v>60000000</v>
      </c>
      <c r="R544" s="455">
        <v>45517</v>
      </c>
      <c r="S544" s="203">
        <f t="shared" si="40"/>
        <v>60000000</v>
      </c>
      <c r="T544" s="67" t="s">
        <v>66</v>
      </c>
      <c r="U544" s="86">
        <v>85155551</v>
      </c>
      <c r="V544" s="72" t="s">
        <v>2149</v>
      </c>
      <c r="W544" s="455">
        <v>45517</v>
      </c>
      <c r="X544" s="455">
        <v>45517</v>
      </c>
      <c r="Y544" s="456" t="s">
        <v>74</v>
      </c>
      <c r="Z544" s="455">
        <v>45638</v>
      </c>
      <c r="AA544" s="251">
        <f t="shared" si="35"/>
        <v>121</v>
      </c>
      <c r="AB544" s="67">
        <v>0</v>
      </c>
      <c r="AC544" s="75">
        <v>0</v>
      </c>
      <c r="AD544" s="67">
        <v>0</v>
      </c>
      <c r="AE544" s="457" t="s">
        <v>74</v>
      </c>
      <c r="AF544" s="251">
        <f t="shared" si="36"/>
        <v>0</v>
      </c>
      <c r="AG544" s="67">
        <v>0</v>
      </c>
      <c r="AH544" s="67">
        <v>0</v>
      </c>
      <c r="AI544" s="457" t="s">
        <v>74</v>
      </c>
      <c r="AJ544" s="67">
        <v>0</v>
      </c>
      <c r="AK544" s="457" t="s">
        <v>74</v>
      </c>
      <c r="AL544" s="457" t="s">
        <v>74</v>
      </c>
      <c r="AM544" s="188">
        <f t="shared" si="37"/>
        <v>0</v>
      </c>
      <c r="AN544" s="463">
        <f>+K544+AC544-AH544</f>
        <v>60000000</v>
      </c>
      <c r="AO544" s="67" t="s">
        <v>66</v>
      </c>
      <c r="AP544" s="489">
        <v>60000000</v>
      </c>
      <c r="AQ544" s="67" t="s">
        <v>94</v>
      </c>
      <c r="AR544" s="74">
        <v>0</v>
      </c>
      <c r="AS544" s="457" t="s">
        <v>74</v>
      </c>
      <c r="AT544" s="496">
        <f t="shared" si="38"/>
        <v>14868565</v>
      </c>
      <c r="AU544" s="203">
        <v>45131435</v>
      </c>
      <c r="AV544" s="83">
        <f t="shared" si="39"/>
        <v>0.24780941666666667</v>
      </c>
      <c r="AW544" s="457" t="s">
        <v>74</v>
      </c>
      <c r="AX544" s="74" t="s">
        <v>95</v>
      </c>
      <c r="AY544" s="452" t="s">
        <v>4131</v>
      </c>
      <c r="AZ544" s="68" t="s">
        <v>66</v>
      </c>
      <c r="BA544" s="68" t="s">
        <v>239</v>
      </c>
    </row>
    <row r="545" spans="2:53" s="207" customFormat="1" ht="14.25" customHeight="1" x14ac:dyDescent="0.25">
      <c r="B545" s="68">
        <v>2024</v>
      </c>
      <c r="C545" s="68">
        <v>891780111</v>
      </c>
      <c r="D545" s="88" t="s">
        <v>64</v>
      </c>
      <c r="E545" s="74" t="s">
        <v>4132</v>
      </c>
      <c r="F545" s="188" t="s">
        <v>4133</v>
      </c>
      <c r="G545" s="67">
        <v>0</v>
      </c>
      <c r="H545" s="67" t="s">
        <v>72</v>
      </c>
      <c r="I545" s="68" t="s">
        <v>723</v>
      </c>
      <c r="J545" s="74" t="s">
        <v>4134</v>
      </c>
      <c r="K545" s="463">
        <v>6000000</v>
      </c>
      <c r="L545" s="68" t="s">
        <v>67</v>
      </c>
      <c r="M545" s="453" t="s">
        <v>4135</v>
      </c>
      <c r="N545" s="453" t="s">
        <v>4136</v>
      </c>
      <c r="O545" s="454">
        <v>38</v>
      </c>
      <c r="P545" s="467">
        <v>45306</v>
      </c>
      <c r="Q545" s="463">
        <v>585250000</v>
      </c>
      <c r="R545" s="455">
        <v>45520</v>
      </c>
      <c r="S545" s="203">
        <f t="shared" si="40"/>
        <v>6000000</v>
      </c>
      <c r="T545" s="67" t="s">
        <v>66</v>
      </c>
      <c r="U545" s="316">
        <v>1082884010</v>
      </c>
      <c r="V545" s="72" t="s">
        <v>1589</v>
      </c>
      <c r="W545" s="455">
        <v>45520</v>
      </c>
      <c r="X545" s="455">
        <v>45520</v>
      </c>
      <c r="Y545" s="456" t="s">
        <v>74</v>
      </c>
      <c r="Z545" s="455">
        <v>45596</v>
      </c>
      <c r="AA545" s="251">
        <f t="shared" si="35"/>
        <v>76</v>
      </c>
      <c r="AB545" s="67">
        <v>0</v>
      </c>
      <c r="AC545" s="75">
        <v>0</v>
      </c>
      <c r="AD545" s="67">
        <v>0</v>
      </c>
      <c r="AE545" s="457" t="s">
        <v>74</v>
      </c>
      <c r="AF545" s="251">
        <f t="shared" si="36"/>
        <v>0</v>
      </c>
      <c r="AG545" s="67">
        <v>0</v>
      </c>
      <c r="AH545" s="67">
        <v>0</v>
      </c>
      <c r="AI545" s="457" t="s">
        <v>74</v>
      </c>
      <c r="AJ545" s="67">
        <v>0</v>
      </c>
      <c r="AK545" s="457" t="s">
        <v>74</v>
      </c>
      <c r="AL545" s="457" t="s">
        <v>74</v>
      </c>
      <c r="AM545" s="188">
        <f t="shared" si="37"/>
        <v>0</v>
      </c>
      <c r="AN545" s="463">
        <f>+K545+AC545-AH545</f>
        <v>6000000</v>
      </c>
      <c r="AO545" s="67" t="s">
        <v>66</v>
      </c>
      <c r="AP545" s="489">
        <v>6000000</v>
      </c>
      <c r="AQ545" s="67" t="s">
        <v>94</v>
      </c>
      <c r="AR545" s="74">
        <v>0</v>
      </c>
      <c r="AS545" s="457" t="s">
        <v>74</v>
      </c>
      <c r="AT545" s="496">
        <f t="shared" si="38"/>
        <v>4000000</v>
      </c>
      <c r="AU545" s="203">
        <v>2000000</v>
      </c>
      <c r="AV545" s="83">
        <f t="shared" si="39"/>
        <v>0.66666666666666663</v>
      </c>
      <c r="AW545" s="457" t="s">
        <v>74</v>
      </c>
      <c r="AX545" s="74" t="s">
        <v>95</v>
      </c>
      <c r="AY545" s="452" t="s">
        <v>4137</v>
      </c>
      <c r="AZ545" s="68" t="s">
        <v>66</v>
      </c>
      <c r="BA545" s="68" t="s">
        <v>239</v>
      </c>
    </row>
    <row r="546" spans="2:53" s="207" customFormat="1" ht="14.25" customHeight="1" x14ac:dyDescent="0.25">
      <c r="B546" s="68">
        <v>2024</v>
      </c>
      <c r="C546" s="68">
        <v>891780111</v>
      </c>
      <c r="D546" s="88" t="s">
        <v>64</v>
      </c>
      <c r="E546" s="74" t="s">
        <v>4138</v>
      </c>
      <c r="F546" s="188" t="s">
        <v>4139</v>
      </c>
      <c r="G546" s="67">
        <v>0</v>
      </c>
      <c r="H546" s="67" t="s">
        <v>72</v>
      </c>
      <c r="I546" s="68" t="s">
        <v>723</v>
      </c>
      <c r="J546" s="74" t="s">
        <v>4140</v>
      </c>
      <c r="K546" s="463">
        <v>4729296</v>
      </c>
      <c r="L546" s="68" t="s">
        <v>67</v>
      </c>
      <c r="M546" s="453" t="s">
        <v>1897</v>
      </c>
      <c r="N546" s="453" t="s">
        <v>4141</v>
      </c>
      <c r="O546" s="454">
        <v>1665</v>
      </c>
      <c r="P546" s="467">
        <v>45495</v>
      </c>
      <c r="Q546" s="463">
        <v>80000000</v>
      </c>
      <c r="R546" s="455">
        <v>45524</v>
      </c>
      <c r="S546" s="203">
        <f t="shared" si="40"/>
        <v>4729296</v>
      </c>
      <c r="T546" s="67" t="s">
        <v>66</v>
      </c>
      <c r="U546" s="316">
        <v>72220242</v>
      </c>
      <c r="V546" s="72" t="s">
        <v>1898</v>
      </c>
      <c r="W546" s="455">
        <v>45524</v>
      </c>
      <c r="X546" s="455">
        <v>45524</v>
      </c>
      <c r="Y546" s="456" t="s">
        <v>74</v>
      </c>
      <c r="Z546" s="455">
        <v>45530</v>
      </c>
      <c r="AA546" s="251">
        <f t="shared" si="35"/>
        <v>6</v>
      </c>
      <c r="AB546" s="67">
        <v>0</v>
      </c>
      <c r="AC546" s="75">
        <v>0</v>
      </c>
      <c r="AD546" s="67">
        <v>0</v>
      </c>
      <c r="AE546" s="457" t="s">
        <v>74</v>
      </c>
      <c r="AF546" s="251">
        <f t="shared" si="36"/>
        <v>0</v>
      </c>
      <c r="AG546" s="67">
        <v>0</v>
      </c>
      <c r="AH546" s="67">
        <v>0</v>
      </c>
      <c r="AI546" s="457" t="s">
        <v>74</v>
      </c>
      <c r="AJ546" s="67">
        <v>0</v>
      </c>
      <c r="AK546" s="457" t="s">
        <v>74</v>
      </c>
      <c r="AL546" s="457" t="s">
        <v>74</v>
      </c>
      <c r="AM546" s="188">
        <f t="shared" si="37"/>
        <v>0</v>
      </c>
      <c r="AN546" s="463">
        <f>+K546+AC546-AH546</f>
        <v>4729296</v>
      </c>
      <c r="AO546" s="67" t="s">
        <v>94</v>
      </c>
      <c r="AP546" s="489">
        <v>0</v>
      </c>
      <c r="AQ546" s="67" t="s">
        <v>94</v>
      </c>
      <c r="AR546" s="74">
        <v>0</v>
      </c>
      <c r="AS546" s="457" t="s">
        <v>74</v>
      </c>
      <c r="AT546" s="496">
        <f t="shared" si="38"/>
        <v>4729296</v>
      </c>
      <c r="AU546" s="203">
        <v>0</v>
      </c>
      <c r="AV546" s="83">
        <f t="shared" si="39"/>
        <v>1</v>
      </c>
      <c r="AW546" s="457" t="s">
        <v>74</v>
      </c>
      <c r="AX546" s="74" t="s">
        <v>95</v>
      </c>
      <c r="AY546" s="188" t="s">
        <v>4142</v>
      </c>
      <c r="AZ546" s="68" t="s">
        <v>66</v>
      </c>
      <c r="BA546" s="68" t="s">
        <v>239</v>
      </c>
    </row>
    <row r="547" spans="2:53" s="207" customFormat="1" ht="14.25" customHeight="1" x14ac:dyDescent="0.25">
      <c r="B547" s="68">
        <v>2024</v>
      </c>
      <c r="C547" s="68">
        <v>891780111</v>
      </c>
      <c r="D547" s="88" t="s">
        <v>64</v>
      </c>
      <c r="E547" s="74" t="s">
        <v>4143</v>
      </c>
      <c r="F547" s="188" t="s">
        <v>4144</v>
      </c>
      <c r="G547" s="67">
        <v>0</v>
      </c>
      <c r="H547" s="67" t="s">
        <v>72</v>
      </c>
      <c r="I547" s="68" t="s">
        <v>723</v>
      </c>
      <c r="J547" s="74" t="s">
        <v>4145</v>
      </c>
      <c r="K547" s="463">
        <v>37000000</v>
      </c>
      <c r="L547" s="68" t="s">
        <v>67</v>
      </c>
      <c r="M547" s="453" t="s">
        <v>4146</v>
      </c>
      <c r="N547" s="453" t="s">
        <v>4147</v>
      </c>
      <c r="O547" s="454">
        <v>1924</v>
      </c>
      <c r="P547" s="455">
        <v>45526</v>
      </c>
      <c r="Q547" s="463">
        <v>98750000</v>
      </c>
      <c r="R547" s="455">
        <v>45531</v>
      </c>
      <c r="S547" s="203">
        <f t="shared" si="40"/>
        <v>37000000</v>
      </c>
      <c r="T547" s="67" t="s">
        <v>66</v>
      </c>
      <c r="U547" s="86">
        <v>36722505</v>
      </c>
      <c r="V547" s="72" t="s">
        <v>4148</v>
      </c>
      <c r="W547" s="455">
        <v>45531</v>
      </c>
      <c r="X547" s="455">
        <v>45532</v>
      </c>
      <c r="Y547" s="456" t="s">
        <v>74</v>
      </c>
      <c r="Z547" s="455">
        <v>45534</v>
      </c>
      <c r="AA547" s="251">
        <f t="shared" si="35"/>
        <v>2</v>
      </c>
      <c r="AB547" s="67">
        <v>0</v>
      </c>
      <c r="AC547" s="75">
        <v>0</v>
      </c>
      <c r="AD547" s="67">
        <v>0</v>
      </c>
      <c r="AE547" s="457" t="s">
        <v>74</v>
      </c>
      <c r="AF547" s="251">
        <f t="shared" si="36"/>
        <v>0</v>
      </c>
      <c r="AG547" s="67">
        <v>0</v>
      </c>
      <c r="AH547" s="67">
        <v>0</v>
      </c>
      <c r="AI547" s="457" t="s">
        <v>74</v>
      </c>
      <c r="AJ547" s="67">
        <v>0</v>
      </c>
      <c r="AK547" s="457" t="s">
        <v>74</v>
      </c>
      <c r="AL547" s="457" t="s">
        <v>74</v>
      </c>
      <c r="AM547" s="188">
        <f t="shared" si="37"/>
        <v>0</v>
      </c>
      <c r="AN547" s="463">
        <f>+K547+AC547-AH547</f>
        <v>37000000</v>
      </c>
      <c r="AO547" s="67" t="s">
        <v>94</v>
      </c>
      <c r="AP547" s="489">
        <v>0</v>
      </c>
      <c r="AQ547" s="67" t="s">
        <v>94</v>
      </c>
      <c r="AR547" s="74">
        <v>0</v>
      </c>
      <c r="AS547" s="457" t="s">
        <v>74</v>
      </c>
      <c r="AT547" s="496">
        <f t="shared" si="38"/>
        <v>37000000</v>
      </c>
      <c r="AU547" s="203">
        <v>0</v>
      </c>
      <c r="AV547" s="83">
        <f t="shared" si="39"/>
        <v>1</v>
      </c>
      <c r="AW547" s="457" t="s">
        <v>74</v>
      </c>
      <c r="AX547" s="74" t="s">
        <v>80</v>
      </c>
      <c r="AY547" s="452" t="s">
        <v>4149</v>
      </c>
      <c r="AZ547" s="68" t="s">
        <v>66</v>
      </c>
      <c r="BA547" s="68" t="s">
        <v>239</v>
      </c>
    </row>
    <row r="548" spans="2:53" s="207" customFormat="1" ht="14.25" customHeight="1" x14ac:dyDescent="0.25">
      <c r="B548" s="68">
        <v>2024</v>
      </c>
      <c r="C548" s="68">
        <v>891780111</v>
      </c>
      <c r="D548" s="88" t="s">
        <v>64</v>
      </c>
      <c r="E548" s="74" t="s">
        <v>4150</v>
      </c>
      <c r="F548" s="188" t="s">
        <v>4151</v>
      </c>
      <c r="G548" s="67">
        <v>0</v>
      </c>
      <c r="H548" s="67" t="s">
        <v>72</v>
      </c>
      <c r="I548" s="68" t="s">
        <v>723</v>
      </c>
      <c r="J548" s="74" t="s">
        <v>4152</v>
      </c>
      <c r="K548" s="463">
        <v>7676600</v>
      </c>
      <c r="L548" s="68" t="s">
        <v>67</v>
      </c>
      <c r="M548" s="453" t="s">
        <v>801</v>
      </c>
      <c r="N548" s="453" t="s">
        <v>4153</v>
      </c>
      <c r="O548" s="454">
        <v>1924</v>
      </c>
      <c r="P548" s="455">
        <v>45526</v>
      </c>
      <c r="Q548" s="463">
        <v>98750000</v>
      </c>
      <c r="R548" s="455">
        <v>45531</v>
      </c>
      <c r="S548" s="203">
        <f t="shared" si="40"/>
        <v>7676600</v>
      </c>
      <c r="T548" s="67" t="s">
        <v>66</v>
      </c>
      <c r="U548" s="86">
        <v>36722505</v>
      </c>
      <c r="V548" s="72" t="s">
        <v>4148</v>
      </c>
      <c r="W548" s="455">
        <v>45531</v>
      </c>
      <c r="X548" s="455">
        <v>45532</v>
      </c>
      <c r="Y548" s="456" t="s">
        <v>74</v>
      </c>
      <c r="Z548" s="455">
        <v>45536</v>
      </c>
      <c r="AA548" s="251">
        <f t="shared" si="35"/>
        <v>4</v>
      </c>
      <c r="AB548" s="67">
        <v>0</v>
      </c>
      <c r="AC548" s="75">
        <v>0</v>
      </c>
      <c r="AD548" s="67">
        <v>0</v>
      </c>
      <c r="AE548" s="457" t="s">
        <v>74</v>
      </c>
      <c r="AF548" s="251">
        <f t="shared" si="36"/>
        <v>0</v>
      </c>
      <c r="AG548" s="67">
        <v>0</v>
      </c>
      <c r="AH548" s="67">
        <v>0</v>
      </c>
      <c r="AI548" s="457" t="s">
        <v>74</v>
      </c>
      <c r="AJ548" s="67">
        <v>0</v>
      </c>
      <c r="AK548" s="457" t="s">
        <v>74</v>
      </c>
      <c r="AL548" s="457" t="s">
        <v>74</v>
      </c>
      <c r="AM548" s="188">
        <f t="shared" si="37"/>
        <v>0</v>
      </c>
      <c r="AN548" s="463">
        <f>+K548+AC548-AH548</f>
        <v>7676600</v>
      </c>
      <c r="AO548" s="67" t="s">
        <v>94</v>
      </c>
      <c r="AP548" s="489">
        <v>0</v>
      </c>
      <c r="AQ548" s="67" t="s">
        <v>94</v>
      </c>
      <c r="AR548" s="74">
        <v>0</v>
      </c>
      <c r="AS548" s="457" t="s">
        <v>74</v>
      </c>
      <c r="AT548" s="496">
        <f t="shared" si="38"/>
        <v>7676600</v>
      </c>
      <c r="AU548" s="203">
        <v>0</v>
      </c>
      <c r="AV548" s="83">
        <f t="shared" si="39"/>
        <v>1</v>
      </c>
      <c r="AW548" s="457" t="s">
        <v>74</v>
      </c>
      <c r="AX548" s="74" t="s">
        <v>95</v>
      </c>
      <c r="AY548" s="452" t="s">
        <v>4154</v>
      </c>
      <c r="AZ548" s="68" t="s">
        <v>66</v>
      </c>
      <c r="BA548" s="68" t="s">
        <v>239</v>
      </c>
    </row>
    <row r="549" spans="2:53" s="207" customFormat="1" ht="14.25" customHeight="1" x14ac:dyDescent="0.25">
      <c r="B549" s="68">
        <v>2024</v>
      </c>
      <c r="C549" s="68">
        <v>891780111</v>
      </c>
      <c r="D549" s="88" t="s">
        <v>64</v>
      </c>
      <c r="E549" s="74" t="s">
        <v>4155</v>
      </c>
      <c r="F549" s="188" t="s">
        <v>4156</v>
      </c>
      <c r="G549" s="67">
        <v>0</v>
      </c>
      <c r="H549" s="67" t="s">
        <v>72</v>
      </c>
      <c r="I549" s="68" t="s">
        <v>723</v>
      </c>
      <c r="J549" s="74" t="s">
        <v>4157</v>
      </c>
      <c r="K549" s="463">
        <v>32844000</v>
      </c>
      <c r="L549" s="68" t="s">
        <v>67</v>
      </c>
      <c r="M549" s="453" t="s">
        <v>3976</v>
      </c>
      <c r="N549" s="453" t="s">
        <v>4158</v>
      </c>
      <c r="O549" s="454">
        <v>1669</v>
      </c>
      <c r="P549" s="455">
        <v>45496</v>
      </c>
      <c r="Q549" s="463">
        <v>100000000</v>
      </c>
      <c r="R549" s="455">
        <v>45531</v>
      </c>
      <c r="S549" s="203">
        <f t="shared" si="40"/>
        <v>32844000</v>
      </c>
      <c r="T549" s="67" t="s">
        <v>66</v>
      </c>
      <c r="U549" s="316">
        <v>36669284</v>
      </c>
      <c r="V549" s="72" t="s">
        <v>1569</v>
      </c>
      <c r="W549" s="455">
        <v>45531</v>
      </c>
      <c r="X549" s="455">
        <v>45532</v>
      </c>
      <c r="Y549" s="456" t="s">
        <v>74</v>
      </c>
      <c r="Z549" s="455">
        <v>45532</v>
      </c>
      <c r="AA549" s="251">
        <f t="shared" si="35"/>
        <v>0</v>
      </c>
      <c r="AB549" s="67">
        <v>0</v>
      </c>
      <c r="AC549" s="75">
        <v>0</v>
      </c>
      <c r="AD549" s="67">
        <v>0</v>
      </c>
      <c r="AE549" s="457" t="s">
        <v>74</v>
      </c>
      <c r="AF549" s="251">
        <f t="shared" si="36"/>
        <v>0</v>
      </c>
      <c r="AG549" s="67">
        <v>0</v>
      </c>
      <c r="AH549" s="67">
        <v>0</v>
      </c>
      <c r="AI549" s="457" t="s">
        <v>74</v>
      </c>
      <c r="AJ549" s="67">
        <v>0</v>
      </c>
      <c r="AK549" s="457" t="s">
        <v>74</v>
      </c>
      <c r="AL549" s="457" t="s">
        <v>74</v>
      </c>
      <c r="AM549" s="188">
        <f t="shared" si="37"/>
        <v>0</v>
      </c>
      <c r="AN549" s="463">
        <f>+K549+AC549-AH549</f>
        <v>32844000</v>
      </c>
      <c r="AO549" s="67" t="s">
        <v>66</v>
      </c>
      <c r="AP549" s="489">
        <v>32844000</v>
      </c>
      <c r="AQ549" s="67" t="s">
        <v>94</v>
      </c>
      <c r="AR549" s="74">
        <v>0</v>
      </c>
      <c r="AS549" s="457" t="s">
        <v>74</v>
      </c>
      <c r="AT549" s="496">
        <f t="shared" si="38"/>
        <v>32844000</v>
      </c>
      <c r="AU549" s="203">
        <v>0</v>
      </c>
      <c r="AV549" s="83">
        <f t="shared" si="39"/>
        <v>1</v>
      </c>
      <c r="AW549" s="457" t="s">
        <v>74</v>
      </c>
      <c r="AX549" s="74" t="s">
        <v>80</v>
      </c>
      <c r="AY549" s="452" t="s">
        <v>4159</v>
      </c>
      <c r="AZ549" s="68" t="s">
        <v>66</v>
      </c>
      <c r="BA549" s="68" t="s">
        <v>239</v>
      </c>
    </row>
    <row r="550" spans="2:53" s="207" customFormat="1" ht="14.25" customHeight="1" x14ac:dyDescent="0.25">
      <c r="B550" s="68">
        <v>2024</v>
      </c>
      <c r="C550" s="68">
        <v>891780111</v>
      </c>
      <c r="D550" s="88" t="s">
        <v>64</v>
      </c>
      <c r="E550" s="74" t="s">
        <v>4160</v>
      </c>
      <c r="F550" s="188" t="s">
        <v>4161</v>
      </c>
      <c r="G550" s="67">
        <v>0</v>
      </c>
      <c r="H550" s="67" t="s">
        <v>72</v>
      </c>
      <c r="I550" s="68" t="s">
        <v>723</v>
      </c>
      <c r="J550" s="74" t="s">
        <v>4162</v>
      </c>
      <c r="K550" s="463">
        <v>5790000</v>
      </c>
      <c r="L550" s="68" t="s">
        <v>67</v>
      </c>
      <c r="M550" s="453" t="s">
        <v>4163</v>
      </c>
      <c r="N550" s="453" t="s">
        <v>4164</v>
      </c>
      <c r="O550" s="470">
        <v>1924</v>
      </c>
      <c r="P550" s="469">
        <v>45526</v>
      </c>
      <c r="Q550" s="463">
        <v>98750000</v>
      </c>
      <c r="R550" s="469">
        <v>45533</v>
      </c>
      <c r="S550" s="203">
        <f t="shared" si="40"/>
        <v>5790000</v>
      </c>
      <c r="T550" s="67" t="s">
        <v>66</v>
      </c>
      <c r="U550" s="86">
        <v>36722505</v>
      </c>
      <c r="V550" s="72" t="s">
        <v>4064</v>
      </c>
      <c r="W550" s="455">
        <v>45533</v>
      </c>
      <c r="X550" s="455">
        <v>45533</v>
      </c>
      <c r="Y550" s="456" t="s">
        <v>74</v>
      </c>
      <c r="Z550" s="455">
        <v>45535</v>
      </c>
      <c r="AA550" s="251">
        <f t="shared" si="35"/>
        <v>2</v>
      </c>
      <c r="AB550" s="67">
        <v>0</v>
      </c>
      <c r="AC550" s="75">
        <v>0</v>
      </c>
      <c r="AD550" s="67">
        <v>0</v>
      </c>
      <c r="AE550" s="457" t="s">
        <v>74</v>
      </c>
      <c r="AF550" s="251">
        <f t="shared" si="36"/>
        <v>0</v>
      </c>
      <c r="AG550" s="67">
        <v>0</v>
      </c>
      <c r="AH550" s="67">
        <v>0</v>
      </c>
      <c r="AI550" s="457" t="s">
        <v>74</v>
      </c>
      <c r="AJ550" s="67">
        <v>0</v>
      </c>
      <c r="AK550" s="457" t="s">
        <v>74</v>
      </c>
      <c r="AL550" s="457" t="s">
        <v>74</v>
      </c>
      <c r="AM550" s="188">
        <f t="shared" si="37"/>
        <v>0</v>
      </c>
      <c r="AN550" s="463">
        <f>+K550+AC550-AH550</f>
        <v>5790000</v>
      </c>
      <c r="AO550" s="67" t="s">
        <v>94</v>
      </c>
      <c r="AP550" s="489">
        <v>0</v>
      </c>
      <c r="AQ550" s="67" t="s">
        <v>94</v>
      </c>
      <c r="AR550" s="74">
        <v>0</v>
      </c>
      <c r="AS550" s="457" t="s">
        <v>74</v>
      </c>
      <c r="AT550" s="496">
        <f t="shared" si="38"/>
        <v>5790000</v>
      </c>
      <c r="AU550" s="203">
        <v>0</v>
      </c>
      <c r="AV550" s="83">
        <f t="shared" si="39"/>
        <v>1</v>
      </c>
      <c r="AW550" s="457" t="s">
        <v>74</v>
      </c>
      <c r="AX550" s="74" t="s">
        <v>80</v>
      </c>
      <c r="AY550" s="452" t="s">
        <v>4165</v>
      </c>
      <c r="AZ550" s="68" t="s">
        <v>66</v>
      </c>
      <c r="BA550" s="68" t="s">
        <v>239</v>
      </c>
    </row>
    <row r="551" spans="2:53" s="207" customFormat="1" ht="14.25" customHeight="1" x14ac:dyDescent="0.25">
      <c r="B551" s="68">
        <v>2024</v>
      </c>
      <c r="C551" s="68">
        <v>891780111</v>
      </c>
      <c r="D551" s="88" t="s">
        <v>64</v>
      </c>
      <c r="E551" s="74" t="s">
        <v>4166</v>
      </c>
      <c r="F551" s="71" t="s">
        <v>4167</v>
      </c>
      <c r="G551" s="67">
        <v>0</v>
      </c>
      <c r="H551" s="67" t="s">
        <v>72</v>
      </c>
      <c r="I551" s="68" t="s">
        <v>723</v>
      </c>
      <c r="J551" s="74" t="s">
        <v>4168</v>
      </c>
      <c r="K551" s="86">
        <v>5339475</v>
      </c>
      <c r="L551" s="68" t="s">
        <v>67</v>
      </c>
      <c r="M551" s="72" t="s">
        <v>4169</v>
      </c>
      <c r="N551" s="188">
        <v>900845290</v>
      </c>
      <c r="O551" s="454">
        <v>547</v>
      </c>
      <c r="P551" s="455">
        <v>45355</v>
      </c>
      <c r="Q551" s="203">
        <v>1171788134</v>
      </c>
      <c r="R551" s="455">
        <v>45539</v>
      </c>
      <c r="S551" s="203">
        <f t="shared" si="40"/>
        <v>5339475</v>
      </c>
      <c r="T551" s="67" t="s">
        <v>66</v>
      </c>
      <c r="U551" s="86">
        <v>5056184</v>
      </c>
      <c r="V551" s="72" t="s">
        <v>1765</v>
      </c>
      <c r="W551" s="455">
        <v>45539</v>
      </c>
      <c r="X551" s="455">
        <v>45561</v>
      </c>
      <c r="Y551" s="456" t="s">
        <v>74</v>
      </c>
      <c r="Z551" s="455">
        <v>45563</v>
      </c>
      <c r="AA551" s="251">
        <f t="shared" si="35"/>
        <v>2</v>
      </c>
      <c r="AB551" s="67">
        <v>0</v>
      </c>
      <c r="AC551" s="75">
        <v>0</v>
      </c>
      <c r="AD551" s="67">
        <v>0</v>
      </c>
      <c r="AE551" s="457" t="s">
        <v>74</v>
      </c>
      <c r="AF551" s="251">
        <f t="shared" si="36"/>
        <v>0</v>
      </c>
      <c r="AG551" s="67">
        <v>0</v>
      </c>
      <c r="AH551" s="67">
        <v>0</v>
      </c>
      <c r="AI551" s="457" t="s">
        <v>74</v>
      </c>
      <c r="AJ551" s="67">
        <v>0</v>
      </c>
      <c r="AK551" s="457" t="s">
        <v>74</v>
      </c>
      <c r="AL551" s="457" t="s">
        <v>74</v>
      </c>
      <c r="AM551" s="188">
        <f t="shared" si="37"/>
        <v>0</v>
      </c>
      <c r="AN551" s="463">
        <f>+K551+AC551-AH551</f>
        <v>5339475</v>
      </c>
      <c r="AO551" s="67" t="s">
        <v>94</v>
      </c>
      <c r="AP551" s="489">
        <v>0</v>
      </c>
      <c r="AQ551" s="67" t="s">
        <v>94</v>
      </c>
      <c r="AR551" s="74">
        <v>0</v>
      </c>
      <c r="AS551" s="457" t="s">
        <v>74</v>
      </c>
      <c r="AT551" s="496">
        <f t="shared" si="38"/>
        <v>5339475</v>
      </c>
      <c r="AU551" s="203">
        <v>0</v>
      </c>
      <c r="AV551" s="83">
        <f t="shared" si="39"/>
        <v>1</v>
      </c>
      <c r="AW551" s="457" t="s">
        <v>74</v>
      </c>
      <c r="AX551" s="74" t="s">
        <v>95</v>
      </c>
      <c r="AY551" s="471" t="s">
        <v>4170</v>
      </c>
      <c r="AZ551" s="68" t="s">
        <v>66</v>
      </c>
      <c r="BA551" s="68" t="s">
        <v>239</v>
      </c>
    </row>
    <row r="552" spans="2:53" s="207" customFormat="1" ht="14.25" customHeight="1" x14ac:dyDescent="0.25">
      <c r="B552" s="68">
        <v>2024</v>
      </c>
      <c r="C552" s="68">
        <v>891780111</v>
      </c>
      <c r="D552" s="88" t="s">
        <v>64</v>
      </c>
      <c r="E552" s="74" t="s">
        <v>4171</v>
      </c>
      <c r="F552" s="332" t="s">
        <v>4172</v>
      </c>
      <c r="G552" s="67">
        <v>0</v>
      </c>
      <c r="H552" s="67" t="s">
        <v>72</v>
      </c>
      <c r="I552" s="68" t="s">
        <v>723</v>
      </c>
      <c r="J552" s="74" t="s">
        <v>4173</v>
      </c>
      <c r="K552" s="86">
        <v>69817542</v>
      </c>
      <c r="L552" s="68" t="s">
        <v>67</v>
      </c>
      <c r="M552" s="71" t="s">
        <v>4174</v>
      </c>
      <c r="N552" s="188">
        <v>900692909</v>
      </c>
      <c r="O552" s="251">
        <v>2024</v>
      </c>
      <c r="P552" s="461">
        <v>45534</v>
      </c>
      <c r="Q552" s="203">
        <v>100000000</v>
      </c>
      <c r="R552" s="461">
        <v>45540</v>
      </c>
      <c r="S552" s="203">
        <f t="shared" si="40"/>
        <v>69817542</v>
      </c>
      <c r="T552" s="67" t="s">
        <v>66</v>
      </c>
      <c r="U552" s="316">
        <v>36669284</v>
      </c>
      <c r="V552" s="72" t="s">
        <v>1569</v>
      </c>
      <c r="W552" s="455">
        <v>45540</v>
      </c>
      <c r="X552" s="455">
        <v>45548</v>
      </c>
      <c r="Y552" s="456" t="s">
        <v>74</v>
      </c>
      <c r="Z552" s="455">
        <v>45548</v>
      </c>
      <c r="AA552" s="251">
        <f t="shared" si="35"/>
        <v>0</v>
      </c>
      <c r="AB552" s="67">
        <v>0</v>
      </c>
      <c r="AC552" s="75">
        <v>0</v>
      </c>
      <c r="AD552" s="67">
        <v>0</v>
      </c>
      <c r="AE552" s="457" t="s">
        <v>74</v>
      </c>
      <c r="AF552" s="251">
        <f t="shared" si="36"/>
        <v>0</v>
      </c>
      <c r="AG552" s="67">
        <v>0</v>
      </c>
      <c r="AH552" s="67">
        <v>0</v>
      </c>
      <c r="AI552" s="457" t="s">
        <v>74</v>
      </c>
      <c r="AJ552" s="67">
        <v>0</v>
      </c>
      <c r="AK552" s="457" t="s">
        <v>74</v>
      </c>
      <c r="AL552" s="457" t="s">
        <v>74</v>
      </c>
      <c r="AM552" s="188">
        <f t="shared" si="37"/>
        <v>0</v>
      </c>
      <c r="AN552" s="463">
        <f>+K552+AC552-AH552</f>
        <v>69817542</v>
      </c>
      <c r="AO552" s="67" t="s">
        <v>66</v>
      </c>
      <c r="AP552" s="489">
        <v>69817542</v>
      </c>
      <c r="AQ552" s="67" t="s">
        <v>94</v>
      </c>
      <c r="AR552" s="74">
        <v>0</v>
      </c>
      <c r="AS552" s="457" t="s">
        <v>74</v>
      </c>
      <c r="AT552" s="496">
        <f t="shared" si="38"/>
        <v>69817542</v>
      </c>
      <c r="AU552" s="203">
        <v>0</v>
      </c>
      <c r="AV552" s="83">
        <f t="shared" si="39"/>
        <v>1</v>
      </c>
      <c r="AW552" s="457" t="s">
        <v>74</v>
      </c>
      <c r="AX552" s="74" t="s">
        <v>80</v>
      </c>
      <c r="AY552" s="332" t="s">
        <v>4175</v>
      </c>
      <c r="AZ552" s="68" t="s">
        <v>66</v>
      </c>
      <c r="BA552" s="68" t="s">
        <v>239</v>
      </c>
    </row>
    <row r="553" spans="2:53" s="207" customFormat="1" ht="14.25" customHeight="1" x14ac:dyDescent="0.25">
      <c r="B553" s="68">
        <v>2024</v>
      </c>
      <c r="C553" s="68">
        <v>891780111</v>
      </c>
      <c r="D553" s="88" t="s">
        <v>64</v>
      </c>
      <c r="E553" s="74" t="s">
        <v>4176</v>
      </c>
      <c r="F553" s="332" t="s">
        <v>4177</v>
      </c>
      <c r="G553" s="67">
        <v>0</v>
      </c>
      <c r="H553" s="67" t="s">
        <v>72</v>
      </c>
      <c r="I553" s="68" t="s">
        <v>723</v>
      </c>
      <c r="J553" s="74" t="s">
        <v>4178</v>
      </c>
      <c r="K553" s="86">
        <v>5286634</v>
      </c>
      <c r="L553" s="68" t="s">
        <v>67</v>
      </c>
      <c r="M553" s="72" t="s">
        <v>4179</v>
      </c>
      <c r="N553" s="459">
        <v>900588713</v>
      </c>
      <c r="O553" s="454">
        <v>2104</v>
      </c>
      <c r="P553" s="455">
        <v>45545</v>
      </c>
      <c r="Q553" s="203">
        <v>10573269</v>
      </c>
      <c r="R553" s="455">
        <v>45546</v>
      </c>
      <c r="S553" s="203">
        <f t="shared" si="40"/>
        <v>5286634</v>
      </c>
      <c r="T553" s="67" t="s">
        <v>66</v>
      </c>
      <c r="U553" s="86">
        <v>631386</v>
      </c>
      <c r="V553" s="72" t="s">
        <v>4180</v>
      </c>
      <c r="W553" s="455">
        <v>45546</v>
      </c>
      <c r="X553" s="455">
        <v>45546</v>
      </c>
      <c r="Y553" s="456" t="s">
        <v>74</v>
      </c>
      <c r="Z553" s="455">
        <v>45548</v>
      </c>
      <c r="AA553" s="251">
        <f t="shared" si="35"/>
        <v>2</v>
      </c>
      <c r="AB553" s="67">
        <v>0</v>
      </c>
      <c r="AC553" s="75">
        <v>0</v>
      </c>
      <c r="AD553" s="67">
        <v>0</v>
      </c>
      <c r="AE553" s="457" t="s">
        <v>74</v>
      </c>
      <c r="AF553" s="251">
        <f t="shared" si="36"/>
        <v>0</v>
      </c>
      <c r="AG553" s="67">
        <v>0</v>
      </c>
      <c r="AH553" s="67">
        <v>0</v>
      </c>
      <c r="AI553" s="457" t="s">
        <v>74</v>
      </c>
      <c r="AJ553" s="67">
        <v>0</v>
      </c>
      <c r="AK553" s="457" t="s">
        <v>74</v>
      </c>
      <c r="AL553" s="457" t="s">
        <v>74</v>
      </c>
      <c r="AM553" s="188">
        <f t="shared" si="37"/>
        <v>0</v>
      </c>
      <c r="AN553" s="463">
        <f>+K553+AC553-AH553</f>
        <v>5286634</v>
      </c>
      <c r="AO553" s="67" t="s">
        <v>94</v>
      </c>
      <c r="AP553" s="489">
        <v>0</v>
      </c>
      <c r="AQ553" s="67" t="s">
        <v>94</v>
      </c>
      <c r="AR553" s="74">
        <v>0</v>
      </c>
      <c r="AS553" s="457" t="s">
        <v>74</v>
      </c>
      <c r="AT553" s="496">
        <f t="shared" si="38"/>
        <v>5286634</v>
      </c>
      <c r="AU553" s="203">
        <v>0</v>
      </c>
      <c r="AV553" s="83">
        <f t="shared" si="39"/>
        <v>1</v>
      </c>
      <c r="AW553" s="457" t="s">
        <v>74</v>
      </c>
      <c r="AX553" s="74" t="s">
        <v>95</v>
      </c>
      <c r="AY553" s="332" t="s">
        <v>4181</v>
      </c>
      <c r="AZ553" s="68" t="s">
        <v>66</v>
      </c>
      <c r="BA553" s="68" t="s">
        <v>239</v>
      </c>
    </row>
    <row r="554" spans="2:53" s="207" customFormat="1" ht="14.25" customHeight="1" x14ac:dyDescent="0.25">
      <c r="B554" s="68">
        <v>2024</v>
      </c>
      <c r="C554" s="68">
        <v>891780111</v>
      </c>
      <c r="D554" s="88" t="s">
        <v>64</v>
      </c>
      <c r="E554" s="74" t="s">
        <v>4182</v>
      </c>
      <c r="F554" s="332" t="s">
        <v>4183</v>
      </c>
      <c r="G554" s="67">
        <v>0</v>
      </c>
      <c r="H554" s="67" t="s">
        <v>72</v>
      </c>
      <c r="I554" s="68" t="s">
        <v>723</v>
      </c>
      <c r="J554" s="74" t="s">
        <v>4184</v>
      </c>
      <c r="K554" s="86">
        <v>18950000</v>
      </c>
      <c r="L554" s="68" t="s">
        <v>67</v>
      </c>
      <c r="M554" s="72" t="s">
        <v>4185</v>
      </c>
      <c r="N554" s="459">
        <v>800176618</v>
      </c>
      <c r="O554" s="454">
        <v>403</v>
      </c>
      <c r="P554" s="455">
        <v>45341</v>
      </c>
      <c r="Q554" s="203">
        <v>178910000</v>
      </c>
      <c r="R554" s="455">
        <v>45547</v>
      </c>
      <c r="S554" s="203">
        <f t="shared" si="40"/>
        <v>18950000</v>
      </c>
      <c r="T554" s="67" t="s">
        <v>66</v>
      </c>
      <c r="U554" s="86">
        <v>22545553</v>
      </c>
      <c r="V554" s="72" t="s">
        <v>2768</v>
      </c>
      <c r="W554" s="455">
        <v>45547</v>
      </c>
      <c r="X554" s="455">
        <v>45547</v>
      </c>
      <c r="Y554" s="456" t="s">
        <v>74</v>
      </c>
      <c r="Z554" s="455">
        <v>45576</v>
      </c>
      <c r="AA554" s="251">
        <f t="shared" si="35"/>
        <v>29</v>
      </c>
      <c r="AB554" s="67">
        <v>0</v>
      </c>
      <c r="AC554" s="75">
        <v>0</v>
      </c>
      <c r="AD554" s="67">
        <v>0</v>
      </c>
      <c r="AE554" s="457" t="s">
        <v>74</v>
      </c>
      <c r="AF554" s="251">
        <f t="shared" si="36"/>
        <v>0</v>
      </c>
      <c r="AG554" s="67">
        <v>0</v>
      </c>
      <c r="AH554" s="67">
        <v>0</v>
      </c>
      <c r="AI554" s="457" t="s">
        <v>74</v>
      </c>
      <c r="AJ554" s="67">
        <v>0</v>
      </c>
      <c r="AK554" s="457" t="s">
        <v>74</v>
      </c>
      <c r="AL554" s="457" t="s">
        <v>74</v>
      </c>
      <c r="AM554" s="188">
        <f t="shared" si="37"/>
        <v>0</v>
      </c>
      <c r="AN554" s="463">
        <f>+K554+AC554-AH554</f>
        <v>18950000</v>
      </c>
      <c r="AO554" s="67" t="s">
        <v>94</v>
      </c>
      <c r="AP554" s="489">
        <v>0</v>
      </c>
      <c r="AQ554" s="67" t="s">
        <v>94</v>
      </c>
      <c r="AR554" s="74">
        <v>0</v>
      </c>
      <c r="AS554" s="457" t="s">
        <v>74</v>
      </c>
      <c r="AT554" s="496">
        <f t="shared" si="38"/>
        <v>18950000</v>
      </c>
      <c r="AU554" s="203">
        <v>0</v>
      </c>
      <c r="AV554" s="83">
        <f t="shared" si="39"/>
        <v>1</v>
      </c>
      <c r="AW554" s="457" t="s">
        <v>74</v>
      </c>
      <c r="AX554" s="74" t="s">
        <v>95</v>
      </c>
      <c r="AY554" s="332" t="s">
        <v>4186</v>
      </c>
      <c r="AZ554" s="68" t="s">
        <v>66</v>
      </c>
      <c r="BA554" s="68" t="s">
        <v>239</v>
      </c>
    </row>
    <row r="555" spans="2:53" s="207" customFormat="1" ht="14.25" customHeight="1" x14ac:dyDescent="0.25">
      <c r="B555" s="68">
        <v>2024</v>
      </c>
      <c r="C555" s="68">
        <v>891780111</v>
      </c>
      <c r="D555" s="88" t="s">
        <v>64</v>
      </c>
      <c r="E555" s="74" t="s">
        <v>4187</v>
      </c>
      <c r="F555" s="332" t="s">
        <v>4188</v>
      </c>
      <c r="G555" s="67">
        <v>0</v>
      </c>
      <c r="H555" s="67" t="s">
        <v>72</v>
      </c>
      <c r="I555" s="68" t="s">
        <v>723</v>
      </c>
      <c r="J555" s="74" t="s">
        <v>4189</v>
      </c>
      <c r="K555" s="86">
        <v>6000000</v>
      </c>
      <c r="L555" s="68" t="s">
        <v>67</v>
      </c>
      <c r="M555" s="72" t="s">
        <v>4190</v>
      </c>
      <c r="N555" s="459">
        <v>1084737156</v>
      </c>
      <c r="O555" s="454">
        <v>1722</v>
      </c>
      <c r="P555" s="455">
        <v>45498</v>
      </c>
      <c r="Q555" s="203">
        <v>38543045</v>
      </c>
      <c r="R555" s="455">
        <v>45548</v>
      </c>
      <c r="S555" s="203">
        <f t="shared" si="40"/>
        <v>6000000</v>
      </c>
      <c r="T555" s="67" t="s">
        <v>66</v>
      </c>
      <c r="U555" s="86">
        <v>32770239</v>
      </c>
      <c r="V555" s="72" t="s">
        <v>1944</v>
      </c>
      <c r="W555" s="455">
        <v>45548</v>
      </c>
      <c r="X555" s="455">
        <v>45548</v>
      </c>
      <c r="Y555" s="456" t="s">
        <v>74</v>
      </c>
      <c r="Z555" s="455">
        <v>45577</v>
      </c>
      <c r="AA555" s="251">
        <f t="shared" si="35"/>
        <v>29</v>
      </c>
      <c r="AB555" s="67">
        <v>0</v>
      </c>
      <c r="AC555" s="75">
        <v>0</v>
      </c>
      <c r="AD555" s="67">
        <v>0</v>
      </c>
      <c r="AE555" s="457" t="s">
        <v>74</v>
      </c>
      <c r="AF555" s="251">
        <f t="shared" si="36"/>
        <v>0</v>
      </c>
      <c r="AG555" s="67">
        <v>0</v>
      </c>
      <c r="AH555" s="67">
        <v>0</v>
      </c>
      <c r="AI555" s="457" t="s">
        <v>74</v>
      </c>
      <c r="AJ555" s="67">
        <v>0</v>
      </c>
      <c r="AK555" s="457" t="s">
        <v>74</v>
      </c>
      <c r="AL555" s="457" t="s">
        <v>74</v>
      </c>
      <c r="AM555" s="188">
        <f t="shared" si="37"/>
        <v>0</v>
      </c>
      <c r="AN555" s="463">
        <f>+K555+AC555-AH555</f>
        <v>6000000</v>
      </c>
      <c r="AO555" s="67" t="s">
        <v>66</v>
      </c>
      <c r="AP555" s="489">
        <v>6000000</v>
      </c>
      <c r="AQ555" s="67" t="s">
        <v>94</v>
      </c>
      <c r="AR555" s="74">
        <v>0</v>
      </c>
      <c r="AS555" s="457" t="s">
        <v>74</v>
      </c>
      <c r="AT555" s="496">
        <f t="shared" si="38"/>
        <v>6000000</v>
      </c>
      <c r="AU555" s="203">
        <v>0</v>
      </c>
      <c r="AV555" s="83">
        <f t="shared" si="39"/>
        <v>1</v>
      </c>
      <c r="AW555" s="457" t="s">
        <v>74</v>
      </c>
      <c r="AX555" s="74" t="s">
        <v>95</v>
      </c>
      <c r="AY555" s="332" t="s">
        <v>4191</v>
      </c>
      <c r="AZ555" s="68" t="s">
        <v>66</v>
      </c>
      <c r="BA555" s="68" t="s">
        <v>239</v>
      </c>
    </row>
    <row r="556" spans="2:53" s="207" customFormat="1" ht="14.25" customHeight="1" x14ac:dyDescent="0.25">
      <c r="B556" s="68">
        <v>2024</v>
      </c>
      <c r="C556" s="68">
        <v>891780111</v>
      </c>
      <c r="D556" s="88" t="s">
        <v>64</v>
      </c>
      <c r="E556" s="74" t="s">
        <v>4192</v>
      </c>
      <c r="F556" s="332" t="s">
        <v>4193</v>
      </c>
      <c r="G556" s="67">
        <v>0</v>
      </c>
      <c r="H556" s="67" t="s">
        <v>72</v>
      </c>
      <c r="I556" s="68" t="s">
        <v>723</v>
      </c>
      <c r="J556" s="74" t="s">
        <v>4194</v>
      </c>
      <c r="K556" s="86">
        <v>12000000</v>
      </c>
      <c r="L556" s="68" t="s">
        <v>67</v>
      </c>
      <c r="M556" s="72" t="s">
        <v>4195</v>
      </c>
      <c r="N556" s="459">
        <v>1151937991</v>
      </c>
      <c r="O556" s="454">
        <v>1867</v>
      </c>
      <c r="P556" s="455">
        <v>45518</v>
      </c>
      <c r="Q556" s="203">
        <v>41300000</v>
      </c>
      <c r="R556" s="455">
        <v>45548</v>
      </c>
      <c r="S556" s="203">
        <f t="shared" si="40"/>
        <v>12000000</v>
      </c>
      <c r="T556" s="67" t="s">
        <v>66</v>
      </c>
      <c r="U556" s="86">
        <v>1144134723</v>
      </c>
      <c r="V556" s="72" t="s">
        <v>2119</v>
      </c>
      <c r="W556" s="455">
        <v>45548</v>
      </c>
      <c r="X556" s="455">
        <v>45548</v>
      </c>
      <c r="Y556" s="456" t="s">
        <v>74</v>
      </c>
      <c r="Z556" s="455">
        <v>45669</v>
      </c>
      <c r="AA556" s="251">
        <f t="shared" si="35"/>
        <v>121</v>
      </c>
      <c r="AB556" s="67">
        <v>0</v>
      </c>
      <c r="AC556" s="75">
        <v>0</v>
      </c>
      <c r="AD556" s="67">
        <v>0</v>
      </c>
      <c r="AE556" s="457" t="s">
        <v>74</v>
      </c>
      <c r="AF556" s="251">
        <f t="shared" si="36"/>
        <v>0</v>
      </c>
      <c r="AG556" s="67">
        <v>0</v>
      </c>
      <c r="AH556" s="67">
        <v>0</v>
      </c>
      <c r="AI556" s="457" t="s">
        <v>74</v>
      </c>
      <c r="AJ556" s="67">
        <v>0</v>
      </c>
      <c r="AK556" s="457" t="s">
        <v>74</v>
      </c>
      <c r="AL556" s="457" t="s">
        <v>74</v>
      </c>
      <c r="AM556" s="188">
        <f t="shared" si="37"/>
        <v>0</v>
      </c>
      <c r="AN556" s="463">
        <f>+K556+AC556-AH556</f>
        <v>12000000</v>
      </c>
      <c r="AO556" s="67" t="s">
        <v>66</v>
      </c>
      <c r="AP556" s="489">
        <v>12000000</v>
      </c>
      <c r="AQ556" s="67" t="s">
        <v>94</v>
      </c>
      <c r="AR556" s="74">
        <v>0</v>
      </c>
      <c r="AS556" s="457" t="s">
        <v>74</v>
      </c>
      <c r="AT556" s="496">
        <f t="shared" si="38"/>
        <v>3000000</v>
      </c>
      <c r="AU556" s="203">
        <v>9000000</v>
      </c>
      <c r="AV556" s="83">
        <f t="shared" si="39"/>
        <v>0.25</v>
      </c>
      <c r="AW556" s="457" t="s">
        <v>74</v>
      </c>
      <c r="AX556" s="74" t="s">
        <v>95</v>
      </c>
      <c r="AY556" s="332" t="s">
        <v>4196</v>
      </c>
      <c r="AZ556" s="68" t="s">
        <v>66</v>
      </c>
      <c r="BA556" s="68" t="s">
        <v>239</v>
      </c>
    </row>
    <row r="557" spans="2:53" s="207" customFormat="1" ht="14.25" customHeight="1" x14ac:dyDescent="0.25">
      <c r="B557" s="68">
        <v>2024</v>
      </c>
      <c r="C557" s="68">
        <v>891780111</v>
      </c>
      <c r="D557" s="88" t="s">
        <v>64</v>
      </c>
      <c r="E557" s="74" t="s">
        <v>4197</v>
      </c>
      <c r="F557" s="332" t="s">
        <v>4198</v>
      </c>
      <c r="G557" s="67">
        <v>0</v>
      </c>
      <c r="H557" s="67" t="s">
        <v>72</v>
      </c>
      <c r="I557" s="68" t="s">
        <v>723</v>
      </c>
      <c r="J557" s="74" t="s">
        <v>4199</v>
      </c>
      <c r="K557" s="86">
        <v>71000000</v>
      </c>
      <c r="L557" s="68" t="s">
        <v>67</v>
      </c>
      <c r="M557" s="72" t="s">
        <v>4185</v>
      </c>
      <c r="N557" s="459">
        <v>800176618</v>
      </c>
      <c r="O557" s="454">
        <v>2108</v>
      </c>
      <c r="P557" s="455">
        <v>45545</v>
      </c>
      <c r="Q557" s="203">
        <v>71000000</v>
      </c>
      <c r="R557" s="455">
        <v>45551</v>
      </c>
      <c r="S557" s="203">
        <f t="shared" si="40"/>
        <v>71000000</v>
      </c>
      <c r="T557" s="67" t="s">
        <v>66</v>
      </c>
      <c r="U557" s="86">
        <v>85155551</v>
      </c>
      <c r="V557" s="72" t="s">
        <v>2149</v>
      </c>
      <c r="W557" s="455">
        <v>45551</v>
      </c>
      <c r="X557" s="455">
        <v>45551</v>
      </c>
      <c r="Y557" s="456" t="s">
        <v>74</v>
      </c>
      <c r="Z557" s="455">
        <v>45554</v>
      </c>
      <c r="AA557" s="251">
        <f t="shared" si="35"/>
        <v>3</v>
      </c>
      <c r="AB557" s="67">
        <v>0</v>
      </c>
      <c r="AC557" s="75">
        <v>0</v>
      </c>
      <c r="AD557" s="67">
        <v>0</v>
      </c>
      <c r="AE557" s="457" t="s">
        <v>74</v>
      </c>
      <c r="AF557" s="251">
        <f t="shared" si="36"/>
        <v>0</v>
      </c>
      <c r="AG557" s="67">
        <v>0</v>
      </c>
      <c r="AH557" s="67">
        <v>0</v>
      </c>
      <c r="AI557" s="457" t="s">
        <v>74</v>
      </c>
      <c r="AJ557" s="67">
        <v>0</v>
      </c>
      <c r="AK557" s="457" t="s">
        <v>74</v>
      </c>
      <c r="AL557" s="457" t="s">
        <v>74</v>
      </c>
      <c r="AM557" s="188">
        <f t="shared" si="37"/>
        <v>0</v>
      </c>
      <c r="AN557" s="463">
        <f>+K557+AC557-AH557</f>
        <v>71000000</v>
      </c>
      <c r="AO557" s="67" t="s">
        <v>66</v>
      </c>
      <c r="AP557" s="489">
        <v>71000000</v>
      </c>
      <c r="AQ557" s="67" t="s">
        <v>94</v>
      </c>
      <c r="AR557" s="74">
        <v>0</v>
      </c>
      <c r="AS557" s="457" t="s">
        <v>74</v>
      </c>
      <c r="AT557" s="496">
        <f t="shared" si="38"/>
        <v>0</v>
      </c>
      <c r="AU557" s="203">
        <v>71000000</v>
      </c>
      <c r="AV557" s="83">
        <f t="shared" si="39"/>
        <v>0</v>
      </c>
      <c r="AW557" s="457" t="s">
        <v>74</v>
      </c>
      <c r="AX557" s="74" t="s">
        <v>95</v>
      </c>
      <c r="AY557" s="332" t="s">
        <v>4200</v>
      </c>
      <c r="AZ557" s="68" t="s">
        <v>66</v>
      </c>
      <c r="BA557" s="68" t="s">
        <v>239</v>
      </c>
    </row>
    <row r="558" spans="2:53" s="207" customFormat="1" ht="14.25" customHeight="1" x14ac:dyDescent="0.25">
      <c r="B558" s="68">
        <v>2024</v>
      </c>
      <c r="C558" s="68">
        <v>891780111</v>
      </c>
      <c r="D558" s="88" t="s">
        <v>64</v>
      </c>
      <c r="E558" s="74" t="s">
        <v>4201</v>
      </c>
      <c r="F558" s="71" t="s">
        <v>4202</v>
      </c>
      <c r="G558" s="67">
        <v>0</v>
      </c>
      <c r="H558" s="67" t="s">
        <v>72</v>
      </c>
      <c r="I558" s="68" t="s">
        <v>723</v>
      </c>
      <c r="J558" s="74" t="s">
        <v>4203</v>
      </c>
      <c r="K558" s="86">
        <v>3797766</v>
      </c>
      <c r="L558" s="68" t="s">
        <v>67</v>
      </c>
      <c r="M558" s="72" t="s">
        <v>4185</v>
      </c>
      <c r="N558" s="459">
        <v>800176618</v>
      </c>
      <c r="O558" s="454">
        <v>428</v>
      </c>
      <c r="P558" s="455">
        <v>45343</v>
      </c>
      <c r="Q558" s="203">
        <v>299746315</v>
      </c>
      <c r="R558" s="455">
        <v>45567</v>
      </c>
      <c r="S558" s="203">
        <f t="shared" si="40"/>
        <v>3797766</v>
      </c>
      <c r="T558" s="67" t="s">
        <v>66</v>
      </c>
      <c r="U558" s="86">
        <v>51909946</v>
      </c>
      <c r="V558" s="72" t="s">
        <v>1661</v>
      </c>
      <c r="W558" s="455">
        <v>45567</v>
      </c>
      <c r="X558" s="455">
        <v>45567</v>
      </c>
      <c r="Y558" s="456" t="s">
        <v>74</v>
      </c>
      <c r="Z558" s="455">
        <v>45597</v>
      </c>
      <c r="AA558" s="251">
        <f t="shared" si="35"/>
        <v>30</v>
      </c>
      <c r="AB558" s="67">
        <v>0</v>
      </c>
      <c r="AC558" s="75">
        <v>0</v>
      </c>
      <c r="AD558" s="67">
        <v>0</v>
      </c>
      <c r="AE558" s="457" t="s">
        <v>74</v>
      </c>
      <c r="AF558" s="251">
        <f t="shared" si="36"/>
        <v>0</v>
      </c>
      <c r="AG558" s="67">
        <v>0</v>
      </c>
      <c r="AH558" s="67">
        <v>0</v>
      </c>
      <c r="AI558" s="457" t="s">
        <v>74</v>
      </c>
      <c r="AJ558" s="67">
        <v>0</v>
      </c>
      <c r="AK558" s="457" t="s">
        <v>74</v>
      </c>
      <c r="AL558" s="457" t="s">
        <v>74</v>
      </c>
      <c r="AM558" s="188">
        <f t="shared" si="37"/>
        <v>0</v>
      </c>
      <c r="AN558" s="463">
        <f>+K558+AC558-AH558</f>
        <v>3797766</v>
      </c>
      <c r="AO558" s="67" t="s">
        <v>94</v>
      </c>
      <c r="AP558" s="489">
        <v>0</v>
      </c>
      <c r="AQ558" s="67" t="s">
        <v>94</v>
      </c>
      <c r="AR558" s="74">
        <v>0</v>
      </c>
      <c r="AS558" s="457" t="s">
        <v>74</v>
      </c>
      <c r="AT558" s="496">
        <f t="shared" si="38"/>
        <v>0</v>
      </c>
      <c r="AU558" s="203">
        <v>3797766</v>
      </c>
      <c r="AV558" s="83">
        <f t="shared" si="39"/>
        <v>0</v>
      </c>
      <c r="AW558" s="457" t="s">
        <v>74</v>
      </c>
      <c r="AX558" s="74" t="s">
        <v>95</v>
      </c>
      <c r="AY558" s="333" t="s">
        <v>4204</v>
      </c>
      <c r="AZ558" s="68" t="s">
        <v>66</v>
      </c>
      <c r="BA558" s="68" t="s">
        <v>239</v>
      </c>
    </row>
    <row r="559" spans="2:53" s="207" customFormat="1" ht="14.25" customHeight="1" x14ac:dyDescent="0.25">
      <c r="B559" s="68">
        <v>2024</v>
      </c>
      <c r="C559" s="68">
        <v>891780111</v>
      </c>
      <c r="D559" s="88" t="s">
        <v>64</v>
      </c>
      <c r="E559" s="74" t="s">
        <v>4205</v>
      </c>
      <c r="F559" s="71" t="s">
        <v>4206</v>
      </c>
      <c r="G559" s="67">
        <v>0</v>
      </c>
      <c r="H559" s="67" t="s">
        <v>72</v>
      </c>
      <c r="I559" s="68" t="s">
        <v>723</v>
      </c>
      <c r="J559" s="74" t="s">
        <v>4207</v>
      </c>
      <c r="K559" s="86">
        <v>4530000</v>
      </c>
      <c r="L559" s="68" t="s">
        <v>67</v>
      </c>
      <c r="M559" s="72" t="s">
        <v>4208</v>
      </c>
      <c r="N559" s="459">
        <v>890902922</v>
      </c>
      <c r="O559" s="454">
        <v>1751</v>
      </c>
      <c r="P559" s="455">
        <v>45505</v>
      </c>
      <c r="Q559" s="203">
        <v>59548736</v>
      </c>
      <c r="R559" s="455">
        <v>45568</v>
      </c>
      <c r="S559" s="203">
        <f t="shared" si="40"/>
        <v>4530000</v>
      </c>
      <c r="T559" s="67" t="s">
        <v>66</v>
      </c>
      <c r="U559" s="86">
        <v>1128446990</v>
      </c>
      <c r="V559" s="72" t="s">
        <v>4209</v>
      </c>
      <c r="W559" s="455">
        <v>45568</v>
      </c>
      <c r="X559" s="455">
        <v>45568</v>
      </c>
      <c r="Y559" s="456" t="s">
        <v>74</v>
      </c>
      <c r="Z559" s="455">
        <v>45628</v>
      </c>
      <c r="AA559" s="251">
        <f t="shared" si="35"/>
        <v>60</v>
      </c>
      <c r="AB559" s="67">
        <v>0</v>
      </c>
      <c r="AC559" s="75">
        <v>0</v>
      </c>
      <c r="AD559" s="67">
        <v>0</v>
      </c>
      <c r="AE559" s="457" t="s">
        <v>74</v>
      </c>
      <c r="AF559" s="251">
        <f t="shared" si="36"/>
        <v>0</v>
      </c>
      <c r="AG559" s="67">
        <v>0</v>
      </c>
      <c r="AH559" s="67">
        <v>0</v>
      </c>
      <c r="AI559" s="457" t="s">
        <v>74</v>
      </c>
      <c r="AJ559" s="67">
        <v>0</v>
      </c>
      <c r="AK559" s="457" t="s">
        <v>74</v>
      </c>
      <c r="AL559" s="457" t="s">
        <v>74</v>
      </c>
      <c r="AM559" s="188">
        <f t="shared" si="37"/>
        <v>0</v>
      </c>
      <c r="AN559" s="463">
        <f>+K559+AC559-AH559</f>
        <v>4530000</v>
      </c>
      <c r="AO559" s="67" t="s">
        <v>66</v>
      </c>
      <c r="AP559" s="489">
        <v>4530000</v>
      </c>
      <c r="AQ559" s="67" t="s">
        <v>94</v>
      </c>
      <c r="AR559" s="74">
        <v>0</v>
      </c>
      <c r="AS559" s="457" t="s">
        <v>74</v>
      </c>
      <c r="AT559" s="496">
        <f t="shared" si="38"/>
        <v>0</v>
      </c>
      <c r="AU559" s="203">
        <v>4530000</v>
      </c>
      <c r="AV559" s="83">
        <f t="shared" si="39"/>
        <v>0</v>
      </c>
      <c r="AW559" s="457" t="s">
        <v>74</v>
      </c>
      <c r="AX559" s="74" t="s">
        <v>95</v>
      </c>
      <c r="AY559" s="333" t="s">
        <v>4210</v>
      </c>
      <c r="AZ559" s="68" t="s">
        <v>66</v>
      </c>
      <c r="BA559" s="68" t="s">
        <v>239</v>
      </c>
    </row>
    <row r="560" spans="2:53" s="207" customFormat="1" ht="14.25" customHeight="1" x14ac:dyDescent="0.25">
      <c r="B560" s="68">
        <v>2024</v>
      </c>
      <c r="C560" s="68">
        <v>891780111</v>
      </c>
      <c r="D560" s="88" t="s">
        <v>64</v>
      </c>
      <c r="E560" s="74" t="s">
        <v>4211</v>
      </c>
      <c r="F560" s="71" t="s">
        <v>4212</v>
      </c>
      <c r="G560" s="67">
        <v>0</v>
      </c>
      <c r="H560" s="67" t="s">
        <v>72</v>
      </c>
      <c r="I560" s="68" t="s">
        <v>723</v>
      </c>
      <c r="J560" s="74" t="s">
        <v>4213</v>
      </c>
      <c r="K560" s="86">
        <v>140963235</v>
      </c>
      <c r="L560" s="68" t="s">
        <v>67</v>
      </c>
      <c r="M560" s="72" t="s">
        <v>4214</v>
      </c>
      <c r="N560" s="459">
        <v>901337227</v>
      </c>
      <c r="O560" s="454">
        <v>2106</v>
      </c>
      <c r="P560" s="455" t="s">
        <v>4215</v>
      </c>
      <c r="Q560" s="203">
        <v>141000000</v>
      </c>
      <c r="R560" s="455">
        <v>45576</v>
      </c>
      <c r="S560" s="203">
        <f t="shared" si="40"/>
        <v>140963235</v>
      </c>
      <c r="T560" s="67" t="s">
        <v>66</v>
      </c>
      <c r="U560" s="86">
        <v>85155551</v>
      </c>
      <c r="V560" s="72" t="s">
        <v>4035</v>
      </c>
      <c r="W560" s="455">
        <v>45576</v>
      </c>
      <c r="X560" s="455">
        <v>45580</v>
      </c>
      <c r="Y560" s="456" t="s">
        <v>74</v>
      </c>
      <c r="Z560" s="455">
        <v>45599</v>
      </c>
      <c r="AA560" s="251">
        <f t="shared" si="35"/>
        <v>19</v>
      </c>
      <c r="AB560" s="67">
        <v>0</v>
      </c>
      <c r="AC560" s="75">
        <v>0</v>
      </c>
      <c r="AD560" s="67">
        <v>0</v>
      </c>
      <c r="AE560" s="457" t="s">
        <v>74</v>
      </c>
      <c r="AF560" s="251">
        <f t="shared" si="36"/>
        <v>0</v>
      </c>
      <c r="AG560" s="67">
        <v>0</v>
      </c>
      <c r="AH560" s="67">
        <v>0</v>
      </c>
      <c r="AI560" s="457" t="s">
        <v>74</v>
      </c>
      <c r="AJ560" s="67">
        <v>0</v>
      </c>
      <c r="AK560" s="457" t="s">
        <v>74</v>
      </c>
      <c r="AL560" s="457" t="s">
        <v>74</v>
      </c>
      <c r="AM560" s="188">
        <f t="shared" si="37"/>
        <v>0</v>
      </c>
      <c r="AN560" s="463">
        <f>+K560+AC560-AH560</f>
        <v>140963235</v>
      </c>
      <c r="AO560" s="67" t="s">
        <v>66</v>
      </c>
      <c r="AP560" s="489">
        <v>140963235</v>
      </c>
      <c r="AQ560" s="67" t="s">
        <v>94</v>
      </c>
      <c r="AR560" s="74">
        <v>0</v>
      </c>
      <c r="AS560" s="457" t="s">
        <v>74</v>
      </c>
      <c r="AT560" s="496">
        <f t="shared" si="38"/>
        <v>70481617.5</v>
      </c>
      <c r="AU560" s="203">
        <v>70481617.5</v>
      </c>
      <c r="AV560" s="83">
        <f t="shared" si="39"/>
        <v>0.5</v>
      </c>
      <c r="AW560" s="457" t="s">
        <v>74</v>
      </c>
      <c r="AX560" s="74" t="s">
        <v>95</v>
      </c>
      <c r="AY560" s="333" t="s">
        <v>4216</v>
      </c>
      <c r="AZ560" s="68" t="s">
        <v>66</v>
      </c>
      <c r="BA560" s="68" t="s">
        <v>239</v>
      </c>
    </row>
    <row r="561" spans="2:53" s="207" customFormat="1" ht="14.25" customHeight="1" x14ac:dyDescent="0.25">
      <c r="B561" s="68">
        <v>2024</v>
      </c>
      <c r="C561" s="68">
        <v>891780111</v>
      </c>
      <c r="D561" s="88" t="s">
        <v>64</v>
      </c>
      <c r="E561" s="74" t="s">
        <v>4217</v>
      </c>
      <c r="F561" s="72" t="s">
        <v>4218</v>
      </c>
      <c r="G561" s="67">
        <v>0</v>
      </c>
      <c r="H561" s="67" t="s">
        <v>72</v>
      </c>
      <c r="I561" s="68" t="s">
        <v>723</v>
      </c>
      <c r="J561" s="74" t="s">
        <v>4219</v>
      </c>
      <c r="K561" s="203">
        <v>50000000</v>
      </c>
      <c r="L561" s="68" t="s">
        <v>67</v>
      </c>
      <c r="M561" s="453" t="s">
        <v>4220</v>
      </c>
      <c r="N561" s="72">
        <v>901781602</v>
      </c>
      <c r="O561" s="454">
        <v>218</v>
      </c>
      <c r="P561" s="455">
        <v>45322</v>
      </c>
      <c r="Q561" s="203">
        <v>190000000</v>
      </c>
      <c r="R561" s="455">
        <v>45341</v>
      </c>
      <c r="S561" s="203">
        <f t="shared" si="40"/>
        <v>50000000</v>
      </c>
      <c r="T561" s="67" t="s">
        <v>66</v>
      </c>
      <c r="U561" s="86">
        <v>1082884010</v>
      </c>
      <c r="V561" s="72" t="s">
        <v>1589</v>
      </c>
      <c r="W561" s="455">
        <v>45341</v>
      </c>
      <c r="X561" s="455">
        <v>45341</v>
      </c>
      <c r="Y561" s="456" t="s">
        <v>74</v>
      </c>
      <c r="Z561" s="455">
        <v>45657</v>
      </c>
      <c r="AA561" s="251">
        <f t="shared" si="35"/>
        <v>316</v>
      </c>
      <c r="AB561" s="67">
        <v>1</v>
      </c>
      <c r="AC561" s="75">
        <v>20000000</v>
      </c>
      <c r="AD561" s="67">
        <v>0</v>
      </c>
      <c r="AE561" s="457" t="s">
        <v>74</v>
      </c>
      <c r="AF561" s="251">
        <f t="shared" si="36"/>
        <v>0</v>
      </c>
      <c r="AG561" s="67">
        <v>1</v>
      </c>
      <c r="AH561" s="67">
        <v>970</v>
      </c>
      <c r="AI561" s="457" t="s">
        <v>74</v>
      </c>
      <c r="AJ561" s="67">
        <v>0</v>
      </c>
      <c r="AK561" s="457" t="s">
        <v>74</v>
      </c>
      <c r="AL561" s="457" t="s">
        <v>74</v>
      </c>
      <c r="AM561" s="188">
        <f t="shared" si="37"/>
        <v>0</v>
      </c>
      <c r="AN561" s="463">
        <f>+K561+AC561-AH561</f>
        <v>69999030</v>
      </c>
      <c r="AO561" s="67" t="s">
        <v>66</v>
      </c>
      <c r="AP561" s="489">
        <v>50000000</v>
      </c>
      <c r="AQ561" s="67" t="s">
        <v>94</v>
      </c>
      <c r="AR561" s="74">
        <v>0</v>
      </c>
      <c r="AS561" s="457" t="s">
        <v>74</v>
      </c>
      <c r="AT561" s="496">
        <f t="shared" si="38"/>
        <v>69999030</v>
      </c>
      <c r="AU561" s="203">
        <v>0</v>
      </c>
      <c r="AV561" s="83">
        <f t="shared" si="39"/>
        <v>1</v>
      </c>
      <c r="AW561" s="457" t="s">
        <v>74</v>
      </c>
      <c r="AX561" s="74" t="s">
        <v>80</v>
      </c>
      <c r="AY561" s="458" t="s">
        <v>4221</v>
      </c>
      <c r="AZ561" s="68" t="s">
        <v>66</v>
      </c>
      <c r="BA561" s="68" t="s">
        <v>239</v>
      </c>
    </row>
    <row r="562" spans="2:53" s="207" customFormat="1" ht="14.25" customHeight="1" x14ac:dyDescent="0.25">
      <c r="B562" s="68">
        <v>2024</v>
      </c>
      <c r="C562" s="68">
        <v>891780111</v>
      </c>
      <c r="D562" s="88" t="s">
        <v>64</v>
      </c>
      <c r="E562" s="74" t="s">
        <v>4222</v>
      </c>
      <c r="F562" s="72" t="s">
        <v>4223</v>
      </c>
      <c r="G562" s="67">
        <v>0</v>
      </c>
      <c r="H562" s="67" t="s">
        <v>72</v>
      </c>
      <c r="I562" s="68" t="s">
        <v>723</v>
      </c>
      <c r="J562" s="74" t="s">
        <v>4224</v>
      </c>
      <c r="K562" s="203">
        <v>100000000</v>
      </c>
      <c r="L562" s="68" t="s">
        <v>67</v>
      </c>
      <c r="M562" s="453" t="s">
        <v>4225</v>
      </c>
      <c r="N562" s="72">
        <v>800164453</v>
      </c>
      <c r="O562" s="454">
        <v>411</v>
      </c>
      <c r="P562" s="455">
        <v>45341</v>
      </c>
      <c r="Q562" s="203">
        <v>100000000</v>
      </c>
      <c r="R562" s="455">
        <v>45349</v>
      </c>
      <c r="S562" s="203">
        <f t="shared" si="40"/>
        <v>100000000</v>
      </c>
      <c r="T562" s="67" t="s">
        <v>66</v>
      </c>
      <c r="U562" s="86">
        <v>1082884010</v>
      </c>
      <c r="V562" s="72" t="s">
        <v>1589</v>
      </c>
      <c r="W562" s="455">
        <v>45349</v>
      </c>
      <c r="X562" s="455">
        <v>45349</v>
      </c>
      <c r="Y562" s="456" t="s">
        <v>74</v>
      </c>
      <c r="Z562" s="455">
        <v>45657</v>
      </c>
      <c r="AA562" s="251">
        <f t="shared" si="35"/>
        <v>308</v>
      </c>
      <c r="AB562" s="67">
        <v>0</v>
      </c>
      <c r="AC562" s="75">
        <v>0</v>
      </c>
      <c r="AD562" s="67">
        <v>0</v>
      </c>
      <c r="AE562" s="457" t="s">
        <v>74</v>
      </c>
      <c r="AF562" s="251">
        <f t="shared" si="36"/>
        <v>0</v>
      </c>
      <c r="AG562" s="67">
        <v>0</v>
      </c>
      <c r="AH562" s="67">
        <v>0</v>
      </c>
      <c r="AI562" s="457" t="s">
        <v>74</v>
      </c>
      <c r="AJ562" s="67">
        <v>0</v>
      </c>
      <c r="AK562" s="457" t="s">
        <v>74</v>
      </c>
      <c r="AL562" s="457" t="s">
        <v>74</v>
      </c>
      <c r="AM562" s="188">
        <f t="shared" si="37"/>
        <v>0</v>
      </c>
      <c r="AN562" s="463">
        <f>+K562+AC562-AH562</f>
        <v>100000000</v>
      </c>
      <c r="AO562" s="67" t="s">
        <v>66</v>
      </c>
      <c r="AP562" s="489">
        <v>100000000</v>
      </c>
      <c r="AQ562" s="67" t="s">
        <v>94</v>
      </c>
      <c r="AR562" s="74">
        <v>0</v>
      </c>
      <c r="AS562" s="457" t="s">
        <v>74</v>
      </c>
      <c r="AT562" s="496">
        <f t="shared" si="38"/>
        <v>50804000</v>
      </c>
      <c r="AU562" s="203">
        <v>49196000</v>
      </c>
      <c r="AV562" s="83">
        <f t="shared" si="39"/>
        <v>0.50804000000000005</v>
      </c>
      <c r="AW562" s="457" t="s">
        <v>74</v>
      </c>
      <c r="AX562" s="74" t="s">
        <v>95</v>
      </c>
      <c r="AY562" s="458" t="s">
        <v>4226</v>
      </c>
      <c r="AZ562" s="68" t="s">
        <v>66</v>
      </c>
      <c r="BA562" s="68" t="s">
        <v>239</v>
      </c>
    </row>
    <row r="563" spans="2:53" s="207" customFormat="1" ht="14.25" customHeight="1" x14ac:dyDescent="0.25">
      <c r="B563" s="68">
        <v>2024</v>
      </c>
      <c r="C563" s="68">
        <v>891780111</v>
      </c>
      <c r="D563" s="88" t="s">
        <v>64</v>
      </c>
      <c r="E563" s="74" t="s">
        <v>4227</v>
      </c>
      <c r="F563" s="72" t="s">
        <v>4228</v>
      </c>
      <c r="G563" s="67">
        <v>0</v>
      </c>
      <c r="H563" s="67" t="s">
        <v>72</v>
      </c>
      <c r="I563" s="68" t="s">
        <v>723</v>
      </c>
      <c r="J563" s="74" t="s">
        <v>4229</v>
      </c>
      <c r="K563" s="203">
        <v>40000000</v>
      </c>
      <c r="L563" s="68" t="s">
        <v>67</v>
      </c>
      <c r="M563" s="453" t="s">
        <v>1685</v>
      </c>
      <c r="N563" s="72">
        <v>57445330</v>
      </c>
      <c r="O563" s="454">
        <v>412</v>
      </c>
      <c r="P563" s="455">
        <v>45341</v>
      </c>
      <c r="Q563" s="203">
        <v>66000000</v>
      </c>
      <c r="R563" s="455">
        <v>45392</v>
      </c>
      <c r="S563" s="203">
        <f t="shared" si="40"/>
        <v>40000000</v>
      </c>
      <c r="T563" s="67" t="s">
        <v>66</v>
      </c>
      <c r="U563" s="86">
        <v>57461852</v>
      </c>
      <c r="V563" s="72" t="s">
        <v>2751</v>
      </c>
      <c r="W563" s="455">
        <v>45392</v>
      </c>
      <c r="X563" s="455">
        <v>45392</v>
      </c>
      <c r="Y563" s="456" t="s">
        <v>74</v>
      </c>
      <c r="Z563" s="455">
        <v>45657</v>
      </c>
      <c r="AA563" s="251">
        <f t="shared" si="35"/>
        <v>265</v>
      </c>
      <c r="AB563" s="67">
        <v>0</v>
      </c>
      <c r="AC563" s="75">
        <v>0</v>
      </c>
      <c r="AD563" s="67">
        <v>0</v>
      </c>
      <c r="AE563" s="457" t="s">
        <v>74</v>
      </c>
      <c r="AF563" s="251">
        <f t="shared" si="36"/>
        <v>0</v>
      </c>
      <c r="AG563" s="67">
        <v>0</v>
      </c>
      <c r="AH563" s="67">
        <v>0</v>
      </c>
      <c r="AI563" s="457" t="s">
        <v>74</v>
      </c>
      <c r="AJ563" s="67">
        <v>0</v>
      </c>
      <c r="AK563" s="457" t="s">
        <v>74</v>
      </c>
      <c r="AL563" s="457" t="s">
        <v>74</v>
      </c>
      <c r="AM563" s="188">
        <f t="shared" si="37"/>
        <v>0</v>
      </c>
      <c r="AN563" s="463">
        <f>+K563+AC563-AH563</f>
        <v>40000000</v>
      </c>
      <c r="AO563" s="67" t="s">
        <v>66</v>
      </c>
      <c r="AP563" s="489">
        <v>40000000</v>
      </c>
      <c r="AQ563" s="67" t="s">
        <v>94</v>
      </c>
      <c r="AR563" s="74">
        <v>0</v>
      </c>
      <c r="AS563" s="457" t="s">
        <v>74</v>
      </c>
      <c r="AT563" s="496">
        <f t="shared" si="38"/>
        <v>40000000</v>
      </c>
      <c r="AU563" s="203">
        <v>0</v>
      </c>
      <c r="AV563" s="83">
        <f t="shared" si="39"/>
        <v>1</v>
      </c>
      <c r="AW563" s="457" t="s">
        <v>74</v>
      </c>
      <c r="AX563" s="74" t="s">
        <v>80</v>
      </c>
      <c r="AY563" s="458" t="s">
        <v>4230</v>
      </c>
      <c r="AZ563" s="68" t="s">
        <v>66</v>
      </c>
      <c r="BA563" s="68" t="s">
        <v>239</v>
      </c>
    </row>
    <row r="564" spans="2:53" s="207" customFormat="1" ht="14.25" customHeight="1" x14ac:dyDescent="0.25">
      <c r="B564" s="68">
        <v>2024</v>
      </c>
      <c r="C564" s="68">
        <v>891780111</v>
      </c>
      <c r="D564" s="88" t="s">
        <v>64</v>
      </c>
      <c r="E564" s="74" t="s">
        <v>4231</v>
      </c>
      <c r="F564" s="72" t="s">
        <v>4232</v>
      </c>
      <c r="G564" s="67">
        <v>0</v>
      </c>
      <c r="H564" s="67" t="s">
        <v>72</v>
      </c>
      <c r="I564" s="68" t="s">
        <v>723</v>
      </c>
      <c r="J564" s="74" t="s">
        <v>4233</v>
      </c>
      <c r="K564" s="203">
        <v>70000000</v>
      </c>
      <c r="L564" s="68" t="s">
        <v>67</v>
      </c>
      <c r="M564" s="453" t="s">
        <v>4234</v>
      </c>
      <c r="N564" s="72">
        <v>901757052</v>
      </c>
      <c r="O564" s="454">
        <v>218</v>
      </c>
      <c r="P564" s="455">
        <v>45322</v>
      </c>
      <c r="Q564" s="203">
        <v>190000000</v>
      </c>
      <c r="R564" s="455">
        <v>45406</v>
      </c>
      <c r="S564" s="203">
        <f t="shared" si="40"/>
        <v>70000000</v>
      </c>
      <c r="T564" s="67" t="s">
        <v>66</v>
      </c>
      <c r="U564" s="86">
        <v>1082884010</v>
      </c>
      <c r="V564" s="72" t="s">
        <v>1589</v>
      </c>
      <c r="W564" s="455">
        <v>45406</v>
      </c>
      <c r="X564" s="455">
        <v>45407</v>
      </c>
      <c r="Y564" s="456" t="s">
        <v>74</v>
      </c>
      <c r="Z564" s="455">
        <v>45650</v>
      </c>
      <c r="AA564" s="251">
        <f t="shared" si="35"/>
        <v>243</v>
      </c>
      <c r="AB564" s="67">
        <v>0</v>
      </c>
      <c r="AC564" s="75">
        <v>0</v>
      </c>
      <c r="AD564" s="67">
        <v>0</v>
      </c>
      <c r="AE564" s="457" t="s">
        <v>74</v>
      </c>
      <c r="AF564" s="251">
        <f t="shared" si="36"/>
        <v>0</v>
      </c>
      <c r="AG564" s="67">
        <v>0</v>
      </c>
      <c r="AH564" s="67">
        <v>0</v>
      </c>
      <c r="AI564" s="457" t="s">
        <v>74</v>
      </c>
      <c r="AJ564" s="67">
        <v>0</v>
      </c>
      <c r="AK564" s="457" t="s">
        <v>74</v>
      </c>
      <c r="AL564" s="457" t="s">
        <v>74</v>
      </c>
      <c r="AM564" s="188">
        <f t="shared" si="37"/>
        <v>0</v>
      </c>
      <c r="AN564" s="463">
        <f>+K564+AC564-AH564</f>
        <v>70000000</v>
      </c>
      <c r="AO564" s="67" t="s">
        <v>66</v>
      </c>
      <c r="AP564" s="489">
        <v>70000000</v>
      </c>
      <c r="AQ564" s="67" t="s">
        <v>94</v>
      </c>
      <c r="AR564" s="74">
        <v>0</v>
      </c>
      <c r="AS564" s="457" t="s">
        <v>74</v>
      </c>
      <c r="AT564" s="496">
        <f t="shared" si="38"/>
        <v>64072932</v>
      </c>
      <c r="AU564" s="203">
        <v>5927068</v>
      </c>
      <c r="AV564" s="83">
        <f t="shared" si="39"/>
        <v>0.91532760000000002</v>
      </c>
      <c r="AW564" s="457" t="s">
        <v>74</v>
      </c>
      <c r="AX564" s="74" t="s">
        <v>95</v>
      </c>
      <c r="AY564" s="72" t="s">
        <v>4235</v>
      </c>
      <c r="AZ564" s="68" t="s">
        <v>66</v>
      </c>
      <c r="BA564" s="68" t="s">
        <v>239</v>
      </c>
    </row>
    <row r="565" spans="2:53" s="207" customFormat="1" ht="14.25" customHeight="1" x14ac:dyDescent="0.25">
      <c r="B565" s="68">
        <v>2024</v>
      </c>
      <c r="C565" s="68">
        <v>891780111</v>
      </c>
      <c r="D565" s="88" t="s">
        <v>64</v>
      </c>
      <c r="E565" s="74" t="s">
        <v>4236</v>
      </c>
      <c r="F565" s="72" t="s">
        <v>4237</v>
      </c>
      <c r="G565" s="67">
        <v>0</v>
      </c>
      <c r="H565" s="67" t="s">
        <v>72</v>
      </c>
      <c r="I565" s="68" t="s">
        <v>723</v>
      </c>
      <c r="J565" s="74" t="s">
        <v>4238</v>
      </c>
      <c r="K565" s="203">
        <v>6000000</v>
      </c>
      <c r="L565" s="68" t="s">
        <v>67</v>
      </c>
      <c r="M565" s="453" t="s">
        <v>4054</v>
      </c>
      <c r="N565" s="453" t="s">
        <v>4239</v>
      </c>
      <c r="O565" s="454">
        <v>1235</v>
      </c>
      <c r="P565" s="455">
        <v>45435</v>
      </c>
      <c r="Q565" s="203">
        <v>6000000</v>
      </c>
      <c r="R565" s="455">
        <v>45464</v>
      </c>
      <c r="S565" s="203">
        <f t="shared" si="40"/>
        <v>6000000</v>
      </c>
      <c r="T565" s="67" t="s">
        <v>66</v>
      </c>
      <c r="U565" s="86">
        <v>36669284</v>
      </c>
      <c r="V565" s="72" t="s">
        <v>4240</v>
      </c>
      <c r="W565" s="455">
        <v>45464</v>
      </c>
      <c r="X565" s="455">
        <v>45464</v>
      </c>
      <c r="Y565" s="456" t="s">
        <v>74</v>
      </c>
      <c r="Z565" s="455">
        <v>45657</v>
      </c>
      <c r="AA565" s="251">
        <f t="shared" si="35"/>
        <v>193</v>
      </c>
      <c r="AB565" s="67">
        <v>0</v>
      </c>
      <c r="AC565" s="75">
        <v>0</v>
      </c>
      <c r="AD565" s="67">
        <v>0</v>
      </c>
      <c r="AE565" s="457" t="s">
        <v>74</v>
      </c>
      <c r="AF565" s="251">
        <f t="shared" si="36"/>
        <v>0</v>
      </c>
      <c r="AG565" s="67">
        <v>0</v>
      </c>
      <c r="AH565" s="67">
        <v>0</v>
      </c>
      <c r="AI565" s="457" t="s">
        <v>74</v>
      </c>
      <c r="AJ565" s="67">
        <v>0</v>
      </c>
      <c r="AK565" s="457" t="s">
        <v>74</v>
      </c>
      <c r="AL565" s="457" t="s">
        <v>74</v>
      </c>
      <c r="AM565" s="188">
        <f t="shared" si="37"/>
        <v>0</v>
      </c>
      <c r="AN565" s="463">
        <f>+K565+AC565-AH565</f>
        <v>6000000</v>
      </c>
      <c r="AO565" s="67" t="s">
        <v>66</v>
      </c>
      <c r="AP565" s="489">
        <v>6000000</v>
      </c>
      <c r="AQ565" s="67" t="s">
        <v>94</v>
      </c>
      <c r="AR565" s="74">
        <v>0</v>
      </c>
      <c r="AS565" s="457" t="s">
        <v>74</v>
      </c>
      <c r="AT565" s="496">
        <f t="shared" si="38"/>
        <v>6000000</v>
      </c>
      <c r="AU565" s="203">
        <v>0</v>
      </c>
      <c r="AV565" s="83">
        <f t="shared" si="39"/>
        <v>1</v>
      </c>
      <c r="AW565" s="457" t="s">
        <v>74</v>
      </c>
      <c r="AX565" s="74" t="s">
        <v>95</v>
      </c>
      <c r="AY565" s="458" t="s">
        <v>4241</v>
      </c>
      <c r="AZ565" s="68" t="s">
        <v>66</v>
      </c>
      <c r="BA565" s="68" t="s">
        <v>239</v>
      </c>
    </row>
    <row r="566" spans="2:53" s="207" customFormat="1" ht="14.25" customHeight="1" x14ac:dyDescent="0.25">
      <c r="B566" s="68">
        <v>2024</v>
      </c>
      <c r="C566" s="68">
        <v>891780111</v>
      </c>
      <c r="D566" s="88" t="s">
        <v>64</v>
      </c>
      <c r="E566" s="74" t="s">
        <v>4242</v>
      </c>
      <c r="F566" s="188" t="s">
        <v>4243</v>
      </c>
      <c r="G566" s="67">
        <v>0</v>
      </c>
      <c r="H566" s="67" t="s">
        <v>72</v>
      </c>
      <c r="I566" s="68" t="s">
        <v>723</v>
      </c>
      <c r="J566" s="74" t="s">
        <v>4244</v>
      </c>
      <c r="K566" s="203">
        <v>14065000</v>
      </c>
      <c r="L566" s="68" t="s">
        <v>67</v>
      </c>
      <c r="M566" s="453" t="s">
        <v>2148</v>
      </c>
      <c r="N566" s="459">
        <v>57445330</v>
      </c>
      <c r="O566" s="454">
        <v>1401</v>
      </c>
      <c r="P566" s="455">
        <v>45463</v>
      </c>
      <c r="Q566" s="463">
        <v>63836420</v>
      </c>
      <c r="R566" s="455">
        <v>45513</v>
      </c>
      <c r="S566" s="203">
        <f t="shared" si="40"/>
        <v>14065000</v>
      </c>
      <c r="T566" s="67" t="s">
        <v>66</v>
      </c>
      <c r="U566" s="86">
        <v>39141438</v>
      </c>
      <c r="V566" s="72" t="s">
        <v>4245</v>
      </c>
      <c r="W566" s="455">
        <v>45513</v>
      </c>
      <c r="X566" s="455">
        <v>45513</v>
      </c>
      <c r="Y566" s="456" t="s">
        <v>74</v>
      </c>
      <c r="Z566" s="455">
        <v>45657</v>
      </c>
      <c r="AA566" s="251">
        <f t="shared" si="35"/>
        <v>144</v>
      </c>
      <c r="AB566" s="67">
        <v>0</v>
      </c>
      <c r="AC566" s="75">
        <v>0</v>
      </c>
      <c r="AD566" s="67">
        <v>0</v>
      </c>
      <c r="AE566" s="457" t="s">
        <v>74</v>
      </c>
      <c r="AF566" s="251">
        <f t="shared" si="36"/>
        <v>0</v>
      </c>
      <c r="AG566" s="67">
        <v>0</v>
      </c>
      <c r="AH566" s="67">
        <v>0</v>
      </c>
      <c r="AI566" s="457" t="s">
        <v>74</v>
      </c>
      <c r="AJ566" s="67">
        <v>0</v>
      </c>
      <c r="AK566" s="457" t="s">
        <v>74</v>
      </c>
      <c r="AL566" s="457" t="s">
        <v>74</v>
      </c>
      <c r="AM566" s="188">
        <f t="shared" si="37"/>
        <v>0</v>
      </c>
      <c r="AN566" s="463">
        <f>+K566+AC566-AH566</f>
        <v>14065000</v>
      </c>
      <c r="AO566" s="67" t="s">
        <v>66</v>
      </c>
      <c r="AP566" s="71">
        <v>14065000</v>
      </c>
      <c r="AQ566" s="67" t="s">
        <v>94</v>
      </c>
      <c r="AR566" s="74">
        <v>0</v>
      </c>
      <c r="AS566" s="457" t="s">
        <v>74</v>
      </c>
      <c r="AT566" s="496">
        <f t="shared" si="38"/>
        <v>0</v>
      </c>
      <c r="AU566" s="203">
        <v>14065000</v>
      </c>
      <c r="AV566" s="83">
        <f t="shared" si="39"/>
        <v>0</v>
      </c>
      <c r="AW566" s="457" t="s">
        <v>74</v>
      </c>
      <c r="AX566" s="74" t="s">
        <v>95</v>
      </c>
      <c r="AY566" s="188" t="s">
        <v>4246</v>
      </c>
      <c r="AZ566" s="68" t="s">
        <v>66</v>
      </c>
      <c r="BA566" s="68" t="s">
        <v>239</v>
      </c>
    </row>
    <row r="567" spans="2:53" s="207" customFormat="1" ht="14.25" customHeight="1" x14ac:dyDescent="0.25">
      <c r="B567" s="68">
        <v>2024</v>
      </c>
      <c r="C567" s="68">
        <v>891780111</v>
      </c>
      <c r="D567" s="88" t="s">
        <v>64</v>
      </c>
      <c r="E567" s="74" t="s">
        <v>4247</v>
      </c>
      <c r="F567" s="188" t="s">
        <v>4248</v>
      </c>
      <c r="G567" s="67">
        <v>0</v>
      </c>
      <c r="H567" s="67" t="s">
        <v>72</v>
      </c>
      <c r="I567" s="68" t="s">
        <v>723</v>
      </c>
      <c r="J567" s="74" t="s">
        <v>4249</v>
      </c>
      <c r="K567" s="203">
        <f>9831783+40168217</f>
        <v>50000000</v>
      </c>
      <c r="L567" s="68" t="s">
        <v>67</v>
      </c>
      <c r="M567" s="453" t="s">
        <v>4250</v>
      </c>
      <c r="N567" s="453" t="s">
        <v>4251</v>
      </c>
      <c r="O567" s="454">
        <v>1860</v>
      </c>
      <c r="P567" s="455">
        <v>45518</v>
      </c>
      <c r="Q567" s="203">
        <v>50000000</v>
      </c>
      <c r="R567" s="455">
        <v>45525</v>
      </c>
      <c r="S567" s="203">
        <f t="shared" si="40"/>
        <v>50000000</v>
      </c>
      <c r="T567" s="67" t="s">
        <v>66</v>
      </c>
      <c r="U567" s="316">
        <v>1082884010</v>
      </c>
      <c r="V567" s="72" t="s">
        <v>1589</v>
      </c>
      <c r="W567" s="455">
        <v>45525</v>
      </c>
      <c r="X567" s="455">
        <v>45525</v>
      </c>
      <c r="Y567" s="456" t="s">
        <v>74</v>
      </c>
      <c r="Z567" s="455">
        <v>45657</v>
      </c>
      <c r="AA567" s="251">
        <f t="shared" si="35"/>
        <v>132</v>
      </c>
      <c r="AB567" s="67">
        <v>0</v>
      </c>
      <c r="AC567" s="75">
        <v>0</v>
      </c>
      <c r="AD567" s="67">
        <v>0</v>
      </c>
      <c r="AE567" s="457" t="s">
        <v>74</v>
      </c>
      <c r="AF567" s="251">
        <f t="shared" si="36"/>
        <v>0</v>
      </c>
      <c r="AG567" s="67">
        <v>0</v>
      </c>
      <c r="AH567" s="67">
        <v>0</v>
      </c>
      <c r="AI567" s="457" t="s">
        <v>74</v>
      </c>
      <c r="AJ567" s="67">
        <v>0</v>
      </c>
      <c r="AK567" s="457" t="s">
        <v>74</v>
      </c>
      <c r="AL567" s="457" t="s">
        <v>74</v>
      </c>
      <c r="AM567" s="188">
        <f t="shared" si="37"/>
        <v>0</v>
      </c>
      <c r="AN567" s="463">
        <f>+K567+AC567-AH567</f>
        <v>50000000</v>
      </c>
      <c r="AO567" s="67" t="s">
        <v>66</v>
      </c>
      <c r="AP567" s="489">
        <v>50000000</v>
      </c>
      <c r="AQ567" s="67" t="s">
        <v>94</v>
      </c>
      <c r="AR567" s="74">
        <v>0</v>
      </c>
      <c r="AS567" s="457" t="s">
        <v>74</v>
      </c>
      <c r="AT567" s="496">
        <f t="shared" si="38"/>
        <v>20241712</v>
      </c>
      <c r="AU567" s="203">
        <v>29758288</v>
      </c>
      <c r="AV567" s="83">
        <f t="shared" si="39"/>
        <v>0.40483424000000001</v>
      </c>
      <c r="AW567" s="457" t="s">
        <v>74</v>
      </c>
      <c r="AX567" s="74" t="s">
        <v>95</v>
      </c>
      <c r="AY567" s="188" t="s">
        <v>4252</v>
      </c>
      <c r="AZ567" s="68" t="s">
        <v>66</v>
      </c>
      <c r="BA567" s="68" t="s">
        <v>239</v>
      </c>
    </row>
    <row r="568" spans="2:53" s="207" customFormat="1" ht="14.25" customHeight="1" x14ac:dyDescent="0.25">
      <c r="B568" s="68">
        <v>2024</v>
      </c>
      <c r="C568" s="68">
        <v>891780111</v>
      </c>
      <c r="D568" s="88" t="s">
        <v>64</v>
      </c>
      <c r="E568" s="74" t="s">
        <v>4253</v>
      </c>
      <c r="F568" s="188" t="s">
        <v>4254</v>
      </c>
      <c r="G568" s="67">
        <v>0</v>
      </c>
      <c r="H568" s="67" t="s">
        <v>72</v>
      </c>
      <c r="I568" s="68" t="s">
        <v>723</v>
      </c>
      <c r="J568" s="74" t="s">
        <v>4255</v>
      </c>
      <c r="K568" s="203">
        <v>12000000</v>
      </c>
      <c r="L568" s="68" t="s">
        <v>67</v>
      </c>
      <c r="M568" s="453" t="s">
        <v>1685</v>
      </c>
      <c r="N568" s="453" t="s">
        <v>4256</v>
      </c>
      <c r="O568" s="454">
        <v>1924</v>
      </c>
      <c r="P568" s="455">
        <v>45526</v>
      </c>
      <c r="Q568" s="463">
        <v>98750000</v>
      </c>
      <c r="R568" s="455">
        <v>45531</v>
      </c>
      <c r="S568" s="203">
        <f t="shared" si="40"/>
        <v>12000000</v>
      </c>
      <c r="T568" s="67" t="s">
        <v>66</v>
      </c>
      <c r="U568" s="86">
        <v>36722505</v>
      </c>
      <c r="V568" s="72" t="s">
        <v>4148</v>
      </c>
      <c r="W568" s="455">
        <v>45531</v>
      </c>
      <c r="X568" s="455">
        <v>45532</v>
      </c>
      <c r="Y568" s="456" t="s">
        <v>74</v>
      </c>
      <c r="Z568" s="455">
        <v>45545</v>
      </c>
      <c r="AA568" s="251">
        <f t="shared" si="35"/>
        <v>13</v>
      </c>
      <c r="AB568" s="67">
        <v>0</v>
      </c>
      <c r="AC568" s="75">
        <v>0</v>
      </c>
      <c r="AD568" s="67">
        <v>0</v>
      </c>
      <c r="AE568" s="457" t="s">
        <v>74</v>
      </c>
      <c r="AF568" s="251">
        <f t="shared" si="36"/>
        <v>0</v>
      </c>
      <c r="AG568" s="67">
        <v>0</v>
      </c>
      <c r="AH568" s="67">
        <v>0</v>
      </c>
      <c r="AI568" s="457" t="s">
        <v>74</v>
      </c>
      <c r="AJ568" s="67">
        <v>0</v>
      </c>
      <c r="AK568" s="457" t="s">
        <v>74</v>
      </c>
      <c r="AL568" s="457" t="s">
        <v>74</v>
      </c>
      <c r="AM568" s="188">
        <f t="shared" si="37"/>
        <v>0</v>
      </c>
      <c r="AN568" s="463">
        <f>+K568+AC568-AH568</f>
        <v>12000000</v>
      </c>
      <c r="AO568" s="67" t="s">
        <v>94</v>
      </c>
      <c r="AP568" s="489">
        <v>0</v>
      </c>
      <c r="AQ568" s="67" t="s">
        <v>94</v>
      </c>
      <c r="AR568" s="74">
        <v>0</v>
      </c>
      <c r="AS568" s="457" t="s">
        <v>74</v>
      </c>
      <c r="AT568" s="496">
        <f t="shared" si="38"/>
        <v>12000000</v>
      </c>
      <c r="AU568" s="203">
        <v>0</v>
      </c>
      <c r="AV568" s="83">
        <f t="shared" si="39"/>
        <v>1</v>
      </c>
      <c r="AW568" s="457" t="s">
        <v>74</v>
      </c>
      <c r="AX568" s="74" t="s">
        <v>80</v>
      </c>
      <c r="AY568" s="452" t="s">
        <v>4257</v>
      </c>
      <c r="AZ568" s="68" t="s">
        <v>66</v>
      </c>
      <c r="BA568" s="68" t="s">
        <v>239</v>
      </c>
    </row>
    <row r="569" spans="2:53" s="207" customFormat="1" ht="14.25" customHeight="1" x14ac:dyDescent="0.25">
      <c r="B569" s="68">
        <v>2024</v>
      </c>
      <c r="C569" s="68">
        <v>891780111</v>
      </c>
      <c r="D569" s="88" t="s">
        <v>64</v>
      </c>
      <c r="E569" s="74" t="s">
        <v>4258</v>
      </c>
      <c r="F569" s="188" t="s">
        <v>4259</v>
      </c>
      <c r="G569" s="67">
        <v>0</v>
      </c>
      <c r="H569" s="67" t="s">
        <v>72</v>
      </c>
      <c r="I569" s="68" t="s">
        <v>723</v>
      </c>
      <c r="J569" s="74" t="s">
        <v>4260</v>
      </c>
      <c r="K569" s="203">
        <v>21000000</v>
      </c>
      <c r="L569" s="68" t="s">
        <v>67</v>
      </c>
      <c r="M569" s="453" t="s">
        <v>4225</v>
      </c>
      <c r="N569" s="453" t="s">
        <v>4261</v>
      </c>
      <c r="O569" s="454">
        <v>1924</v>
      </c>
      <c r="P569" s="455">
        <v>45526</v>
      </c>
      <c r="Q569" s="463">
        <v>98750000</v>
      </c>
      <c r="R569" s="455">
        <v>45532</v>
      </c>
      <c r="S569" s="203">
        <f t="shared" si="40"/>
        <v>21000000</v>
      </c>
      <c r="T569" s="67" t="s">
        <v>66</v>
      </c>
      <c r="U569" s="86">
        <v>36722505</v>
      </c>
      <c r="V569" s="72" t="s">
        <v>4148</v>
      </c>
      <c r="W569" s="455">
        <v>45532</v>
      </c>
      <c r="X569" s="455">
        <v>45532</v>
      </c>
      <c r="Y569" s="456" t="s">
        <v>74</v>
      </c>
      <c r="Z569" s="455">
        <v>45545</v>
      </c>
      <c r="AA569" s="251">
        <f t="shared" si="35"/>
        <v>13</v>
      </c>
      <c r="AB569" s="67">
        <v>0</v>
      </c>
      <c r="AC569" s="75">
        <v>0</v>
      </c>
      <c r="AD569" s="67">
        <v>0</v>
      </c>
      <c r="AE569" s="457" t="s">
        <v>74</v>
      </c>
      <c r="AF569" s="251">
        <f t="shared" si="36"/>
        <v>0</v>
      </c>
      <c r="AG569" s="67">
        <v>0</v>
      </c>
      <c r="AH569" s="67">
        <v>0</v>
      </c>
      <c r="AI569" s="457" t="s">
        <v>74</v>
      </c>
      <c r="AJ569" s="67">
        <v>0</v>
      </c>
      <c r="AK569" s="457" t="s">
        <v>74</v>
      </c>
      <c r="AL569" s="457" t="s">
        <v>74</v>
      </c>
      <c r="AM569" s="188">
        <f t="shared" si="37"/>
        <v>0</v>
      </c>
      <c r="AN569" s="463">
        <f>+K569+AC569-AH569</f>
        <v>21000000</v>
      </c>
      <c r="AO569" s="67" t="s">
        <v>94</v>
      </c>
      <c r="AP569" s="489">
        <v>0</v>
      </c>
      <c r="AQ569" s="67" t="s">
        <v>94</v>
      </c>
      <c r="AR569" s="74">
        <v>0</v>
      </c>
      <c r="AS569" s="457" t="s">
        <v>74</v>
      </c>
      <c r="AT569" s="496">
        <f t="shared" si="38"/>
        <v>0</v>
      </c>
      <c r="AU569" s="203">
        <v>21000000</v>
      </c>
      <c r="AV569" s="83">
        <f t="shared" si="39"/>
        <v>0</v>
      </c>
      <c r="AW569" s="457" t="s">
        <v>74</v>
      </c>
      <c r="AX569" s="74" t="s">
        <v>95</v>
      </c>
      <c r="AY569" s="452" t="s">
        <v>4262</v>
      </c>
      <c r="AZ569" s="68" t="s">
        <v>66</v>
      </c>
      <c r="BA569" s="68" t="s">
        <v>239</v>
      </c>
    </row>
    <row r="570" spans="2:53" s="207" customFormat="1" ht="14.25" customHeight="1" x14ac:dyDescent="0.25">
      <c r="B570" s="68">
        <v>2024</v>
      </c>
      <c r="C570" s="68">
        <v>891780111</v>
      </c>
      <c r="D570" s="88" t="s">
        <v>64</v>
      </c>
      <c r="E570" s="74" t="s">
        <v>4263</v>
      </c>
      <c r="F570" s="332" t="s">
        <v>4264</v>
      </c>
      <c r="G570" s="67">
        <v>0</v>
      </c>
      <c r="H570" s="67" t="s">
        <v>72</v>
      </c>
      <c r="I570" s="68" t="s">
        <v>723</v>
      </c>
      <c r="J570" s="74" t="s">
        <v>4265</v>
      </c>
      <c r="K570" s="86">
        <v>40000000</v>
      </c>
      <c r="L570" s="68" t="s">
        <v>67</v>
      </c>
      <c r="M570" s="72" t="s">
        <v>2148</v>
      </c>
      <c r="N570" s="72">
        <v>57445330</v>
      </c>
      <c r="O570" s="454">
        <v>1927</v>
      </c>
      <c r="P570" s="455">
        <v>45526</v>
      </c>
      <c r="Q570" s="463">
        <v>70000000</v>
      </c>
      <c r="R570" s="455">
        <v>45540</v>
      </c>
      <c r="S570" s="203">
        <f t="shared" si="40"/>
        <v>40000000</v>
      </c>
      <c r="T570" s="67" t="s">
        <v>66</v>
      </c>
      <c r="U570" s="316">
        <v>57461852</v>
      </c>
      <c r="V570" s="72" t="s">
        <v>2751</v>
      </c>
      <c r="W570" s="455">
        <v>45540</v>
      </c>
      <c r="X570" s="455">
        <v>45540</v>
      </c>
      <c r="Y570" s="456" t="s">
        <v>74</v>
      </c>
      <c r="Z570" s="455">
        <v>45657</v>
      </c>
      <c r="AA570" s="251">
        <f t="shared" si="35"/>
        <v>117</v>
      </c>
      <c r="AB570" s="67">
        <v>1</v>
      </c>
      <c r="AC570" s="75">
        <v>20000000</v>
      </c>
      <c r="AD570" s="67">
        <v>0</v>
      </c>
      <c r="AE570" s="457" t="s">
        <v>74</v>
      </c>
      <c r="AF570" s="251">
        <f t="shared" si="36"/>
        <v>0</v>
      </c>
      <c r="AG570" s="67">
        <v>0</v>
      </c>
      <c r="AH570" s="67">
        <v>0</v>
      </c>
      <c r="AI570" s="457" t="s">
        <v>74</v>
      </c>
      <c r="AJ570" s="67">
        <v>0</v>
      </c>
      <c r="AK570" s="457" t="s">
        <v>74</v>
      </c>
      <c r="AL570" s="457" t="s">
        <v>74</v>
      </c>
      <c r="AM570" s="188">
        <f t="shared" si="37"/>
        <v>0</v>
      </c>
      <c r="AN570" s="463">
        <f>+K570+AC570-AH570</f>
        <v>60000000</v>
      </c>
      <c r="AO570" s="67" t="s">
        <v>66</v>
      </c>
      <c r="AP570" s="489">
        <v>60000000</v>
      </c>
      <c r="AQ570" s="67" t="s">
        <v>94</v>
      </c>
      <c r="AR570" s="74">
        <v>0</v>
      </c>
      <c r="AS570" s="457" t="s">
        <v>74</v>
      </c>
      <c r="AT570" s="496">
        <f t="shared" si="38"/>
        <v>29990000</v>
      </c>
      <c r="AU570" s="203">
        <v>30010000</v>
      </c>
      <c r="AV570" s="83">
        <f t="shared" si="39"/>
        <v>0.49983333333333335</v>
      </c>
      <c r="AW570" s="457" t="s">
        <v>74</v>
      </c>
      <c r="AX570" s="74" t="s">
        <v>95</v>
      </c>
      <c r="AY570" s="472" t="s">
        <v>4266</v>
      </c>
      <c r="AZ570" s="68" t="s">
        <v>66</v>
      </c>
      <c r="BA570" s="68" t="s">
        <v>239</v>
      </c>
    </row>
    <row r="571" spans="2:53" s="207" customFormat="1" ht="14.25" customHeight="1" x14ac:dyDescent="0.25">
      <c r="B571" s="68">
        <v>2024</v>
      </c>
      <c r="C571" s="68">
        <v>891780111</v>
      </c>
      <c r="D571" s="88" t="s">
        <v>64</v>
      </c>
      <c r="E571" s="74" t="s">
        <v>4267</v>
      </c>
      <c r="F571" s="184" t="s">
        <v>4268</v>
      </c>
      <c r="G571" s="67">
        <v>0</v>
      </c>
      <c r="H571" s="67" t="s">
        <v>72</v>
      </c>
      <c r="I571" s="68" t="s">
        <v>723</v>
      </c>
      <c r="J571" s="74" t="s">
        <v>4269</v>
      </c>
      <c r="K571" s="203">
        <v>50000000</v>
      </c>
      <c r="L571" s="68" t="s">
        <v>67</v>
      </c>
      <c r="M571" s="72" t="s">
        <v>4270</v>
      </c>
      <c r="N571" s="459">
        <v>901781602</v>
      </c>
      <c r="O571" s="454">
        <v>1927</v>
      </c>
      <c r="P571" s="455">
        <v>45526</v>
      </c>
      <c r="Q571" s="463">
        <v>70000000</v>
      </c>
      <c r="R571" s="469">
        <v>45560</v>
      </c>
      <c r="S571" s="203">
        <f t="shared" si="40"/>
        <v>50000000</v>
      </c>
      <c r="T571" s="67" t="s">
        <v>66</v>
      </c>
      <c r="U571" s="316">
        <v>1082884010</v>
      </c>
      <c r="V571" s="72" t="s">
        <v>1589</v>
      </c>
      <c r="W571" s="455">
        <v>45560</v>
      </c>
      <c r="X571" s="455">
        <v>45560</v>
      </c>
      <c r="Y571" s="456" t="s">
        <v>74</v>
      </c>
      <c r="Z571" s="455">
        <v>45657</v>
      </c>
      <c r="AA571" s="251">
        <f t="shared" si="35"/>
        <v>97</v>
      </c>
      <c r="AB571" s="67">
        <v>0</v>
      </c>
      <c r="AC571" s="75">
        <v>0</v>
      </c>
      <c r="AD571" s="67">
        <v>0</v>
      </c>
      <c r="AE571" s="457" t="s">
        <v>74</v>
      </c>
      <c r="AF571" s="251">
        <f t="shared" si="36"/>
        <v>0</v>
      </c>
      <c r="AG571" s="67">
        <v>0</v>
      </c>
      <c r="AH571" s="67">
        <v>0</v>
      </c>
      <c r="AI571" s="457" t="s">
        <v>74</v>
      </c>
      <c r="AJ571" s="67">
        <v>0</v>
      </c>
      <c r="AK571" s="457" t="s">
        <v>74</v>
      </c>
      <c r="AL571" s="457" t="s">
        <v>74</v>
      </c>
      <c r="AM571" s="188">
        <f t="shared" si="37"/>
        <v>0</v>
      </c>
      <c r="AN571" s="463">
        <f>+K571+AC571-AH571</f>
        <v>50000000</v>
      </c>
      <c r="AO571" s="67" t="s">
        <v>66</v>
      </c>
      <c r="AP571" s="489">
        <v>50000000</v>
      </c>
      <c r="AQ571" s="67" t="s">
        <v>94</v>
      </c>
      <c r="AR571" s="74">
        <v>0</v>
      </c>
      <c r="AS571" s="457" t="s">
        <v>74</v>
      </c>
      <c r="AT571" s="496">
        <f t="shared" si="38"/>
        <v>31276000</v>
      </c>
      <c r="AU571" s="203">
        <v>18724000</v>
      </c>
      <c r="AV571" s="83">
        <f t="shared" si="39"/>
        <v>0.62551999999999996</v>
      </c>
      <c r="AW571" s="457" t="s">
        <v>74</v>
      </c>
      <c r="AX571" s="74" t="s">
        <v>95</v>
      </c>
      <c r="AY571" s="473" t="s">
        <v>4271</v>
      </c>
      <c r="AZ571" s="68" t="s">
        <v>66</v>
      </c>
      <c r="BA571" s="68" t="s">
        <v>239</v>
      </c>
    </row>
    <row r="572" spans="2:53" s="207" customFormat="1" ht="14.25" customHeight="1" thickBot="1" x14ac:dyDescent="0.3">
      <c r="B572" s="104">
        <v>2024</v>
      </c>
      <c r="C572" s="104">
        <v>891780111</v>
      </c>
      <c r="D572" s="151" t="s">
        <v>64</v>
      </c>
      <c r="E572" s="248" t="s">
        <v>4272</v>
      </c>
      <c r="F572" s="149" t="s">
        <v>4273</v>
      </c>
      <c r="G572" s="103">
        <v>0</v>
      </c>
      <c r="H572" s="103" t="s">
        <v>72</v>
      </c>
      <c r="I572" s="104" t="s">
        <v>723</v>
      </c>
      <c r="J572" s="248" t="s">
        <v>4274</v>
      </c>
      <c r="K572" s="309">
        <v>15000000</v>
      </c>
      <c r="L572" s="104" t="s">
        <v>67</v>
      </c>
      <c r="M572" s="111" t="s">
        <v>4275</v>
      </c>
      <c r="N572" s="474">
        <v>1082890049</v>
      </c>
      <c r="O572" s="475">
        <v>791</v>
      </c>
      <c r="P572" s="476">
        <v>45373</v>
      </c>
      <c r="Q572" s="309">
        <v>30000000</v>
      </c>
      <c r="R572" s="476">
        <v>45574</v>
      </c>
      <c r="S572" s="309">
        <f t="shared" si="40"/>
        <v>15000000</v>
      </c>
      <c r="T572" s="103" t="s">
        <v>66</v>
      </c>
      <c r="U572" s="112">
        <v>85081920</v>
      </c>
      <c r="V572" s="111" t="s">
        <v>1595</v>
      </c>
      <c r="W572" s="476">
        <v>45574</v>
      </c>
      <c r="X572" s="476">
        <v>45574</v>
      </c>
      <c r="Y572" s="477" t="s">
        <v>74</v>
      </c>
      <c r="Z572" s="476">
        <v>45653</v>
      </c>
      <c r="AA572" s="340">
        <f t="shared" si="35"/>
        <v>79</v>
      </c>
      <c r="AB572" s="103">
        <v>0</v>
      </c>
      <c r="AC572" s="153">
        <v>0</v>
      </c>
      <c r="AD572" s="103">
        <v>0</v>
      </c>
      <c r="AE572" s="478" t="s">
        <v>74</v>
      </c>
      <c r="AF572" s="340">
        <f t="shared" si="36"/>
        <v>0</v>
      </c>
      <c r="AG572" s="103">
        <v>0</v>
      </c>
      <c r="AH572" s="103">
        <v>0</v>
      </c>
      <c r="AI572" s="478" t="s">
        <v>74</v>
      </c>
      <c r="AJ572" s="103">
        <v>0</v>
      </c>
      <c r="AK572" s="478" t="s">
        <v>74</v>
      </c>
      <c r="AL572" s="478" t="s">
        <v>74</v>
      </c>
      <c r="AM572" s="479">
        <f t="shared" si="37"/>
        <v>0</v>
      </c>
      <c r="AN572" s="486">
        <f>+K572+AC572-AH572</f>
        <v>15000000</v>
      </c>
      <c r="AO572" s="103" t="s">
        <v>66</v>
      </c>
      <c r="AP572" s="492">
        <v>15000000</v>
      </c>
      <c r="AQ572" s="103" t="s">
        <v>94</v>
      </c>
      <c r="AR572" s="248">
        <v>0</v>
      </c>
      <c r="AS572" s="478" t="s">
        <v>74</v>
      </c>
      <c r="AT572" s="498">
        <f t="shared" si="38"/>
        <v>0</v>
      </c>
      <c r="AU572" s="309">
        <v>15000000</v>
      </c>
      <c r="AV572" s="146">
        <f t="shared" si="39"/>
        <v>0</v>
      </c>
      <c r="AW572" s="478" t="s">
        <v>74</v>
      </c>
      <c r="AX572" s="248" t="s">
        <v>95</v>
      </c>
      <c r="AY572" s="480" t="s">
        <v>4276</v>
      </c>
      <c r="AZ572" s="104" t="s">
        <v>66</v>
      </c>
      <c r="BA572" s="104" t="s">
        <v>239</v>
      </c>
    </row>
    <row r="573" spans="2:53" s="239" customFormat="1" ht="13.5" thickBot="1" x14ac:dyDescent="0.25">
      <c r="B573" s="560" t="s">
        <v>68</v>
      </c>
      <c r="C573" s="561"/>
      <c r="D573" s="562"/>
      <c r="E573" s="438">
        <f>SUBTOTAL(3,E8:E572)</f>
        <v>565</v>
      </c>
      <c r="F573" s="38"/>
      <c r="G573" s="39"/>
      <c r="H573" s="39"/>
      <c r="I573" s="344"/>
      <c r="J573" s="39"/>
      <c r="K573" s="481">
        <f>SUM(K8:K572)</f>
        <v>9485910895.8299999</v>
      </c>
      <c r="L573" s="38"/>
      <c r="M573" s="39"/>
      <c r="N573" s="439"/>
      <c r="O573" s="344"/>
      <c r="P573" s="440"/>
      <c r="Q573" s="344"/>
      <c r="R573" s="440"/>
      <c r="S573" s="39"/>
      <c r="T573" s="39"/>
      <c r="U573" s="39"/>
      <c r="V573" s="39"/>
      <c r="W573" s="39"/>
      <c r="X573" s="39"/>
      <c r="Y573" s="39"/>
      <c r="Z573" s="39"/>
      <c r="AA573" s="43"/>
      <c r="AB573" s="441">
        <f>SUM(AB8:AB572)</f>
        <v>7</v>
      </c>
      <c r="AC573" s="484">
        <f>SUM(AC8:AC572)</f>
        <v>67200000</v>
      </c>
      <c r="AD573" s="442">
        <f>SUM(AD8:AD572)</f>
        <v>6</v>
      </c>
      <c r="AE573" s="43"/>
      <c r="AF573" s="442">
        <f>SUM(AF8:AF572)</f>
        <v>315</v>
      </c>
      <c r="AG573" s="443">
        <f>SUM(AG8:AG572)</f>
        <v>3</v>
      </c>
      <c r="AH573" s="444">
        <f>SUM(AH8:AH572)</f>
        <v>22569194</v>
      </c>
      <c r="AI573" s="43"/>
      <c r="AJ573" s="445">
        <f>SUM(AJ8:AJ572)</f>
        <v>232</v>
      </c>
      <c r="AK573" s="527"/>
      <c r="AL573" s="528"/>
      <c r="AM573" s="529"/>
      <c r="AN573" s="487">
        <f>SUM(AN8:AN572)</f>
        <v>9530541701.8299999</v>
      </c>
      <c r="AO573" s="43"/>
      <c r="AP573" s="493">
        <f>SUM(AP8:AP572)</f>
        <v>6077842584.0100002</v>
      </c>
      <c r="AQ573" s="43"/>
      <c r="AR573" s="443">
        <f>SUM(AR8:AR572)</f>
        <v>0</v>
      </c>
      <c r="AS573" s="43"/>
      <c r="AT573" s="487">
        <f>SUM(AT8:AT572)</f>
        <v>6356377070.6399994</v>
      </c>
      <c r="AU573" s="494">
        <f>SUM(AU8:AU572)</f>
        <v>3174164631.1900001</v>
      </c>
      <c r="AV573" s="527"/>
      <c r="AW573" s="528"/>
      <c r="AX573" s="528"/>
      <c r="AY573" s="528"/>
      <c r="AZ573" s="528"/>
      <c r="BA573" s="528"/>
    </row>
    <row r="576" spans="2:53" x14ac:dyDescent="0.25">
      <c r="AT576" s="240"/>
      <c r="AU576" s="240"/>
    </row>
    <row r="577" spans="11:47" x14ac:dyDescent="0.25">
      <c r="K577" s="241"/>
      <c r="AT577" s="240"/>
    </row>
    <row r="578" spans="11:47" x14ac:dyDescent="0.25">
      <c r="M578" s="241"/>
      <c r="AT578" s="240" t="s">
        <v>4277</v>
      </c>
      <c r="AU578" s="240"/>
    </row>
    <row r="579" spans="11:47" x14ac:dyDescent="0.25">
      <c r="AU579" s="240"/>
    </row>
    <row r="581" spans="11:47" x14ac:dyDescent="0.25">
      <c r="AT581" s="240"/>
      <c r="AU581" s="240"/>
    </row>
    <row r="590" spans="11:47" x14ac:dyDescent="0.25">
      <c r="V590" s="242"/>
    </row>
  </sheetData>
  <sheetProtection formatCells="0" formatColumns="0" formatRows="0" insertRows="0" deleteRows="0" autoFilter="0"/>
  <mergeCells count="21">
    <mergeCell ref="B573:D573"/>
    <mergeCell ref="AK573:AM573"/>
    <mergeCell ref="AV573:BA573"/>
    <mergeCell ref="W6:AA6"/>
    <mergeCell ref="AB6:AF6"/>
    <mergeCell ref="AG6:AI6"/>
    <mergeCell ref="AJ6:AM6"/>
    <mergeCell ref="AO6:AP6"/>
    <mergeCell ref="AQ6:AU6"/>
    <mergeCell ref="B3:C6"/>
    <mergeCell ref="D3:G4"/>
    <mergeCell ref="H3:I5"/>
    <mergeCell ref="F5:G5"/>
    <mergeCell ref="AB5:AM5"/>
    <mergeCell ref="E6:G6"/>
    <mergeCell ref="M6:N6"/>
    <mergeCell ref="O6:Q6"/>
    <mergeCell ref="R6:S6"/>
    <mergeCell ref="T6:V6"/>
    <mergeCell ref="AV6:AX6"/>
    <mergeCell ref="AY6:BA6"/>
  </mergeCells>
  <conditionalFormatting sqref="F5 E6">
    <cfRule type="containsText" dxfId="2"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M8:AP62 AA8:AA572 AF8:AF572 AU8:AV572 AM63:AO572">
    <cfRule type="expression" dxfId="1" priority="2">
      <formula>+_xlfn.ISFORMULA(AA8)</formula>
    </cfRule>
  </conditionalFormatting>
  <conditionalFormatting sqref="AT8:AT572">
    <cfRule type="expression" dxfId="0" priority="1">
      <formula>+_xlfn.ISFORMULA(AT8)</formula>
    </cfRule>
  </conditionalFormatting>
  <dataValidations count="9">
    <dataValidation type="list" allowBlank="1" showInputMessage="1" showErrorMessage="1" sqref="AX8:AX572" xr:uid="{BFC05879-DC06-41B1-A3ED-7AA5828DC3C1}">
      <formula1>"Por iniciar,En ejecucion,Suspendido,Terminado,Liquidado"</formula1>
    </dataValidation>
    <dataValidation type="list" allowBlank="1" showInputMessage="1" showErrorMessage="1" sqref="L8:L572" xr:uid="{7E5628EC-226A-4E19-92FE-AC392A79E4EF}">
      <formula1>"DIRECTA"</formula1>
    </dataValidation>
    <dataValidation type="list" allowBlank="1" showInputMessage="1" showErrorMessage="1" sqref="H8:H572" xr:uid="{023705B2-FE44-4FB5-9F8D-ACF1AF303ED9}">
      <formula1>"OTRO SECTOR"</formula1>
    </dataValidation>
    <dataValidation type="list" allowBlank="1" showInputMessage="1" showErrorMessage="1" sqref="I8:I572" xr:uid="{0E01CC3A-B2F1-44F0-A73F-BEA7243DB6D2}">
      <formula1>"FUNCIONAMIENTO,INVERSION,OTROS"</formula1>
    </dataValidation>
    <dataValidation type="list" allowBlank="1" showInputMessage="1" showErrorMessage="1" sqref="BA8:BA572" xr:uid="{7EA6F846-B6B5-42C4-B395-B17EE1483688}">
      <formula1>"SI,NA por TIPO Contrato"</formula1>
    </dataValidation>
    <dataValidation type="list" allowBlank="1" showInputMessage="1" showErrorMessage="1" sqref="AZ8:AZ572" xr:uid="{9AAC2D29-425B-4232-9B64-D592E3951F4C}">
      <formula1>"SI,NO HA INICIADO"</formula1>
    </dataValidation>
    <dataValidation type="list" allowBlank="1" showInputMessage="1" showErrorMessage="1" sqref="T8:T572 AQ8:AQ572 AO8:AO572" xr:uid="{3D6C2806-94F7-4E6B-A559-B4365116DB71}">
      <formula1>"SI,NO"</formula1>
    </dataValidation>
    <dataValidation type="list" allowBlank="1" showInputMessage="1" showErrorMessage="1" errorTitle="ERROR" error="SOLO VALIDO LISTA DESPLEGABLE" promptTitle="ESCOJA EL PERIODO" sqref="F5" xr:uid="{BC585B81-6606-47AF-A14E-279EC072B7BC}">
      <formula1>"Seleccione el periodo a presentar,ENERO,FEBRERO,MARZO,ABRIL,MAYO,JUNIO,JULIO,AGOSTO,SEPTIEMBRE,OCTUBRE,NOVIEMBRE,DICIEMBRE"</formula1>
    </dataValidation>
    <dataValidation type="list" allowBlank="1" showInputMessage="1" showErrorMessage="1" sqref="J4" xr:uid="{9CB40D08-35BA-4E6D-B019-BF3EA5528201}">
      <formula1>"42,250,1000,3000"</formula1>
    </dataValidation>
  </dataValidations>
  <hyperlinks>
    <hyperlink ref="AY139" r:id="rId1" xr:uid="{7DD74E53-BB4E-4F64-BCFD-CF0AFE282B21}"/>
    <hyperlink ref="AY141" r:id="rId2" xr:uid="{C56BFF46-F12B-4779-B9CE-790BABB30314}"/>
    <hyperlink ref="AY142" r:id="rId3" xr:uid="{D64BB507-7A98-4C5A-9A45-B612C254EA2D}"/>
    <hyperlink ref="AY143" r:id="rId4" xr:uid="{14E029F3-664B-4947-A00E-0EE8698184DC}"/>
    <hyperlink ref="AY144" r:id="rId5" xr:uid="{7970CC60-36B7-4DE9-85C3-F9B9F661E9DD}"/>
    <hyperlink ref="AY145" r:id="rId6" xr:uid="{6803DFDE-8D28-42C8-AF44-6448E8A51167}"/>
    <hyperlink ref="AY147" r:id="rId7" xr:uid="{BCC25F50-3062-4A59-96EC-A3EFDDFEE266}"/>
    <hyperlink ref="AY148" r:id="rId8" xr:uid="{50CC51C9-3F8F-4EF7-8690-B0420B8E3E3C}"/>
    <hyperlink ref="AY149" r:id="rId9" xr:uid="{ABB436FA-4049-4957-B58D-7128257E4C37}"/>
    <hyperlink ref="AY150" r:id="rId10" xr:uid="{FB2CDC16-FA24-4228-A75F-B9E858B417BD}"/>
    <hyperlink ref="AY151" r:id="rId11" xr:uid="{62AE0CBF-B84C-444B-800B-6099CA09DB9E}"/>
    <hyperlink ref="AY152" r:id="rId12" xr:uid="{6416618F-6C81-410E-8E23-DC01E511200B}"/>
    <hyperlink ref="AY153" r:id="rId13" xr:uid="{D4DA772A-8F19-469F-8344-54F4821B65DD}"/>
    <hyperlink ref="AY140" r:id="rId14" xr:uid="{8AF91725-2DC5-4D5A-BA2A-6CC34618DEC9}"/>
    <hyperlink ref="AY154" r:id="rId15" xr:uid="{B4D811EA-F432-4E72-ABC4-464557206C75}"/>
    <hyperlink ref="AY155" r:id="rId16" xr:uid="{AA761150-2ACF-4733-8741-B9A1C92AF973}"/>
    <hyperlink ref="AY156" r:id="rId17" xr:uid="{7066D665-AF4B-4820-ABAA-28D005B8F10B}"/>
    <hyperlink ref="AY157" r:id="rId18" xr:uid="{DCE48A37-1D06-45A2-B72D-994C16D0ACC3}"/>
    <hyperlink ref="AY186" r:id="rId19" xr:uid="{562C18DA-FAAC-4428-9C1C-CC0932BF7B3B}"/>
    <hyperlink ref="AY187" r:id="rId20" xr:uid="{55CFFE02-A2FE-4FA3-8EE9-87EFE59BA94B}"/>
    <hyperlink ref="AY188" r:id="rId21" xr:uid="{34B91394-B84A-4A29-AA79-37EB61A7A011}"/>
    <hyperlink ref="AY168" r:id="rId22" xr:uid="{309CF8CE-DCEE-4377-96E3-F4FA5C15B78F}"/>
    <hyperlink ref="AY236" r:id="rId23" xr:uid="{2D351A4E-49EB-44DE-99F2-8EC989808426}"/>
    <hyperlink ref="AY237" r:id="rId24" xr:uid="{255E106C-8A7E-436E-ACA1-9C5FA82DBE64}"/>
    <hyperlink ref="AY561" r:id="rId25" xr:uid="{2B31BE9B-1AA1-43C0-AC11-F6BB0B8735EC}"/>
    <hyperlink ref="AY562" r:id="rId26" xr:uid="{57DA3328-D72B-4EF5-AE6A-6D7D30314A4F}"/>
    <hyperlink ref="AY25" r:id="rId27" xr:uid="{CBF272A3-4EC1-4BCC-887D-4D51C07FE4E3}"/>
    <hyperlink ref="AY253" r:id="rId28" xr:uid="{8E93194B-F629-4F9E-84FF-9E42D086E430}"/>
    <hyperlink ref="AY259" r:id="rId29" xr:uid="{D678F2E6-473C-476B-BB4B-49088CDA559A}"/>
    <hyperlink ref="AY263" r:id="rId30" xr:uid="{2D719220-F241-4AF3-B8CE-6711942C6F2C}"/>
    <hyperlink ref="AY264" r:id="rId31" xr:uid="{9E2F4DF7-C744-4ECC-8DD8-148514E4565A}"/>
    <hyperlink ref="AY274" r:id="rId32" xr:uid="{21F2DE7F-E6AE-4362-B570-C1AF31947F7F}"/>
    <hyperlink ref="AY275" r:id="rId33" xr:uid="{6994FEAA-C313-465E-B368-4357595D5D20}"/>
    <hyperlink ref="AY278" r:id="rId34" xr:uid="{E1DD1ADC-4F83-4195-A82C-C23FD8871737}"/>
    <hyperlink ref="AY279" r:id="rId35" xr:uid="{1FDEDA27-B6A6-4EE0-BD55-E11699C2E671}"/>
    <hyperlink ref="AY280" r:id="rId36" xr:uid="{7345374D-EFFA-452A-8CCD-F3840498BA14}"/>
    <hyperlink ref="AY283" r:id="rId37" xr:uid="{E55FE234-B1E9-4318-81A0-779137EAEA1D}"/>
    <hyperlink ref="AY284" r:id="rId38" xr:uid="{0721A82F-25C2-4BF3-AEF9-502B946ABEA7}"/>
    <hyperlink ref="AY285" r:id="rId39" xr:uid="{4CCA2D92-198F-41EF-8F3C-50EACADEE98F}"/>
    <hyperlink ref="AY287" r:id="rId40" xr:uid="{5F19D5EB-4994-4C62-83F6-3136540828E8}"/>
    <hyperlink ref="AY286" r:id="rId41" xr:uid="{19D543BB-4535-4423-908E-55B37CA9C80C}"/>
    <hyperlink ref="AY288" r:id="rId42" xr:uid="{AA4A0AF6-B3BF-4E75-B450-A645AAA02264}"/>
    <hyperlink ref="AY290" r:id="rId43" xr:uid="{69DD5707-4425-49B7-8643-A53283ABEEE6}"/>
    <hyperlink ref="AY291" r:id="rId44" xr:uid="{4E23C736-0E02-4812-AE47-5E8F215B1ED2}"/>
    <hyperlink ref="AY292" r:id="rId45" xr:uid="{03456042-2CAC-41F2-9664-E6E31B6787FC}"/>
    <hyperlink ref="AY293" r:id="rId46" xr:uid="{DC04AF6E-2311-42D8-A5ED-E9C72FEDA1AD}"/>
    <hyperlink ref="AY294" r:id="rId47" xr:uid="{63C00D62-100F-4807-B4F4-EEE31EA13D15}"/>
    <hyperlink ref="AY295" r:id="rId48" xr:uid="{ABE693BF-752B-494E-9665-674BD2BD1323}"/>
    <hyperlink ref="AY289" r:id="rId49" xr:uid="{73FDAC39-ABD4-4E97-96D4-6DE381057D97}"/>
    <hyperlink ref="AY282" r:id="rId50" xr:uid="{11E680EF-00F6-4636-8AE7-F064AD5692F4}"/>
    <hyperlink ref="AY276" r:id="rId51" xr:uid="{BAAD5652-C3D8-4A56-8C6A-EAF71F8BBB53}"/>
    <hyperlink ref="AY277" r:id="rId52" xr:uid="{D8F952F4-0DCF-4259-A775-E9E297774D69}"/>
    <hyperlink ref="AY522" r:id="rId53" xr:uid="{E999CEDB-1E01-476F-8E97-E94C5F2F59E6}"/>
    <hyperlink ref="AY523" r:id="rId54" xr:uid="{CE428B49-B0E0-4B29-A9D9-619BDB2F88B3}"/>
    <hyperlink ref="AY524" r:id="rId55" xr:uid="{D22B6D18-B666-4175-876C-88254A984F3C}"/>
    <hyperlink ref="AY525" r:id="rId56" xr:uid="{E0AAD7C4-77F2-4FD9-AA02-0BAB1666E483}"/>
    <hyperlink ref="AY528" r:id="rId57" xr:uid="{F46A0421-0966-4A16-A1EB-47C04F04A225}"/>
    <hyperlink ref="AY529" r:id="rId58" xr:uid="{F3826CE1-E278-47F8-90ED-FDA943B4C75F}"/>
    <hyperlink ref="AY33" r:id="rId59" xr:uid="{1EC9D87A-C4EF-4FFF-B9CF-3C6F0BB34BB8}"/>
    <hyperlink ref="AY34" r:id="rId60" xr:uid="{9950BDA8-07D3-4667-9CF5-6BCEB9E54ED2}"/>
    <hyperlink ref="AY35" r:id="rId61" xr:uid="{8060D9C2-8996-41E6-928A-66AADBC64652}"/>
    <hyperlink ref="AY36" r:id="rId62" xr:uid="{DE5A6E93-2B53-4053-A5B3-06DE9E0D6C6F}"/>
    <hyperlink ref="AY37" r:id="rId63" xr:uid="{1EA7ACC6-A6CB-4B01-A137-28406EACC9BE}"/>
    <hyperlink ref="AY38" r:id="rId64" xr:uid="{1EECE88D-CCA3-4D17-947F-2B16F71F20AF}"/>
    <hyperlink ref="AY39" r:id="rId65" xr:uid="{2CFA1FC0-236C-4D74-A34F-E1D4CF95E630}"/>
    <hyperlink ref="AY40" r:id="rId66" xr:uid="{582523DC-8DE8-4CA2-9E7D-C332B07F2D29}"/>
    <hyperlink ref="AY41" r:id="rId67" xr:uid="{43C27FA9-042A-42F0-8A19-97F06EDD31DF}"/>
    <hyperlink ref="AY42" r:id="rId68" xr:uid="{355AF6D8-08C0-4D23-921B-F9C9E44C1728}"/>
    <hyperlink ref="AY43" r:id="rId69" xr:uid="{B1EB9779-6411-4591-AD79-0F1BF67012A1}"/>
    <hyperlink ref="AY44" r:id="rId70" xr:uid="{0F85332D-4BEF-47CA-AA51-DD3A989C3419}"/>
    <hyperlink ref="AY45" r:id="rId71" xr:uid="{332EE10C-3383-4F32-B661-49C06B062523}"/>
    <hyperlink ref="AY46" r:id="rId72" xr:uid="{152C323B-60A3-462F-9335-1E06315C894D}"/>
    <hyperlink ref="AY47" r:id="rId73" xr:uid="{E01B4B0B-C779-4A96-AB75-223CBF355BF4}"/>
    <hyperlink ref="AY48" r:id="rId74" xr:uid="{382B55CE-F8B9-4FA5-8213-A549E8123A60}"/>
    <hyperlink ref="AY11" r:id="rId75" xr:uid="{31FA9330-B967-4E10-9BAD-7F1D543ECC3F}"/>
    <hyperlink ref="AY12" r:id="rId76" xr:uid="{460DC65F-DF72-465C-B41C-15D5E2871DEA}"/>
    <hyperlink ref="AY563" r:id="rId77" xr:uid="{CDC51B04-2E22-4023-9815-4CDE99611707}"/>
    <hyperlink ref="AY530" r:id="rId78" xr:uid="{591B4D04-17A9-474C-BE85-808A679E6ADD}"/>
    <hyperlink ref="AY50" r:id="rId79" xr:uid="{D0C183CE-716A-4DEF-920F-6373C820BF32}"/>
    <hyperlink ref="AY13" r:id="rId80" xr:uid="{6B6E0EC8-58DB-4791-B6B2-B3AA5129CAA6}"/>
    <hyperlink ref="AY54" r:id="rId81" xr:uid="{3342A430-C401-4183-9358-43FBF8E5F182}"/>
    <hyperlink ref="AY59" r:id="rId82" xr:uid="{875C63AC-F570-41E2-B8DD-066185B0D8ED}"/>
    <hyperlink ref="AY60" r:id="rId83" xr:uid="{AA11E2D8-DD93-4A96-BD36-6E1EB7639227}"/>
    <hyperlink ref="AY62" r:id="rId84" xr:uid="{868ED889-F683-42B3-94B1-CDF5971211D4}"/>
    <hyperlink ref="AY61" r:id="rId85" xr:uid="{648E79C3-0991-4654-ACC0-2A93FFAEE220}"/>
    <hyperlink ref="AY63" r:id="rId86" xr:uid="{761078E2-BDBF-4268-8313-D16E5FDFCDFF}"/>
    <hyperlink ref="AY72" r:id="rId87" xr:uid="{0EFA2554-7B64-47BE-AA0F-99F4E46D9BB0}"/>
    <hyperlink ref="AY71" r:id="rId88" xr:uid="{6B089314-3FDF-4905-8E3C-52AB07AFE8B9}"/>
    <hyperlink ref="AY70" r:id="rId89" xr:uid="{6AFD0212-0416-4DD6-8DCE-FEEF8F153C16}"/>
    <hyperlink ref="AY539" r:id="rId90" xr:uid="{44E9877B-27D8-464D-9FBF-8BF4305A7E81}"/>
    <hyperlink ref="AY314" r:id="rId91" xr:uid="{E411BBAD-ECA5-47CA-A61E-29E8E6FF0DB2}"/>
    <hyperlink ref="AY313" r:id="rId92" xr:uid="{5E1B9847-D420-45F3-A14A-30006EB90BDE}"/>
    <hyperlink ref="AY317" r:id="rId93" xr:uid="{2DD4D762-AAF8-4680-AE18-21F57CAE89ED}"/>
    <hyperlink ref="AY316" r:id="rId94" xr:uid="{8F49569A-ECE7-4F0D-AC62-CB579A84F1A7}"/>
    <hyperlink ref="AY565" r:id="rId95" xr:uid="{3E8F6516-7BB1-473F-ABC7-929A569D2F7A}"/>
    <hyperlink ref="AY325" r:id="rId96" xr:uid="{5D593DC0-C2DC-4301-BE74-86B509A112D1}"/>
    <hyperlink ref="AY341" r:id="rId97" xr:uid="{089CA48C-7B55-48CE-BA3A-692D3A010995}"/>
    <hyperlink ref="AY429" r:id="rId98" xr:uid="{32032DA2-C52E-4CE0-BD10-904DD4AB2698}"/>
    <hyperlink ref="AY136" r:id="rId99" xr:uid="{2440922A-F578-44A7-8765-754C81463535}"/>
    <hyperlink ref="AY20" r:id="rId100" xr:uid="{AD5CE1F2-FFD1-462E-8C19-8438F214F53B}"/>
    <hyperlink ref="AY21" r:id="rId101" xr:uid="{0268BE85-DFA1-4288-A332-B86CC6495776}"/>
    <hyperlink ref="AY81" r:id="rId102" xr:uid="{813F6A6E-0B86-43F2-9D72-7C90E1B7468D}"/>
    <hyperlink ref="AY82" r:id="rId103" xr:uid="{0BB850E6-F437-4184-A3BA-EF671B6413C6}"/>
    <hyperlink ref="AY83" r:id="rId104" xr:uid="{400455A8-119E-4C5E-B4AD-B47F97A940C6}"/>
    <hyperlink ref="AY84" r:id="rId105" xr:uid="{2D4110E6-CAD1-4685-B9B7-58BB3D4A7251}"/>
    <hyperlink ref="AY89" r:id="rId106" xr:uid="{D1F4A2A8-65FD-454B-8D50-F936EBA37503}"/>
    <hyperlink ref="AY90" r:id="rId107" xr:uid="{C1FCE1BC-2D30-49D6-937C-AB23B23CF27B}"/>
    <hyperlink ref="AY91" r:id="rId108" xr:uid="{07968D54-8857-4774-81F0-72EB38DB7FCB}"/>
    <hyperlink ref="AY92" r:id="rId109" xr:uid="{BFBE7AB3-01B6-4361-BBE3-3505F51272FF}"/>
    <hyperlink ref="AY443" r:id="rId110" xr:uid="{2A5C606B-48C5-4078-AC1F-0ABBFC548832}"/>
    <hyperlink ref="AY444" r:id="rId111" xr:uid="{80B31006-5D94-416F-8DCC-92F960AC9A61}"/>
    <hyperlink ref="AY445" r:id="rId112" xr:uid="{B3CE37EF-A799-434A-84CA-26044625C042}"/>
    <hyperlink ref="AY446" r:id="rId113" xr:uid="{8D06BFE8-3706-4B7C-8E87-50D706CBFAC1}"/>
    <hyperlink ref="AY447" r:id="rId114" xr:uid="{2FDD5F21-2705-4A7B-824A-29887DBF8AB2}"/>
    <hyperlink ref="AY448" r:id="rId115" xr:uid="{0DA6F26B-7B7B-4995-B105-358C9835471E}"/>
    <hyperlink ref="AY451" r:id="rId116" xr:uid="{35F2EA06-97ED-4851-B50E-B59CB725AFED}"/>
    <hyperlink ref="AY544" r:id="rId117" xr:uid="{0762626C-F37D-4162-8046-6FC4B18EE2AE}"/>
    <hyperlink ref="AY545" r:id="rId118" xr:uid="{1EFC94E7-C80B-45BC-AD13-3ED7469F8652}"/>
    <hyperlink ref="AY547" r:id="rId119" xr:uid="{D6ADAEEF-A6C6-4E81-A728-C9B8F0B4345C}"/>
    <hyperlink ref="AY548" r:id="rId120" xr:uid="{2CB17E20-875F-4E81-AA20-D89840D0D5E2}"/>
    <hyperlink ref="AY549" r:id="rId121" xr:uid="{725E46A5-AA9C-49F3-AED9-242F1C4CBE3F}"/>
    <hyperlink ref="AY550" r:id="rId122" xr:uid="{904431A3-E798-41E3-8C6B-6FCA4BA69539}"/>
    <hyperlink ref="AY569" r:id="rId123" xr:uid="{5AF9351B-951B-4B95-BD78-BB9FE81C8004}"/>
    <hyperlink ref="AY568" r:id="rId124" xr:uid="{1EEF86DB-8E4B-40CF-A178-A2C4B2735806}"/>
    <hyperlink ref="AY93" r:id="rId125" xr:uid="{11C6C139-3FA7-48DE-8A50-60AEB660EE5D}"/>
    <hyperlink ref="AY94" r:id="rId126" xr:uid="{33D70F17-5E61-4E31-BA26-C82A1822F38D}"/>
    <hyperlink ref="AY95" r:id="rId127" xr:uid="{249EEB94-7F9C-4DC2-A358-ADD1FC7BFDE8}"/>
    <hyperlink ref="AY96" r:id="rId128" xr:uid="{CD03ECEB-A0AF-43A5-B48B-FFC70EB14D89}"/>
    <hyperlink ref="AY97" r:id="rId129" xr:uid="{0110B72C-8675-4541-82B1-7F7A23F574EF}"/>
    <hyperlink ref="AY98" r:id="rId130" xr:uid="{D17AB0CB-0B2A-41A8-9F84-1A9586CD4DA4}"/>
    <hyperlink ref="AY99" r:id="rId131" xr:uid="{134DBBFC-540C-4A7C-B50D-1726348D7E5A}"/>
    <hyperlink ref="AY100" r:id="rId132" xr:uid="{DDA9EEE3-2C2B-4B22-8010-9F8D8DB21406}"/>
    <hyperlink ref="AY101" r:id="rId133" xr:uid="{81DAFF69-7233-4529-9482-BDDFE8D0D7F3}"/>
    <hyperlink ref="AY102" r:id="rId134" xr:uid="{800D3482-46AA-4960-AE4A-0F0EB6BBAF5E}"/>
    <hyperlink ref="AY103" r:id="rId135" xr:uid="{A019810A-53E6-4323-8C8A-A14A5D3CEF91}"/>
    <hyperlink ref="AY104" r:id="rId136" xr:uid="{03E65BF8-4A4A-463F-9EA3-F53B3FF36042}"/>
    <hyperlink ref="AY105" r:id="rId137" xr:uid="{BFE0424C-BF1D-4DA6-9763-A844948B8652}"/>
    <hyperlink ref="AY106" r:id="rId138" xr:uid="{75603DFC-562A-434D-9EE5-193C69FDF9C2}"/>
    <hyperlink ref="AY107" r:id="rId139" xr:uid="{9F12A61A-FF53-4ECE-A6D1-D568AE353ED5}"/>
    <hyperlink ref="AY109" r:id="rId140" xr:uid="{BCAC0C03-9C8D-42BD-AC6F-6CDD8294CF35}"/>
    <hyperlink ref="AY110" r:id="rId141" xr:uid="{08432423-792C-45D1-86AB-692A16AEF56F}"/>
    <hyperlink ref="AY111" r:id="rId142" xr:uid="{87559330-C492-4541-97F6-B09CB61CE0F8}"/>
    <hyperlink ref="AY112" r:id="rId143" xr:uid="{98CAD05D-5386-48C1-81D9-0E19F87A269C}"/>
    <hyperlink ref="AY108" r:id="rId144" xr:uid="{EB97B5D1-E905-4ABC-9EDE-0DD270B3A84C}"/>
    <hyperlink ref="AY570" r:id="rId145" xr:uid="{298E643F-5558-4BB3-B4A2-ECA7E55C776F}"/>
    <hyperlink ref="AY571" r:id="rId146" xr:uid="{5F183F87-F12F-4E11-BA3D-579A0765C2BC}"/>
    <hyperlink ref="AY452" r:id="rId147" xr:uid="{80E7C7B4-5146-4F09-B5F7-BD7B41DAA047}"/>
    <hyperlink ref="AY453" r:id="rId148" xr:uid="{C5ADF6D3-A515-4CFA-A6CF-554C9F2385A6}"/>
    <hyperlink ref="AY454" r:id="rId149" xr:uid="{25655789-4783-41DD-B906-EFE265E3C672}"/>
    <hyperlink ref="AY455" r:id="rId150" xr:uid="{08A4D5F8-D8F7-4E05-A852-BD1282636DD7}"/>
    <hyperlink ref="AY456" r:id="rId151" xr:uid="{72C9BDFF-A266-4FF8-B31E-A97E1AECC98F}"/>
    <hyperlink ref="AY457" r:id="rId152" xr:uid="{940B2DB9-178D-4437-8BC5-FC24AAD0BCCD}"/>
    <hyperlink ref="AY458" r:id="rId153" xr:uid="{0C3E9B21-BCA9-4CEE-9A4E-6D8B1A641543}"/>
    <hyperlink ref="AY459" r:id="rId154" xr:uid="{56C89757-198D-402D-8829-50CFD60C1B93}"/>
    <hyperlink ref="AY460" r:id="rId155" xr:uid="{22DFCE9D-9877-4CCF-AE5A-773CC39C1B6B}"/>
    <hyperlink ref="AY461" r:id="rId156" xr:uid="{D06462C5-ABEB-4C83-B699-DA0E07DF69E0}"/>
    <hyperlink ref="AY462" r:id="rId157" xr:uid="{07528711-F3A1-4C5C-BDF3-473C88575D5D}"/>
    <hyperlink ref="AY463" r:id="rId158" xr:uid="{FAD6D5FD-416C-412C-839F-0ACB059F70B8}"/>
    <hyperlink ref="AY464" r:id="rId159" xr:uid="{F77F1D48-B59F-404F-8219-CC3F3855F3A8}"/>
    <hyperlink ref="AY465" r:id="rId160" xr:uid="{EBD351AF-1337-45A4-AC41-12F20E1B4C6D}"/>
    <hyperlink ref="AY466" r:id="rId161" xr:uid="{6C47A11E-1130-49AA-AE41-C03F4F33D9C9}"/>
    <hyperlink ref="AY468" r:id="rId162" xr:uid="{AF346B9A-2DB8-439A-A596-4AA82C2C5EDE}"/>
    <hyperlink ref="AY469" r:id="rId163" xr:uid="{57C275B4-7C1D-4E08-8828-8D117B790A6B}"/>
    <hyperlink ref="AY470" r:id="rId164" xr:uid="{FB713000-DD6A-49E2-B0E8-E5254DB3A5D2}"/>
    <hyperlink ref="AY471" r:id="rId165" xr:uid="{D2C778A4-D679-432E-BCA3-DB7B2B1F5E4E}"/>
    <hyperlink ref="AY472" r:id="rId166" xr:uid="{D4347D8C-CA54-4172-9930-71D46C297277}"/>
    <hyperlink ref="AY473" r:id="rId167" xr:uid="{D1AF8891-9B61-4DB5-AE09-3405CCABF199}"/>
    <hyperlink ref="AY474" r:id="rId168" xr:uid="{E8AF7B3B-82A8-41DE-82B8-138475FECABA}"/>
    <hyperlink ref="AY476" r:id="rId169" xr:uid="{B339373E-C1E4-4640-A96F-6794B496152B}"/>
    <hyperlink ref="AY475" r:id="rId170" xr:uid="{6694635E-617F-4367-9617-E370B0C8DCAD}"/>
    <hyperlink ref="AY467" r:id="rId171" xr:uid="{220CFFD1-2114-409A-A4A1-E47AB13470C7}"/>
    <hyperlink ref="AY551" r:id="rId172" xr:uid="{C5044040-CE52-4BE5-AF3E-E1F7B34B0533}"/>
    <hyperlink ref="AY552" r:id="rId173" xr:uid="{E99B91C4-9200-47A6-AE0D-F9B1A3171751}"/>
    <hyperlink ref="AY553" r:id="rId174" xr:uid="{7514EFF6-EC52-429C-8742-BD16AAEE3145}"/>
    <hyperlink ref="AY554" r:id="rId175" xr:uid="{D03FFF78-C9CE-4494-A2FB-14227C6F47B6}"/>
    <hyperlink ref="AY555" r:id="rId176" xr:uid="{0080C550-1732-4504-95E0-54C8B7C2892F}"/>
    <hyperlink ref="AY556" r:id="rId177" xr:uid="{878EDD94-2D1A-4720-83D7-2C965BFE6743}"/>
    <hyperlink ref="AY557" r:id="rId178" xr:uid="{F0A52ADC-049A-4199-81BF-F508DC030129}"/>
    <hyperlink ref="AY22" r:id="rId179" xr:uid="{98929B1D-6563-4BFE-8441-E49EC83C31FE}"/>
    <hyperlink ref="AY23" r:id="rId180" xr:uid="{B181A2D8-D0E4-40EA-9BAB-AA0268871D79}"/>
    <hyperlink ref="AY115" r:id="rId181" xr:uid="{626716C4-BEA4-4983-BF6B-869502CE44AE}"/>
    <hyperlink ref="AY116" r:id="rId182" xr:uid="{D6EAC263-8774-4A3F-83F3-1A594953993F}"/>
    <hyperlink ref="AY117" r:id="rId183" xr:uid="{7175B30D-CB95-4387-8F64-E8277DBF05D2}"/>
    <hyperlink ref="AY118" r:id="rId184" xr:uid="{5D63058F-A775-4CB2-B9ED-11AD65F223AF}"/>
    <hyperlink ref="AY119" r:id="rId185" xr:uid="{A8081025-0831-40EB-B538-13269686A29F}"/>
    <hyperlink ref="AY120" r:id="rId186" xr:uid="{334F0567-2EE2-4B77-AB08-F44669FE0667}"/>
    <hyperlink ref="AY121" r:id="rId187" xr:uid="{759E91D8-33AE-4AA9-AEBC-10DB6C6F33F6}"/>
    <hyperlink ref="AY122" r:id="rId188" xr:uid="{23964A38-B87F-42BE-B6EF-98C8F93F7C9F}"/>
    <hyperlink ref="AY123" r:id="rId189" xr:uid="{92CCDFD0-F847-4551-89D5-4056E070B1D2}"/>
    <hyperlink ref="AY124" r:id="rId190" xr:uid="{A7E824E6-42F0-48F5-A056-39A9281A5BFD}"/>
    <hyperlink ref="AY125" r:id="rId191" xr:uid="{A4C860CC-4C3B-4555-B59A-A9116BA68E1E}"/>
    <hyperlink ref="AY126" r:id="rId192" xr:uid="{F03F962E-A8CF-44E3-A07D-C748564E2CC9}"/>
    <hyperlink ref="AY127" r:id="rId193" xr:uid="{49839CEF-FF81-4C19-A4E0-6EF2A39BC813}"/>
    <hyperlink ref="AY128" r:id="rId194" xr:uid="{916ABB18-D9D0-4A87-BA77-6C44ED189FCE}"/>
    <hyperlink ref="AY129" r:id="rId195" xr:uid="{8E3EC825-1B1D-4ED2-8263-AD542BDD8E54}"/>
    <hyperlink ref="AY130" r:id="rId196" xr:uid="{C5064D67-F8A3-4120-835E-488BF5DE0920}"/>
    <hyperlink ref="AY131" r:id="rId197" xr:uid="{7A5A9096-A500-49E3-B629-30B1F19E65AB}"/>
    <hyperlink ref="AY132" r:id="rId198" xr:uid="{6016B2F5-FDA3-4BC1-B838-B88E76603908}"/>
    <hyperlink ref="AY133" r:id="rId199" xr:uid="{C7B32ADD-47F2-4DB6-BA80-738F91E4EE8E}"/>
    <hyperlink ref="AY134" r:id="rId200" xr:uid="{9CAB99A5-B793-4ED3-921A-441859AE70F8}"/>
    <hyperlink ref="AY135" r:id="rId201" xr:uid="{09097C8A-54DD-4398-AA3D-5CB4F1140CCE}"/>
    <hyperlink ref="AY558" r:id="rId202" xr:uid="{AAE56A33-A4C3-4AD6-B74E-A936291CEF57}"/>
    <hyperlink ref="AY559" r:id="rId203" xr:uid="{E323A6DA-9EF0-45C5-9C65-BF172C976236}"/>
    <hyperlink ref="AY560" r:id="rId204" xr:uid="{18E1F76B-1D3E-4D71-822A-67545C6A3F63}"/>
    <hyperlink ref="AY572" r:id="rId205" xr:uid="{258A69CB-BCD4-47F0-A996-F8914F4DF194}"/>
    <hyperlink ref="AY477" r:id="rId206" xr:uid="{186225C6-E666-4DBF-9453-C873BABC8D71}"/>
    <hyperlink ref="AY478" r:id="rId207" xr:uid="{311A636B-C04F-486D-A8B1-2C182D873E7D}"/>
    <hyperlink ref="AY479" r:id="rId208" xr:uid="{DC354F43-A8A3-4C67-9FBA-5DD06B9D4F1E}"/>
    <hyperlink ref="AY480" r:id="rId209" xr:uid="{8B4BE115-4481-4981-A0B0-234C62A34692}"/>
    <hyperlink ref="AY481" r:id="rId210" xr:uid="{417ACAC3-CA6A-4971-89D6-C9F900A445D0}"/>
    <hyperlink ref="AY482" r:id="rId211" xr:uid="{BD86034D-7D31-4EC6-A106-0DDE3284E604}"/>
    <hyperlink ref="AY483" r:id="rId212" xr:uid="{873AEAF8-0B30-42E9-9BC0-F499F50E89C6}"/>
    <hyperlink ref="AY484" r:id="rId213" xr:uid="{E6FA59CF-E89A-4F24-911B-88686F83FDF1}"/>
    <hyperlink ref="AY485" r:id="rId214" xr:uid="{7F6B48CE-6BA5-4F1B-812A-2E597E1E9821}"/>
    <hyperlink ref="AY486" r:id="rId215" xr:uid="{EBC8923F-7496-4E70-84BD-48EC78677761}"/>
    <hyperlink ref="AY487" r:id="rId216" xr:uid="{4B12A489-01F2-44F0-9D5F-9652189CE8DD}"/>
    <hyperlink ref="AY488" r:id="rId217" xr:uid="{C6EB016F-447F-4B16-B633-E4C3BC2AA24B}"/>
    <hyperlink ref="AY489" r:id="rId218" xr:uid="{25D7D595-37B3-48FB-8897-FB333074F84A}"/>
    <hyperlink ref="AY490" r:id="rId219" xr:uid="{1BA0759E-0081-4A40-B379-4FE5CE6FE108}"/>
    <hyperlink ref="AY491" r:id="rId220" xr:uid="{C42CCD59-D333-4271-B7E1-3CF587F7EF8D}"/>
    <hyperlink ref="AY492" r:id="rId221" xr:uid="{F46A4BF6-F654-48AF-9F4F-B66B5E4A3877}"/>
    <hyperlink ref="AY493" r:id="rId222" xr:uid="{D2EB26E5-3566-43D4-844A-B95F2642BB27}"/>
    <hyperlink ref="AY494" r:id="rId223" xr:uid="{FE91F36A-6E6C-4E17-A647-2F470BD27352}"/>
    <hyperlink ref="AY495" r:id="rId224" xr:uid="{A77A3529-728B-4FF3-AE75-81F70EDC48E3}"/>
    <hyperlink ref="AY496" r:id="rId225" xr:uid="{5C33E94C-1A00-448A-B369-FF90388846D7}"/>
    <hyperlink ref="AY497" r:id="rId226" xr:uid="{3056B102-029A-45F2-A6DC-F836607337A5}"/>
    <hyperlink ref="AY498" r:id="rId227" xr:uid="{22752669-0323-478E-8E00-10C3394718BD}"/>
    <hyperlink ref="AY499" r:id="rId228" xr:uid="{0B469903-B2DB-438C-9761-F403CAFA081D}"/>
    <hyperlink ref="AY500" r:id="rId229" xr:uid="{1152D7D6-498B-4444-8086-68C6146623FC}"/>
    <hyperlink ref="AY501" r:id="rId230" xr:uid="{CBA22F9F-C4CF-49A2-B2DF-7B8FBDD7386E}"/>
    <hyperlink ref="AY502" r:id="rId231" xr:uid="{7FA1D0A2-9344-41EE-8653-595C1B8BCD4D}"/>
    <hyperlink ref="AY503" r:id="rId232" xr:uid="{715C9F08-03F8-49F2-AA2C-28454595283E}"/>
    <hyperlink ref="AY504" r:id="rId233" xr:uid="{E805F266-42AA-400C-8100-8D8017E4B2FD}"/>
    <hyperlink ref="AY505" r:id="rId234" xr:uid="{92241FAC-1CF0-4C62-97BC-45DBF880EF4D}"/>
    <hyperlink ref="AY506" r:id="rId235" xr:uid="{62B60207-8AA5-4F09-A0B6-6350884EB4FA}"/>
    <hyperlink ref="AY507" r:id="rId236" xr:uid="{CE6FEEB9-E4E6-4D93-9610-453C40F35BD0}"/>
    <hyperlink ref="AY508" r:id="rId237" xr:uid="{B32ECE58-85D7-4D11-ABDB-7E5B0A6D572C}"/>
    <hyperlink ref="AY509" r:id="rId238" xr:uid="{076AAF99-1185-4AFF-B91B-F20512F2824B}"/>
    <hyperlink ref="AY510" r:id="rId239" xr:uid="{C547011B-193D-4C95-916E-4300CA0A0910}"/>
    <hyperlink ref="AY511" r:id="rId240" xr:uid="{B66CE3AB-DEAA-40E3-B918-CB9F634EB3A0}"/>
    <hyperlink ref="AY512" r:id="rId241" xr:uid="{AC1BEADE-5F80-4F94-ACBA-38B1A5742E97}"/>
  </hyperlinks>
  <pageMargins left="0.7" right="0.7" top="0.75" bottom="0.75" header="0.3" footer="0.3"/>
  <pageSetup orientation="portrait" horizontalDpi="300" verticalDpi="300" r:id="rId242"/>
  <drawing r:id="rId2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6B019-9760-411F-A4D9-E459D7075E4F}">
  <dimension ref="A1:BQ117"/>
  <sheetViews>
    <sheetView showGridLines="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5.7109375" customWidth="1"/>
    <col min="7" max="7" width="11.7109375" customWidth="1"/>
    <col min="8" max="8" width="16.5703125" customWidth="1"/>
    <col min="9" max="9" width="17.42578125" customWidth="1"/>
    <col min="10" max="10" width="18.42578125" customWidth="1"/>
    <col min="11" max="11" width="15.28515625" customWidth="1"/>
    <col min="12" max="12" width="14.7109375" customWidth="1"/>
    <col min="13" max="13" width="18.85546875" customWidth="1"/>
    <col min="14" max="14" width="16.42578125" customWidth="1"/>
    <col min="15" max="15" width="11.5703125" customWidth="1"/>
    <col min="16" max="16" width="12.42578125" customWidth="1"/>
    <col min="17" max="17" width="11.5703125" customWidth="1"/>
    <col min="18" max="18" width="14.7109375" customWidth="1"/>
    <col min="19" max="19" width="15.42578125" customWidth="1"/>
    <col min="20" max="20" width="14.140625" customWidth="1"/>
    <col min="21" max="21" width="14.42578125" customWidth="1"/>
    <col min="22" max="22" width="18.140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325000000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8.25" customHeight="1" thickBot="1" x14ac:dyDescent="0.3">
      <c r="B6" s="506"/>
      <c r="C6" s="507"/>
      <c r="D6" s="13" t="s">
        <v>5</v>
      </c>
      <c r="E6" s="530" t="s">
        <v>671</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27" t="s">
        <v>16</v>
      </c>
      <c r="C7" s="28" t="s">
        <v>17</v>
      </c>
      <c r="D7" s="29" t="s">
        <v>18</v>
      </c>
      <c r="E7" s="30" t="s">
        <v>19</v>
      </c>
      <c r="F7" s="30" t="s">
        <v>20</v>
      </c>
      <c r="G7" s="29"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31" t="s">
        <v>38</v>
      </c>
      <c r="AA7" s="32" t="s">
        <v>39</v>
      </c>
      <c r="AB7" s="27" t="s">
        <v>40</v>
      </c>
      <c r="AC7" s="27" t="s">
        <v>41</v>
      </c>
      <c r="AD7" s="27" t="s">
        <v>42</v>
      </c>
      <c r="AE7" s="31" t="s">
        <v>43</v>
      </c>
      <c r="AF7" s="32" t="s">
        <v>44</v>
      </c>
      <c r="AG7" s="27" t="s">
        <v>45</v>
      </c>
      <c r="AH7" s="27" t="s">
        <v>46</v>
      </c>
      <c r="AI7" s="31" t="s">
        <v>47</v>
      </c>
      <c r="AJ7" s="27" t="s">
        <v>48</v>
      </c>
      <c r="AK7" s="31" t="s">
        <v>49</v>
      </c>
      <c r="AL7" s="31" t="s">
        <v>50</v>
      </c>
      <c r="AM7" s="32" t="s">
        <v>51</v>
      </c>
      <c r="AN7" s="32" t="s">
        <v>52</v>
      </c>
      <c r="AO7" s="27" t="s">
        <v>78</v>
      </c>
      <c r="AP7" s="27" t="s">
        <v>79</v>
      </c>
      <c r="AQ7" s="27" t="s">
        <v>53</v>
      </c>
      <c r="AR7" s="27" t="s">
        <v>54</v>
      </c>
      <c r="AS7" s="27" t="s">
        <v>55</v>
      </c>
      <c r="AT7" s="33"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c r="BQ7" s="17"/>
    </row>
    <row r="8" spans="1:69" s="12" customFormat="1" ht="12.75" x14ac:dyDescent="0.2">
      <c r="B8" s="49">
        <v>2024</v>
      </c>
      <c r="C8" s="49">
        <v>891780111</v>
      </c>
      <c r="D8" s="50" t="s">
        <v>64</v>
      </c>
      <c r="E8" s="51" t="s">
        <v>670</v>
      </c>
      <c r="F8" s="127" t="s">
        <v>669</v>
      </c>
      <c r="G8" s="53">
        <v>0</v>
      </c>
      <c r="H8" s="53" t="s">
        <v>72</v>
      </c>
      <c r="I8" s="50" t="s">
        <v>65</v>
      </c>
      <c r="J8" s="93" t="s">
        <v>673</v>
      </c>
      <c r="K8" s="128">
        <v>18810000</v>
      </c>
      <c r="L8" s="49" t="s">
        <v>67</v>
      </c>
      <c r="M8" s="55" t="s">
        <v>469</v>
      </c>
      <c r="N8" s="129">
        <v>1082879378</v>
      </c>
      <c r="O8" s="57">
        <v>22</v>
      </c>
      <c r="P8" s="58">
        <v>45302</v>
      </c>
      <c r="Q8" s="51">
        <v>18810000</v>
      </c>
      <c r="R8" s="58">
        <v>45307</v>
      </c>
      <c r="S8" s="51">
        <v>18810000</v>
      </c>
      <c r="T8" s="53" t="s">
        <v>66</v>
      </c>
      <c r="U8" s="129">
        <v>1082943891</v>
      </c>
      <c r="V8" s="128" t="s">
        <v>234</v>
      </c>
      <c r="W8" s="60">
        <v>45307</v>
      </c>
      <c r="X8" s="60">
        <v>45307</v>
      </c>
      <c r="Y8" s="60" t="s">
        <v>74</v>
      </c>
      <c r="Z8" s="60">
        <v>45473</v>
      </c>
      <c r="AA8" s="52">
        <f t="shared" ref="AA8:AA39" si="0">+IF(Y8="1800-01-01",Z8-X8,Z8-Y8)</f>
        <v>166</v>
      </c>
      <c r="AB8" s="51">
        <v>0</v>
      </c>
      <c r="AC8" s="51">
        <v>0</v>
      </c>
      <c r="AD8" s="51">
        <v>1</v>
      </c>
      <c r="AE8" s="58">
        <v>45475</v>
      </c>
      <c r="AF8" s="52">
        <f t="shared" ref="AF8:AF39" si="1">+IF(AE8="1800-01-01",0,AE8-Z8)</f>
        <v>2</v>
      </c>
      <c r="AG8" s="51">
        <v>0</v>
      </c>
      <c r="AH8" s="51">
        <v>0</v>
      </c>
      <c r="AI8" s="58" t="s">
        <v>74</v>
      </c>
      <c r="AJ8" s="53">
        <v>0</v>
      </c>
      <c r="AK8" s="58" t="s">
        <v>74</v>
      </c>
      <c r="AL8" s="58" t="s">
        <v>74</v>
      </c>
      <c r="AM8" s="52">
        <f t="shared" ref="AM8:AM39" si="2">+IF(AK8="1800-01-01",0,AL8-AK8)</f>
        <v>0</v>
      </c>
      <c r="AN8" s="52">
        <f>+K8+AC8-AH8</f>
        <v>18810000</v>
      </c>
      <c r="AO8" s="53" t="s">
        <v>66</v>
      </c>
      <c r="AP8" s="51">
        <v>18810000</v>
      </c>
      <c r="AQ8" s="53" t="s">
        <v>94</v>
      </c>
      <c r="AR8" s="51">
        <v>0</v>
      </c>
      <c r="AS8" s="62" t="s">
        <v>74</v>
      </c>
      <c r="AT8" s="63">
        <v>18810000</v>
      </c>
      <c r="AU8" s="131">
        <f t="shared" ref="AU8:AU39" si="3">AN8-AT8</f>
        <v>0</v>
      </c>
      <c r="AV8" s="65">
        <f t="shared" ref="AV8:AV39" si="4">+IFERROR(AT8/AN8,"_")</f>
        <v>1</v>
      </c>
      <c r="AW8" s="62" t="s">
        <v>74</v>
      </c>
      <c r="AX8" s="53" t="s">
        <v>80</v>
      </c>
      <c r="AY8" s="132" t="s">
        <v>668</v>
      </c>
      <c r="AZ8" s="49" t="s">
        <v>66</v>
      </c>
      <c r="BA8" s="49" t="s">
        <v>66</v>
      </c>
    </row>
    <row r="9" spans="1:69" ht="14.45" customHeight="1" x14ac:dyDescent="0.25">
      <c r="B9" s="68">
        <v>2024</v>
      </c>
      <c r="C9" s="68">
        <v>891780111</v>
      </c>
      <c r="D9" s="69" t="s">
        <v>64</v>
      </c>
      <c r="E9" s="94" t="s">
        <v>667</v>
      </c>
      <c r="F9" s="91" t="s">
        <v>666</v>
      </c>
      <c r="G9" s="96">
        <v>0</v>
      </c>
      <c r="H9" s="67" t="s">
        <v>72</v>
      </c>
      <c r="I9" s="69" t="s">
        <v>65</v>
      </c>
      <c r="J9" s="93" t="s">
        <v>674</v>
      </c>
      <c r="K9" s="94">
        <v>13110000</v>
      </c>
      <c r="L9" s="68" t="s">
        <v>67</v>
      </c>
      <c r="M9" s="94" t="s">
        <v>439</v>
      </c>
      <c r="N9" s="133">
        <v>1004374583</v>
      </c>
      <c r="O9" s="93">
        <v>18</v>
      </c>
      <c r="P9" s="76">
        <v>45302</v>
      </c>
      <c r="Q9" s="93">
        <v>13110000</v>
      </c>
      <c r="R9" s="76">
        <v>45309</v>
      </c>
      <c r="S9" s="93">
        <v>13110000</v>
      </c>
      <c r="T9" s="67" t="s">
        <v>66</v>
      </c>
      <c r="U9" s="133">
        <v>36669977</v>
      </c>
      <c r="V9" s="94" t="s">
        <v>283</v>
      </c>
      <c r="W9" s="78">
        <v>45309</v>
      </c>
      <c r="X9" s="78">
        <v>45309</v>
      </c>
      <c r="Y9" s="78" t="s">
        <v>74</v>
      </c>
      <c r="Z9" s="78">
        <v>45473</v>
      </c>
      <c r="AA9" s="71">
        <f t="shared" si="0"/>
        <v>164</v>
      </c>
      <c r="AB9" s="93">
        <v>0</v>
      </c>
      <c r="AC9" s="93">
        <v>0</v>
      </c>
      <c r="AD9" s="93">
        <v>0</v>
      </c>
      <c r="AE9" s="76" t="s">
        <v>74</v>
      </c>
      <c r="AF9" s="94">
        <f t="shared" si="1"/>
        <v>0</v>
      </c>
      <c r="AG9" s="70">
        <v>0</v>
      </c>
      <c r="AH9" s="70">
        <v>0</v>
      </c>
      <c r="AI9" s="76" t="s">
        <v>74</v>
      </c>
      <c r="AJ9" s="67">
        <v>0</v>
      </c>
      <c r="AK9" s="76" t="s">
        <v>74</v>
      </c>
      <c r="AL9" s="76" t="s">
        <v>74</v>
      </c>
      <c r="AM9" s="94">
        <f t="shared" si="2"/>
        <v>0</v>
      </c>
      <c r="AN9" s="94">
        <f>+K9+AC9-AH9</f>
        <v>13110000</v>
      </c>
      <c r="AO9" s="67" t="s">
        <v>66</v>
      </c>
      <c r="AP9" s="93">
        <v>13110000</v>
      </c>
      <c r="AQ9" s="67" t="s">
        <v>94</v>
      </c>
      <c r="AR9" s="70">
        <v>0</v>
      </c>
      <c r="AS9" s="80" t="s">
        <v>74</v>
      </c>
      <c r="AT9" s="135">
        <v>13110000</v>
      </c>
      <c r="AU9" s="100">
        <f t="shared" si="3"/>
        <v>0</v>
      </c>
      <c r="AV9" s="101">
        <f t="shared" si="4"/>
        <v>1</v>
      </c>
      <c r="AW9" s="80" t="s">
        <v>74</v>
      </c>
      <c r="AX9" s="67" t="s">
        <v>80</v>
      </c>
      <c r="AY9" s="136" t="s">
        <v>665</v>
      </c>
      <c r="AZ9" s="68" t="s">
        <v>66</v>
      </c>
      <c r="BA9" s="68" t="s">
        <v>66</v>
      </c>
    </row>
    <row r="10" spans="1:69" x14ac:dyDescent="0.25">
      <c r="B10" s="68">
        <v>2024</v>
      </c>
      <c r="C10" s="68">
        <v>891780111</v>
      </c>
      <c r="D10" s="69" t="s">
        <v>64</v>
      </c>
      <c r="E10" s="94" t="s">
        <v>664</v>
      </c>
      <c r="F10" s="91" t="s">
        <v>663</v>
      </c>
      <c r="G10" s="96">
        <v>0</v>
      </c>
      <c r="H10" s="67" t="s">
        <v>72</v>
      </c>
      <c r="I10" s="69" t="s">
        <v>65</v>
      </c>
      <c r="J10" s="93" t="s">
        <v>662</v>
      </c>
      <c r="K10" s="94">
        <v>15390000</v>
      </c>
      <c r="L10" s="68" t="s">
        <v>67</v>
      </c>
      <c r="M10" s="94" t="s">
        <v>661</v>
      </c>
      <c r="N10" s="133">
        <v>1082916730</v>
      </c>
      <c r="O10" s="93">
        <v>17</v>
      </c>
      <c r="P10" s="76">
        <v>45302</v>
      </c>
      <c r="Q10" s="93">
        <v>15390000</v>
      </c>
      <c r="R10" s="76">
        <v>45309</v>
      </c>
      <c r="S10" s="93">
        <v>15390000</v>
      </c>
      <c r="T10" s="67" t="s">
        <v>66</v>
      </c>
      <c r="U10" s="133">
        <v>1082900194</v>
      </c>
      <c r="V10" s="94" t="s">
        <v>228</v>
      </c>
      <c r="W10" s="78">
        <v>45309</v>
      </c>
      <c r="X10" s="78">
        <v>45309</v>
      </c>
      <c r="Y10" s="78" t="s">
        <v>74</v>
      </c>
      <c r="Z10" s="78">
        <v>45473</v>
      </c>
      <c r="AA10" s="94">
        <f t="shared" si="0"/>
        <v>164</v>
      </c>
      <c r="AB10" s="93">
        <v>0</v>
      </c>
      <c r="AC10" s="93">
        <v>0</v>
      </c>
      <c r="AD10" s="93">
        <v>0</v>
      </c>
      <c r="AE10" s="76" t="s">
        <v>74</v>
      </c>
      <c r="AF10" s="94">
        <f t="shared" si="1"/>
        <v>0</v>
      </c>
      <c r="AG10" s="70">
        <v>1</v>
      </c>
      <c r="AH10" s="70">
        <v>2700000</v>
      </c>
      <c r="AI10" s="78">
        <v>45441</v>
      </c>
      <c r="AJ10" s="67">
        <v>0</v>
      </c>
      <c r="AK10" s="76" t="s">
        <v>74</v>
      </c>
      <c r="AL10" s="76" t="s">
        <v>74</v>
      </c>
      <c r="AM10" s="94">
        <f t="shared" si="2"/>
        <v>0</v>
      </c>
      <c r="AN10" s="94">
        <f>+K10+AC10-AH10</f>
        <v>12690000</v>
      </c>
      <c r="AO10" s="67" t="s">
        <v>66</v>
      </c>
      <c r="AP10" s="93">
        <v>15390000</v>
      </c>
      <c r="AQ10" s="67" t="s">
        <v>94</v>
      </c>
      <c r="AR10" s="70">
        <v>0</v>
      </c>
      <c r="AS10" s="80" t="s">
        <v>74</v>
      </c>
      <c r="AT10" s="135">
        <v>12690000</v>
      </c>
      <c r="AU10" s="100">
        <f t="shared" si="3"/>
        <v>0</v>
      </c>
      <c r="AV10" s="101">
        <f t="shared" si="4"/>
        <v>1</v>
      </c>
      <c r="AW10" s="79">
        <v>45447</v>
      </c>
      <c r="AX10" s="67" t="s">
        <v>80</v>
      </c>
      <c r="AY10" s="136" t="s">
        <v>660</v>
      </c>
      <c r="AZ10" s="68" t="s">
        <v>66</v>
      </c>
      <c r="BA10" s="68" t="s">
        <v>66</v>
      </c>
    </row>
    <row r="11" spans="1:69" x14ac:dyDescent="0.25">
      <c r="B11" s="68">
        <v>2024</v>
      </c>
      <c r="C11" s="68">
        <v>891780111</v>
      </c>
      <c r="D11" s="69" t="s">
        <v>64</v>
      </c>
      <c r="E11" s="94" t="s">
        <v>659</v>
      </c>
      <c r="F11" s="91" t="s">
        <v>658</v>
      </c>
      <c r="G11" s="96">
        <v>0</v>
      </c>
      <c r="H11" s="67" t="s">
        <v>72</v>
      </c>
      <c r="I11" s="69" t="s">
        <v>65</v>
      </c>
      <c r="J11" s="93" t="s">
        <v>657</v>
      </c>
      <c r="K11" s="94">
        <v>17100000</v>
      </c>
      <c r="L11" s="68" t="s">
        <v>67</v>
      </c>
      <c r="M11" s="94" t="s">
        <v>449</v>
      </c>
      <c r="N11" s="133">
        <v>36669670</v>
      </c>
      <c r="O11" s="93">
        <v>20</v>
      </c>
      <c r="P11" s="76">
        <v>45302</v>
      </c>
      <c r="Q11" s="93">
        <v>17100000</v>
      </c>
      <c r="R11" s="76">
        <v>45309</v>
      </c>
      <c r="S11" s="93">
        <v>17100000</v>
      </c>
      <c r="T11" s="67" t="s">
        <v>66</v>
      </c>
      <c r="U11" s="133">
        <v>36669977</v>
      </c>
      <c r="V11" s="94" t="s">
        <v>283</v>
      </c>
      <c r="W11" s="78">
        <v>45309</v>
      </c>
      <c r="X11" s="78">
        <v>45309</v>
      </c>
      <c r="Y11" s="78" t="s">
        <v>74</v>
      </c>
      <c r="Z11" s="78">
        <v>45473</v>
      </c>
      <c r="AA11" s="94">
        <f t="shared" si="0"/>
        <v>164</v>
      </c>
      <c r="AB11" s="93">
        <v>0</v>
      </c>
      <c r="AC11" s="93">
        <v>0</v>
      </c>
      <c r="AD11" s="93">
        <v>0</v>
      </c>
      <c r="AE11" s="76" t="s">
        <v>74</v>
      </c>
      <c r="AF11" s="94">
        <f t="shared" si="1"/>
        <v>0</v>
      </c>
      <c r="AG11" s="70">
        <v>0</v>
      </c>
      <c r="AH11" s="70">
        <v>0</v>
      </c>
      <c r="AI11" s="76" t="s">
        <v>74</v>
      </c>
      <c r="AJ11" s="67">
        <v>0</v>
      </c>
      <c r="AK11" s="76" t="s">
        <v>74</v>
      </c>
      <c r="AL11" s="76" t="s">
        <v>74</v>
      </c>
      <c r="AM11" s="94">
        <f t="shared" si="2"/>
        <v>0</v>
      </c>
      <c r="AN11" s="94">
        <f>+K11+AC11-AH11</f>
        <v>17100000</v>
      </c>
      <c r="AO11" s="67" t="s">
        <v>66</v>
      </c>
      <c r="AP11" s="93">
        <v>17100000</v>
      </c>
      <c r="AQ11" s="67" t="s">
        <v>94</v>
      </c>
      <c r="AR11" s="70">
        <v>0</v>
      </c>
      <c r="AS11" s="80" t="s">
        <v>74</v>
      </c>
      <c r="AT11" s="135">
        <v>17100000</v>
      </c>
      <c r="AU11" s="100">
        <f t="shared" si="3"/>
        <v>0</v>
      </c>
      <c r="AV11" s="101">
        <f t="shared" si="4"/>
        <v>1</v>
      </c>
      <c r="AW11" s="80" t="s">
        <v>74</v>
      </c>
      <c r="AX11" s="67" t="s">
        <v>80</v>
      </c>
      <c r="AY11" s="136" t="s">
        <v>656</v>
      </c>
      <c r="AZ11" s="68" t="s">
        <v>66</v>
      </c>
      <c r="BA11" s="68" t="s">
        <v>66</v>
      </c>
    </row>
    <row r="12" spans="1:69" x14ac:dyDescent="0.25">
      <c r="B12" s="68">
        <v>2024</v>
      </c>
      <c r="C12" s="68">
        <v>891780111</v>
      </c>
      <c r="D12" s="69" t="s">
        <v>64</v>
      </c>
      <c r="E12" s="94" t="s">
        <v>655</v>
      </c>
      <c r="F12" s="91" t="s">
        <v>654</v>
      </c>
      <c r="G12" s="96">
        <v>0</v>
      </c>
      <c r="H12" s="67" t="s">
        <v>72</v>
      </c>
      <c r="I12" s="69" t="s">
        <v>65</v>
      </c>
      <c r="J12" s="93" t="s">
        <v>653</v>
      </c>
      <c r="K12" s="94">
        <v>18810000</v>
      </c>
      <c r="L12" s="68" t="s">
        <v>67</v>
      </c>
      <c r="M12" s="94" t="s">
        <v>434</v>
      </c>
      <c r="N12" s="133">
        <v>85153904</v>
      </c>
      <c r="O12" s="93">
        <v>15</v>
      </c>
      <c r="P12" s="76">
        <v>45302</v>
      </c>
      <c r="Q12" s="93">
        <v>18810000</v>
      </c>
      <c r="R12" s="76">
        <v>45309</v>
      </c>
      <c r="S12" s="93">
        <v>18810000</v>
      </c>
      <c r="T12" s="67" t="s">
        <v>66</v>
      </c>
      <c r="U12" s="133">
        <v>7634903</v>
      </c>
      <c r="V12" s="94" t="s">
        <v>256</v>
      </c>
      <c r="W12" s="78">
        <v>45309</v>
      </c>
      <c r="X12" s="78">
        <v>45309</v>
      </c>
      <c r="Y12" s="78" t="s">
        <v>74</v>
      </c>
      <c r="Z12" s="78">
        <v>45473</v>
      </c>
      <c r="AA12" s="94">
        <f t="shared" si="0"/>
        <v>164</v>
      </c>
      <c r="AB12" s="93">
        <v>0</v>
      </c>
      <c r="AC12" s="93">
        <v>0</v>
      </c>
      <c r="AD12" s="93">
        <v>0</v>
      </c>
      <c r="AE12" s="76" t="s">
        <v>74</v>
      </c>
      <c r="AF12" s="94">
        <f t="shared" si="1"/>
        <v>0</v>
      </c>
      <c r="AG12" s="70">
        <v>0</v>
      </c>
      <c r="AH12" s="70">
        <v>0</v>
      </c>
      <c r="AI12" s="76" t="s">
        <v>74</v>
      </c>
      <c r="AJ12" s="67">
        <v>0</v>
      </c>
      <c r="AK12" s="76" t="s">
        <v>74</v>
      </c>
      <c r="AL12" s="76" t="s">
        <v>74</v>
      </c>
      <c r="AM12" s="94">
        <f t="shared" si="2"/>
        <v>0</v>
      </c>
      <c r="AN12" s="94">
        <f>+K12+AC12-AH12</f>
        <v>18810000</v>
      </c>
      <c r="AO12" s="67" t="s">
        <v>66</v>
      </c>
      <c r="AP12" s="93">
        <v>18810000</v>
      </c>
      <c r="AQ12" s="67" t="s">
        <v>94</v>
      </c>
      <c r="AR12" s="70">
        <v>0</v>
      </c>
      <c r="AS12" s="80" t="s">
        <v>74</v>
      </c>
      <c r="AT12" s="135">
        <v>18810000</v>
      </c>
      <c r="AU12" s="100">
        <f t="shared" si="3"/>
        <v>0</v>
      </c>
      <c r="AV12" s="101">
        <f t="shared" si="4"/>
        <v>1</v>
      </c>
      <c r="AW12" s="80" t="s">
        <v>74</v>
      </c>
      <c r="AX12" s="67" t="s">
        <v>80</v>
      </c>
      <c r="AY12" s="136" t="s">
        <v>652</v>
      </c>
      <c r="AZ12" s="68" t="s">
        <v>66</v>
      </c>
      <c r="BA12" s="68" t="s">
        <v>66</v>
      </c>
    </row>
    <row r="13" spans="1:69" x14ac:dyDescent="0.25">
      <c r="B13" s="68">
        <v>2024</v>
      </c>
      <c r="C13" s="68">
        <v>891780111</v>
      </c>
      <c r="D13" s="69" t="s">
        <v>64</v>
      </c>
      <c r="E13" s="94" t="s">
        <v>651</v>
      </c>
      <c r="F13" s="91" t="s">
        <v>650</v>
      </c>
      <c r="G13" s="96">
        <v>0</v>
      </c>
      <c r="H13" s="67" t="s">
        <v>72</v>
      </c>
      <c r="I13" s="69" t="s">
        <v>65</v>
      </c>
      <c r="J13" s="93" t="s">
        <v>649</v>
      </c>
      <c r="K13" s="94">
        <v>12100000</v>
      </c>
      <c r="L13" s="68" t="s">
        <v>67</v>
      </c>
      <c r="M13" s="94" t="s">
        <v>403</v>
      </c>
      <c r="N13" s="133">
        <v>1221971911</v>
      </c>
      <c r="O13" s="93">
        <v>90</v>
      </c>
      <c r="P13" s="76">
        <v>45309</v>
      </c>
      <c r="Q13" s="93">
        <v>12100000</v>
      </c>
      <c r="R13" s="76">
        <v>45310</v>
      </c>
      <c r="S13" s="93">
        <v>12100000</v>
      </c>
      <c r="T13" s="67" t="s">
        <v>66</v>
      </c>
      <c r="U13" s="133">
        <v>1098669877</v>
      </c>
      <c r="V13" s="94" t="s">
        <v>289</v>
      </c>
      <c r="W13" s="78">
        <v>45310</v>
      </c>
      <c r="X13" s="78">
        <v>45310</v>
      </c>
      <c r="Y13" s="78" t="s">
        <v>74</v>
      </c>
      <c r="Z13" s="78">
        <v>45473</v>
      </c>
      <c r="AA13" s="94">
        <f t="shared" si="0"/>
        <v>163</v>
      </c>
      <c r="AB13" s="93">
        <v>0</v>
      </c>
      <c r="AC13" s="93">
        <v>0</v>
      </c>
      <c r="AD13" s="93">
        <v>0</v>
      </c>
      <c r="AE13" s="76" t="s">
        <v>74</v>
      </c>
      <c r="AF13" s="94">
        <f t="shared" si="1"/>
        <v>0</v>
      </c>
      <c r="AG13" s="70">
        <v>0</v>
      </c>
      <c r="AH13" s="70">
        <v>0</v>
      </c>
      <c r="AI13" s="76" t="s">
        <v>74</v>
      </c>
      <c r="AJ13" s="67">
        <v>0</v>
      </c>
      <c r="AK13" s="76" t="s">
        <v>74</v>
      </c>
      <c r="AL13" s="76" t="s">
        <v>74</v>
      </c>
      <c r="AM13" s="94">
        <f t="shared" si="2"/>
        <v>0</v>
      </c>
      <c r="AN13" s="94">
        <f>+K13+AC13-AH13</f>
        <v>12100000</v>
      </c>
      <c r="AO13" s="67" t="s">
        <v>66</v>
      </c>
      <c r="AP13" s="93">
        <v>12100000</v>
      </c>
      <c r="AQ13" s="67" t="s">
        <v>94</v>
      </c>
      <c r="AR13" s="70">
        <v>0</v>
      </c>
      <c r="AS13" s="80" t="s">
        <v>74</v>
      </c>
      <c r="AT13" s="135">
        <v>12100000</v>
      </c>
      <c r="AU13" s="100">
        <f t="shared" si="3"/>
        <v>0</v>
      </c>
      <c r="AV13" s="101">
        <f t="shared" si="4"/>
        <v>1</v>
      </c>
      <c r="AW13" s="80" t="s">
        <v>74</v>
      </c>
      <c r="AX13" s="67" t="s">
        <v>80</v>
      </c>
      <c r="AY13" s="136" t="s">
        <v>648</v>
      </c>
      <c r="AZ13" s="68" t="s">
        <v>66</v>
      </c>
      <c r="BA13" s="68" t="s">
        <v>66</v>
      </c>
    </row>
    <row r="14" spans="1:69" ht="16.149999999999999" customHeight="1" x14ac:dyDescent="0.25">
      <c r="B14" s="68">
        <v>2024</v>
      </c>
      <c r="C14" s="68">
        <v>891780111</v>
      </c>
      <c r="D14" s="69" t="s">
        <v>64</v>
      </c>
      <c r="E14" s="94" t="s">
        <v>647</v>
      </c>
      <c r="F14" s="91" t="s">
        <v>646</v>
      </c>
      <c r="G14" s="96">
        <v>0</v>
      </c>
      <c r="H14" s="67" t="s">
        <v>72</v>
      </c>
      <c r="I14" s="69" t="s">
        <v>65</v>
      </c>
      <c r="J14" s="93" t="s">
        <v>645</v>
      </c>
      <c r="K14" s="94">
        <v>13750000</v>
      </c>
      <c r="L14" s="68" t="s">
        <v>67</v>
      </c>
      <c r="M14" s="94" t="s">
        <v>335</v>
      </c>
      <c r="N14" s="133">
        <v>1083041701</v>
      </c>
      <c r="O14" s="177">
        <v>89</v>
      </c>
      <c r="P14" s="76">
        <v>45309</v>
      </c>
      <c r="Q14" s="93">
        <v>13750000</v>
      </c>
      <c r="R14" s="76">
        <v>45310</v>
      </c>
      <c r="S14" s="93">
        <v>13750000</v>
      </c>
      <c r="T14" s="67" t="s">
        <v>66</v>
      </c>
      <c r="U14" s="133">
        <v>12561250</v>
      </c>
      <c r="V14" s="94" t="s">
        <v>272</v>
      </c>
      <c r="W14" s="78">
        <v>45310</v>
      </c>
      <c r="X14" s="78">
        <v>45310</v>
      </c>
      <c r="Y14" s="78" t="s">
        <v>74</v>
      </c>
      <c r="Z14" s="78">
        <v>45473</v>
      </c>
      <c r="AA14" s="94">
        <f t="shared" si="0"/>
        <v>163</v>
      </c>
      <c r="AB14" s="93">
        <v>0</v>
      </c>
      <c r="AC14" s="93">
        <v>0</v>
      </c>
      <c r="AD14" s="93">
        <v>0</v>
      </c>
      <c r="AE14" s="76" t="s">
        <v>74</v>
      </c>
      <c r="AF14" s="94">
        <f t="shared" si="1"/>
        <v>0</v>
      </c>
      <c r="AG14" s="70">
        <v>0</v>
      </c>
      <c r="AH14" s="70">
        <v>0</v>
      </c>
      <c r="AI14" s="76" t="s">
        <v>74</v>
      </c>
      <c r="AJ14" s="67">
        <v>0</v>
      </c>
      <c r="AK14" s="76" t="s">
        <v>74</v>
      </c>
      <c r="AL14" s="76" t="s">
        <v>74</v>
      </c>
      <c r="AM14" s="94">
        <f t="shared" si="2"/>
        <v>0</v>
      </c>
      <c r="AN14" s="94">
        <f>+K14+AC14-AH14</f>
        <v>13750000</v>
      </c>
      <c r="AO14" s="67" t="s">
        <v>66</v>
      </c>
      <c r="AP14" s="93">
        <v>13750000</v>
      </c>
      <c r="AQ14" s="67" t="s">
        <v>94</v>
      </c>
      <c r="AR14" s="70">
        <v>0</v>
      </c>
      <c r="AS14" s="80" t="s">
        <v>74</v>
      </c>
      <c r="AT14" s="135">
        <v>13750000</v>
      </c>
      <c r="AU14" s="100">
        <f t="shared" si="3"/>
        <v>0</v>
      </c>
      <c r="AV14" s="101">
        <f t="shared" si="4"/>
        <v>1</v>
      </c>
      <c r="AW14" s="80" t="s">
        <v>74</v>
      </c>
      <c r="AX14" s="67" t="s">
        <v>80</v>
      </c>
      <c r="AY14" s="136" t="s">
        <v>644</v>
      </c>
      <c r="AZ14" s="68" t="s">
        <v>66</v>
      </c>
      <c r="BA14" s="68" t="s">
        <v>66</v>
      </c>
    </row>
    <row r="15" spans="1:69" x14ac:dyDescent="0.25">
      <c r="B15" s="68">
        <v>2024</v>
      </c>
      <c r="C15" s="68">
        <v>891780111</v>
      </c>
      <c r="D15" s="69" t="s">
        <v>64</v>
      </c>
      <c r="E15" s="94" t="s">
        <v>643</v>
      </c>
      <c r="F15" s="91" t="s">
        <v>642</v>
      </c>
      <c r="G15" s="96">
        <v>0</v>
      </c>
      <c r="H15" s="67" t="s">
        <v>72</v>
      </c>
      <c r="I15" s="69" t="s">
        <v>65</v>
      </c>
      <c r="J15" s="93" t="s">
        <v>641</v>
      </c>
      <c r="K15" s="94">
        <v>12100000</v>
      </c>
      <c r="L15" s="68" t="s">
        <v>67</v>
      </c>
      <c r="M15" s="94" t="s">
        <v>408</v>
      </c>
      <c r="N15" s="133">
        <v>1083040456</v>
      </c>
      <c r="O15" s="93">
        <v>82</v>
      </c>
      <c r="P15" s="76">
        <v>45309</v>
      </c>
      <c r="Q15" s="93">
        <v>12100000</v>
      </c>
      <c r="R15" s="76">
        <v>45310</v>
      </c>
      <c r="S15" s="93">
        <v>12100000</v>
      </c>
      <c r="T15" s="67" t="s">
        <v>66</v>
      </c>
      <c r="U15" s="133">
        <v>12561250</v>
      </c>
      <c r="V15" s="94" t="s">
        <v>272</v>
      </c>
      <c r="W15" s="78">
        <v>45310</v>
      </c>
      <c r="X15" s="78">
        <v>45310</v>
      </c>
      <c r="Y15" s="78" t="s">
        <v>74</v>
      </c>
      <c r="Z15" s="78">
        <v>45473</v>
      </c>
      <c r="AA15" s="94">
        <f t="shared" si="0"/>
        <v>163</v>
      </c>
      <c r="AB15" s="93">
        <v>0</v>
      </c>
      <c r="AC15" s="93">
        <v>0</v>
      </c>
      <c r="AD15" s="93">
        <v>0</v>
      </c>
      <c r="AE15" s="76" t="s">
        <v>74</v>
      </c>
      <c r="AF15" s="94">
        <f t="shared" si="1"/>
        <v>0</v>
      </c>
      <c r="AG15" s="70">
        <v>0</v>
      </c>
      <c r="AH15" s="70">
        <v>0</v>
      </c>
      <c r="AI15" s="76" t="s">
        <v>74</v>
      </c>
      <c r="AJ15" s="67">
        <v>0</v>
      </c>
      <c r="AK15" s="76" t="s">
        <v>74</v>
      </c>
      <c r="AL15" s="76" t="s">
        <v>74</v>
      </c>
      <c r="AM15" s="94">
        <f t="shared" si="2"/>
        <v>0</v>
      </c>
      <c r="AN15" s="94">
        <f>+K15+AC15-AH15</f>
        <v>12100000</v>
      </c>
      <c r="AO15" s="67" t="s">
        <v>66</v>
      </c>
      <c r="AP15" s="93">
        <v>12100000</v>
      </c>
      <c r="AQ15" s="67" t="s">
        <v>94</v>
      </c>
      <c r="AR15" s="70">
        <v>0</v>
      </c>
      <c r="AS15" s="80" t="s">
        <v>74</v>
      </c>
      <c r="AT15" s="135">
        <v>12100000</v>
      </c>
      <c r="AU15" s="100">
        <f t="shared" si="3"/>
        <v>0</v>
      </c>
      <c r="AV15" s="101">
        <f t="shared" si="4"/>
        <v>1</v>
      </c>
      <c r="AW15" s="80" t="s">
        <v>74</v>
      </c>
      <c r="AX15" s="67" t="s">
        <v>80</v>
      </c>
      <c r="AY15" s="136" t="s">
        <v>640</v>
      </c>
      <c r="AZ15" s="68" t="s">
        <v>66</v>
      </c>
      <c r="BA15" s="68" t="s">
        <v>66</v>
      </c>
    </row>
    <row r="16" spans="1:69" x14ac:dyDescent="0.25">
      <c r="B16" s="68">
        <v>2024</v>
      </c>
      <c r="C16" s="68">
        <v>891780111</v>
      </c>
      <c r="D16" s="69" t="s">
        <v>64</v>
      </c>
      <c r="E16" s="94" t="s">
        <v>639</v>
      </c>
      <c r="F16" s="91" t="s">
        <v>638</v>
      </c>
      <c r="G16" s="96">
        <v>0</v>
      </c>
      <c r="H16" s="67" t="s">
        <v>72</v>
      </c>
      <c r="I16" s="69" t="s">
        <v>65</v>
      </c>
      <c r="J16" s="93" t="s">
        <v>637</v>
      </c>
      <c r="K16" s="94">
        <v>13750000</v>
      </c>
      <c r="L16" s="68" t="s">
        <v>67</v>
      </c>
      <c r="M16" s="94" t="s">
        <v>464</v>
      </c>
      <c r="N16" s="133">
        <v>1082846537</v>
      </c>
      <c r="O16" s="93">
        <v>96</v>
      </c>
      <c r="P16" s="76">
        <v>45309</v>
      </c>
      <c r="Q16" s="93">
        <v>13750000</v>
      </c>
      <c r="R16" s="76">
        <v>45310</v>
      </c>
      <c r="S16" s="93">
        <v>13750000</v>
      </c>
      <c r="T16" s="67" t="s">
        <v>66</v>
      </c>
      <c r="U16" s="133">
        <v>84457116</v>
      </c>
      <c r="V16" s="94" t="s">
        <v>356</v>
      </c>
      <c r="W16" s="78">
        <v>45310</v>
      </c>
      <c r="X16" s="78">
        <v>45310</v>
      </c>
      <c r="Y16" s="78" t="s">
        <v>74</v>
      </c>
      <c r="Z16" s="78">
        <v>45473</v>
      </c>
      <c r="AA16" s="94">
        <f t="shared" si="0"/>
        <v>163</v>
      </c>
      <c r="AB16" s="93">
        <v>0</v>
      </c>
      <c r="AC16" s="93">
        <v>0</v>
      </c>
      <c r="AD16" s="93">
        <v>0</v>
      </c>
      <c r="AE16" s="76" t="s">
        <v>74</v>
      </c>
      <c r="AF16" s="94">
        <f t="shared" si="1"/>
        <v>0</v>
      </c>
      <c r="AG16" s="70">
        <v>0</v>
      </c>
      <c r="AH16" s="70">
        <v>0</v>
      </c>
      <c r="AI16" s="76" t="s">
        <v>74</v>
      </c>
      <c r="AJ16" s="67">
        <v>0</v>
      </c>
      <c r="AK16" s="76" t="s">
        <v>74</v>
      </c>
      <c r="AL16" s="76" t="s">
        <v>74</v>
      </c>
      <c r="AM16" s="94">
        <f t="shared" si="2"/>
        <v>0</v>
      </c>
      <c r="AN16" s="94">
        <f>+K16+AC16-AH16</f>
        <v>13750000</v>
      </c>
      <c r="AO16" s="67" t="s">
        <v>66</v>
      </c>
      <c r="AP16" s="93">
        <v>13750000</v>
      </c>
      <c r="AQ16" s="67" t="s">
        <v>94</v>
      </c>
      <c r="AR16" s="70">
        <v>0</v>
      </c>
      <c r="AS16" s="80" t="s">
        <v>74</v>
      </c>
      <c r="AT16" s="135">
        <v>13750000</v>
      </c>
      <c r="AU16" s="100">
        <f t="shared" si="3"/>
        <v>0</v>
      </c>
      <c r="AV16" s="101">
        <f t="shared" si="4"/>
        <v>1</v>
      </c>
      <c r="AW16" s="80" t="s">
        <v>74</v>
      </c>
      <c r="AX16" s="67" t="s">
        <v>80</v>
      </c>
      <c r="AY16" s="136" t="s">
        <v>636</v>
      </c>
      <c r="AZ16" s="68" t="s">
        <v>66</v>
      </c>
      <c r="BA16" s="68" t="s">
        <v>66</v>
      </c>
    </row>
    <row r="17" spans="2:53" x14ac:dyDescent="0.25">
      <c r="B17" s="68">
        <v>2024</v>
      </c>
      <c r="C17" s="68">
        <v>891780111</v>
      </c>
      <c r="D17" s="69" t="s">
        <v>64</v>
      </c>
      <c r="E17" s="94" t="s">
        <v>635</v>
      </c>
      <c r="F17" s="91" t="s">
        <v>634</v>
      </c>
      <c r="G17" s="96">
        <v>0</v>
      </c>
      <c r="H17" s="67" t="s">
        <v>72</v>
      </c>
      <c r="I17" s="69" t="s">
        <v>65</v>
      </c>
      <c r="J17" s="93" t="s">
        <v>633</v>
      </c>
      <c r="K17" s="94">
        <v>10450000</v>
      </c>
      <c r="L17" s="68" t="s">
        <v>67</v>
      </c>
      <c r="M17" s="94" t="s">
        <v>398</v>
      </c>
      <c r="N17" s="133">
        <v>1216972757</v>
      </c>
      <c r="O17" s="93">
        <v>88</v>
      </c>
      <c r="P17" s="76">
        <v>45309</v>
      </c>
      <c r="Q17" s="93">
        <v>10450000</v>
      </c>
      <c r="R17" s="76">
        <v>45314</v>
      </c>
      <c r="S17" s="93">
        <v>10450000</v>
      </c>
      <c r="T17" s="67" t="s">
        <v>66</v>
      </c>
      <c r="U17" s="133">
        <v>36669977</v>
      </c>
      <c r="V17" s="94" t="s">
        <v>283</v>
      </c>
      <c r="W17" s="78">
        <v>45314</v>
      </c>
      <c r="X17" s="78">
        <v>45314</v>
      </c>
      <c r="Y17" s="78" t="s">
        <v>74</v>
      </c>
      <c r="Z17" s="78">
        <v>45473</v>
      </c>
      <c r="AA17" s="94">
        <f t="shared" si="0"/>
        <v>159</v>
      </c>
      <c r="AB17" s="93">
        <v>0</v>
      </c>
      <c r="AC17" s="93">
        <v>0</v>
      </c>
      <c r="AD17" s="93">
        <v>0</v>
      </c>
      <c r="AE17" s="76" t="s">
        <v>74</v>
      </c>
      <c r="AF17" s="94">
        <f t="shared" si="1"/>
        <v>0</v>
      </c>
      <c r="AG17" s="70">
        <v>0</v>
      </c>
      <c r="AH17" s="70">
        <v>0</v>
      </c>
      <c r="AI17" s="76" t="s">
        <v>74</v>
      </c>
      <c r="AJ17" s="67">
        <v>0</v>
      </c>
      <c r="AK17" s="76" t="s">
        <v>74</v>
      </c>
      <c r="AL17" s="76" t="s">
        <v>74</v>
      </c>
      <c r="AM17" s="94">
        <f t="shared" si="2"/>
        <v>0</v>
      </c>
      <c r="AN17" s="94">
        <f>+K17+AC17-AH17</f>
        <v>10450000</v>
      </c>
      <c r="AO17" s="67" t="s">
        <v>66</v>
      </c>
      <c r="AP17" s="93">
        <v>10450000</v>
      </c>
      <c r="AQ17" s="67" t="s">
        <v>94</v>
      </c>
      <c r="AR17" s="70">
        <v>0</v>
      </c>
      <c r="AS17" s="80" t="s">
        <v>74</v>
      </c>
      <c r="AT17" s="135">
        <v>10450000</v>
      </c>
      <c r="AU17" s="100">
        <f t="shared" si="3"/>
        <v>0</v>
      </c>
      <c r="AV17" s="101">
        <f t="shared" si="4"/>
        <v>1</v>
      </c>
      <c r="AW17" s="80" t="s">
        <v>74</v>
      </c>
      <c r="AX17" s="67" t="s">
        <v>80</v>
      </c>
      <c r="AY17" s="136" t="s">
        <v>632</v>
      </c>
      <c r="AZ17" s="68" t="s">
        <v>66</v>
      </c>
      <c r="BA17" s="68" t="s">
        <v>66</v>
      </c>
    </row>
    <row r="18" spans="2:53" x14ac:dyDescent="0.25">
      <c r="B18" s="68">
        <v>2024</v>
      </c>
      <c r="C18" s="68">
        <v>891780111</v>
      </c>
      <c r="D18" s="69" t="s">
        <v>64</v>
      </c>
      <c r="E18" s="94" t="s">
        <v>631</v>
      </c>
      <c r="F18" s="91" t="s">
        <v>630</v>
      </c>
      <c r="G18" s="96">
        <v>0</v>
      </c>
      <c r="H18" s="67" t="s">
        <v>72</v>
      </c>
      <c r="I18" s="69" t="s">
        <v>65</v>
      </c>
      <c r="J18" s="93" t="s">
        <v>629</v>
      </c>
      <c r="K18" s="94">
        <v>14850000</v>
      </c>
      <c r="L18" s="68" t="s">
        <v>67</v>
      </c>
      <c r="M18" s="94" t="s">
        <v>388</v>
      </c>
      <c r="N18" s="133">
        <v>1082886783</v>
      </c>
      <c r="O18" s="93">
        <v>81</v>
      </c>
      <c r="P18" s="76">
        <v>45309</v>
      </c>
      <c r="Q18" s="93">
        <v>14850000</v>
      </c>
      <c r="R18" s="76">
        <v>45315</v>
      </c>
      <c r="S18" s="93">
        <v>10450000</v>
      </c>
      <c r="T18" s="67" t="s">
        <v>66</v>
      </c>
      <c r="U18" s="133">
        <v>7634903</v>
      </c>
      <c r="V18" s="94" t="s">
        <v>256</v>
      </c>
      <c r="W18" s="78">
        <v>45315</v>
      </c>
      <c r="X18" s="78">
        <v>45315</v>
      </c>
      <c r="Y18" s="78" t="s">
        <v>74</v>
      </c>
      <c r="Z18" s="78">
        <v>45473</v>
      </c>
      <c r="AA18" s="94">
        <f t="shared" si="0"/>
        <v>158</v>
      </c>
      <c r="AB18" s="93">
        <v>0</v>
      </c>
      <c r="AC18" s="93">
        <v>0</v>
      </c>
      <c r="AD18" s="93">
        <v>0</v>
      </c>
      <c r="AE18" s="76" t="s">
        <v>74</v>
      </c>
      <c r="AF18" s="94">
        <f t="shared" si="1"/>
        <v>0</v>
      </c>
      <c r="AG18" s="70">
        <v>0</v>
      </c>
      <c r="AH18" s="70">
        <v>0</v>
      </c>
      <c r="AI18" s="76" t="s">
        <v>74</v>
      </c>
      <c r="AJ18" s="67">
        <v>0</v>
      </c>
      <c r="AK18" s="76" t="s">
        <v>74</v>
      </c>
      <c r="AL18" s="76" t="s">
        <v>74</v>
      </c>
      <c r="AM18" s="94">
        <f t="shared" si="2"/>
        <v>0</v>
      </c>
      <c r="AN18" s="94">
        <f>+K18+AC18-AH18</f>
        <v>14850000</v>
      </c>
      <c r="AO18" s="67" t="s">
        <v>66</v>
      </c>
      <c r="AP18" s="93">
        <v>14850000</v>
      </c>
      <c r="AQ18" s="67" t="s">
        <v>94</v>
      </c>
      <c r="AR18" s="70">
        <v>0</v>
      </c>
      <c r="AS18" s="80" t="s">
        <v>74</v>
      </c>
      <c r="AT18" s="135">
        <v>14850000</v>
      </c>
      <c r="AU18" s="137">
        <f t="shared" si="3"/>
        <v>0</v>
      </c>
      <c r="AV18" s="101">
        <f t="shared" si="4"/>
        <v>1</v>
      </c>
      <c r="AW18" s="80" t="s">
        <v>74</v>
      </c>
      <c r="AX18" s="67" t="s">
        <v>80</v>
      </c>
      <c r="AY18" s="136" t="s">
        <v>628</v>
      </c>
      <c r="AZ18" s="68" t="s">
        <v>66</v>
      </c>
      <c r="BA18" s="68" t="s">
        <v>66</v>
      </c>
    </row>
    <row r="19" spans="2:53" x14ac:dyDescent="0.25">
      <c r="B19" s="68">
        <v>2024</v>
      </c>
      <c r="C19" s="68">
        <v>891780111</v>
      </c>
      <c r="D19" s="69" t="s">
        <v>64</v>
      </c>
      <c r="E19" s="94" t="s">
        <v>627</v>
      </c>
      <c r="F19" s="91" t="s">
        <v>626</v>
      </c>
      <c r="G19" s="96">
        <v>0</v>
      </c>
      <c r="H19" s="67" t="s">
        <v>72</v>
      </c>
      <c r="I19" s="69" t="s">
        <v>65</v>
      </c>
      <c r="J19" s="93" t="s">
        <v>625</v>
      </c>
      <c r="K19" s="94">
        <v>14250000</v>
      </c>
      <c r="L19" s="68" t="s">
        <v>67</v>
      </c>
      <c r="M19" s="94" t="s">
        <v>444</v>
      </c>
      <c r="N19" s="133">
        <v>1082858774</v>
      </c>
      <c r="O19" s="93">
        <v>16</v>
      </c>
      <c r="P19" s="76">
        <v>45302</v>
      </c>
      <c r="Q19" s="93">
        <v>14250000</v>
      </c>
      <c r="R19" s="76">
        <v>45309</v>
      </c>
      <c r="S19" s="93">
        <v>14250000</v>
      </c>
      <c r="T19" s="67" t="s">
        <v>66</v>
      </c>
      <c r="U19" s="133">
        <v>1082943891</v>
      </c>
      <c r="V19" s="94" t="s">
        <v>234</v>
      </c>
      <c r="W19" s="78">
        <v>45309</v>
      </c>
      <c r="X19" s="78">
        <v>45309</v>
      </c>
      <c r="Y19" s="78" t="s">
        <v>74</v>
      </c>
      <c r="Z19" s="78">
        <v>45473</v>
      </c>
      <c r="AA19" s="94">
        <f t="shared" si="0"/>
        <v>164</v>
      </c>
      <c r="AB19" s="93">
        <v>0</v>
      </c>
      <c r="AC19" s="93">
        <v>0</v>
      </c>
      <c r="AD19" s="93">
        <v>0</v>
      </c>
      <c r="AE19" s="76" t="s">
        <v>74</v>
      </c>
      <c r="AF19" s="94">
        <f t="shared" si="1"/>
        <v>0</v>
      </c>
      <c r="AG19" s="70">
        <v>0</v>
      </c>
      <c r="AH19" s="70">
        <v>0</v>
      </c>
      <c r="AI19" s="76" t="s">
        <v>74</v>
      </c>
      <c r="AJ19" s="67">
        <v>0</v>
      </c>
      <c r="AK19" s="76" t="s">
        <v>74</v>
      </c>
      <c r="AL19" s="76" t="s">
        <v>74</v>
      </c>
      <c r="AM19" s="94">
        <f t="shared" si="2"/>
        <v>0</v>
      </c>
      <c r="AN19" s="94">
        <f>+K19+AC19-AH19</f>
        <v>14250000</v>
      </c>
      <c r="AO19" s="67" t="s">
        <v>66</v>
      </c>
      <c r="AP19" s="93">
        <v>14250000</v>
      </c>
      <c r="AQ19" s="67" t="s">
        <v>94</v>
      </c>
      <c r="AR19" s="70">
        <v>0</v>
      </c>
      <c r="AS19" s="80" t="s">
        <v>74</v>
      </c>
      <c r="AT19" s="135">
        <v>14250000</v>
      </c>
      <c r="AU19" s="100">
        <f t="shared" si="3"/>
        <v>0</v>
      </c>
      <c r="AV19" s="101">
        <f t="shared" si="4"/>
        <v>1</v>
      </c>
      <c r="AW19" s="80" t="s">
        <v>74</v>
      </c>
      <c r="AX19" s="67" t="s">
        <v>80</v>
      </c>
      <c r="AY19" s="136" t="s">
        <v>624</v>
      </c>
      <c r="AZ19" s="68" t="s">
        <v>66</v>
      </c>
      <c r="BA19" s="68" t="s">
        <v>66</v>
      </c>
    </row>
    <row r="20" spans="2:53" ht="12" customHeight="1" x14ac:dyDescent="0.25">
      <c r="B20" s="68">
        <v>2024</v>
      </c>
      <c r="C20" s="68">
        <v>891780111</v>
      </c>
      <c r="D20" s="69" t="s">
        <v>64</v>
      </c>
      <c r="E20" s="94" t="s">
        <v>623</v>
      </c>
      <c r="F20" s="91" t="s">
        <v>622</v>
      </c>
      <c r="G20" s="96">
        <v>0</v>
      </c>
      <c r="H20" s="67" t="s">
        <v>72</v>
      </c>
      <c r="I20" s="69" t="s">
        <v>65</v>
      </c>
      <c r="J20" s="93" t="s">
        <v>621</v>
      </c>
      <c r="K20" s="94">
        <v>14820000</v>
      </c>
      <c r="L20" s="68" t="s">
        <v>67</v>
      </c>
      <c r="M20" s="94" t="s">
        <v>459</v>
      </c>
      <c r="N20" s="133">
        <v>39047317</v>
      </c>
      <c r="O20" s="93">
        <v>23</v>
      </c>
      <c r="P20" s="76">
        <v>45302</v>
      </c>
      <c r="Q20" s="93">
        <v>14820000</v>
      </c>
      <c r="R20" s="76">
        <v>45309</v>
      </c>
      <c r="S20" s="93">
        <v>14820000</v>
      </c>
      <c r="T20" s="67" t="s">
        <v>66</v>
      </c>
      <c r="U20" s="133">
        <v>7634903</v>
      </c>
      <c r="V20" s="94" t="s">
        <v>256</v>
      </c>
      <c r="W20" s="78">
        <v>45309</v>
      </c>
      <c r="X20" s="78">
        <v>45309</v>
      </c>
      <c r="Y20" s="78" t="s">
        <v>74</v>
      </c>
      <c r="Z20" s="78">
        <v>45473</v>
      </c>
      <c r="AA20" s="94">
        <f t="shared" si="0"/>
        <v>164</v>
      </c>
      <c r="AB20" s="93">
        <v>0</v>
      </c>
      <c r="AC20" s="93">
        <v>0</v>
      </c>
      <c r="AD20" s="93">
        <v>0</v>
      </c>
      <c r="AE20" s="76" t="s">
        <v>74</v>
      </c>
      <c r="AF20" s="94">
        <f t="shared" si="1"/>
        <v>0</v>
      </c>
      <c r="AG20" s="70">
        <v>0</v>
      </c>
      <c r="AH20" s="70">
        <v>0</v>
      </c>
      <c r="AI20" s="76" t="s">
        <v>74</v>
      </c>
      <c r="AJ20" s="67">
        <v>0</v>
      </c>
      <c r="AK20" s="76" t="s">
        <v>74</v>
      </c>
      <c r="AL20" s="76" t="s">
        <v>74</v>
      </c>
      <c r="AM20" s="94">
        <f t="shared" si="2"/>
        <v>0</v>
      </c>
      <c r="AN20" s="94">
        <f>+K20+AC20-AH20</f>
        <v>14820000</v>
      </c>
      <c r="AO20" s="67" t="s">
        <v>66</v>
      </c>
      <c r="AP20" s="93">
        <v>14820000</v>
      </c>
      <c r="AQ20" s="67" t="s">
        <v>94</v>
      </c>
      <c r="AR20" s="70">
        <v>0</v>
      </c>
      <c r="AS20" s="80" t="s">
        <v>74</v>
      </c>
      <c r="AT20" s="135">
        <v>14820000</v>
      </c>
      <c r="AU20" s="100">
        <f t="shared" si="3"/>
        <v>0</v>
      </c>
      <c r="AV20" s="101">
        <f t="shared" si="4"/>
        <v>1</v>
      </c>
      <c r="AW20" s="80" t="s">
        <v>74</v>
      </c>
      <c r="AX20" s="67" t="s">
        <v>80</v>
      </c>
      <c r="AY20" s="136" t="s">
        <v>620</v>
      </c>
      <c r="AZ20" s="68" t="s">
        <v>66</v>
      </c>
      <c r="BA20" s="68" t="s">
        <v>66</v>
      </c>
    </row>
    <row r="21" spans="2:53" x14ac:dyDescent="0.25">
      <c r="B21" s="68">
        <v>2024</v>
      </c>
      <c r="C21" s="68">
        <v>891780111</v>
      </c>
      <c r="D21" s="69" t="s">
        <v>64</v>
      </c>
      <c r="E21" s="94" t="s">
        <v>619</v>
      </c>
      <c r="F21" s="91" t="s">
        <v>618</v>
      </c>
      <c r="G21" s="96">
        <v>0</v>
      </c>
      <c r="H21" s="67" t="s">
        <v>72</v>
      </c>
      <c r="I21" s="69" t="s">
        <v>65</v>
      </c>
      <c r="J21" s="93" t="s">
        <v>617</v>
      </c>
      <c r="K21" s="94">
        <v>12600000</v>
      </c>
      <c r="L21" s="68" t="s">
        <v>67</v>
      </c>
      <c r="M21" s="94" t="s">
        <v>229</v>
      </c>
      <c r="N21" s="133">
        <v>1082956756</v>
      </c>
      <c r="O21" s="93">
        <v>19</v>
      </c>
      <c r="P21" s="76">
        <v>45302</v>
      </c>
      <c r="Q21" s="93">
        <v>12600000</v>
      </c>
      <c r="R21" s="76">
        <v>45310</v>
      </c>
      <c r="S21" s="93">
        <v>12600000</v>
      </c>
      <c r="T21" s="67" t="s">
        <v>66</v>
      </c>
      <c r="U21" s="133">
        <v>1082900194</v>
      </c>
      <c r="V21" s="94" t="s">
        <v>228</v>
      </c>
      <c r="W21" s="78">
        <v>45310</v>
      </c>
      <c r="X21" s="78">
        <v>45310</v>
      </c>
      <c r="Y21" s="78" t="s">
        <v>74</v>
      </c>
      <c r="Z21" s="78">
        <v>45473</v>
      </c>
      <c r="AA21" s="94">
        <f t="shared" si="0"/>
        <v>163</v>
      </c>
      <c r="AB21" s="93">
        <v>0</v>
      </c>
      <c r="AC21" s="93">
        <v>0</v>
      </c>
      <c r="AD21" s="93">
        <v>1</v>
      </c>
      <c r="AE21" s="76">
        <v>45579</v>
      </c>
      <c r="AF21" s="94">
        <f t="shared" si="1"/>
        <v>106</v>
      </c>
      <c r="AG21" s="70">
        <v>0</v>
      </c>
      <c r="AH21" s="70">
        <v>0</v>
      </c>
      <c r="AI21" s="76" t="s">
        <v>74</v>
      </c>
      <c r="AJ21" s="67">
        <v>1</v>
      </c>
      <c r="AK21" s="78">
        <v>45368</v>
      </c>
      <c r="AL21" s="78">
        <v>45475</v>
      </c>
      <c r="AM21" s="94">
        <f t="shared" si="2"/>
        <v>107</v>
      </c>
      <c r="AN21" s="94">
        <f>+K21+AC21-AH21</f>
        <v>12600000</v>
      </c>
      <c r="AO21" s="67" t="s">
        <v>66</v>
      </c>
      <c r="AP21" s="93">
        <v>12600000</v>
      </c>
      <c r="AQ21" s="67" t="s">
        <v>94</v>
      </c>
      <c r="AR21" s="70">
        <v>0</v>
      </c>
      <c r="AS21" s="80" t="s">
        <v>74</v>
      </c>
      <c r="AT21" s="135">
        <v>11620000</v>
      </c>
      <c r="AU21" s="100">
        <f t="shared" si="3"/>
        <v>980000</v>
      </c>
      <c r="AV21" s="101">
        <f t="shared" si="4"/>
        <v>0.92222222222222228</v>
      </c>
      <c r="AW21" s="80" t="s">
        <v>74</v>
      </c>
      <c r="AX21" s="67" t="s">
        <v>95</v>
      </c>
      <c r="AY21" s="136" t="s">
        <v>616</v>
      </c>
      <c r="AZ21" s="68" t="s">
        <v>66</v>
      </c>
      <c r="BA21" s="68" t="s">
        <v>66</v>
      </c>
    </row>
    <row r="22" spans="2:53" x14ac:dyDescent="0.25">
      <c r="B22" s="68">
        <v>2024</v>
      </c>
      <c r="C22" s="68">
        <v>891780111</v>
      </c>
      <c r="D22" s="69" t="s">
        <v>64</v>
      </c>
      <c r="E22" s="94" t="s">
        <v>615</v>
      </c>
      <c r="F22" s="91" t="s">
        <v>614</v>
      </c>
      <c r="G22" s="96">
        <v>0</v>
      </c>
      <c r="H22" s="67" t="s">
        <v>72</v>
      </c>
      <c r="I22" s="69" t="s">
        <v>65</v>
      </c>
      <c r="J22" s="93" t="s">
        <v>613</v>
      </c>
      <c r="K22" s="94">
        <v>14300000</v>
      </c>
      <c r="L22" s="68" t="s">
        <v>67</v>
      </c>
      <c r="M22" s="94" t="s">
        <v>429</v>
      </c>
      <c r="N22" s="133">
        <v>1082891717</v>
      </c>
      <c r="O22" s="93">
        <v>91</v>
      </c>
      <c r="P22" s="76">
        <v>45309</v>
      </c>
      <c r="Q22" s="93">
        <v>14300000</v>
      </c>
      <c r="R22" s="76">
        <v>45310</v>
      </c>
      <c r="S22" s="93">
        <v>14300000</v>
      </c>
      <c r="T22" s="67" t="s">
        <v>66</v>
      </c>
      <c r="U22" s="133">
        <v>1098669877</v>
      </c>
      <c r="V22" s="94" t="s">
        <v>289</v>
      </c>
      <c r="W22" s="78">
        <v>45310</v>
      </c>
      <c r="X22" s="78">
        <v>45310</v>
      </c>
      <c r="Y22" s="78" t="s">
        <v>74</v>
      </c>
      <c r="Z22" s="78">
        <v>45473</v>
      </c>
      <c r="AA22" s="94">
        <f t="shared" si="0"/>
        <v>163</v>
      </c>
      <c r="AB22" s="93">
        <v>0</v>
      </c>
      <c r="AC22" s="93">
        <v>0</v>
      </c>
      <c r="AD22" s="93">
        <v>0</v>
      </c>
      <c r="AE22" s="76" t="s">
        <v>74</v>
      </c>
      <c r="AF22" s="94">
        <f t="shared" si="1"/>
        <v>0</v>
      </c>
      <c r="AG22" s="70">
        <v>0</v>
      </c>
      <c r="AH22" s="70">
        <v>0</v>
      </c>
      <c r="AI22" s="76" t="s">
        <v>74</v>
      </c>
      <c r="AJ22" s="67">
        <v>0</v>
      </c>
      <c r="AK22" s="76" t="s">
        <v>74</v>
      </c>
      <c r="AL22" s="76" t="s">
        <v>74</v>
      </c>
      <c r="AM22" s="94">
        <f t="shared" si="2"/>
        <v>0</v>
      </c>
      <c r="AN22" s="94">
        <f>+K22+AC22-AH22</f>
        <v>14300000</v>
      </c>
      <c r="AO22" s="67" t="s">
        <v>66</v>
      </c>
      <c r="AP22" s="93">
        <v>14300000</v>
      </c>
      <c r="AQ22" s="67" t="s">
        <v>94</v>
      </c>
      <c r="AR22" s="70">
        <v>0</v>
      </c>
      <c r="AS22" s="80" t="s">
        <v>74</v>
      </c>
      <c r="AT22" s="135">
        <v>14300000</v>
      </c>
      <c r="AU22" s="100">
        <f t="shared" si="3"/>
        <v>0</v>
      </c>
      <c r="AV22" s="101">
        <f t="shared" si="4"/>
        <v>1</v>
      </c>
      <c r="AW22" s="80" t="s">
        <v>74</v>
      </c>
      <c r="AX22" s="67" t="s">
        <v>80</v>
      </c>
      <c r="AY22" s="136" t="s">
        <v>612</v>
      </c>
      <c r="AZ22" s="68" t="s">
        <v>66</v>
      </c>
      <c r="BA22" s="68" t="s">
        <v>66</v>
      </c>
    </row>
    <row r="23" spans="2:53" x14ac:dyDescent="0.25">
      <c r="B23" s="68">
        <v>2024</v>
      </c>
      <c r="C23" s="68">
        <v>891780111</v>
      </c>
      <c r="D23" s="69" t="s">
        <v>64</v>
      </c>
      <c r="E23" s="94" t="s">
        <v>611</v>
      </c>
      <c r="F23" s="91" t="s">
        <v>610</v>
      </c>
      <c r="G23" s="96">
        <v>0</v>
      </c>
      <c r="H23" s="67" t="s">
        <v>72</v>
      </c>
      <c r="I23" s="69" t="s">
        <v>65</v>
      </c>
      <c r="J23" s="93" t="s">
        <v>609</v>
      </c>
      <c r="K23" s="94">
        <v>15400000</v>
      </c>
      <c r="L23" s="68" t="s">
        <v>67</v>
      </c>
      <c r="M23" s="94" t="s">
        <v>454</v>
      </c>
      <c r="N23" s="133">
        <v>36667157</v>
      </c>
      <c r="O23" s="93">
        <v>84</v>
      </c>
      <c r="P23" s="76">
        <v>45309</v>
      </c>
      <c r="Q23" s="93">
        <v>15400000</v>
      </c>
      <c r="R23" s="76">
        <v>45310</v>
      </c>
      <c r="S23" s="93">
        <v>15400000</v>
      </c>
      <c r="T23" s="67" t="s">
        <v>66</v>
      </c>
      <c r="U23" s="133">
        <v>1082900194</v>
      </c>
      <c r="V23" s="94" t="s">
        <v>228</v>
      </c>
      <c r="W23" s="78">
        <v>45310</v>
      </c>
      <c r="X23" s="78">
        <v>45310</v>
      </c>
      <c r="Y23" s="78" t="s">
        <v>74</v>
      </c>
      <c r="Z23" s="78">
        <v>45473</v>
      </c>
      <c r="AA23" s="94">
        <f t="shared" si="0"/>
        <v>163</v>
      </c>
      <c r="AB23" s="93">
        <v>0</v>
      </c>
      <c r="AC23" s="93">
        <v>0</v>
      </c>
      <c r="AD23" s="93">
        <v>0</v>
      </c>
      <c r="AE23" s="76" t="s">
        <v>74</v>
      </c>
      <c r="AF23" s="94">
        <f t="shared" si="1"/>
        <v>0</v>
      </c>
      <c r="AG23" s="70">
        <v>0</v>
      </c>
      <c r="AH23" s="70">
        <v>0</v>
      </c>
      <c r="AI23" s="76" t="s">
        <v>74</v>
      </c>
      <c r="AJ23" s="67">
        <v>0</v>
      </c>
      <c r="AK23" s="76" t="s">
        <v>74</v>
      </c>
      <c r="AL23" s="76" t="s">
        <v>74</v>
      </c>
      <c r="AM23" s="94">
        <f t="shared" si="2"/>
        <v>0</v>
      </c>
      <c r="AN23" s="94">
        <f>+K23+AC23-AH23</f>
        <v>15400000</v>
      </c>
      <c r="AO23" s="67" t="s">
        <v>66</v>
      </c>
      <c r="AP23" s="93">
        <v>15400000</v>
      </c>
      <c r="AQ23" s="67" t="s">
        <v>94</v>
      </c>
      <c r="AR23" s="70">
        <v>0</v>
      </c>
      <c r="AS23" s="80" t="s">
        <v>74</v>
      </c>
      <c r="AT23" s="135">
        <v>15400000</v>
      </c>
      <c r="AU23" s="100">
        <f t="shared" si="3"/>
        <v>0</v>
      </c>
      <c r="AV23" s="101">
        <f t="shared" si="4"/>
        <v>1</v>
      </c>
      <c r="AW23" s="80" t="s">
        <v>74</v>
      </c>
      <c r="AX23" s="67" t="s">
        <v>80</v>
      </c>
      <c r="AY23" s="136" t="s">
        <v>608</v>
      </c>
      <c r="AZ23" s="68" t="s">
        <v>66</v>
      </c>
      <c r="BA23" s="68" t="s">
        <v>66</v>
      </c>
    </row>
    <row r="24" spans="2:53" x14ac:dyDescent="0.25">
      <c r="B24" s="68">
        <v>2024</v>
      </c>
      <c r="C24" s="68">
        <v>891780111</v>
      </c>
      <c r="D24" s="69" t="s">
        <v>64</v>
      </c>
      <c r="E24" s="94" t="s">
        <v>607</v>
      </c>
      <c r="F24" s="91" t="s">
        <v>606</v>
      </c>
      <c r="G24" s="96">
        <v>0</v>
      </c>
      <c r="H24" s="67" t="s">
        <v>72</v>
      </c>
      <c r="I24" s="69" t="s">
        <v>65</v>
      </c>
      <c r="J24" s="94" t="s">
        <v>672</v>
      </c>
      <c r="K24" s="94">
        <v>12100000</v>
      </c>
      <c r="L24" s="68" t="s">
        <v>67</v>
      </c>
      <c r="M24" s="94" t="s">
        <v>378</v>
      </c>
      <c r="N24" s="133">
        <v>57433908</v>
      </c>
      <c r="O24" s="93">
        <v>18</v>
      </c>
      <c r="P24" s="76">
        <v>45309</v>
      </c>
      <c r="Q24" s="93">
        <v>12100000</v>
      </c>
      <c r="R24" s="76">
        <v>45310</v>
      </c>
      <c r="S24" s="93">
        <v>12100000</v>
      </c>
      <c r="T24" s="67" t="s">
        <v>66</v>
      </c>
      <c r="U24" s="139">
        <v>7634885</v>
      </c>
      <c r="V24" s="94" t="s">
        <v>377</v>
      </c>
      <c r="W24" s="78">
        <v>45310</v>
      </c>
      <c r="X24" s="78">
        <v>45310</v>
      </c>
      <c r="Y24" s="78" t="s">
        <v>74</v>
      </c>
      <c r="Z24" s="78">
        <v>45473</v>
      </c>
      <c r="AA24" s="94">
        <f t="shared" si="0"/>
        <v>163</v>
      </c>
      <c r="AB24" s="93">
        <v>0</v>
      </c>
      <c r="AC24" s="93">
        <v>0</v>
      </c>
      <c r="AD24" s="93">
        <v>0</v>
      </c>
      <c r="AE24" s="76" t="s">
        <v>74</v>
      </c>
      <c r="AF24" s="94">
        <f t="shared" si="1"/>
        <v>0</v>
      </c>
      <c r="AG24" s="70">
        <v>0</v>
      </c>
      <c r="AH24" s="70">
        <v>0</v>
      </c>
      <c r="AI24" s="76" t="s">
        <v>74</v>
      </c>
      <c r="AJ24" s="67">
        <v>0</v>
      </c>
      <c r="AK24" s="76" t="s">
        <v>74</v>
      </c>
      <c r="AL24" s="76" t="s">
        <v>74</v>
      </c>
      <c r="AM24" s="94">
        <f t="shared" si="2"/>
        <v>0</v>
      </c>
      <c r="AN24" s="94">
        <f>+K24+AC24-AH24</f>
        <v>12100000</v>
      </c>
      <c r="AO24" s="67" t="s">
        <v>66</v>
      </c>
      <c r="AP24" s="93">
        <v>12100000</v>
      </c>
      <c r="AQ24" s="67" t="s">
        <v>94</v>
      </c>
      <c r="AR24" s="70">
        <v>0</v>
      </c>
      <c r="AS24" s="80" t="s">
        <v>74</v>
      </c>
      <c r="AT24" s="135">
        <v>12100000</v>
      </c>
      <c r="AU24" s="100">
        <f t="shared" si="3"/>
        <v>0</v>
      </c>
      <c r="AV24" s="101">
        <f t="shared" si="4"/>
        <v>1</v>
      </c>
      <c r="AW24" s="80" t="s">
        <v>74</v>
      </c>
      <c r="AX24" s="67" t="s">
        <v>80</v>
      </c>
      <c r="AY24" s="136" t="s">
        <v>605</v>
      </c>
      <c r="AZ24" s="68" t="s">
        <v>66</v>
      </c>
      <c r="BA24" s="68" t="s">
        <v>66</v>
      </c>
    </row>
    <row r="25" spans="2:53" x14ac:dyDescent="0.25">
      <c r="B25" s="68">
        <v>2024</v>
      </c>
      <c r="C25" s="68">
        <v>891780111</v>
      </c>
      <c r="D25" s="69" t="s">
        <v>64</v>
      </c>
      <c r="E25" s="94" t="s">
        <v>604</v>
      </c>
      <c r="F25" s="91" t="s">
        <v>603</v>
      </c>
      <c r="G25" s="96">
        <v>0</v>
      </c>
      <c r="H25" s="67" t="s">
        <v>72</v>
      </c>
      <c r="I25" s="69" t="s">
        <v>65</v>
      </c>
      <c r="J25" s="93" t="s">
        <v>602</v>
      </c>
      <c r="K25" s="94">
        <v>12100000</v>
      </c>
      <c r="L25" s="68" t="s">
        <v>67</v>
      </c>
      <c r="M25" s="94" t="s">
        <v>372</v>
      </c>
      <c r="N25" s="133">
        <v>85450968</v>
      </c>
      <c r="O25" s="93">
        <v>85</v>
      </c>
      <c r="P25" s="76">
        <v>45309</v>
      </c>
      <c r="Q25" s="93">
        <v>12100000</v>
      </c>
      <c r="R25" s="76">
        <v>45314</v>
      </c>
      <c r="S25" s="93">
        <v>12100000</v>
      </c>
      <c r="T25" s="67" t="s">
        <v>66</v>
      </c>
      <c r="U25" s="133">
        <v>36669977</v>
      </c>
      <c r="V25" s="94" t="s">
        <v>283</v>
      </c>
      <c r="W25" s="78">
        <v>45314</v>
      </c>
      <c r="X25" s="78">
        <v>45314</v>
      </c>
      <c r="Y25" s="78" t="s">
        <v>74</v>
      </c>
      <c r="Z25" s="78">
        <v>45473</v>
      </c>
      <c r="AA25" s="94">
        <f t="shared" si="0"/>
        <v>159</v>
      </c>
      <c r="AB25" s="93">
        <v>0</v>
      </c>
      <c r="AC25" s="93">
        <v>0</v>
      </c>
      <c r="AD25" s="93">
        <v>0</v>
      </c>
      <c r="AE25" s="76" t="s">
        <v>74</v>
      </c>
      <c r="AF25" s="94">
        <f t="shared" si="1"/>
        <v>0</v>
      </c>
      <c r="AG25" s="70">
        <v>0</v>
      </c>
      <c r="AH25" s="70">
        <v>0</v>
      </c>
      <c r="AI25" s="76" t="s">
        <v>74</v>
      </c>
      <c r="AJ25" s="67">
        <v>0</v>
      </c>
      <c r="AK25" s="76" t="s">
        <v>74</v>
      </c>
      <c r="AL25" s="76" t="s">
        <v>74</v>
      </c>
      <c r="AM25" s="94">
        <f t="shared" si="2"/>
        <v>0</v>
      </c>
      <c r="AN25" s="94">
        <f>+K25+AC25-AH25</f>
        <v>12100000</v>
      </c>
      <c r="AO25" s="67" t="s">
        <v>66</v>
      </c>
      <c r="AP25" s="93">
        <v>12100000</v>
      </c>
      <c r="AQ25" s="67" t="s">
        <v>94</v>
      </c>
      <c r="AR25" s="70">
        <v>0</v>
      </c>
      <c r="AS25" s="80" t="s">
        <v>74</v>
      </c>
      <c r="AT25" s="135">
        <v>12100000</v>
      </c>
      <c r="AU25" s="100">
        <f t="shared" si="3"/>
        <v>0</v>
      </c>
      <c r="AV25" s="101">
        <f t="shared" si="4"/>
        <v>1</v>
      </c>
      <c r="AW25" s="80" t="s">
        <v>74</v>
      </c>
      <c r="AX25" s="67" t="s">
        <v>80</v>
      </c>
      <c r="AY25" s="136" t="s">
        <v>601</v>
      </c>
      <c r="AZ25" s="68" t="s">
        <v>66</v>
      </c>
      <c r="BA25" s="68" t="s">
        <v>66</v>
      </c>
    </row>
    <row r="26" spans="2:53" x14ac:dyDescent="0.25">
      <c r="B26" s="68">
        <v>2024</v>
      </c>
      <c r="C26" s="68">
        <v>891780111</v>
      </c>
      <c r="D26" s="69" t="s">
        <v>64</v>
      </c>
      <c r="E26" s="94" t="s">
        <v>600</v>
      </c>
      <c r="F26" s="91" t="s">
        <v>599</v>
      </c>
      <c r="G26" s="96">
        <v>0</v>
      </c>
      <c r="H26" s="67" t="s">
        <v>72</v>
      </c>
      <c r="I26" s="69" t="s">
        <v>65</v>
      </c>
      <c r="J26" s="93" t="s">
        <v>598</v>
      </c>
      <c r="K26" s="94">
        <v>14850000</v>
      </c>
      <c r="L26" s="68" t="s">
        <v>67</v>
      </c>
      <c r="M26" s="94" t="s">
        <v>424</v>
      </c>
      <c r="N26" s="133">
        <v>26767399</v>
      </c>
      <c r="O26" s="93">
        <v>80</v>
      </c>
      <c r="P26" s="76">
        <v>45309</v>
      </c>
      <c r="Q26" s="93">
        <v>14850000</v>
      </c>
      <c r="R26" s="76">
        <v>45314</v>
      </c>
      <c r="S26" s="93">
        <v>14850000</v>
      </c>
      <c r="T26" s="67" t="s">
        <v>66</v>
      </c>
      <c r="U26" s="133">
        <v>1082943891</v>
      </c>
      <c r="V26" s="94" t="s">
        <v>234</v>
      </c>
      <c r="W26" s="78">
        <v>45314</v>
      </c>
      <c r="X26" s="78">
        <v>45314</v>
      </c>
      <c r="Y26" s="78" t="s">
        <v>74</v>
      </c>
      <c r="Z26" s="78">
        <v>45473</v>
      </c>
      <c r="AA26" s="94">
        <f t="shared" si="0"/>
        <v>159</v>
      </c>
      <c r="AB26" s="93">
        <v>0</v>
      </c>
      <c r="AC26" s="93">
        <v>0</v>
      </c>
      <c r="AD26" s="93">
        <v>0</v>
      </c>
      <c r="AE26" s="76" t="s">
        <v>74</v>
      </c>
      <c r="AF26" s="94">
        <f t="shared" si="1"/>
        <v>0</v>
      </c>
      <c r="AG26" s="70">
        <v>0</v>
      </c>
      <c r="AH26" s="70">
        <v>0</v>
      </c>
      <c r="AI26" s="76" t="s">
        <v>74</v>
      </c>
      <c r="AJ26" s="67">
        <v>0</v>
      </c>
      <c r="AK26" s="76" t="s">
        <v>74</v>
      </c>
      <c r="AL26" s="76" t="s">
        <v>74</v>
      </c>
      <c r="AM26" s="94">
        <f t="shared" si="2"/>
        <v>0</v>
      </c>
      <c r="AN26" s="94">
        <f>+K26+AC26-AH26</f>
        <v>14850000</v>
      </c>
      <c r="AO26" s="67" t="s">
        <v>66</v>
      </c>
      <c r="AP26" s="93">
        <v>14850000</v>
      </c>
      <c r="AQ26" s="67" t="s">
        <v>94</v>
      </c>
      <c r="AR26" s="70">
        <v>0</v>
      </c>
      <c r="AS26" s="80" t="s">
        <v>74</v>
      </c>
      <c r="AT26" s="135">
        <v>14850000</v>
      </c>
      <c r="AU26" s="100">
        <f t="shared" si="3"/>
        <v>0</v>
      </c>
      <c r="AV26" s="101">
        <f t="shared" si="4"/>
        <v>1</v>
      </c>
      <c r="AW26" s="80" t="s">
        <v>74</v>
      </c>
      <c r="AX26" s="67" t="s">
        <v>80</v>
      </c>
      <c r="AY26" s="136" t="s">
        <v>597</v>
      </c>
      <c r="AZ26" s="68" t="s">
        <v>66</v>
      </c>
      <c r="BA26" s="68" t="s">
        <v>66</v>
      </c>
    </row>
    <row r="27" spans="2:53" x14ac:dyDescent="0.25">
      <c r="B27" s="68">
        <v>2024</v>
      </c>
      <c r="C27" s="68">
        <v>891780111</v>
      </c>
      <c r="D27" s="69" t="s">
        <v>64</v>
      </c>
      <c r="E27" s="94" t="s">
        <v>596</v>
      </c>
      <c r="F27" s="91" t="s">
        <v>595</v>
      </c>
      <c r="G27" s="96">
        <v>0</v>
      </c>
      <c r="H27" s="67" t="s">
        <v>72</v>
      </c>
      <c r="I27" s="69" t="s">
        <v>65</v>
      </c>
      <c r="J27" s="93" t="s">
        <v>594</v>
      </c>
      <c r="K27" s="94">
        <v>11550000</v>
      </c>
      <c r="L27" s="68" t="s">
        <v>67</v>
      </c>
      <c r="M27" s="94" t="s">
        <v>593</v>
      </c>
      <c r="N27" s="133">
        <v>57464217</v>
      </c>
      <c r="O27" s="93">
        <v>87</v>
      </c>
      <c r="P27" s="76">
        <v>45309</v>
      </c>
      <c r="Q27" s="93">
        <v>11550000</v>
      </c>
      <c r="R27" s="76">
        <v>45314</v>
      </c>
      <c r="S27" s="93">
        <v>11550000</v>
      </c>
      <c r="T27" s="67" t="s">
        <v>66</v>
      </c>
      <c r="U27" s="133">
        <v>36669977</v>
      </c>
      <c r="V27" s="94" t="s">
        <v>283</v>
      </c>
      <c r="W27" s="78">
        <v>45314</v>
      </c>
      <c r="X27" s="78">
        <v>45314</v>
      </c>
      <c r="Y27" s="78" t="s">
        <v>74</v>
      </c>
      <c r="Z27" s="78">
        <v>45473</v>
      </c>
      <c r="AA27" s="94">
        <f t="shared" si="0"/>
        <v>159</v>
      </c>
      <c r="AB27" s="93">
        <v>0</v>
      </c>
      <c r="AC27" s="93">
        <v>0</v>
      </c>
      <c r="AD27" s="93">
        <v>0</v>
      </c>
      <c r="AE27" s="76" t="s">
        <v>74</v>
      </c>
      <c r="AF27" s="94">
        <f t="shared" si="1"/>
        <v>0</v>
      </c>
      <c r="AG27" s="70">
        <v>0</v>
      </c>
      <c r="AH27" s="70">
        <v>0</v>
      </c>
      <c r="AI27" s="76" t="s">
        <v>74</v>
      </c>
      <c r="AJ27" s="67">
        <v>0</v>
      </c>
      <c r="AK27" s="76" t="s">
        <v>74</v>
      </c>
      <c r="AL27" s="76" t="s">
        <v>74</v>
      </c>
      <c r="AM27" s="94">
        <f t="shared" si="2"/>
        <v>0</v>
      </c>
      <c r="AN27" s="94">
        <f>+K27+AC27-AH27</f>
        <v>11550000</v>
      </c>
      <c r="AO27" s="67" t="s">
        <v>66</v>
      </c>
      <c r="AP27" s="93">
        <v>11550000</v>
      </c>
      <c r="AQ27" s="67" t="s">
        <v>94</v>
      </c>
      <c r="AR27" s="70">
        <v>0</v>
      </c>
      <c r="AS27" s="80" t="s">
        <v>74</v>
      </c>
      <c r="AT27" s="135">
        <v>11550000</v>
      </c>
      <c r="AU27" s="100">
        <f t="shared" si="3"/>
        <v>0</v>
      </c>
      <c r="AV27" s="101">
        <f t="shared" si="4"/>
        <v>1</v>
      </c>
      <c r="AW27" s="80" t="s">
        <v>74</v>
      </c>
      <c r="AX27" s="67" t="s">
        <v>80</v>
      </c>
      <c r="AY27" s="136" t="s">
        <v>592</v>
      </c>
      <c r="AZ27" s="68" t="s">
        <v>66</v>
      </c>
      <c r="BA27" s="68" t="s">
        <v>66</v>
      </c>
    </row>
    <row r="28" spans="2:53" x14ac:dyDescent="0.25">
      <c r="B28" s="68">
        <v>2024</v>
      </c>
      <c r="C28" s="68">
        <v>891780111</v>
      </c>
      <c r="D28" s="69" t="s">
        <v>64</v>
      </c>
      <c r="E28" s="94" t="s">
        <v>591</v>
      </c>
      <c r="F28" s="91" t="s">
        <v>590</v>
      </c>
      <c r="G28" s="96">
        <v>0</v>
      </c>
      <c r="H28" s="67" t="s">
        <v>72</v>
      </c>
      <c r="I28" s="69" t="s">
        <v>65</v>
      </c>
      <c r="J28" s="93" t="s">
        <v>589</v>
      </c>
      <c r="K28" s="94">
        <v>13200000</v>
      </c>
      <c r="L28" s="68" t="s">
        <v>67</v>
      </c>
      <c r="M28" s="94" t="s">
        <v>346</v>
      </c>
      <c r="N28" s="140">
        <v>57464026</v>
      </c>
      <c r="O28" s="93">
        <v>79</v>
      </c>
      <c r="P28" s="76">
        <v>45309</v>
      </c>
      <c r="Q28" s="93">
        <v>13200000</v>
      </c>
      <c r="R28" s="76">
        <v>45316</v>
      </c>
      <c r="S28" s="93">
        <v>13200000</v>
      </c>
      <c r="T28" s="67" t="s">
        <v>66</v>
      </c>
      <c r="U28" s="139">
        <v>1045725304</v>
      </c>
      <c r="V28" s="138" t="s">
        <v>345</v>
      </c>
      <c r="W28" s="78">
        <v>45316</v>
      </c>
      <c r="X28" s="78">
        <v>45316</v>
      </c>
      <c r="Y28" s="78" t="s">
        <v>74</v>
      </c>
      <c r="Z28" s="78">
        <v>45473</v>
      </c>
      <c r="AA28" s="94">
        <f t="shared" si="0"/>
        <v>157</v>
      </c>
      <c r="AB28" s="93">
        <v>0</v>
      </c>
      <c r="AC28" s="93">
        <v>0</v>
      </c>
      <c r="AD28" s="93">
        <v>0</v>
      </c>
      <c r="AE28" s="76" t="s">
        <v>74</v>
      </c>
      <c r="AF28" s="94">
        <f t="shared" si="1"/>
        <v>0</v>
      </c>
      <c r="AG28" s="70">
        <v>0</v>
      </c>
      <c r="AH28" s="70">
        <v>0</v>
      </c>
      <c r="AI28" s="76" t="s">
        <v>74</v>
      </c>
      <c r="AJ28" s="67">
        <v>0</v>
      </c>
      <c r="AK28" s="76" t="s">
        <v>74</v>
      </c>
      <c r="AL28" s="76" t="s">
        <v>74</v>
      </c>
      <c r="AM28" s="94">
        <f t="shared" si="2"/>
        <v>0</v>
      </c>
      <c r="AN28" s="94">
        <f>+K28+AC28-AH28</f>
        <v>13200000</v>
      </c>
      <c r="AO28" s="67" t="s">
        <v>66</v>
      </c>
      <c r="AP28" s="93">
        <v>13200000</v>
      </c>
      <c r="AQ28" s="67" t="s">
        <v>94</v>
      </c>
      <c r="AR28" s="70">
        <v>0</v>
      </c>
      <c r="AS28" s="80" t="s">
        <v>74</v>
      </c>
      <c r="AT28" s="135">
        <v>13200000</v>
      </c>
      <c r="AU28" s="100">
        <f t="shared" si="3"/>
        <v>0</v>
      </c>
      <c r="AV28" s="101">
        <f t="shared" si="4"/>
        <v>1</v>
      </c>
      <c r="AW28" s="80" t="s">
        <v>74</v>
      </c>
      <c r="AX28" s="67" t="s">
        <v>80</v>
      </c>
      <c r="AY28" s="136" t="s">
        <v>588</v>
      </c>
      <c r="AZ28" s="68" t="s">
        <v>66</v>
      </c>
      <c r="BA28" s="68" t="s">
        <v>66</v>
      </c>
    </row>
    <row r="29" spans="2:53" x14ac:dyDescent="0.25">
      <c r="B29" s="68">
        <v>2024</v>
      </c>
      <c r="C29" s="68">
        <v>891780111</v>
      </c>
      <c r="D29" s="69" t="s">
        <v>64</v>
      </c>
      <c r="E29" s="94" t="s">
        <v>587</v>
      </c>
      <c r="F29" s="91" t="s">
        <v>586</v>
      </c>
      <c r="G29" s="96">
        <v>0</v>
      </c>
      <c r="H29" s="67" t="s">
        <v>72</v>
      </c>
      <c r="I29" s="69" t="s">
        <v>65</v>
      </c>
      <c r="J29" s="93" t="s">
        <v>585</v>
      </c>
      <c r="K29" s="139">
        <v>11500000</v>
      </c>
      <c r="L29" s="68" t="s">
        <v>67</v>
      </c>
      <c r="M29" s="94" t="s">
        <v>357</v>
      </c>
      <c r="N29" s="133">
        <v>85150568</v>
      </c>
      <c r="O29" s="93">
        <v>202</v>
      </c>
      <c r="P29" s="76">
        <v>45322</v>
      </c>
      <c r="Q29" s="93">
        <v>11500000</v>
      </c>
      <c r="R29" s="76">
        <v>45322</v>
      </c>
      <c r="S29" s="93">
        <v>11500000</v>
      </c>
      <c r="T29" s="67" t="s">
        <v>66</v>
      </c>
      <c r="U29" s="133">
        <v>84457116</v>
      </c>
      <c r="V29" s="94" t="s">
        <v>356</v>
      </c>
      <c r="W29" s="78">
        <v>45322</v>
      </c>
      <c r="X29" s="78">
        <v>45323</v>
      </c>
      <c r="Y29" s="78" t="s">
        <v>74</v>
      </c>
      <c r="Z29" s="78">
        <v>45473</v>
      </c>
      <c r="AA29" s="94">
        <f t="shared" si="0"/>
        <v>150</v>
      </c>
      <c r="AB29" s="93">
        <v>0</v>
      </c>
      <c r="AC29" s="93">
        <v>0</v>
      </c>
      <c r="AD29" s="93">
        <v>0</v>
      </c>
      <c r="AE29" s="76" t="s">
        <v>74</v>
      </c>
      <c r="AF29" s="94">
        <f t="shared" si="1"/>
        <v>0</v>
      </c>
      <c r="AG29" s="70">
        <v>0</v>
      </c>
      <c r="AH29" s="70">
        <v>0</v>
      </c>
      <c r="AI29" s="76" t="s">
        <v>74</v>
      </c>
      <c r="AJ29" s="67">
        <v>0</v>
      </c>
      <c r="AK29" s="76" t="s">
        <v>74</v>
      </c>
      <c r="AL29" s="76" t="s">
        <v>74</v>
      </c>
      <c r="AM29" s="94">
        <f t="shared" si="2"/>
        <v>0</v>
      </c>
      <c r="AN29" s="94">
        <f>+K29+AC29-AH29</f>
        <v>11500000</v>
      </c>
      <c r="AO29" s="67" t="s">
        <v>66</v>
      </c>
      <c r="AP29" s="93">
        <v>11500000</v>
      </c>
      <c r="AQ29" s="67" t="s">
        <v>94</v>
      </c>
      <c r="AR29" s="70">
        <v>0</v>
      </c>
      <c r="AS29" s="80" t="s">
        <v>74</v>
      </c>
      <c r="AT29" s="135">
        <v>11500000</v>
      </c>
      <c r="AU29" s="100">
        <f t="shared" si="3"/>
        <v>0</v>
      </c>
      <c r="AV29" s="101">
        <f t="shared" si="4"/>
        <v>1</v>
      </c>
      <c r="AW29" s="80" t="s">
        <v>74</v>
      </c>
      <c r="AX29" s="67" t="s">
        <v>80</v>
      </c>
      <c r="AY29" s="136" t="s">
        <v>584</v>
      </c>
      <c r="AZ29" s="68" t="s">
        <v>66</v>
      </c>
      <c r="BA29" s="68" t="s">
        <v>66</v>
      </c>
    </row>
    <row r="30" spans="2:53" x14ac:dyDescent="0.25">
      <c r="B30" s="68">
        <v>2024</v>
      </c>
      <c r="C30" s="68">
        <v>891780111</v>
      </c>
      <c r="D30" s="69" t="s">
        <v>64</v>
      </c>
      <c r="E30" s="94" t="s">
        <v>583</v>
      </c>
      <c r="F30" s="91" t="s">
        <v>582</v>
      </c>
      <c r="G30" s="96">
        <v>0</v>
      </c>
      <c r="H30" s="67" t="s">
        <v>72</v>
      </c>
      <c r="I30" s="69" t="s">
        <v>65</v>
      </c>
      <c r="J30" s="93" t="s">
        <v>581</v>
      </c>
      <c r="K30" s="139">
        <v>11000000</v>
      </c>
      <c r="L30" s="68" t="s">
        <v>67</v>
      </c>
      <c r="M30" s="94" t="s">
        <v>414</v>
      </c>
      <c r="N30" s="133">
        <v>1020736975</v>
      </c>
      <c r="O30" s="93">
        <v>209</v>
      </c>
      <c r="P30" s="76">
        <v>45322</v>
      </c>
      <c r="Q30" s="93">
        <v>11000000</v>
      </c>
      <c r="R30" s="76">
        <v>45322</v>
      </c>
      <c r="S30" s="93">
        <v>11000000</v>
      </c>
      <c r="T30" s="67" t="s">
        <v>66</v>
      </c>
      <c r="U30" s="141">
        <v>36669725</v>
      </c>
      <c r="V30" s="94" t="s">
        <v>413</v>
      </c>
      <c r="W30" s="78">
        <v>45322</v>
      </c>
      <c r="X30" s="78">
        <v>45323</v>
      </c>
      <c r="Y30" s="78" t="s">
        <v>74</v>
      </c>
      <c r="Z30" s="78">
        <v>45473</v>
      </c>
      <c r="AA30" s="94">
        <f t="shared" si="0"/>
        <v>150</v>
      </c>
      <c r="AB30" s="93">
        <v>0</v>
      </c>
      <c r="AC30" s="93">
        <v>0</v>
      </c>
      <c r="AD30" s="93">
        <v>0</v>
      </c>
      <c r="AE30" s="76" t="s">
        <v>74</v>
      </c>
      <c r="AF30" s="94">
        <f t="shared" si="1"/>
        <v>0</v>
      </c>
      <c r="AG30" s="70">
        <v>0</v>
      </c>
      <c r="AH30" s="70">
        <v>0</v>
      </c>
      <c r="AI30" s="76" t="s">
        <v>74</v>
      </c>
      <c r="AJ30" s="67">
        <v>0</v>
      </c>
      <c r="AK30" s="76" t="s">
        <v>74</v>
      </c>
      <c r="AL30" s="76" t="s">
        <v>74</v>
      </c>
      <c r="AM30" s="94">
        <f t="shared" si="2"/>
        <v>0</v>
      </c>
      <c r="AN30" s="94">
        <f>+K30+AC30-AH30</f>
        <v>11000000</v>
      </c>
      <c r="AO30" s="67" t="s">
        <v>66</v>
      </c>
      <c r="AP30" s="93">
        <v>11000000</v>
      </c>
      <c r="AQ30" s="67" t="s">
        <v>94</v>
      </c>
      <c r="AR30" s="70">
        <v>0</v>
      </c>
      <c r="AS30" s="80" t="s">
        <v>74</v>
      </c>
      <c r="AT30" s="135">
        <v>11000000</v>
      </c>
      <c r="AU30" s="100">
        <f t="shared" si="3"/>
        <v>0</v>
      </c>
      <c r="AV30" s="101">
        <f t="shared" si="4"/>
        <v>1</v>
      </c>
      <c r="AW30" s="80" t="s">
        <v>74</v>
      </c>
      <c r="AX30" s="67" t="s">
        <v>80</v>
      </c>
      <c r="AY30" s="136" t="s">
        <v>580</v>
      </c>
      <c r="AZ30" s="68" t="s">
        <v>66</v>
      </c>
      <c r="BA30" s="68" t="s">
        <v>66</v>
      </c>
    </row>
    <row r="31" spans="2:53" x14ac:dyDescent="0.25">
      <c r="B31" s="68">
        <v>2024</v>
      </c>
      <c r="C31" s="68">
        <v>891780111</v>
      </c>
      <c r="D31" s="69" t="s">
        <v>64</v>
      </c>
      <c r="E31" s="94" t="s">
        <v>579</v>
      </c>
      <c r="F31" s="91" t="s">
        <v>578</v>
      </c>
      <c r="G31" s="96">
        <v>0</v>
      </c>
      <c r="H31" s="67" t="s">
        <v>72</v>
      </c>
      <c r="I31" s="69" t="s">
        <v>65</v>
      </c>
      <c r="J31" s="93" t="s">
        <v>577</v>
      </c>
      <c r="K31" s="139">
        <v>16500000</v>
      </c>
      <c r="L31" s="68" t="s">
        <v>67</v>
      </c>
      <c r="M31" s="94" t="s">
        <v>300</v>
      </c>
      <c r="N31" s="133">
        <v>85466955</v>
      </c>
      <c r="O31" s="93">
        <v>213</v>
      </c>
      <c r="P31" s="76">
        <v>45322</v>
      </c>
      <c r="Q31" s="93">
        <v>22900000</v>
      </c>
      <c r="R31" s="76">
        <v>45322</v>
      </c>
      <c r="S31" s="93">
        <v>16500000</v>
      </c>
      <c r="T31" s="67" t="s">
        <v>66</v>
      </c>
      <c r="U31" s="133">
        <v>7634903</v>
      </c>
      <c r="V31" s="94" t="s">
        <v>256</v>
      </c>
      <c r="W31" s="78">
        <v>45322</v>
      </c>
      <c r="X31" s="78">
        <v>45323</v>
      </c>
      <c r="Y31" s="78" t="s">
        <v>74</v>
      </c>
      <c r="Z31" s="78">
        <v>45473</v>
      </c>
      <c r="AA31" s="94">
        <f t="shared" si="0"/>
        <v>150</v>
      </c>
      <c r="AB31" s="93">
        <v>2</v>
      </c>
      <c r="AC31" s="93">
        <v>6400000</v>
      </c>
      <c r="AD31" s="93">
        <v>1</v>
      </c>
      <c r="AE31" s="76">
        <v>45493</v>
      </c>
      <c r="AF31" s="94">
        <f t="shared" si="1"/>
        <v>20</v>
      </c>
      <c r="AG31" s="70">
        <v>0</v>
      </c>
      <c r="AH31" s="70">
        <v>0</v>
      </c>
      <c r="AI31" s="76" t="s">
        <v>74</v>
      </c>
      <c r="AJ31" s="67">
        <v>0</v>
      </c>
      <c r="AK31" s="76" t="s">
        <v>74</v>
      </c>
      <c r="AL31" s="76" t="s">
        <v>74</v>
      </c>
      <c r="AM31" s="94">
        <f t="shared" si="2"/>
        <v>0</v>
      </c>
      <c r="AN31" s="94">
        <f>+K31+AC31-AH31</f>
        <v>22900000</v>
      </c>
      <c r="AO31" s="67" t="s">
        <v>66</v>
      </c>
      <c r="AP31" s="93">
        <v>19700000</v>
      </c>
      <c r="AQ31" s="67" t="s">
        <v>94</v>
      </c>
      <c r="AR31" s="70">
        <v>0</v>
      </c>
      <c r="AS31" s="80" t="s">
        <v>74</v>
      </c>
      <c r="AT31" s="135">
        <v>22900000</v>
      </c>
      <c r="AU31" s="100">
        <f t="shared" si="3"/>
        <v>0</v>
      </c>
      <c r="AV31" s="101">
        <f t="shared" si="4"/>
        <v>1</v>
      </c>
      <c r="AW31" s="80" t="s">
        <v>74</v>
      </c>
      <c r="AX31" s="67" t="s">
        <v>95</v>
      </c>
      <c r="AY31" s="136" t="s">
        <v>576</v>
      </c>
      <c r="AZ31" s="68" t="s">
        <v>66</v>
      </c>
      <c r="BA31" s="68" t="s">
        <v>66</v>
      </c>
    </row>
    <row r="32" spans="2:53" x14ac:dyDescent="0.25">
      <c r="B32" s="68">
        <v>2024</v>
      </c>
      <c r="C32" s="68">
        <v>891780111</v>
      </c>
      <c r="D32" s="69" t="s">
        <v>64</v>
      </c>
      <c r="E32" s="94" t="s">
        <v>575</v>
      </c>
      <c r="F32" s="91" t="s">
        <v>574</v>
      </c>
      <c r="G32" s="96">
        <v>0</v>
      </c>
      <c r="H32" s="67" t="s">
        <v>72</v>
      </c>
      <c r="I32" s="69" t="s">
        <v>65</v>
      </c>
      <c r="J32" s="93" t="s">
        <v>573</v>
      </c>
      <c r="K32" s="139">
        <v>12000000</v>
      </c>
      <c r="L32" s="68" t="s">
        <v>67</v>
      </c>
      <c r="M32" s="94" t="s">
        <v>572</v>
      </c>
      <c r="N32" s="133">
        <v>57450652</v>
      </c>
      <c r="O32" s="93">
        <v>200</v>
      </c>
      <c r="P32" s="76">
        <v>45322</v>
      </c>
      <c r="Q32" s="93">
        <v>12000000</v>
      </c>
      <c r="R32" s="76">
        <v>45322</v>
      </c>
      <c r="S32" s="93">
        <v>12000000</v>
      </c>
      <c r="T32" s="67" t="s">
        <v>66</v>
      </c>
      <c r="U32" s="133">
        <v>1082943891</v>
      </c>
      <c r="V32" s="94" t="s">
        <v>234</v>
      </c>
      <c r="W32" s="78">
        <v>45322</v>
      </c>
      <c r="X32" s="78">
        <v>45323</v>
      </c>
      <c r="Y32" s="78" t="s">
        <v>74</v>
      </c>
      <c r="Z32" s="78">
        <v>45473</v>
      </c>
      <c r="AA32" s="94">
        <f t="shared" si="0"/>
        <v>150</v>
      </c>
      <c r="AB32" s="93">
        <v>0</v>
      </c>
      <c r="AC32" s="93">
        <v>0</v>
      </c>
      <c r="AD32" s="93">
        <v>0</v>
      </c>
      <c r="AE32" s="76" t="s">
        <v>74</v>
      </c>
      <c r="AF32" s="94">
        <f t="shared" si="1"/>
        <v>0</v>
      </c>
      <c r="AG32" s="70">
        <v>1</v>
      </c>
      <c r="AH32" s="70">
        <v>11600000</v>
      </c>
      <c r="AI32" s="78">
        <v>45327</v>
      </c>
      <c r="AJ32" s="67">
        <v>0</v>
      </c>
      <c r="AK32" s="76" t="s">
        <v>74</v>
      </c>
      <c r="AL32" s="76" t="s">
        <v>74</v>
      </c>
      <c r="AM32" s="94">
        <f t="shared" si="2"/>
        <v>0</v>
      </c>
      <c r="AN32" s="94">
        <f>+K32+AC32-AH32</f>
        <v>400000</v>
      </c>
      <c r="AO32" s="67" t="s">
        <v>66</v>
      </c>
      <c r="AP32" s="93">
        <v>12000000</v>
      </c>
      <c r="AQ32" s="67" t="s">
        <v>94</v>
      </c>
      <c r="AR32" s="70">
        <v>0</v>
      </c>
      <c r="AS32" s="80" t="s">
        <v>74</v>
      </c>
      <c r="AT32" s="135">
        <v>400000</v>
      </c>
      <c r="AU32" s="100">
        <f t="shared" si="3"/>
        <v>0</v>
      </c>
      <c r="AV32" s="101">
        <f t="shared" si="4"/>
        <v>1</v>
      </c>
      <c r="AW32" s="134">
        <v>45327</v>
      </c>
      <c r="AX32" s="67" t="s">
        <v>571</v>
      </c>
      <c r="AY32" s="136" t="s">
        <v>570</v>
      </c>
      <c r="AZ32" s="68" t="s">
        <v>66</v>
      </c>
      <c r="BA32" s="68" t="s">
        <v>66</v>
      </c>
    </row>
    <row r="33" spans="2:53" x14ac:dyDescent="0.25">
      <c r="B33" s="68">
        <v>2024</v>
      </c>
      <c r="C33" s="68">
        <v>891780111</v>
      </c>
      <c r="D33" s="69" t="s">
        <v>64</v>
      </c>
      <c r="E33" s="94" t="s">
        <v>569</v>
      </c>
      <c r="F33" s="91" t="s">
        <v>568</v>
      </c>
      <c r="G33" s="96">
        <v>0</v>
      </c>
      <c r="H33" s="67" t="s">
        <v>72</v>
      </c>
      <c r="I33" s="69" t="s">
        <v>65</v>
      </c>
      <c r="J33" s="93" t="s">
        <v>567</v>
      </c>
      <c r="K33" s="139">
        <v>11500000</v>
      </c>
      <c r="L33" s="68" t="s">
        <v>67</v>
      </c>
      <c r="M33" s="94" t="s">
        <v>310</v>
      </c>
      <c r="N33" s="133">
        <v>1221972088</v>
      </c>
      <c r="O33" s="93">
        <v>208</v>
      </c>
      <c r="P33" s="76">
        <v>45322</v>
      </c>
      <c r="Q33" s="93">
        <v>11500000</v>
      </c>
      <c r="R33" s="76">
        <v>45322</v>
      </c>
      <c r="S33" s="93">
        <v>11500000</v>
      </c>
      <c r="T33" s="67" t="s">
        <v>66</v>
      </c>
      <c r="U33" s="133">
        <v>7634903</v>
      </c>
      <c r="V33" s="94" t="s">
        <v>256</v>
      </c>
      <c r="W33" s="78">
        <v>45322</v>
      </c>
      <c r="X33" s="78">
        <v>45323</v>
      </c>
      <c r="Y33" s="78" t="s">
        <v>74</v>
      </c>
      <c r="Z33" s="78">
        <v>45473</v>
      </c>
      <c r="AA33" s="94">
        <f t="shared" si="0"/>
        <v>150</v>
      </c>
      <c r="AB33" s="93">
        <v>0</v>
      </c>
      <c r="AC33" s="93">
        <v>0</v>
      </c>
      <c r="AD33" s="93">
        <v>0</v>
      </c>
      <c r="AE33" s="76" t="s">
        <v>74</v>
      </c>
      <c r="AF33" s="94">
        <f t="shared" si="1"/>
        <v>0</v>
      </c>
      <c r="AG33" s="70">
        <v>0</v>
      </c>
      <c r="AH33" s="70">
        <v>0</v>
      </c>
      <c r="AI33" s="76" t="s">
        <v>74</v>
      </c>
      <c r="AJ33" s="67">
        <v>0</v>
      </c>
      <c r="AK33" s="76" t="s">
        <v>74</v>
      </c>
      <c r="AL33" s="76" t="s">
        <v>74</v>
      </c>
      <c r="AM33" s="94">
        <f t="shared" si="2"/>
        <v>0</v>
      </c>
      <c r="AN33" s="94">
        <f>+K33+AC33-AH33</f>
        <v>11500000</v>
      </c>
      <c r="AO33" s="67" t="s">
        <v>66</v>
      </c>
      <c r="AP33" s="93">
        <v>11500000</v>
      </c>
      <c r="AQ33" s="67" t="s">
        <v>94</v>
      </c>
      <c r="AR33" s="70">
        <v>0</v>
      </c>
      <c r="AS33" s="80" t="s">
        <v>74</v>
      </c>
      <c r="AT33" s="135">
        <v>11500000</v>
      </c>
      <c r="AU33" s="100">
        <f t="shared" si="3"/>
        <v>0</v>
      </c>
      <c r="AV33" s="101">
        <f t="shared" si="4"/>
        <v>1</v>
      </c>
      <c r="AW33" s="80" t="s">
        <v>74</v>
      </c>
      <c r="AX33" s="67" t="s">
        <v>80</v>
      </c>
      <c r="AY33" s="136" t="s">
        <v>566</v>
      </c>
      <c r="AZ33" s="68" t="s">
        <v>66</v>
      </c>
      <c r="BA33" s="68" t="s">
        <v>66</v>
      </c>
    </row>
    <row r="34" spans="2:53" x14ac:dyDescent="0.25">
      <c r="B34" s="68">
        <v>2024</v>
      </c>
      <c r="C34" s="68">
        <v>891780111</v>
      </c>
      <c r="D34" s="69" t="s">
        <v>64</v>
      </c>
      <c r="E34" s="94" t="s">
        <v>565</v>
      </c>
      <c r="F34" s="91" t="s">
        <v>564</v>
      </c>
      <c r="G34" s="96">
        <v>0</v>
      </c>
      <c r="H34" s="67" t="s">
        <v>72</v>
      </c>
      <c r="I34" s="69" t="s">
        <v>65</v>
      </c>
      <c r="J34" s="93" t="s">
        <v>563</v>
      </c>
      <c r="K34" s="139">
        <v>12000000</v>
      </c>
      <c r="L34" s="68" t="s">
        <v>67</v>
      </c>
      <c r="M34" s="94" t="s">
        <v>325</v>
      </c>
      <c r="N34" s="133">
        <v>57423259</v>
      </c>
      <c r="O34" s="93">
        <v>199</v>
      </c>
      <c r="P34" s="76">
        <v>45322</v>
      </c>
      <c r="Q34" s="93">
        <v>12000000</v>
      </c>
      <c r="R34" s="76">
        <v>45322</v>
      </c>
      <c r="S34" s="93">
        <v>12000000</v>
      </c>
      <c r="T34" s="67" t="s">
        <v>66</v>
      </c>
      <c r="U34" s="133">
        <v>1098669877</v>
      </c>
      <c r="V34" s="94" t="s">
        <v>289</v>
      </c>
      <c r="W34" s="78">
        <v>45322</v>
      </c>
      <c r="X34" s="78">
        <v>45323</v>
      </c>
      <c r="Y34" s="78" t="s">
        <v>74</v>
      </c>
      <c r="Z34" s="78">
        <v>45473</v>
      </c>
      <c r="AA34" s="94">
        <f t="shared" si="0"/>
        <v>150</v>
      </c>
      <c r="AB34" s="93">
        <v>0</v>
      </c>
      <c r="AC34" s="93">
        <v>0</v>
      </c>
      <c r="AD34" s="93">
        <v>0</v>
      </c>
      <c r="AE34" s="76" t="s">
        <v>74</v>
      </c>
      <c r="AF34" s="94">
        <f t="shared" si="1"/>
        <v>0</v>
      </c>
      <c r="AG34" s="70">
        <v>0</v>
      </c>
      <c r="AH34" s="70">
        <v>0</v>
      </c>
      <c r="AI34" s="76" t="s">
        <v>74</v>
      </c>
      <c r="AJ34" s="67">
        <v>0</v>
      </c>
      <c r="AK34" s="76" t="s">
        <v>74</v>
      </c>
      <c r="AL34" s="76" t="s">
        <v>74</v>
      </c>
      <c r="AM34" s="94">
        <f t="shared" si="2"/>
        <v>0</v>
      </c>
      <c r="AN34" s="94">
        <f>+K34+AC34-AH34</f>
        <v>12000000</v>
      </c>
      <c r="AO34" s="67" t="s">
        <v>66</v>
      </c>
      <c r="AP34" s="93">
        <v>12000000</v>
      </c>
      <c r="AQ34" s="67" t="s">
        <v>94</v>
      </c>
      <c r="AR34" s="70">
        <v>0</v>
      </c>
      <c r="AS34" s="80" t="s">
        <v>74</v>
      </c>
      <c r="AT34" s="135">
        <v>12000000</v>
      </c>
      <c r="AU34" s="100">
        <f t="shared" si="3"/>
        <v>0</v>
      </c>
      <c r="AV34" s="101">
        <f t="shared" si="4"/>
        <v>1</v>
      </c>
      <c r="AW34" s="80" t="s">
        <v>74</v>
      </c>
      <c r="AX34" s="67" t="s">
        <v>80</v>
      </c>
      <c r="AY34" s="136" t="s">
        <v>562</v>
      </c>
      <c r="AZ34" s="68" t="s">
        <v>66</v>
      </c>
      <c r="BA34" s="68" t="s">
        <v>66</v>
      </c>
    </row>
    <row r="35" spans="2:53" x14ac:dyDescent="0.25">
      <c r="B35" s="68">
        <v>2024</v>
      </c>
      <c r="C35" s="68">
        <v>891780111</v>
      </c>
      <c r="D35" s="69" t="s">
        <v>64</v>
      </c>
      <c r="E35" s="94" t="s">
        <v>561</v>
      </c>
      <c r="F35" s="91" t="s">
        <v>560</v>
      </c>
      <c r="G35" s="96">
        <v>0</v>
      </c>
      <c r="H35" s="67" t="s">
        <v>72</v>
      </c>
      <c r="I35" s="69" t="s">
        <v>65</v>
      </c>
      <c r="J35" s="93" t="s">
        <v>559</v>
      </c>
      <c r="K35" s="139">
        <v>14000000</v>
      </c>
      <c r="L35" s="68" t="s">
        <v>67</v>
      </c>
      <c r="M35" s="94" t="s">
        <v>340</v>
      </c>
      <c r="N35" s="133">
        <v>36552616</v>
      </c>
      <c r="O35" s="93">
        <v>203</v>
      </c>
      <c r="P35" s="76">
        <v>45322</v>
      </c>
      <c r="Q35" s="93">
        <v>14000000</v>
      </c>
      <c r="R35" s="76">
        <v>45322</v>
      </c>
      <c r="S35" s="93">
        <v>14000000</v>
      </c>
      <c r="T35" s="67" t="s">
        <v>66</v>
      </c>
      <c r="U35" s="133">
        <v>7634903</v>
      </c>
      <c r="V35" s="94" t="s">
        <v>256</v>
      </c>
      <c r="W35" s="78">
        <v>45322</v>
      </c>
      <c r="X35" s="78">
        <v>45323</v>
      </c>
      <c r="Y35" s="78" t="s">
        <v>74</v>
      </c>
      <c r="Z35" s="78">
        <v>45473</v>
      </c>
      <c r="AA35" s="94">
        <f t="shared" si="0"/>
        <v>150</v>
      </c>
      <c r="AB35" s="93">
        <v>0</v>
      </c>
      <c r="AC35" s="93">
        <v>0</v>
      </c>
      <c r="AD35" s="93">
        <v>0</v>
      </c>
      <c r="AE35" s="76" t="s">
        <v>74</v>
      </c>
      <c r="AF35" s="94">
        <f t="shared" si="1"/>
        <v>0</v>
      </c>
      <c r="AG35" s="70">
        <v>0</v>
      </c>
      <c r="AH35" s="70">
        <v>0</v>
      </c>
      <c r="AI35" s="76" t="s">
        <v>74</v>
      </c>
      <c r="AJ35" s="67">
        <v>0</v>
      </c>
      <c r="AK35" s="76" t="s">
        <v>74</v>
      </c>
      <c r="AL35" s="76" t="s">
        <v>74</v>
      </c>
      <c r="AM35" s="94">
        <f t="shared" si="2"/>
        <v>0</v>
      </c>
      <c r="AN35" s="94">
        <f>+K35+AC35-AH35</f>
        <v>14000000</v>
      </c>
      <c r="AO35" s="67" t="s">
        <v>66</v>
      </c>
      <c r="AP35" s="93">
        <v>14000000</v>
      </c>
      <c r="AQ35" s="67" t="s">
        <v>94</v>
      </c>
      <c r="AR35" s="70">
        <v>0</v>
      </c>
      <c r="AS35" s="80" t="s">
        <v>74</v>
      </c>
      <c r="AT35" s="135">
        <v>14000000</v>
      </c>
      <c r="AU35" s="100">
        <f t="shared" si="3"/>
        <v>0</v>
      </c>
      <c r="AV35" s="101">
        <f t="shared" si="4"/>
        <v>1</v>
      </c>
      <c r="AW35" s="80" t="s">
        <v>74</v>
      </c>
      <c r="AX35" s="67" t="s">
        <v>80</v>
      </c>
      <c r="AY35" s="136" t="s">
        <v>558</v>
      </c>
      <c r="AZ35" s="68" t="s">
        <v>66</v>
      </c>
      <c r="BA35" s="68" t="s">
        <v>66</v>
      </c>
    </row>
    <row r="36" spans="2:53" x14ac:dyDescent="0.25">
      <c r="B36" s="68">
        <v>2024</v>
      </c>
      <c r="C36" s="68">
        <v>891780111</v>
      </c>
      <c r="D36" s="69" t="s">
        <v>64</v>
      </c>
      <c r="E36" s="94" t="s">
        <v>557</v>
      </c>
      <c r="F36" s="91" t="s">
        <v>556</v>
      </c>
      <c r="G36" s="96">
        <v>0</v>
      </c>
      <c r="H36" s="67" t="s">
        <v>72</v>
      </c>
      <c r="I36" s="69" t="s">
        <v>65</v>
      </c>
      <c r="J36" s="93" t="s">
        <v>555</v>
      </c>
      <c r="K36" s="139">
        <v>10500000</v>
      </c>
      <c r="L36" s="68" t="s">
        <v>67</v>
      </c>
      <c r="M36" s="94" t="s">
        <v>305</v>
      </c>
      <c r="N36" s="133">
        <v>1085040743</v>
      </c>
      <c r="O36" s="93">
        <v>210</v>
      </c>
      <c r="P36" s="76">
        <v>45322</v>
      </c>
      <c r="Q36" s="93">
        <v>10500000</v>
      </c>
      <c r="R36" s="76">
        <v>45322</v>
      </c>
      <c r="S36" s="93">
        <v>10500000</v>
      </c>
      <c r="T36" s="67" t="s">
        <v>66</v>
      </c>
      <c r="U36" s="133">
        <v>36564357</v>
      </c>
      <c r="V36" s="94" t="s">
        <v>266</v>
      </c>
      <c r="W36" s="78">
        <v>45322</v>
      </c>
      <c r="X36" s="78">
        <v>45323</v>
      </c>
      <c r="Y36" s="78" t="s">
        <v>74</v>
      </c>
      <c r="Z36" s="78">
        <v>45473</v>
      </c>
      <c r="AA36" s="94">
        <f t="shared" si="0"/>
        <v>150</v>
      </c>
      <c r="AB36" s="93">
        <v>0</v>
      </c>
      <c r="AC36" s="93">
        <v>0</v>
      </c>
      <c r="AD36" s="93">
        <v>0</v>
      </c>
      <c r="AE36" s="76" t="s">
        <v>74</v>
      </c>
      <c r="AF36" s="94">
        <f t="shared" si="1"/>
        <v>0</v>
      </c>
      <c r="AG36" s="70">
        <v>0</v>
      </c>
      <c r="AH36" s="70">
        <v>0</v>
      </c>
      <c r="AI36" s="76" t="s">
        <v>74</v>
      </c>
      <c r="AJ36" s="67">
        <v>0</v>
      </c>
      <c r="AK36" s="76" t="s">
        <v>74</v>
      </c>
      <c r="AL36" s="76" t="s">
        <v>74</v>
      </c>
      <c r="AM36" s="94">
        <f t="shared" si="2"/>
        <v>0</v>
      </c>
      <c r="AN36" s="94">
        <f>+K36+AC36-AH36</f>
        <v>10500000</v>
      </c>
      <c r="AO36" s="67" t="s">
        <v>66</v>
      </c>
      <c r="AP36" s="93">
        <v>10500000</v>
      </c>
      <c r="AQ36" s="67" t="s">
        <v>94</v>
      </c>
      <c r="AR36" s="70">
        <v>0</v>
      </c>
      <c r="AS36" s="80" t="s">
        <v>74</v>
      </c>
      <c r="AT36" s="135">
        <v>10500000</v>
      </c>
      <c r="AU36" s="100">
        <f t="shared" si="3"/>
        <v>0</v>
      </c>
      <c r="AV36" s="101">
        <f t="shared" si="4"/>
        <v>1</v>
      </c>
      <c r="AW36" s="80" t="s">
        <v>74</v>
      </c>
      <c r="AX36" s="67" t="s">
        <v>80</v>
      </c>
      <c r="AY36" s="136" t="s">
        <v>554</v>
      </c>
      <c r="AZ36" s="68" t="s">
        <v>66</v>
      </c>
      <c r="BA36" s="68" t="s">
        <v>66</v>
      </c>
    </row>
    <row r="37" spans="2:53" x14ac:dyDescent="0.25">
      <c r="B37" s="68">
        <v>2024</v>
      </c>
      <c r="C37" s="68">
        <v>891780111</v>
      </c>
      <c r="D37" s="69" t="s">
        <v>64</v>
      </c>
      <c r="E37" s="94" t="s">
        <v>553</v>
      </c>
      <c r="F37" s="91" t="s">
        <v>552</v>
      </c>
      <c r="G37" s="96">
        <v>0</v>
      </c>
      <c r="H37" s="67" t="s">
        <v>72</v>
      </c>
      <c r="I37" s="69" t="s">
        <v>65</v>
      </c>
      <c r="J37" s="93" t="s">
        <v>551</v>
      </c>
      <c r="K37" s="139">
        <v>11000000</v>
      </c>
      <c r="L37" s="68" t="s">
        <v>67</v>
      </c>
      <c r="M37" s="94" t="s">
        <v>362</v>
      </c>
      <c r="N37" s="133">
        <v>1083569978</v>
      </c>
      <c r="O37" s="93">
        <v>205</v>
      </c>
      <c r="P37" s="76">
        <v>45322</v>
      </c>
      <c r="Q37" s="93">
        <v>11000000</v>
      </c>
      <c r="R37" s="76">
        <v>45322</v>
      </c>
      <c r="S37" s="93">
        <v>11000000</v>
      </c>
      <c r="T37" s="67" t="s">
        <v>66</v>
      </c>
      <c r="U37" s="133">
        <v>1082900194</v>
      </c>
      <c r="V37" s="94" t="s">
        <v>228</v>
      </c>
      <c r="W37" s="78">
        <v>45322</v>
      </c>
      <c r="X37" s="78">
        <v>45323</v>
      </c>
      <c r="Y37" s="78" t="s">
        <v>74</v>
      </c>
      <c r="Z37" s="78">
        <v>45473</v>
      </c>
      <c r="AA37" s="94">
        <f t="shared" si="0"/>
        <v>150</v>
      </c>
      <c r="AB37" s="93">
        <v>0</v>
      </c>
      <c r="AC37" s="93">
        <v>0</v>
      </c>
      <c r="AD37" s="93">
        <v>0</v>
      </c>
      <c r="AE37" s="76" t="s">
        <v>74</v>
      </c>
      <c r="AF37" s="94">
        <f t="shared" si="1"/>
        <v>0</v>
      </c>
      <c r="AG37" s="70">
        <v>0</v>
      </c>
      <c r="AH37" s="70">
        <v>0</v>
      </c>
      <c r="AI37" s="76" t="s">
        <v>74</v>
      </c>
      <c r="AJ37" s="67">
        <v>0</v>
      </c>
      <c r="AK37" s="76" t="s">
        <v>74</v>
      </c>
      <c r="AL37" s="76" t="s">
        <v>74</v>
      </c>
      <c r="AM37" s="94">
        <f t="shared" si="2"/>
        <v>0</v>
      </c>
      <c r="AN37" s="94">
        <f>+K37+AC37-AH37</f>
        <v>11000000</v>
      </c>
      <c r="AO37" s="67" t="s">
        <v>66</v>
      </c>
      <c r="AP37" s="93">
        <v>11000000</v>
      </c>
      <c r="AQ37" s="67" t="s">
        <v>94</v>
      </c>
      <c r="AR37" s="70">
        <v>0</v>
      </c>
      <c r="AS37" s="80" t="s">
        <v>74</v>
      </c>
      <c r="AT37" s="135">
        <v>11000000</v>
      </c>
      <c r="AU37" s="100">
        <f t="shared" si="3"/>
        <v>0</v>
      </c>
      <c r="AV37" s="101">
        <f t="shared" si="4"/>
        <v>1</v>
      </c>
      <c r="AW37" s="80" t="s">
        <v>74</v>
      </c>
      <c r="AX37" s="67" t="s">
        <v>80</v>
      </c>
      <c r="AY37" s="136" t="s">
        <v>550</v>
      </c>
      <c r="AZ37" s="68" t="s">
        <v>66</v>
      </c>
      <c r="BA37" s="68" t="s">
        <v>66</v>
      </c>
    </row>
    <row r="38" spans="2:53" x14ac:dyDescent="0.25">
      <c r="B38" s="68">
        <v>2024</v>
      </c>
      <c r="C38" s="68">
        <v>891780111</v>
      </c>
      <c r="D38" s="69" t="s">
        <v>64</v>
      </c>
      <c r="E38" s="94" t="s">
        <v>549</v>
      </c>
      <c r="F38" s="91" t="s">
        <v>548</v>
      </c>
      <c r="G38" s="96">
        <v>0</v>
      </c>
      <c r="H38" s="67" t="s">
        <v>72</v>
      </c>
      <c r="I38" s="69" t="s">
        <v>65</v>
      </c>
      <c r="J38" s="93" t="s">
        <v>547</v>
      </c>
      <c r="K38" s="139">
        <v>11500000</v>
      </c>
      <c r="L38" s="68" t="s">
        <v>67</v>
      </c>
      <c r="M38" s="94" t="s">
        <v>351</v>
      </c>
      <c r="N38" s="133">
        <v>1082981040</v>
      </c>
      <c r="O38" s="93">
        <v>207</v>
      </c>
      <c r="P38" s="76">
        <v>45322</v>
      </c>
      <c r="Q38" s="93">
        <v>11500000</v>
      </c>
      <c r="R38" s="76">
        <v>45322</v>
      </c>
      <c r="S38" s="93">
        <v>11500000</v>
      </c>
      <c r="T38" s="67" t="s">
        <v>66</v>
      </c>
      <c r="U38" s="133">
        <v>36564357</v>
      </c>
      <c r="V38" s="94" t="s">
        <v>266</v>
      </c>
      <c r="W38" s="78">
        <v>45322</v>
      </c>
      <c r="X38" s="78">
        <v>45323</v>
      </c>
      <c r="Y38" s="78" t="s">
        <v>74</v>
      </c>
      <c r="Z38" s="78">
        <v>45473</v>
      </c>
      <c r="AA38" s="94">
        <f t="shared" si="0"/>
        <v>150</v>
      </c>
      <c r="AB38" s="93">
        <v>0</v>
      </c>
      <c r="AC38" s="93">
        <v>0</v>
      </c>
      <c r="AD38" s="93">
        <v>0</v>
      </c>
      <c r="AE38" s="76" t="s">
        <v>74</v>
      </c>
      <c r="AF38" s="94">
        <f t="shared" si="1"/>
        <v>0</v>
      </c>
      <c r="AG38" s="70">
        <v>0</v>
      </c>
      <c r="AH38" s="70">
        <v>0</v>
      </c>
      <c r="AI38" s="76" t="s">
        <v>74</v>
      </c>
      <c r="AJ38" s="67">
        <v>0</v>
      </c>
      <c r="AK38" s="76" t="s">
        <v>74</v>
      </c>
      <c r="AL38" s="76" t="s">
        <v>74</v>
      </c>
      <c r="AM38" s="94">
        <f t="shared" si="2"/>
        <v>0</v>
      </c>
      <c r="AN38" s="94">
        <f>+K38+AC38-AH38</f>
        <v>11500000</v>
      </c>
      <c r="AO38" s="67" t="s">
        <v>66</v>
      </c>
      <c r="AP38" s="93">
        <v>11500000</v>
      </c>
      <c r="AQ38" s="67" t="s">
        <v>94</v>
      </c>
      <c r="AR38" s="70">
        <v>0</v>
      </c>
      <c r="AS38" s="80" t="s">
        <v>74</v>
      </c>
      <c r="AT38" s="135">
        <v>11500000</v>
      </c>
      <c r="AU38" s="100">
        <f t="shared" si="3"/>
        <v>0</v>
      </c>
      <c r="AV38" s="101">
        <f t="shared" si="4"/>
        <v>1</v>
      </c>
      <c r="AW38" s="80" t="s">
        <v>74</v>
      </c>
      <c r="AX38" s="67" t="s">
        <v>80</v>
      </c>
      <c r="AY38" s="136" t="s">
        <v>546</v>
      </c>
      <c r="AZ38" s="68" t="s">
        <v>66</v>
      </c>
      <c r="BA38" s="68" t="s">
        <v>66</v>
      </c>
    </row>
    <row r="39" spans="2:53" x14ac:dyDescent="0.25">
      <c r="B39" s="68">
        <v>2024</v>
      </c>
      <c r="C39" s="68">
        <v>891780111</v>
      </c>
      <c r="D39" s="69" t="s">
        <v>64</v>
      </c>
      <c r="E39" s="94" t="s">
        <v>545</v>
      </c>
      <c r="F39" s="91" t="s">
        <v>544</v>
      </c>
      <c r="G39" s="96">
        <v>0</v>
      </c>
      <c r="H39" s="67" t="s">
        <v>72</v>
      </c>
      <c r="I39" s="69" t="s">
        <v>65</v>
      </c>
      <c r="J39" s="93" t="s">
        <v>543</v>
      </c>
      <c r="K39" s="139">
        <v>13500000</v>
      </c>
      <c r="L39" s="68" t="s">
        <v>67</v>
      </c>
      <c r="M39" s="94" t="s">
        <v>330</v>
      </c>
      <c r="N39" s="133">
        <v>1129567153</v>
      </c>
      <c r="O39" s="93">
        <v>201</v>
      </c>
      <c r="P39" s="76">
        <v>45322</v>
      </c>
      <c r="Q39" s="93">
        <v>13500000</v>
      </c>
      <c r="R39" s="76">
        <v>45322</v>
      </c>
      <c r="S39" s="93">
        <v>13500000</v>
      </c>
      <c r="T39" s="67" t="s">
        <v>66</v>
      </c>
      <c r="U39" s="133">
        <v>7634903</v>
      </c>
      <c r="V39" s="94" t="s">
        <v>256</v>
      </c>
      <c r="W39" s="78">
        <v>45322</v>
      </c>
      <c r="X39" s="78">
        <v>45323</v>
      </c>
      <c r="Y39" s="78" t="s">
        <v>74</v>
      </c>
      <c r="Z39" s="78">
        <v>45473</v>
      </c>
      <c r="AA39" s="94">
        <f t="shared" si="0"/>
        <v>150</v>
      </c>
      <c r="AB39" s="93">
        <v>0</v>
      </c>
      <c r="AC39" s="93">
        <v>0</v>
      </c>
      <c r="AD39" s="93">
        <v>0</v>
      </c>
      <c r="AE39" s="76" t="s">
        <v>74</v>
      </c>
      <c r="AF39" s="94">
        <f t="shared" si="1"/>
        <v>0</v>
      </c>
      <c r="AG39" s="70">
        <v>0</v>
      </c>
      <c r="AH39" s="70">
        <v>0</v>
      </c>
      <c r="AI39" s="76" t="s">
        <v>74</v>
      </c>
      <c r="AJ39" s="67">
        <v>0</v>
      </c>
      <c r="AK39" s="76" t="s">
        <v>74</v>
      </c>
      <c r="AL39" s="76" t="s">
        <v>74</v>
      </c>
      <c r="AM39" s="94">
        <f t="shared" si="2"/>
        <v>0</v>
      </c>
      <c r="AN39" s="94">
        <f>+K39+AC39-AH39</f>
        <v>13500000</v>
      </c>
      <c r="AO39" s="67" t="s">
        <v>66</v>
      </c>
      <c r="AP39" s="93">
        <v>13500000</v>
      </c>
      <c r="AQ39" s="67" t="s">
        <v>94</v>
      </c>
      <c r="AR39" s="70">
        <v>0</v>
      </c>
      <c r="AS39" s="80" t="s">
        <v>74</v>
      </c>
      <c r="AT39" s="135">
        <v>13500000</v>
      </c>
      <c r="AU39" s="100">
        <f t="shared" si="3"/>
        <v>0</v>
      </c>
      <c r="AV39" s="101">
        <f t="shared" si="4"/>
        <v>1</v>
      </c>
      <c r="AW39" s="80" t="s">
        <v>74</v>
      </c>
      <c r="AX39" s="67" t="s">
        <v>80</v>
      </c>
      <c r="AY39" s="136" t="s">
        <v>542</v>
      </c>
      <c r="AZ39" s="68" t="s">
        <v>66</v>
      </c>
      <c r="BA39" s="68" t="s">
        <v>66</v>
      </c>
    </row>
    <row r="40" spans="2:53" x14ac:dyDescent="0.25">
      <c r="B40" s="68">
        <v>2024</v>
      </c>
      <c r="C40" s="68">
        <v>891780111</v>
      </c>
      <c r="D40" s="69" t="s">
        <v>64</v>
      </c>
      <c r="E40" s="94" t="s">
        <v>541</v>
      </c>
      <c r="F40" s="91" t="s">
        <v>540</v>
      </c>
      <c r="G40" s="96">
        <v>0</v>
      </c>
      <c r="H40" s="67" t="s">
        <v>72</v>
      </c>
      <c r="I40" s="69" t="s">
        <v>65</v>
      </c>
      <c r="J40" s="93" t="s">
        <v>539</v>
      </c>
      <c r="K40" s="139">
        <v>10000000</v>
      </c>
      <c r="L40" s="68" t="s">
        <v>67</v>
      </c>
      <c r="M40" s="94" t="s">
        <v>393</v>
      </c>
      <c r="N40" s="133">
        <v>1004347197</v>
      </c>
      <c r="O40" s="93">
        <v>204</v>
      </c>
      <c r="P40" s="76">
        <v>45330</v>
      </c>
      <c r="Q40" s="93">
        <v>10000000</v>
      </c>
      <c r="R40" s="76">
        <v>45330</v>
      </c>
      <c r="S40" s="93">
        <v>10000000</v>
      </c>
      <c r="T40" s="67" t="s">
        <v>66</v>
      </c>
      <c r="U40" s="133">
        <v>12561250</v>
      </c>
      <c r="V40" s="94" t="s">
        <v>272</v>
      </c>
      <c r="W40" s="78">
        <v>45330</v>
      </c>
      <c r="X40" s="78">
        <v>45330</v>
      </c>
      <c r="Y40" s="78" t="s">
        <v>74</v>
      </c>
      <c r="Z40" s="78">
        <v>45473</v>
      </c>
      <c r="AA40" s="94">
        <f t="shared" ref="AA40:AA71" si="5">+IF(Y40="1800-01-01",Z40-X40,Z40-Y40)</f>
        <v>143</v>
      </c>
      <c r="AB40" s="93">
        <v>0</v>
      </c>
      <c r="AC40" s="93">
        <v>0</v>
      </c>
      <c r="AD40" s="93">
        <v>0</v>
      </c>
      <c r="AE40" s="76" t="s">
        <v>74</v>
      </c>
      <c r="AF40" s="94">
        <f t="shared" ref="AF40:AF71" si="6">+IF(AE40="1800-01-01",0,AE40-Z40)</f>
        <v>0</v>
      </c>
      <c r="AG40" s="70">
        <v>0</v>
      </c>
      <c r="AH40" s="70">
        <v>0</v>
      </c>
      <c r="AI40" s="76" t="s">
        <v>74</v>
      </c>
      <c r="AJ40" s="67">
        <v>0</v>
      </c>
      <c r="AK40" s="76" t="s">
        <v>74</v>
      </c>
      <c r="AL40" s="76" t="s">
        <v>74</v>
      </c>
      <c r="AM40" s="94">
        <f t="shared" ref="AM40:AM71" si="7">+IF(AK40="1800-01-01",0,AL40-AK40)</f>
        <v>0</v>
      </c>
      <c r="AN40" s="94">
        <f>+K40+AC40-AH40</f>
        <v>10000000</v>
      </c>
      <c r="AO40" s="67" t="s">
        <v>66</v>
      </c>
      <c r="AP40" s="93">
        <v>10000000</v>
      </c>
      <c r="AQ40" s="67" t="s">
        <v>94</v>
      </c>
      <c r="AR40" s="70">
        <v>0</v>
      </c>
      <c r="AS40" s="80" t="s">
        <v>74</v>
      </c>
      <c r="AT40" s="135">
        <v>10000000</v>
      </c>
      <c r="AU40" s="100">
        <f t="shared" ref="AU40:AU71" si="8">AN40-AT40</f>
        <v>0</v>
      </c>
      <c r="AV40" s="101">
        <f t="shared" ref="AV40:AV71" si="9">+IFERROR(AT40/AN40,"_")</f>
        <v>1</v>
      </c>
      <c r="AW40" s="80" t="s">
        <v>74</v>
      </c>
      <c r="AX40" s="67" t="s">
        <v>80</v>
      </c>
      <c r="AY40" s="136" t="s">
        <v>538</v>
      </c>
      <c r="AZ40" s="68" t="s">
        <v>66</v>
      </c>
      <c r="BA40" s="68" t="s">
        <v>66</v>
      </c>
    </row>
    <row r="41" spans="2:53" x14ac:dyDescent="0.25">
      <c r="B41" s="68">
        <v>2024</v>
      </c>
      <c r="C41" s="68">
        <v>891780111</v>
      </c>
      <c r="D41" s="69" t="s">
        <v>64</v>
      </c>
      <c r="E41" s="94" t="s">
        <v>537</v>
      </c>
      <c r="F41" s="91" t="s">
        <v>536</v>
      </c>
      <c r="G41" s="96">
        <v>0</v>
      </c>
      <c r="H41" s="67" t="s">
        <v>72</v>
      </c>
      <c r="I41" s="69" t="s">
        <v>65</v>
      </c>
      <c r="J41" s="93" t="s">
        <v>535</v>
      </c>
      <c r="K41" s="139">
        <v>4400000</v>
      </c>
      <c r="L41" s="68" t="s">
        <v>67</v>
      </c>
      <c r="M41" s="94" t="s">
        <v>534</v>
      </c>
      <c r="N41" s="133">
        <v>1083022769</v>
      </c>
      <c r="O41" s="93">
        <v>206</v>
      </c>
      <c r="P41" s="76">
        <v>45322</v>
      </c>
      <c r="Q41" s="93">
        <v>4400000</v>
      </c>
      <c r="R41" s="76">
        <v>45330</v>
      </c>
      <c r="S41" s="93">
        <v>4400000</v>
      </c>
      <c r="T41" s="67" t="s">
        <v>66</v>
      </c>
      <c r="U41" s="139">
        <v>1045725304</v>
      </c>
      <c r="V41" s="138" t="s">
        <v>345</v>
      </c>
      <c r="W41" s="78">
        <v>45330</v>
      </c>
      <c r="X41" s="78">
        <v>45330</v>
      </c>
      <c r="Y41" s="78" t="s">
        <v>74</v>
      </c>
      <c r="Z41" s="78">
        <v>45382</v>
      </c>
      <c r="AA41" s="94">
        <f t="shared" si="5"/>
        <v>52</v>
      </c>
      <c r="AB41" s="93">
        <v>0</v>
      </c>
      <c r="AC41" s="93">
        <v>0</v>
      </c>
      <c r="AD41" s="93">
        <v>0</v>
      </c>
      <c r="AE41" s="76" t="s">
        <v>74</v>
      </c>
      <c r="AF41" s="94">
        <f t="shared" si="6"/>
        <v>0</v>
      </c>
      <c r="AG41" s="70">
        <v>0</v>
      </c>
      <c r="AH41" s="70">
        <v>0</v>
      </c>
      <c r="AI41" s="76" t="s">
        <v>74</v>
      </c>
      <c r="AJ41" s="67">
        <v>0</v>
      </c>
      <c r="AK41" s="76" t="s">
        <v>74</v>
      </c>
      <c r="AL41" s="76" t="s">
        <v>74</v>
      </c>
      <c r="AM41" s="94">
        <f t="shared" si="7"/>
        <v>0</v>
      </c>
      <c r="AN41" s="94">
        <f>+K41+AC41-AH41</f>
        <v>4400000</v>
      </c>
      <c r="AO41" s="67" t="s">
        <v>66</v>
      </c>
      <c r="AP41" s="93">
        <v>4400000</v>
      </c>
      <c r="AQ41" s="67" t="s">
        <v>94</v>
      </c>
      <c r="AR41" s="70">
        <v>0</v>
      </c>
      <c r="AS41" s="80" t="s">
        <v>74</v>
      </c>
      <c r="AT41" s="135">
        <v>4400000</v>
      </c>
      <c r="AU41" s="100">
        <f t="shared" si="8"/>
        <v>0</v>
      </c>
      <c r="AV41" s="101">
        <f t="shared" si="9"/>
        <v>1</v>
      </c>
      <c r="AW41" s="80" t="s">
        <v>74</v>
      </c>
      <c r="AX41" s="67" t="s">
        <v>80</v>
      </c>
      <c r="AY41" s="136" t="s">
        <v>533</v>
      </c>
      <c r="AZ41" s="68" t="s">
        <v>66</v>
      </c>
      <c r="BA41" s="68" t="s">
        <v>66</v>
      </c>
    </row>
    <row r="42" spans="2:53" x14ac:dyDescent="0.25">
      <c r="B42" s="68">
        <v>2024</v>
      </c>
      <c r="C42" s="68">
        <v>891780111</v>
      </c>
      <c r="D42" s="69" t="s">
        <v>64</v>
      </c>
      <c r="E42" s="94" t="s">
        <v>532</v>
      </c>
      <c r="F42" s="91" t="s">
        <v>531</v>
      </c>
      <c r="G42" s="96">
        <v>0</v>
      </c>
      <c r="H42" s="67" t="s">
        <v>72</v>
      </c>
      <c r="I42" s="69" t="s">
        <v>65</v>
      </c>
      <c r="J42" s="93" t="s">
        <v>530</v>
      </c>
      <c r="K42" s="139">
        <v>14400000</v>
      </c>
      <c r="L42" s="68" t="s">
        <v>67</v>
      </c>
      <c r="M42" s="94" t="s">
        <v>529</v>
      </c>
      <c r="N42" s="133">
        <v>26870452</v>
      </c>
      <c r="O42" s="93">
        <v>367</v>
      </c>
      <c r="P42" s="76">
        <v>45337</v>
      </c>
      <c r="Q42" s="93">
        <v>14400000</v>
      </c>
      <c r="R42" s="76">
        <v>45336</v>
      </c>
      <c r="S42" s="93">
        <v>14400000</v>
      </c>
      <c r="T42" s="67" t="s">
        <v>66</v>
      </c>
      <c r="U42" s="133">
        <v>1082943891</v>
      </c>
      <c r="V42" s="94" t="s">
        <v>234</v>
      </c>
      <c r="W42" s="78">
        <v>45338</v>
      </c>
      <c r="X42" s="78">
        <v>45338</v>
      </c>
      <c r="Y42" s="78" t="s">
        <v>74</v>
      </c>
      <c r="Z42" s="78">
        <v>45519</v>
      </c>
      <c r="AA42" s="94">
        <f t="shared" si="5"/>
        <v>181</v>
      </c>
      <c r="AB42" s="93">
        <v>1</v>
      </c>
      <c r="AC42" s="93">
        <v>7200000</v>
      </c>
      <c r="AD42" s="93">
        <v>1</v>
      </c>
      <c r="AE42" s="76">
        <v>45580</v>
      </c>
      <c r="AF42" s="94">
        <f t="shared" si="6"/>
        <v>61</v>
      </c>
      <c r="AG42" s="70">
        <v>0</v>
      </c>
      <c r="AH42" s="70">
        <v>0</v>
      </c>
      <c r="AI42" s="76" t="s">
        <v>74</v>
      </c>
      <c r="AJ42" s="67">
        <v>0</v>
      </c>
      <c r="AK42" s="76" t="s">
        <v>74</v>
      </c>
      <c r="AL42" s="76" t="s">
        <v>74</v>
      </c>
      <c r="AM42" s="94">
        <f t="shared" si="7"/>
        <v>0</v>
      </c>
      <c r="AN42" s="94">
        <f>+K42+AC42-AH42</f>
        <v>21600000</v>
      </c>
      <c r="AO42" s="67" t="s">
        <v>66</v>
      </c>
      <c r="AP42" s="93">
        <v>14400000</v>
      </c>
      <c r="AQ42" s="67" t="s">
        <v>94</v>
      </c>
      <c r="AR42" s="70">
        <v>0</v>
      </c>
      <c r="AS42" s="80" t="s">
        <v>74</v>
      </c>
      <c r="AT42" s="135">
        <v>14400000</v>
      </c>
      <c r="AU42" s="100">
        <f t="shared" si="8"/>
        <v>7200000</v>
      </c>
      <c r="AV42" s="101">
        <f t="shared" si="9"/>
        <v>0.66666666666666663</v>
      </c>
      <c r="AW42" s="80" t="s">
        <v>74</v>
      </c>
      <c r="AX42" s="67" t="s">
        <v>95</v>
      </c>
      <c r="AY42" s="136" t="s">
        <v>528</v>
      </c>
      <c r="AZ42" s="68" t="s">
        <v>66</v>
      </c>
      <c r="BA42" s="68" t="s">
        <v>239</v>
      </c>
    </row>
    <row r="43" spans="2:53" x14ac:dyDescent="0.25">
      <c r="B43" s="68">
        <v>2024</v>
      </c>
      <c r="C43" s="68">
        <v>891780111</v>
      </c>
      <c r="D43" s="69" t="s">
        <v>64</v>
      </c>
      <c r="E43" s="94" t="s">
        <v>527</v>
      </c>
      <c r="F43" s="91" t="s">
        <v>526</v>
      </c>
      <c r="G43" s="96">
        <v>0</v>
      </c>
      <c r="H43" s="67" t="s">
        <v>72</v>
      </c>
      <c r="I43" s="69" t="s">
        <v>65</v>
      </c>
      <c r="J43" s="93" t="s">
        <v>525</v>
      </c>
      <c r="K43" s="139">
        <v>11250000</v>
      </c>
      <c r="L43" s="68" t="s">
        <v>67</v>
      </c>
      <c r="M43" s="94" t="s">
        <v>524</v>
      </c>
      <c r="N43" s="133">
        <v>33201287</v>
      </c>
      <c r="O43" s="93">
        <v>451</v>
      </c>
      <c r="P43" s="76">
        <v>45344</v>
      </c>
      <c r="Q43" s="93">
        <v>11250000</v>
      </c>
      <c r="R43" s="76">
        <v>45345</v>
      </c>
      <c r="S43" s="93">
        <v>11250000</v>
      </c>
      <c r="T43" s="67" t="s">
        <v>66</v>
      </c>
      <c r="U43" s="133">
        <v>1082943891</v>
      </c>
      <c r="V43" s="94" t="s">
        <v>234</v>
      </c>
      <c r="W43" s="78">
        <v>45345</v>
      </c>
      <c r="X43" s="78">
        <v>45345</v>
      </c>
      <c r="Y43" s="78" t="s">
        <v>74</v>
      </c>
      <c r="Z43" s="78">
        <v>45526</v>
      </c>
      <c r="AA43" s="94">
        <f t="shared" si="5"/>
        <v>181</v>
      </c>
      <c r="AB43" s="93">
        <v>1</v>
      </c>
      <c r="AC43" s="93">
        <v>5625000</v>
      </c>
      <c r="AD43" s="93">
        <v>1</v>
      </c>
      <c r="AE43" s="76">
        <v>45587</v>
      </c>
      <c r="AF43" s="94">
        <f t="shared" si="6"/>
        <v>61</v>
      </c>
      <c r="AG43" s="70">
        <v>0</v>
      </c>
      <c r="AH43" s="70">
        <v>0</v>
      </c>
      <c r="AI43" s="76" t="s">
        <v>74</v>
      </c>
      <c r="AJ43" s="67">
        <v>0</v>
      </c>
      <c r="AK43" s="76" t="s">
        <v>74</v>
      </c>
      <c r="AL43" s="76" t="s">
        <v>74</v>
      </c>
      <c r="AM43" s="94">
        <f t="shared" si="7"/>
        <v>0</v>
      </c>
      <c r="AN43" s="94">
        <f>+K43+AC43-AH43</f>
        <v>16875000</v>
      </c>
      <c r="AO43" s="67" t="s">
        <v>66</v>
      </c>
      <c r="AP43" s="93">
        <v>11250000</v>
      </c>
      <c r="AQ43" s="67" t="s">
        <v>94</v>
      </c>
      <c r="AR43" s="70">
        <v>0</v>
      </c>
      <c r="AS43" s="80" t="s">
        <v>74</v>
      </c>
      <c r="AT43" s="135">
        <v>11250000</v>
      </c>
      <c r="AU43" s="100">
        <f t="shared" si="8"/>
        <v>5625000</v>
      </c>
      <c r="AV43" s="101">
        <f t="shared" si="9"/>
        <v>0.66666666666666663</v>
      </c>
      <c r="AW43" s="80" t="s">
        <v>74</v>
      </c>
      <c r="AX43" s="67" t="s">
        <v>95</v>
      </c>
      <c r="AY43" s="136" t="s">
        <v>523</v>
      </c>
      <c r="AZ43" s="68" t="s">
        <v>66</v>
      </c>
      <c r="BA43" s="68" t="s">
        <v>239</v>
      </c>
    </row>
    <row r="44" spans="2:53" x14ac:dyDescent="0.25">
      <c r="B44" s="68">
        <v>2024</v>
      </c>
      <c r="C44" s="68">
        <v>891780111</v>
      </c>
      <c r="D44" s="69" t="s">
        <v>64</v>
      </c>
      <c r="E44" s="94" t="s">
        <v>522</v>
      </c>
      <c r="F44" s="91" t="s">
        <v>521</v>
      </c>
      <c r="G44" s="96">
        <v>0</v>
      </c>
      <c r="H44" s="67" t="s">
        <v>72</v>
      </c>
      <c r="I44" s="69" t="s">
        <v>65</v>
      </c>
      <c r="J44" s="93" t="s">
        <v>520</v>
      </c>
      <c r="K44" s="139">
        <v>13020000</v>
      </c>
      <c r="L44" s="68" t="s">
        <v>67</v>
      </c>
      <c r="M44" s="94" t="s">
        <v>419</v>
      </c>
      <c r="N44" s="133">
        <v>26812832</v>
      </c>
      <c r="O44" s="93">
        <v>387</v>
      </c>
      <c r="P44" s="76">
        <v>45338</v>
      </c>
      <c r="Q44" s="93">
        <v>13020000</v>
      </c>
      <c r="R44" s="76">
        <v>45342</v>
      </c>
      <c r="S44" s="93">
        <v>13020000</v>
      </c>
      <c r="T44" s="67" t="s">
        <v>66</v>
      </c>
      <c r="U44" s="141">
        <v>36669725</v>
      </c>
      <c r="V44" s="94" t="s">
        <v>413</v>
      </c>
      <c r="W44" s="78">
        <v>45342</v>
      </c>
      <c r="X44" s="78">
        <v>45342</v>
      </c>
      <c r="Y44" s="78" t="s">
        <v>74</v>
      </c>
      <c r="Z44" s="78">
        <v>45473</v>
      </c>
      <c r="AA44" s="94">
        <f t="shared" si="5"/>
        <v>131</v>
      </c>
      <c r="AB44" s="93">
        <v>0</v>
      </c>
      <c r="AC44" s="93">
        <v>0</v>
      </c>
      <c r="AD44" s="93">
        <v>0</v>
      </c>
      <c r="AE44" s="76" t="s">
        <v>74</v>
      </c>
      <c r="AF44" s="94">
        <f t="shared" si="6"/>
        <v>0</v>
      </c>
      <c r="AG44" s="70">
        <v>0</v>
      </c>
      <c r="AH44" s="70">
        <v>0</v>
      </c>
      <c r="AI44" s="76" t="s">
        <v>74</v>
      </c>
      <c r="AJ44" s="67">
        <v>0</v>
      </c>
      <c r="AK44" s="76" t="s">
        <v>74</v>
      </c>
      <c r="AL44" s="76" t="s">
        <v>74</v>
      </c>
      <c r="AM44" s="94">
        <f t="shared" si="7"/>
        <v>0</v>
      </c>
      <c r="AN44" s="94">
        <f>+K44+AC44-AH44</f>
        <v>13020000</v>
      </c>
      <c r="AO44" s="67" t="s">
        <v>66</v>
      </c>
      <c r="AP44" s="93">
        <v>13020000</v>
      </c>
      <c r="AQ44" s="67" t="s">
        <v>94</v>
      </c>
      <c r="AR44" s="70">
        <v>0</v>
      </c>
      <c r="AS44" s="80" t="s">
        <v>74</v>
      </c>
      <c r="AT44" s="135">
        <v>13020000</v>
      </c>
      <c r="AU44" s="100">
        <f t="shared" si="8"/>
        <v>0</v>
      </c>
      <c r="AV44" s="101">
        <f t="shared" si="9"/>
        <v>1</v>
      </c>
      <c r="AW44" s="80" t="s">
        <v>74</v>
      </c>
      <c r="AX44" s="67" t="s">
        <v>80</v>
      </c>
      <c r="AY44" s="136" t="s">
        <v>519</v>
      </c>
      <c r="AZ44" s="68" t="s">
        <v>66</v>
      </c>
      <c r="BA44" s="68" t="s">
        <v>66</v>
      </c>
    </row>
    <row r="45" spans="2:53" x14ac:dyDescent="0.25">
      <c r="B45" s="68">
        <v>2024</v>
      </c>
      <c r="C45" s="68">
        <v>891780111</v>
      </c>
      <c r="D45" s="69" t="s">
        <v>64</v>
      </c>
      <c r="E45" s="94" t="s">
        <v>518</v>
      </c>
      <c r="F45" s="91" t="s">
        <v>517</v>
      </c>
      <c r="G45" s="96">
        <v>0</v>
      </c>
      <c r="H45" s="67" t="s">
        <v>72</v>
      </c>
      <c r="I45" s="69" t="s">
        <v>65</v>
      </c>
      <c r="J45" s="93" t="s">
        <v>516</v>
      </c>
      <c r="K45" s="139">
        <v>6320000</v>
      </c>
      <c r="L45" s="68" t="s">
        <v>67</v>
      </c>
      <c r="M45" s="94" t="s">
        <v>295</v>
      </c>
      <c r="N45" s="133">
        <v>36720593</v>
      </c>
      <c r="O45" s="93">
        <v>594</v>
      </c>
      <c r="P45" s="76">
        <v>45357</v>
      </c>
      <c r="Q45" s="93">
        <v>6320000</v>
      </c>
      <c r="R45" s="76">
        <v>45362</v>
      </c>
      <c r="S45" s="93">
        <v>6320000</v>
      </c>
      <c r="T45" s="67" t="s">
        <v>66</v>
      </c>
      <c r="U45" s="133">
        <v>12561250</v>
      </c>
      <c r="V45" s="133" t="s">
        <v>272</v>
      </c>
      <c r="W45" s="78">
        <v>45362</v>
      </c>
      <c r="X45" s="78">
        <v>45362</v>
      </c>
      <c r="Y45" s="78" t="s">
        <v>74</v>
      </c>
      <c r="Z45" s="78">
        <v>45458</v>
      </c>
      <c r="AA45" s="94">
        <f t="shared" si="5"/>
        <v>96</v>
      </c>
      <c r="AB45" s="93">
        <v>0</v>
      </c>
      <c r="AC45" s="93">
        <v>0</v>
      </c>
      <c r="AD45" s="93">
        <v>0</v>
      </c>
      <c r="AE45" s="76" t="s">
        <v>74</v>
      </c>
      <c r="AF45" s="94">
        <f t="shared" si="6"/>
        <v>0</v>
      </c>
      <c r="AG45" s="70">
        <v>0</v>
      </c>
      <c r="AH45" s="70">
        <v>0</v>
      </c>
      <c r="AI45" s="76" t="s">
        <v>74</v>
      </c>
      <c r="AJ45" s="67">
        <v>0</v>
      </c>
      <c r="AK45" s="76" t="s">
        <v>74</v>
      </c>
      <c r="AL45" s="76" t="s">
        <v>74</v>
      </c>
      <c r="AM45" s="94">
        <f t="shared" si="7"/>
        <v>0</v>
      </c>
      <c r="AN45" s="94">
        <f>+K45+AC45-AH45</f>
        <v>6320000</v>
      </c>
      <c r="AO45" s="67" t="s">
        <v>66</v>
      </c>
      <c r="AP45" s="93">
        <v>6320000</v>
      </c>
      <c r="AQ45" s="67" t="s">
        <v>94</v>
      </c>
      <c r="AR45" s="70">
        <v>0</v>
      </c>
      <c r="AS45" s="80" t="s">
        <v>74</v>
      </c>
      <c r="AT45" s="135">
        <v>6320000</v>
      </c>
      <c r="AU45" s="100">
        <f t="shared" si="8"/>
        <v>0</v>
      </c>
      <c r="AV45" s="101">
        <f t="shared" si="9"/>
        <v>1</v>
      </c>
      <c r="AW45" s="80" t="s">
        <v>74</v>
      </c>
      <c r="AX45" s="67" t="s">
        <v>80</v>
      </c>
      <c r="AY45" s="136" t="s">
        <v>515</v>
      </c>
      <c r="AZ45" s="68" t="s">
        <v>66</v>
      </c>
      <c r="BA45" s="68" t="s">
        <v>66</v>
      </c>
    </row>
    <row r="46" spans="2:53" x14ac:dyDescent="0.25">
      <c r="B46" s="68">
        <v>2024</v>
      </c>
      <c r="C46" s="68">
        <v>891780111</v>
      </c>
      <c r="D46" s="69" t="s">
        <v>64</v>
      </c>
      <c r="E46" s="94" t="s">
        <v>514</v>
      </c>
      <c r="F46" s="91" t="s">
        <v>513</v>
      </c>
      <c r="G46" s="96">
        <v>0</v>
      </c>
      <c r="H46" s="67" t="s">
        <v>72</v>
      </c>
      <c r="I46" s="69" t="s">
        <v>65</v>
      </c>
      <c r="J46" s="93" t="s">
        <v>512</v>
      </c>
      <c r="K46" s="139">
        <v>10000000</v>
      </c>
      <c r="L46" s="68" t="s">
        <v>67</v>
      </c>
      <c r="M46" s="94" t="s">
        <v>511</v>
      </c>
      <c r="N46" s="133">
        <v>1082863156</v>
      </c>
      <c r="O46" s="93">
        <v>595</v>
      </c>
      <c r="P46" s="76">
        <v>45357</v>
      </c>
      <c r="Q46" s="93">
        <v>10000000</v>
      </c>
      <c r="R46" s="76">
        <v>45357</v>
      </c>
      <c r="S46" s="93">
        <v>10000000</v>
      </c>
      <c r="T46" s="67" t="s">
        <v>66</v>
      </c>
      <c r="U46" s="133">
        <v>36669977</v>
      </c>
      <c r="V46" s="94" t="s">
        <v>283</v>
      </c>
      <c r="W46" s="78">
        <v>45362</v>
      </c>
      <c r="X46" s="78">
        <v>45362</v>
      </c>
      <c r="Y46" s="78" t="s">
        <v>74</v>
      </c>
      <c r="Z46" s="78">
        <v>45473</v>
      </c>
      <c r="AA46" s="94">
        <f t="shared" si="5"/>
        <v>111</v>
      </c>
      <c r="AB46" s="93">
        <v>0</v>
      </c>
      <c r="AC46" s="93">
        <v>0</v>
      </c>
      <c r="AD46" s="93">
        <v>0</v>
      </c>
      <c r="AE46" s="76" t="s">
        <v>74</v>
      </c>
      <c r="AF46" s="94">
        <f t="shared" si="6"/>
        <v>0</v>
      </c>
      <c r="AG46" s="70">
        <v>0</v>
      </c>
      <c r="AH46" s="70">
        <v>0</v>
      </c>
      <c r="AI46" s="76" t="s">
        <v>74</v>
      </c>
      <c r="AJ46" s="67">
        <v>0</v>
      </c>
      <c r="AK46" s="76" t="s">
        <v>74</v>
      </c>
      <c r="AL46" s="76" t="s">
        <v>74</v>
      </c>
      <c r="AM46" s="94">
        <f t="shared" si="7"/>
        <v>0</v>
      </c>
      <c r="AN46" s="94">
        <f>+K46+AC46-AH46</f>
        <v>10000000</v>
      </c>
      <c r="AO46" s="67" t="s">
        <v>66</v>
      </c>
      <c r="AP46" s="93">
        <v>10000000</v>
      </c>
      <c r="AQ46" s="67" t="s">
        <v>94</v>
      </c>
      <c r="AR46" s="70">
        <v>0</v>
      </c>
      <c r="AS46" s="80" t="s">
        <v>74</v>
      </c>
      <c r="AT46" s="135">
        <v>10000000</v>
      </c>
      <c r="AU46" s="100">
        <f t="shared" si="8"/>
        <v>0</v>
      </c>
      <c r="AV46" s="101">
        <f t="shared" si="9"/>
        <v>1</v>
      </c>
      <c r="AW46" s="80" t="s">
        <v>74</v>
      </c>
      <c r="AX46" s="67" t="s">
        <v>80</v>
      </c>
      <c r="AY46" s="136" t="s">
        <v>510</v>
      </c>
      <c r="AZ46" s="68" t="s">
        <v>66</v>
      </c>
      <c r="BA46" s="68" t="s">
        <v>66</v>
      </c>
    </row>
    <row r="47" spans="2:53" x14ac:dyDescent="0.25">
      <c r="B47" s="68">
        <v>2024</v>
      </c>
      <c r="C47" s="68">
        <v>891780111</v>
      </c>
      <c r="D47" s="69" t="s">
        <v>64</v>
      </c>
      <c r="E47" s="94" t="s">
        <v>509</v>
      </c>
      <c r="F47" s="91" t="s">
        <v>508</v>
      </c>
      <c r="G47" s="96">
        <v>0</v>
      </c>
      <c r="H47" s="67" t="s">
        <v>72</v>
      </c>
      <c r="I47" s="69" t="s">
        <v>65</v>
      </c>
      <c r="J47" s="93" t="s">
        <v>507</v>
      </c>
      <c r="K47" s="139">
        <v>8680000</v>
      </c>
      <c r="L47" s="68" t="s">
        <v>67</v>
      </c>
      <c r="M47" s="94" t="s">
        <v>320</v>
      </c>
      <c r="N47" s="133">
        <v>1082898550</v>
      </c>
      <c r="O47" s="93">
        <v>592</v>
      </c>
      <c r="P47" s="76">
        <v>45357</v>
      </c>
      <c r="Q47" s="93">
        <v>8680000</v>
      </c>
      <c r="R47" s="76">
        <v>45357</v>
      </c>
      <c r="S47" s="93">
        <v>8680000</v>
      </c>
      <c r="T47" s="67" t="s">
        <v>66</v>
      </c>
      <c r="U47" s="133">
        <v>36669977</v>
      </c>
      <c r="V47" s="94" t="s">
        <v>283</v>
      </c>
      <c r="W47" s="78">
        <v>45362</v>
      </c>
      <c r="X47" s="78">
        <v>45362</v>
      </c>
      <c r="Y47" s="78" t="s">
        <v>74</v>
      </c>
      <c r="Z47" s="78">
        <v>45473</v>
      </c>
      <c r="AA47" s="94">
        <f t="shared" si="5"/>
        <v>111</v>
      </c>
      <c r="AB47" s="93">
        <v>0</v>
      </c>
      <c r="AC47" s="93">
        <v>0</v>
      </c>
      <c r="AD47" s="93">
        <v>0</v>
      </c>
      <c r="AE47" s="76" t="s">
        <v>74</v>
      </c>
      <c r="AF47" s="94">
        <f t="shared" si="6"/>
        <v>0</v>
      </c>
      <c r="AG47" s="70">
        <v>0</v>
      </c>
      <c r="AH47" s="70">
        <v>0</v>
      </c>
      <c r="AI47" s="76" t="s">
        <v>74</v>
      </c>
      <c r="AJ47" s="67">
        <v>0</v>
      </c>
      <c r="AK47" s="76" t="s">
        <v>74</v>
      </c>
      <c r="AL47" s="76" t="s">
        <v>74</v>
      </c>
      <c r="AM47" s="94">
        <f t="shared" si="7"/>
        <v>0</v>
      </c>
      <c r="AN47" s="94">
        <f>+K47+AC47-AH47</f>
        <v>8680000</v>
      </c>
      <c r="AO47" s="67" t="s">
        <v>66</v>
      </c>
      <c r="AP47" s="93">
        <v>8680000</v>
      </c>
      <c r="AQ47" s="67" t="s">
        <v>94</v>
      </c>
      <c r="AR47" s="70">
        <v>0</v>
      </c>
      <c r="AS47" s="80" t="s">
        <v>74</v>
      </c>
      <c r="AT47" s="135">
        <v>8680000</v>
      </c>
      <c r="AU47" s="100">
        <f t="shared" si="8"/>
        <v>0</v>
      </c>
      <c r="AV47" s="101">
        <f t="shared" si="9"/>
        <v>1</v>
      </c>
      <c r="AW47" s="80" t="s">
        <v>74</v>
      </c>
      <c r="AX47" s="67" t="s">
        <v>80</v>
      </c>
      <c r="AY47" s="136" t="s">
        <v>506</v>
      </c>
      <c r="AZ47" s="68" t="s">
        <v>66</v>
      </c>
      <c r="BA47" s="68" t="s">
        <v>66</v>
      </c>
    </row>
    <row r="48" spans="2:53" x14ac:dyDescent="0.25">
      <c r="B48" s="68">
        <v>2024</v>
      </c>
      <c r="C48" s="68">
        <v>891780111</v>
      </c>
      <c r="D48" s="69" t="s">
        <v>64</v>
      </c>
      <c r="E48" s="94" t="s">
        <v>505</v>
      </c>
      <c r="F48" s="91" t="s">
        <v>504</v>
      </c>
      <c r="G48" s="96">
        <v>0</v>
      </c>
      <c r="H48" s="67" t="s">
        <v>72</v>
      </c>
      <c r="I48" s="69" t="s">
        <v>65</v>
      </c>
      <c r="J48" s="93" t="s">
        <v>503</v>
      </c>
      <c r="K48" s="139">
        <v>8000000</v>
      </c>
      <c r="L48" s="68" t="s">
        <v>67</v>
      </c>
      <c r="M48" s="94" t="s">
        <v>367</v>
      </c>
      <c r="N48" s="133">
        <v>1080021566</v>
      </c>
      <c r="O48" s="93">
        <v>697</v>
      </c>
      <c r="P48" s="76">
        <v>45366</v>
      </c>
      <c r="Q48" s="93">
        <v>8000000</v>
      </c>
      <c r="R48" s="76">
        <v>45366</v>
      </c>
      <c r="S48" s="93">
        <v>8000000</v>
      </c>
      <c r="T48" s="67" t="s">
        <v>66</v>
      </c>
      <c r="U48" s="133">
        <v>1082900194</v>
      </c>
      <c r="V48" s="94" t="s">
        <v>228</v>
      </c>
      <c r="W48" s="78">
        <v>45366</v>
      </c>
      <c r="X48" s="78">
        <v>45366</v>
      </c>
      <c r="Y48" s="78" t="s">
        <v>74</v>
      </c>
      <c r="Z48" s="78">
        <v>45473</v>
      </c>
      <c r="AA48" s="94">
        <f t="shared" si="5"/>
        <v>107</v>
      </c>
      <c r="AB48" s="93">
        <v>0</v>
      </c>
      <c r="AC48" s="93">
        <v>0</v>
      </c>
      <c r="AD48" s="93">
        <v>0</v>
      </c>
      <c r="AE48" s="76" t="s">
        <v>74</v>
      </c>
      <c r="AF48" s="94">
        <f t="shared" si="6"/>
        <v>0</v>
      </c>
      <c r="AG48" s="70">
        <v>0</v>
      </c>
      <c r="AH48" s="70">
        <v>0</v>
      </c>
      <c r="AI48" s="76" t="s">
        <v>74</v>
      </c>
      <c r="AJ48" s="67">
        <v>0</v>
      </c>
      <c r="AK48" s="76" t="s">
        <v>74</v>
      </c>
      <c r="AL48" s="76" t="s">
        <v>74</v>
      </c>
      <c r="AM48" s="94">
        <f t="shared" si="7"/>
        <v>0</v>
      </c>
      <c r="AN48" s="94">
        <f>+K48+AC48-AH48</f>
        <v>8000000</v>
      </c>
      <c r="AO48" s="67" t="s">
        <v>66</v>
      </c>
      <c r="AP48" s="93">
        <v>8000000</v>
      </c>
      <c r="AQ48" s="67" t="s">
        <v>94</v>
      </c>
      <c r="AR48" s="70">
        <v>0</v>
      </c>
      <c r="AS48" s="80" t="s">
        <v>74</v>
      </c>
      <c r="AT48" s="135">
        <v>8000000</v>
      </c>
      <c r="AU48" s="100">
        <f t="shared" si="8"/>
        <v>0</v>
      </c>
      <c r="AV48" s="101">
        <f t="shared" si="9"/>
        <v>1</v>
      </c>
      <c r="AW48" s="80" t="s">
        <v>74</v>
      </c>
      <c r="AX48" s="67" t="s">
        <v>80</v>
      </c>
      <c r="AY48" s="136" t="s">
        <v>502</v>
      </c>
      <c r="AZ48" s="68" t="s">
        <v>66</v>
      </c>
      <c r="BA48" s="68" t="s">
        <v>66</v>
      </c>
    </row>
    <row r="49" spans="2:53" x14ac:dyDescent="0.25">
      <c r="B49" s="68">
        <v>2024</v>
      </c>
      <c r="C49" s="68">
        <v>891780111</v>
      </c>
      <c r="D49" s="69" t="s">
        <v>64</v>
      </c>
      <c r="E49" s="94" t="s">
        <v>501</v>
      </c>
      <c r="F49" s="91" t="s">
        <v>500</v>
      </c>
      <c r="G49" s="96">
        <v>0</v>
      </c>
      <c r="H49" s="67" t="s">
        <v>72</v>
      </c>
      <c r="I49" s="69" t="s">
        <v>65</v>
      </c>
      <c r="J49" s="93" t="s">
        <v>499</v>
      </c>
      <c r="K49" s="139">
        <v>6000000</v>
      </c>
      <c r="L49" s="68" t="s">
        <v>67</v>
      </c>
      <c r="M49" s="94" t="s">
        <v>251</v>
      </c>
      <c r="N49" s="133">
        <v>73127805</v>
      </c>
      <c r="O49" s="93">
        <v>593</v>
      </c>
      <c r="P49" s="76">
        <v>45357</v>
      </c>
      <c r="Q49" s="93">
        <v>6000000</v>
      </c>
      <c r="R49" s="76">
        <v>45371</v>
      </c>
      <c r="S49" s="93">
        <v>6000000</v>
      </c>
      <c r="T49" s="67" t="s">
        <v>66</v>
      </c>
      <c r="U49" s="133">
        <v>1082943891</v>
      </c>
      <c r="V49" s="94" t="s">
        <v>234</v>
      </c>
      <c r="W49" s="78">
        <v>45371</v>
      </c>
      <c r="X49" s="78">
        <v>45371</v>
      </c>
      <c r="Y49" s="78" t="s">
        <v>74</v>
      </c>
      <c r="Z49" s="78">
        <v>45458</v>
      </c>
      <c r="AA49" s="94">
        <f t="shared" si="5"/>
        <v>87</v>
      </c>
      <c r="AB49" s="93">
        <v>0</v>
      </c>
      <c r="AC49" s="93">
        <v>0</v>
      </c>
      <c r="AD49" s="93">
        <v>0</v>
      </c>
      <c r="AE49" s="76" t="s">
        <v>74</v>
      </c>
      <c r="AF49" s="94">
        <f t="shared" si="6"/>
        <v>0</v>
      </c>
      <c r="AG49" s="70">
        <v>0</v>
      </c>
      <c r="AH49" s="70">
        <v>0</v>
      </c>
      <c r="AI49" s="76" t="s">
        <v>74</v>
      </c>
      <c r="AJ49" s="67">
        <v>0</v>
      </c>
      <c r="AK49" s="76" t="s">
        <v>74</v>
      </c>
      <c r="AL49" s="76" t="s">
        <v>74</v>
      </c>
      <c r="AM49" s="94">
        <f t="shared" si="7"/>
        <v>0</v>
      </c>
      <c r="AN49" s="94">
        <f>+K49+AC49-AH49</f>
        <v>6000000</v>
      </c>
      <c r="AO49" s="67" t="s">
        <v>66</v>
      </c>
      <c r="AP49" s="93">
        <v>6000000</v>
      </c>
      <c r="AQ49" s="67" t="s">
        <v>94</v>
      </c>
      <c r="AR49" s="70">
        <v>0</v>
      </c>
      <c r="AS49" s="80" t="s">
        <v>74</v>
      </c>
      <c r="AT49" s="135">
        <v>6000000</v>
      </c>
      <c r="AU49" s="100">
        <f t="shared" si="8"/>
        <v>0</v>
      </c>
      <c r="AV49" s="101">
        <f t="shared" si="9"/>
        <v>1</v>
      </c>
      <c r="AW49" s="80" t="s">
        <v>74</v>
      </c>
      <c r="AX49" s="67" t="s">
        <v>80</v>
      </c>
      <c r="AY49" s="136" t="s">
        <v>498</v>
      </c>
      <c r="AZ49" s="68" t="s">
        <v>66</v>
      </c>
      <c r="BA49" s="68" t="s">
        <v>66</v>
      </c>
    </row>
    <row r="50" spans="2:53" x14ac:dyDescent="0.25">
      <c r="B50" s="68">
        <v>2024</v>
      </c>
      <c r="C50" s="68">
        <v>891780111</v>
      </c>
      <c r="D50" s="69" t="s">
        <v>64</v>
      </c>
      <c r="E50" s="94" t="s">
        <v>497</v>
      </c>
      <c r="F50" s="91" t="s">
        <v>496</v>
      </c>
      <c r="G50" s="96">
        <v>0</v>
      </c>
      <c r="H50" s="67" t="s">
        <v>72</v>
      </c>
      <c r="I50" s="69" t="s">
        <v>65</v>
      </c>
      <c r="J50" s="93" t="s">
        <v>495</v>
      </c>
      <c r="K50" s="139">
        <v>30000000</v>
      </c>
      <c r="L50" s="68" t="s">
        <v>67</v>
      </c>
      <c r="M50" s="94" t="s">
        <v>494</v>
      </c>
      <c r="N50" s="133">
        <v>900173983</v>
      </c>
      <c r="O50" s="93">
        <v>1084</v>
      </c>
      <c r="P50" s="76">
        <v>45411</v>
      </c>
      <c r="Q50" s="93">
        <v>30000000</v>
      </c>
      <c r="R50" s="76">
        <v>45414</v>
      </c>
      <c r="S50" s="93">
        <v>30000000</v>
      </c>
      <c r="T50" s="67" t="s">
        <v>66</v>
      </c>
      <c r="U50" s="133">
        <v>1082943891</v>
      </c>
      <c r="V50" s="94" t="s">
        <v>234</v>
      </c>
      <c r="W50" s="78">
        <v>45414</v>
      </c>
      <c r="X50" s="78">
        <v>45414</v>
      </c>
      <c r="Y50" s="78" t="s">
        <v>74</v>
      </c>
      <c r="Z50" s="78">
        <v>45597</v>
      </c>
      <c r="AA50" s="94">
        <f t="shared" si="5"/>
        <v>183</v>
      </c>
      <c r="AB50" s="93">
        <v>1</v>
      </c>
      <c r="AC50" s="93">
        <v>11000000</v>
      </c>
      <c r="AD50" s="93">
        <v>1</v>
      </c>
      <c r="AE50" s="76">
        <v>45653</v>
      </c>
      <c r="AF50" s="94">
        <f t="shared" si="6"/>
        <v>56</v>
      </c>
      <c r="AG50" s="70">
        <v>0</v>
      </c>
      <c r="AH50" s="70">
        <v>0</v>
      </c>
      <c r="AI50" s="76" t="s">
        <v>74</v>
      </c>
      <c r="AJ50" s="67">
        <v>0</v>
      </c>
      <c r="AK50" s="76" t="s">
        <v>74</v>
      </c>
      <c r="AL50" s="76" t="s">
        <v>74</v>
      </c>
      <c r="AM50" s="94">
        <f t="shared" si="7"/>
        <v>0</v>
      </c>
      <c r="AN50" s="94">
        <f>+K50+AC50-AH50</f>
        <v>41000000</v>
      </c>
      <c r="AO50" s="67" t="s">
        <v>66</v>
      </c>
      <c r="AP50" s="93">
        <v>30000000</v>
      </c>
      <c r="AQ50" s="67" t="s">
        <v>94</v>
      </c>
      <c r="AR50" s="70">
        <v>0</v>
      </c>
      <c r="AS50" s="80" t="s">
        <v>74</v>
      </c>
      <c r="AT50" s="135">
        <v>15002368</v>
      </c>
      <c r="AU50" s="100">
        <f t="shared" si="8"/>
        <v>25997632</v>
      </c>
      <c r="AV50" s="101">
        <f t="shared" si="9"/>
        <v>0.36591141463414634</v>
      </c>
      <c r="AW50" s="80" t="s">
        <v>74</v>
      </c>
      <c r="AX50" s="67" t="s">
        <v>95</v>
      </c>
      <c r="AY50" s="136" t="s">
        <v>493</v>
      </c>
      <c r="AZ50" s="68" t="s">
        <v>66</v>
      </c>
      <c r="BA50" s="68" t="s">
        <v>239</v>
      </c>
    </row>
    <row r="51" spans="2:53" x14ac:dyDescent="0.25">
      <c r="B51" s="68">
        <v>2024</v>
      </c>
      <c r="C51" s="68">
        <v>891780111</v>
      </c>
      <c r="D51" s="69" t="s">
        <v>64</v>
      </c>
      <c r="E51" s="94" t="s">
        <v>492</v>
      </c>
      <c r="F51" s="91" t="s">
        <v>491</v>
      </c>
      <c r="G51" s="96">
        <v>0</v>
      </c>
      <c r="H51" s="67" t="s">
        <v>72</v>
      </c>
      <c r="I51" s="69" t="s">
        <v>65</v>
      </c>
      <c r="J51" s="93" t="s">
        <v>490</v>
      </c>
      <c r="K51" s="139">
        <v>9720000</v>
      </c>
      <c r="L51" s="68" t="s">
        <v>67</v>
      </c>
      <c r="M51" s="94" t="s">
        <v>489</v>
      </c>
      <c r="N51" s="133">
        <v>39048685</v>
      </c>
      <c r="O51" s="93">
        <v>1264</v>
      </c>
      <c r="P51" s="76">
        <v>45440</v>
      </c>
      <c r="Q51" s="93">
        <v>9720000</v>
      </c>
      <c r="R51" s="76">
        <v>45440</v>
      </c>
      <c r="S51" s="93">
        <v>9720000</v>
      </c>
      <c r="T51" s="67" t="s">
        <v>66</v>
      </c>
      <c r="U51" s="139">
        <v>1045725304</v>
      </c>
      <c r="V51" s="138" t="s">
        <v>345</v>
      </c>
      <c r="W51" s="78">
        <v>45440</v>
      </c>
      <c r="X51" s="78">
        <v>45440</v>
      </c>
      <c r="Y51" s="78" t="s">
        <v>74</v>
      </c>
      <c r="Z51" s="78">
        <v>45473</v>
      </c>
      <c r="AA51" s="94">
        <f t="shared" si="5"/>
        <v>33</v>
      </c>
      <c r="AB51" s="93">
        <v>0</v>
      </c>
      <c r="AC51" s="93">
        <v>0</v>
      </c>
      <c r="AD51" s="93">
        <v>0</v>
      </c>
      <c r="AE51" s="76" t="s">
        <v>74</v>
      </c>
      <c r="AF51" s="94">
        <f t="shared" si="6"/>
        <v>0</v>
      </c>
      <c r="AG51" s="70">
        <v>0</v>
      </c>
      <c r="AH51" s="70">
        <v>0</v>
      </c>
      <c r="AI51" s="76" t="s">
        <v>74</v>
      </c>
      <c r="AJ51" s="67">
        <v>0</v>
      </c>
      <c r="AK51" s="76" t="s">
        <v>74</v>
      </c>
      <c r="AL51" s="76" t="s">
        <v>74</v>
      </c>
      <c r="AM51" s="94">
        <f t="shared" si="7"/>
        <v>0</v>
      </c>
      <c r="AN51" s="94">
        <f>+K51+AC51-AH51</f>
        <v>9720000</v>
      </c>
      <c r="AO51" s="67" t="s">
        <v>66</v>
      </c>
      <c r="AP51" s="93">
        <v>9720000</v>
      </c>
      <c r="AQ51" s="67" t="s">
        <v>94</v>
      </c>
      <c r="AR51" s="70">
        <v>0</v>
      </c>
      <c r="AS51" s="80" t="s">
        <v>74</v>
      </c>
      <c r="AT51" s="135">
        <v>9720000</v>
      </c>
      <c r="AU51" s="100">
        <f t="shared" si="8"/>
        <v>0</v>
      </c>
      <c r="AV51" s="101">
        <f t="shared" si="9"/>
        <v>1</v>
      </c>
      <c r="AW51" s="80" t="s">
        <v>74</v>
      </c>
      <c r="AX51" s="67" t="s">
        <v>80</v>
      </c>
      <c r="AY51" s="136" t="s">
        <v>488</v>
      </c>
      <c r="AZ51" s="68" t="s">
        <v>66</v>
      </c>
      <c r="BA51" s="68" t="s">
        <v>66</v>
      </c>
    </row>
    <row r="52" spans="2:53" x14ac:dyDescent="0.25">
      <c r="B52" s="68">
        <v>2024</v>
      </c>
      <c r="C52" s="68">
        <v>891780111</v>
      </c>
      <c r="D52" s="69" t="s">
        <v>64</v>
      </c>
      <c r="E52" s="94" t="s">
        <v>487</v>
      </c>
      <c r="F52" s="91" t="s">
        <v>486</v>
      </c>
      <c r="G52" s="96">
        <v>0</v>
      </c>
      <c r="H52" s="67" t="s">
        <v>72</v>
      </c>
      <c r="I52" s="69" t="s">
        <v>65</v>
      </c>
      <c r="J52" s="93" t="s">
        <v>485</v>
      </c>
      <c r="K52" s="139">
        <v>2000000</v>
      </c>
      <c r="L52" s="68" t="s">
        <v>67</v>
      </c>
      <c r="M52" s="94" t="s">
        <v>484</v>
      </c>
      <c r="N52" s="133">
        <v>1082248887</v>
      </c>
      <c r="O52" s="93">
        <v>1334</v>
      </c>
      <c r="P52" s="76">
        <v>45450</v>
      </c>
      <c r="Q52" s="93">
        <v>2000000</v>
      </c>
      <c r="R52" s="76">
        <v>45455</v>
      </c>
      <c r="S52" s="93">
        <v>2000000</v>
      </c>
      <c r="T52" s="67" t="s">
        <v>66</v>
      </c>
      <c r="U52" s="133">
        <v>7634903</v>
      </c>
      <c r="V52" s="94" t="s">
        <v>256</v>
      </c>
      <c r="W52" s="78">
        <v>45455</v>
      </c>
      <c r="X52" s="78">
        <v>45455</v>
      </c>
      <c r="Y52" s="78" t="s">
        <v>74</v>
      </c>
      <c r="Z52" s="78">
        <v>45473</v>
      </c>
      <c r="AA52" s="94">
        <f t="shared" si="5"/>
        <v>18</v>
      </c>
      <c r="AB52" s="93">
        <v>0</v>
      </c>
      <c r="AC52" s="93">
        <v>0</v>
      </c>
      <c r="AD52" s="93">
        <v>0</v>
      </c>
      <c r="AE52" s="76" t="s">
        <v>74</v>
      </c>
      <c r="AF52" s="94">
        <f t="shared" si="6"/>
        <v>0</v>
      </c>
      <c r="AG52" s="70">
        <v>0</v>
      </c>
      <c r="AH52" s="70">
        <v>0</v>
      </c>
      <c r="AI52" s="76" t="s">
        <v>74</v>
      </c>
      <c r="AJ52" s="67">
        <v>0</v>
      </c>
      <c r="AK52" s="76" t="s">
        <v>74</v>
      </c>
      <c r="AL52" s="76" t="s">
        <v>74</v>
      </c>
      <c r="AM52" s="94">
        <f t="shared" si="7"/>
        <v>0</v>
      </c>
      <c r="AN52" s="94">
        <f>+K52+AC52-AH52</f>
        <v>2000000</v>
      </c>
      <c r="AO52" s="67" t="s">
        <v>66</v>
      </c>
      <c r="AP52" s="93">
        <v>2000000</v>
      </c>
      <c r="AQ52" s="67" t="s">
        <v>94</v>
      </c>
      <c r="AR52" s="70">
        <v>0</v>
      </c>
      <c r="AS52" s="80" t="s">
        <v>74</v>
      </c>
      <c r="AT52" s="135">
        <v>2000000</v>
      </c>
      <c r="AU52" s="100">
        <f t="shared" si="8"/>
        <v>0</v>
      </c>
      <c r="AV52" s="101">
        <f t="shared" si="9"/>
        <v>1</v>
      </c>
      <c r="AW52" s="80" t="s">
        <v>74</v>
      </c>
      <c r="AX52" s="67" t="s">
        <v>95</v>
      </c>
      <c r="AY52" s="136" t="s">
        <v>483</v>
      </c>
      <c r="AZ52" s="68" t="s">
        <v>66</v>
      </c>
      <c r="BA52" s="68" t="s">
        <v>66</v>
      </c>
    </row>
    <row r="53" spans="2:53" x14ac:dyDescent="0.25">
      <c r="B53" s="68">
        <v>2024</v>
      </c>
      <c r="C53" s="68">
        <v>891780111</v>
      </c>
      <c r="D53" s="69" t="s">
        <v>64</v>
      </c>
      <c r="E53" s="94" t="s">
        <v>482</v>
      </c>
      <c r="F53" s="91" t="s">
        <v>481</v>
      </c>
      <c r="G53" s="96">
        <v>0</v>
      </c>
      <c r="H53" s="67" t="s">
        <v>72</v>
      </c>
      <c r="I53" s="69" t="s">
        <v>65</v>
      </c>
      <c r="J53" s="93" t="s">
        <v>480</v>
      </c>
      <c r="K53" s="139">
        <v>2000000</v>
      </c>
      <c r="L53" s="68" t="s">
        <v>67</v>
      </c>
      <c r="M53" s="94" t="s">
        <v>479</v>
      </c>
      <c r="N53" s="133">
        <v>1140843905</v>
      </c>
      <c r="O53" s="93">
        <v>1333</v>
      </c>
      <c r="P53" s="76">
        <v>45450</v>
      </c>
      <c r="Q53" s="93">
        <v>2000000</v>
      </c>
      <c r="R53" s="76">
        <v>45456</v>
      </c>
      <c r="S53" s="93">
        <v>2000000</v>
      </c>
      <c r="T53" s="67" t="s">
        <v>66</v>
      </c>
      <c r="U53" s="133">
        <v>7634903</v>
      </c>
      <c r="V53" s="94" t="s">
        <v>256</v>
      </c>
      <c r="W53" s="78">
        <v>45456</v>
      </c>
      <c r="X53" s="78">
        <v>45456</v>
      </c>
      <c r="Y53" s="78" t="s">
        <v>74</v>
      </c>
      <c r="Z53" s="78">
        <v>45473</v>
      </c>
      <c r="AA53" s="94">
        <f t="shared" si="5"/>
        <v>17</v>
      </c>
      <c r="AB53" s="93">
        <v>0</v>
      </c>
      <c r="AC53" s="93">
        <v>0</v>
      </c>
      <c r="AD53" s="93">
        <v>0</v>
      </c>
      <c r="AE53" s="76" t="s">
        <v>74</v>
      </c>
      <c r="AF53" s="94">
        <f t="shared" si="6"/>
        <v>0</v>
      </c>
      <c r="AG53" s="70">
        <v>0</v>
      </c>
      <c r="AH53" s="70">
        <v>0</v>
      </c>
      <c r="AI53" s="76" t="s">
        <v>74</v>
      </c>
      <c r="AJ53" s="67">
        <v>0</v>
      </c>
      <c r="AK53" s="76" t="s">
        <v>74</v>
      </c>
      <c r="AL53" s="76" t="s">
        <v>74</v>
      </c>
      <c r="AM53" s="94">
        <f t="shared" si="7"/>
        <v>0</v>
      </c>
      <c r="AN53" s="94">
        <f>+K53+AC53-AH53</f>
        <v>2000000</v>
      </c>
      <c r="AO53" s="67" t="s">
        <v>66</v>
      </c>
      <c r="AP53" s="93">
        <v>2000000</v>
      </c>
      <c r="AQ53" s="67" t="s">
        <v>94</v>
      </c>
      <c r="AR53" s="70">
        <v>0</v>
      </c>
      <c r="AS53" s="80" t="s">
        <v>74</v>
      </c>
      <c r="AT53" s="135">
        <v>2000000</v>
      </c>
      <c r="AU53" s="100">
        <f t="shared" si="8"/>
        <v>0</v>
      </c>
      <c r="AV53" s="101">
        <f t="shared" si="9"/>
        <v>1</v>
      </c>
      <c r="AW53" s="80" t="s">
        <v>74</v>
      </c>
      <c r="AX53" s="67" t="s">
        <v>80</v>
      </c>
      <c r="AY53" s="136" t="s">
        <v>478</v>
      </c>
      <c r="AZ53" s="68" t="s">
        <v>66</v>
      </c>
      <c r="BA53" s="68" t="s">
        <v>66</v>
      </c>
    </row>
    <row r="54" spans="2:53" x14ac:dyDescent="0.25">
      <c r="B54" s="68">
        <v>2024</v>
      </c>
      <c r="C54" s="68">
        <v>891780111</v>
      </c>
      <c r="D54" s="69" t="s">
        <v>64</v>
      </c>
      <c r="E54" s="94" t="s">
        <v>477</v>
      </c>
      <c r="F54" s="91" t="s">
        <v>476</v>
      </c>
      <c r="G54" s="96">
        <v>0</v>
      </c>
      <c r="H54" s="67" t="s">
        <v>72</v>
      </c>
      <c r="I54" s="69" t="s">
        <v>65</v>
      </c>
      <c r="J54" s="93" t="s">
        <v>475</v>
      </c>
      <c r="K54" s="139">
        <v>14850000</v>
      </c>
      <c r="L54" s="68" t="s">
        <v>67</v>
      </c>
      <c r="M54" s="94" t="s">
        <v>474</v>
      </c>
      <c r="N54" s="133">
        <v>1082990541</v>
      </c>
      <c r="O54" s="93">
        <v>1448</v>
      </c>
      <c r="P54" s="76">
        <v>45469</v>
      </c>
      <c r="Q54" s="93">
        <v>14850000</v>
      </c>
      <c r="R54" s="76">
        <v>45469</v>
      </c>
      <c r="S54" s="93">
        <v>14850000</v>
      </c>
      <c r="T54" s="67" t="s">
        <v>66</v>
      </c>
      <c r="U54" s="133">
        <v>7634903</v>
      </c>
      <c r="V54" s="94" t="s">
        <v>256</v>
      </c>
      <c r="W54" s="78">
        <v>45469</v>
      </c>
      <c r="X54" s="78">
        <v>45469</v>
      </c>
      <c r="Y54" s="78" t="s">
        <v>74</v>
      </c>
      <c r="Z54" s="78">
        <v>45626</v>
      </c>
      <c r="AA54" s="94">
        <f t="shared" si="5"/>
        <v>157</v>
      </c>
      <c r="AB54" s="93">
        <v>0</v>
      </c>
      <c r="AC54" s="93">
        <v>0</v>
      </c>
      <c r="AD54" s="93">
        <v>0</v>
      </c>
      <c r="AE54" s="76" t="s">
        <v>74</v>
      </c>
      <c r="AF54" s="94">
        <f t="shared" si="6"/>
        <v>0</v>
      </c>
      <c r="AG54" s="70">
        <v>0</v>
      </c>
      <c r="AH54" s="70">
        <v>0</v>
      </c>
      <c r="AI54" s="76" t="s">
        <v>74</v>
      </c>
      <c r="AJ54" s="67">
        <v>0</v>
      </c>
      <c r="AK54" s="76" t="s">
        <v>74</v>
      </c>
      <c r="AL54" s="76" t="s">
        <v>74</v>
      </c>
      <c r="AM54" s="94">
        <f t="shared" si="7"/>
        <v>0</v>
      </c>
      <c r="AN54" s="94">
        <f>+K54+AC54-AH54</f>
        <v>14850000</v>
      </c>
      <c r="AO54" s="67" t="s">
        <v>66</v>
      </c>
      <c r="AP54" s="93">
        <v>14850000</v>
      </c>
      <c r="AQ54" s="67" t="s">
        <v>94</v>
      </c>
      <c r="AR54" s="70">
        <v>0</v>
      </c>
      <c r="AS54" s="80" t="s">
        <v>74</v>
      </c>
      <c r="AT54" s="135">
        <v>9450000</v>
      </c>
      <c r="AU54" s="100">
        <f t="shared" si="8"/>
        <v>5400000</v>
      </c>
      <c r="AV54" s="101">
        <f t="shared" si="9"/>
        <v>0.63636363636363635</v>
      </c>
      <c r="AW54" s="80" t="s">
        <v>74</v>
      </c>
      <c r="AX54" s="67" t="s">
        <v>95</v>
      </c>
      <c r="AY54" s="136" t="s">
        <v>473</v>
      </c>
      <c r="AZ54" s="68" t="s">
        <v>66</v>
      </c>
      <c r="BA54" s="68" t="s">
        <v>66</v>
      </c>
    </row>
    <row r="55" spans="2:53" x14ac:dyDescent="0.25">
      <c r="B55" s="68">
        <v>2024</v>
      </c>
      <c r="C55" s="68">
        <v>891780111</v>
      </c>
      <c r="D55" s="69" t="s">
        <v>64</v>
      </c>
      <c r="E55" s="94" t="s">
        <v>472</v>
      </c>
      <c r="F55" s="91" t="s">
        <v>471</v>
      </c>
      <c r="G55" s="96">
        <v>0</v>
      </c>
      <c r="H55" s="67" t="s">
        <v>72</v>
      </c>
      <c r="I55" s="69" t="s">
        <v>65</v>
      </c>
      <c r="J55" s="93" t="s">
        <v>470</v>
      </c>
      <c r="K55" s="139">
        <v>17650000</v>
      </c>
      <c r="L55" s="68" t="s">
        <v>67</v>
      </c>
      <c r="M55" s="94" t="s">
        <v>469</v>
      </c>
      <c r="N55" s="133">
        <v>1082879378</v>
      </c>
      <c r="O55" s="93">
        <v>1537</v>
      </c>
      <c r="P55" s="76">
        <v>45482</v>
      </c>
      <c r="Q55" s="93">
        <v>17650000</v>
      </c>
      <c r="R55" s="76">
        <v>45482</v>
      </c>
      <c r="S55" s="93">
        <v>17650000</v>
      </c>
      <c r="T55" s="67" t="s">
        <v>66</v>
      </c>
      <c r="U55" s="133">
        <v>1082943891</v>
      </c>
      <c r="V55" s="94" t="s">
        <v>234</v>
      </c>
      <c r="W55" s="78">
        <v>45482</v>
      </c>
      <c r="X55" s="78">
        <v>45482</v>
      </c>
      <c r="Y55" s="78" t="s">
        <v>74</v>
      </c>
      <c r="Z55" s="78">
        <v>45641</v>
      </c>
      <c r="AA55" s="94">
        <f t="shared" si="5"/>
        <v>159</v>
      </c>
      <c r="AB55" s="93">
        <v>0</v>
      </c>
      <c r="AC55" s="93">
        <v>0</v>
      </c>
      <c r="AD55" s="93">
        <v>0</v>
      </c>
      <c r="AE55" s="76" t="s">
        <v>74</v>
      </c>
      <c r="AF55" s="94">
        <f t="shared" si="6"/>
        <v>0</v>
      </c>
      <c r="AG55" s="70">
        <v>0</v>
      </c>
      <c r="AH55" s="70">
        <v>0</v>
      </c>
      <c r="AI55" s="76" t="s">
        <v>74</v>
      </c>
      <c r="AJ55" s="67">
        <v>0</v>
      </c>
      <c r="AK55" s="76" t="s">
        <v>74</v>
      </c>
      <c r="AL55" s="76" t="s">
        <v>74</v>
      </c>
      <c r="AM55" s="94">
        <f t="shared" si="7"/>
        <v>0</v>
      </c>
      <c r="AN55" s="94">
        <f>+K55+AC55-AH55</f>
        <v>17650000</v>
      </c>
      <c r="AO55" s="67" t="s">
        <v>66</v>
      </c>
      <c r="AP55" s="93">
        <v>17650000</v>
      </c>
      <c r="AQ55" s="67" t="s">
        <v>94</v>
      </c>
      <c r="AR55" s="70">
        <v>0</v>
      </c>
      <c r="AS55" s="80" t="s">
        <v>74</v>
      </c>
      <c r="AT55" s="135">
        <v>9400000</v>
      </c>
      <c r="AU55" s="100">
        <f t="shared" si="8"/>
        <v>8250000</v>
      </c>
      <c r="AV55" s="101">
        <f t="shared" si="9"/>
        <v>0.53257790368271951</v>
      </c>
      <c r="AW55" s="80" t="s">
        <v>74</v>
      </c>
      <c r="AX55" s="67" t="s">
        <v>95</v>
      </c>
      <c r="AY55" s="136" t="s">
        <v>468</v>
      </c>
      <c r="AZ55" s="68" t="s">
        <v>66</v>
      </c>
      <c r="BA55" s="68" t="s">
        <v>66</v>
      </c>
    </row>
    <row r="56" spans="2:53" x14ac:dyDescent="0.25">
      <c r="B56" s="68">
        <v>2024</v>
      </c>
      <c r="C56" s="68">
        <v>891780111</v>
      </c>
      <c r="D56" s="69" t="s">
        <v>64</v>
      </c>
      <c r="E56" s="94" t="s">
        <v>467</v>
      </c>
      <c r="F56" s="91" t="s">
        <v>466</v>
      </c>
      <c r="G56" s="96">
        <v>0</v>
      </c>
      <c r="H56" s="67" t="s">
        <v>72</v>
      </c>
      <c r="I56" s="69" t="s">
        <v>65</v>
      </c>
      <c r="J56" s="93" t="s">
        <v>465</v>
      </c>
      <c r="K56" s="93">
        <v>14952000</v>
      </c>
      <c r="L56" s="68" t="s">
        <v>67</v>
      </c>
      <c r="M56" s="94" t="s">
        <v>464</v>
      </c>
      <c r="N56" s="133">
        <v>1082846537</v>
      </c>
      <c r="O56" s="93">
        <v>1538</v>
      </c>
      <c r="P56" s="76">
        <v>45483</v>
      </c>
      <c r="Q56" s="93">
        <v>14952000</v>
      </c>
      <c r="R56" s="76">
        <v>45483</v>
      </c>
      <c r="S56" s="93">
        <v>14952000</v>
      </c>
      <c r="T56" s="67" t="s">
        <v>66</v>
      </c>
      <c r="U56" s="133">
        <v>84457116</v>
      </c>
      <c r="V56" s="94" t="s">
        <v>356</v>
      </c>
      <c r="W56" s="78">
        <v>45483</v>
      </c>
      <c r="X56" s="78">
        <v>45483</v>
      </c>
      <c r="Y56" s="78" t="s">
        <v>74</v>
      </c>
      <c r="Z56" s="78">
        <v>45641</v>
      </c>
      <c r="AA56" s="94">
        <f t="shared" si="5"/>
        <v>158</v>
      </c>
      <c r="AB56" s="93">
        <v>0</v>
      </c>
      <c r="AC56" s="93">
        <v>0</v>
      </c>
      <c r="AD56" s="93">
        <v>0</v>
      </c>
      <c r="AE56" s="76" t="s">
        <v>74</v>
      </c>
      <c r="AF56" s="94">
        <f t="shared" si="6"/>
        <v>0</v>
      </c>
      <c r="AG56" s="70">
        <v>0</v>
      </c>
      <c r="AH56" s="70">
        <v>0</v>
      </c>
      <c r="AI56" s="76" t="s">
        <v>74</v>
      </c>
      <c r="AJ56" s="67">
        <v>0</v>
      </c>
      <c r="AK56" s="76" t="s">
        <v>74</v>
      </c>
      <c r="AL56" s="76" t="s">
        <v>74</v>
      </c>
      <c r="AM56" s="94">
        <f t="shared" si="7"/>
        <v>0</v>
      </c>
      <c r="AN56" s="94">
        <f>+K56+AC56-AH56</f>
        <v>14952000</v>
      </c>
      <c r="AO56" s="67" t="s">
        <v>66</v>
      </c>
      <c r="AP56" s="93">
        <v>14952000</v>
      </c>
      <c r="AQ56" s="67" t="s">
        <v>94</v>
      </c>
      <c r="AR56" s="70">
        <v>0</v>
      </c>
      <c r="AS56" s="80" t="s">
        <v>74</v>
      </c>
      <c r="AT56" s="135">
        <v>7952000</v>
      </c>
      <c r="AU56" s="100">
        <f t="shared" si="8"/>
        <v>7000000</v>
      </c>
      <c r="AV56" s="101">
        <f t="shared" si="9"/>
        <v>0.53183520599250933</v>
      </c>
      <c r="AW56" s="80" t="s">
        <v>74</v>
      </c>
      <c r="AX56" s="67" t="s">
        <v>95</v>
      </c>
      <c r="AY56" s="136" t="s">
        <v>463</v>
      </c>
      <c r="AZ56" s="68" t="s">
        <v>66</v>
      </c>
      <c r="BA56" s="68" t="s">
        <v>66</v>
      </c>
    </row>
    <row r="57" spans="2:53" ht="14.45" customHeight="1" x14ac:dyDescent="0.25">
      <c r="B57" s="68">
        <v>2024</v>
      </c>
      <c r="C57" s="68">
        <v>891780111</v>
      </c>
      <c r="D57" s="69" t="s">
        <v>64</v>
      </c>
      <c r="E57" s="94" t="s">
        <v>462</v>
      </c>
      <c r="F57" s="91" t="s">
        <v>461</v>
      </c>
      <c r="G57" s="96">
        <v>0</v>
      </c>
      <c r="H57" s="67" t="s">
        <v>72</v>
      </c>
      <c r="I57" s="69" t="s">
        <v>65</v>
      </c>
      <c r="J57" s="93" t="s">
        <v>460</v>
      </c>
      <c r="K57" s="93">
        <v>13900000</v>
      </c>
      <c r="L57" s="68" t="s">
        <v>67</v>
      </c>
      <c r="M57" s="94" t="s">
        <v>459</v>
      </c>
      <c r="N57" s="133">
        <v>39047317</v>
      </c>
      <c r="O57" s="93">
        <v>1545</v>
      </c>
      <c r="P57" s="76">
        <v>45483</v>
      </c>
      <c r="Q57" s="93">
        <v>13900000</v>
      </c>
      <c r="R57" s="76">
        <v>45484</v>
      </c>
      <c r="S57" s="93">
        <v>13900000</v>
      </c>
      <c r="T57" s="67" t="s">
        <v>66</v>
      </c>
      <c r="U57" s="133">
        <v>7634903</v>
      </c>
      <c r="V57" s="94" t="s">
        <v>256</v>
      </c>
      <c r="W57" s="78">
        <v>45484</v>
      </c>
      <c r="X57" s="78">
        <v>45484</v>
      </c>
      <c r="Y57" s="78" t="s">
        <v>74</v>
      </c>
      <c r="Z57" s="78">
        <v>45641</v>
      </c>
      <c r="AA57" s="94">
        <f t="shared" si="5"/>
        <v>157</v>
      </c>
      <c r="AB57" s="93">
        <v>0</v>
      </c>
      <c r="AC57" s="93">
        <v>0</v>
      </c>
      <c r="AD57" s="93">
        <v>0</v>
      </c>
      <c r="AE57" s="76" t="s">
        <v>74</v>
      </c>
      <c r="AF57" s="94">
        <f t="shared" si="6"/>
        <v>0</v>
      </c>
      <c r="AG57" s="70">
        <v>0</v>
      </c>
      <c r="AH57" s="70">
        <v>0</v>
      </c>
      <c r="AI57" s="76" t="s">
        <v>74</v>
      </c>
      <c r="AJ57" s="67">
        <v>0</v>
      </c>
      <c r="AK57" s="76" t="s">
        <v>74</v>
      </c>
      <c r="AL57" s="76" t="s">
        <v>74</v>
      </c>
      <c r="AM57" s="94">
        <f t="shared" si="7"/>
        <v>0</v>
      </c>
      <c r="AN57" s="94">
        <f>+K57+AC57-AH57</f>
        <v>13900000</v>
      </c>
      <c r="AO57" s="67" t="s">
        <v>66</v>
      </c>
      <c r="AP57" s="93">
        <v>13900000</v>
      </c>
      <c r="AQ57" s="67" t="s">
        <v>94</v>
      </c>
      <c r="AR57" s="70">
        <v>0</v>
      </c>
      <c r="AS57" s="80" t="s">
        <v>74</v>
      </c>
      <c r="AT57" s="135">
        <v>7400000</v>
      </c>
      <c r="AU57" s="100">
        <f t="shared" si="8"/>
        <v>6500000</v>
      </c>
      <c r="AV57" s="101">
        <f t="shared" si="9"/>
        <v>0.53237410071942448</v>
      </c>
      <c r="AW57" s="80" t="s">
        <v>74</v>
      </c>
      <c r="AX57" s="67" t="s">
        <v>95</v>
      </c>
      <c r="AY57" s="136" t="s">
        <v>458</v>
      </c>
      <c r="AZ57" s="68" t="s">
        <v>66</v>
      </c>
      <c r="BA57" s="68" t="s">
        <v>66</v>
      </c>
    </row>
    <row r="58" spans="2:53" x14ac:dyDescent="0.25">
      <c r="B58" s="68">
        <v>2024</v>
      </c>
      <c r="C58" s="68">
        <v>891780111</v>
      </c>
      <c r="D58" s="69" t="s">
        <v>64</v>
      </c>
      <c r="E58" s="94" t="s">
        <v>457</v>
      </c>
      <c r="F58" s="91" t="s">
        <v>456</v>
      </c>
      <c r="G58" s="96">
        <v>0</v>
      </c>
      <c r="H58" s="67" t="s">
        <v>72</v>
      </c>
      <c r="I58" s="69" t="s">
        <v>65</v>
      </c>
      <c r="J58" s="93" t="s">
        <v>455</v>
      </c>
      <c r="K58" s="93">
        <v>14500000</v>
      </c>
      <c r="L58" s="68" t="s">
        <v>67</v>
      </c>
      <c r="M58" s="94" t="s">
        <v>454</v>
      </c>
      <c r="N58" s="133">
        <v>36667157</v>
      </c>
      <c r="O58" s="93">
        <v>1544</v>
      </c>
      <c r="P58" s="76">
        <v>45483</v>
      </c>
      <c r="Q58" s="93">
        <v>14500000</v>
      </c>
      <c r="R58" s="76">
        <v>45484</v>
      </c>
      <c r="S58" s="93">
        <v>14500000</v>
      </c>
      <c r="T58" s="67" t="s">
        <v>66</v>
      </c>
      <c r="U58" s="133">
        <v>1082900194</v>
      </c>
      <c r="V58" s="94" t="s">
        <v>228</v>
      </c>
      <c r="W58" s="76">
        <v>45484</v>
      </c>
      <c r="X58" s="76">
        <v>45484</v>
      </c>
      <c r="Y58" s="78" t="s">
        <v>74</v>
      </c>
      <c r="Z58" s="78">
        <v>45641</v>
      </c>
      <c r="AA58" s="94">
        <f t="shared" si="5"/>
        <v>157</v>
      </c>
      <c r="AB58" s="93">
        <v>0</v>
      </c>
      <c r="AC58" s="93">
        <v>0</v>
      </c>
      <c r="AD58" s="93">
        <v>0</v>
      </c>
      <c r="AE58" s="76" t="s">
        <v>74</v>
      </c>
      <c r="AF58" s="94">
        <f t="shared" si="6"/>
        <v>0</v>
      </c>
      <c r="AG58" s="70">
        <v>0</v>
      </c>
      <c r="AH58" s="70">
        <v>0</v>
      </c>
      <c r="AI58" s="76" t="s">
        <v>74</v>
      </c>
      <c r="AJ58" s="67">
        <v>0</v>
      </c>
      <c r="AK58" s="76" t="s">
        <v>74</v>
      </c>
      <c r="AL58" s="76" t="s">
        <v>74</v>
      </c>
      <c r="AM58" s="94">
        <f t="shared" si="7"/>
        <v>0</v>
      </c>
      <c r="AN58" s="94">
        <f>+K58+AC58-AH58</f>
        <v>14500000</v>
      </c>
      <c r="AO58" s="67" t="s">
        <v>66</v>
      </c>
      <c r="AP58" s="93">
        <v>14500000</v>
      </c>
      <c r="AQ58" s="67" t="s">
        <v>94</v>
      </c>
      <c r="AR58" s="70">
        <v>0</v>
      </c>
      <c r="AS58" s="80" t="s">
        <v>74</v>
      </c>
      <c r="AT58" s="135">
        <v>7500000</v>
      </c>
      <c r="AU58" s="100">
        <f t="shared" si="8"/>
        <v>7000000</v>
      </c>
      <c r="AV58" s="101">
        <f t="shared" si="9"/>
        <v>0.51724137931034486</v>
      </c>
      <c r="AW58" s="80" t="s">
        <v>74</v>
      </c>
      <c r="AX58" s="67" t="s">
        <v>95</v>
      </c>
      <c r="AY58" s="136" t="s">
        <v>453</v>
      </c>
      <c r="AZ58" s="68" t="s">
        <v>66</v>
      </c>
      <c r="BA58" s="68" t="s">
        <v>66</v>
      </c>
    </row>
    <row r="59" spans="2:53" x14ac:dyDescent="0.25">
      <c r="B59" s="68">
        <v>2024</v>
      </c>
      <c r="C59" s="68">
        <v>891780111</v>
      </c>
      <c r="D59" s="69" t="s">
        <v>64</v>
      </c>
      <c r="E59" s="94" t="s">
        <v>452</v>
      </c>
      <c r="F59" s="91" t="s">
        <v>451</v>
      </c>
      <c r="G59" s="96">
        <v>0</v>
      </c>
      <c r="H59" s="67" t="s">
        <v>72</v>
      </c>
      <c r="I59" s="69" t="s">
        <v>65</v>
      </c>
      <c r="J59" s="93" t="s">
        <v>450</v>
      </c>
      <c r="K59" s="93">
        <v>15510000</v>
      </c>
      <c r="L59" s="68" t="s">
        <v>67</v>
      </c>
      <c r="M59" s="94" t="s">
        <v>449</v>
      </c>
      <c r="N59" s="133">
        <v>36669670</v>
      </c>
      <c r="O59" s="93">
        <v>1539</v>
      </c>
      <c r="P59" s="76">
        <v>45483</v>
      </c>
      <c r="Q59" s="93">
        <v>15510000</v>
      </c>
      <c r="R59" s="76">
        <v>45484</v>
      </c>
      <c r="S59" s="93">
        <v>15510000</v>
      </c>
      <c r="T59" s="67" t="s">
        <v>66</v>
      </c>
      <c r="U59" s="133">
        <v>36669977</v>
      </c>
      <c r="V59" s="94" t="s">
        <v>283</v>
      </c>
      <c r="W59" s="76">
        <v>45484</v>
      </c>
      <c r="X59" s="76">
        <v>45484</v>
      </c>
      <c r="Y59" s="78" t="s">
        <v>74</v>
      </c>
      <c r="Z59" s="78">
        <v>45641</v>
      </c>
      <c r="AA59" s="94">
        <f t="shared" si="5"/>
        <v>157</v>
      </c>
      <c r="AB59" s="93">
        <v>0</v>
      </c>
      <c r="AC59" s="93">
        <v>0</v>
      </c>
      <c r="AD59" s="93">
        <v>0</v>
      </c>
      <c r="AE59" s="76" t="s">
        <v>74</v>
      </c>
      <c r="AF59" s="94">
        <f t="shared" si="6"/>
        <v>0</v>
      </c>
      <c r="AG59" s="70">
        <v>0</v>
      </c>
      <c r="AH59" s="70">
        <v>0</v>
      </c>
      <c r="AI59" s="76" t="s">
        <v>74</v>
      </c>
      <c r="AJ59" s="67">
        <v>0</v>
      </c>
      <c r="AK59" s="76" t="s">
        <v>74</v>
      </c>
      <c r="AL59" s="76" t="s">
        <v>74</v>
      </c>
      <c r="AM59" s="94">
        <f t="shared" si="7"/>
        <v>0</v>
      </c>
      <c r="AN59" s="94">
        <f>+K59+AC59-AH59</f>
        <v>15510000</v>
      </c>
      <c r="AO59" s="67" t="s">
        <v>66</v>
      </c>
      <c r="AP59" s="93">
        <v>15510000</v>
      </c>
      <c r="AQ59" s="67" t="s">
        <v>94</v>
      </c>
      <c r="AR59" s="70">
        <v>0</v>
      </c>
      <c r="AS59" s="80" t="s">
        <v>74</v>
      </c>
      <c r="AT59" s="135">
        <v>8010000</v>
      </c>
      <c r="AU59" s="100">
        <f t="shared" si="8"/>
        <v>7500000</v>
      </c>
      <c r="AV59" s="101">
        <f t="shared" si="9"/>
        <v>0.51644100580270791</v>
      </c>
      <c r="AW59" s="80" t="s">
        <v>74</v>
      </c>
      <c r="AX59" s="67" t="s">
        <v>95</v>
      </c>
      <c r="AY59" s="136" t="s">
        <v>448</v>
      </c>
      <c r="AZ59" s="68" t="s">
        <v>66</v>
      </c>
      <c r="BA59" s="68" t="s">
        <v>66</v>
      </c>
    </row>
    <row r="60" spans="2:53" x14ac:dyDescent="0.25">
      <c r="B60" s="68">
        <v>2024</v>
      </c>
      <c r="C60" s="68">
        <v>891780111</v>
      </c>
      <c r="D60" s="69" t="s">
        <v>64</v>
      </c>
      <c r="E60" s="94" t="s">
        <v>447</v>
      </c>
      <c r="F60" s="91" t="s">
        <v>446</v>
      </c>
      <c r="G60" s="96">
        <v>0</v>
      </c>
      <c r="H60" s="67" t="s">
        <v>72</v>
      </c>
      <c r="I60" s="69" t="s">
        <v>65</v>
      </c>
      <c r="J60" s="93" t="s">
        <v>445</v>
      </c>
      <c r="K60" s="93">
        <v>13350000</v>
      </c>
      <c r="L60" s="68" t="s">
        <v>67</v>
      </c>
      <c r="M60" s="94" t="s">
        <v>444</v>
      </c>
      <c r="N60" s="133">
        <v>1082858774</v>
      </c>
      <c r="O60" s="93">
        <v>1542</v>
      </c>
      <c r="P60" s="76">
        <v>45483</v>
      </c>
      <c r="Q60" s="93">
        <v>13350000</v>
      </c>
      <c r="R60" s="76">
        <v>45484</v>
      </c>
      <c r="S60" s="93">
        <v>13350000</v>
      </c>
      <c r="T60" s="67" t="s">
        <v>66</v>
      </c>
      <c r="U60" s="133">
        <v>1082943891</v>
      </c>
      <c r="V60" s="94" t="s">
        <v>234</v>
      </c>
      <c r="W60" s="76">
        <v>45484</v>
      </c>
      <c r="X60" s="76">
        <v>45484</v>
      </c>
      <c r="Y60" s="78" t="s">
        <v>74</v>
      </c>
      <c r="Z60" s="78">
        <v>45641</v>
      </c>
      <c r="AA60" s="94">
        <f t="shared" si="5"/>
        <v>157</v>
      </c>
      <c r="AB60" s="93">
        <v>0</v>
      </c>
      <c r="AC60" s="93">
        <v>0</v>
      </c>
      <c r="AD60" s="93">
        <v>0</v>
      </c>
      <c r="AE60" s="76" t="s">
        <v>74</v>
      </c>
      <c r="AF60" s="94">
        <f t="shared" si="6"/>
        <v>0</v>
      </c>
      <c r="AG60" s="70">
        <v>0</v>
      </c>
      <c r="AH60" s="70">
        <v>0</v>
      </c>
      <c r="AI60" s="76" t="s">
        <v>74</v>
      </c>
      <c r="AJ60" s="67">
        <v>0</v>
      </c>
      <c r="AK60" s="76" t="s">
        <v>74</v>
      </c>
      <c r="AL60" s="76" t="s">
        <v>74</v>
      </c>
      <c r="AM60" s="94">
        <f t="shared" si="7"/>
        <v>0</v>
      </c>
      <c r="AN60" s="94">
        <f>+K60+AC60-AH60</f>
        <v>13350000</v>
      </c>
      <c r="AO60" s="67" t="s">
        <v>66</v>
      </c>
      <c r="AP60" s="93">
        <v>13350000</v>
      </c>
      <c r="AQ60" s="67" t="s">
        <v>94</v>
      </c>
      <c r="AR60" s="70">
        <v>0</v>
      </c>
      <c r="AS60" s="80" t="s">
        <v>74</v>
      </c>
      <c r="AT60" s="135">
        <v>7100000</v>
      </c>
      <c r="AU60" s="100">
        <f t="shared" si="8"/>
        <v>6250000</v>
      </c>
      <c r="AV60" s="101">
        <f t="shared" si="9"/>
        <v>0.53183520599250933</v>
      </c>
      <c r="AW60" s="80" t="s">
        <v>74</v>
      </c>
      <c r="AX60" s="67" t="s">
        <v>95</v>
      </c>
      <c r="AY60" s="136" t="s">
        <v>443</v>
      </c>
      <c r="AZ60" s="68" t="s">
        <v>66</v>
      </c>
      <c r="BA60" s="68" t="s">
        <v>66</v>
      </c>
    </row>
    <row r="61" spans="2:53" x14ac:dyDescent="0.25">
      <c r="B61" s="68">
        <v>2024</v>
      </c>
      <c r="C61" s="68">
        <v>891780111</v>
      </c>
      <c r="D61" s="69" t="s">
        <v>64</v>
      </c>
      <c r="E61" s="94" t="s">
        <v>442</v>
      </c>
      <c r="F61" s="91" t="s">
        <v>441</v>
      </c>
      <c r="G61" s="96">
        <v>0</v>
      </c>
      <c r="H61" s="67" t="s">
        <v>72</v>
      </c>
      <c r="I61" s="69" t="s">
        <v>65</v>
      </c>
      <c r="J61" s="93" t="s">
        <v>440</v>
      </c>
      <c r="K61" s="93">
        <v>12300000</v>
      </c>
      <c r="L61" s="68" t="s">
        <v>67</v>
      </c>
      <c r="M61" s="94" t="s">
        <v>439</v>
      </c>
      <c r="N61" s="133">
        <v>1004374583</v>
      </c>
      <c r="O61" s="93">
        <v>1540</v>
      </c>
      <c r="P61" s="76">
        <v>45483</v>
      </c>
      <c r="Q61" s="93">
        <v>12300000</v>
      </c>
      <c r="R61" s="76">
        <v>45484</v>
      </c>
      <c r="S61" s="93">
        <v>12300000</v>
      </c>
      <c r="T61" s="67" t="s">
        <v>66</v>
      </c>
      <c r="U61" s="133">
        <v>36669977</v>
      </c>
      <c r="V61" s="94" t="s">
        <v>283</v>
      </c>
      <c r="W61" s="76">
        <v>45484</v>
      </c>
      <c r="X61" s="76">
        <v>45484</v>
      </c>
      <c r="Y61" s="78" t="s">
        <v>74</v>
      </c>
      <c r="Z61" s="78">
        <v>45641</v>
      </c>
      <c r="AA61" s="94">
        <f t="shared" si="5"/>
        <v>157</v>
      </c>
      <c r="AB61" s="93">
        <v>0</v>
      </c>
      <c r="AC61" s="93">
        <v>0</v>
      </c>
      <c r="AD61" s="93">
        <v>0</v>
      </c>
      <c r="AE61" s="76" t="s">
        <v>74</v>
      </c>
      <c r="AF61" s="94">
        <f t="shared" si="6"/>
        <v>0</v>
      </c>
      <c r="AG61" s="70">
        <v>0</v>
      </c>
      <c r="AH61" s="70">
        <v>0</v>
      </c>
      <c r="AI61" s="76" t="s">
        <v>74</v>
      </c>
      <c r="AJ61" s="67">
        <v>0</v>
      </c>
      <c r="AK61" s="76" t="s">
        <v>74</v>
      </c>
      <c r="AL61" s="76" t="s">
        <v>74</v>
      </c>
      <c r="AM61" s="94">
        <f t="shared" si="7"/>
        <v>0</v>
      </c>
      <c r="AN61" s="94">
        <f>+K61+AC61-AH61</f>
        <v>12300000</v>
      </c>
      <c r="AO61" s="67" t="s">
        <v>66</v>
      </c>
      <c r="AP61" s="93">
        <v>12300000</v>
      </c>
      <c r="AQ61" s="67" t="s">
        <v>94</v>
      </c>
      <c r="AR61" s="70">
        <v>0</v>
      </c>
      <c r="AS61" s="80" t="s">
        <v>74</v>
      </c>
      <c r="AT61" s="135">
        <v>6550000</v>
      </c>
      <c r="AU61" s="100">
        <f t="shared" si="8"/>
        <v>5750000</v>
      </c>
      <c r="AV61" s="101">
        <f t="shared" si="9"/>
        <v>0.53252032520325199</v>
      </c>
      <c r="AW61" s="80" t="s">
        <v>74</v>
      </c>
      <c r="AX61" s="67" t="s">
        <v>95</v>
      </c>
      <c r="AY61" s="136" t="s">
        <v>438</v>
      </c>
      <c r="AZ61" s="68" t="s">
        <v>66</v>
      </c>
      <c r="BA61" s="68" t="s">
        <v>66</v>
      </c>
    </row>
    <row r="62" spans="2:53" x14ac:dyDescent="0.25">
      <c r="B62" s="68">
        <v>2024</v>
      </c>
      <c r="C62" s="68">
        <v>891780111</v>
      </c>
      <c r="D62" s="69" t="s">
        <v>64</v>
      </c>
      <c r="E62" s="94" t="s">
        <v>437</v>
      </c>
      <c r="F62" s="91" t="s">
        <v>436</v>
      </c>
      <c r="G62" s="96">
        <v>0</v>
      </c>
      <c r="H62" s="67" t="s">
        <v>72</v>
      </c>
      <c r="I62" s="69" t="s">
        <v>65</v>
      </c>
      <c r="J62" s="93" t="s">
        <v>435</v>
      </c>
      <c r="K62" s="93">
        <v>17650000</v>
      </c>
      <c r="L62" s="68" t="s">
        <v>67</v>
      </c>
      <c r="M62" s="94" t="s">
        <v>434</v>
      </c>
      <c r="N62" s="133">
        <v>85153904</v>
      </c>
      <c r="O62" s="93">
        <v>1546</v>
      </c>
      <c r="P62" s="76">
        <v>45483</v>
      </c>
      <c r="Q62" s="93">
        <v>17650000</v>
      </c>
      <c r="R62" s="76">
        <v>45484</v>
      </c>
      <c r="S62" s="93">
        <v>17650000</v>
      </c>
      <c r="T62" s="67" t="s">
        <v>66</v>
      </c>
      <c r="U62" s="133">
        <v>7634903</v>
      </c>
      <c r="V62" s="94" t="s">
        <v>256</v>
      </c>
      <c r="W62" s="76">
        <v>45484</v>
      </c>
      <c r="X62" s="76">
        <v>45484</v>
      </c>
      <c r="Y62" s="78" t="s">
        <v>74</v>
      </c>
      <c r="Z62" s="78">
        <v>45641</v>
      </c>
      <c r="AA62" s="94">
        <f t="shared" si="5"/>
        <v>157</v>
      </c>
      <c r="AB62" s="93">
        <v>0</v>
      </c>
      <c r="AC62" s="93">
        <v>0</v>
      </c>
      <c r="AD62" s="93">
        <v>0</v>
      </c>
      <c r="AE62" s="76" t="s">
        <v>74</v>
      </c>
      <c r="AF62" s="94">
        <f t="shared" si="6"/>
        <v>0</v>
      </c>
      <c r="AG62" s="70">
        <v>0</v>
      </c>
      <c r="AH62" s="70">
        <v>0</v>
      </c>
      <c r="AI62" s="76" t="s">
        <v>74</v>
      </c>
      <c r="AJ62" s="67">
        <v>0</v>
      </c>
      <c r="AK62" s="76" t="s">
        <v>74</v>
      </c>
      <c r="AL62" s="76" t="s">
        <v>74</v>
      </c>
      <c r="AM62" s="94">
        <f t="shared" si="7"/>
        <v>0</v>
      </c>
      <c r="AN62" s="94">
        <f>+K62+AC62-AH62</f>
        <v>17650000</v>
      </c>
      <c r="AO62" s="67" t="s">
        <v>66</v>
      </c>
      <c r="AP62" s="93">
        <v>17650000</v>
      </c>
      <c r="AQ62" s="67" t="s">
        <v>94</v>
      </c>
      <c r="AR62" s="70">
        <v>0</v>
      </c>
      <c r="AS62" s="80" t="s">
        <v>74</v>
      </c>
      <c r="AT62" s="135">
        <v>9400000</v>
      </c>
      <c r="AU62" s="100">
        <f t="shared" si="8"/>
        <v>8250000</v>
      </c>
      <c r="AV62" s="101">
        <f t="shared" si="9"/>
        <v>0.53257790368271951</v>
      </c>
      <c r="AW62" s="80" t="s">
        <v>74</v>
      </c>
      <c r="AX62" s="67" t="s">
        <v>95</v>
      </c>
      <c r="AY62" s="136" t="s">
        <v>433</v>
      </c>
      <c r="AZ62" s="68" t="s">
        <v>66</v>
      </c>
      <c r="BA62" s="68" t="s">
        <v>66</v>
      </c>
    </row>
    <row r="63" spans="2:53" x14ac:dyDescent="0.25">
      <c r="B63" s="68">
        <v>2024</v>
      </c>
      <c r="C63" s="68">
        <v>891780111</v>
      </c>
      <c r="D63" s="69" t="s">
        <v>64</v>
      </c>
      <c r="E63" s="94" t="s">
        <v>432</v>
      </c>
      <c r="F63" s="91" t="s">
        <v>431</v>
      </c>
      <c r="G63" s="96">
        <v>0</v>
      </c>
      <c r="H63" s="67" t="s">
        <v>72</v>
      </c>
      <c r="I63" s="69" t="s">
        <v>65</v>
      </c>
      <c r="J63" s="93" t="s">
        <v>430</v>
      </c>
      <c r="K63" s="93">
        <v>13900000</v>
      </c>
      <c r="L63" s="68" t="s">
        <v>67</v>
      </c>
      <c r="M63" s="94" t="s">
        <v>429</v>
      </c>
      <c r="N63" s="133">
        <v>1082891717</v>
      </c>
      <c r="O63" s="93">
        <v>1541</v>
      </c>
      <c r="P63" s="76">
        <v>45483</v>
      </c>
      <c r="Q63" s="93">
        <v>13900000</v>
      </c>
      <c r="R63" s="76">
        <v>45484</v>
      </c>
      <c r="S63" s="93">
        <v>13900000</v>
      </c>
      <c r="T63" s="67" t="s">
        <v>66</v>
      </c>
      <c r="U63" s="133">
        <v>1098669877</v>
      </c>
      <c r="V63" s="94" t="s">
        <v>289</v>
      </c>
      <c r="W63" s="76">
        <v>45484</v>
      </c>
      <c r="X63" s="76">
        <v>45484</v>
      </c>
      <c r="Y63" s="78" t="s">
        <v>74</v>
      </c>
      <c r="Z63" s="78">
        <v>45641</v>
      </c>
      <c r="AA63" s="94">
        <f t="shared" si="5"/>
        <v>157</v>
      </c>
      <c r="AB63" s="93">
        <v>0</v>
      </c>
      <c r="AC63" s="93">
        <v>0</v>
      </c>
      <c r="AD63" s="93">
        <v>0</v>
      </c>
      <c r="AE63" s="76" t="s">
        <v>74</v>
      </c>
      <c r="AF63" s="94">
        <f t="shared" si="6"/>
        <v>0</v>
      </c>
      <c r="AG63" s="70">
        <v>0</v>
      </c>
      <c r="AH63" s="70">
        <v>0</v>
      </c>
      <c r="AI63" s="76" t="s">
        <v>74</v>
      </c>
      <c r="AJ63" s="67">
        <v>0</v>
      </c>
      <c r="AK63" s="76" t="s">
        <v>74</v>
      </c>
      <c r="AL63" s="76" t="s">
        <v>74</v>
      </c>
      <c r="AM63" s="94">
        <f t="shared" si="7"/>
        <v>0</v>
      </c>
      <c r="AN63" s="94">
        <f>+K63+AC63-AH63</f>
        <v>13900000</v>
      </c>
      <c r="AO63" s="67" t="s">
        <v>66</v>
      </c>
      <c r="AP63" s="93">
        <v>13900000</v>
      </c>
      <c r="AQ63" s="67" t="s">
        <v>94</v>
      </c>
      <c r="AR63" s="70">
        <v>0</v>
      </c>
      <c r="AS63" s="80" t="s">
        <v>74</v>
      </c>
      <c r="AT63" s="135">
        <v>7400000</v>
      </c>
      <c r="AU63" s="100">
        <f t="shared" si="8"/>
        <v>6500000</v>
      </c>
      <c r="AV63" s="101">
        <f t="shared" si="9"/>
        <v>0.53237410071942448</v>
      </c>
      <c r="AW63" s="80" t="s">
        <v>74</v>
      </c>
      <c r="AX63" s="67" t="s">
        <v>95</v>
      </c>
      <c r="AY63" s="136" t="s">
        <v>428</v>
      </c>
      <c r="AZ63" s="68" t="s">
        <v>66</v>
      </c>
      <c r="BA63" s="68" t="s">
        <v>66</v>
      </c>
    </row>
    <row r="64" spans="2:53" x14ac:dyDescent="0.25">
      <c r="B64" s="68">
        <v>2024</v>
      </c>
      <c r="C64" s="68">
        <v>891780111</v>
      </c>
      <c r="D64" s="69" t="s">
        <v>64</v>
      </c>
      <c r="E64" s="94" t="s">
        <v>427</v>
      </c>
      <c r="F64" s="91" t="s">
        <v>426</v>
      </c>
      <c r="G64" s="96">
        <v>0</v>
      </c>
      <c r="H64" s="67" t="s">
        <v>72</v>
      </c>
      <c r="I64" s="69" t="s">
        <v>65</v>
      </c>
      <c r="J64" s="93" t="s">
        <v>425</v>
      </c>
      <c r="K64" s="93">
        <v>13959000</v>
      </c>
      <c r="L64" s="68" t="s">
        <v>67</v>
      </c>
      <c r="M64" s="94" t="s">
        <v>424</v>
      </c>
      <c r="N64" s="133">
        <v>26767399</v>
      </c>
      <c r="O64" s="93">
        <v>1543</v>
      </c>
      <c r="P64" s="76">
        <v>45483</v>
      </c>
      <c r="Q64" s="93">
        <v>13959000</v>
      </c>
      <c r="R64" s="76">
        <v>45484</v>
      </c>
      <c r="S64" s="93">
        <v>13959000</v>
      </c>
      <c r="T64" s="67" t="s">
        <v>66</v>
      </c>
      <c r="U64" s="133">
        <v>1082943891</v>
      </c>
      <c r="V64" s="94" t="s">
        <v>234</v>
      </c>
      <c r="W64" s="76">
        <v>45484</v>
      </c>
      <c r="X64" s="76">
        <v>45484</v>
      </c>
      <c r="Y64" s="78" t="s">
        <v>74</v>
      </c>
      <c r="Z64" s="78">
        <v>45641</v>
      </c>
      <c r="AA64" s="94">
        <f t="shared" si="5"/>
        <v>157</v>
      </c>
      <c r="AB64" s="93">
        <v>0</v>
      </c>
      <c r="AC64" s="93">
        <v>0</v>
      </c>
      <c r="AD64" s="93">
        <v>0</v>
      </c>
      <c r="AE64" s="76" t="s">
        <v>74</v>
      </c>
      <c r="AF64" s="94">
        <f t="shared" si="6"/>
        <v>0</v>
      </c>
      <c r="AG64" s="70">
        <v>0</v>
      </c>
      <c r="AH64" s="70">
        <v>0</v>
      </c>
      <c r="AI64" s="76" t="s">
        <v>74</v>
      </c>
      <c r="AJ64" s="67">
        <v>0</v>
      </c>
      <c r="AK64" s="76" t="s">
        <v>74</v>
      </c>
      <c r="AL64" s="76" t="s">
        <v>74</v>
      </c>
      <c r="AM64" s="94">
        <f t="shared" si="7"/>
        <v>0</v>
      </c>
      <c r="AN64" s="94">
        <f>+K64+AC64-AH64</f>
        <v>13959000</v>
      </c>
      <c r="AO64" s="67" t="s">
        <v>66</v>
      </c>
      <c r="AP64" s="93">
        <v>13959000</v>
      </c>
      <c r="AQ64" s="67" t="s">
        <v>94</v>
      </c>
      <c r="AR64" s="70">
        <v>0</v>
      </c>
      <c r="AS64" s="80" t="s">
        <v>74</v>
      </c>
      <c r="AT64" s="135">
        <v>7209000</v>
      </c>
      <c r="AU64" s="100">
        <f t="shared" si="8"/>
        <v>6750000</v>
      </c>
      <c r="AV64" s="101">
        <f t="shared" si="9"/>
        <v>0.51644100580270791</v>
      </c>
      <c r="AW64" s="80" t="s">
        <v>74</v>
      </c>
      <c r="AX64" s="67" t="s">
        <v>95</v>
      </c>
      <c r="AY64" s="136" t="s">
        <v>423</v>
      </c>
      <c r="AZ64" s="68" t="s">
        <v>66</v>
      </c>
      <c r="BA64" s="68" t="s">
        <v>66</v>
      </c>
    </row>
    <row r="65" spans="2:53" x14ac:dyDescent="0.25">
      <c r="B65" s="68">
        <v>2024</v>
      </c>
      <c r="C65" s="68">
        <v>891780111</v>
      </c>
      <c r="D65" s="69" t="s">
        <v>64</v>
      </c>
      <c r="E65" s="94" t="s">
        <v>422</v>
      </c>
      <c r="F65" s="91" t="s">
        <v>421</v>
      </c>
      <c r="G65" s="96">
        <v>0</v>
      </c>
      <c r="H65" s="67" t="s">
        <v>72</v>
      </c>
      <c r="I65" s="69" t="s">
        <v>65</v>
      </c>
      <c r="J65" s="93" t="s">
        <v>420</v>
      </c>
      <c r="K65" s="93">
        <v>14500000</v>
      </c>
      <c r="L65" s="68" t="s">
        <v>67</v>
      </c>
      <c r="M65" s="94" t="s">
        <v>419</v>
      </c>
      <c r="N65" s="133">
        <v>26812832</v>
      </c>
      <c r="O65" s="93">
        <v>1608</v>
      </c>
      <c r="P65" s="76">
        <v>45490</v>
      </c>
      <c r="Q65" s="93">
        <v>14500000</v>
      </c>
      <c r="R65" s="76">
        <v>45491</v>
      </c>
      <c r="S65" s="93">
        <v>14500000</v>
      </c>
      <c r="T65" s="67" t="s">
        <v>66</v>
      </c>
      <c r="U65" s="141">
        <v>36669725</v>
      </c>
      <c r="V65" s="94" t="s">
        <v>413</v>
      </c>
      <c r="W65" s="76">
        <v>45491</v>
      </c>
      <c r="X65" s="76">
        <v>45491</v>
      </c>
      <c r="Y65" s="78" t="s">
        <v>74</v>
      </c>
      <c r="Z65" s="78">
        <v>45641</v>
      </c>
      <c r="AA65" s="94">
        <f t="shared" si="5"/>
        <v>150</v>
      </c>
      <c r="AB65" s="93">
        <v>0</v>
      </c>
      <c r="AC65" s="93">
        <v>0</v>
      </c>
      <c r="AD65" s="93">
        <v>0</v>
      </c>
      <c r="AE65" s="76" t="s">
        <v>74</v>
      </c>
      <c r="AF65" s="94">
        <f t="shared" si="6"/>
        <v>0</v>
      </c>
      <c r="AG65" s="70">
        <v>0</v>
      </c>
      <c r="AH65" s="70">
        <v>0</v>
      </c>
      <c r="AI65" s="76" t="s">
        <v>74</v>
      </c>
      <c r="AJ65" s="67">
        <v>0</v>
      </c>
      <c r="AK65" s="76" t="s">
        <v>74</v>
      </c>
      <c r="AL65" s="76" t="s">
        <v>74</v>
      </c>
      <c r="AM65" s="94">
        <f t="shared" si="7"/>
        <v>0</v>
      </c>
      <c r="AN65" s="94">
        <f>+K65+AC65-AH65</f>
        <v>14500000</v>
      </c>
      <c r="AO65" s="67" t="s">
        <v>66</v>
      </c>
      <c r="AP65" s="93">
        <v>14500000</v>
      </c>
      <c r="AQ65" s="67" t="s">
        <v>94</v>
      </c>
      <c r="AR65" s="70">
        <v>0</v>
      </c>
      <c r="AS65" s="80" t="s">
        <v>74</v>
      </c>
      <c r="AT65" s="135">
        <v>7250000</v>
      </c>
      <c r="AU65" s="100">
        <f t="shared" si="8"/>
        <v>7250000</v>
      </c>
      <c r="AV65" s="101">
        <f t="shared" si="9"/>
        <v>0.5</v>
      </c>
      <c r="AW65" s="80" t="s">
        <v>74</v>
      </c>
      <c r="AX65" s="67" t="s">
        <v>95</v>
      </c>
      <c r="AY65" s="136" t="s">
        <v>418</v>
      </c>
      <c r="AZ65" s="68" t="s">
        <v>66</v>
      </c>
      <c r="BA65" s="68" t="s">
        <v>66</v>
      </c>
    </row>
    <row r="66" spans="2:53" x14ac:dyDescent="0.25">
      <c r="B66" s="68">
        <v>2024</v>
      </c>
      <c r="C66" s="68">
        <v>891780111</v>
      </c>
      <c r="D66" s="69" t="s">
        <v>64</v>
      </c>
      <c r="E66" s="94" t="s">
        <v>417</v>
      </c>
      <c r="F66" s="91" t="s">
        <v>416</v>
      </c>
      <c r="G66" s="96">
        <v>0</v>
      </c>
      <c r="H66" s="67" t="s">
        <v>72</v>
      </c>
      <c r="I66" s="69" t="s">
        <v>65</v>
      </c>
      <c r="J66" s="93" t="s">
        <v>415</v>
      </c>
      <c r="K66" s="93">
        <v>11000000</v>
      </c>
      <c r="L66" s="68" t="s">
        <v>67</v>
      </c>
      <c r="M66" s="94" t="s">
        <v>414</v>
      </c>
      <c r="N66" s="133">
        <v>1020736975</v>
      </c>
      <c r="O66" s="93">
        <v>1604</v>
      </c>
      <c r="P66" s="76">
        <v>45490</v>
      </c>
      <c r="Q66" s="93">
        <v>11000000</v>
      </c>
      <c r="R66" s="76">
        <v>45491</v>
      </c>
      <c r="S66" s="93">
        <v>11000000</v>
      </c>
      <c r="T66" s="67" t="s">
        <v>66</v>
      </c>
      <c r="U66" s="141">
        <v>36669725</v>
      </c>
      <c r="V66" s="94" t="s">
        <v>413</v>
      </c>
      <c r="W66" s="76">
        <v>45491</v>
      </c>
      <c r="X66" s="76">
        <v>45491</v>
      </c>
      <c r="Y66" s="78" t="s">
        <v>74</v>
      </c>
      <c r="Z66" s="78">
        <v>45641</v>
      </c>
      <c r="AA66" s="94">
        <f t="shared" si="5"/>
        <v>150</v>
      </c>
      <c r="AB66" s="93">
        <v>0</v>
      </c>
      <c r="AC66" s="93">
        <v>0</v>
      </c>
      <c r="AD66" s="93">
        <v>0</v>
      </c>
      <c r="AE66" s="76" t="s">
        <v>74</v>
      </c>
      <c r="AF66" s="94">
        <f t="shared" si="6"/>
        <v>0</v>
      </c>
      <c r="AG66" s="70">
        <v>0</v>
      </c>
      <c r="AH66" s="70">
        <v>0</v>
      </c>
      <c r="AI66" s="76" t="s">
        <v>74</v>
      </c>
      <c r="AJ66" s="67">
        <v>0</v>
      </c>
      <c r="AK66" s="76" t="s">
        <v>74</v>
      </c>
      <c r="AL66" s="76" t="s">
        <v>74</v>
      </c>
      <c r="AM66" s="94">
        <f t="shared" si="7"/>
        <v>0</v>
      </c>
      <c r="AN66" s="94">
        <f>+K66+AC66-AH66</f>
        <v>11000000</v>
      </c>
      <c r="AO66" s="67" t="s">
        <v>66</v>
      </c>
      <c r="AP66" s="93">
        <v>11000000</v>
      </c>
      <c r="AQ66" s="67" t="s">
        <v>94</v>
      </c>
      <c r="AR66" s="70">
        <v>0</v>
      </c>
      <c r="AS66" s="80" t="s">
        <v>74</v>
      </c>
      <c r="AT66" s="135">
        <v>5500000</v>
      </c>
      <c r="AU66" s="100">
        <f t="shared" si="8"/>
        <v>5500000</v>
      </c>
      <c r="AV66" s="101">
        <f t="shared" si="9"/>
        <v>0.5</v>
      </c>
      <c r="AW66" s="80" t="s">
        <v>74</v>
      </c>
      <c r="AX66" s="67" t="s">
        <v>95</v>
      </c>
      <c r="AY66" s="136" t="s">
        <v>412</v>
      </c>
      <c r="AZ66" s="68" t="s">
        <v>66</v>
      </c>
      <c r="BA66" s="68" t="s">
        <v>66</v>
      </c>
    </row>
    <row r="67" spans="2:53" x14ac:dyDescent="0.25">
      <c r="B67" s="68">
        <v>2024</v>
      </c>
      <c r="C67" s="68">
        <v>891780111</v>
      </c>
      <c r="D67" s="69" t="s">
        <v>64</v>
      </c>
      <c r="E67" s="94" t="s">
        <v>411</v>
      </c>
      <c r="F67" s="91" t="s">
        <v>410</v>
      </c>
      <c r="G67" s="96">
        <v>0</v>
      </c>
      <c r="H67" s="67" t="s">
        <v>72</v>
      </c>
      <c r="I67" s="69" t="s">
        <v>65</v>
      </c>
      <c r="J67" s="93" t="s">
        <v>409</v>
      </c>
      <c r="K67" s="93">
        <v>11000000</v>
      </c>
      <c r="L67" s="68" t="s">
        <v>67</v>
      </c>
      <c r="M67" s="94" t="s">
        <v>408</v>
      </c>
      <c r="N67" s="133">
        <v>1083040456</v>
      </c>
      <c r="O67" s="93">
        <v>1599</v>
      </c>
      <c r="P67" s="76">
        <v>46585</v>
      </c>
      <c r="Q67" s="93">
        <v>11100000</v>
      </c>
      <c r="R67" s="76">
        <v>45491</v>
      </c>
      <c r="S67" s="93">
        <v>11000000</v>
      </c>
      <c r="T67" s="67" t="s">
        <v>66</v>
      </c>
      <c r="U67" s="133">
        <v>12561250</v>
      </c>
      <c r="V67" s="133" t="s">
        <v>272</v>
      </c>
      <c r="W67" s="76">
        <v>45491</v>
      </c>
      <c r="X67" s="76">
        <v>45491</v>
      </c>
      <c r="Y67" s="78" t="s">
        <v>74</v>
      </c>
      <c r="Z67" s="78">
        <v>45641</v>
      </c>
      <c r="AA67" s="94">
        <f t="shared" si="5"/>
        <v>150</v>
      </c>
      <c r="AB67" s="93">
        <v>0</v>
      </c>
      <c r="AC67" s="93">
        <v>0</v>
      </c>
      <c r="AD67" s="93">
        <v>0</v>
      </c>
      <c r="AE67" s="76" t="s">
        <v>74</v>
      </c>
      <c r="AF67" s="94">
        <f t="shared" si="6"/>
        <v>0</v>
      </c>
      <c r="AG67" s="70">
        <v>0</v>
      </c>
      <c r="AH67" s="70">
        <v>0</v>
      </c>
      <c r="AI67" s="76" t="s">
        <v>74</v>
      </c>
      <c r="AJ67" s="67">
        <v>0</v>
      </c>
      <c r="AK67" s="76" t="s">
        <v>74</v>
      </c>
      <c r="AL67" s="76" t="s">
        <v>74</v>
      </c>
      <c r="AM67" s="94">
        <f t="shared" si="7"/>
        <v>0</v>
      </c>
      <c r="AN67" s="94">
        <f>+K67+AC67-AH67</f>
        <v>11000000</v>
      </c>
      <c r="AO67" s="67" t="s">
        <v>66</v>
      </c>
      <c r="AP67" s="93">
        <v>11000000</v>
      </c>
      <c r="AQ67" s="67" t="s">
        <v>94</v>
      </c>
      <c r="AR67" s="70">
        <v>0</v>
      </c>
      <c r="AS67" s="80" t="s">
        <v>74</v>
      </c>
      <c r="AT67" s="135">
        <v>5500000</v>
      </c>
      <c r="AU67" s="100">
        <f t="shared" si="8"/>
        <v>5500000</v>
      </c>
      <c r="AV67" s="101">
        <f t="shared" si="9"/>
        <v>0.5</v>
      </c>
      <c r="AW67" s="80" t="s">
        <v>74</v>
      </c>
      <c r="AX67" s="67" t="s">
        <v>95</v>
      </c>
      <c r="AY67" s="136" t="s">
        <v>407</v>
      </c>
      <c r="AZ67" s="68" t="s">
        <v>66</v>
      </c>
      <c r="BA67" s="68" t="s">
        <v>66</v>
      </c>
    </row>
    <row r="68" spans="2:53" x14ac:dyDescent="0.25">
      <c r="B68" s="68">
        <v>2024</v>
      </c>
      <c r="C68" s="68">
        <v>891780111</v>
      </c>
      <c r="D68" s="69" t="s">
        <v>64</v>
      </c>
      <c r="E68" s="94" t="s">
        <v>406</v>
      </c>
      <c r="F68" s="91" t="s">
        <v>405</v>
      </c>
      <c r="G68" s="96">
        <v>0</v>
      </c>
      <c r="H68" s="67" t="s">
        <v>72</v>
      </c>
      <c r="I68" s="69" t="s">
        <v>65</v>
      </c>
      <c r="J68" s="93" t="s">
        <v>404</v>
      </c>
      <c r="K68" s="93">
        <v>12000000</v>
      </c>
      <c r="L68" s="68" t="s">
        <v>67</v>
      </c>
      <c r="M68" s="94" t="s">
        <v>403</v>
      </c>
      <c r="N68" s="133">
        <v>1221971911</v>
      </c>
      <c r="O68" s="93">
        <v>1596</v>
      </c>
      <c r="P68" s="76">
        <v>45490</v>
      </c>
      <c r="Q68" s="93">
        <v>12000000</v>
      </c>
      <c r="R68" s="76">
        <v>45491</v>
      </c>
      <c r="S68" s="93">
        <v>12000000</v>
      </c>
      <c r="T68" s="67" t="s">
        <v>66</v>
      </c>
      <c r="U68" s="133">
        <v>1098669877</v>
      </c>
      <c r="V68" s="94" t="s">
        <v>289</v>
      </c>
      <c r="W68" s="76">
        <v>45491</v>
      </c>
      <c r="X68" s="76">
        <v>45491</v>
      </c>
      <c r="Y68" s="78" t="s">
        <v>74</v>
      </c>
      <c r="Z68" s="78">
        <v>45641</v>
      </c>
      <c r="AA68" s="94">
        <f t="shared" si="5"/>
        <v>150</v>
      </c>
      <c r="AB68" s="93">
        <v>0</v>
      </c>
      <c r="AC68" s="93">
        <v>0</v>
      </c>
      <c r="AD68" s="93">
        <v>0</v>
      </c>
      <c r="AE68" s="76" t="s">
        <v>74</v>
      </c>
      <c r="AF68" s="94">
        <f t="shared" si="6"/>
        <v>0</v>
      </c>
      <c r="AG68" s="70">
        <v>0</v>
      </c>
      <c r="AH68" s="70">
        <v>0</v>
      </c>
      <c r="AI68" s="76" t="s">
        <v>74</v>
      </c>
      <c r="AJ68" s="67">
        <v>0</v>
      </c>
      <c r="AK68" s="76" t="s">
        <v>74</v>
      </c>
      <c r="AL68" s="76" t="s">
        <v>74</v>
      </c>
      <c r="AM68" s="94">
        <f t="shared" si="7"/>
        <v>0</v>
      </c>
      <c r="AN68" s="94">
        <f>+K68+AC68-AH68</f>
        <v>12000000</v>
      </c>
      <c r="AO68" s="67" t="s">
        <v>66</v>
      </c>
      <c r="AP68" s="93">
        <v>12000000</v>
      </c>
      <c r="AQ68" s="67" t="s">
        <v>94</v>
      </c>
      <c r="AR68" s="70">
        <v>0</v>
      </c>
      <c r="AS68" s="80" t="s">
        <v>74</v>
      </c>
      <c r="AT68" s="135">
        <v>6000000</v>
      </c>
      <c r="AU68" s="100">
        <f t="shared" si="8"/>
        <v>6000000</v>
      </c>
      <c r="AV68" s="101">
        <f t="shared" si="9"/>
        <v>0.5</v>
      </c>
      <c r="AW68" s="80" t="s">
        <v>74</v>
      </c>
      <c r="AX68" s="67" t="s">
        <v>95</v>
      </c>
      <c r="AY68" s="136" t="s">
        <v>402</v>
      </c>
      <c r="AZ68" s="68" t="s">
        <v>66</v>
      </c>
      <c r="BA68" s="68" t="s">
        <v>66</v>
      </c>
    </row>
    <row r="69" spans="2:53" x14ac:dyDescent="0.25">
      <c r="B69" s="68">
        <v>2024</v>
      </c>
      <c r="C69" s="68">
        <v>891780111</v>
      </c>
      <c r="D69" s="69" t="s">
        <v>64</v>
      </c>
      <c r="E69" s="94" t="s">
        <v>401</v>
      </c>
      <c r="F69" s="91" t="s">
        <v>400</v>
      </c>
      <c r="G69" s="96">
        <v>0</v>
      </c>
      <c r="H69" s="67" t="s">
        <v>72</v>
      </c>
      <c r="I69" s="69" t="s">
        <v>65</v>
      </c>
      <c r="J69" s="93" t="s">
        <v>399</v>
      </c>
      <c r="K69" s="93">
        <v>11000000</v>
      </c>
      <c r="L69" s="68" t="s">
        <v>67</v>
      </c>
      <c r="M69" s="94" t="s">
        <v>398</v>
      </c>
      <c r="N69" s="133">
        <v>1216972757</v>
      </c>
      <c r="O69" s="93">
        <v>1597</v>
      </c>
      <c r="P69" s="76">
        <v>45490</v>
      </c>
      <c r="Q69" s="93">
        <v>11000000</v>
      </c>
      <c r="R69" s="76">
        <v>45491</v>
      </c>
      <c r="S69" s="93">
        <v>11000000</v>
      </c>
      <c r="T69" s="67" t="s">
        <v>66</v>
      </c>
      <c r="U69" s="133">
        <v>36669977</v>
      </c>
      <c r="V69" s="94" t="s">
        <v>283</v>
      </c>
      <c r="W69" s="76">
        <v>45491</v>
      </c>
      <c r="X69" s="76">
        <v>45491</v>
      </c>
      <c r="Y69" s="78" t="s">
        <v>74</v>
      </c>
      <c r="Z69" s="78">
        <v>45641</v>
      </c>
      <c r="AA69" s="94">
        <f t="shared" si="5"/>
        <v>150</v>
      </c>
      <c r="AB69" s="93">
        <v>0</v>
      </c>
      <c r="AC69" s="93">
        <v>0</v>
      </c>
      <c r="AD69" s="93">
        <v>0</v>
      </c>
      <c r="AE69" s="76" t="s">
        <v>74</v>
      </c>
      <c r="AF69" s="94">
        <f t="shared" si="6"/>
        <v>0</v>
      </c>
      <c r="AG69" s="70">
        <v>0</v>
      </c>
      <c r="AH69" s="70">
        <v>0</v>
      </c>
      <c r="AI69" s="76" t="s">
        <v>74</v>
      </c>
      <c r="AJ69" s="67">
        <v>0</v>
      </c>
      <c r="AK69" s="76" t="s">
        <v>74</v>
      </c>
      <c r="AL69" s="76" t="s">
        <v>74</v>
      </c>
      <c r="AM69" s="94">
        <f t="shared" si="7"/>
        <v>0</v>
      </c>
      <c r="AN69" s="94">
        <f>+K69+AC69-AH69</f>
        <v>11000000</v>
      </c>
      <c r="AO69" s="67" t="s">
        <v>66</v>
      </c>
      <c r="AP69" s="93">
        <v>11000000</v>
      </c>
      <c r="AQ69" s="67" t="s">
        <v>94</v>
      </c>
      <c r="AR69" s="70">
        <v>0</v>
      </c>
      <c r="AS69" s="80" t="s">
        <v>74</v>
      </c>
      <c r="AT69" s="135">
        <v>5500000</v>
      </c>
      <c r="AU69" s="100">
        <f t="shared" si="8"/>
        <v>5500000</v>
      </c>
      <c r="AV69" s="101">
        <f t="shared" si="9"/>
        <v>0.5</v>
      </c>
      <c r="AW69" s="80" t="s">
        <v>74</v>
      </c>
      <c r="AX69" s="67" t="s">
        <v>95</v>
      </c>
      <c r="AY69" s="136" t="s">
        <v>397</v>
      </c>
      <c r="AZ69" s="68" t="s">
        <v>66</v>
      </c>
      <c r="BA69" s="68" t="s">
        <v>66</v>
      </c>
    </row>
    <row r="70" spans="2:53" x14ac:dyDescent="0.25">
      <c r="B70" s="68">
        <v>2024</v>
      </c>
      <c r="C70" s="68">
        <v>891780111</v>
      </c>
      <c r="D70" s="69" t="s">
        <v>64</v>
      </c>
      <c r="E70" s="94" t="s">
        <v>396</v>
      </c>
      <c r="F70" s="91" t="s">
        <v>395</v>
      </c>
      <c r="G70" s="96">
        <v>0</v>
      </c>
      <c r="H70" s="67" t="s">
        <v>72</v>
      </c>
      <c r="I70" s="69" t="s">
        <v>65</v>
      </c>
      <c r="J70" s="93" t="s">
        <v>394</v>
      </c>
      <c r="K70" s="93">
        <v>10000000</v>
      </c>
      <c r="L70" s="68" t="s">
        <v>67</v>
      </c>
      <c r="M70" s="94" t="s">
        <v>393</v>
      </c>
      <c r="N70" s="133">
        <v>1004347197</v>
      </c>
      <c r="O70" s="93">
        <v>1609</v>
      </c>
      <c r="P70" s="76">
        <v>45490</v>
      </c>
      <c r="Q70" s="93">
        <v>10000000</v>
      </c>
      <c r="R70" s="76">
        <v>45491</v>
      </c>
      <c r="S70" s="93">
        <v>10000000</v>
      </c>
      <c r="T70" s="67" t="s">
        <v>66</v>
      </c>
      <c r="U70" s="133">
        <v>12561250</v>
      </c>
      <c r="V70" s="133" t="s">
        <v>272</v>
      </c>
      <c r="W70" s="76">
        <v>45491</v>
      </c>
      <c r="X70" s="76">
        <v>45491</v>
      </c>
      <c r="Y70" s="78" t="s">
        <v>74</v>
      </c>
      <c r="Z70" s="78">
        <v>45641</v>
      </c>
      <c r="AA70" s="94">
        <f t="shared" si="5"/>
        <v>150</v>
      </c>
      <c r="AB70" s="93">
        <v>0</v>
      </c>
      <c r="AC70" s="93">
        <v>0</v>
      </c>
      <c r="AD70" s="93">
        <v>0</v>
      </c>
      <c r="AE70" s="76" t="s">
        <v>74</v>
      </c>
      <c r="AF70" s="94">
        <f t="shared" si="6"/>
        <v>0</v>
      </c>
      <c r="AG70" s="70">
        <v>0</v>
      </c>
      <c r="AH70" s="70">
        <v>0</v>
      </c>
      <c r="AI70" s="76" t="s">
        <v>74</v>
      </c>
      <c r="AJ70" s="67">
        <v>0</v>
      </c>
      <c r="AK70" s="76" t="s">
        <v>74</v>
      </c>
      <c r="AL70" s="76" t="s">
        <v>74</v>
      </c>
      <c r="AM70" s="94">
        <f t="shared" si="7"/>
        <v>0</v>
      </c>
      <c r="AN70" s="94">
        <f>+K70+AC70-AH70</f>
        <v>10000000</v>
      </c>
      <c r="AO70" s="67" t="s">
        <v>66</v>
      </c>
      <c r="AP70" s="93">
        <v>10000000</v>
      </c>
      <c r="AQ70" s="67" t="s">
        <v>94</v>
      </c>
      <c r="AR70" s="70">
        <v>0</v>
      </c>
      <c r="AS70" s="80" t="s">
        <v>74</v>
      </c>
      <c r="AT70" s="135">
        <v>5000000</v>
      </c>
      <c r="AU70" s="100">
        <f t="shared" si="8"/>
        <v>5000000</v>
      </c>
      <c r="AV70" s="101">
        <f t="shared" si="9"/>
        <v>0.5</v>
      </c>
      <c r="AW70" s="80" t="s">
        <v>74</v>
      </c>
      <c r="AX70" s="67" t="s">
        <v>95</v>
      </c>
      <c r="AY70" s="136" t="s">
        <v>392</v>
      </c>
      <c r="AZ70" s="68" t="s">
        <v>66</v>
      </c>
      <c r="BA70" s="68" t="s">
        <v>66</v>
      </c>
    </row>
    <row r="71" spans="2:53" x14ac:dyDescent="0.25">
      <c r="B71" s="68">
        <v>2024</v>
      </c>
      <c r="C71" s="68">
        <v>891780111</v>
      </c>
      <c r="D71" s="69" t="s">
        <v>64</v>
      </c>
      <c r="E71" s="94" t="s">
        <v>391</v>
      </c>
      <c r="F71" s="91" t="s">
        <v>390</v>
      </c>
      <c r="G71" s="96">
        <v>0</v>
      </c>
      <c r="H71" s="67" t="s">
        <v>72</v>
      </c>
      <c r="I71" s="69" t="s">
        <v>65</v>
      </c>
      <c r="J71" s="93" t="s">
        <v>389</v>
      </c>
      <c r="K71" s="93">
        <v>13500000</v>
      </c>
      <c r="L71" s="68" t="s">
        <v>67</v>
      </c>
      <c r="M71" s="94" t="s">
        <v>388</v>
      </c>
      <c r="N71" s="133">
        <v>1082886783</v>
      </c>
      <c r="O71" s="93">
        <v>1594</v>
      </c>
      <c r="P71" s="76">
        <v>45490</v>
      </c>
      <c r="Q71" s="93">
        <v>13500000</v>
      </c>
      <c r="R71" s="76">
        <v>45491</v>
      </c>
      <c r="S71" s="93">
        <v>13500000</v>
      </c>
      <c r="T71" s="67" t="s">
        <v>66</v>
      </c>
      <c r="U71" s="133">
        <v>7634903</v>
      </c>
      <c r="V71" s="94" t="s">
        <v>256</v>
      </c>
      <c r="W71" s="76">
        <v>45491</v>
      </c>
      <c r="X71" s="76">
        <v>45491</v>
      </c>
      <c r="Y71" s="78" t="s">
        <v>74</v>
      </c>
      <c r="Z71" s="78">
        <v>45641</v>
      </c>
      <c r="AA71" s="94">
        <f t="shared" si="5"/>
        <v>150</v>
      </c>
      <c r="AB71" s="93">
        <v>0</v>
      </c>
      <c r="AC71" s="93">
        <v>0</v>
      </c>
      <c r="AD71" s="93">
        <v>0</v>
      </c>
      <c r="AE71" s="76" t="s">
        <v>74</v>
      </c>
      <c r="AF71" s="94">
        <f t="shared" si="6"/>
        <v>0</v>
      </c>
      <c r="AG71" s="70">
        <v>0</v>
      </c>
      <c r="AH71" s="70">
        <v>0</v>
      </c>
      <c r="AI71" s="76" t="s">
        <v>74</v>
      </c>
      <c r="AJ71" s="67">
        <v>0</v>
      </c>
      <c r="AK71" s="76" t="s">
        <v>74</v>
      </c>
      <c r="AL71" s="76" t="s">
        <v>74</v>
      </c>
      <c r="AM71" s="94">
        <f t="shared" si="7"/>
        <v>0</v>
      </c>
      <c r="AN71" s="94">
        <f>+K71+AC71-AH71</f>
        <v>13500000</v>
      </c>
      <c r="AO71" s="67" t="s">
        <v>66</v>
      </c>
      <c r="AP71" s="93">
        <v>13500000</v>
      </c>
      <c r="AQ71" s="67" t="s">
        <v>94</v>
      </c>
      <c r="AR71" s="70">
        <v>0</v>
      </c>
      <c r="AS71" s="80" t="s">
        <v>74</v>
      </c>
      <c r="AT71" s="135">
        <v>6750000</v>
      </c>
      <c r="AU71" s="100">
        <f t="shared" si="8"/>
        <v>6750000</v>
      </c>
      <c r="AV71" s="101">
        <f t="shared" si="9"/>
        <v>0.5</v>
      </c>
      <c r="AW71" s="80" t="s">
        <v>74</v>
      </c>
      <c r="AX71" s="67" t="s">
        <v>95</v>
      </c>
      <c r="AY71" s="136" t="s">
        <v>387</v>
      </c>
      <c r="AZ71" s="68" t="s">
        <v>66</v>
      </c>
      <c r="BA71" s="68" t="s">
        <v>66</v>
      </c>
    </row>
    <row r="72" spans="2:53" x14ac:dyDescent="0.25">
      <c r="B72" s="68">
        <v>2024</v>
      </c>
      <c r="C72" s="68">
        <v>891780111</v>
      </c>
      <c r="D72" s="69" t="s">
        <v>64</v>
      </c>
      <c r="E72" s="94" t="s">
        <v>386</v>
      </c>
      <c r="F72" s="91" t="s">
        <v>385</v>
      </c>
      <c r="G72" s="96">
        <v>0</v>
      </c>
      <c r="H72" s="67" t="s">
        <v>72</v>
      </c>
      <c r="I72" s="69" t="s">
        <v>65</v>
      </c>
      <c r="J72" s="93" t="s">
        <v>384</v>
      </c>
      <c r="K72" s="93">
        <v>10350000</v>
      </c>
      <c r="L72" s="68" t="s">
        <v>67</v>
      </c>
      <c r="M72" s="94" t="s">
        <v>383</v>
      </c>
      <c r="N72" s="133">
        <v>1082925019</v>
      </c>
      <c r="O72" s="93">
        <v>1612</v>
      </c>
      <c r="P72" s="76">
        <v>45490</v>
      </c>
      <c r="Q72" s="93">
        <v>10350000</v>
      </c>
      <c r="R72" s="76">
        <v>45491</v>
      </c>
      <c r="S72" s="93">
        <v>10350000</v>
      </c>
      <c r="T72" s="67" t="s">
        <v>66</v>
      </c>
      <c r="U72" s="139">
        <v>1045725304</v>
      </c>
      <c r="V72" s="138" t="s">
        <v>345</v>
      </c>
      <c r="W72" s="76">
        <v>45491</v>
      </c>
      <c r="X72" s="76">
        <v>45491</v>
      </c>
      <c r="Y72" s="78" t="s">
        <v>74</v>
      </c>
      <c r="Z72" s="78">
        <v>45626</v>
      </c>
      <c r="AA72" s="94">
        <f t="shared" ref="AA72:AA101" si="10">+IF(Y72="1800-01-01",Z72-X72,Z72-Y72)</f>
        <v>135</v>
      </c>
      <c r="AB72" s="93">
        <v>0</v>
      </c>
      <c r="AC72" s="93">
        <v>0</v>
      </c>
      <c r="AD72" s="93">
        <v>0</v>
      </c>
      <c r="AE72" s="76" t="s">
        <v>74</v>
      </c>
      <c r="AF72" s="94">
        <f t="shared" ref="AF72:AF101" si="11">+IF(AE72="1800-01-01",0,AE72-Z72)</f>
        <v>0</v>
      </c>
      <c r="AG72" s="70">
        <v>0</v>
      </c>
      <c r="AH72" s="70">
        <v>0</v>
      </c>
      <c r="AI72" s="76" t="s">
        <v>74</v>
      </c>
      <c r="AJ72" s="67">
        <v>0</v>
      </c>
      <c r="AK72" s="76" t="s">
        <v>74</v>
      </c>
      <c r="AL72" s="76" t="s">
        <v>74</v>
      </c>
      <c r="AM72" s="94">
        <f t="shared" ref="AM72:AM101" si="12">+IF(AK72="1800-01-01",0,AL72-AK72)</f>
        <v>0</v>
      </c>
      <c r="AN72" s="94">
        <f>+K72+AC72-AH72</f>
        <v>10350000</v>
      </c>
      <c r="AO72" s="67" t="s">
        <v>66</v>
      </c>
      <c r="AP72" s="93">
        <v>10350000</v>
      </c>
      <c r="AQ72" s="67" t="s">
        <v>94</v>
      </c>
      <c r="AR72" s="70">
        <v>0</v>
      </c>
      <c r="AS72" s="80" t="s">
        <v>74</v>
      </c>
      <c r="AT72" s="135">
        <v>5750000</v>
      </c>
      <c r="AU72" s="100">
        <f t="shared" ref="AU72:AU101" si="13">AN72-AT72</f>
        <v>4600000</v>
      </c>
      <c r="AV72" s="101">
        <f t="shared" ref="AV72:AV101" si="14">+IFERROR(AT72/AN72,"_")</f>
        <v>0.55555555555555558</v>
      </c>
      <c r="AW72" s="80" t="s">
        <v>74</v>
      </c>
      <c r="AX72" s="67" t="s">
        <v>95</v>
      </c>
      <c r="AY72" s="136" t="s">
        <v>382</v>
      </c>
      <c r="AZ72" s="68" t="s">
        <v>66</v>
      </c>
      <c r="BA72" s="68" t="s">
        <v>66</v>
      </c>
    </row>
    <row r="73" spans="2:53" x14ac:dyDescent="0.25">
      <c r="B73" s="68">
        <v>2024</v>
      </c>
      <c r="C73" s="68">
        <v>891780111</v>
      </c>
      <c r="D73" s="69" t="s">
        <v>64</v>
      </c>
      <c r="E73" s="94" t="s">
        <v>381</v>
      </c>
      <c r="F73" s="91" t="s">
        <v>380</v>
      </c>
      <c r="G73" s="96">
        <v>0</v>
      </c>
      <c r="H73" s="67" t="s">
        <v>72</v>
      </c>
      <c r="I73" s="69" t="s">
        <v>65</v>
      </c>
      <c r="J73" s="93" t="s">
        <v>379</v>
      </c>
      <c r="K73" s="93">
        <v>13450000</v>
      </c>
      <c r="L73" s="68" t="s">
        <v>67</v>
      </c>
      <c r="M73" s="94" t="s">
        <v>378</v>
      </c>
      <c r="N73" s="133">
        <v>57433908</v>
      </c>
      <c r="O73" s="93">
        <v>1598</v>
      </c>
      <c r="P73" s="76">
        <v>45490</v>
      </c>
      <c r="Q73" s="93">
        <v>13450000</v>
      </c>
      <c r="R73" s="76">
        <v>45491</v>
      </c>
      <c r="S73" s="93">
        <v>13450000</v>
      </c>
      <c r="T73" s="67" t="s">
        <v>66</v>
      </c>
      <c r="U73" s="139">
        <v>7634885</v>
      </c>
      <c r="V73" s="94" t="s">
        <v>377</v>
      </c>
      <c r="W73" s="76">
        <v>45491</v>
      </c>
      <c r="X73" s="76">
        <v>45491</v>
      </c>
      <c r="Y73" s="78" t="s">
        <v>74</v>
      </c>
      <c r="Z73" s="78">
        <v>45641</v>
      </c>
      <c r="AA73" s="94">
        <f t="shared" si="10"/>
        <v>150</v>
      </c>
      <c r="AB73" s="93">
        <v>0</v>
      </c>
      <c r="AC73" s="93">
        <v>0</v>
      </c>
      <c r="AD73" s="93">
        <v>0</v>
      </c>
      <c r="AE73" s="76" t="s">
        <v>74</v>
      </c>
      <c r="AF73" s="94">
        <f t="shared" si="11"/>
        <v>0</v>
      </c>
      <c r="AG73" s="70">
        <v>0</v>
      </c>
      <c r="AH73" s="70">
        <v>0</v>
      </c>
      <c r="AI73" s="76" t="s">
        <v>74</v>
      </c>
      <c r="AJ73" s="67">
        <v>0</v>
      </c>
      <c r="AK73" s="76" t="s">
        <v>74</v>
      </c>
      <c r="AL73" s="76" t="s">
        <v>74</v>
      </c>
      <c r="AM73" s="94">
        <f t="shared" si="12"/>
        <v>0</v>
      </c>
      <c r="AN73" s="94">
        <f>+K73+AC73-AH73</f>
        <v>13450000</v>
      </c>
      <c r="AO73" s="67" t="s">
        <v>66</v>
      </c>
      <c r="AP73" s="93">
        <v>13450000</v>
      </c>
      <c r="AQ73" s="67" t="s">
        <v>94</v>
      </c>
      <c r="AR73" s="70">
        <v>0</v>
      </c>
      <c r="AS73" s="80" t="s">
        <v>74</v>
      </c>
      <c r="AT73" s="135">
        <v>6950000</v>
      </c>
      <c r="AU73" s="100">
        <f t="shared" si="13"/>
        <v>6500000</v>
      </c>
      <c r="AV73" s="101">
        <f t="shared" si="14"/>
        <v>0.51672862453531598</v>
      </c>
      <c r="AW73" s="80" t="s">
        <v>74</v>
      </c>
      <c r="AX73" s="67" t="s">
        <v>95</v>
      </c>
      <c r="AY73" s="136" t="s">
        <v>376</v>
      </c>
      <c r="AZ73" s="68" t="s">
        <v>66</v>
      </c>
      <c r="BA73" s="68" t="s">
        <v>66</v>
      </c>
    </row>
    <row r="74" spans="2:53" x14ac:dyDescent="0.25">
      <c r="B74" s="68">
        <v>2024</v>
      </c>
      <c r="C74" s="68">
        <v>891780111</v>
      </c>
      <c r="D74" s="69" t="s">
        <v>64</v>
      </c>
      <c r="E74" s="94" t="s">
        <v>375</v>
      </c>
      <c r="F74" s="91" t="s">
        <v>374</v>
      </c>
      <c r="G74" s="96">
        <v>0</v>
      </c>
      <c r="H74" s="67" t="s">
        <v>72</v>
      </c>
      <c r="I74" s="69" t="s">
        <v>65</v>
      </c>
      <c r="J74" s="93" t="s">
        <v>373</v>
      </c>
      <c r="K74" s="93">
        <v>11000000</v>
      </c>
      <c r="L74" s="68" t="s">
        <v>67</v>
      </c>
      <c r="M74" s="94" t="s">
        <v>372</v>
      </c>
      <c r="N74" s="133">
        <v>85450968</v>
      </c>
      <c r="O74" s="93">
        <v>1593</v>
      </c>
      <c r="P74" s="76">
        <v>45490</v>
      </c>
      <c r="Q74" s="93">
        <v>11000000</v>
      </c>
      <c r="R74" s="76">
        <v>45491</v>
      </c>
      <c r="S74" s="93">
        <v>11000000</v>
      </c>
      <c r="T74" s="67" t="s">
        <v>66</v>
      </c>
      <c r="U74" s="133">
        <v>36669977</v>
      </c>
      <c r="V74" s="94" t="s">
        <v>283</v>
      </c>
      <c r="W74" s="76">
        <v>45491</v>
      </c>
      <c r="X74" s="76">
        <v>45491</v>
      </c>
      <c r="Y74" s="78" t="s">
        <v>74</v>
      </c>
      <c r="Z74" s="78">
        <v>45641</v>
      </c>
      <c r="AA74" s="94">
        <f t="shared" si="10"/>
        <v>150</v>
      </c>
      <c r="AB74" s="93">
        <v>0</v>
      </c>
      <c r="AC74" s="93">
        <v>0</v>
      </c>
      <c r="AD74" s="93">
        <v>0</v>
      </c>
      <c r="AE74" s="76" t="s">
        <v>74</v>
      </c>
      <c r="AF74" s="94">
        <f t="shared" si="11"/>
        <v>0</v>
      </c>
      <c r="AG74" s="70">
        <v>0</v>
      </c>
      <c r="AH74" s="70">
        <v>0</v>
      </c>
      <c r="AI74" s="76" t="s">
        <v>74</v>
      </c>
      <c r="AJ74" s="67">
        <v>0</v>
      </c>
      <c r="AK74" s="76" t="s">
        <v>74</v>
      </c>
      <c r="AL74" s="76" t="s">
        <v>74</v>
      </c>
      <c r="AM74" s="94">
        <f t="shared" si="12"/>
        <v>0</v>
      </c>
      <c r="AN74" s="94">
        <f>+K74+AC74-AH74</f>
        <v>11000000</v>
      </c>
      <c r="AO74" s="67" t="s">
        <v>66</v>
      </c>
      <c r="AP74" s="93">
        <v>11000000</v>
      </c>
      <c r="AQ74" s="67" t="s">
        <v>94</v>
      </c>
      <c r="AR74" s="70">
        <v>0</v>
      </c>
      <c r="AS74" s="80" t="s">
        <v>74</v>
      </c>
      <c r="AT74" s="135">
        <v>5500000</v>
      </c>
      <c r="AU74" s="100">
        <f t="shared" si="13"/>
        <v>5500000</v>
      </c>
      <c r="AV74" s="101">
        <f t="shared" si="14"/>
        <v>0.5</v>
      </c>
      <c r="AW74" s="80" t="s">
        <v>74</v>
      </c>
      <c r="AX74" s="67" t="s">
        <v>95</v>
      </c>
      <c r="AY74" s="136" t="s">
        <v>371</v>
      </c>
      <c r="AZ74" s="68" t="s">
        <v>66</v>
      </c>
      <c r="BA74" s="68" t="s">
        <v>66</v>
      </c>
    </row>
    <row r="75" spans="2:53" x14ac:dyDescent="0.25">
      <c r="B75" s="68">
        <v>2024</v>
      </c>
      <c r="C75" s="68">
        <v>891780111</v>
      </c>
      <c r="D75" s="69" t="s">
        <v>64</v>
      </c>
      <c r="E75" s="94" t="s">
        <v>370</v>
      </c>
      <c r="F75" s="91" t="s">
        <v>369</v>
      </c>
      <c r="G75" s="96">
        <v>0</v>
      </c>
      <c r="H75" s="67" t="s">
        <v>72</v>
      </c>
      <c r="I75" s="69" t="s">
        <v>65</v>
      </c>
      <c r="J75" s="93" t="s">
        <v>368</v>
      </c>
      <c r="K75" s="93">
        <v>10000000</v>
      </c>
      <c r="L75" s="68" t="s">
        <v>67</v>
      </c>
      <c r="M75" s="94" t="s">
        <v>367</v>
      </c>
      <c r="N75" s="133">
        <v>1080021566</v>
      </c>
      <c r="O75" s="93">
        <v>1607</v>
      </c>
      <c r="P75" s="76">
        <v>45490</v>
      </c>
      <c r="Q75" s="93">
        <v>10000000</v>
      </c>
      <c r="R75" s="76">
        <v>45492</v>
      </c>
      <c r="S75" s="93">
        <v>10000000</v>
      </c>
      <c r="T75" s="67" t="s">
        <v>66</v>
      </c>
      <c r="U75" s="133">
        <v>1082900194</v>
      </c>
      <c r="V75" s="94" t="s">
        <v>228</v>
      </c>
      <c r="W75" s="76">
        <v>45492</v>
      </c>
      <c r="X75" s="76">
        <v>45492</v>
      </c>
      <c r="Y75" s="78" t="s">
        <v>74</v>
      </c>
      <c r="Z75" s="78">
        <v>45641</v>
      </c>
      <c r="AA75" s="94">
        <f t="shared" si="10"/>
        <v>149</v>
      </c>
      <c r="AB75" s="93">
        <v>0</v>
      </c>
      <c r="AC75" s="93">
        <v>0</v>
      </c>
      <c r="AD75" s="93">
        <v>0</v>
      </c>
      <c r="AE75" s="76" t="s">
        <v>74</v>
      </c>
      <c r="AF75" s="94">
        <f t="shared" si="11"/>
        <v>0</v>
      </c>
      <c r="AG75" s="70">
        <v>0</v>
      </c>
      <c r="AH75" s="70">
        <v>0</v>
      </c>
      <c r="AI75" s="76" t="s">
        <v>74</v>
      </c>
      <c r="AJ75" s="67">
        <v>0</v>
      </c>
      <c r="AK75" s="76" t="s">
        <v>74</v>
      </c>
      <c r="AL75" s="76" t="s">
        <v>74</v>
      </c>
      <c r="AM75" s="94">
        <f t="shared" si="12"/>
        <v>0</v>
      </c>
      <c r="AN75" s="94">
        <f>+K75+AC75-AH75</f>
        <v>10000000</v>
      </c>
      <c r="AO75" s="67" t="s">
        <v>66</v>
      </c>
      <c r="AP75" s="93">
        <v>10000000</v>
      </c>
      <c r="AQ75" s="67" t="s">
        <v>94</v>
      </c>
      <c r="AR75" s="70">
        <v>0</v>
      </c>
      <c r="AS75" s="80" t="s">
        <v>74</v>
      </c>
      <c r="AT75" s="135">
        <v>5000000</v>
      </c>
      <c r="AU75" s="100">
        <f t="shared" si="13"/>
        <v>5000000</v>
      </c>
      <c r="AV75" s="101">
        <f t="shared" si="14"/>
        <v>0.5</v>
      </c>
      <c r="AW75" s="80" t="s">
        <v>74</v>
      </c>
      <c r="AX75" s="67" t="s">
        <v>95</v>
      </c>
      <c r="AY75" s="136" t="s">
        <v>366</v>
      </c>
      <c r="AZ75" s="68" t="s">
        <v>66</v>
      </c>
      <c r="BA75" s="68" t="s">
        <v>66</v>
      </c>
    </row>
    <row r="76" spans="2:53" x14ac:dyDescent="0.25">
      <c r="B76" s="68">
        <v>2024</v>
      </c>
      <c r="C76" s="68">
        <v>891780111</v>
      </c>
      <c r="D76" s="69" t="s">
        <v>64</v>
      </c>
      <c r="E76" s="94" t="s">
        <v>365</v>
      </c>
      <c r="F76" s="91" t="s">
        <v>364</v>
      </c>
      <c r="G76" s="96">
        <v>0</v>
      </c>
      <c r="H76" s="67" t="s">
        <v>72</v>
      </c>
      <c r="I76" s="69" t="s">
        <v>65</v>
      </c>
      <c r="J76" s="93" t="s">
        <v>363</v>
      </c>
      <c r="K76" s="93">
        <v>11000000</v>
      </c>
      <c r="L76" s="68" t="s">
        <v>67</v>
      </c>
      <c r="M76" s="94" t="s">
        <v>362</v>
      </c>
      <c r="N76" s="133">
        <v>1083569978</v>
      </c>
      <c r="O76" s="93">
        <v>1592</v>
      </c>
      <c r="P76" s="76">
        <v>45490</v>
      </c>
      <c r="Q76" s="93">
        <v>11000000</v>
      </c>
      <c r="R76" s="76">
        <v>45492</v>
      </c>
      <c r="S76" s="93">
        <v>11000000</v>
      </c>
      <c r="T76" s="67" t="s">
        <v>66</v>
      </c>
      <c r="U76" s="133">
        <v>1082900194</v>
      </c>
      <c r="V76" s="94" t="s">
        <v>228</v>
      </c>
      <c r="W76" s="76">
        <v>45492</v>
      </c>
      <c r="X76" s="76">
        <v>45492</v>
      </c>
      <c r="Y76" s="78" t="s">
        <v>74</v>
      </c>
      <c r="Z76" s="78">
        <v>45641</v>
      </c>
      <c r="AA76" s="94">
        <f t="shared" si="10"/>
        <v>149</v>
      </c>
      <c r="AB76" s="93">
        <v>0</v>
      </c>
      <c r="AC76" s="93">
        <v>0</v>
      </c>
      <c r="AD76" s="93">
        <v>0</v>
      </c>
      <c r="AE76" s="76" t="s">
        <v>74</v>
      </c>
      <c r="AF76" s="94">
        <f t="shared" si="11"/>
        <v>0</v>
      </c>
      <c r="AG76" s="70">
        <v>0</v>
      </c>
      <c r="AH76" s="70">
        <v>0</v>
      </c>
      <c r="AI76" s="76" t="s">
        <v>74</v>
      </c>
      <c r="AJ76" s="67">
        <v>0</v>
      </c>
      <c r="AK76" s="76" t="s">
        <v>74</v>
      </c>
      <c r="AL76" s="76" t="s">
        <v>74</v>
      </c>
      <c r="AM76" s="94">
        <f t="shared" si="12"/>
        <v>0</v>
      </c>
      <c r="AN76" s="94">
        <f>+K76+AC76-AH76</f>
        <v>11000000</v>
      </c>
      <c r="AO76" s="67" t="s">
        <v>66</v>
      </c>
      <c r="AP76" s="93">
        <v>11000000</v>
      </c>
      <c r="AQ76" s="67" t="s">
        <v>94</v>
      </c>
      <c r="AR76" s="70">
        <v>0</v>
      </c>
      <c r="AS76" s="80" t="s">
        <v>74</v>
      </c>
      <c r="AT76" s="135">
        <v>5500000</v>
      </c>
      <c r="AU76" s="100">
        <f t="shared" si="13"/>
        <v>5500000</v>
      </c>
      <c r="AV76" s="101">
        <f t="shared" si="14"/>
        <v>0.5</v>
      </c>
      <c r="AW76" s="80" t="s">
        <v>74</v>
      </c>
      <c r="AX76" s="67" t="s">
        <v>95</v>
      </c>
      <c r="AY76" s="136" t="s">
        <v>361</v>
      </c>
      <c r="AZ76" s="68" t="s">
        <v>66</v>
      </c>
      <c r="BA76" s="68" t="s">
        <v>66</v>
      </c>
    </row>
    <row r="77" spans="2:53" x14ac:dyDescent="0.25">
      <c r="B77" s="68">
        <v>2024</v>
      </c>
      <c r="C77" s="68">
        <v>891780111</v>
      </c>
      <c r="D77" s="69" t="s">
        <v>64</v>
      </c>
      <c r="E77" s="94" t="s">
        <v>360</v>
      </c>
      <c r="F77" s="91" t="s">
        <v>359</v>
      </c>
      <c r="G77" s="96">
        <v>0</v>
      </c>
      <c r="H77" s="67" t="s">
        <v>72</v>
      </c>
      <c r="I77" s="69" t="s">
        <v>65</v>
      </c>
      <c r="J77" s="93" t="s">
        <v>358</v>
      </c>
      <c r="K77" s="93">
        <v>11500000</v>
      </c>
      <c r="L77" s="68" t="s">
        <v>67</v>
      </c>
      <c r="M77" s="94" t="s">
        <v>357</v>
      </c>
      <c r="N77" s="133">
        <v>85150568</v>
      </c>
      <c r="O77" s="93">
        <v>1590</v>
      </c>
      <c r="P77" s="76">
        <v>45490</v>
      </c>
      <c r="Q77" s="93">
        <v>11500000</v>
      </c>
      <c r="R77" s="76">
        <v>45492</v>
      </c>
      <c r="S77" s="93">
        <v>11500000</v>
      </c>
      <c r="T77" s="67" t="s">
        <v>66</v>
      </c>
      <c r="U77" s="133">
        <v>84457116</v>
      </c>
      <c r="V77" s="94" t="s">
        <v>356</v>
      </c>
      <c r="W77" s="76">
        <v>45492</v>
      </c>
      <c r="X77" s="76">
        <v>45492</v>
      </c>
      <c r="Y77" s="78" t="s">
        <v>74</v>
      </c>
      <c r="Z77" s="78">
        <v>45641</v>
      </c>
      <c r="AA77" s="94">
        <f t="shared" si="10"/>
        <v>149</v>
      </c>
      <c r="AB77" s="93">
        <v>0</v>
      </c>
      <c r="AC77" s="93">
        <v>0</v>
      </c>
      <c r="AD77" s="93">
        <v>0</v>
      </c>
      <c r="AE77" s="76" t="s">
        <v>74</v>
      </c>
      <c r="AF77" s="94">
        <f t="shared" si="11"/>
        <v>0</v>
      </c>
      <c r="AG77" s="70">
        <v>0</v>
      </c>
      <c r="AH77" s="70">
        <v>0</v>
      </c>
      <c r="AI77" s="76" t="s">
        <v>74</v>
      </c>
      <c r="AJ77" s="67">
        <v>0</v>
      </c>
      <c r="AK77" s="76" t="s">
        <v>74</v>
      </c>
      <c r="AL77" s="76" t="s">
        <v>74</v>
      </c>
      <c r="AM77" s="94">
        <f t="shared" si="12"/>
        <v>0</v>
      </c>
      <c r="AN77" s="94">
        <f>+K77+AC77-AH77</f>
        <v>11500000</v>
      </c>
      <c r="AO77" s="67" t="s">
        <v>66</v>
      </c>
      <c r="AP77" s="93">
        <v>11500000</v>
      </c>
      <c r="AQ77" s="67" t="s">
        <v>94</v>
      </c>
      <c r="AR77" s="70">
        <v>0</v>
      </c>
      <c r="AS77" s="80" t="s">
        <v>74</v>
      </c>
      <c r="AT77" s="135">
        <v>5750000</v>
      </c>
      <c r="AU77" s="100">
        <f t="shared" si="13"/>
        <v>5750000</v>
      </c>
      <c r="AV77" s="101">
        <f t="shared" si="14"/>
        <v>0.5</v>
      </c>
      <c r="AW77" s="80" t="s">
        <v>74</v>
      </c>
      <c r="AX77" s="67" t="s">
        <v>95</v>
      </c>
      <c r="AY77" s="136" t="s">
        <v>355</v>
      </c>
      <c r="AZ77" s="68" t="s">
        <v>66</v>
      </c>
      <c r="BA77" s="68" t="s">
        <v>66</v>
      </c>
    </row>
    <row r="78" spans="2:53" x14ac:dyDescent="0.25">
      <c r="B78" s="68">
        <v>2024</v>
      </c>
      <c r="C78" s="68">
        <v>891780111</v>
      </c>
      <c r="D78" s="69" t="s">
        <v>64</v>
      </c>
      <c r="E78" s="94" t="s">
        <v>354</v>
      </c>
      <c r="F78" s="91" t="s">
        <v>353</v>
      </c>
      <c r="G78" s="96">
        <v>0</v>
      </c>
      <c r="H78" s="67" t="s">
        <v>72</v>
      </c>
      <c r="I78" s="69" t="s">
        <v>65</v>
      </c>
      <c r="J78" s="93" t="s">
        <v>352</v>
      </c>
      <c r="K78" s="93">
        <v>11500000</v>
      </c>
      <c r="L78" s="68" t="s">
        <v>67</v>
      </c>
      <c r="M78" s="94" t="s">
        <v>351</v>
      </c>
      <c r="N78" s="133">
        <v>1082981040</v>
      </c>
      <c r="O78" s="93">
        <v>1595</v>
      </c>
      <c r="P78" s="76">
        <v>45490</v>
      </c>
      <c r="Q78" s="93">
        <v>11500000</v>
      </c>
      <c r="R78" s="76">
        <v>45492</v>
      </c>
      <c r="S78" s="93">
        <v>11500000</v>
      </c>
      <c r="T78" s="67" t="s">
        <v>66</v>
      </c>
      <c r="U78" s="133">
        <v>36564357</v>
      </c>
      <c r="V78" s="94" t="s">
        <v>266</v>
      </c>
      <c r="W78" s="76">
        <v>45492</v>
      </c>
      <c r="X78" s="76">
        <v>45492</v>
      </c>
      <c r="Y78" s="78" t="s">
        <v>74</v>
      </c>
      <c r="Z78" s="78">
        <v>45641</v>
      </c>
      <c r="AA78" s="94">
        <f t="shared" si="10"/>
        <v>149</v>
      </c>
      <c r="AB78" s="93">
        <v>0</v>
      </c>
      <c r="AC78" s="93">
        <v>0</v>
      </c>
      <c r="AD78" s="93">
        <v>0</v>
      </c>
      <c r="AE78" s="76" t="s">
        <v>74</v>
      </c>
      <c r="AF78" s="94">
        <f t="shared" si="11"/>
        <v>0</v>
      </c>
      <c r="AG78" s="70">
        <v>0</v>
      </c>
      <c r="AH78" s="70">
        <v>0</v>
      </c>
      <c r="AI78" s="76" t="s">
        <v>74</v>
      </c>
      <c r="AJ78" s="67">
        <v>0</v>
      </c>
      <c r="AK78" s="76" t="s">
        <v>74</v>
      </c>
      <c r="AL78" s="76" t="s">
        <v>74</v>
      </c>
      <c r="AM78" s="94">
        <f t="shared" si="12"/>
        <v>0</v>
      </c>
      <c r="AN78" s="94">
        <f>+K78+AC78-AH78</f>
        <v>11500000</v>
      </c>
      <c r="AO78" s="67" t="s">
        <v>66</v>
      </c>
      <c r="AP78" s="93">
        <v>11500000</v>
      </c>
      <c r="AQ78" s="67" t="s">
        <v>94</v>
      </c>
      <c r="AR78" s="70">
        <v>0</v>
      </c>
      <c r="AS78" s="80" t="s">
        <v>74</v>
      </c>
      <c r="AT78" s="135">
        <v>3450000</v>
      </c>
      <c r="AU78" s="100">
        <f t="shared" si="13"/>
        <v>8050000</v>
      </c>
      <c r="AV78" s="101">
        <f t="shared" si="14"/>
        <v>0.3</v>
      </c>
      <c r="AW78" s="80" t="s">
        <v>74</v>
      </c>
      <c r="AX78" s="67" t="s">
        <v>95</v>
      </c>
      <c r="AY78" s="136" t="s">
        <v>350</v>
      </c>
      <c r="AZ78" s="68" t="s">
        <v>66</v>
      </c>
      <c r="BA78" s="68" t="s">
        <v>66</v>
      </c>
    </row>
    <row r="79" spans="2:53" x14ac:dyDescent="0.25">
      <c r="B79" s="68">
        <v>2024</v>
      </c>
      <c r="C79" s="68">
        <v>891780111</v>
      </c>
      <c r="D79" s="69" t="s">
        <v>64</v>
      </c>
      <c r="E79" s="94" t="s">
        <v>349</v>
      </c>
      <c r="F79" s="91" t="s">
        <v>348</v>
      </c>
      <c r="G79" s="96">
        <v>0</v>
      </c>
      <c r="H79" s="67" t="s">
        <v>72</v>
      </c>
      <c r="I79" s="69" t="s">
        <v>65</v>
      </c>
      <c r="J79" s="93" t="s">
        <v>347</v>
      </c>
      <c r="K79" s="93">
        <v>12000000</v>
      </c>
      <c r="L79" s="68" t="s">
        <v>67</v>
      </c>
      <c r="M79" s="94" t="s">
        <v>346</v>
      </c>
      <c r="N79" s="140">
        <v>57464026</v>
      </c>
      <c r="O79" s="93">
        <v>1603</v>
      </c>
      <c r="P79" s="76">
        <v>45490</v>
      </c>
      <c r="Q79" s="93">
        <v>12000000</v>
      </c>
      <c r="R79" s="76">
        <v>45492</v>
      </c>
      <c r="S79" s="93">
        <v>12000000</v>
      </c>
      <c r="T79" s="67" t="s">
        <v>66</v>
      </c>
      <c r="U79" s="139">
        <v>1045725304</v>
      </c>
      <c r="V79" s="138" t="s">
        <v>345</v>
      </c>
      <c r="W79" s="76">
        <v>45492</v>
      </c>
      <c r="X79" s="76">
        <v>45492</v>
      </c>
      <c r="Y79" s="78" t="s">
        <v>74</v>
      </c>
      <c r="Z79" s="78">
        <v>45641</v>
      </c>
      <c r="AA79" s="94">
        <f t="shared" si="10"/>
        <v>149</v>
      </c>
      <c r="AB79" s="93">
        <v>0</v>
      </c>
      <c r="AC79" s="93">
        <v>0</v>
      </c>
      <c r="AD79" s="93">
        <v>0</v>
      </c>
      <c r="AE79" s="76" t="s">
        <v>74</v>
      </c>
      <c r="AF79" s="94">
        <f t="shared" si="11"/>
        <v>0</v>
      </c>
      <c r="AG79" s="70">
        <v>0</v>
      </c>
      <c r="AH79" s="70">
        <v>0</v>
      </c>
      <c r="AI79" s="76" t="s">
        <v>74</v>
      </c>
      <c r="AJ79" s="67">
        <v>0</v>
      </c>
      <c r="AK79" s="76" t="s">
        <v>74</v>
      </c>
      <c r="AL79" s="76" t="s">
        <v>74</v>
      </c>
      <c r="AM79" s="94">
        <f t="shared" si="12"/>
        <v>0</v>
      </c>
      <c r="AN79" s="94">
        <f>+K79+AC79-AH79</f>
        <v>12000000</v>
      </c>
      <c r="AO79" s="67" t="s">
        <v>66</v>
      </c>
      <c r="AP79" s="93">
        <v>12000000</v>
      </c>
      <c r="AQ79" s="67" t="s">
        <v>94</v>
      </c>
      <c r="AR79" s="70">
        <v>0</v>
      </c>
      <c r="AS79" s="80" t="s">
        <v>74</v>
      </c>
      <c r="AT79" s="135">
        <v>6000000</v>
      </c>
      <c r="AU79" s="100">
        <f t="shared" si="13"/>
        <v>6000000</v>
      </c>
      <c r="AV79" s="101">
        <f t="shared" si="14"/>
        <v>0.5</v>
      </c>
      <c r="AW79" s="80" t="s">
        <v>74</v>
      </c>
      <c r="AX79" s="67" t="s">
        <v>95</v>
      </c>
      <c r="AY79" s="136" t="s">
        <v>344</v>
      </c>
      <c r="AZ79" s="68" t="s">
        <v>66</v>
      </c>
      <c r="BA79" s="68" t="s">
        <v>66</v>
      </c>
    </row>
    <row r="80" spans="2:53" x14ac:dyDescent="0.25">
      <c r="B80" s="68">
        <v>2024</v>
      </c>
      <c r="C80" s="68">
        <v>891780111</v>
      </c>
      <c r="D80" s="69" t="s">
        <v>64</v>
      </c>
      <c r="E80" s="94" t="s">
        <v>343</v>
      </c>
      <c r="F80" s="91" t="s">
        <v>342</v>
      </c>
      <c r="G80" s="96">
        <v>0</v>
      </c>
      <c r="H80" s="67" t="s">
        <v>72</v>
      </c>
      <c r="I80" s="69" t="s">
        <v>65</v>
      </c>
      <c r="J80" s="93" t="s">
        <v>341</v>
      </c>
      <c r="K80" s="93">
        <v>14000000</v>
      </c>
      <c r="L80" s="68" t="s">
        <v>67</v>
      </c>
      <c r="M80" s="94" t="s">
        <v>340</v>
      </c>
      <c r="N80" s="133">
        <v>36552616</v>
      </c>
      <c r="O80" s="93">
        <v>1611</v>
      </c>
      <c r="P80" s="76">
        <v>45490</v>
      </c>
      <c r="Q80" s="93">
        <v>14000000</v>
      </c>
      <c r="R80" s="76">
        <v>45495</v>
      </c>
      <c r="S80" s="93">
        <v>14000000</v>
      </c>
      <c r="T80" s="67" t="s">
        <v>66</v>
      </c>
      <c r="U80" s="133">
        <v>7634903</v>
      </c>
      <c r="V80" s="94" t="s">
        <v>256</v>
      </c>
      <c r="W80" s="76">
        <v>45495</v>
      </c>
      <c r="X80" s="76">
        <v>45495</v>
      </c>
      <c r="Y80" s="78" t="s">
        <v>74</v>
      </c>
      <c r="Z80" s="78">
        <v>45641</v>
      </c>
      <c r="AA80" s="94">
        <f t="shared" si="10"/>
        <v>146</v>
      </c>
      <c r="AB80" s="93">
        <v>0</v>
      </c>
      <c r="AC80" s="93">
        <v>0</v>
      </c>
      <c r="AD80" s="93">
        <v>0</v>
      </c>
      <c r="AE80" s="76" t="s">
        <v>74</v>
      </c>
      <c r="AF80" s="94">
        <f t="shared" si="11"/>
        <v>0</v>
      </c>
      <c r="AG80" s="70">
        <v>0</v>
      </c>
      <c r="AH80" s="70">
        <v>0</v>
      </c>
      <c r="AI80" s="76" t="s">
        <v>74</v>
      </c>
      <c r="AJ80" s="67">
        <v>0</v>
      </c>
      <c r="AK80" s="76" t="s">
        <v>74</v>
      </c>
      <c r="AL80" s="76" t="s">
        <v>74</v>
      </c>
      <c r="AM80" s="94">
        <f t="shared" si="12"/>
        <v>0</v>
      </c>
      <c r="AN80" s="94">
        <f>+K80+AC80-AH80</f>
        <v>14000000</v>
      </c>
      <c r="AO80" s="67" t="s">
        <v>66</v>
      </c>
      <c r="AP80" s="93">
        <v>14000000</v>
      </c>
      <c r="AQ80" s="67" t="s">
        <v>94</v>
      </c>
      <c r="AR80" s="70">
        <v>0</v>
      </c>
      <c r="AS80" s="80" t="s">
        <v>74</v>
      </c>
      <c r="AT80" s="135">
        <v>7000000</v>
      </c>
      <c r="AU80" s="100">
        <f t="shared" si="13"/>
        <v>7000000</v>
      </c>
      <c r="AV80" s="101">
        <f t="shared" si="14"/>
        <v>0.5</v>
      </c>
      <c r="AW80" s="80" t="s">
        <v>74</v>
      </c>
      <c r="AX80" s="67" t="s">
        <v>95</v>
      </c>
      <c r="AY80" s="136" t="s">
        <v>339</v>
      </c>
      <c r="AZ80" s="68" t="s">
        <v>66</v>
      </c>
      <c r="BA80" s="68" t="s">
        <v>66</v>
      </c>
    </row>
    <row r="81" spans="2:53" ht="16.899999999999999" customHeight="1" x14ac:dyDescent="0.25">
      <c r="B81" s="68">
        <v>2024</v>
      </c>
      <c r="C81" s="68">
        <v>891780111</v>
      </c>
      <c r="D81" s="69" t="s">
        <v>64</v>
      </c>
      <c r="E81" s="94" t="s">
        <v>338</v>
      </c>
      <c r="F81" s="91" t="s">
        <v>337</v>
      </c>
      <c r="G81" s="96">
        <v>0</v>
      </c>
      <c r="H81" s="67" t="s">
        <v>72</v>
      </c>
      <c r="I81" s="69" t="s">
        <v>65</v>
      </c>
      <c r="J81" s="93" t="s">
        <v>336</v>
      </c>
      <c r="K81" s="93">
        <v>12500000</v>
      </c>
      <c r="L81" s="68" t="s">
        <v>67</v>
      </c>
      <c r="M81" s="94" t="s">
        <v>335</v>
      </c>
      <c r="N81" s="133">
        <v>1083041701</v>
      </c>
      <c r="O81" s="93">
        <v>1605</v>
      </c>
      <c r="P81" s="76">
        <v>45490</v>
      </c>
      <c r="Q81" s="93">
        <v>12500000</v>
      </c>
      <c r="R81" s="76">
        <v>45495</v>
      </c>
      <c r="S81" s="93">
        <v>12500000</v>
      </c>
      <c r="T81" s="67" t="s">
        <v>66</v>
      </c>
      <c r="U81" s="133">
        <v>12561250</v>
      </c>
      <c r="V81" s="133" t="s">
        <v>272</v>
      </c>
      <c r="W81" s="76">
        <v>45495</v>
      </c>
      <c r="X81" s="76">
        <v>45495</v>
      </c>
      <c r="Y81" s="78" t="s">
        <v>74</v>
      </c>
      <c r="Z81" s="78">
        <v>45641</v>
      </c>
      <c r="AA81" s="94">
        <f t="shared" si="10"/>
        <v>146</v>
      </c>
      <c r="AB81" s="93">
        <v>0</v>
      </c>
      <c r="AC81" s="93">
        <v>0</v>
      </c>
      <c r="AD81" s="93">
        <v>0</v>
      </c>
      <c r="AE81" s="76" t="s">
        <v>74</v>
      </c>
      <c r="AF81" s="94">
        <f t="shared" si="11"/>
        <v>0</v>
      </c>
      <c r="AG81" s="70">
        <v>0</v>
      </c>
      <c r="AH81" s="70">
        <v>0</v>
      </c>
      <c r="AI81" s="76" t="s">
        <v>74</v>
      </c>
      <c r="AJ81" s="67">
        <v>0</v>
      </c>
      <c r="AK81" s="76" t="s">
        <v>74</v>
      </c>
      <c r="AL81" s="76" t="s">
        <v>74</v>
      </c>
      <c r="AM81" s="94">
        <f t="shared" si="12"/>
        <v>0</v>
      </c>
      <c r="AN81" s="94">
        <f>+K81+AC81-AH81</f>
        <v>12500000</v>
      </c>
      <c r="AO81" s="67" t="s">
        <v>66</v>
      </c>
      <c r="AP81" s="93">
        <v>12500000</v>
      </c>
      <c r="AQ81" s="67" t="s">
        <v>94</v>
      </c>
      <c r="AR81" s="70">
        <v>0</v>
      </c>
      <c r="AS81" s="80" t="s">
        <v>74</v>
      </c>
      <c r="AT81" s="135">
        <v>6250000</v>
      </c>
      <c r="AU81" s="100">
        <f t="shared" si="13"/>
        <v>6250000</v>
      </c>
      <c r="AV81" s="101">
        <f t="shared" si="14"/>
        <v>0.5</v>
      </c>
      <c r="AW81" s="80" t="s">
        <v>74</v>
      </c>
      <c r="AX81" s="67" t="s">
        <v>95</v>
      </c>
      <c r="AY81" s="136" t="s">
        <v>334</v>
      </c>
      <c r="AZ81" s="68" t="s">
        <v>66</v>
      </c>
      <c r="BA81" s="68" t="s">
        <v>66</v>
      </c>
    </row>
    <row r="82" spans="2:53" x14ac:dyDescent="0.25">
      <c r="B82" s="68">
        <v>2024</v>
      </c>
      <c r="C82" s="68">
        <v>891780111</v>
      </c>
      <c r="D82" s="69" t="s">
        <v>64</v>
      </c>
      <c r="E82" s="94" t="s">
        <v>333</v>
      </c>
      <c r="F82" s="91" t="s">
        <v>332</v>
      </c>
      <c r="G82" s="96">
        <v>0</v>
      </c>
      <c r="H82" s="67" t="s">
        <v>72</v>
      </c>
      <c r="I82" s="69" t="s">
        <v>65</v>
      </c>
      <c r="J82" s="93" t="s">
        <v>331</v>
      </c>
      <c r="K82" s="93">
        <v>13500000</v>
      </c>
      <c r="L82" s="68" t="s">
        <v>67</v>
      </c>
      <c r="M82" s="94" t="s">
        <v>330</v>
      </c>
      <c r="N82" s="133">
        <v>1129567153</v>
      </c>
      <c r="O82" s="93">
        <v>1610</v>
      </c>
      <c r="P82" s="76">
        <v>45490</v>
      </c>
      <c r="Q82" s="93">
        <v>13500000</v>
      </c>
      <c r="R82" s="76">
        <v>45495</v>
      </c>
      <c r="S82" s="93">
        <v>13500000</v>
      </c>
      <c r="T82" s="67" t="s">
        <v>66</v>
      </c>
      <c r="U82" s="133">
        <v>7634903</v>
      </c>
      <c r="V82" s="94" t="s">
        <v>256</v>
      </c>
      <c r="W82" s="76">
        <v>45495</v>
      </c>
      <c r="X82" s="76">
        <v>45495</v>
      </c>
      <c r="Y82" s="78" t="s">
        <v>74</v>
      </c>
      <c r="Z82" s="78">
        <v>45641</v>
      </c>
      <c r="AA82" s="94">
        <f t="shared" si="10"/>
        <v>146</v>
      </c>
      <c r="AB82" s="93">
        <v>0</v>
      </c>
      <c r="AC82" s="93">
        <v>0</v>
      </c>
      <c r="AD82" s="93">
        <v>0</v>
      </c>
      <c r="AE82" s="76" t="s">
        <v>74</v>
      </c>
      <c r="AF82" s="94">
        <f t="shared" si="11"/>
        <v>0</v>
      </c>
      <c r="AG82" s="70">
        <v>0</v>
      </c>
      <c r="AH82" s="70">
        <v>0</v>
      </c>
      <c r="AI82" s="76" t="s">
        <v>74</v>
      </c>
      <c r="AJ82" s="67">
        <v>0</v>
      </c>
      <c r="AK82" s="76" t="s">
        <v>74</v>
      </c>
      <c r="AL82" s="76" t="s">
        <v>74</v>
      </c>
      <c r="AM82" s="94">
        <f t="shared" si="12"/>
        <v>0</v>
      </c>
      <c r="AN82" s="94">
        <f>+K82+AC82-AH82</f>
        <v>13500000</v>
      </c>
      <c r="AO82" s="67" t="s">
        <v>66</v>
      </c>
      <c r="AP82" s="93">
        <v>13500000</v>
      </c>
      <c r="AQ82" s="67" t="s">
        <v>94</v>
      </c>
      <c r="AR82" s="70">
        <v>0</v>
      </c>
      <c r="AS82" s="80" t="s">
        <v>74</v>
      </c>
      <c r="AT82" s="135">
        <v>6750000</v>
      </c>
      <c r="AU82" s="100">
        <f t="shared" si="13"/>
        <v>6750000</v>
      </c>
      <c r="AV82" s="101">
        <f t="shared" si="14"/>
        <v>0.5</v>
      </c>
      <c r="AW82" s="80" t="s">
        <v>74</v>
      </c>
      <c r="AX82" s="67" t="s">
        <v>95</v>
      </c>
      <c r="AY82" s="136" t="s">
        <v>329</v>
      </c>
      <c r="AZ82" s="68" t="s">
        <v>66</v>
      </c>
      <c r="BA82" s="68" t="s">
        <v>66</v>
      </c>
    </row>
    <row r="83" spans="2:53" x14ac:dyDescent="0.25">
      <c r="B83" s="68">
        <v>2024</v>
      </c>
      <c r="C83" s="68">
        <v>891780111</v>
      </c>
      <c r="D83" s="69" t="s">
        <v>64</v>
      </c>
      <c r="E83" s="94" t="s">
        <v>328</v>
      </c>
      <c r="F83" s="91" t="s">
        <v>327</v>
      </c>
      <c r="G83" s="96">
        <v>0</v>
      </c>
      <c r="H83" s="67" t="s">
        <v>72</v>
      </c>
      <c r="I83" s="69" t="s">
        <v>65</v>
      </c>
      <c r="J83" s="93" t="s">
        <v>326</v>
      </c>
      <c r="K83" s="93">
        <v>12000000</v>
      </c>
      <c r="L83" s="68" t="s">
        <v>67</v>
      </c>
      <c r="M83" s="94" t="s">
        <v>325</v>
      </c>
      <c r="N83" s="133">
        <v>57423259</v>
      </c>
      <c r="O83" s="93">
        <v>1591</v>
      </c>
      <c r="P83" s="76">
        <v>45490</v>
      </c>
      <c r="Q83" s="93">
        <v>12000000</v>
      </c>
      <c r="R83" s="76">
        <v>45506</v>
      </c>
      <c r="S83" s="93">
        <v>12000000</v>
      </c>
      <c r="T83" s="67" t="s">
        <v>66</v>
      </c>
      <c r="U83" s="133">
        <v>1098669877</v>
      </c>
      <c r="V83" s="94" t="s">
        <v>289</v>
      </c>
      <c r="W83" s="76">
        <v>45506</v>
      </c>
      <c r="X83" s="76">
        <v>45506</v>
      </c>
      <c r="Y83" s="78" t="s">
        <v>74</v>
      </c>
      <c r="Z83" s="78">
        <v>45641</v>
      </c>
      <c r="AA83" s="94">
        <f t="shared" si="10"/>
        <v>135</v>
      </c>
      <c r="AB83" s="93">
        <v>0</v>
      </c>
      <c r="AC83" s="93">
        <v>0</v>
      </c>
      <c r="AD83" s="93">
        <v>0</v>
      </c>
      <c r="AE83" s="76" t="s">
        <v>74</v>
      </c>
      <c r="AF83" s="94">
        <f t="shared" si="11"/>
        <v>0</v>
      </c>
      <c r="AG83" s="70">
        <v>0</v>
      </c>
      <c r="AH83" s="70">
        <v>0</v>
      </c>
      <c r="AI83" s="76" t="s">
        <v>74</v>
      </c>
      <c r="AJ83" s="67">
        <v>0</v>
      </c>
      <c r="AK83" s="76" t="s">
        <v>74</v>
      </c>
      <c r="AL83" s="76" t="s">
        <v>74</v>
      </c>
      <c r="AM83" s="94">
        <f t="shared" si="12"/>
        <v>0</v>
      </c>
      <c r="AN83" s="94">
        <f>+K83+AC83-AH83</f>
        <v>12000000</v>
      </c>
      <c r="AO83" s="67" t="s">
        <v>66</v>
      </c>
      <c r="AP83" s="93">
        <v>12000000</v>
      </c>
      <c r="AQ83" s="67" t="s">
        <v>94</v>
      </c>
      <c r="AR83" s="70">
        <v>0</v>
      </c>
      <c r="AS83" s="80" t="s">
        <v>74</v>
      </c>
      <c r="AT83" s="135">
        <v>6000000</v>
      </c>
      <c r="AU83" s="100">
        <f t="shared" si="13"/>
        <v>6000000</v>
      </c>
      <c r="AV83" s="101">
        <f t="shared" si="14"/>
        <v>0.5</v>
      </c>
      <c r="AW83" s="80" t="s">
        <v>74</v>
      </c>
      <c r="AX83" s="67" t="s">
        <v>95</v>
      </c>
      <c r="AY83" s="136" t="s">
        <v>324</v>
      </c>
      <c r="AZ83" s="68" t="s">
        <v>66</v>
      </c>
      <c r="BA83" s="68" t="s">
        <v>66</v>
      </c>
    </row>
    <row r="84" spans="2:53" x14ac:dyDescent="0.25">
      <c r="B84" s="68">
        <v>2024</v>
      </c>
      <c r="C84" s="68">
        <v>891780111</v>
      </c>
      <c r="D84" s="69" t="s">
        <v>64</v>
      </c>
      <c r="E84" s="94" t="s">
        <v>323</v>
      </c>
      <c r="F84" s="91" t="s">
        <v>322</v>
      </c>
      <c r="G84" s="96">
        <v>0</v>
      </c>
      <c r="H84" s="67" t="s">
        <v>72</v>
      </c>
      <c r="I84" s="69" t="s">
        <v>65</v>
      </c>
      <c r="J84" s="93" t="s">
        <v>321</v>
      </c>
      <c r="K84" s="93">
        <v>10000000</v>
      </c>
      <c r="L84" s="68" t="s">
        <v>67</v>
      </c>
      <c r="M84" s="94" t="s">
        <v>320</v>
      </c>
      <c r="N84" s="133">
        <v>1082898550</v>
      </c>
      <c r="O84" s="93">
        <v>1606</v>
      </c>
      <c r="P84" s="76">
        <v>45490</v>
      </c>
      <c r="Q84" s="93">
        <v>10000000</v>
      </c>
      <c r="R84" s="76">
        <v>45506</v>
      </c>
      <c r="S84" s="93">
        <v>12000000</v>
      </c>
      <c r="T84" s="67" t="s">
        <v>66</v>
      </c>
      <c r="U84" s="133">
        <v>36669977</v>
      </c>
      <c r="V84" s="94" t="s">
        <v>283</v>
      </c>
      <c r="W84" s="76">
        <v>45506</v>
      </c>
      <c r="X84" s="76">
        <v>45506</v>
      </c>
      <c r="Y84" s="78" t="s">
        <v>74</v>
      </c>
      <c r="Z84" s="78">
        <v>45641</v>
      </c>
      <c r="AA84" s="94">
        <f t="shared" si="10"/>
        <v>135</v>
      </c>
      <c r="AB84" s="93">
        <v>0</v>
      </c>
      <c r="AC84" s="93">
        <v>0</v>
      </c>
      <c r="AD84" s="93">
        <v>0</v>
      </c>
      <c r="AE84" s="76" t="s">
        <v>74</v>
      </c>
      <c r="AF84" s="94">
        <f t="shared" si="11"/>
        <v>0</v>
      </c>
      <c r="AG84" s="70">
        <v>0</v>
      </c>
      <c r="AH84" s="70">
        <v>0</v>
      </c>
      <c r="AI84" s="76" t="s">
        <v>74</v>
      </c>
      <c r="AJ84" s="67">
        <v>0</v>
      </c>
      <c r="AK84" s="76" t="s">
        <v>74</v>
      </c>
      <c r="AL84" s="76" t="s">
        <v>74</v>
      </c>
      <c r="AM84" s="94">
        <f t="shared" si="12"/>
        <v>0</v>
      </c>
      <c r="AN84" s="94">
        <f>+K84+AC84-AH84</f>
        <v>10000000</v>
      </c>
      <c r="AO84" s="67" t="s">
        <v>66</v>
      </c>
      <c r="AP84" s="93">
        <v>10000000</v>
      </c>
      <c r="AQ84" s="67" t="s">
        <v>94</v>
      </c>
      <c r="AR84" s="70">
        <v>0</v>
      </c>
      <c r="AS84" s="80" t="s">
        <v>74</v>
      </c>
      <c r="AT84" s="135">
        <v>5000000</v>
      </c>
      <c r="AU84" s="100">
        <f t="shared" si="13"/>
        <v>5000000</v>
      </c>
      <c r="AV84" s="101">
        <f t="shared" si="14"/>
        <v>0.5</v>
      </c>
      <c r="AW84" s="80" t="s">
        <v>74</v>
      </c>
      <c r="AX84" s="67" t="s">
        <v>95</v>
      </c>
      <c r="AY84" s="136" t="s">
        <v>319</v>
      </c>
      <c r="AZ84" s="68" t="s">
        <v>66</v>
      </c>
      <c r="BA84" s="68" t="s">
        <v>66</v>
      </c>
    </row>
    <row r="85" spans="2:53" x14ac:dyDescent="0.25">
      <c r="B85" s="68">
        <v>2024</v>
      </c>
      <c r="C85" s="68">
        <v>891780111</v>
      </c>
      <c r="D85" s="69" t="s">
        <v>64</v>
      </c>
      <c r="E85" s="94" t="s">
        <v>318</v>
      </c>
      <c r="F85" s="91" t="s">
        <v>317</v>
      </c>
      <c r="G85" s="96">
        <v>0</v>
      </c>
      <c r="H85" s="67" t="s">
        <v>72</v>
      </c>
      <c r="I85" s="69" t="s">
        <v>65</v>
      </c>
      <c r="J85" s="93" t="s">
        <v>316</v>
      </c>
      <c r="K85" s="93">
        <v>8000000</v>
      </c>
      <c r="L85" s="68" t="s">
        <v>67</v>
      </c>
      <c r="M85" s="94" t="s">
        <v>315</v>
      </c>
      <c r="N85" s="133">
        <v>1062905980</v>
      </c>
      <c r="O85" s="93">
        <v>1793</v>
      </c>
      <c r="P85" s="76">
        <v>45512</v>
      </c>
      <c r="Q85" s="93">
        <v>8000000</v>
      </c>
      <c r="R85" s="76">
        <v>45512</v>
      </c>
      <c r="S85" s="93">
        <v>8000000</v>
      </c>
      <c r="T85" s="67" t="s">
        <v>66</v>
      </c>
      <c r="U85" s="133">
        <v>1082900194</v>
      </c>
      <c r="V85" s="94" t="s">
        <v>228</v>
      </c>
      <c r="W85" s="76">
        <v>45512</v>
      </c>
      <c r="X85" s="76">
        <v>45512</v>
      </c>
      <c r="Y85" s="78" t="s">
        <v>74</v>
      </c>
      <c r="Z85" s="78">
        <v>45626</v>
      </c>
      <c r="AA85" s="94">
        <f t="shared" si="10"/>
        <v>114</v>
      </c>
      <c r="AB85" s="93">
        <v>0</v>
      </c>
      <c r="AC85" s="93">
        <v>0</v>
      </c>
      <c r="AD85" s="93">
        <v>0</v>
      </c>
      <c r="AE85" s="76" t="s">
        <v>74</v>
      </c>
      <c r="AF85" s="94">
        <f t="shared" si="11"/>
        <v>0</v>
      </c>
      <c r="AG85" s="70">
        <v>0</v>
      </c>
      <c r="AH85" s="70">
        <v>0</v>
      </c>
      <c r="AI85" s="76" t="s">
        <v>74</v>
      </c>
      <c r="AJ85" s="67">
        <v>0</v>
      </c>
      <c r="AK85" s="76" t="s">
        <v>74</v>
      </c>
      <c r="AL85" s="76" t="s">
        <v>74</v>
      </c>
      <c r="AM85" s="94">
        <f t="shared" si="12"/>
        <v>0</v>
      </c>
      <c r="AN85" s="94">
        <f>+K85+AC85-AH85</f>
        <v>8000000</v>
      </c>
      <c r="AO85" s="67" t="s">
        <v>66</v>
      </c>
      <c r="AP85" s="93">
        <v>8000000</v>
      </c>
      <c r="AQ85" s="67" t="s">
        <v>94</v>
      </c>
      <c r="AR85" s="70">
        <v>0</v>
      </c>
      <c r="AS85" s="80" t="s">
        <v>74</v>
      </c>
      <c r="AT85" s="135">
        <v>4000000</v>
      </c>
      <c r="AU85" s="100">
        <f t="shared" si="13"/>
        <v>4000000</v>
      </c>
      <c r="AV85" s="101">
        <f t="shared" si="14"/>
        <v>0.5</v>
      </c>
      <c r="AW85" s="80" t="s">
        <v>74</v>
      </c>
      <c r="AX85" s="67" t="s">
        <v>95</v>
      </c>
      <c r="AY85" s="136" t="s">
        <v>314</v>
      </c>
      <c r="AZ85" s="68" t="s">
        <v>66</v>
      </c>
      <c r="BA85" s="68" t="s">
        <v>66</v>
      </c>
    </row>
    <row r="86" spans="2:53" x14ac:dyDescent="0.25">
      <c r="B86" s="68">
        <v>2024</v>
      </c>
      <c r="C86" s="68">
        <v>891780111</v>
      </c>
      <c r="D86" s="69" t="s">
        <v>64</v>
      </c>
      <c r="E86" s="94" t="s">
        <v>313</v>
      </c>
      <c r="F86" s="91" t="s">
        <v>312</v>
      </c>
      <c r="G86" s="96">
        <v>0</v>
      </c>
      <c r="H86" s="67" t="s">
        <v>72</v>
      </c>
      <c r="I86" s="69" t="s">
        <v>65</v>
      </c>
      <c r="J86" s="93" t="s">
        <v>311</v>
      </c>
      <c r="K86" s="93">
        <v>10350000</v>
      </c>
      <c r="L86" s="68" t="s">
        <v>67</v>
      </c>
      <c r="M86" s="94" t="s">
        <v>310</v>
      </c>
      <c r="N86" s="133">
        <v>1221972088</v>
      </c>
      <c r="O86" s="93">
        <v>1796</v>
      </c>
      <c r="P86" s="76">
        <v>45512</v>
      </c>
      <c r="Q86" s="93">
        <v>10350000</v>
      </c>
      <c r="R86" s="76">
        <v>45512</v>
      </c>
      <c r="S86" s="93">
        <v>10350000</v>
      </c>
      <c r="T86" s="67" t="s">
        <v>66</v>
      </c>
      <c r="U86" s="133">
        <v>7634903</v>
      </c>
      <c r="V86" s="94" t="s">
        <v>256</v>
      </c>
      <c r="W86" s="76">
        <v>45512</v>
      </c>
      <c r="X86" s="76">
        <v>45512</v>
      </c>
      <c r="Y86" s="78" t="s">
        <v>74</v>
      </c>
      <c r="Z86" s="78">
        <v>45641</v>
      </c>
      <c r="AA86" s="94">
        <f t="shared" si="10"/>
        <v>129</v>
      </c>
      <c r="AB86" s="93">
        <v>0</v>
      </c>
      <c r="AC86" s="93">
        <v>0</v>
      </c>
      <c r="AD86" s="93">
        <v>0</v>
      </c>
      <c r="AE86" s="76" t="s">
        <v>74</v>
      </c>
      <c r="AF86" s="94">
        <f t="shared" si="11"/>
        <v>0</v>
      </c>
      <c r="AG86" s="70">
        <v>0</v>
      </c>
      <c r="AH86" s="70">
        <v>0</v>
      </c>
      <c r="AI86" s="76" t="s">
        <v>74</v>
      </c>
      <c r="AJ86" s="67">
        <v>0</v>
      </c>
      <c r="AK86" s="76" t="s">
        <v>74</v>
      </c>
      <c r="AL86" s="76" t="s">
        <v>74</v>
      </c>
      <c r="AM86" s="94">
        <f t="shared" si="12"/>
        <v>0</v>
      </c>
      <c r="AN86" s="94">
        <f>+K86+AC86-AH86</f>
        <v>10350000</v>
      </c>
      <c r="AO86" s="67" t="s">
        <v>66</v>
      </c>
      <c r="AP86" s="93">
        <v>10350000</v>
      </c>
      <c r="AQ86" s="67" t="s">
        <v>94</v>
      </c>
      <c r="AR86" s="70">
        <v>0</v>
      </c>
      <c r="AS86" s="80" t="s">
        <v>74</v>
      </c>
      <c r="AT86" s="135">
        <v>4600000</v>
      </c>
      <c r="AU86" s="100">
        <f t="shared" si="13"/>
        <v>5750000</v>
      </c>
      <c r="AV86" s="101">
        <f t="shared" si="14"/>
        <v>0.44444444444444442</v>
      </c>
      <c r="AW86" s="80" t="s">
        <v>74</v>
      </c>
      <c r="AX86" s="67" t="s">
        <v>95</v>
      </c>
      <c r="AY86" s="136" t="s">
        <v>309</v>
      </c>
      <c r="AZ86" s="68" t="s">
        <v>66</v>
      </c>
      <c r="BA86" s="68" t="s">
        <v>66</v>
      </c>
    </row>
    <row r="87" spans="2:53" x14ac:dyDescent="0.25">
      <c r="B87" s="68">
        <v>2024</v>
      </c>
      <c r="C87" s="68">
        <v>891780111</v>
      </c>
      <c r="D87" s="69" t="s">
        <v>64</v>
      </c>
      <c r="E87" s="94" t="s">
        <v>308</v>
      </c>
      <c r="F87" s="91" t="s">
        <v>307</v>
      </c>
      <c r="G87" s="96">
        <v>0</v>
      </c>
      <c r="H87" s="67" t="s">
        <v>72</v>
      </c>
      <c r="I87" s="69" t="s">
        <v>65</v>
      </c>
      <c r="J87" s="93" t="s">
        <v>306</v>
      </c>
      <c r="K87" s="93">
        <v>9450000</v>
      </c>
      <c r="L87" s="68" t="s">
        <v>67</v>
      </c>
      <c r="M87" s="94" t="s">
        <v>305</v>
      </c>
      <c r="N87" s="133">
        <v>1085040743</v>
      </c>
      <c r="O87" s="93">
        <v>1792</v>
      </c>
      <c r="P87" s="76">
        <v>45512</v>
      </c>
      <c r="Q87" s="93">
        <v>9450000</v>
      </c>
      <c r="R87" s="76">
        <v>45512</v>
      </c>
      <c r="S87" s="93">
        <v>9450000</v>
      </c>
      <c r="T87" s="67" t="s">
        <v>66</v>
      </c>
      <c r="U87" s="133">
        <v>36564357</v>
      </c>
      <c r="V87" s="94" t="s">
        <v>266</v>
      </c>
      <c r="W87" s="76">
        <v>45512</v>
      </c>
      <c r="X87" s="76">
        <v>45512</v>
      </c>
      <c r="Y87" s="78" t="s">
        <v>74</v>
      </c>
      <c r="Z87" s="78">
        <v>45641</v>
      </c>
      <c r="AA87" s="94">
        <f t="shared" si="10"/>
        <v>129</v>
      </c>
      <c r="AB87" s="93">
        <v>0</v>
      </c>
      <c r="AC87" s="93">
        <v>0</v>
      </c>
      <c r="AD87" s="93">
        <v>0</v>
      </c>
      <c r="AE87" s="76" t="s">
        <v>74</v>
      </c>
      <c r="AF87" s="94">
        <f t="shared" si="11"/>
        <v>0</v>
      </c>
      <c r="AG87" s="70">
        <v>0</v>
      </c>
      <c r="AH87" s="70">
        <v>0</v>
      </c>
      <c r="AI87" s="76" t="s">
        <v>74</v>
      </c>
      <c r="AJ87" s="67">
        <v>0</v>
      </c>
      <c r="AK87" s="76" t="s">
        <v>74</v>
      </c>
      <c r="AL87" s="76" t="s">
        <v>74</v>
      </c>
      <c r="AM87" s="94">
        <f t="shared" si="12"/>
        <v>0</v>
      </c>
      <c r="AN87" s="94">
        <f>+K87+AC87-AH87</f>
        <v>9450000</v>
      </c>
      <c r="AO87" s="67" t="s">
        <v>66</v>
      </c>
      <c r="AP87" s="93">
        <v>9450000</v>
      </c>
      <c r="AQ87" s="67" t="s">
        <v>94</v>
      </c>
      <c r="AR87" s="70">
        <v>0</v>
      </c>
      <c r="AS87" s="80" t="s">
        <v>74</v>
      </c>
      <c r="AT87" s="135">
        <v>4200000</v>
      </c>
      <c r="AU87" s="100">
        <f t="shared" si="13"/>
        <v>5250000</v>
      </c>
      <c r="AV87" s="101">
        <f t="shared" si="14"/>
        <v>0.44444444444444442</v>
      </c>
      <c r="AW87" s="80" t="s">
        <v>74</v>
      </c>
      <c r="AX87" s="67" t="s">
        <v>95</v>
      </c>
      <c r="AY87" s="136" t="s">
        <v>304</v>
      </c>
      <c r="AZ87" s="68" t="s">
        <v>66</v>
      </c>
      <c r="BA87" s="68" t="s">
        <v>66</v>
      </c>
    </row>
    <row r="88" spans="2:53" x14ac:dyDescent="0.25">
      <c r="B88" s="68">
        <v>2024</v>
      </c>
      <c r="C88" s="68">
        <v>891780111</v>
      </c>
      <c r="D88" s="69" t="s">
        <v>64</v>
      </c>
      <c r="E88" s="94" t="s">
        <v>303</v>
      </c>
      <c r="F88" s="91" t="s">
        <v>302</v>
      </c>
      <c r="G88" s="96">
        <v>0</v>
      </c>
      <c r="H88" s="67" t="s">
        <v>72</v>
      </c>
      <c r="I88" s="69" t="s">
        <v>65</v>
      </c>
      <c r="J88" s="93" t="s">
        <v>301</v>
      </c>
      <c r="K88" s="93">
        <v>22850000</v>
      </c>
      <c r="L88" s="68" t="s">
        <v>67</v>
      </c>
      <c r="M88" s="94" t="s">
        <v>300</v>
      </c>
      <c r="N88" s="133">
        <v>85466955</v>
      </c>
      <c r="O88" s="93">
        <v>1797</v>
      </c>
      <c r="P88" s="76">
        <v>45512</v>
      </c>
      <c r="Q88" s="93">
        <v>22850000</v>
      </c>
      <c r="R88" s="76">
        <v>45513</v>
      </c>
      <c r="S88" s="93">
        <v>22850000</v>
      </c>
      <c r="T88" s="67" t="s">
        <v>66</v>
      </c>
      <c r="U88" s="133">
        <v>7634903</v>
      </c>
      <c r="V88" s="94" t="s">
        <v>256</v>
      </c>
      <c r="W88" s="76">
        <v>45513</v>
      </c>
      <c r="X88" s="76">
        <v>45513</v>
      </c>
      <c r="Y88" s="78" t="s">
        <v>74</v>
      </c>
      <c r="Z88" s="78">
        <v>45641</v>
      </c>
      <c r="AA88" s="94">
        <f t="shared" si="10"/>
        <v>128</v>
      </c>
      <c r="AB88" s="93">
        <v>0</v>
      </c>
      <c r="AC88" s="93">
        <v>0</v>
      </c>
      <c r="AD88" s="93">
        <v>0</v>
      </c>
      <c r="AE88" s="76" t="s">
        <v>74</v>
      </c>
      <c r="AF88" s="94">
        <f t="shared" si="11"/>
        <v>0</v>
      </c>
      <c r="AG88" s="70">
        <v>0</v>
      </c>
      <c r="AH88" s="70">
        <v>0</v>
      </c>
      <c r="AI88" s="76" t="s">
        <v>74</v>
      </c>
      <c r="AJ88" s="67">
        <v>0</v>
      </c>
      <c r="AK88" s="76" t="s">
        <v>74</v>
      </c>
      <c r="AL88" s="76" t="s">
        <v>74</v>
      </c>
      <c r="AM88" s="94">
        <f t="shared" si="12"/>
        <v>0</v>
      </c>
      <c r="AN88" s="94">
        <f>+K88+AC88-AH88</f>
        <v>22850000</v>
      </c>
      <c r="AO88" s="67" t="s">
        <v>66</v>
      </c>
      <c r="AP88" s="93">
        <v>22850000</v>
      </c>
      <c r="AQ88" s="67" t="s">
        <v>94</v>
      </c>
      <c r="AR88" s="70">
        <v>0</v>
      </c>
      <c r="AS88" s="80" t="s">
        <v>74</v>
      </c>
      <c r="AT88" s="135">
        <v>11900000</v>
      </c>
      <c r="AU88" s="100">
        <f t="shared" si="13"/>
        <v>10950000</v>
      </c>
      <c r="AV88" s="101">
        <f t="shared" si="14"/>
        <v>0.52078774617067836</v>
      </c>
      <c r="AW88" s="80" t="s">
        <v>74</v>
      </c>
      <c r="AX88" s="67" t="s">
        <v>95</v>
      </c>
      <c r="AY88" s="136" t="s">
        <v>299</v>
      </c>
      <c r="AZ88" s="68" t="s">
        <v>66</v>
      </c>
      <c r="BA88" s="68" t="s">
        <v>66</v>
      </c>
    </row>
    <row r="89" spans="2:53" x14ac:dyDescent="0.25">
      <c r="B89" s="68">
        <v>2024</v>
      </c>
      <c r="C89" s="68">
        <v>891780111</v>
      </c>
      <c r="D89" s="69" t="s">
        <v>64</v>
      </c>
      <c r="E89" s="94" t="s">
        <v>298</v>
      </c>
      <c r="F89" s="91" t="s">
        <v>297</v>
      </c>
      <c r="G89" s="96">
        <v>0</v>
      </c>
      <c r="H89" s="67" t="s">
        <v>72</v>
      </c>
      <c r="I89" s="69" t="s">
        <v>65</v>
      </c>
      <c r="J89" s="93" t="s">
        <v>296</v>
      </c>
      <c r="K89" s="93">
        <v>9450000</v>
      </c>
      <c r="L89" s="68" t="s">
        <v>67</v>
      </c>
      <c r="M89" s="94" t="s">
        <v>295</v>
      </c>
      <c r="N89" s="133">
        <v>36720593</v>
      </c>
      <c r="O89" s="93">
        <v>1795</v>
      </c>
      <c r="P89" s="76">
        <v>45512</v>
      </c>
      <c r="Q89" s="93">
        <v>9450000</v>
      </c>
      <c r="R89" s="76">
        <v>45513</v>
      </c>
      <c r="S89" s="93">
        <v>9450000</v>
      </c>
      <c r="T89" s="67" t="s">
        <v>66</v>
      </c>
      <c r="U89" s="133">
        <v>12561250</v>
      </c>
      <c r="V89" s="133" t="s">
        <v>272</v>
      </c>
      <c r="W89" s="76">
        <v>45513</v>
      </c>
      <c r="X89" s="76">
        <v>45513</v>
      </c>
      <c r="Y89" s="78" t="s">
        <v>74</v>
      </c>
      <c r="Z89" s="78">
        <v>45641</v>
      </c>
      <c r="AA89" s="94">
        <f t="shared" si="10"/>
        <v>128</v>
      </c>
      <c r="AB89" s="93">
        <v>0</v>
      </c>
      <c r="AC89" s="93">
        <v>0</v>
      </c>
      <c r="AD89" s="93">
        <v>0</v>
      </c>
      <c r="AE89" s="76" t="s">
        <v>74</v>
      </c>
      <c r="AF89" s="94">
        <f t="shared" si="11"/>
        <v>0</v>
      </c>
      <c r="AG89" s="70">
        <v>0</v>
      </c>
      <c r="AH89" s="70">
        <v>0</v>
      </c>
      <c r="AI89" s="76" t="s">
        <v>74</v>
      </c>
      <c r="AJ89" s="67">
        <v>0</v>
      </c>
      <c r="AK89" s="76" t="s">
        <v>74</v>
      </c>
      <c r="AL89" s="76" t="s">
        <v>74</v>
      </c>
      <c r="AM89" s="94">
        <f t="shared" si="12"/>
        <v>0</v>
      </c>
      <c r="AN89" s="94">
        <f>+K89+AC89-AH89</f>
        <v>9450000</v>
      </c>
      <c r="AO89" s="67" t="s">
        <v>66</v>
      </c>
      <c r="AP89" s="93">
        <v>9450000</v>
      </c>
      <c r="AQ89" s="67" t="s">
        <v>94</v>
      </c>
      <c r="AR89" s="70">
        <v>0</v>
      </c>
      <c r="AS89" s="80" t="s">
        <v>74</v>
      </c>
      <c r="AT89" s="135">
        <v>4000000</v>
      </c>
      <c r="AU89" s="100">
        <f t="shared" si="13"/>
        <v>5450000</v>
      </c>
      <c r="AV89" s="101">
        <f t="shared" si="14"/>
        <v>0.42328042328042326</v>
      </c>
      <c r="AW89" s="80" t="s">
        <v>74</v>
      </c>
      <c r="AX89" s="67" t="s">
        <v>95</v>
      </c>
      <c r="AY89" s="136" t="s">
        <v>294</v>
      </c>
      <c r="AZ89" s="68" t="s">
        <v>66</v>
      </c>
      <c r="BA89" s="68" t="s">
        <v>66</v>
      </c>
    </row>
    <row r="90" spans="2:53" x14ac:dyDescent="0.25">
      <c r="B90" s="68">
        <v>2024</v>
      </c>
      <c r="C90" s="68">
        <v>891780111</v>
      </c>
      <c r="D90" s="69" t="s">
        <v>64</v>
      </c>
      <c r="E90" s="94" t="s">
        <v>293</v>
      </c>
      <c r="F90" s="91" t="s">
        <v>292</v>
      </c>
      <c r="G90" s="96">
        <v>0</v>
      </c>
      <c r="H90" s="67" t="s">
        <v>72</v>
      </c>
      <c r="I90" s="69" t="s">
        <v>65</v>
      </c>
      <c r="J90" s="93" t="s">
        <v>291</v>
      </c>
      <c r="K90" s="93">
        <v>5200000</v>
      </c>
      <c r="L90" s="68" t="s">
        <v>67</v>
      </c>
      <c r="M90" s="94" t="s">
        <v>290</v>
      </c>
      <c r="N90" s="133">
        <v>1082871234</v>
      </c>
      <c r="O90" s="93">
        <v>1794</v>
      </c>
      <c r="P90" s="76">
        <v>45512</v>
      </c>
      <c r="Q90" s="93">
        <v>5200000</v>
      </c>
      <c r="R90" s="76">
        <v>45513</v>
      </c>
      <c r="S90" s="93">
        <v>5200000</v>
      </c>
      <c r="T90" s="67" t="s">
        <v>66</v>
      </c>
      <c r="U90" s="133">
        <v>1098669877</v>
      </c>
      <c r="V90" s="94" t="s">
        <v>289</v>
      </c>
      <c r="W90" s="76">
        <v>45513</v>
      </c>
      <c r="X90" s="76">
        <v>45513</v>
      </c>
      <c r="Y90" s="78" t="s">
        <v>74</v>
      </c>
      <c r="Z90" s="78">
        <v>45596</v>
      </c>
      <c r="AA90" s="94">
        <f t="shared" si="10"/>
        <v>83</v>
      </c>
      <c r="AB90" s="93">
        <v>1</v>
      </c>
      <c r="AC90" s="93">
        <v>2600000</v>
      </c>
      <c r="AD90" s="93">
        <v>1</v>
      </c>
      <c r="AE90" s="76">
        <v>45636</v>
      </c>
      <c r="AF90" s="94">
        <f t="shared" si="11"/>
        <v>40</v>
      </c>
      <c r="AG90" s="70">
        <v>0</v>
      </c>
      <c r="AH90" s="70">
        <v>0</v>
      </c>
      <c r="AI90" s="76" t="s">
        <v>74</v>
      </c>
      <c r="AJ90" s="67">
        <v>0</v>
      </c>
      <c r="AK90" s="76" t="s">
        <v>74</v>
      </c>
      <c r="AL90" s="76" t="s">
        <v>74</v>
      </c>
      <c r="AM90" s="94">
        <f t="shared" si="12"/>
        <v>0</v>
      </c>
      <c r="AN90" s="94">
        <f>+K90+AC90-AH90</f>
        <v>7800000</v>
      </c>
      <c r="AO90" s="67" t="s">
        <v>66</v>
      </c>
      <c r="AP90" s="93">
        <v>5200000</v>
      </c>
      <c r="AQ90" s="67" t="s">
        <v>94</v>
      </c>
      <c r="AR90" s="70">
        <v>0</v>
      </c>
      <c r="AS90" s="80" t="s">
        <v>74</v>
      </c>
      <c r="AT90" s="135">
        <v>3200000</v>
      </c>
      <c r="AU90" s="100">
        <f t="shared" si="13"/>
        <v>4600000</v>
      </c>
      <c r="AV90" s="101">
        <f t="shared" si="14"/>
        <v>0.41025641025641024</v>
      </c>
      <c r="AW90" s="80" t="s">
        <v>74</v>
      </c>
      <c r="AX90" s="67" t="s">
        <v>95</v>
      </c>
      <c r="AY90" s="136" t="s">
        <v>288</v>
      </c>
      <c r="AZ90" s="68" t="s">
        <v>66</v>
      </c>
      <c r="BA90" s="68" t="s">
        <v>66</v>
      </c>
    </row>
    <row r="91" spans="2:53" x14ac:dyDescent="0.25">
      <c r="B91" s="68">
        <v>2024</v>
      </c>
      <c r="C91" s="68">
        <v>891780111</v>
      </c>
      <c r="D91" s="69" t="s">
        <v>64</v>
      </c>
      <c r="E91" s="94" t="s">
        <v>287</v>
      </c>
      <c r="F91" s="91" t="s">
        <v>286</v>
      </c>
      <c r="G91" s="96">
        <v>0</v>
      </c>
      <c r="H91" s="67" t="s">
        <v>72</v>
      </c>
      <c r="I91" s="69" t="s">
        <v>65</v>
      </c>
      <c r="J91" s="93" t="s">
        <v>285</v>
      </c>
      <c r="K91" s="93">
        <v>8000000</v>
      </c>
      <c r="L91" s="68" t="s">
        <v>67</v>
      </c>
      <c r="M91" s="94" t="s">
        <v>284</v>
      </c>
      <c r="N91" s="133">
        <v>1082867770</v>
      </c>
      <c r="O91" s="93">
        <v>1791</v>
      </c>
      <c r="P91" s="76">
        <v>45512</v>
      </c>
      <c r="Q91" s="93">
        <v>8000000</v>
      </c>
      <c r="R91" s="76">
        <v>45518</v>
      </c>
      <c r="S91" s="93">
        <v>8000000</v>
      </c>
      <c r="T91" s="67" t="s">
        <v>66</v>
      </c>
      <c r="U91" s="133">
        <v>36669977</v>
      </c>
      <c r="V91" s="94" t="s">
        <v>283</v>
      </c>
      <c r="W91" s="76">
        <v>45518</v>
      </c>
      <c r="X91" s="76">
        <v>45518</v>
      </c>
      <c r="Y91" s="78" t="s">
        <v>74</v>
      </c>
      <c r="Z91" s="78">
        <v>45626</v>
      </c>
      <c r="AA91" s="94">
        <f t="shared" si="10"/>
        <v>108</v>
      </c>
      <c r="AB91" s="93">
        <v>0</v>
      </c>
      <c r="AC91" s="93">
        <v>0</v>
      </c>
      <c r="AD91" s="93">
        <v>0</v>
      </c>
      <c r="AE91" s="76" t="s">
        <v>74</v>
      </c>
      <c r="AF91" s="94">
        <f t="shared" si="11"/>
        <v>0</v>
      </c>
      <c r="AG91" s="70">
        <v>0</v>
      </c>
      <c r="AH91" s="70">
        <v>0</v>
      </c>
      <c r="AI91" s="76" t="s">
        <v>74</v>
      </c>
      <c r="AJ91" s="67">
        <v>0</v>
      </c>
      <c r="AK91" s="76" t="s">
        <v>74</v>
      </c>
      <c r="AL91" s="76" t="s">
        <v>74</v>
      </c>
      <c r="AM91" s="94">
        <f t="shared" si="12"/>
        <v>0</v>
      </c>
      <c r="AN91" s="94">
        <f>+K91+AC91-AH91</f>
        <v>8000000</v>
      </c>
      <c r="AO91" s="67" t="s">
        <v>66</v>
      </c>
      <c r="AP91" s="93">
        <v>8000000</v>
      </c>
      <c r="AQ91" s="67" t="s">
        <v>94</v>
      </c>
      <c r="AR91" s="70">
        <v>0</v>
      </c>
      <c r="AS91" s="80" t="s">
        <v>74</v>
      </c>
      <c r="AT91" s="135">
        <v>4000000</v>
      </c>
      <c r="AU91" s="100">
        <f t="shared" si="13"/>
        <v>4000000</v>
      </c>
      <c r="AV91" s="101">
        <f t="shared" si="14"/>
        <v>0.5</v>
      </c>
      <c r="AW91" s="80" t="s">
        <v>74</v>
      </c>
      <c r="AX91" s="67" t="s">
        <v>95</v>
      </c>
      <c r="AY91" s="136" t="s">
        <v>282</v>
      </c>
      <c r="AZ91" s="68" t="s">
        <v>66</v>
      </c>
      <c r="BA91" s="68" t="s">
        <v>66</v>
      </c>
    </row>
    <row r="92" spans="2:53" x14ac:dyDescent="0.25">
      <c r="B92" s="68">
        <v>2024</v>
      </c>
      <c r="C92" s="68">
        <v>891780111</v>
      </c>
      <c r="D92" s="69" t="s">
        <v>64</v>
      </c>
      <c r="E92" s="94" t="s">
        <v>281</v>
      </c>
      <c r="F92" s="91" t="s">
        <v>280</v>
      </c>
      <c r="G92" s="96">
        <v>0</v>
      </c>
      <c r="H92" s="67" t="s">
        <v>72</v>
      </c>
      <c r="I92" s="69" t="s">
        <v>65</v>
      </c>
      <c r="J92" s="93" t="s">
        <v>279</v>
      </c>
      <c r="K92" s="93">
        <v>7660000</v>
      </c>
      <c r="L92" s="68" t="s">
        <v>67</v>
      </c>
      <c r="M92" s="94" t="s">
        <v>278</v>
      </c>
      <c r="N92" s="133">
        <v>1082933362</v>
      </c>
      <c r="O92" s="93">
        <v>1935</v>
      </c>
      <c r="P92" s="76">
        <v>45526</v>
      </c>
      <c r="Q92" s="93">
        <v>7660000</v>
      </c>
      <c r="R92" s="76">
        <v>45527</v>
      </c>
      <c r="S92" s="93">
        <v>7660000</v>
      </c>
      <c r="T92" s="67" t="s">
        <v>66</v>
      </c>
      <c r="U92" s="133">
        <v>7634903</v>
      </c>
      <c r="V92" s="94" t="s">
        <v>256</v>
      </c>
      <c r="W92" s="76">
        <v>45527</v>
      </c>
      <c r="X92" s="76">
        <v>45527</v>
      </c>
      <c r="Y92" s="78" t="s">
        <v>74</v>
      </c>
      <c r="Z92" s="78">
        <v>45626</v>
      </c>
      <c r="AA92" s="94">
        <f t="shared" si="10"/>
        <v>99</v>
      </c>
      <c r="AB92" s="93">
        <v>0</v>
      </c>
      <c r="AC92" s="93">
        <v>0</v>
      </c>
      <c r="AD92" s="93">
        <v>0</v>
      </c>
      <c r="AE92" s="76" t="s">
        <v>74</v>
      </c>
      <c r="AF92" s="94">
        <f t="shared" si="11"/>
        <v>0</v>
      </c>
      <c r="AG92" s="70">
        <v>0</v>
      </c>
      <c r="AH92" s="70">
        <v>0</v>
      </c>
      <c r="AI92" s="76" t="s">
        <v>74</v>
      </c>
      <c r="AJ92" s="67">
        <v>0</v>
      </c>
      <c r="AK92" s="76" t="s">
        <v>74</v>
      </c>
      <c r="AL92" s="76" t="s">
        <v>74</v>
      </c>
      <c r="AM92" s="94">
        <f t="shared" si="12"/>
        <v>0</v>
      </c>
      <c r="AN92" s="94">
        <f>+K92+AC92-AH92</f>
        <v>7660000</v>
      </c>
      <c r="AO92" s="67" t="s">
        <v>66</v>
      </c>
      <c r="AP92" s="93">
        <v>7660000</v>
      </c>
      <c r="AQ92" s="67" t="s">
        <v>94</v>
      </c>
      <c r="AR92" s="70">
        <v>0</v>
      </c>
      <c r="AS92" s="80" t="s">
        <v>74</v>
      </c>
      <c r="AT92" s="135">
        <v>3060000</v>
      </c>
      <c r="AU92" s="100">
        <f t="shared" si="13"/>
        <v>4600000</v>
      </c>
      <c r="AV92" s="101">
        <f t="shared" si="14"/>
        <v>0.39947780678851175</v>
      </c>
      <c r="AW92" s="80" t="s">
        <v>74</v>
      </c>
      <c r="AX92" s="67" t="s">
        <v>95</v>
      </c>
      <c r="AY92" s="136" t="s">
        <v>277</v>
      </c>
      <c r="AZ92" s="68" t="s">
        <v>66</v>
      </c>
      <c r="BA92" s="68" t="s">
        <v>66</v>
      </c>
    </row>
    <row r="93" spans="2:53" x14ac:dyDescent="0.25">
      <c r="B93" s="68">
        <v>2024</v>
      </c>
      <c r="C93" s="68">
        <v>891780111</v>
      </c>
      <c r="D93" s="69" t="s">
        <v>64</v>
      </c>
      <c r="E93" s="94" t="s">
        <v>276</v>
      </c>
      <c r="F93" s="91" t="s">
        <v>275</v>
      </c>
      <c r="G93" s="96">
        <v>0</v>
      </c>
      <c r="H93" s="67" t="s">
        <v>72</v>
      </c>
      <c r="I93" s="69" t="s">
        <v>65</v>
      </c>
      <c r="J93" s="93" t="s">
        <v>274</v>
      </c>
      <c r="K93" s="93">
        <v>7000000</v>
      </c>
      <c r="L93" s="68" t="s">
        <v>67</v>
      </c>
      <c r="M93" s="94" t="s">
        <v>273</v>
      </c>
      <c r="N93" s="133">
        <v>1007832682</v>
      </c>
      <c r="O93" s="93">
        <v>1790</v>
      </c>
      <c r="P93" s="76">
        <v>45512</v>
      </c>
      <c r="Q93" s="93">
        <v>7000000</v>
      </c>
      <c r="R93" s="76">
        <v>45540</v>
      </c>
      <c r="S93" s="93">
        <v>7000000</v>
      </c>
      <c r="T93" s="67" t="s">
        <v>66</v>
      </c>
      <c r="U93" s="133">
        <v>12561250</v>
      </c>
      <c r="V93" s="133" t="s">
        <v>272</v>
      </c>
      <c r="W93" s="76">
        <v>45540</v>
      </c>
      <c r="X93" s="76">
        <v>45540</v>
      </c>
      <c r="Y93" s="78" t="s">
        <v>74</v>
      </c>
      <c r="Z93" s="78">
        <v>45641</v>
      </c>
      <c r="AA93" s="94">
        <f t="shared" si="10"/>
        <v>101</v>
      </c>
      <c r="AB93" s="93">
        <v>0</v>
      </c>
      <c r="AC93" s="93">
        <v>0</v>
      </c>
      <c r="AD93" s="93">
        <v>0</v>
      </c>
      <c r="AE93" s="76" t="s">
        <v>74</v>
      </c>
      <c r="AF93" s="94">
        <f t="shared" si="11"/>
        <v>0</v>
      </c>
      <c r="AG93" s="70">
        <v>0</v>
      </c>
      <c r="AH93" s="70">
        <v>0</v>
      </c>
      <c r="AI93" s="76" t="s">
        <v>74</v>
      </c>
      <c r="AJ93" s="67">
        <v>0</v>
      </c>
      <c r="AK93" s="76" t="s">
        <v>74</v>
      </c>
      <c r="AL93" s="76" t="s">
        <v>74</v>
      </c>
      <c r="AM93" s="94">
        <f t="shared" si="12"/>
        <v>0</v>
      </c>
      <c r="AN93" s="94">
        <f>+K93+AC93-AH93</f>
        <v>7000000</v>
      </c>
      <c r="AO93" s="67" t="s">
        <v>66</v>
      </c>
      <c r="AP93" s="93">
        <v>7000000</v>
      </c>
      <c r="AQ93" s="67" t="s">
        <v>94</v>
      </c>
      <c r="AR93" s="70">
        <v>0</v>
      </c>
      <c r="AS93" s="80" t="s">
        <v>74</v>
      </c>
      <c r="AT93" s="135">
        <v>2000000</v>
      </c>
      <c r="AU93" s="100">
        <f t="shared" si="13"/>
        <v>5000000</v>
      </c>
      <c r="AV93" s="101">
        <f t="shared" si="14"/>
        <v>0.2857142857142857</v>
      </c>
      <c r="AW93" s="80" t="s">
        <v>74</v>
      </c>
      <c r="AX93" s="67" t="s">
        <v>95</v>
      </c>
      <c r="AY93" s="136" t="s">
        <v>271</v>
      </c>
      <c r="AZ93" s="68" t="s">
        <v>66</v>
      </c>
      <c r="BA93" s="68" t="s">
        <v>66</v>
      </c>
    </row>
    <row r="94" spans="2:53" x14ac:dyDescent="0.25">
      <c r="B94" s="68">
        <v>2024</v>
      </c>
      <c r="C94" s="68">
        <v>891780111</v>
      </c>
      <c r="D94" s="69" t="s">
        <v>64</v>
      </c>
      <c r="E94" s="94" t="s">
        <v>270</v>
      </c>
      <c r="F94" s="91" t="s">
        <v>269</v>
      </c>
      <c r="G94" s="96">
        <v>0</v>
      </c>
      <c r="H94" s="67" t="s">
        <v>72</v>
      </c>
      <c r="I94" s="69" t="s">
        <v>65</v>
      </c>
      <c r="J94" s="93" t="s">
        <v>268</v>
      </c>
      <c r="K94" s="93">
        <v>8100000</v>
      </c>
      <c r="L94" s="68" t="s">
        <v>67</v>
      </c>
      <c r="M94" s="94" t="s">
        <v>267</v>
      </c>
      <c r="N94" s="133">
        <v>1100627031</v>
      </c>
      <c r="O94" s="93">
        <v>2078</v>
      </c>
      <c r="P94" s="76">
        <v>45541</v>
      </c>
      <c r="Q94" s="93">
        <v>8100000</v>
      </c>
      <c r="R94" s="76">
        <v>45541</v>
      </c>
      <c r="S94" s="93">
        <v>8100000</v>
      </c>
      <c r="T94" s="67" t="s">
        <v>66</v>
      </c>
      <c r="U94" s="133">
        <v>36564357</v>
      </c>
      <c r="V94" s="94" t="s">
        <v>266</v>
      </c>
      <c r="W94" s="76">
        <v>45541</v>
      </c>
      <c r="X94" s="76">
        <v>45541</v>
      </c>
      <c r="Y94" s="78" t="s">
        <v>74</v>
      </c>
      <c r="Z94" s="78">
        <v>45626</v>
      </c>
      <c r="AA94" s="94">
        <f t="shared" si="10"/>
        <v>85</v>
      </c>
      <c r="AB94" s="93">
        <v>0</v>
      </c>
      <c r="AC94" s="93">
        <v>0</v>
      </c>
      <c r="AD94" s="93">
        <v>0</v>
      </c>
      <c r="AE94" s="76" t="s">
        <v>74</v>
      </c>
      <c r="AF94" s="94">
        <f t="shared" si="11"/>
        <v>0</v>
      </c>
      <c r="AG94" s="70">
        <v>0</v>
      </c>
      <c r="AH94" s="70">
        <v>0</v>
      </c>
      <c r="AI94" s="76" t="s">
        <v>74</v>
      </c>
      <c r="AJ94" s="67">
        <v>0</v>
      </c>
      <c r="AK94" s="76" t="s">
        <v>74</v>
      </c>
      <c r="AL94" s="76" t="s">
        <v>74</v>
      </c>
      <c r="AM94" s="94">
        <f t="shared" si="12"/>
        <v>0</v>
      </c>
      <c r="AN94" s="94">
        <f>+K94+AC94-AH94</f>
        <v>8100000</v>
      </c>
      <c r="AO94" s="67" t="s">
        <v>66</v>
      </c>
      <c r="AP94" s="93">
        <v>8100000</v>
      </c>
      <c r="AQ94" s="67" t="s">
        <v>94</v>
      </c>
      <c r="AR94" s="70">
        <v>0</v>
      </c>
      <c r="AS94" s="80" t="s">
        <v>74</v>
      </c>
      <c r="AT94" s="135">
        <v>2700000</v>
      </c>
      <c r="AU94" s="100">
        <f t="shared" si="13"/>
        <v>5400000</v>
      </c>
      <c r="AV94" s="101">
        <f t="shared" si="14"/>
        <v>0.33333333333333331</v>
      </c>
      <c r="AW94" s="80" t="s">
        <v>74</v>
      </c>
      <c r="AX94" s="67" t="s">
        <v>95</v>
      </c>
      <c r="AY94" s="136" t="s">
        <v>265</v>
      </c>
      <c r="AZ94" s="68" t="s">
        <v>66</v>
      </c>
      <c r="BA94" s="68" t="s">
        <v>66</v>
      </c>
    </row>
    <row r="95" spans="2:53" x14ac:dyDescent="0.25">
      <c r="B95" s="68">
        <v>2024</v>
      </c>
      <c r="C95" s="68">
        <v>891780111</v>
      </c>
      <c r="D95" s="69" t="s">
        <v>64</v>
      </c>
      <c r="E95" s="94" t="s">
        <v>264</v>
      </c>
      <c r="F95" s="91" t="s">
        <v>263</v>
      </c>
      <c r="G95" s="96">
        <v>0</v>
      </c>
      <c r="H95" s="67" t="s">
        <v>72</v>
      </c>
      <c r="I95" s="69" t="s">
        <v>65</v>
      </c>
      <c r="J95" s="93" t="s">
        <v>258</v>
      </c>
      <c r="K95" s="93">
        <v>6660000</v>
      </c>
      <c r="L95" s="68" t="s">
        <v>67</v>
      </c>
      <c r="M95" s="94" t="s">
        <v>262</v>
      </c>
      <c r="N95" s="133">
        <v>49718037</v>
      </c>
      <c r="O95" s="93">
        <v>1934</v>
      </c>
      <c r="P95" s="76">
        <v>45526</v>
      </c>
      <c r="Q95" s="93">
        <v>6660000</v>
      </c>
      <c r="R95" s="76">
        <v>45541</v>
      </c>
      <c r="S95" s="93">
        <v>6660000</v>
      </c>
      <c r="T95" s="67" t="s">
        <v>66</v>
      </c>
      <c r="U95" s="133">
        <v>7634903</v>
      </c>
      <c r="V95" s="94" t="s">
        <v>256</v>
      </c>
      <c r="W95" s="76">
        <v>45542</v>
      </c>
      <c r="X95" s="76">
        <v>45542</v>
      </c>
      <c r="Y95" s="78" t="s">
        <v>74</v>
      </c>
      <c r="Z95" s="78">
        <v>45626</v>
      </c>
      <c r="AA95" s="94">
        <f t="shared" si="10"/>
        <v>84</v>
      </c>
      <c r="AB95" s="93">
        <v>0</v>
      </c>
      <c r="AC95" s="93">
        <v>0</v>
      </c>
      <c r="AD95" s="93">
        <v>0</v>
      </c>
      <c r="AE95" s="76" t="s">
        <v>74</v>
      </c>
      <c r="AF95" s="94">
        <f t="shared" si="11"/>
        <v>0</v>
      </c>
      <c r="AG95" s="70">
        <v>0</v>
      </c>
      <c r="AH95" s="70">
        <v>0</v>
      </c>
      <c r="AI95" s="76" t="s">
        <v>74</v>
      </c>
      <c r="AJ95" s="67">
        <v>0</v>
      </c>
      <c r="AK95" s="76" t="s">
        <v>74</v>
      </c>
      <c r="AL95" s="76" t="s">
        <v>74</v>
      </c>
      <c r="AM95" s="94">
        <f t="shared" si="12"/>
        <v>0</v>
      </c>
      <c r="AN95" s="94">
        <f>+K95+AC95-AH95</f>
        <v>6660000</v>
      </c>
      <c r="AO95" s="67" t="s">
        <v>66</v>
      </c>
      <c r="AP95" s="93">
        <v>6660000</v>
      </c>
      <c r="AQ95" s="67" t="s">
        <v>94</v>
      </c>
      <c r="AR95" s="70">
        <v>0</v>
      </c>
      <c r="AS95" s="80" t="s">
        <v>74</v>
      </c>
      <c r="AT95" s="135">
        <v>0</v>
      </c>
      <c r="AU95" s="100">
        <f t="shared" si="13"/>
        <v>6660000</v>
      </c>
      <c r="AV95" s="101">
        <f t="shared" si="14"/>
        <v>0</v>
      </c>
      <c r="AW95" s="80" t="s">
        <v>74</v>
      </c>
      <c r="AX95" s="67" t="s">
        <v>95</v>
      </c>
      <c r="AY95" s="136" t="s">
        <v>261</v>
      </c>
      <c r="AZ95" s="68" t="s">
        <v>66</v>
      </c>
      <c r="BA95" s="68" t="s">
        <v>66</v>
      </c>
    </row>
    <row r="96" spans="2:53" x14ac:dyDescent="0.25">
      <c r="B96" s="68">
        <v>2024</v>
      </c>
      <c r="C96" s="68">
        <v>891780111</v>
      </c>
      <c r="D96" s="69" t="s">
        <v>64</v>
      </c>
      <c r="E96" s="94" t="s">
        <v>260</v>
      </c>
      <c r="F96" s="91" t="s">
        <v>259</v>
      </c>
      <c r="G96" s="96">
        <v>0</v>
      </c>
      <c r="H96" s="67" t="s">
        <v>72</v>
      </c>
      <c r="I96" s="69" t="s">
        <v>65</v>
      </c>
      <c r="J96" s="93" t="s">
        <v>258</v>
      </c>
      <c r="K96" s="93">
        <v>6000000</v>
      </c>
      <c r="L96" s="68" t="s">
        <v>67</v>
      </c>
      <c r="M96" s="94" t="s">
        <v>257</v>
      </c>
      <c r="N96" s="133">
        <v>1082974855</v>
      </c>
      <c r="O96" s="93">
        <v>2077</v>
      </c>
      <c r="P96" s="76">
        <v>45541</v>
      </c>
      <c r="Q96" s="93">
        <v>6000000</v>
      </c>
      <c r="R96" s="76">
        <v>45547</v>
      </c>
      <c r="S96" s="93">
        <v>6000000</v>
      </c>
      <c r="T96" s="67" t="s">
        <v>66</v>
      </c>
      <c r="U96" s="133">
        <v>7634903</v>
      </c>
      <c r="V96" s="94" t="s">
        <v>256</v>
      </c>
      <c r="W96" s="76">
        <v>45547</v>
      </c>
      <c r="X96" s="76">
        <v>45547</v>
      </c>
      <c r="Y96" s="78" t="s">
        <v>74</v>
      </c>
      <c r="Z96" s="78">
        <v>45626</v>
      </c>
      <c r="AA96" s="94">
        <f t="shared" si="10"/>
        <v>79</v>
      </c>
      <c r="AB96" s="93">
        <v>0</v>
      </c>
      <c r="AC96" s="93">
        <v>0</v>
      </c>
      <c r="AD96" s="93">
        <v>0</v>
      </c>
      <c r="AE96" s="76" t="s">
        <v>74</v>
      </c>
      <c r="AF96" s="94">
        <f t="shared" si="11"/>
        <v>0</v>
      </c>
      <c r="AG96" s="70">
        <v>0</v>
      </c>
      <c r="AH96" s="70">
        <v>0</v>
      </c>
      <c r="AI96" s="76" t="s">
        <v>74</v>
      </c>
      <c r="AJ96" s="67">
        <v>0</v>
      </c>
      <c r="AK96" s="76" t="s">
        <v>74</v>
      </c>
      <c r="AL96" s="76" t="s">
        <v>74</v>
      </c>
      <c r="AM96" s="94">
        <f t="shared" si="12"/>
        <v>0</v>
      </c>
      <c r="AN96" s="94">
        <f>+K96+AC96-AH96</f>
        <v>6000000</v>
      </c>
      <c r="AO96" s="67" t="s">
        <v>66</v>
      </c>
      <c r="AP96" s="93">
        <v>6000000</v>
      </c>
      <c r="AQ96" s="67" t="s">
        <v>94</v>
      </c>
      <c r="AR96" s="70">
        <v>0</v>
      </c>
      <c r="AS96" s="80" t="s">
        <v>74</v>
      </c>
      <c r="AT96" s="135">
        <v>2000000</v>
      </c>
      <c r="AU96" s="100">
        <f t="shared" si="13"/>
        <v>4000000</v>
      </c>
      <c r="AV96" s="101">
        <f t="shared" si="14"/>
        <v>0.33333333333333331</v>
      </c>
      <c r="AW96" s="80" t="s">
        <v>74</v>
      </c>
      <c r="AX96" s="67" t="s">
        <v>95</v>
      </c>
      <c r="AY96" s="136" t="s">
        <v>255</v>
      </c>
      <c r="AZ96" s="68" t="s">
        <v>66</v>
      </c>
      <c r="BA96" s="68" t="s">
        <v>66</v>
      </c>
    </row>
    <row r="97" spans="2:53" x14ac:dyDescent="0.25">
      <c r="B97" s="68">
        <v>2024</v>
      </c>
      <c r="C97" s="68">
        <v>891780111</v>
      </c>
      <c r="D97" s="69" t="s">
        <v>64</v>
      </c>
      <c r="E97" s="94" t="s">
        <v>254</v>
      </c>
      <c r="F97" s="91" t="s">
        <v>253</v>
      </c>
      <c r="G97" s="96">
        <v>0</v>
      </c>
      <c r="H97" s="67" t="s">
        <v>72</v>
      </c>
      <c r="I97" s="69" t="s">
        <v>65</v>
      </c>
      <c r="J97" s="93" t="s">
        <v>252</v>
      </c>
      <c r="K97" s="93">
        <v>4000000</v>
      </c>
      <c r="L97" s="68" t="s">
        <v>67</v>
      </c>
      <c r="M97" s="94" t="s">
        <v>251</v>
      </c>
      <c r="N97" s="133">
        <v>73127805</v>
      </c>
      <c r="O97" s="93">
        <v>2167</v>
      </c>
      <c r="P97" s="76">
        <v>45552</v>
      </c>
      <c r="Q97" s="93">
        <v>4000000</v>
      </c>
      <c r="R97" s="76">
        <v>45552</v>
      </c>
      <c r="S97" s="93">
        <v>4000000</v>
      </c>
      <c r="T97" s="67" t="s">
        <v>66</v>
      </c>
      <c r="U97" s="133">
        <v>1082943891</v>
      </c>
      <c r="V97" s="94" t="s">
        <v>234</v>
      </c>
      <c r="W97" s="76">
        <v>45552</v>
      </c>
      <c r="X97" s="76">
        <v>45552</v>
      </c>
      <c r="Y97" s="78" t="s">
        <v>74</v>
      </c>
      <c r="Z97" s="78">
        <v>45596</v>
      </c>
      <c r="AA97" s="94">
        <f t="shared" si="10"/>
        <v>44</v>
      </c>
      <c r="AB97" s="93">
        <v>0</v>
      </c>
      <c r="AC97" s="93">
        <v>0</v>
      </c>
      <c r="AD97" s="93">
        <v>0</v>
      </c>
      <c r="AE97" s="76" t="s">
        <v>74</v>
      </c>
      <c r="AF97" s="94">
        <f t="shared" si="11"/>
        <v>0</v>
      </c>
      <c r="AG97" s="70">
        <v>0</v>
      </c>
      <c r="AH97" s="70">
        <v>0</v>
      </c>
      <c r="AI97" s="76" t="s">
        <v>74</v>
      </c>
      <c r="AJ97" s="67">
        <v>0</v>
      </c>
      <c r="AK97" s="76" t="s">
        <v>74</v>
      </c>
      <c r="AL97" s="76" t="s">
        <v>74</v>
      </c>
      <c r="AM97" s="94">
        <f t="shared" si="12"/>
        <v>0</v>
      </c>
      <c r="AN97" s="94">
        <f>+K97+AC97-AH97</f>
        <v>4000000</v>
      </c>
      <c r="AO97" s="67" t="s">
        <v>66</v>
      </c>
      <c r="AP97" s="93">
        <v>4000000</v>
      </c>
      <c r="AQ97" s="67" t="s">
        <v>94</v>
      </c>
      <c r="AR97" s="70">
        <v>0</v>
      </c>
      <c r="AS97" s="80" t="s">
        <v>74</v>
      </c>
      <c r="AT97" s="135">
        <v>2000000</v>
      </c>
      <c r="AU97" s="100">
        <f t="shared" si="13"/>
        <v>2000000</v>
      </c>
      <c r="AV97" s="101">
        <f t="shared" si="14"/>
        <v>0.5</v>
      </c>
      <c r="AW97" s="80" t="s">
        <v>74</v>
      </c>
      <c r="AX97" s="67" t="s">
        <v>95</v>
      </c>
      <c r="AY97" s="136" t="s">
        <v>250</v>
      </c>
      <c r="AZ97" s="68" t="s">
        <v>66</v>
      </c>
      <c r="BA97" s="68" t="s">
        <v>66</v>
      </c>
    </row>
    <row r="98" spans="2:53" x14ac:dyDescent="0.25">
      <c r="B98" s="68">
        <v>2024</v>
      </c>
      <c r="C98" s="68">
        <v>891780111</v>
      </c>
      <c r="D98" s="69" t="s">
        <v>64</v>
      </c>
      <c r="E98" s="94" t="s">
        <v>249</v>
      </c>
      <c r="F98" s="91" t="s">
        <v>248</v>
      </c>
      <c r="G98" s="96">
        <v>0</v>
      </c>
      <c r="H98" s="67" t="s">
        <v>72</v>
      </c>
      <c r="I98" s="69" t="s">
        <v>65</v>
      </c>
      <c r="J98" s="93" t="s">
        <v>247</v>
      </c>
      <c r="K98" s="93">
        <v>36000000</v>
      </c>
      <c r="L98" s="68" t="s">
        <v>67</v>
      </c>
      <c r="M98" s="94" t="s">
        <v>246</v>
      </c>
      <c r="N98" s="133">
        <v>900489512</v>
      </c>
      <c r="O98" s="93">
        <v>2097</v>
      </c>
      <c r="P98" s="76">
        <v>45544</v>
      </c>
      <c r="Q98" s="93">
        <v>36000000</v>
      </c>
      <c r="R98" s="76">
        <v>45553</v>
      </c>
      <c r="S98" s="93">
        <v>36000000</v>
      </c>
      <c r="T98" s="67" t="s">
        <v>66</v>
      </c>
      <c r="U98" s="133">
        <v>1082943891</v>
      </c>
      <c r="V98" s="94" t="s">
        <v>234</v>
      </c>
      <c r="W98" s="76">
        <v>45552</v>
      </c>
      <c r="X98" s="76">
        <v>45553</v>
      </c>
      <c r="Y98" s="78" t="s">
        <v>74</v>
      </c>
      <c r="Z98" s="78">
        <v>45642</v>
      </c>
      <c r="AA98" s="94">
        <f t="shared" si="10"/>
        <v>89</v>
      </c>
      <c r="AB98" s="93">
        <v>0</v>
      </c>
      <c r="AC98" s="93">
        <v>0</v>
      </c>
      <c r="AD98" s="93">
        <v>0</v>
      </c>
      <c r="AE98" s="76" t="s">
        <v>74</v>
      </c>
      <c r="AF98" s="94">
        <f t="shared" si="11"/>
        <v>0</v>
      </c>
      <c r="AG98" s="70">
        <v>0</v>
      </c>
      <c r="AH98" s="70">
        <v>0</v>
      </c>
      <c r="AI98" s="76" t="s">
        <v>74</v>
      </c>
      <c r="AJ98" s="67">
        <v>0</v>
      </c>
      <c r="AK98" s="76" t="s">
        <v>74</v>
      </c>
      <c r="AL98" s="76" t="s">
        <v>74</v>
      </c>
      <c r="AM98" s="94">
        <f t="shared" si="12"/>
        <v>0</v>
      </c>
      <c r="AN98" s="94">
        <f>+K98+AC98-AH98</f>
        <v>36000000</v>
      </c>
      <c r="AO98" s="67" t="s">
        <v>66</v>
      </c>
      <c r="AP98" s="93">
        <v>36000000</v>
      </c>
      <c r="AQ98" s="67" t="s">
        <v>94</v>
      </c>
      <c r="AR98" s="70">
        <v>0</v>
      </c>
      <c r="AS98" s="80" t="s">
        <v>74</v>
      </c>
      <c r="AT98" s="135">
        <v>0</v>
      </c>
      <c r="AU98" s="100">
        <f t="shared" si="13"/>
        <v>36000000</v>
      </c>
      <c r="AV98" s="101">
        <f t="shared" si="14"/>
        <v>0</v>
      </c>
      <c r="AW98" s="80" t="s">
        <v>74</v>
      </c>
      <c r="AX98" s="67" t="s">
        <v>95</v>
      </c>
      <c r="AY98" s="136" t="s">
        <v>245</v>
      </c>
      <c r="AZ98" s="68" t="s">
        <v>66</v>
      </c>
      <c r="BA98" s="68" t="s">
        <v>66</v>
      </c>
    </row>
    <row r="99" spans="2:53" x14ac:dyDescent="0.25">
      <c r="B99" s="68">
        <v>2024</v>
      </c>
      <c r="C99" s="68">
        <v>891780111</v>
      </c>
      <c r="D99" s="69" t="s">
        <v>64</v>
      </c>
      <c r="E99" s="94" t="s">
        <v>244</v>
      </c>
      <c r="F99" s="91" t="s">
        <v>243</v>
      </c>
      <c r="G99" s="96">
        <v>0</v>
      </c>
      <c r="H99" s="67" t="s">
        <v>72</v>
      </c>
      <c r="I99" s="69" t="s">
        <v>65</v>
      </c>
      <c r="J99" s="93" t="s">
        <v>242</v>
      </c>
      <c r="K99" s="93">
        <v>16489830</v>
      </c>
      <c r="L99" s="68" t="s">
        <v>67</v>
      </c>
      <c r="M99" s="94" t="s">
        <v>241</v>
      </c>
      <c r="N99" s="133">
        <v>900929189</v>
      </c>
      <c r="O99" s="93">
        <v>2292</v>
      </c>
      <c r="P99" s="76">
        <v>45566</v>
      </c>
      <c r="Q99" s="93">
        <v>16489830</v>
      </c>
      <c r="R99" s="76">
        <v>45574</v>
      </c>
      <c r="S99" s="93">
        <v>16489830</v>
      </c>
      <c r="T99" s="67" t="s">
        <v>66</v>
      </c>
      <c r="U99" s="133">
        <v>1082943891</v>
      </c>
      <c r="V99" s="94" t="s">
        <v>234</v>
      </c>
      <c r="W99" s="76">
        <v>45574</v>
      </c>
      <c r="X99" s="76">
        <v>45574</v>
      </c>
      <c r="Y99" s="78" t="s">
        <v>74</v>
      </c>
      <c r="Z99" s="78">
        <v>45588</v>
      </c>
      <c r="AA99" s="94">
        <f t="shared" si="10"/>
        <v>14</v>
      </c>
      <c r="AB99" s="93">
        <v>0</v>
      </c>
      <c r="AC99" s="93">
        <v>0</v>
      </c>
      <c r="AD99" s="93">
        <v>0</v>
      </c>
      <c r="AE99" s="76" t="s">
        <v>74</v>
      </c>
      <c r="AF99" s="94">
        <f t="shared" si="11"/>
        <v>0</v>
      </c>
      <c r="AG99" s="70">
        <v>0</v>
      </c>
      <c r="AH99" s="70">
        <v>0</v>
      </c>
      <c r="AI99" s="76" t="s">
        <v>74</v>
      </c>
      <c r="AJ99" s="67">
        <v>0</v>
      </c>
      <c r="AK99" s="76" t="s">
        <v>74</v>
      </c>
      <c r="AL99" s="76" t="s">
        <v>74</v>
      </c>
      <c r="AM99" s="94">
        <f t="shared" si="12"/>
        <v>0</v>
      </c>
      <c r="AN99" s="94">
        <f>+K99+AC99-AH99</f>
        <v>16489830</v>
      </c>
      <c r="AO99" s="67" t="s">
        <v>66</v>
      </c>
      <c r="AP99" s="93">
        <v>16489830</v>
      </c>
      <c r="AQ99" s="67" t="s">
        <v>94</v>
      </c>
      <c r="AR99" s="70">
        <v>0</v>
      </c>
      <c r="AS99" s="80" t="s">
        <v>74</v>
      </c>
      <c r="AT99" s="135">
        <v>0</v>
      </c>
      <c r="AU99" s="100">
        <f t="shared" si="13"/>
        <v>16489830</v>
      </c>
      <c r="AV99" s="101">
        <f t="shared" si="14"/>
        <v>0</v>
      </c>
      <c r="AW99" s="80" t="s">
        <v>74</v>
      </c>
      <c r="AX99" s="67" t="s">
        <v>95</v>
      </c>
      <c r="AY99" s="136" t="s">
        <v>240</v>
      </c>
      <c r="AZ99" s="68" t="s">
        <v>66</v>
      </c>
      <c r="BA99" s="68" t="s">
        <v>239</v>
      </c>
    </row>
    <row r="100" spans="2:53" x14ac:dyDescent="0.25">
      <c r="B100" s="68">
        <v>2024</v>
      </c>
      <c r="C100" s="68">
        <v>891780111</v>
      </c>
      <c r="D100" s="69" t="s">
        <v>64</v>
      </c>
      <c r="E100" s="94" t="s">
        <v>238</v>
      </c>
      <c r="F100" s="91" t="s">
        <v>237</v>
      </c>
      <c r="G100" s="96">
        <v>0</v>
      </c>
      <c r="H100" s="67" t="s">
        <v>72</v>
      </c>
      <c r="I100" s="69" t="s">
        <v>65</v>
      </c>
      <c r="J100" s="93" t="s">
        <v>236</v>
      </c>
      <c r="K100" s="93">
        <v>5000000</v>
      </c>
      <c r="L100" s="68" t="s">
        <v>67</v>
      </c>
      <c r="M100" s="94" t="s">
        <v>235</v>
      </c>
      <c r="N100" s="133">
        <v>1051669865</v>
      </c>
      <c r="O100" s="93">
        <v>2300</v>
      </c>
      <c r="P100" s="76">
        <v>45567</v>
      </c>
      <c r="Q100" s="93">
        <v>5000000</v>
      </c>
      <c r="R100" s="76">
        <v>45572</v>
      </c>
      <c r="S100" s="93">
        <v>5000000</v>
      </c>
      <c r="T100" s="67" t="s">
        <v>66</v>
      </c>
      <c r="U100" s="133">
        <v>1082943891</v>
      </c>
      <c r="V100" s="94" t="s">
        <v>234</v>
      </c>
      <c r="W100" s="76">
        <v>45572</v>
      </c>
      <c r="X100" s="76">
        <v>45572</v>
      </c>
      <c r="Y100" s="78" t="s">
        <v>74</v>
      </c>
      <c r="Z100" s="78">
        <v>45641</v>
      </c>
      <c r="AA100" s="94">
        <f t="shared" si="10"/>
        <v>69</v>
      </c>
      <c r="AB100" s="93">
        <v>0</v>
      </c>
      <c r="AC100" s="93">
        <v>0</v>
      </c>
      <c r="AD100" s="93">
        <v>0</v>
      </c>
      <c r="AE100" s="76" t="s">
        <v>74</v>
      </c>
      <c r="AF100" s="94">
        <f t="shared" si="11"/>
        <v>0</v>
      </c>
      <c r="AG100" s="70">
        <v>0</v>
      </c>
      <c r="AH100" s="70">
        <v>0</v>
      </c>
      <c r="AI100" s="76" t="s">
        <v>74</v>
      </c>
      <c r="AJ100" s="67">
        <v>0</v>
      </c>
      <c r="AK100" s="76" t="s">
        <v>74</v>
      </c>
      <c r="AL100" s="76" t="s">
        <v>74</v>
      </c>
      <c r="AM100" s="94">
        <f t="shared" si="12"/>
        <v>0</v>
      </c>
      <c r="AN100" s="94">
        <f>+K100+AC100-AH100</f>
        <v>5000000</v>
      </c>
      <c r="AO100" s="67" t="s">
        <v>66</v>
      </c>
      <c r="AP100" s="93">
        <v>5000000</v>
      </c>
      <c r="AQ100" s="67" t="s">
        <v>94</v>
      </c>
      <c r="AR100" s="70">
        <v>0</v>
      </c>
      <c r="AS100" s="80" t="s">
        <v>74</v>
      </c>
      <c r="AT100" s="135">
        <v>0</v>
      </c>
      <c r="AU100" s="100">
        <f t="shared" si="13"/>
        <v>5000000</v>
      </c>
      <c r="AV100" s="101">
        <f t="shared" si="14"/>
        <v>0</v>
      </c>
      <c r="AW100" s="80" t="s">
        <v>74</v>
      </c>
      <c r="AX100" s="67" t="s">
        <v>95</v>
      </c>
      <c r="AY100" s="162" t="s">
        <v>233</v>
      </c>
      <c r="AZ100" s="68" t="s">
        <v>66</v>
      </c>
      <c r="BA100" s="68" t="s">
        <v>66</v>
      </c>
    </row>
    <row r="101" spans="2:53" ht="15.75" thickBot="1" x14ac:dyDescent="0.3">
      <c r="B101" s="104">
        <v>2024</v>
      </c>
      <c r="C101" s="104">
        <v>891780111</v>
      </c>
      <c r="D101" s="105" t="s">
        <v>64</v>
      </c>
      <c r="E101" s="118" t="s">
        <v>232</v>
      </c>
      <c r="F101" s="107" t="s">
        <v>231</v>
      </c>
      <c r="G101" s="121">
        <v>0</v>
      </c>
      <c r="H101" s="103" t="s">
        <v>72</v>
      </c>
      <c r="I101" s="105" t="s">
        <v>65</v>
      </c>
      <c r="J101" s="109" t="s">
        <v>230</v>
      </c>
      <c r="K101" s="109">
        <v>6080000</v>
      </c>
      <c r="L101" s="104" t="s">
        <v>67</v>
      </c>
      <c r="M101" s="118" t="s">
        <v>229</v>
      </c>
      <c r="N101" s="142">
        <v>1082956756</v>
      </c>
      <c r="O101" s="109">
        <v>2431</v>
      </c>
      <c r="P101" s="120">
        <v>45583</v>
      </c>
      <c r="Q101" s="109">
        <v>6080000</v>
      </c>
      <c r="R101" s="120">
        <v>45587</v>
      </c>
      <c r="S101" s="109">
        <v>6080000</v>
      </c>
      <c r="T101" s="103" t="s">
        <v>66</v>
      </c>
      <c r="U101" s="142">
        <v>1082900194</v>
      </c>
      <c r="V101" s="118" t="s">
        <v>228</v>
      </c>
      <c r="W101" s="120">
        <v>45587</v>
      </c>
      <c r="X101" s="120">
        <v>45587</v>
      </c>
      <c r="Y101" s="115" t="s">
        <v>74</v>
      </c>
      <c r="Z101" s="115">
        <v>45653</v>
      </c>
      <c r="AA101" s="118">
        <f t="shared" si="10"/>
        <v>66</v>
      </c>
      <c r="AB101" s="109">
        <v>0</v>
      </c>
      <c r="AC101" s="109">
        <v>0</v>
      </c>
      <c r="AD101" s="109">
        <v>0</v>
      </c>
      <c r="AE101" s="120" t="s">
        <v>74</v>
      </c>
      <c r="AF101" s="118">
        <f t="shared" si="11"/>
        <v>0</v>
      </c>
      <c r="AG101" s="106">
        <v>0</v>
      </c>
      <c r="AH101" s="106">
        <v>0</v>
      </c>
      <c r="AI101" s="120" t="s">
        <v>74</v>
      </c>
      <c r="AJ101" s="103">
        <v>0</v>
      </c>
      <c r="AK101" s="120" t="s">
        <v>74</v>
      </c>
      <c r="AL101" s="120" t="s">
        <v>74</v>
      </c>
      <c r="AM101" s="118">
        <f t="shared" si="12"/>
        <v>0</v>
      </c>
      <c r="AN101" s="118">
        <f>+K101+AC101-AH101</f>
        <v>6080000</v>
      </c>
      <c r="AO101" s="103" t="s">
        <v>66</v>
      </c>
      <c r="AP101" s="109">
        <v>6080000</v>
      </c>
      <c r="AQ101" s="103" t="s">
        <v>94</v>
      </c>
      <c r="AR101" s="106">
        <v>0</v>
      </c>
      <c r="AS101" s="122" t="s">
        <v>74</v>
      </c>
      <c r="AT101" s="143">
        <v>0</v>
      </c>
      <c r="AU101" s="124">
        <f t="shared" si="13"/>
        <v>6080000</v>
      </c>
      <c r="AV101" s="125">
        <f t="shared" si="14"/>
        <v>0</v>
      </c>
      <c r="AW101" s="122" t="s">
        <v>74</v>
      </c>
      <c r="AX101" s="103" t="s">
        <v>95</v>
      </c>
      <c r="AY101" s="144" t="s">
        <v>227</v>
      </c>
      <c r="AZ101" s="104" t="s">
        <v>66</v>
      </c>
      <c r="BA101" s="104" t="s">
        <v>66</v>
      </c>
    </row>
    <row r="102" spans="2:53" s="19" customFormat="1" ht="15.75" thickBot="1" x14ac:dyDescent="0.3">
      <c r="B102" s="524" t="s">
        <v>68</v>
      </c>
      <c r="C102" s="525"/>
      <c r="D102" s="526"/>
      <c r="E102" s="36">
        <f>+SUBTOTAL(3,E8:E101)</f>
        <v>94</v>
      </c>
      <c r="F102" s="126"/>
      <c r="G102" s="39"/>
      <c r="H102" s="39"/>
      <c r="I102" s="39"/>
      <c r="J102" s="39"/>
      <c r="K102" s="40">
        <f>SUM(K8:K101)</f>
        <v>1140790830</v>
      </c>
      <c r="L102" s="527"/>
      <c r="M102" s="528"/>
      <c r="N102" s="528"/>
      <c r="O102" s="528"/>
      <c r="P102" s="528"/>
      <c r="Q102" s="528"/>
      <c r="R102" s="528"/>
      <c r="S102" s="528"/>
      <c r="T102" s="528"/>
      <c r="U102" s="528"/>
      <c r="V102" s="528"/>
      <c r="W102" s="528"/>
      <c r="X102" s="528"/>
      <c r="Y102" s="528"/>
      <c r="Z102" s="528"/>
      <c r="AA102" s="529"/>
      <c r="AB102" s="41">
        <f>SUM(AB8:AB101)</f>
        <v>6</v>
      </c>
      <c r="AC102" s="42">
        <f>SUM(AC8:AC101)</f>
        <v>32825000</v>
      </c>
      <c r="AD102" s="42">
        <f>SUM(AD8:AD101)</f>
        <v>7</v>
      </c>
      <c r="AE102" s="43"/>
      <c r="AF102" s="42">
        <f>SUM(AF8:AF101)</f>
        <v>346</v>
      </c>
      <c r="AG102" s="42">
        <f>SUM(AG8:AG101)</f>
        <v>2</v>
      </c>
      <c r="AH102" s="44">
        <f>SUM(AH8:AH101)</f>
        <v>14300000</v>
      </c>
      <c r="AI102" s="43"/>
      <c r="AJ102" s="436">
        <v>0</v>
      </c>
      <c r="AK102" s="527"/>
      <c r="AL102" s="528"/>
      <c r="AM102" s="529"/>
      <c r="AN102" s="41">
        <f>SUM(AN8:AN101)</f>
        <v>1159315830</v>
      </c>
      <c r="AO102" s="43"/>
      <c r="AP102" s="46">
        <f>SUM(AP8:AP101)</f>
        <v>1143990830</v>
      </c>
      <c r="AQ102" s="43"/>
      <c r="AR102" s="42">
        <f>SUM(AR8:AR101)</f>
        <v>0</v>
      </c>
      <c r="AS102" s="43"/>
      <c r="AT102" s="47">
        <f>SUM(AT8:AT101)</f>
        <v>793733368</v>
      </c>
      <c r="AU102" s="48">
        <f>SUM(AU8:AU101)</f>
        <v>365582462</v>
      </c>
      <c r="AV102" s="527"/>
      <c r="AW102" s="528"/>
      <c r="AX102" s="528"/>
      <c r="AY102" s="528"/>
      <c r="AZ102" s="528"/>
      <c r="BA102" s="528"/>
    </row>
    <row r="107" spans="2:53" x14ac:dyDescent="0.25">
      <c r="AR107" t="s">
        <v>226</v>
      </c>
    </row>
    <row r="110" spans="2:53" x14ac:dyDescent="0.25">
      <c r="F110" s="19"/>
    </row>
    <row r="111" spans="2:53" x14ac:dyDescent="0.25">
      <c r="F111" s="19"/>
      <c r="G111" s="19"/>
    </row>
    <row r="112" spans="2:53" x14ac:dyDescent="0.25">
      <c r="F112" s="19"/>
      <c r="G112" s="19"/>
      <c r="I112" t="s">
        <v>225</v>
      </c>
    </row>
    <row r="113" spans="6:7" x14ac:dyDescent="0.25">
      <c r="F113" s="19"/>
      <c r="G113" s="19"/>
    </row>
    <row r="117" spans="6:7" x14ac:dyDescent="0.25">
      <c r="G117" t="s">
        <v>224</v>
      </c>
    </row>
  </sheetData>
  <sheetProtection formatCells="0" formatColumns="0" formatRows="0" insertRows="0" deleteRows="0" autoFilter="0"/>
  <mergeCells count="22">
    <mergeCell ref="AQ6:AU6"/>
    <mergeCell ref="F5:G5"/>
    <mergeCell ref="AB5:AM5"/>
    <mergeCell ref="W6:AA6"/>
    <mergeCell ref="AB6:AF6"/>
    <mergeCell ref="AG6:AI6"/>
    <mergeCell ref="AJ6:AM6"/>
    <mergeCell ref="B3:C6"/>
    <mergeCell ref="D3:G4"/>
    <mergeCell ref="AV102:BA102"/>
    <mergeCell ref="AO6:AP6"/>
    <mergeCell ref="B102:D102"/>
    <mergeCell ref="L102:AA102"/>
    <mergeCell ref="AY6:BA6"/>
    <mergeCell ref="M6:N6"/>
    <mergeCell ref="O6:Q6"/>
    <mergeCell ref="R6:S6"/>
    <mergeCell ref="AK102:AM102"/>
    <mergeCell ref="T6:V6"/>
    <mergeCell ref="H3:I5"/>
    <mergeCell ref="E6:G6"/>
    <mergeCell ref="AV6:AX6"/>
  </mergeCells>
  <conditionalFormatting sqref="F5 E6">
    <cfRule type="containsText" dxfId="60" priority="27" operator="containsText" text="Seleccione Ordenador">
      <formula>NOT(ISERROR(SEARCH("Seleccione Ordenador",E5)))</formula>
    </cfRule>
  </conditionalFormatting>
  <conditionalFormatting sqref="F5:G5">
    <cfRule type="colorScale" priority="26">
      <colorScale>
        <cfvo type="min"/>
        <cfvo type="percentile" val="50"/>
        <cfvo type="max"/>
        <color rgb="FFF8696B"/>
        <color rgb="FFFFEB84"/>
        <color rgb="FF63BE7B"/>
      </colorScale>
    </cfRule>
  </conditionalFormatting>
  <conditionalFormatting sqref="O14">
    <cfRule type="duplicateValues" dxfId="35" priority="22"/>
  </conditionalFormatting>
  <conditionalFormatting sqref="AM8:AP54 AA8:AA101 AF8:AF101 AU8:AV101 AM55:AO101">
    <cfRule type="expression" dxfId="34" priority="25">
      <formula>+_xlfn.ISFORMULA(AA8)</formula>
    </cfRule>
  </conditionalFormatting>
  <dataValidations count="9">
    <dataValidation type="list" allowBlank="1" showInputMessage="1" showErrorMessage="1" sqref="AX8:AX101" xr:uid="{63DA7620-CE4C-4F8A-896E-61CFBC4FF58E}">
      <formula1>"Por iniciar,En ejecucion,Suspendido,Terminado,Liquidado"</formula1>
    </dataValidation>
    <dataValidation type="list" allowBlank="1" showInputMessage="1" showErrorMessage="1" sqref="H8:H101" xr:uid="{0702C2A5-72D9-4820-8D3B-D816F8654FDD}">
      <formula1>"OTRO SECTOR"</formula1>
    </dataValidation>
    <dataValidation type="list" allowBlank="1" showInputMessage="1" showErrorMessage="1" sqref="L8:L101" xr:uid="{EE8EE2F2-8BC1-46D7-B28C-9776309D777D}">
      <formula1>"DIRECTA"</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BA8:BA82 BA99" xr:uid="{7299B4FF-1FDF-4CCF-8E6C-D62CC1F07AC6}">
      <formula1>"SI,NA por TIPO Contrato"</formula1>
    </dataValidation>
    <dataValidation type="list" allowBlank="1" showInputMessage="1" showErrorMessage="1" sqref="AZ8:AZ101 BA83:BA98 BA100:BA101" xr:uid="{C999323E-82E4-4B22-A9EA-DF4DDEFC5E8D}">
      <formula1>"SI,NO HA INICIADO"</formula1>
    </dataValidation>
    <dataValidation type="list" allowBlank="1" showInputMessage="1" showErrorMessage="1" sqref="AQ8:AQ101 T8:T101 AO8:AO101"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100" r:id="rId1" xr:uid="{B971DCBF-DE57-4520-97CA-39F5FB59A4AD}"/>
  </hyperlinks>
  <pageMargins left="0.7" right="0.7" top="0.75" bottom="0.75" header="0.3" footer="0.3"/>
  <pageSetup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76A1-062A-4232-AF6C-A7CB14D9835F}">
  <dimension ref="A1:BQ346"/>
  <sheetViews>
    <sheetView showGridLines="0" zoomScaleNormal="10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3.140625" customWidth="1"/>
    <col min="5" max="5" width="19.140625" customWidth="1"/>
    <col min="6" max="6" width="15.42578125" customWidth="1"/>
    <col min="7" max="7" width="12.42578125" customWidth="1"/>
    <col min="8" max="8" width="16.5703125" customWidth="1"/>
    <col min="9" max="9" width="19.140625" customWidth="1"/>
    <col min="10" max="10" width="18.42578125" customWidth="1"/>
    <col min="11" max="11" width="14.5703125" customWidth="1"/>
    <col min="12" max="12" width="14.710937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1" width="14.85546875" customWidth="1"/>
    <col min="42" max="42" width="16.140625" customWidth="1"/>
    <col min="43" max="43" width="14.7109375" customWidth="1"/>
    <col min="44" max="45" width="14.28515625" customWidth="1"/>
    <col min="46" max="46" width="13.42578125" customWidth="1"/>
    <col min="47" max="47" width="14.28515625" customWidth="1"/>
    <col min="48" max="48" width="12" customWidth="1"/>
    <col min="49" max="49" width="14.42578125" customWidth="1"/>
    <col min="50" max="50" width="12.42578125" customWidth="1"/>
    <col min="53" max="53" width="22"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6036</v>
      </c>
      <c r="E5" s="8"/>
      <c r="F5" s="520" t="s">
        <v>223</v>
      </c>
      <c r="G5" s="520"/>
      <c r="H5" s="518"/>
      <c r="I5" s="519"/>
      <c r="J5" s="10">
        <f>+K6*J4</f>
        <v>325000000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1.5" customHeight="1" thickBot="1" x14ac:dyDescent="0.3">
      <c r="B6" s="506"/>
      <c r="C6" s="507"/>
      <c r="D6" s="13" t="s">
        <v>5</v>
      </c>
      <c r="E6" s="530" t="s">
        <v>6035</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64.5" thickBot="1" x14ac:dyDescent="0.3">
      <c r="A7" s="14"/>
      <c r="B7" s="27" t="s">
        <v>16</v>
      </c>
      <c r="C7" s="28" t="s">
        <v>17</v>
      </c>
      <c r="D7" s="28" t="s">
        <v>18</v>
      </c>
      <c r="E7" s="27" t="s">
        <v>19</v>
      </c>
      <c r="F7" s="27" t="s">
        <v>20</v>
      </c>
      <c r="G7" s="28"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31" t="s">
        <v>38</v>
      </c>
      <c r="AA7" s="32" t="s">
        <v>39</v>
      </c>
      <c r="AB7" s="27" t="s">
        <v>40</v>
      </c>
      <c r="AC7" s="27" t="s">
        <v>41</v>
      </c>
      <c r="AD7" s="27" t="s">
        <v>42</v>
      </c>
      <c r="AE7" s="31" t="s">
        <v>43</v>
      </c>
      <c r="AF7" s="32" t="s">
        <v>44</v>
      </c>
      <c r="AG7" s="27" t="s">
        <v>45</v>
      </c>
      <c r="AH7" s="27" t="s">
        <v>46</v>
      </c>
      <c r="AI7" s="31" t="s">
        <v>47</v>
      </c>
      <c r="AJ7" s="27" t="s">
        <v>48</v>
      </c>
      <c r="AK7" s="31" t="s">
        <v>49</v>
      </c>
      <c r="AL7" s="31" t="s">
        <v>50</v>
      </c>
      <c r="AM7" s="32" t="s">
        <v>51</v>
      </c>
      <c r="AN7" s="32" t="s">
        <v>52</v>
      </c>
      <c r="AO7" s="27" t="s">
        <v>78</v>
      </c>
      <c r="AP7" s="27" t="s">
        <v>79</v>
      </c>
      <c r="AQ7" s="27" t="s">
        <v>53</v>
      </c>
      <c r="AR7" s="27" t="s">
        <v>54</v>
      </c>
      <c r="AS7" s="27" t="s">
        <v>55</v>
      </c>
      <c r="AT7" s="33"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c r="BQ7" s="17"/>
    </row>
    <row r="8" spans="1:69" s="12" customFormat="1" ht="12.75" x14ac:dyDescent="0.2">
      <c r="B8" s="49">
        <v>2024</v>
      </c>
      <c r="C8" s="49">
        <v>891780111</v>
      </c>
      <c r="D8" s="50" t="s">
        <v>64</v>
      </c>
      <c r="E8" s="51" t="s">
        <v>6034</v>
      </c>
      <c r="F8" s="51" t="s">
        <v>6033</v>
      </c>
      <c r="G8" s="53">
        <v>0</v>
      </c>
      <c r="H8" s="53" t="s">
        <v>72</v>
      </c>
      <c r="I8" s="49" t="s">
        <v>65</v>
      </c>
      <c r="J8" s="55" t="s">
        <v>6032</v>
      </c>
      <c r="K8" s="51">
        <v>252278680</v>
      </c>
      <c r="L8" s="49" t="s">
        <v>67</v>
      </c>
      <c r="M8" s="55" t="s">
        <v>5341</v>
      </c>
      <c r="N8" s="56" t="s">
        <v>5340</v>
      </c>
      <c r="O8" s="57">
        <v>49</v>
      </c>
      <c r="P8" s="58">
        <v>45306</v>
      </c>
      <c r="Q8" s="51">
        <v>252278680</v>
      </c>
      <c r="R8" s="58">
        <v>45314</v>
      </c>
      <c r="S8" s="51">
        <v>252278680</v>
      </c>
      <c r="T8" s="53" t="s">
        <v>66</v>
      </c>
      <c r="U8" s="57">
        <v>7633815</v>
      </c>
      <c r="V8" s="55" t="s">
        <v>4500</v>
      </c>
      <c r="W8" s="343">
        <v>45314</v>
      </c>
      <c r="X8" s="58">
        <v>45315</v>
      </c>
      <c r="Y8" s="58">
        <v>45315</v>
      </c>
      <c r="Z8" s="58">
        <v>45321</v>
      </c>
      <c r="AA8" s="52">
        <f t="shared" ref="AA8:AA71" si="0">+IF(Y8="1800-01-01",Z8-X8,Z8-Y8)</f>
        <v>6</v>
      </c>
      <c r="AB8" s="51">
        <v>0</v>
      </c>
      <c r="AC8" s="51">
        <v>0</v>
      </c>
      <c r="AD8" s="51">
        <v>0</v>
      </c>
      <c r="AE8" s="58" t="s">
        <v>74</v>
      </c>
      <c r="AF8" s="52">
        <f t="shared" ref="AF8:AF71" si="1">+IF(AE8="1800-01-01",0,AE8-Z8)</f>
        <v>0</v>
      </c>
      <c r="AG8" s="51">
        <v>0</v>
      </c>
      <c r="AH8" s="51">
        <v>0</v>
      </c>
      <c r="AI8" s="58" t="s">
        <v>74</v>
      </c>
      <c r="AJ8" s="53">
        <v>0</v>
      </c>
      <c r="AK8" s="58" t="s">
        <v>74</v>
      </c>
      <c r="AL8" s="58" t="s">
        <v>74</v>
      </c>
      <c r="AM8" s="52">
        <f t="shared" ref="AM8:AM71" si="2">+IF(AK8="1800-01-01",0,AL8-AK8)</f>
        <v>0</v>
      </c>
      <c r="AN8" s="52">
        <f>+K8+AC8-AH8</f>
        <v>252278680</v>
      </c>
      <c r="AO8" s="53" t="s">
        <v>66</v>
      </c>
      <c r="AP8" s="51">
        <v>252278680</v>
      </c>
      <c r="AQ8" s="53" t="s">
        <v>94</v>
      </c>
      <c r="AR8" s="51">
        <v>0</v>
      </c>
      <c r="AS8" s="61" t="s">
        <v>74</v>
      </c>
      <c r="AT8" s="63">
        <v>252278680</v>
      </c>
      <c r="AU8" s="64">
        <f t="shared" ref="AU8:AU71" si="3">AN8-AT8</f>
        <v>0</v>
      </c>
      <c r="AV8" s="65">
        <f t="shared" ref="AV8:AV71" si="4">+IFERROR(AT8/AN8,"_")</f>
        <v>1</v>
      </c>
      <c r="AW8" s="61" t="s">
        <v>74</v>
      </c>
      <c r="AX8" s="53" t="s">
        <v>80</v>
      </c>
      <c r="AY8" s="55" t="s">
        <v>6031</v>
      </c>
      <c r="AZ8" s="49" t="s">
        <v>66</v>
      </c>
      <c r="BA8" s="49" t="s">
        <v>239</v>
      </c>
    </row>
    <row r="9" spans="1:69" x14ac:dyDescent="0.25">
      <c r="B9" s="68">
        <v>2024</v>
      </c>
      <c r="C9" s="68">
        <v>891780111</v>
      </c>
      <c r="D9" s="69" t="s">
        <v>64</v>
      </c>
      <c r="E9" s="70" t="s">
        <v>6030</v>
      </c>
      <c r="F9" s="70" t="s">
        <v>6029</v>
      </c>
      <c r="G9" s="67">
        <v>0</v>
      </c>
      <c r="H9" s="67" t="s">
        <v>72</v>
      </c>
      <c r="I9" s="68" t="s">
        <v>65</v>
      </c>
      <c r="J9" s="88" t="s">
        <v>6028</v>
      </c>
      <c r="K9" s="70">
        <v>99684000</v>
      </c>
      <c r="L9" s="68" t="s">
        <v>67</v>
      </c>
      <c r="M9" s="88" t="s">
        <v>6027</v>
      </c>
      <c r="N9" s="73" t="s">
        <v>6026</v>
      </c>
      <c r="O9" s="75">
        <v>103</v>
      </c>
      <c r="P9" s="78">
        <v>45310</v>
      </c>
      <c r="Q9" s="70">
        <v>99684000</v>
      </c>
      <c r="R9" s="78">
        <v>45321</v>
      </c>
      <c r="S9" s="70">
        <v>99684000</v>
      </c>
      <c r="T9" s="67" t="s">
        <v>66</v>
      </c>
      <c r="U9" s="75">
        <v>7633815</v>
      </c>
      <c r="V9" s="88" t="s">
        <v>4500</v>
      </c>
      <c r="W9" s="250">
        <v>45321</v>
      </c>
      <c r="X9" s="250">
        <v>45322</v>
      </c>
      <c r="Y9" s="250">
        <v>45322</v>
      </c>
      <c r="Z9" s="250">
        <v>45328</v>
      </c>
      <c r="AA9" s="71">
        <f t="shared" si="0"/>
        <v>6</v>
      </c>
      <c r="AB9" s="70">
        <v>0</v>
      </c>
      <c r="AC9" s="70">
        <v>0</v>
      </c>
      <c r="AD9" s="70">
        <v>0</v>
      </c>
      <c r="AE9" s="76" t="s">
        <v>74</v>
      </c>
      <c r="AF9" s="71">
        <f t="shared" si="1"/>
        <v>0</v>
      </c>
      <c r="AG9" s="70">
        <v>0</v>
      </c>
      <c r="AH9" s="70">
        <v>0</v>
      </c>
      <c r="AI9" s="76" t="s">
        <v>74</v>
      </c>
      <c r="AJ9" s="67">
        <v>0</v>
      </c>
      <c r="AK9" s="76" t="s">
        <v>74</v>
      </c>
      <c r="AL9" s="76" t="s">
        <v>74</v>
      </c>
      <c r="AM9" s="71">
        <f t="shared" si="2"/>
        <v>0</v>
      </c>
      <c r="AN9" s="71">
        <f>+K9+AC9-AH9</f>
        <v>99684000</v>
      </c>
      <c r="AO9" s="67" t="s">
        <v>66</v>
      </c>
      <c r="AP9" s="70">
        <v>99684000</v>
      </c>
      <c r="AQ9" s="67" t="s">
        <v>94</v>
      </c>
      <c r="AR9" s="70">
        <v>0</v>
      </c>
      <c r="AS9" s="79" t="s">
        <v>74</v>
      </c>
      <c r="AT9" s="135">
        <v>99684000</v>
      </c>
      <c r="AU9" s="82">
        <f t="shared" si="3"/>
        <v>0</v>
      </c>
      <c r="AV9" s="83">
        <f t="shared" si="4"/>
        <v>1</v>
      </c>
      <c r="AW9" s="79" t="s">
        <v>74</v>
      </c>
      <c r="AX9" s="67" t="s">
        <v>80</v>
      </c>
      <c r="AY9" s="88" t="s">
        <v>6025</v>
      </c>
      <c r="AZ9" s="68" t="s">
        <v>66</v>
      </c>
      <c r="BA9" s="68" t="s">
        <v>239</v>
      </c>
    </row>
    <row r="10" spans="1:69" x14ac:dyDescent="0.25">
      <c r="B10" s="68">
        <v>2024</v>
      </c>
      <c r="C10" s="68">
        <v>891780111</v>
      </c>
      <c r="D10" s="69" t="s">
        <v>64</v>
      </c>
      <c r="E10" s="70" t="s">
        <v>6024</v>
      </c>
      <c r="F10" s="70" t="s">
        <v>6023</v>
      </c>
      <c r="G10" s="67">
        <v>0</v>
      </c>
      <c r="H10" s="67" t="s">
        <v>72</v>
      </c>
      <c r="I10" s="68" t="s">
        <v>65</v>
      </c>
      <c r="J10" s="88" t="s">
        <v>6022</v>
      </c>
      <c r="K10" s="70">
        <v>14280000</v>
      </c>
      <c r="L10" s="68" t="s">
        <v>67</v>
      </c>
      <c r="M10" s="88" t="s">
        <v>6021</v>
      </c>
      <c r="N10" s="73" t="s">
        <v>6020</v>
      </c>
      <c r="O10" s="75">
        <v>71</v>
      </c>
      <c r="P10" s="78">
        <v>45308</v>
      </c>
      <c r="Q10" s="70">
        <v>14280000</v>
      </c>
      <c r="R10" s="78">
        <v>45322</v>
      </c>
      <c r="S10" s="70">
        <v>14280000</v>
      </c>
      <c r="T10" s="67" t="s">
        <v>66</v>
      </c>
      <c r="U10" s="75">
        <v>15443332</v>
      </c>
      <c r="V10" s="88" t="s">
        <v>4286</v>
      </c>
      <c r="W10" s="250">
        <v>45322</v>
      </c>
      <c r="X10" s="78">
        <v>45322</v>
      </c>
      <c r="Y10" s="76" t="s">
        <v>74</v>
      </c>
      <c r="Z10" s="250">
        <v>45324</v>
      </c>
      <c r="AA10" s="71">
        <f t="shared" si="0"/>
        <v>2</v>
      </c>
      <c r="AB10" s="70">
        <v>0</v>
      </c>
      <c r="AC10" s="70">
        <v>0</v>
      </c>
      <c r="AD10" s="70">
        <v>0</v>
      </c>
      <c r="AE10" s="76" t="s">
        <v>74</v>
      </c>
      <c r="AF10" s="71">
        <f t="shared" si="1"/>
        <v>0</v>
      </c>
      <c r="AG10" s="70">
        <v>0</v>
      </c>
      <c r="AH10" s="70">
        <v>0</v>
      </c>
      <c r="AI10" s="76" t="s">
        <v>74</v>
      </c>
      <c r="AJ10" s="67">
        <v>0</v>
      </c>
      <c r="AK10" s="76" t="s">
        <v>74</v>
      </c>
      <c r="AL10" s="76" t="s">
        <v>74</v>
      </c>
      <c r="AM10" s="71">
        <f t="shared" si="2"/>
        <v>0</v>
      </c>
      <c r="AN10" s="71">
        <f>+K10+AC10-AH10</f>
        <v>14280000</v>
      </c>
      <c r="AO10" s="67" t="s">
        <v>66</v>
      </c>
      <c r="AP10" s="70">
        <v>14280000</v>
      </c>
      <c r="AQ10" s="67" t="s">
        <v>94</v>
      </c>
      <c r="AR10" s="70">
        <v>0</v>
      </c>
      <c r="AS10" s="79" t="s">
        <v>74</v>
      </c>
      <c r="AT10" s="135">
        <v>14280000</v>
      </c>
      <c r="AU10" s="82">
        <f t="shared" si="3"/>
        <v>0</v>
      </c>
      <c r="AV10" s="83">
        <f t="shared" si="4"/>
        <v>1</v>
      </c>
      <c r="AW10" s="79" t="s">
        <v>74</v>
      </c>
      <c r="AX10" s="67" t="s">
        <v>80</v>
      </c>
      <c r="AY10" s="88" t="s">
        <v>6019</v>
      </c>
      <c r="AZ10" s="68" t="s">
        <v>66</v>
      </c>
      <c r="BA10" s="68" t="s">
        <v>239</v>
      </c>
    </row>
    <row r="11" spans="1:69" x14ac:dyDescent="0.25">
      <c r="B11" s="68">
        <v>2024</v>
      </c>
      <c r="C11" s="68">
        <v>891780111</v>
      </c>
      <c r="D11" s="69" t="s">
        <v>64</v>
      </c>
      <c r="E11" s="70" t="s">
        <v>6018</v>
      </c>
      <c r="F11" s="70" t="s">
        <v>6017</v>
      </c>
      <c r="G11" s="67">
        <v>0</v>
      </c>
      <c r="H11" s="67" t="s">
        <v>72</v>
      </c>
      <c r="I11" s="68" t="s">
        <v>65</v>
      </c>
      <c r="J11" s="88" t="s">
        <v>6016</v>
      </c>
      <c r="K11" s="70">
        <v>88000000</v>
      </c>
      <c r="L11" s="68" t="s">
        <v>67</v>
      </c>
      <c r="M11" s="88" t="s">
        <v>6015</v>
      </c>
      <c r="N11" s="73" t="s">
        <v>6014</v>
      </c>
      <c r="O11" s="75">
        <v>151</v>
      </c>
      <c r="P11" s="78">
        <v>45316</v>
      </c>
      <c r="Q11" s="70">
        <v>88000000</v>
      </c>
      <c r="R11" s="78">
        <v>45323</v>
      </c>
      <c r="S11" s="70">
        <v>88000000</v>
      </c>
      <c r="T11" s="67" t="s">
        <v>66</v>
      </c>
      <c r="U11" s="75">
        <v>57444673</v>
      </c>
      <c r="V11" s="88" t="s">
        <v>4366</v>
      </c>
      <c r="W11" s="250">
        <v>45323</v>
      </c>
      <c r="X11" s="78">
        <v>45323</v>
      </c>
      <c r="Y11" s="78">
        <v>45323</v>
      </c>
      <c r="Z11" s="78">
        <v>45688</v>
      </c>
      <c r="AA11" s="71">
        <f t="shared" si="0"/>
        <v>365</v>
      </c>
      <c r="AB11" s="70">
        <v>0</v>
      </c>
      <c r="AC11" s="70">
        <v>0</v>
      </c>
      <c r="AD11" s="70">
        <v>0</v>
      </c>
      <c r="AE11" s="76" t="s">
        <v>74</v>
      </c>
      <c r="AF11" s="71">
        <f t="shared" si="1"/>
        <v>0</v>
      </c>
      <c r="AG11" s="70">
        <v>0</v>
      </c>
      <c r="AH11" s="70">
        <v>0</v>
      </c>
      <c r="AI11" s="76" t="s">
        <v>74</v>
      </c>
      <c r="AJ11" s="67">
        <v>0</v>
      </c>
      <c r="AK11" s="76" t="s">
        <v>74</v>
      </c>
      <c r="AL11" s="76" t="s">
        <v>74</v>
      </c>
      <c r="AM11" s="71">
        <f t="shared" si="2"/>
        <v>0</v>
      </c>
      <c r="AN11" s="71">
        <f>+K11+AC11-AH11</f>
        <v>88000000</v>
      </c>
      <c r="AO11" s="67" t="s">
        <v>66</v>
      </c>
      <c r="AP11" s="70">
        <v>88000000</v>
      </c>
      <c r="AQ11" s="67" t="s">
        <v>94</v>
      </c>
      <c r="AR11" s="70">
        <v>0</v>
      </c>
      <c r="AS11" s="79" t="s">
        <v>74</v>
      </c>
      <c r="AT11" s="135">
        <v>60198344</v>
      </c>
      <c r="AU11" s="82">
        <f t="shared" si="3"/>
        <v>27801656</v>
      </c>
      <c r="AV11" s="83">
        <f t="shared" si="4"/>
        <v>0.68407209090909094</v>
      </c>
      <c r="AW11" s="79" t="s">
        <v>74</v>
      </c>
      <c r="AX11" s="67" t="s">
        <v>80</v>
      </c>
      <c r="AY11" s="88" t="s">
        <v>6013</v>
      </c>
      <c r="AZ11" s="68" t="s">
        <v>66</v>
      </c>
      <c r="BA11" s="68" t="s">
        <v>239</v>
      </c>
    </row>
    <row r="12" spans="1:69" x14ac:dyDescent="0.25">
      <c r="B12" s="68">
        <v>2024</v>
      </c>
      <c r="C12" s="68">
        <v>891780111</v>
      </c>
      <c r="D12" s="69" t="s">
        <v>64</v>
      </c>
      <c r="E12" s="70" t="s">
        <v>6012</v>
      </c>
      <c r="F12" s="70" t="s">
        <v>6011</v>
      </c>
      <c r="G12" s="67">
        <v>0</v>
      </c>
      <c r="H12" s="67" t="s">
        <v>72</v>
      </c>
      <c r="I12" s="68" t="s">
        <v>723</v>
      </c>
      <c r="J12" s="88" t="s">
        <v>6010</v>
      </c>
      <c r="K12" s="70">
        <v>30464000</v>
      </c>
      <c r="L12" s="68" t="s">
        <v>67</v>
      </c>
      <c r="M12" s="88" t="s">
        <v>6009</v>
      </c>
      <c r="N12" s="73" t="s">
        <v>6008</v>
      </c>
      <c r="O12" s="75">
        <v>126</v>
      </c>
      <c r="P12" s="78">
        <v>45313</v>
      </c>
      <c r="Q12" s="70">
        <v>30464000</v>
      </c>
      <c r="R12" s="78">
        <v>45323</v>
      </c>
      <c r="S12" s="70">
        <v>30464000</v>
      </c>
      <c r="T12" s="67" t="s">
        <v>66</v>
      </c>
      <c r="U12" s="75">
        <v>15443332</v>
      </c>
      <c r="V12" s="88" t="s">
        <v>4286</v>
      </c>
      <c r="W12" s="250">
        <v>45323</v>
      </c>
      <c r="X12" s="78">
        <v>45331</v>
      </c>
      <c r="Y12" s="78">
        <v>45324</v>
      </c>
      <c r="Z12" s="78">
        <v>45358</v>
      </c>
      <c r="AA12" s="71">
        <f t="shared" si="0"/>
        <v>34</v>
      </c>
      <c r="AB12" s="70">
        <v>0</v>
      </c>
      <c r="AC12" s="70">
        <v>0</v>
      </c>
      <c r="AD12" s="70">
        <v>0</v>
      </c>
      <c r="AE12" s="78">
        <v>45399</v>
      </c>
      <c r="AF12" s="71">
        <f t="shared" si="1"/>
        <v>41</v>
      </c>
      <c r="AG12" s="70">
        <v>0</v>
      </c>
      <c r="AH12" s="70">
        <v>0</v>
      </c>
      <c r="AI12" s="76" t="s">
        <v>74</v>
      </c>
      <c r="AJ12" s="67">
        <v>1</v>
      </c>
      <c r="AK12" s="78">
        <v>45356</v>
      </c>
      <c r="AL12" s="78">
        <v>45397</v>
      </c>
      <c r="AM12" s="71">
        <f t="shared" si="2"/>
        <v>41</v>
      </c>
      <c r="AN12" s="71">
        <f>+K12+AC12-AH12</f>
        <v>30464000</v>
      </c>
      <c r="AO12" s="67" t="s">
        <v>66</v>
      </c>
      <c r="AP12" s="70">
        <v>30464000</v>
      </c>
      <c r="AQ12" s="67" t="s">
        <v>66</v>
      </c>
      <c r="AR12" s="70">
        <v>12185600</v>
      </c>
      <c r="AS12" s="249">
        <v>45330</v>
      </c>
      <c r="AT12" s="70">
        <v>30464000</v>
      </c>
      <c r="AU12" s="82">
        <f t="shared" si="3"/>
        <v>0</v>
      </c>
      <c r="AV12" s="83">
        <f t="shared" si="4"/>
        <v>1</v>
      </c>
      <c r="AW12" s="79" t="s">
        <v>74</v>
      </c>
      <c r="AX12" s="67" t="s">
        <v>95</v>
      </c>
      <c r="AY12" s="88" t="s">
        <v>6007</v>
      </c>
      <c r="AZ12" s="68" t="s">
        <v>66</v>
      </c>
      <c r="BA12" s="68" t="s">
        <v>239</v>
      </c>
    </row>
    <row r="13" spans="1:69" s="253" customFormat="1" ht="18" customHeight="1" x14ac:dyDescent="0.2">
      <c r="B13" s="68">
        <v>2024</v>
      </c>
      <c r="C13" s="68">
        <v>891780111</v>
      </c>
      <c r="D13" s="69" t="s">
        <v>64</v>
      </c>
      <c r="E13" s="69" t="s">
        <v>6006</v>
      </c>
      <c r="F13" s="69" t="s">
        <v>6005</v>
      </c>
      <c r="G13" s="68">
        <v>0</v>
      </c>
      <c r="H13" s="68" t="s">
        <v>72</v>
      </c>
      <c r="I13" s="68" t="s">
        <v>65</v>
      </c>
      <c r="J13" s="88" t="s">
        <v>6004</v>
      </c>
      <c r="K13" s="69">
        <v>260000000</v>
      </c>
      <c r="L13" s="68" t="s">
        <v>67</v>
      </c>
      <c r="M13" s="88" t="s">
        <v>6003</v>
      </c>
      <c r="N13" s="73" t="s">
        <v>5399</v>
      </c>
      <c r="O13" s="254" t="s">
        <v>6002</v>
      </c>
      <c r="P13" s="76">
        <v>45324</v>
      </c>
      <c r="Q13" s="69">
        <v>260000000</v>
      </c>
      <c r="R13" s="76">
        <v>45328</v>
      </c>
      <c r="S13" s="69">
        <v>260000000</v>
      </c>
      <c r="T13" s="67" t="s">
        <v>66</v>
      </c>
      <c r="U13" s="73">
        <v>85459497</v>
      </c>
      <c r="V13" s="88" t="s">
        <v>4616</v>
      </c>
      <c r="W13" s="76">
        <v>45329</v>
      </c>
      <c r="X13" s="76">
        <v>45329</v>
      </c>
      <c r="Y13" s="76">
        <v>45329</v>
      </c>
      <c r="Z13" s="76">
        <v>45473</v>
      </c>
      <c r="AA13" s="184">
        <f t="shared" si="0"/>
        <v>144</v>
      </c>
      <c r="AB13" s="69">
        <v>1</v>
      </c>
      <c r="AC13" s="69">
        <v>27500000</v>
      </c>
      <c r="AD13" s="69">
        <v>0</v>
      </c>
      <c r="AE13" s="76" t="s">
        <v>74</v>
      </c>
      <c r="AF13" s="184">
        <f t="shared" si="1"/>
        <v>0</v>
      </c>
      <c r="AG13" s="69">
        <v>0</v>
      </c>
      <c r="AH13" s="69">
        <v>0</v>
      </c>
      <c r="AI13" s="76" t="s">
        <v>74</v>
      </c>
      <c r="AJ13" s="68">
        <v>0</v>
      </c>
      <c r="AK13" s="76" t="s">
        <v>74</v>
      </c>
      <c r="AL13" s="76" t="s">
        <v>74</v>
      </c>
      <c r="AM13" s="184">
        <f t="shared" si="2"/>
        <v>0</v>
      </c>
      <c r="AN13" s="184">
        <f>+K13+AC13-AH13</f>
        <v>287500000</v>
      </c>
      <c r="AO13" s="68" t="s">
        <v>66</v>
      </c>
      <c r="AP13" s="69">
        <v>260000000</v>
      </c>
      <c r="AQ13" s="68" t="s">
        <v>94</v>
      </c>
      <c r="AR13" s="69">
        <v>0</v>
      </c>
      <c r="AS13" s="79" t="s">
        <v>74</v>
      </c>
      <c r="AT13" s="135">
        <v>268028700</v>
      </c>
      <c r="AU13" s="82">
        <f t="shared" si="3"/>
        <v>19471300</v>
      </c>
      <c r="AV13" s="83">
        <f t="shared" si="4"/>
        <v>0.93227373913043476</v>
      </c>
      <c r="AW13" s="79" t="s">
        <v>74</v>
      </c>
      <c r="AX13" s="68" t="s">
        <v>95</v>
      </c>
      <c r="AY13" s="88" t="s">
        <v>6001</v>
      </c>
      <c r="AZ13" s="68" t="s">
        <v>66</v>
      </c>
      <c r="BA13" s="68" t="s">
        <v>239</v>
      </c>
    </row>
    <row r="14" spans="1:69" x14ac:dyDescent="0.25">
      <c r="B14" s="68">
        <v>2024</v>
      </c>
      <c r="C14" s="68">
        <v>891780111</v>
      </c>
      <c r="D14" s="69" t="s">
        <v>64</v>
      </c>
      <c r="E14" s="70" t="s">
        <v>6000</v>
      </c>
      <c r="F14" s="70" t="s">
        <v>5999</v>
      </c>
      <c r="G14" s="67">
        <v>0</v>
      </c>
      <c r="H14" s="67" t="s">
        <v>72</v>
      </c>
      <c r="I14" s="68" t="s">
        <v>723</v>
      </c>
      <c r="J14" s="88" t="s">
        <v>5998</v>
      </c>
      <c r="K14" s="70">
        <v>35604000</v>
      </c>
      <c r="L14" s="68" t="s">
        <v>67</v>
      </c>
      <c r="M14" s="88" t="s">
        <v>5417</v>
      </c>
      <c r="N14" s="73" t="s">
        <v>5416</v>
      </c>
      <c r="O14" s="75">
        <v>306</v>
      </c>
      <c r="P14" s="78">
        <v>45329</v>
      </c>
      <c r="Q14" s="70">
        <v>35604000</v>
      </c>
      <c r="R14" s="78">
        <v>45330</v>
      </c>
      <c r="S14" s="70">
        <v>35604000</v>
      </c>
      <c r="T14" s="67" t="s">
        <v>66</v>
      </c>
      <c r="U14" s="75">
        <v>85152695</v>
      </c>
      <c r="V14" s="88" t="s">
        <v>4398</v>
      </c>
      <c r="W14" s="250">
        <v>45330</v>
      </c>
      <c r="X14" s="78">
        <v>45331</v>
      </c>
      <c r="Y14" s="78">
        <v>45330</v>
      </c>
      <c r="Z14" s="78">
        <v>45473</v>
      </c>
      <c r="AA14" s="71">
        <f t="shared" si="0"/>
        <v>143</v>
      </c>
      <c r="AB14" s="70">
        <v>1</v>
      </c>
      <c r="AC14" s="70">
        <v>17802000</v>
      </c>
      <c r="AD14" s="70">
        <v>0</v>
      </c>
      <c r="AE14" s="76" t="s">
        <v>74</v>
      </c>
      <c r="AF14" s="71">
        <f t="shared" si="1"/>
        <v>0</v>
      </c>
      <c r="AG14" s="70">
        <v>0</v>
      </c>
      <c r="AH14" s="70">
        <v>0</v>
      </c>
      <c r="AI14" s="76" t="s">
        <v>74</v>
      </c>
      <c r="AJ14" s="67">
        <v>0</v>
      </c>
      <c r="AK14" s="76" t="s">
        <v>74</v>
      </c>
      <c r="AL14" s="76" t="s">
        <v>74</v>
      </c>
      <c r="AM14" s="71">
        <f t="shared" si="2"/>
        <v>0</v>
      </c>
      <c r="AN14" s="71">
        <f>+K14+AC14-AH14</f>
        <v>53406000</v>
      </c>
      <c r="AO14" s="67" t="s">
        <v>66</v>
      </c>
      <c r="AP14" s="70">
        <v>35604000</v>
      </c>
      <c r="AQ14" s="68" t="s">
        <v>94</v>
      </c>
      <c r="AR14" s="70">
        <v>0</v>
      </c>
      <c r="AS14" s="79" t="s">
        <v>74</v>
      </c>
      <c r="AT14" s="135">
        <v>53406000</v>
      </c>
      <c r="AU14" s="82">
        <f t="shared" si="3"/>
        <v>0</v>
      </c>
      <c r="AV14" s="83">
        <f t="shared" si="4"/>
        <v>1</v>
      </c>
      <c r="AW14" s="79" t="s">
        <v>74</v>
      </c>
      <c r="AX14" s="67" t="s">
        <v>95</v>
      </c>
      <c r="AY14" s="88" t="s">
        <v>5997</v>
      </c>
      <c r="AZ14" s="68" t="s">
        <v>66</v>
      </c>
      <c r="BA14" s="68" t="s">
        <v>239</v>
      </c>
    </row>
    <row r="15" spans="1:69" x14ac:dyDescent="0.25">
      <c r="B15" s="68">
        <v>2024</v>
      </c>
      <c r="C15" s="68">
        <v>891780111</v>
      </c>
      <c r="D15" s="69" t="s">
        <v>64</v>
      </c>
      <c r="E15" s="70" t="s">
        <v>5996</v>
      </c>
      <c r="F15" s="70" t="s">
        <v>5995</v>
      </c>
      <c r="G15" s="67">
        <v>0</v>
      </c>
      <c r="H15" s="67" t="s">
        <v>72</v>
      </c>
      <c r="I15" s="68" t="s">
        <v>65</v>
      </c>
      <c r="J15" s="88" t="s">
        <v>5994</v>
      </c>
      <c r="K15" s="70">
        <v>163447624</v>
      </c>
      <c r="L15" s="68" t="s">
        <v>67</v>
      </c>
      <c r="M15" s="88" t="s">
        <v>5321</v>
      </c>
      <c r="N15" s="73" t="s">
        <v>5320</v>
      </c>
      <c r="O15" s="75">
        <v>180</v>
      </c>
      <c r="P15" s="78">
        <v>45321</v>
      </c>
      <c r="Q15" s="70">
        <v>163447624</v>
      </c>
      <c r="R15" s="78">
        <v>45330</v>
      </c>
      <c r="S15" s="70">
        <v>163447624</v>
      </c>
      <c r="T15" s="67" t="s">
        <v>66</v>
      </c>
      <c r="U15" s="75">
        <v>72175282</v>
      </c>
      <c r="V15" s="88" t="s">
        <v>4905</v>
      </c>
      <c r="W15" s="250">
        <v>45330</v>
      </c>
      <c r="X15" s="78">
        <v>45331</v>
      </c>
      <c r="Y15" s="78">
        <v>45331</v>
      </c>
      <c r="Z15" s="78">
        <v>45452</v>
      </c>
      <c r="AA15" s="71">
        <f t="shared" si="0"/>
        <v>121</v>
      </c>
      <c r="AB15" s="70">
        <v>1</v>
      </c>
      <c r="AC15" s="70">
        <v>40861906</v>
      </c>
      <c r="AD15" s="70">
        <v>1</v>
      </c>
      <c r="AE15" s="78">
        <v>45481</v>
      </c>
      <c r="AF15" s="71">
        <f t="shared" si="1"/>
        <v>29</v>
      </c>
      <c r="AG15" s="70">
        <v>0</v>
      </c>
      <c r="AH15" s="70">
        <v>0</v>
      </c>
      <c r="AI15" s="76" t="s">
        <v>74</v>
      </c>
      <c r="AJ15" s="67">
        <v>0</v>
      </c>
      <c r="AK15" s="76" t="s">
        <v>74</v>
      </c>
      <c r="AL15" s="76" t="s">
        <v>74</v>
      </c>
      <c r="AM15" s="71">
        <f t="shared" si="2"/>
        <v>0</v>
      </c>
      <c r="AN15" s="71">
        <f>+K15+AC15-AH15</f>
        <v>204309530</v>
      </c>
      <c r="AO15" s="67" t="s">
        <v>66</v>
      </c>
      <c r="AP15" s="70">
        <v>163447624</v>
      </c>
      <c r="AQ15" s="68" t="s">
        <v>94</v>
      </c>
      <c r="AR15" s="70">
        <v>0</v>
      </c>
      <c r="AS15" s="79" t="s">
        <v>74</v>
      </c>
      <c r="AT15" s="135">
        <v>163447624</v>
      </c>
      <c r="AU15" s="82">
        <f t="shared" si="3"/>
        <v>40861906</v>
      </c>
      <c r="AV15" s="83">
        <f t="shared" si="4"/>
        <v>0.8</v>
      </c>
      <c r="AW15" s="79" t="s">
        <v>74</v>
      </c>
      <c r="AX15" s="67" t="s">
        <v>95</v>
      </c>
      <c r="AY15" s="88" t="s">
        <v>5993</v>
      </c>
      <c r="AZ15" s="68" t="s">
        <v>66</v>
      </c>
      <c r="BA15" s="68" t="s">
        <v>239</v>
      </c>
    </row>
    <row r="16" spans="1:69" x14ac:dyDescent="0.25">
      <c r="B16" s="68">
        <v>2024</v>
      </c>
      <c r="C16" s="68">
        <v>891780111</v>
      </c>
      <c r="D16" s="69" t="s">
        <v>64</v>
      </c>
      <c r="E16" s="70" t="s">
        <v>5992</v>
      </c>
      <c r="F16" s="70" t="s">
        <v>5991</v>
      </c>
      <c r="G16" s="67">
        <v>0</v>
      </c>
      <c r="H16" s="67" t="s">
        <v>72</v>
      </c>
      <c r="I16" s="68" t="s">
        <v>723</v>
      </c>
      <c r="J16" s="88" t="s">
        <v>5990</v>
      </c>
      <c r="K16" s="70">
        <v>14850000</v>
      </c>
      <c r="L16" s="68" t="s">
        <v>67</v>
      </c>
      <c r="M16" s="88" t="s">
        <v>5989</v>
      </c>
      <c r="N16" s="73" t="s">
        <v>5988</v>
      </c>
      <c r="O16" s="75">
        <v>273</v>
      </c>
      <c r="P16" s="78">
        <v>45328</v>
      </c>
      <c r="Q16" s="70">
        <v>14850000</v>
      </c>
      <c r="R16" s="78">
        <v>45331</v>
      </c>
      <c r="S16" s="70">
        <v>14850000</v>
      </c>
      <c r="T16" s="67" t="s">
        <v>66</v>
      </c>
      <c r="U16" s="75">
        <v>36557666</v>
      </c>
      <c r="V16" s="88" t="s">
        <v>5987</v>
      </c>
      <c r="W16" s="250">
        <v>45331</v>
      </c>
      <c r="X16" s="78">
        <v>45337</v>
      </c>
      <c r="Y16" s="78">
        <v>45337</v>
      </c>
      <c r="Z16" s="78">
        <v>45657</v>
      </c>
      <c r="AA16" s="71">
        <f t="shared" si="0"/>
        <v>320</v>
      </c>
      <c r="AB16" s="70">
        <v>0</v>
      </c>
      <c r="AC16" s="70">
        <v>0</v>
      </c>
      <c r="AD16" s="70">
        <v>0</v>
      </c>
      <c r="AE16" s="76" t="s">
        <v>74</v>
      </c>
      <c r="AF16" s="71">
        <f t="shared" si="1"/>
        <v>0</v>
      </c>
      <c r="AG16" s="70">
        <v>0</v>
      </c>
      <c r="AH16" s="70">
        <v>0</v>
      </c>
      <c r="AI16" s="76" t="s">
        <v>74</v>
      </c>
      <c r="AJ16" s="67">
        <v>0</v>
      </c>
      <c r="AK16" s="76" t="s">
        <v>74</v>
      </c>
      <c r="AL16" s="76" t="s">
        <v>74</v>
      </c>
      <c r="AM16" s="71">
        <f t="shared" si="2"/>
        <v>0</v>
      </c>
      <c r="AN16" s="71">
        <f>+K16+AC16-AH16</f>
        <v>14850000</v>
      </c>
      <c r="AO16" s="67" t="s">
        <v>66</v>
      </c>
      <c r="AP16" s="70">
        <v>14850000</v>
      </c>
      <c r="AQ16" s="68" t="s">
        <v>94</v>
      </c>
      <c r="AR16" s="70">
        <v>0</v>
      </c>
      <c r="AS16" s="79" t="s">
        <v>74</v>
      </c>
      <c r="AT16" s="135">
        <v>10800000</v>
      </c>
      <c r="AU16" s="82">
        <f t="shared" si="3"/>
        <v>4050000</v>
      </c>
      <c r="AV16" s="83">
        <f t="shared" si="4"/>
        <v>0.72727272727272729</v>
      </c>
      <c r="AW16" s="79" t="s">
        <v>74</v>
      </c>
      <c r="AX16" s="67" t="s">
        <v>95</v>
      </c>
      <c r="AY16" s="88" t="s">
        <v>5986</v>
      </c>
      <c r="AZ16" s="68" t="s">
        <v>66</v>
      </c>
      <c r="BA16" s="68" t="s">
        <v>239</v>
      </c>
    </row>
    <row r="17" spans="2:53" x14ac:dyDescent="0.25">
      <c r="B17" s="68">
        <v>2024</v>
      </c>
      <c r="C17" s="68">
        <v>891780111</v>
      </c>
      <c r="D17" s="69" t="s">
        <v>64</v>
      </c>
      <c r="E17" s="70" t="s">
        <v>5985</v>
      </c>
      <c r="F17" s="70" t="s">
        <v>5984</v>
      </c>
      <c r="G17" s="67">
        <v>0</v>
      </c>
      <c r="H17" s="67" t="s">
        <v>72</v>
      </c>
      <c r="I17" s="68" t="s">
        <v>65</v>
      </c>
      <c r="J17" s="88" t="s">
        <v>5983</v>
      </c>
      <c r="K17" s="70">
        <v>10000000</v>
      </c>
      <c r="L17" s="68" t="s">
        <v>67</v>
      </c>
      <c r="M17" s="88" t="s">
        <v>5386</v>
      </c>
      <c r="N17" s="73" t="s">
        <v>5385</v>
      </c>
      <c r="O17" s="75">
        <v>149</v>
      </c>
      <c r="P17" s="78">
        <v>45315</v>
      </c>
      <c r="Q17" s="70">
        <v>10000000</v>
      </c>
      <c r="R17" s="78">
        <v>45335</v>
      </c>
      <c r="S17" s="70">
        <v>10000000</v>
      </c>
      <c r="T17" s="67" t="s">
        <v>66</v>
      </c>
      <c r="U17" s="75">
        <v>72175282</v>
      </c>
      <c r="V17" s="88" t="s">
        <v>4905</v>
      </c>
      <c r="W17" s="250">
        <v>45335</v>
      </c>
      <c r="X17" s="78">
        <v>45356</v>
      </c>
      <c r="Y17" s="78">
        <v>45337</v>
      </c>
      <c r="Z17" s="78">
        <v>45417</v>
      </c>
      <c r="AA17" s="71">
        <f t="shared" si="0"/>
        <v>80</v>
      </c>
      <c r="AB17" s="70">
        <v>0</v>
      </c>
      <c r="AC17" s="70">
        <v>0</v>
      </c>
      <c r="AD17" s="70">
        <v>0</v>
      </c>
      <c r="AE17" s="76" t="s">
        <v>74</v>
      </c>
      <c r="AF17" s="71">
        <f t="shared" si="1"/>
        <v>0</v>
      </c>
      <c r="AG17" s="70">
        <v>0</v>
      </c>
      <c r="AH17" s="70">
        <v>0</v>
      </c>
      <c r="AI17" s="76" t="s">
        <v>74</v>
      </c>
      <c r="AJ17" s="67">
        <v>0</v>
      </c>
      <c r="AK17" s="76" t="s">
        <v>74</v>
      </c>
      <c r="AL17" s="76" t="s">
        <v>74</v>
      </c>
      <c r="AM17" s="71">
        <f t="shared" si="2"/>
        <v>0</v>
      </c>
      <c r="AN17" s="71">
        <f>+K17+AC17-AH17</f>
        <v>10000000</v>
      </c>
      <c r="AO17" s="67" t="s">
        <v>66</v>
      </c>
      <c r="AP17" s="70">
        <v>10000000</v>
      </c>
      <c r="AQ17" s="67" t="s">
        <v>66</v>
      </c>
      <c r="AR17" s="70">
        <v>5000000</v>
      </c>
      <c r="AS17" s="249">
        <v>45356</v>
      </c>
      <c r="AT17" s="70">
        <v>10000000</v>
      </c>
      <c r="AU17" s="82">
        <f t="shared" si="3"/>
        <v>0</v>
      </c>
      <c r="AV17" s="83">
        <f t="shared" si="4"/>
        <v>1</v>
      </c>
      <c r="AW17" s="79" t="s">
        <v>74</v>
      </c>
      <c r="AX17" s="67" t="s">
        <v>4447</v>
      </c>
      <c r="AY17" s="88" t="s">
        <v>5982</v>
      </c>
      <c r="AZ17" s="68" t="s">
        <v>66</v>
      </c>
      <c r="BA17" s="68" t="s">
        <v>239</v>
      </c>
    </row>
    <row r="18" spans="2:53" x14ac:dyDescent="0.25">
      <c r="B18" s="68">
        <v>2024</v>
      </c>
      <c r="C18" s="68">
        <v>891780111</v>
      </c>
      <c r="D18" s="69" t="s">
        <v>64</v>
      </c>
      <c r="E18" s="70" t="s">
        <v>5981</v>
      </c>
      <c r="F18" s="70" t="s">
        <v>5980</v>
      </c>
      <c r="G18" s="67">
        <v>0</v>
      </c>
      <c r="H18" s="67" t="s">
        <v>72</v>
      </c>
      <c r="I18" s="68" t="s">
        <v>65</v>
      </c>
      <c r="J18" s="88" t="s">
        <v>5979</v>
      </c>
      <c r="K18" s="70">
        <v>141610000</v>
      </c>
      <c r="L18" s="68" t="s">
        <v>67</v>
      </c>
      <c r="M18" s="88" t="s">
        <v>4544</v>
      </c>
      <c r="N18" s="73" t="s">
        <v>1922</v>
      </c>
      <c r="O18" s="75">
        <v>253</v>
      </c>
      <c r="P18" s="78">
        <v>45327</v>
      </c>
      <c r="Q18" s="70">
        <v>141610000</v>
      </c>
      <c r="R18" s="78">
        <v>45335</v>
      </c>
      <c r="S18" s="70">
        <v>141610000</v>
      </c>
      <c r="T18" s="67" t="s">
        <v>66</v>
      </c>
      <c r="U18" s="75">
        <v>85465146</v>
      </c>
      <c r="V18" s="88" t="s">
        <v>4340</v>
      </c>
      <c r="W18" s="250">
        <v>45335</v>
      </c>
      <c r="X18" s="78">
        <v>45335</v>
      </c>
      <c r="Y18" s="78">
        <v>45335</v>
      </c>
      <c r="Z18" s="78">
        <v>45670</v>
      </c>
      <c r="AA18" s="71">
        <f t="shared" si="0"/>
        <v>335</v>
      </c>
      <c r="AB18" s="70">
        <v>0</v>
      </c>
      <c r="AC18" s="70">
        <v>0</v>
      </c>
      <c r="AD18" s="70">
        <v>0</v>
      </c>
      <c r="AE18" s="76" t="s">
        <v>74</v>
      </c>
      <c r="AF18" s="71">
        <f t="shared" si="1"/>
        <v>0</v>
      </c>
      <c r="AG18" s="70">
        <v>0</v>
      </c>
      <c r="AH18" s="70">
        <v>0</v>
      </c>
      <c r="AI18" s="76" t="s">
        <v>74</v>
      </c>
      <c r="AJ18" s="67">
        <v>0</v>
      </c>
      <c r="AK18" s="76" t="s">
        <v>74</v>
      </c>
      <c r="AL18" s="76" t="s">
        <v>74</v>
      </c>
      <c r="AM18" s="71">
        <f t="shared" si="2"/>
        <v>0</v>
      </c>
      <c r="AN18" s="71">
        <f>+K18+AC18-AH18</f>
        <v>141610000</v>
      </c>
      <c r="AO18" s="67" t="s">
        <v>66</v>
      </c>
      <c r="AP18" s="70">
        <v>141610000</v>
      </c>
      <c r="AQ18" s="68" t="s">
        <v>94</v>
      </c>
      <c r="AR18" s="70">
        <v>0</v>
      </c>
      <c r="AS18" s="79" t="s">
        <v>74</v>
      </c>
      <c r="AT18" s="135">
        <v>130543000</v>
      </c>
      <c r="AU18" s="82">
        <f t="shared" si="3"/>
        <v>11067000</v>
      </c>
      <c r="AV18" s="83">
        <f t="shared" si="4"/>
        <v>0.92184873949579826</v>
      </c>
      <c r="AW18" s="79" t="s">
        <v>74</v>
      </c>
      <c r="AX18" s="67" t="s">
        <v>95</v>
      </c>
      <c r="AY18" s="88" t="s">
        <v>5978</v>
      </c>
      <c r="AZ18" s="68" t="s">
        <v>66</v>
      </c>
      <c r="BA18" s="68" t="s">
        <v>239</v>
      </c>
    </row>
    <row r="19" spans="2:53" x14ac:dyDescent="0.25">
      <c r="B19" s="68">
        <v>2024</v>
      </c>
      <c r="C19" s="68">
        <v>891780111</v>
      </c>
      <c r="D19" s="69" t="s">
        <v>64</v>
      </c>
      <c r="E19" s="70" t="s">
        <v>5977</v>
      </c>
      <c r="F19" s="70" t="s">
        <v>5976</v>
      </c>
      <c r="G19" s="67">
        <v>0</v>
      </c>
      <c r="H19" s="67" t="s">
        <v>72</v>
      </c>
      <c r="I19" s="68" t="s">
        <v>723</v>
      </c>
      <c r="J19" s="88" t="s">
        <v>5332</v>
      </c>
      <c r="K19" s="70">
        <v>105439497</v>
      </c>
      <c r="L19" s="68" t="s">
        <v>67</v>
      </c>
      <c r="M19" s="88" t="s">
        <v>5331</v>
      </c>
      <c r="N19" s="73" t="s">
        <v>5330</v>
      </c>
      <c r="O19" s="75">
        <v>315</v>
      </c>
      <c r="P19" s="78">
        <v>45330</v>
      </c>
      <c r="Q19" s="70">
        <v>105439497</v>
      </c>
      <c r="R19" s="78">
        <v>45336</v>
      </c>
      <c r="S19" s="70">
        <v>105439497</v>
      </c>
      <c r="T19" s="67" t="s">
        <v>66</v>
      </c>
      <c r="U19" s="75">
        <v>72175282</v>
      </c>
      <c r="V19" s="88" t="s">
        <v>4905</v>
      </c>
      <c r="W19" s="250">
        <v>45336</v>
      </c>
      <c r="X19" s="78">
        <v>45336</v>
      </c>
      <c r="Y19" s="78">
        <v>45336</v>
      </c>
      <c r="Z19" s="78">
        <v>45457</v>
      </c>
      <c r="AA19" s="71">
        <f t="shared" si="0"/>
        <v>121</v>
      </c>
      <c r="AB19" s="70">
        <v>1</v>
      </c>
      <c r="AC19" s="70">
        <v>26359874</v>
      </c>
      <c r="AD19" s="70">
        <v>1</v>
      </c>
      <c r="AE19" s="78">
        <v>45487</v>
      </c>
      <c r="AF19" s="71">
        <f t="shared" si="1"/>
        <v>30</v>
      </c>
      <c r="AG19" s="70">
        <v>0</v>
      </c>
      <c r="AH19" s="70">
        <v>0</v>
      </c>
      <c r="AI19" s="76" t="s">
        <v>74</v>
      </c>
      <c r="AJ19" s="67">
        <v>0</v>
      </c>
      <c r="AK19" s="76" t="s">
        <v>74</v>
      </c>
      <c r="AL19" s="76" t="s">
        <v>74</v>
      </c>
      <c r="AM19" s="71">
        <f t="shared" si="2"/>
        <v>0</v>
      </c>
      <c r="AN19" s="71">
        <f>+K19+AC19-AH19</f>
        <v>131799371</v>
      </c>
      <c r="AO19" s="67" t="s">
        <v>66</v>
      </c>
      <c r="AP19" s="70">
        <v>105439497</v>
      </c>
      <c r="AQ19" s="68" t="s">
        <v>94</v>
      </c>
      <c r="AR19" s="70">
        <v>0</v>
      </c>
      <c r="AS19" s="79" t="s">
        <v>74</v>
      </c>
      <c r="AT19" s="135">
        <v>105439497</v>
      </c>
      <c r="AU19" s="82">
        <f t="shared" si="3"/>
        <v>26359874</v>
      </c>
      <c r="AV19" s="83">
        <f t="shared" si="4"/>
        <v>0.80000000151745787</v>
      </c>
      <c r="AW19" s="79" t="s">
        <v>74</v>
      </c>
      <c r="AX19" s="67" t="s">
        <v>95</v>
      </c>
      <c r="AY19" s="88" t="s">
        <v>5975</v>
      </c>
      <c r="AZ19" s="68" t="s">
        <v>66</v>
      </c>
      <c r="BA19" s="68" t="s">
        <v>239</v>
      </c>
    </row>
    <row r="20" spans="2:53" x14ac:dyDescent="0.25">
      <c r="B20" s="68">
        <v>2024</v>
      </c>
      <c r="C20" s="68">
        <v>891780111</v>
      </c>
      <c r="D20" s="69" t="s">
        <v>64</v>
      </c>
      <c r="E20" s="70" t="s">
        <v>5974</v>
      </c>
      <c r="F20" s="70" t="s">
        <v>5973</v>
      </c>
      <c r="G20" s="67">
        <v>0</v>
      </c>
      <c r="H20" s="67" t="s">
        <v>72</v>
      </c>
      <c r="I20" s="68" t="s">
        <v>65</v>
      </c>
      <c r="J20" s="88" t="s">
        <v>5972</v>
      </c>
      <c r="K20" s="70">
        <v>140000000</v>
      </c>
      <c r="L20" s="68" t="s">
        <v>67</v>
      </c>
      <c r="M20" s="88" t="s">
        <v>4628</v>
      </c>
      <c r="N20" s="73" t="s">
        <v>4627</v>
      </c>
      <c r="O20" s="75">
        <v>321</v>
      </c>
      <c r="P20" s="78">
        <v>45331</v>
      </c>
      <c r="Q20" s="70">
        <v>140000000</v>
      </c>
      <c r="R20" s="78">
        <v>45336</v>
      </c>
      <c r="S20" s="70">
        <v>140000000</v>
      </c>
      <c r="T20" s="67" t="s">
        <v>66</v>
      </c>
      <c r="U20" s="75">
        <v>85459497</v>
      </c>
      <c r="V20" s="88" t="s">
        <v>4616</v>
      </c>
      <c r="W20" s="250">
        <v>45336</v>
      </c>
      <c r="X20" s="78">
        <v>45337</v>
      </c>
      <c r="Y20" s="78">
        <v>45337</v>
      </c>
      <c r="Z20" s="78">
        <v>45458</v>
      </c>
      <c r="AA20" s="71">
        <f t="shared" si="0"/>
        <v>121</v>
      </c>
      <c r="AB20" s="70">
        <v>0</v>
      </c>
      <c r="AC20" s="70">
        <v>0</v>
      </c>
      <c r="AD20" s="70">
        <v>0</v>
      </c>
      <c r="AE20" s="76" t="s">
        <v>74</v>
      </c>
      <c r="AF20" s="71">
        <f t="shared" si="1"/>
        <v>0</v>
      </c>
      <c r="AG20" s="70">
        <v>0</v>
      </c>
      <c r="AH20" s="70">
        <v>0</v>
      </c>
      <c r="AI20" s="76" t="s">
        <v>74</v>
      </c>
      <c r="AJ20" s="67">
        <v>0</v>
      </c>
      <c r="AK20" s="76" t="s">
        <v>74</v>
      </c>
      <c r="AL20" s="76" t="s">
        <v>74</v>
      </c>
      <c r="AM20" s="71">
        <f t="shared" si="2"/>
        <v>0</v>
      </c>
      <c r="AN20" s="71">
        <f>+K20+AC20-AH20</f>
        <v>140000000</v>
      </c>
      <c r="AO20" s="67" t="s">
        <v>66</v>
      </c>
      <c r="AP20" s="70">
        <v>140000000</v>
      </c>
      <c r="AQ20" s="68" t="s">
        <v>94</v>
      </c>
      <c r="AR20" s="70">
        <v>0</v>
      </c>
      <c r="AS20" s="79" t="s">
        <v>74</v>
      </c>
      <c r="AT20" s="135">
        <v>139988181</v>
      </c>
      <c r="AU20" s="82">
        <f t="shared" si="3"/>
        <v>11819</v>
      </c>
      <c r="AV20" s="83">
        <f t="shared" si="4"/>
        <v>0.99991557857142854</v>
      </c>
      <c r="AW20" s="79" t="s">
        <v>74</v>
      </c>
      <c r="AX20" s="67" t="s">
        <v>95</v>
      </c>
      <c r="AY20" s="88" t="s">
        <v>5971</v>
      </c>
      <c r="AZ20" s="68" t="s">
        <v>66</v>
      </c>
      <c r="BA20" s="68" t="s">
        <v>239</v>
      </c>
    </row>
    <row r="21" spans="2:53" x14ac:dyDescent="0.25">
      <c r="B21" s="68">
        <v>2024</v>
      </c>
      <c r="C21" s="68">
        <v>891780111</v>
      </c>
      <c r="D21" s="69" t="s">
        <v>64</v>
      </c>
      <c r="E21" s="70" t="s">
        <v>5970</v>
      </c>
      <c r="F21" s="70" t="s">
        <v>5969</v>
      </c>
      <c r="G21" s="67">
        <v>0</v>
      </c>
      <c r="H21" s="67" t="s">
        <v>72</v>
      </c>
      <c r="I21" s="68" t="s">
        <v>65</v>
      </c>
      <c r="J21" s="88" t="s">
        <v>5968</v>
      </c>
      <c r="K21" s="70">
        <v>7818000</v>
      </c>
      <c r="L21" s="68" t="s">
        <v>67</v>
      </c>
      <c r="M21" s="88" t="s">
        <v>4411</v>
      </c>
      <c r="N21" s="73" t="s">
        <v>4410</v>
      </c>
      <c r="O21" s="75">
        <v>279</v>
      </c>
      <c r="P21" s="78">
        <v>45328</v>
      </c>
      <c r="Q21" s="70">
        <v>7818000</v>
      </c>
      <c r="R21" s="78">
        <v>45337</v>
      </c>
      <c r="S21" s="70">
        <v>7818000</v>
      </c>
      <c r="T21" s="67" t="s">
        <v>66</v>
      </c>
      <c r="U21" s="75">
        <v>85465146</v>
      </c>
      <c r="V21" s="88" t="s">
        <v>4340</v>
      </c>
      <c r="W21" s="250">
        <v>45337</v>
      </c>
      <c r="X21" s="78">
        <v>45337</v>
      </c>
      <c r="Y21" s="78" t="s">
        <v>74</v>
      </c>
      <c r="Z21" s="78">
        <v>45338</v>
      </c>
      <c r="AA21" s="71">
        <f t="shared" si="0"/>
        <v>1</v>
      </c>
      <c r="AB21" s="70">
        <v>0</v>
      </c>
      <c r="AC21" s="70">
        <v>0</v>
      </c>
      <c r="AD21" s="70">
        <v>0</v>
      </c>
      <c r="AE21" s="76" t="s">
        <v>74</v>
      </c>
      <c r="AF21" s="71">
        <f t="shared" si="1"/>
        <v>0</v>
      </c>
      <c r="AG21" s="70">
        <v>0</v>
      </c>
      <c r="AH21" s="70">
        <v>0</v>
      </c>
      <c r="AI21" s="76" t="s">
        <v>74</v>
      </c>
      <c r="AJ21" s="67">
        <v>0</v>
      </c>
      <c r="AK21" s="76" t="s">
        <v>74</v>
      </c>
      <c r="AL21" s="76" t="s">
        <v>74</v>
      </c>
      <c r="AM21" s="71">
        <f t="shared" si="2"/>
        <v>0</v>
      </c>
      <c r="AN21" s="71">
        <f>+K21+AC21-AH21</f>
        <v>7818000</v>
      </c>
      <c r="AO21" s="67" t="s">
        <v>66</v>
      </c>
      <c r="AP21" s="70">
        <v>7818000</v>
      </c>
      <c r="AQ21" s="68" t="s">
        <v>94</v>
      </c>
      <c r="AR21" s="70">
        <v>0</v>
      </c>
      <c r="AS21" s="79" t="s">
        <v>74</v>
      </c>
      <c r="AT21" s="135">
        <v>7817973</v>
      </c>
      <c r="AU21" s="82">
        <f t="shared" si="3"/>
        <v>27</v>
      </c>
      <c r="AV21" s="83">
        <f t="shared" si="4"/>
        <v>0.99999654643131231</v>
      </c>
      <c r="AW21" s="79" t="s">
        <v>74</v>
      </c>
      <c r="AX21" s="67" t="s">
        <v>80</v>
      </c>
      <c r="AY21" s="88" t="s">
        <v>5967</v>
      </c>
      <c r="AZ21" s="68" t="s">
        <v>66</v>
      </c>
      <c r="BA21" s="68" t="s">
        <v>239</v>
      </c>
    </row>
    <row r="22" spans="2:53" x14ac:dyDescent="0.25">
      <c r="B22" s="68">
        <v>2024</v>
      </c>
      <c r="C22" s="68">
        <v>891780111</v>
      </c>
      <c r="D22" s="69" t="s">
        <v>64</v>
      </c>
      <c r="E22" s="70" t="s">
        <v>5966</v>
      </c>
      <c r="F22" s="70" t="s">
        <v>5965</v>
      </c>
      <c r="G22" s="67">
        <v>0</v>
      </c>
      <c r="H22" s="67" t="s">
        <v>72</v>
      </c>
      <c r="I22" s="68" t="s">
        <v>65</v>
      </c>
      <c r="J22" s="88" t="s">
        <v>5964</v>
      </c>
      <c r="K22" s="70">
        <v>96413800</v>
      </c>
      <c r="L22" s="68" t="s">
        <v>67</v>
      </c>
      <c r="M22" s="88" t="s">
        <v>4664</v>
      </c>
      <c r="N22" s="73" t="s">
        <v>4663</v>
      </c>
      <c r="O22" s="75">
        <v>333</v>
      </c>
      <c r="P22" s="78">
        <v>45331</v>
      </c>
      <c r="Q22" s="70">
        <v>96413800</v>
      </c>
      <c r="R22" s="78">
        <v>45338</v>
      </c>
      <c r="S22" s="70">
        <v>96413800</v>
      </c>
      <c r="T22" s="67" t="s">
        <v>66</v>
      </c>
      <c r="U22" s="75">
        <v>85465146</v>
      </c>
      <c r="V22" s="88" t="s">
        <v>4340</v>
      </c>
      <c r="W22" s="250">
        <v>45338</v>
      </c>
      <c r="X22" s="78">
        <v>45345</v>
      </c>
      <c r="Y22" s="78">
        <v>45341</v>
      </c>
      <c r="Z22" s="78">
        <v>45369</v>
      </c>
      <c r="AA22" s="71">
        <f t="shared" si="0"/>
        <v>28</v>
      </c>
      <c r="AB22" s="70">
        <v>1</v>
      </c>
      <c r="AC22" s="70">
        <v>25656400</v>
      </c>
      <c r="AD22" s="70">
        <v>0</v>
      </c>
      <c r="AE22" s="76" t="s">
        <v>74</v>
      </c>
      <c r="AF22" s="71">
        <f t="shared" si="1"/>
        <v>0</v>
      </c>
      <c r="AG22" s="70">
        <v>0</v>
      </c>
      <c r="AH22" s="70">
        <v>0</v>
      </c>
      <c r="AI22" s="76" t="s">
        <v>74</v>
      </c>
      <c r="AJ22" s="67">
        <v>0</v>
      </c>
      <c r="AK22" s="76" t="s">
        <v>74</v>
      </c>
      <c r="AL22" s="76" t="s">
        <v>74</v>
      </c>
      <c r="AM22" s="71">
        <f t="shared" si="2"/>
        <v>0</v>
      </c>
      <c r="AN22" s="71">
        <f>+K22+AC22-AH22</f>
        <v>122070200</v>
      </c>
      <c r="AO22" s="67" t="s">
        <v>66</v>
      </c>
      <c r="AP22" s="70">
        <v>96413800</v>
      </c>
      <c r="AQ22" s="67" t="s">
        <v>66</v>
      </c>
      <c r="AR22" s="70">
        <v>48206900</v>
      </c>
      <c r="AS22" s="249">
        <v>45345</v>
      </c>
      <c r="AT22" s="70">
        <v>122070200</v>
      </c>
      <c r="AU22" s="82">
        <f t="shared" si="3"/>
        <v>0</v>
      </c>
      <c r="AV22" s="83">
        <f t="shared" si="4"/>
        <v>1</v>
      </c>
      <c r="AW22" s="79" t="s">
        <v>74</v>
      </c>
      <c r="AX22" s="67" t="s">
        <v>95</v>
      </c>
      <c r="AY22" s="88" t="s">
        <v>5963</v>
      </c>
      <c r="AZ22" s="68" t="s">
        <v>66</v>
      </c>
      <c r="BA22" s="68" t="s">
        <v>239</v>
      </c>
    </row>
    <row r="23" spans="2:53" x14ac:dyDescent="0.25">
      <c r="B23" s="68">
        <v>2024</v>
      </c>
      <c r="C23" s="68">
        <v>891780111</v>
      </c>
      <c r="D23" s="69" t="s">
        <v>64</v>
      </c>
      <c r="E23" s="70" t="s">
        <v>5962</v>
      </c>
      <c r="F23" s="70" t="s">
        <v>5961</v>
      </c>
      <c r="G23" s="67">
        <v>0</v>
      </c>
      <c r="H23" s="67" t="s">
        <v>72</v>
      </c>
      <c r="I23" s="68" t="s">
        <v>65</v>
      </c>
      <c r="J23" s="88" t="s">
        <v>5960</v>
      </c>
      <c r="K23" s="70">
        <v>180000000</v>
      </c>
      <c r="L23" s="68" t="s">
        <v>67</v>
      </c>
      <c r="M23" s="88" t="s">
        <v>5959</v>
      </c>
      <c r="N23" s="73" t="s">
        <v>4715</v>
      </c>
      <c r="O23" s="75">
        <v>313</v>
      </c>
      <c r="P23" s="78">
        <v>45330</v>
      </c>
      <c r="Q23" s="70">
        <v>180000000</v>
      </c>
      <c r="R23" s="78">
        <v>45338</v>
      </c>
      <c r="S23" s="70">
        <v>180000000</v>
      </c>
      <c r="T23" s="67" t="s">
        <v>66</v>
      </c>
      <c r="U23" s="75">
        <v>85459497</v>
      </c>
      <c r="V23" s="88" t="s">
        <v>4616</v>
      </c>
      <c r="W23" s="250">
        <v>45338</v>
      </c>
      <c r="X23" s="78">
        <v>45338</v>
      </c>
      <c r="Y23" s="78">
        <v>45338</v>
      </c>
      <c r="Z23" s="78">
        <v>45397</v>
      </c>
      <c r="AA23" s="71">
        <f t="shared" si="0"/>
        <v>59</v>
      </c>
      <c r="AB23" s="70">
        <v>0</v>
      </c>
      <c r="AC23" s="70">
        <v>0</v>
      </c>
      <c r="AD23" s="70">
        <v>0</v>
      </c>
      <c r="AE23" s="76" t="s">
        <v>74</v>
      </c>
      <c r="AF23" s="71">
        <f t="shared" si="1"/>
        <v>0</v>
      </c>
      <c r="AG23" s="70">
        <v>0</v>
      </c>
      <c r="AH23" s="70">
        <v>0</v>
      </c>
      <c r="AI23" s="76" t="s">
        <v>74</v>
      </c>
      <c r="AJ23" s="67">
        <v>0</v>
      </c>
      <c r="AK23" s="76" t="s">
        <v>74</v>
      </c>
      <c r="AL23" s="76" t="s">
        <v>74</v>
      </c>
      <c r="AM23" s="71">
        <f t="shared" si="2"/>
        <v>0</v>
      </c>
      <c r="AN23" s="71">
        <f>+K23+AC23-AH23</f>
        <v>180000000</v>
      </c>
      <c r="AO23" s="67" t="s">
        <v>66</v>
      </c>
      <c r="AP23" s="70">
        <v>180000000</v>
      </c>
      <c r="AQ23" s="68" t="s">
        <v>94</v>
      </c>
      <c r="AR23" s="70">
        <v>0</v>
      </c>
      <c r="AS23" s="79" t="s">
        <v>74</v>
      </c>
      <c r="AT23" s="135">
        <v>179988801</v>
      </c>
      <c r="AU23" s="82">
        <f t="shared" si="3"/>
        <v>11199</v>
      </c>
      <c r="AV23" s="83">
        <f t="shared" si="4"/>
        <v>0.99993778333333339</v>
      </c>
      <c r="AW23" s="79" t="s">
        <v>74</v>
      </c>
      <c r="AX23" s="67" t="s">
        <v>95</v>
      </c>
      <c r="AY23" s="88" t="s">
        <v>5958</v>
      </c>
      <c r="AZ23" s="68" t="s">
        <v>66</v>
      </c>
      <c r="BA23" s="68" t="s">
        <v>239</v>
      </c>
    </row>
    <row r="24" spans="2:53" x14ac:dyDescent="0.25">
      <c r="B24" s="68">
        <v>2024</v>
      </c>
      <c r="C24" s="68">
        <v>891780111</v>
      </c>
      <c r="D24" s="69" t="s">
        <v>64</v>
      </c>
      <c r="E24" s="70" t="s">
        <v>5957</v>
      </c>
      <c r="F24" s="70" t="s">
        <v>5956</v>
      </c>
      <c r="G24" s="67">
        <v>0</v>
      </c>
      <c r="H24" s="67" t="s">
        <v>72</v>
      </c>
      <c r="I24" s="68" t="s">
        <v>65</v>
      </c>
      <c r="J24" s="88" t="s">
        <v>5955</v>
      </c>
      <c r="K24" s="70">
        <v>915000</v>
      </c>
      <c r="L24" s="68" t="s">
        <v>67</v>
      </c>
      <c r="M24" s="88" t="s">
        <v>5101</v>
      </c>
      <c r="N24" s="73" t="s">
        <v>4996</v>
      </c>
      <c r="O24" s="75">
        <v>309</v>
      </c>
      <c r="P24" s="78">
        <v>45330</v>
      </c>
      <c r="Q24" s="70">
        <v>25684800</v>
      </c>
      <c r="R24" s="78">
        <v>45342</v>
      </c>
      <c r="S24" s="70">
        <v>915000</v>
      </c>
      <c r="T24" s="67" t="s">
        <v>66</v>
      </c>
      <c r="U24" s="75">
        <v>72175282</v>
      </c>
      <c r="V24" s="88" t="s">
        <v>4905</v>
      </c>
      <c r="W24" s="250">
        <v>45342</v>
      </c>
      <c r="X24" s="78">
        <v>45342</v>
      </c>
      <c r="Y24" s="78" t="s">
        <v>74</v>
      </c>
      <c r="Z24" s="78">
        <v>45344</v>
      </c>
      <c r="AA24" s="71">
        <f t="shared" si="0"/>
        <v>2</v>
      </c>
      <c r="AB24" s="70">
        <v>0</v>
      </c>
      <c r="AC24" s="70">
        <v>0</v>
      </c>
      <c r="AD24" s="70">
        <v>0</v>
      </c>
      <c r="AE24" s="76" t="s">
        <v>74</v>
      </c>
      <c r="AF24" s="71">
        <f t="shared" si="1"/>
        <v>0</v>
      </c>
      <c r="AG24" s="70">
        <v>0</v>
      </c>
      <c r="AH24" s="70">
        <v>0</v>
      </c>
      <c r="AI24" s="76" t="s">
        <v>74</v>
      </c>
      <c r="AJ24" s="67">
        <v>0</v>
      </c>
      <c r="AK24" s="76" t="s">
        <v>74</v>
      </c>
      <c r="AL24" s="76" t="s">
        <v>74</v>
      </c>
      <c r="AM24" s="71">
        <f t="shared" si="2"/>
        <v>0</v>
      </c>
      <c r="AN24" s="71">
        <f>+K24+AC24-AH24</f>
        <v>915000</v>
      </c>
      <c r="AO24" s="67" t="s">
        <v>66</v>
      </c>
      <c r="AP24" s="70">
        <v>915000</v>
      </c>
      <c r="AQ24" s="68" t="s">
        <v>94</v>
      </c>
      <c r="AR24" s="70">
        <v>0</v>
      </c>
      <c r="AS24" s="79" t="s">
        <v>74</v>
      </c>
      <c r="AT24" s="135">
        <v>915000</v>
      </c>
      <c r="AU24" s="82">
        <f t="shared" si="3"/>
        <v>0</v>
      </c>
      <c r="AV24" s="83">
        <f t="shared" si="4"/>
        <v>1</v>
      </c>
      <c r="AW24" s="79" t="s">
        <v>74</v>
      </c>
      <c r="AX24" s="67" t="s">
        <v>80</v>
      </c>
      <c r="AY24" s="88" t="s">
        <v>5954</v>
      </c>
      <c r="AZ24" s="68" t="s">
        <v>66</v>
      </c>
      <c r="BA24" s="68" t="s">
        <v>239</v>
      </c>
    </row>
    <row r="25" spans="2:53" x14ac:dyDescent="0.25">
      <c r="B25" s="68">
        <v>2024</v>
      </c>
      <c r="C25" s="68">
        <v>891780111</v>
      </c>
      <c r="D25" s="69" t="s">
        <v>64</v>
      </c>
      <c r="E25" s="70" t="s">
        <v>5953</v>
      </c>
      <c r="F25" s="70" t="s">
        <v>5952</v>
      </c>
      <c r="G25" s="67">
        <v>0</v>
      </c>
      <c r="H25" s="67" t="s">
        <v>72</v>
      </c>
      <c r="I25" s="68" t="s">
        <v>65</v>
      </c>
      <c r="J25" s="88" t="s">
        <v>5284</v>
      </c>
      <c r="K25" s="70">
        <v>59000000</v>
      </c>
      <c r="L25" s="68" t="s">
        <v>67</v>
      </c>
      <c r="M25" s="88" t="s">
        <v>5283</v>
      </c>
      <c r="N25" s="73" t="s">
        <v>5282</v>
      </c>
      <c r="O25" s="75">
        <v>343</v>
      </c>
      <c r="P25" s="78">
        <v>45335</v>
      </c>
      <c r="Q25" s="70">
        <v>59000000</v>
      </c>
      <c r="R25" s="78">
        <v>45343</v>
      </c>
      <c r="S25" s="70">
        <v>59000000</v>
      </c>
      <c r="T25" s="67" t="s">
        <v>66</v>
      </c>
      <c r="U25" s="75">
        <v>85459497</v>
      </c>
      <c r="V25" s="88" t="s">
        <v>4616</v>
      </c>
      <c r="W25" s="250">
        <v>45343</v>
      </c>
      <c r="X25" s="78">
        <v>45345</v>
      </c>
      <c r="Y25" s="78">
        <v>45343</v>
      </c>
      <c r="Z25" s="78">
        <v>45657</v>
      </c>
      <c r="AA25" s="71">
        <f t="shared" si="0"/>
        <v>314</v>
      </c>
      <c r="AB25" s="70">
        <v>0</v>
      </c>
      <c r="AC25" s="70">
        <v>0</v>
      </c>
      <c r="AD25" s="70">
        <v>0</v>
      </c>
      <c r="AE25" s="76" t="s">
        <v>74</v>
      </c>
      <c r="AF25" s="71">
        <f t="shared" si="1"/>
        <v>0</v>
      </c>
      <c r="AG25" s="70">
        <v>0</v>
      </c>
      <c r="AH25" s="70">
        <v>0</v>
      </c>
      <c r="AI25" s="76" t="s">
        <v>74</v>
      </c>
      <c r="AJ25" s="67">
        <v>0</v>
      </c>
      <c r="AK25" s="76" t="s">
        <v>74</v>
      </c>
      <c r="AL25" s="76" t="s">
        <v>74</v>
      </c>
      <c r="AM25" s="71">
        <f t="shared" si="2"/>
        <v>0</v>
      </c>
      <c r="AN25" s="71">
        <f>+K25+AC25-AH25</f>
        <v>59000000</v>
      </c>
      <c r="AO25" s="67" t="s">
        <v>66</v>
      </c>
      <c r="AP25" s="70">
        <v>59000000</v>
      </c>
      <c r="AQ25" s="67" t="s">
        <v>66</v>
      </c>
      <c r="AR25" s="70">
        <v>17700000</v>
      </c>
      <c r="AS25" s="249">
        <v>45345</v>
      </c>
      <c r="AT25" s="70">
        <v>59000000</v>
      </c>
      <c r="AU25" s="82">
        <f t="shared" si="3"/>
        <v>0</v>
      </c>
      <c r="AV25" s="83">
        <f t="shared" si="4"/>
        <v>1</v>
      </c>
      <c r="AW25" s="79" t="s">
        <v>74</v>
      </c>
      <c r="AX25" s="67" t="s">
        <v>95</v>
      </c>
      <c r="AY25" s="88" t="s">
        <v>5951</v>
      </c>
      <c r="AZ25" s="68" t="s">
        <v>66</v>
      </c>
      <c r="BA25" s="68" t="s">
        <v>239</v>
      </c>
    </row>
    <row r="26" spans="2:53" x14ac:dyDescent="0.25">
      <c r="B26" s="68">
        <v>2024</v>
      </c>
      <c r="C26" s="68">
        <v>891780111</v>
      </c>
      <c r="D26" s="69" t="s">
        <v>64</v>
      </c>
      <c r="E26" s="70" t="s">
        <v>5950</v>
      </c>
      <c r="F26" s="70" t="s">
        <v>5949</v>
      </c>
      <c r="G26" s="67">
        <v>0</v>
      </c>
      <c r="H26" s="67" t="s">
        <v>72</v>
      </c>
      <c r="I26" s="68" t="s">
        <v>65</v>
      </c>
      <c r="J26" s="88" t="s">
        <v>5381</v>
      </c>
      <c r="K26" s="70">
        <v>120000000</v>
      </c>
      <c r="L26" s="68" t="s">
        <v>67</v>
      </c>
      <c r="M26" s="88" t="s">
        <v>5380</v>
      </c>
      <c r="N26" s="73" t="s">
        <v>5379</v>
      </c>
      <c r="O26" s="75">
        <v>365</v>
      </c>
      <c r="P26" s="78">
        <v>45337</v>
      </c>
      <c r="Q26" s="70">
        <v>120000000</v>
      </c>
      <c r="R26" s="78">
        <v>45343</v>
      </c>
      <c r="S26" s="70">
        <v>120000000</v>
      </c>
      <c r="T26" s="67" t="s">
        <v>66</v>
      </c>
      <c r="U26" s="75">
        <v>85459497</v>
      </c>
      <c r="V26" s="88" t="s">
        <v>4616</v>
      </c>
      <c r="W26" s="250">
        <v>45343</v>
      </c>
      <c r="X26" s="78">
        <v>45345</v>
      </c>
      <c r="Y26" s="78">
        <v>45345</v>
      </c>
      <c r="Z26" s="78">
        <v>45473</v>
      </c>
      <c r="AA26" s="71">
        <f t="shared" si="0"/>
        <v>128</v>
      </c>
      <c r="AB26" s="70">
        <v>1</v>
      </c>
      <c r="AC26" s="70">
        <v>50000000</v>
      </c>
      <c r="AD26" s="70">
        <v>0</v>
      </c>
      <c r="AE26" s="76" t="s">
        <v>74</v>
      </c>
      <c r="AF26" s="71">
        <f t="shared" si="1"/>
        <v>0</v>
      </c>
      <c r="AG26" s="70">
        <v>0</v>
      </c>
      <c r="AH26" s="70">
        <v>0</v>
      </c>
      <c r="AI26" s="76" t="s">
        <v>74</v>
      </c>
      <c r="AJ26" s="67">
        <v>0</v>
      </c>
      <c r="AK26" s="76" t="s">
        <v>74</v>
      </c>
      <c r="AL26" s="76" t="s">
        <v>74</v>
      </c>
      <c r="AM26" s="71">
        <f t="shared" si="2"/>
        <v>0</v>
      </c>
      <c r="AN26" s="71">
        <f>+K26+AC26-AH26</f>
        <v>170000000</v>
      </c>
      <c r="AO26" s="67" t="s">
        <v>66</v>
      </c>
      <c r="AP26" s="70">
        <v>120000000</v>
      </c>
      <c r="AQ26" s="67" t="s">
        <v>66</v>
      </c>
      <c r="AR26" s="70">
        <v>48000000</v>
      </c>
      <c r="AS26" s="249">
        <v>45345</v>
      </c>
      <c r="AT26" s="70">
        <v>169979090</v>
      </c>
      <c r="AU26" s="82">
        <f t="shared" si="3"/>
        <v>20910</v>
      </c>
      <c r="AV26" s="83">
        <f t="shared" si="4"/>
        <v>0.99987700000000002</v>
      </c>
      <c r="AW26" s="79" t="s">
        <v>74</v>
      </c>
      <c r="AX26" s="67" t="s">
        <v>95</v>
      </c>
      <c r="AY26" s="88" t="s">
        <v>5948</v>
      </c>
      <c r="AZ26" s="68" t="s">
        <v>66</v>
      </c>
      <c r="BA26" s="68" t="s">
        <v>239</v>
      </c>
    </row>
    <row r="27" spans="2:53" x14ac:dyDescent="0.25">
      <c r="B27" s="68">
        <v>2024</v>
      </c>
      <c r="C27" s="68">
        <v>891780111</v>
      </c>
      <c r="D27" s="69" t="s">
        <v>64</v>
      </c>
      <c r="E27" s="70" t="s">
        <v>5947</v>
      </c>
      <c r="F27" s="70" t="s">
        <v>5946</v>
      </c>
      <c r="G27" s="67">
        <v>0</v>
      </c>
      <c r="H27" s="67" t="s">
        <v>72</v>
      </c>
      <c r="I27" s="68" t="s">
        <v>65</v>
      </c>
      <c r="J27" s="88" t="s">
        <v>5945</v>
      </c>
      <c r="K27" s="70">
        <v>1161800</v>
      </c>
      <c r="L27" s="68" t="s">
        <v>67</v>
      </c>
      <c r="M27" s="88" t="s">
        <v>5012</v>
      </c>
      <c r="N27" s="73" t="s">
        <v>5011</v>
      </c>
      <c r="O27" s="75">
        <v>309</v>
      </c>
      <c r="P27" s="78">
        <v>45330</v>
      </c>
      <c r="Q27" s="70">
        <v>25684800</v>
      </c>
      <c r="R27" s="78">
        <v>45343</v>
      </c>
      <c r="S27" s="70">
        <v>1161000</v>
      </c>
      <c r="T27" s="67" t="s">
        <v>66</v>
      </c>
      <c r="U27" s="75">
        <v>72175282</v>
      </c>
      <c r="V27" s="88" t="s">
        <v>4905</v>
      </c>
      <c r="W27" s="250">
        <v>45343</v>
      </c>
      <c r="X27" s="78">
        <v>45343</v>
      </c>
      <c r="Y27" s="78" t="s">
        <v>74</v>
      </c>
      <c r="Z27" s="78">
        <v>45345</v>
      </c>
      <c r="AA27" s="71">
        <f t="shared" si="0"/>
        <v>2</v>
      </c>
      <c r="AB27" s="70">
        <v>0</v>
      </c>
      <c r="AC27" s="70">
        <v>0</v>
      </c>
      <c r="AD27" s="70">
        <v>0</v>
      </c>
      <c r="AE27" s="76" t="s">
        <v>74</v>
      </c>
      <c r="AF27" s="71">
        <f t="shared" si="1"/>
        <v>0</v>
      </c>
      <c r="AG27" s="70">
        <v>0</v>
      </c>
      <c r="AH27" s="70">
        <v>0</v>
      </c>
      <c r="AI27" s="76" t="s">
        <v>74</v>
      </c>
      <c r="AJ27" s="67">
        <v>0</v>
      </c>
      <c r="AK27" s="76" t="s">
        <v>74</v>
      </c>
      <c r="AL27" s="76" t="s">
        <v>74</v>
      </c>
      <c r="AM27" s="71">
        <f t="shared" si="2"/>
        <v>0</v>
      </c>
      <c r="AN27" s="71">
        <f>+K27+AC27-AH27</f>
        <v>1161800</v>
      </c>
      <c r="AO27" s="67" t="s">
        <v>66</v>
      </c>
      <c r="AP27" s="70">
        <v>1161000</v>
      </c>
      <c r="AQ27" s="68" t="s">
        <v>94</v>
      </c>
      <c r="AR27" s="70">
        <v>0</v>
      </c>
      <c r="AS27" s="79" t="s">
        <v>74</v>
      </c>
      <c r="AT27" s="135">
        <v>1161800</v>
      </c>
      <c r="AU27" s="82">
        <f t="shared" si="3"/>
        <v>0</v>
      </c>
      <c r="AV27" s="83">
        <f t="shared" si="4"/>
        <v>1</v>
      </c>
      <c r="AW27" s="79" t="s">
        <v>74</v>
      </c>
      <c r="AX27" s="67" t="s">
        <v>80</v>
      </c>
      <c r="AY27" s="88" t="s">
        <v>5944</v>
      </c>
      <c r="AZ27" s="68" t="s">
        <v>66</v>
      </c>
      <c r="BA27" s="68" t="s">
        <v>239</v>
      </c>
    </row>
    <row r="28" spans="2:53" x14ac:dyDescent="0.25">
      <c r="B28" s="68">
        <v>2024</v>
      </c>
      <c r="C28" s="68">
        <v>891780111</v>
      </c>
      <c r="D28" s="69" t="s">
        <v>64</v>
      </c>
      <c r="E28" s="70" t="s">
        <v>5943</v>
      </c>
      <c r="F28" s="70" t="s">
        <v>5942</v>
      </c>
      <c r="G28" s="67">
        <v>0</v>
      </c>
      <c r="H28" s="67" t="s">
        <v>72</v>
      </c>
      <c r="I28" s="68" t="s">
        <v>723</v>
      </c>
      <c r="J28" s="88" t="s">
        <v>5941</v>
      </c>
      <c r="K28" s="70">
        <v>19642612</v>
      </c>
      <c r="L28" s="68" t="s">
        <v>67</v>
      </c>
      <c r="M28" s="88" t="s">
        <v>5247</v>
      </c>
      <c r="N28" s="73" t="s">
        <v>5246</v>
      </c>
      <c r="O28" s="75">
        <v>381</v>
      </c>
      <c r="P28" s="78">
        <v>45338</v>
      </c>
      <c r="Q28" s="70">
        <v>269581278</v>
      </c>
      <c r="R28" s="78">
        <v>45343</v>
      </c>
      <c r="S28" s="70">
        <v>19642612</v>
      </c>
      <c r="T28" s="67" t="s">
        <v>66</v>
      </c>
      <c r="U28" s="75">
        <v>72175282</v>
      </c>
      <c r="V28" s="88" t="s">
        <v>4905</v>
      </c>
      <c r="W28" s="250">
        <v>45343</v>
      </c>
      <c r="X28" s="78">
        <v>45343</v>
      </c>
      <c r="Y28" s="78" t="s">
        <v>74</v>
      </c>
      <c r="Z28" s="78">
        <v>45464</v>
      </c>
      <c r="AA28" s="71">
        <f t="shared" si="0"/>
        <v>121</v>
      </c>
      <c r="AB28" s="70">
        <v>0</v>
      </c>
      <c r="AC28" s="70">
        <v>0</v>
      </c>
      <c r="AD28" s="70">
        <v>0</v>
      </c>
      <c r="AE28" s="76" t="s">
        <v>74</v>
      </c>
      <c r="AF28" s="71">
        <f t="shared" si="1"/>
        <v>0</v>
      </c>
      <c r="AG28" s="70">
        <v>0</v>
      </c>
      <c r="AH28" s="70">
        <v>0</v>
      </c>
      <c r="AI28" s="76" t="s">
        <v>74</v>
      </c>
      <c r="AJ28" s="67">
        <v>0</v>
      </c>
      <c r="AK28" s="76" t="s">
        <v>74</v>
      </c>
      <c r="AL28" s="76" t="s">
        <v>74</v>
      </c>
      <c r="AM28" s="71">
        <f t="shared" si="2"/>
        <v>0</v>
      </c>
      <c r="AN28" s="71">
        <f>+K28+AC28-AH28</f>
        <v>19642612</v>
      </c>
      <c r="AO28" s="67" t="s">
        <v>66</v>
      </c>
      <c r="AP28" s="70">
        <v>19642612</v>
      </c>
      <c r="AQ28" s="68" t="s">
        <v>94</v>
      </c>
      <c r="AR28" s="70">
        <v>0</v>
      </c>
      <c r="AS28" s="79" t="s">
        <v>74</v>
      </c>
      <c r="AT28" s="135">
        <v>19642612</v>
      </c>
      <c r="AU28" s="82">
        <f t="shared" si="3"/>
        <v>0</v>
      </c>
      <c r="AV28" s="83">
        <f t="shared" si="4"/>
        <v>1</v>
      </c>
      <c r="AW28" s="79" t="s">
        <v>74</v>
      </c>
      <c r="AX28" s="67" t="s">
        <v>95</v>
      </c>
      <c r="AY28" s="88" t="s">
        <v>5940</v>
      </c>
      <c r="AZ28" s="68" t="s">
        <v>66</v>
      </c>
      <c r="BA28" s="68" t="s">
        <v>239</v>
      </c>
    </row>
    <row r="29" spans="2:53" x14ac:dyDescent="0.25">
      <c r="B29" s="68">
        <v>2024</v>
      </c>
      <c r="C29" s="68">
        <v>891780111</v>
      </c>
      <c r="D29" s="69" t="s">
        <v>64</v>
      </c>
      <c r="E29" s="70" t="s">
        <v>5939</v>
      </c>
      <c r="F29" s="70" t="s">
        <v>5938</v>
      </c>
      <c r="G29" s="67">
        <v>0</v>
      </c>
      <c r="H29" s="67" t="s">
        <v>72</v>
      </c>
      <c r="I29" s="68" t="s">
        <v>65</v>
      </c>
      <c r="J29" s="88" t="s">
        <v>5937</v>
      </c>
      <c r="K29" s="70">
        <v>2000000</v>
      </c>
      <c r="L29" s="68" t="s">
        <v>67</v>
      </c>
      <c r="M29" s="88" t="s">
        <v>5002</v>
      </c>
      <c r="N29" s="73" t="s">
        <v>5001</v>
      </c>
      <c r="O29" s="75">
        <v>309</v>
      </c>
      <c r="P29" s="78">
        <v>45330</v>
      </c>
      <c r="Q29" s="70">
        <v>25684800</v>
      </c>
      <c r="R29" s="78">
        <v>45343</v>
      </c>
      <c r="S29" s="70">
        <v>2000000</v>
      </c>
      <c r="T29" s="67" t="s">
        <v>66</v>
      </c>
      <c r="U29" s="75">
        <v>72175282</v>
      </c>
      <c r="V29" s="88" t="s">
        <v>4905</v>
      </c>
      <c r="W29" s="250">
        <v>45343</v>
      </c>
      <c r="X29" s="78">
        <v>45343</v>
      </c>
      <c r="Y29" s="78" t="s">
        <v>74</v>
      </c>
      <c r="Z29" s="78">
        <v>45345</v>
      </c>
      <c r="AA29" s="71">
        <f t="shared" si="0"/>
        <v>2</v>
      </c>
      <c r="AB29" s="70">
        <v>0</v>
      </c>
      <c r="AC29" s="70">
        <v>0</v>
      </c>
      <c r="AD29" s="70">
        <v>0</v>
      </c>
      <c r="AE29" s="76" t="s">
        <v>74</v>
      </c>
      <c r="AF29" s="71">
        <f t="shared" si="1"/>
        <v>0</v>
      </c>
      <c r="AG29" s="70">
        <v>0</v>
      </c>
      <c r="AH29" s="70">
        <v>0</v>
      </c>
      <c r="AI29" s="76" t="s">
        <v>74</v>
      </c>
      <c r="AJ29" s="67">
        <v>0</v>
      </c>
      <c r="AK29" s="76" t="s">
        <v>74</v>
      </c>
      <c r="AL29" s="76" t="s">
        <v>74</v>
      </c>
      <c r="AM29" s="71">
        <f t="shared" si="2"/>
        <v>0</v>
      </c>
      <c r="AN29" s="71">
        <f>+K29+AC29-AH29</f>
        <v>2000000</v>
      </c>
      <c r="AO29" s="67" t="s">
        <v>66</v>
      </c>
      <c r="AP29" s="70">
        <v>2000000</v>
      </c>
      <c r="AQ29" s="68" t="s">
        <v>94</v>
      </c>
      <c r="AR29" s="70">
        <v>0</v>
      </c>
      <c r="AS29" s="79" t="s">
        <v>74</v>
      </c>
      <c r="AT29" s="135">
        <v>2000000</v>
      </c>
      <c r="AU29" s="82">
        <f t="shared" si="3"/>
        <v>0</v>
      </c>
      <c r="AV29" s="83">
        <f t="shared" si="4"/>
        <v>1</v>
      </c>
      <c r="AW29" s="79" t="s">
        <v>74</v>
      </c>
      <c r="AX29" s="67" t="s">
        <v>80</v>
      </c>
      <c r="AY29" s="88" t="s">
        <v>5936</v>
      </c>
      <c r="AZ29" s="68" t="s">
        <v>66</v>
      </c>
      <c r="BA29" s="68" t="s">
        <v>239</v>
      </c>
    </row>
    <row r="30" spans="2:53" x14ac:dyDescent="0.25">
      <c r="B30" s="68">
        <v>2024</v>
      </c>
      <c r="C30" s="68">
        <v>891780111</v>
      </c>
      <c r="D30" s="69" t="s">
        <v>64</v>
      </c>
      <c r="E30" s="70" t="s">
        <v>5935</v>
      </c>
      <c r="F30" s="70" t="s">
        <v>5934</v>
      </c>
      <c r="G30" s="67">
        <v>0</v>
      </c>
      <c r="H30" s="67" t="s">
        <v>72</v>
      </c>
      <c r="I30" s="68" t="s">
        <v>65</v>
      </c>
      <c r="J30" s="88" t="s">
        <v>5933</v>
      </c>
      <c r="K30" s="70">
        <v>120000000</v>
      </c>
      <c r="L30" s="68" t="s">
        <v>67</v>
      </c>
      <c r="M30" s="88" t="s">
        <v>5153</v>
      </c>
      <c r="N30" s="73" t="s">
        <v>5152</v>
      </c>
      <c r="O30" s="75">
        <v>274</v>
      </c>
      <c r="P30" s="78">
        <v>45328</v>
      </c>
      <c r="Q30" s="70">
        <v>120000000</v>
      </c>
      <c r="R30" s="78">
        <v>45345</v>
      </c>
      <c r="S30" s="70">
        <v>120000000</v>
      </c>
      <c r="T30" s="67" t="s">
        <v>66</v>
      </c>
      <c r="U30" s="75">
        <v>72175282</v>
      </c>
      <c r="V30" s="88" t="s">
        <v>4905</v>
      </c>
      <c r="W30" s="250">
        <v>45345</v>
      </c>
      <c r="X30" s="78">
        <v>45345</v>
      </c>
      <c r="Y30" s="78">
        <v>45345</v>
      </c>
      <c r="Z30" s="78">
        <v>45657</v>
      </c>
      <c r="AA30" s="71">
        <f t="shared" si="0"/>
        <v>312</v>
      </c>
      <c r="AB30" s="70">
        <v>0</v>
      </c>
      <c r="AC30" s="70">
        <v>60000000</v>
      </c>
      <c r="AD30" s="70">
        <v>0</v>
      </c>
      <c r="AE30" s="76" t="s">
        <v>74</v>
      </c>
      <c r="AF30" s="71">
        <f t="shared" si="1"/>
        <v>0</v>
      </c>
      <c r="AG30" s="70">
        <v>0</v>
      </c>
      <c r="AH30" s="70">
        <v>0</v>
      </c>
      <c r="AI30" s="76" t="s">
        <v>74</v>
      </c>
      <c r="AJ30" s="67">
        <v>0</v>
      </c>
      <c r="AK30" s="76" t="s">
        <v>74</v>
      </c>
      <c r="AL30" s="76" t="s">
        <v>74</v>
      </c>
      <c r="AM30" s="71">
        <f t="shared" si="2"/>
        <v>0</v>
      </c>
      <c r="AN30" s="71">
        <f>+K30+AC30-AH30</f>
        <v>180000000</v>
      </c>
      <c r="AO30" s="67" t="s">
        <v>66</v>
      </c>
      <c r="AP30" s="70">
        <v>120000000</v>
      </c>
      <c r="AQ30" s="68" t="s">
        <v>94</v>
      </c>
      <c r="AR30" s="70">
        <v>0</v>
      </c>
      <c r="AS30" s="79" t="s">
        <v>74</v>
      </c>
      <c r="AT30" s="135">
        <v>179799782</v>
      </c>
      <c r="AU30" s="82">
        <f t="shared" si="3"/>
        <v>200218</v>
      </c>
      <c r="AV30" s="83">
        <f t="shared" si="4"/>
        <v>0.99888767777777776</v>
      </c>
      <c r="AW30" s="79" t="s">
        <v>74</v>
      </c>
      <c r="AX30" s="67" t="s">
        <v>95</v>
      </c>
      <c r="AY30" s="88" t="s">
        <v>5932</v>
      </c>
      <c r="AZ30" s="68" t="s">
        <v>66</v>
      </c>
      <c r="BA30" s="68" t="s">
        <v>239</v>
      </c>
    </row>
    <row r="31" spans="2:53" x14ac:dyDescent="0.25">
      <c r="B31" s="68">
        <v>2024</v>
      </c>
      <c r="C31" s="68">
        <v>891780111</v>
      </c>
      <c r="D31" s="69" t="s">
        <v>64</v>
      </c>
      <c r="E31" s="70" t="s">
        <v>5931</v>
      </c>
      <c r="F31" s="70" t="s">
        <v>5930</v>
      </c>
      <c r="G31" s="67">
        <v>0</v>
      </c>
      <c r="H31" s="67" t="s">
        <v>72</v>
      </c>
      <c r="I31" s="68" t="s">
        <v>65</v>
      </c>
      <c r="J31" s="88" t="s">
        <v>5929</v>
      </c>
      <c r="K31" s="70">
        <v>49700000</v>
      </c>
      <c r="L31" s="68" t="s">
        <v>67</v>
      </c>
      <c r="M31" s="88" t="s">
        <v>5928</v>
      </c>
      <c r="N31" s="73" t="s">
        <v>5927</v>
      </c>
      <c r="O31" s="75">
        <v>350</v>
      </c>
      <c r="P31" s="78">
        <v>45336</v>
      </c>
      <c r="Q31" s="70">
        <v>49700000</v>
      </c>
      <c r="R31" s="78">
        <v>45345</v>
      </c>
      <c r="S31" s="70">
        <v>49700000</v>
      </c>
      <c r="T31" s="67" t="s">
        <v>66</v>
      </c>
      <c r="U31" s="75">
        <v>85459497</v>
      </c>
      <c r="V31" s="88" t="s">
        <v>4616</v>
      </c>
      <c r="W31" s="250">
        <v>45345</v>
      </c>
      <c r="X31" s="78">
        <v>45345</v>
      </c>
      <c r="Y31" s="78" t="s">
        <v>74</v>
      </c>
      <c r="Z31" s="78">
        <v>45657</v>
      </c>
      <c r="AA31" s="71">
        <f t="shared" si="0"/>
        <v>312</v>
      </c>
      <c r="AB31" s="70">
        <v>1</v>
      </c>
      <c r="AC31" s="70">
        <v>6800000</v>
      </c>
      <c r="AD31" s="70">
        <v>0</v>
      </c>
      <c r="AE31" s="76" t="s">
        <v>74</v>
      </c>
      <c r="AF31" s="71">
        <f t="shared" si="1"/>
        <v>0</v>
      </c>
      <c r="AG31" s="70">
        <v>0</v>
      </c>
      <c r="AH31" s="70">
        <v>0</v>
      </c>
      <c r="AI31" s="76" t="s">
        <v>74</v>
      </c>
      <c r="AJ31" s="67">
        <v>0</v>
      </c>
      <c r="AK31" s="76" t="s">
        <v>74</v>
      </c>
      <c r="AL31" s="76" t="s">
        <v>74</v>
      </c>
      <c r="AM31" s="71">
        <f t="shared" si="2"/>
        <v>0</v>
      </c>
      <c r="AN31" s="71">
        <f>+K31+AC31-AH31</f>
        <v>56500000</v>
      </c>
      <c r="AO31" s="67" t="s">
        <v>66</v>
      </c>
      <c r="AP31" s="70">
        <v>49700000</v>
      </c>
      <c r="AQ31" s="68" t="s">
        <v>94</v>
      </c>
      <c r="AR31" s="70">
        <v>0</v>
      </c>
      <c r="AS31" s="79" t="s">
        <v>74</v>
      </c>
      <c r="AT31" s="135">
        <v>56492895</v>
      </c>
      <c r="AU31" s="82">
        <f t="shared" si="3"/>
        <v>7105</v>
      </c>
      <c r="AV31" s="83">
        <f t="shared" si="4"/>
        <v>0.99987424778761058</v>
      </c>
      <c r="AW31" s="79" t="s">
        <v>74</v>
      </c>
      <c r="AX31" s="67" t="s">
        <v>95</v>
      </c>
      <c r="AY31" s="88" t="s">
        <v>5926</v>
      </c>
      <c r="AZ31" s="68" t="s">
        <v>66</v>
      </c>
      <c r="BA31" s="68" t="s">
        <v>239</v>
      </c>
    </row>
    <row r="32" spans="2:53" x14ac:dyDescent="0.25">
      <c r="B32" s="68">
        <v>2024</v>
      </c>
      <c r="C32" s="68">
        <v>891780111</v>
      </c>
      <c r="D32" s="69" t="s">
        <v>64</v>
      </c>
      <c r="E32" s="70" t="s">
        <v>5925</v>
      </c>
      <c r="F32" s="70" t="s">
        <v>5924</v>
      </c>
      <c r="G32" s="67">
        <v>0</v>
      </c>
      <c r="H32" s="67" t="s">
        <v>72</v>
      </c>
      <c r="I32" s="68" t="s">
        <v>723</v>
      </c>
      <c r="J32" s="88" t="s">
        <v>5923</v>
      </c>
      <c r="K32" s="70">
        <v>19642480</v>
      </c>
      <c r="L32" s="68" t="s">
        <v>67</v>
      </c>
      <c r="M32" s="88" t="s">
        <v>5007</v>
      </c>
      <c r="N32" s="73" t="s">
        <v>5006</v>
      </c>
      <c r="O32" s="75">
        <v>381</v>
      </c>
      <c r="P32" s="78">
        <v>45338</v>
      </c>
      <c r="Q32" s="70">
        <v>269581278</v>
      </c>
      <c r="R32" s="78">
        <v>45345</v>
      </c>
      <c r="S32" s="70">
        <v>19642480</v>
      </c>
      <c r="T32" s="67" t="s">
        <v>66</v>
      </c>
      <c r="U32" s="75">
        <v>72175282</v>
      </c>
      <c r="V32" s="88" t="s">
        <v>4905</v>
      </c>
      <c r="W32" s="250">
        <v>45345</v>
      </c>
      <c r="X32" s="78">
        <v>45345</v>
      </c>
      <c r="Y32" s="78" t="s">
        <v>74</v>
      </c>
      <c r="Z32" s="78">
        <v>45466</v>
      </c>
      <c r="AA32" s="71">
        <f t="shared" si="0"/>
        <v>121</v>
      </c>
      <c r="AB32" s="70">
        <v>0</v>
      </c>
      <c r="AC32" s="70">
        <v>0</v>
      </c>
      <c r="AD32" s="70">
        <v>0</v>
      </c>
      <c r="AE32" s="76" t="s">
        <v>74</v>
      </c>
      <c r="AF32" s="71">
        <f t="shared" si="1"/>
        <v>0</v>
      </c>
      <c r="AG32" s="70">
        <v>0</v>
      </c>
      <c r="AH32" s="70">
        <v>0</v>
      </c>
      <c r="AI32" s="76" t="s">
        <v>74</v>
      </c>
      <c r="AJ32" s="67">
        <v>0</v>
      </c>
      <c r="AK32" s="76" t="s">
        <v>74</v>
      </c>
      <c r="AL32" s="76" t="s">
        <v>74</v>
      </c>
      <c r="AM32" s="71">
        <f t="shared" si="2"/>
        <v>0</v>
      </c>
      <c r="AN32" s="71">
        <f>+K32+AC32-AH32</f>
        <v>19642480</v>
      </c>
      <c r="AO32" s="67" t="s">
        <v>66</v>
      </c>
      <c r="AP32" s="70">
        <v>19642480</v>
      </c>
      <c r="AQ32" s="68" t="s">
        <v>94</v>
      </c>
      <c r="AR32" s="70">
        <v>0</v>
      </c>
      <c r="AS32" s="79" t="s">
        <v>74</v>
      </c>
      <c r="AT32" s="135">
        <v>19642480</v>
      </c>
      <c r="AU32" s="82">
        <f t="shared" si="3"/>
        <v>0</v>
      </c>
      <c r="AV32" s="83">
        <f t="shared" si="4"/>
        <v>1</v>
      </c>
      <c r="AW32" s="79" t="s">
        <v>74</v>
      </c>
      <c r="AX32" s="67" t="s">
        <v>95</v>
      </c>
      <c r="AY32" s="88" t="s">
        <v>5922</v>
      </c>
      <c r="AZ32" s="68" t="s">
        <v>66</v>
      </c>
      <c r="BA32" s="68" t="s">
        <v>239</v>
      </c>
    </row>
    <row r="33" spans="2:53" x14ac:dyDescent="0.25">
      <c r="B33" s="68">
        <v>2024</v>
      </c>
      <c r="C33" s="68">
        <v>891780111</v>
      </c>
      <c r="D33" s="69" t="s">
        <v>64</v>
      </c>
      <c r="E33" s="70" t="s">
        <v>5921</v>
      </c>
      <c r="F33" s="70" t="s">
        <v>5920</v>
      </c>
      <c r="G33" s="67">
        <v>0</v>
      </c>
      <c r="H33" s="67" t="s">
        <v>72</v>
      </c>
      <c r="I33" s="68" t="s">
        <v>723</v>
      </c>
      <c r="J33" s="88" t="s">
        <v>5919</v>
      </c>
      <c r="K33" s="70">
        <v>27990723</v>
      </c>
      <c r="L33" s="68" t="s">
        <v>67</v>
      </c>
      <c r="M33" s="88" t="s">
        <v>5002</v>
      </c>
      <c r="N33" s="73" t="s">
        <v>5001</v>
      </c>
      <c r="O33" s="75">
        <v>381</v>
      </c>
      <c r="P33" s="78">
        <v>45338</v>
      </c>
      <c r="Q33" s="70">
        <v>269581278</v>
      </c>
      <c r="R33" s="78">
        <v>45345</v>
      </c>
      <c r="S33" s="70">
        <v>27990723</v>
      </c>
      <c r="T33" s="67" t="s">
        <v>66</v>
      </c>
      <c r="U33" s="75">
        <v>72175282</v>
      </c>
      <c r="V33" s="88" t="s">
        <v>4905</v>
      </c>
      <c r="W33" s="250">
        <v>45345</v>
      </c>
      <c r="X33" s="78">
        <v>45345</v>
      </c>
      <c r="Y33" s="78" t="s">
        <v>74</v>
      </c>
      <c r="Z33" s="78">
        <v>45466</v>
      </c>
      <c r="AA33" s="71">
        <f t="shared" si="0"/>
        <v>121</v>
      </c>
      <c r="AB33" s="70">
        <v>0</v>
      </c>
      <c r="AC33" s="70">
        <v>0</v>
      </c>
      <c r="AD33" s="70">
        <v>0</v>
      </c>
      <c r="AE33" s="76" t="s">
        <v>74</v>
      </c>
      <c r="AF33" s="71">
        <f t="shared" si="1"/>
        <v>0</v>
      </c>
      <c r="AG33" s="70">
        <v>0</v>
      </c>
      <c r="AH33" s="70">
        <v>0</v>
      </c>
      <c r="AI33" s="76" t="s">
        <v>74</v>
      </c>
      <c r="AJ33" s="67">
        <v>0</v>
      </c>
      <c r="AK33" s="76" t="s">
        <v>74</v>
      </c>
      <c r="AL33" s="76" t="s">
        <v>74</v>
      </c>
      <c r="AM33" s="71">
        <f t="shared" si="2"/>
        <v>0</v>
      </c>
      <c r="AN33" s="71">
        <f>+K33+AC33-AH33</f>
        <v>27990723</v>
      </c>
      <c r="AO33" s="67" t="s">
        <v>66</v>
      </c>
      <c r="AP33" s="70">
        <v>27990723</v>
      </c>
      <c r="AQ33" s="68" t="s">
        <v>94</v>
      </c>
      <c r="AR33" s="70">
        <v>0</v>
      </c>
      <c r="AS33" s="79" t="s">
        <v>74</v>
      </c>
      <c r="AT33" s="135">
        <v>27990723</v>
      </c>
      <c r="AU33" s="82">
        <f t="shared" si="3"/>
        <v>0</v>
      </c>
      <c r="AV33" s="83">
        <f t="shared" si="4"/>
        <v>1</v>
      </c>
      <c r="AW33" s="79" t="s">
        <v>74</v>
      </c>
      <c r="AX33" s="67" t="s">
        <v>95</v>
      </c>
      <c r="AY33" s="88" t="s">
        <v>5918</v>
      </c>
      <c r="AZ33" s="68" t="s">
        <v>66</v>
      </c>
      <c r="BA33" s="68" t="s">
        <v>239</v>
      </c>
    </row>
    <row r="34" spans="2:53" x14ac:dyDescent="0.25">
      <c r="B34" s="68">
        <v>2024</v>
      </c>
      <c r="C34" s="68">
        <v>891780111</v>
      </c>
      <c r="D34" s="69" t="s">
        <v>64</v>
      </c>
      <c r="E34" s="70" t="s">
        <v>5917</v>
      </c>
      <c r="F34" s="70" t="s">
        <v>5916</v>
      </c>
      <c r="G34" s="67">
        <v>0</v>
      </c>
      <c r="H34" s="67" t="s">
        <v>72</v>
      </c>
      <c r="I34" s="68" t="s">
        <v>723</v>
      </c>
      <c r="J34" s="88" t="s">
        <v>5915</v>
      </c>
      <c r="K34" s="70">
        <v>15901164</v>
      </c>
      <c r="L34" s="68" t="s">
        <v>67</v>
      </c>
      <c r="M34" s="88" t="s">
        <v>5914</v>
      </c>
      <c r="N34" s="73" t="s">
        <v>5258</v>
      </c>
      <c r="O34" s="75">
        <v>381</v>
      </c>
      <c r="P34" s="78">
        <v>45338</v>
      </c>
      <c r="Q34" s="70">
        <v>269581278</v>
      </c>
      <c r="R34" s="78">
        <v>45348</v>
      </c>
      <c r="S34" s="70">
        <v>15901164</v>
      </c>
      <c r="T34" s="67" t="s">
        <v>66</v>
      </c>
      <c r="U34" s="75">
        <v>72175282</v>
      </c>
      <c r="V34" s="88" t="s">
        <v>4905</v>
      </c>
      <c r="W34" s="250">
        <v>45348</v>
      </c>
      <c r="X34" s="78">
        <v>45348</v>
      </c>
      <c r="Y34" s="78" t="s">
        <v>74</v>
      </c>
      <c r="Z34" s="78">
        <v>45469</v>
      </c>
      <c r="AA34" s="71">
        <f t="shared" si="0"/>
        <v>121</v>
      </c>
      <c r="AB34" s="70">
        <v>0</v>
      </c>
      <c r="AC34" s="70">
        <v>0</v>
      </c>
      <c r="AD34" s="70">
        <v>0</v>
      </c>
      <c r="AE34" s="76" t="s">
        <v>74</v>
      </c>
      <c r="AF34" s="71">
        <f t="shared" si="1"/>
        <v>0</v>
      </c>
      <c r="AG34" s="70">
        <v>0</v>
      </c>
      <c r="AH34" s="70">
        <v>0</v>
      </c>
      <c r="AI34" s="76" t="s">
        <v>74</v>
      </c>
      <c r="AJ34" s="67">
        <v>0</v>
      </c>
      <c r="AK34" s="76" t="s">
        <v>74</v>
      </c>
      <c r="AL34" s="76" t="s">
        <v>74</v>
      </c>
      <c r="AM34" s="71">
        <f t="shared" si="2"/>
        <v>0</v>
      </c>
      <c r="AN34" s="71">
        <f>+K34+AC34-AH34</f>
        <v>15901164</v>
      </c>
      <c r="AO34" s="67" t="s">
        <v>66</v>
      </c>
      <c r="AP34" s="70">
        <v>15901164</v>
      </c>
      <c r="AQ34" s="68" t="s">
        <v>94</v>
      </c>
      <c r="AR34" s="70">
        <v>0</v>
      </c>
      <c r="AS34" s="79" t="s">
        <v>74</v>
      </c>
      <c r="AT34" s="135">
        <v>15901164</v>
      </c>
      <c r="AU34" s="82">
        <f t="shared" si="3"/>
        <v>0</v>
      </c>
      <c r="AV34" s="83">
        <f t="shared" si="4"/>
        <v>1</v>
      </c>
      <c r="AW34" s="79" t="s">
        <v>74</v>
      </c>
      <c r="AX34" s="67" t="s">
        <v>95</v>
      </c>
      <c r="AY34" s="88" t="s">
        <v>5913</v>
      </c>
      <c r="AZ34" s="68" t="s">
        <v>66</v>
      </c>
      <c r="BA34" s="68" t="s">
        <v>239</v>
      </c>
    </row>
    <row r="35" spans="2:53" x14ac:dyDescent="0.25">
      <c r="B35" s="68">
        <v>2024</v>
      </c>
      <c r="C35" s="68">
        <v>891780111</v>
      </c>
      <c r="D35" s="69" t="s">
        <v>64</v>
      </c>
      <c r="E35" s="70" t="s">
        <v>5912</v>
      </c>
      <c r="F35" s="70" t="s">
        <v>5911</v>
      </c>
      <c r="G35" s="67">
        <v>0</v>
      </c>
      <c r="H35" s="67" t="s">
        <v>72</v>
      </c>
      <c r="I35" s="68" t="s">
        <v>65</v>
      </c>
      <c r="J35" s="88" t="s">
        <v>5910</v>
      </c>
      <c r="K35" s="70">
        <v>60143010</v>
      </c>
      <c r="L35" s="68" t="s">
        <v>67</v>
      </c>
      <c r="M35" s="88" t="s">
        <v>5909</v>
      </c>
      <c r="N35" s="73" t="s">
        <v>5908</v>
      </c>
      <c r="O35" s="75">
        <v>398</v>
      </c>
      <c r="P35" s="78">
        <v>45341</v>
      </c>
      <c r="Q35" s="70">
        <v>60143010</v>
      </c>
      <c r="R35" s="78">
        <v>45349</v>
      </c>
      <c r="S35" s="70">
        <v>60143010</v>
      </c>
      <c r="T35" s="67" t="s">
        <v>66</v>
      </c>
      <c r="U35" s="75">
        <v>85465146</v>
      </c>
      <c r="V35" s="88" t="s">
        <v>4340</v>
      </c>
      <c r="W35" s="250">
        <v>45349</v>
      </c>
      <c r="X35" s="78">
        <v>45366</v>
      </c>
      <c r="Y35" s="78">
        <v>45352</v>
      </c>
      <c r="Z35" s="78">
        <v>45378</v>
      </c>
      <c r="AA35" s="71">
        <f t="shared" si="0"/>
        <v>26</v>
      </c>
      <c r="AB35" s="70">
        <v>0</v>
      </c>
      <c r="AC35" s="70">
        <v>0</v>
      </c>
      <c r="AD35" s="70">
        <v>0</v>
      </c>
      <c r="AE35" s="76" t="s">
        <v>74</v>
      </c>
      <c r="AF35" s="71">
        <f t="shared" si="1"/>
        <v>0</v>
      </c>
      <c r="AG35" s="70">
        <v>0</v>
      </c>
      <c r="AH35" s="70">
        <v>0</v>
      </c>
      <c r="AI35" s="76" t="s">
        <v>74</v>
      </c>
      <c r="AJ35" s="67">
        <v>0</v>
      </c>
      <c r="AK35" s="76" t="s">
        <v>74</v>
      </c>
      <c r="AL35" s="76" t="s">
        <v>74</v>
      </c>
      <c r="AM35" s="71">
        <f t="shared" si="2"/>
        <v>0</v>
      </c>
      <c r="AN35" s="71">
        <f>+K35+AC35-AH35</f>
        <v>60143010</v>
      </c>
      <c r="AO35" s="67" t="s">
        <v>66</v>
      </c>
      <c r="AP35" s="70">
        <v>60143010</v>
      </c>
      <c r="AQ35" s="68" t="s">
        <v>94</v>
      </c>
      <c r="AR35" s="70">
        <v>0</v>
      </c>
      <c r="AS35" s="79" t="s">
        <v>74</v>
      </c>
      <c r="AT35" s="135">
        <v>60143010</v>
      </c>
      <c r="AU35" s="82">
        <f t="shared" si="3"/>
        <v>0</v>
      </c>
      <c r="AV35" s="83">
        <f t="shared" si="4"/>
        <v>1</v>
      </c>
      <c r="AW35" s="79" t="s">
        <v>74</v>
      </c>
      <c r="AX35" s="67" t="s">
        <v>4447</v>
      </c>
      <c r="AY35" s="88" t="s">
        <v>5907</v>
      </c>
      <c r="AZ35" s="68" t="s">
        <v>66</v>
      </c>
      <c r="BA35" s="68" t="s">
        <v>239</v>
      </c>
    </row>
    <row r="36" spans="2:53" x14ac:dyDescent="0.25">
      <c r="B36" s="68">
        <v>2024</v>
      </c>
      <c r="C36" s="68">
        <v>891780111</v>
      </c>
      <c r="D36" s="69" t="s">
        <v>64</v>
      </c>
      <c r="E36" s="70" t="s">
        <v>5906</v>
      </c>
      <c r="F36" s="70" t="s">
        <v>5905</v>
      </c>
      <c r="G36" s="67">
        <v>0</v>
      </c>
      <c r="H36" s="67" t="s">
        <v>72</v>
      </c>
      <c r="I36" s="68" t="s">
        <v>723</v>
      </c>
      <c r="J36" s="88" t="s">
        <v>5904</v>
      </c>
      <c r="K36" s="70">
        <v>39285224</v>
      </c>
      <c r="L36" s="68" t="s">
        <v>67</v>
      </c>
      <c r="M36" s="88" t="s">
        <v>5265</v>
      </c>
      <c r="N36" s="73" t="s">
        <v>5264</v>
      </c>
      <c r="O36" s="75">
        <v>381</v>
      </c>
      <c r="P36" s="78">
        <v>45338</v>
      </c>
      <c r="Q36" s="70">
        <v>269581278</v>
      </c>
      <c r="R36" s="78">
        <v>45349</v>
      </c>
      <c r="S36" s="70">
        <v>39285224</v>
      </c>
      <c r="T36" s="67" t="s">
        <v>66</v>
      </c>
      <c r="U36" s="75">
        <v>72175282</v>
      </c>
      <c r="V36" s="88" t="s">
        <v>4905</v>
      </c>
      <c r="W36" s="250">
        <v>45349</v>
      </c>
      <c r="X36" s="78">
        <v>45349</v>
      </c>
      <c r="Y36" s="78" t="s">
        <v>74</v>
      </c>
      <c r="Z36" s="78">
        <v>45470</v>
      </c>
      <c r="AA36" s="71">
        <f t="shared" si="0"/>
        <v>121</v>
      </c>
      <c r="AB36" s="70">
        <v>0</v>
      </c>
      <c r="AC36" s="70">
        <v>0</v>
      </c>
      <c r="AD36" s="70">
        <v>0</v>
      </c>
      <c r="AE36" s="76" t="s">
        <v>74</v>
      </c>
      <c r="AF36" s="71">
        <f t="shared" si="1"/>
        <v>0</v>
      </c>
      <c r="AG36" s="70">
        <v>0</v>
      </c>
      <c r="AH36" s="70">
        <v>0</v>
      </c>
      <c r="AI36" s="76" t="s">
        <v>74</v>
      </c>
      <c r="AJ36" s="67">
        <v>0</v>
      </c>
      <c r="AK36" s="76" t="s">
        <v>74</v>
      </c>
      <c r="AL36" s="76" t="s">
        <v>74</v>
      </c>
      <c r="AM36" s="71">
        <f t="shared" si="2"/>
        <v>0</v>
      </c>
      <c r="AN36" s="71">
        <f>+K36+AC36-AH36</f>
        <v>39285224</v>
      </c>
      <c r="AO36" s="67" t="s">
        <v>66</v>
      </c>
      <c r="AP36" s="70">
        <v>39285224</v>
      </c>
      <c r="AQ36" s="68" t="s">
        <v>94</v>
      </c>
      <c r="AR36" s="70">
        <v>0</v>
      </c>
      <c r="AS36" s="79" t="s">
        <v>74</v>
      </c>
      <c r="AT36" s="135">
        <v>29463918</v>
      </c>
      <c r="AU36" s="82">
        <f t="shared" si="3"/>
        <v>9821306</v>
      </c>
      <c r="AV36" s="83">
        <f t="shared" si="4"/>
        <v>0.75</v>
      </c>
      <c r="AW36" s="79" t="s">
        <v>74</v>
      </c>
      <c r="AX36" s="67" t="s">
        <v>95</v>
      </c>
      <c r="AY36" s="88" t="s">
        <v>5903</v>
      </c>
      <c r="AZ36" s="68" t="s">
        <v>66</v>
      </c>
      <c r="BA36" s="68" t="s">
        <v>239</v>
      </c>
    </row>
    <row r="37" spans="2:53" x14ac:dyDescent="0.25">
      <c r="B37" s="68">
        <v>2024</v>
      </c>
      <c r="C37" s="68">
        <v>891780111</v>
      </c>
      <c r="D37" s="69" t="s">
        <v>64</v>
      </c>
      <c r="E37" s="70" t="s">
        <v>5902</v>
      </c>
      <c r="F37" s="70" t="s">
        <v>5901</v>
      </c>
      <c r="G37" s="67">
        <v>0</v>
      </c>
      <c r="H37" s="67" t="s">
        <v>72</v>
      </c>
      <c r="I37" s="68" t="s">
        <v>723</v>
      </c>
      <c r="J37" s="88" t="s">
        <v>5900</v>
      </c>
      <c r="K37" s="70">
        <v>8348107</v>
      </c>
      <c r="L37" s="68" t="s">
        <v>67</v>
      </c>
      <c r="M37" s="88" t="s">
        <v>5899</v>
      </c>
      <c r="N37" s="73" t="s">
        <v>5212</v>
      </c>
      <c r="O37" s="75">
        <v>381</v>
      </c>
      <c r="P37" s="78">
        <v>45338</v>
      </c>
      <c r="Q37" s="70">
        <v>269581278</v>
      </c>
      <c r="R37" s="78">
        <v>45349</v>
      </c>
      <c r="S37" s="70">
        <v>8348107</v>
      </c>
      <c r="T37" s="67" t="s">
        <v>66</v>
      </c>
      <c r="U37" s="75">
        <v>72175282</v>
      </c>
      <c r="V37" s="88" t="s">
        <v>4905</v>
      </c>
      <c r="W37" s="250">
        <v>45349</v>
      </c>
      <c r="X37" s="78">
        <v>45349</v>
      </c>
      <c r="Y37" s="78" t="s">
        <v>74</v>
      </c>
      <c r="Z37" s="78">
        <v>45470</v>
      </c>
      <c r="AA37" s="71">
        <f t="shared" si="0"/>
        <v>121</v>
      </c>
      <c r="AB37" s="70">
        <v>0</v>
      </c>
      <c r="AC37" s="70">
        <v>0</v>
      </c>
      <c r="AD37" s="70">
        <v>0</v>
      </c>
      <c r="AE37" s="76" t="s">
        <v>74</v>
      </c>
      <c r="AF37" s="71">
        <f t="shared" si="1"/>
        <v>0</v>
      </c>
      <c r="AG37" s="70">
        <v>0</v>
      </c>
      <c r="AH37" s="70">
        <v>0</v>
      </c>
      <c r="AI37" s="76" t="s">
        <v>74</v>
      </c>
      <c r="AJ37" s="67">
        <v>0</v>
      </c>
      <c r="AK37" s="76" t="s">
        <v>74</v>
      </c>
      <c r="AL37" s="76" t="s">
        <v>74</v>
      </c>
      <c r="AM37" s="71">
        <f t="shared" si="2"/>
        <v>0</v>
      </c>
      <c r="AN37" s="71">
        <f>+K37+AC37-AH37</f>
        <v>8348107</v>
      </c>
      <c r="AO37" s="67" t="s">
        <v>66</v>
      </c>
      <c r="AP37" s="70">
        <v>8348107</v>
      </c>
      <c r="AQ37" s="68" t="s">
        <v>94</v>
      </c>
      <c r="AR37" s="70">
        <v>0</v>
      </c>
      <c r="AS37" s="79" t="s">
        <v>74</v>
      </c>
      <c r="AT37" s="135">
        <v>6261078</v>
      </c>
      <c r="AU37" s="82">
        <f t="shared" si="3"/>
        <v>2087029</v>
      </c>
      <c r="AV37" s="83">
        <f t="shared" si="4"/>
        <v>0.74999973047781965</v>
      </c>
      <c r="AW37" s="79" t="s">
        <v>74</v>
      </c>
      <c r="AX37" s="67" t="s">
        <v>95</v>
      </c>
      <c r="AY37" s="88" t="s">
        <v>5898</v>
      </c>
      <c r="AZ37" s="68" t="s">
        <v>66</v>
      </c>
      <c r="BA37" s="68" t="s">
        <v>239</v>
      </c>
    </row>
    <row r="38" spans="2:53" x14ac:dyDescent="0.25">
      <c r="B38" s="68">
        <v>2024</v>
      </c>
      <c r="C38" s="68">
        <v>891780111</v>
      </c>
      <c r="D38" s="69" t="s">
        <v>64</v>
      </c>
      <c r="E38" s="70" t="s">
        <v>5897</v>
      </c>
      <c r="F38" s="70" t="s">
        <v>5896</v>
      </c>
      <c r="G38" s="67">
        <v>0</v>
      </c>
      <c r="H38" s="67" t="s">
        <v>72</v>
      </c>
      <c r="I38" s="68" t="s">
        <v>723</v>
      </c>
      <c r="J38" s="88" t="s">
        <v>5895</v>
      </c>
      <c r="K38" s="70">
        <v>12104640</v>
      </c>
      <c r="L38" s="68" t="s">
        <v>67</v>
      </c>
      <c r="M38" s="88" t="s">
        <v>5179</v>
      </c>
      <c r="N38" s="73" t="s">
        <v>5178</v>
      </c>
      <c r="O38" s="75">
        <v>382</v>
      </c>
      <c r="P38" s="78">
        <v>45338</v>
      </c>
      <c r="Q38" s="70">
        <v>12104640</v>
      </c>
      <c r="R38" s="78">
        <v>45349</v>
      </c>
      <c r="S38" s="70">
        <v>12104640</v>
      </c>
      <c r="T38" s="67" t="s">
        <v>66</v>
      </c>
      <c r="U38" s="75">
        <v>72175282</v>
      </c>
      <c r="V38" s="88" t="s">
        <v>4905</v>
      </c>
      <c r="W38" s="250">
        <v>45349</v>
      </c>
      <c r="X38" s="78">
        <v>45350</v>
      </c>
      <c r="Y38" s="78" t="s">
        <v>74</v>
      </c>
      <c r="Z38" s="78">
        <v>45471</v>
      </c>
      <c r="AA38" s="71">
        <f t="shared" si="0"/>
        <v>121</v>
      </c>
      <c r="AB38" s="70">
        <v>1</v>
      </c>
      <c r="AC38" s="70">
        <v>3026160</v>
      </c>
      <c r="AD38" s="70">
        <v>1</v>
      </c>
      <c r="AE38" s="78">
        <v>45501</v>
      </c>
      <c r="AF38" s="71">
        <f t="shared" si="1"/>
        <v>30</v>
      </c>
      <c r="AG38" s="70">
        <v>0</v>
      </c>
      <c r="AH38" s="70">
        <v>0</v>
      </c>
      <c r="AI38" s="76" t="s">
        <v>74</v>
      </c>
      <c r="AJ38" s="67">
        <v>0</v>
      </c>
      <c r="AK38" s="76" t="s">
        <v>74</v>
      </c>
      <c r="AL38" s="76" t="s">
        <v>74</v>
      </c>
      <c r="AM38" s="71">
        <f t="shared" si="2"/>
        <v>0</v>
      </c>
      <c r="AN38" s="71">
        <f>+K38+AC38-AH38</f>
        <v>15130800</v>
      </c>
      <c r="AO38" s="67" t="s">
        <v>66</v>
      </c>
      <c r="AP38" s="70">
        <v>12104640</v>
      </c>
      <c r="AQ38" s="68" t="s">
        <v>94</v>
      </c>
      <c r="AR38" s="70">
        <v>0</v>
      </c>
      <c r="AS38" s="79" t="s">
        <v>74</v>
      </c>
      <c r="AT38" s="135">
        <v>15130800</v>
      </c>
      <c r="AU38" s="82">
        <f t="shared" si="3"/>
        <v>0</v>
      </c>
      <c r="AV38" s="83">
        <f t="shared" si="4"/>
        <v>1</v>
      </c>
      <c r="AW38" s="79" t="s">
        <v>74</v>
      </c>
      <c r="AX38" s="67" t="s">
        <v>95</v>
      </c>
      <c r="AY38" s="88" t="s">
        <v>5894</v>
      </c>
      <c r="AZ38" s="68" t="s">
        <v>66</v>
      </c>
      <c r="BA38" s="68" t="s">
        <v>239</v>
      </c>
    </row>
    <row r="39" spans="2:53" x14ac:dyDescent="0.25">
      <c r="B39" s="68">
        <v>2024</v>
      </c>
      <c r="C39" s="68">
        <v>891780111</v>
      </c>
      <c r="D39" s="69" t="s">
        <v>64</v>
      </c>
      <c r="E39" s="70" t="s">
        <v>5893</v>
      </c>
      <c r="F39" s="70" t="s">
        <v>5892</v>
      </c>
      <c r="G39" s="67">
        <v>0</v>
      </c>
      <c r="H39" s="67" t="s">
        <v>72</v>
      </c>
      <c r="I39" s="68" t="s">
        <v>723</v>
      </c>
      <c r="J39" s="88" t="s">
        <v>5891</v>
      </c>
      <c r="K39" s="70">
        <v>8000000</v>
      </c>
      <c r="L39" s="68" t="s">
        <v>67</v>
      </c>
      <c r="M39" s="88" t="s">
        <v>5277</v>
      </c>
      <c r="N39" s="73" t="s">
        <v>5276</v>
      </c>
      <c r="O39" s="75">
        <v>381</v>
      </c>
      <c r="P39" s="78">
        <v>45338</v>
      </c>
      <c r="Q39" s="70">
        <v>269581278</v>
      </c>
      <c r="R39" s="78">
        <v>45349</v>
      </c>
      <c r="S39" s="70">
        <v>8000000</v>
      </c>
      <c r="T39" s="67" t="s">
        <v>66</v>
      </c>
      <c r="U39" s="75">
        <v>72175282</v>
      </c>
      <c r="V39" s="88" t="s">
        <v>4905</v>
      </c>
      <c r="W39" s="250">
        <v>45349</v>
      </c>
      <c r="X39" s="78">
        <v>45349</v>
      </c>
      <c r="Y39" s="78" t="s">
        <v>74</v>
      </c>
      <c r="Z39" s="78">
        <v>45470</v>
      </c>
      <c r="AA39" s="71">
        <f t="shared" si="0"/>
        <v>121</v>
      </c>
      <c r="AB39" s="70">
        <v>0</v>
      </c>
      <c r="AC39" s="70">
        <v>0</v>
      </c>
      <c r="AD39" s="70">
        <v>0</v>
      </c>
      <c r="AE39" s="76" t="s">
        <v>74</v>
      </c>
      <c r="AF39" s="71">
        <f t="shared" si="1"/>
        <v>0</v>
      </c>
      <c r="AG39" s="70">
        <v>0</v>
      </c>
      <c r="AH39" s="70">
        <v>0</v>
      </c>
      <c r="AI39" s="76" t="s">
        <v>74</v>
      </c>
      <c r="AJ39" s="67">
        <v>0</v>
      </c>
      <c r="AK39" s="76" t="s">
        <v>74</v>
      </c>
      <c r="AL39" s="76" t="s">
        <v>74</v>
      </c>
      <c r="AM39" s="71">
        <f t="shared" si="2"/>
        <v>0</v>
      </c>
      <c r="AN39" s="71">
        <f>+K39+AC39-AH39</f>
        <v>8000000</v>
      </c>
      <c r="AO39" s="67" t="s">
        <v>66</v>
      </c>
      <c r="AP39" s="70">
        <v>8000000</v>
      </c>
      <c r="AQ39" s="68" t="s">
        <v>94</v>
      </c>
      <c r="AR39" s="70">
        <v>0</v>
      </c>
      <c r="AS39" s="79" t="s">
        <v>74</v>
      </c>
      <c r="AT39" s="135">
        <v>6000000</v>
      </c>
      <c r="AU39" s="82">
        <f t="shared" si="3"/>
        <v>2000000</v>
      </c>
      <c r="AV39" s="83">
        <f t="shared" si="4"/>
        <v>0.75</v>
      </c>
      <c r="AW39" s="79" t="s">
        <v>74</v>
      </c>
      <c r="AX39" s="67" t="s">
        <v>95</v>
      </c>
      <c r="AY39" s="88" t="s">
        <v>5890</v>
      </c>
      <c r="AZ39" s="68" t="s">
        <v>66</v>
      </c>
      <c r="BA39" s="68" t="s">
        <v>239</v>
      </c>
    </row>
    <row r="40" spans="2:53" x14ac:dyDescent="0.25">
      <c r="B40" s="68">
        <v>2024</v>
      </c>
      <c r="C40" s="68">
        <v>891780111</v>
      </c>
      <c r="D40" s="69" t="s">
        <v>64</v>
      </c>
      <c r="E40" s="70" t="s">
        <v>5889</v>
      </c>
      <c r="F40" s="70" t="s">
        <v>5888</v>
      </c>
      <c r="G40" s="67">
        <v>0</v>
      </c>
      <c r="H40" s="67" t="s">
        <v>72</v>
      </c>
      <c r="I40" s="68" t="s">
        <v>723</v>
      </c>
      <c r="J40" s="88" t="s">
        <v>5887</v>
      </c>
      <c r="K40" s="70">
        <v>35200000</v>
      </c>
      <c r="L40" s="68" t="s">
        <v>67</v>
      </c>
      <c r="M40" s="88" t="s">
        <v>5235</v>
      </c>
      <c r="N40" s="73" t="s">
        <v>5234</v>
      </c>
      <c r="O40" s="75">
        <v>381</v>
      </c>
      <c r="P40" s="78">
        <v>45338</v>
      </c>
      <c r="Q40" s="70">
        <v>269581278</v>
      </c>
      <c r="R40" s="78">
        <v>45350</v>
      </c>
      <c r="S40" s="70">
        <v>35200000</v>
      </c>
      <c r="T40" s="67" t="s">
        <v>66</v>
      </c>
      <c r="U40" s="75">
        <v>72175282</v>
      </c>
      <c r="V40" s="88" t="s">
        <v>4905</v>
      </c>
      <c r="W40" s="250">
        <v>45350</v>
      </c>
      <c r="X40" s="78">
        <v>45350</v>
      </c>
      <c r="Y40" s="78" t="s">
        <v>74</v>
      </c>
      <c r="Z40" s="78">
        <v>45471</v>
      </c>
      <c r="AA40" s="71">
        <f t="shared" si="0"/>
        <v>121</v>
      </c>
      <c r="AB40" s="70">
        <v>0</v>
      </c>
      <c r="AC40" s="70">
        <v>0</v>
      </c>
      <c r="AD40" s="70">
        <v>0</v>
      </c>
      <c r="AE40" s="76" t="s">
        <v>74</v>
      </c>
      <c r="AF40" s="71">
        <f t="shared" si="1"/>
        <v>0</v>
      </c>
      <c r="AG40" s="70">
        <v>0</v>
      </c>
      <c r="AH40" s="70">
        <v>0</v>
      </c>
      <c r="AI40" s="76" t="s">
        <v>74</v>
      </c>
      <c r="AJ40" s="67">
        <v>0</v>
      </c>
      <c r="AK40" s="76" t="s">
        <v>74</v>
      </c>
      <c r="AL40" s="76" t="s">
        <v>74</v>
      </c>
      <c r="AM40" s="71">
        <f t="shared" si="2"/>
        <v>0</v>
      </c>
      <c r="AN40" s="71">
        <f>+K40+AC40-AH40</f>
        <v>35200000</v>
      </c>
      <c r="AO40" s="67" t="s">
        <v>66</v>
      </c>
      <c r="AP40" s="70">
        <v>35200000</v>
      </c>
      <c r="AQ40" s="68" t="s">
        <v>94</v>
      </c>
      <c r="AR40" s="70">
        <v>0</v>
      </c>
      <c r="AS40" s="79" t="s">
        <v>74</v>
      </c>
      <c r="AT40" s="135">
        <v>26400000</v>
      </c>
      <c r="AU40" s="82">
        <f t="shared" si="3"/>
        <v>8800000</v>
      </c>
      <c r="AV40" s="83">
        <f t="shared" si="4"/>
        <v>0.75</v>
      </c>
      <c r="AW40" s="79" t="s">
        <v>74</v>
      </c>
      <c r="AX40" s="67" t="s">
        <v>95</v>
      </c>
      <c r="AY40" s="88" t="s">
        <v>5886</v>
      </c>
      <c r="AZ40" s="68" t="s">
        <v>66</v>
      </c>
      <c r="BA40" s="68" t="s">
        <v>239</v>
      </c>
    </row>
    <row r="41" spans="2:53" x14ac:dyDescent="0.25">
      <c r="B41" s="68">
        <v>2024</v>
      </c>
      <c r="C41" s="68">
        <v>891780111</v>
      </c>
      <c r="D41" s="69" t="s">
        <v>64</v>
      </c>
      <c r="E41" s="70" t="s">
        <v>5885</v>
      </c>
      <c r="F41" s="70" t="s">
        <v>5884</v>
      </c>
      <c r="G41" s="67">
        <v>0</v>
      </c>
      <c r="H41" s="67" t="s">
        <v>72</v>
      </c>
      <c r="I41" s="68" t="s">
        <v>723</v>
      </c>
      <c r="J41" s="88" t="s">
        <v>5883</v>
      </c>
      <c r="K41" s="70">
        <v>22826866</v>
      </c>
      <c r="L41" s="68" t="s">
        <v>67</v>
      </c>
      <c r="M41" s="88" t="s">
        <v>5882</v>
      </c>
      <c r="N41" s="73" t="s">
        <v>5881</v>
      </c>
      <c r="O41" s="75">
        <v>381</v>
      </c>
      <c r="P41" s="78">
        <v>45338</v>
      </c>
      <c r="Q41" s="70">
        <v>269581278</v>
      </c>
      <c r="R41" s="78">
        <v>45350</v>
      </c>
      <c r="S41" s="70">
        <v>22826866</v>
      </c>
      <c r="T41" s="67" t="s">
        <v>66</v>
      </c>
      <c r="U41" s="75">
        <v>72175282</v>
      </c>
      <c r="V41" s="88" t="s">
        <v>4905</v>
      </c>
      <c r="W41" s="250">
        <v>45350</v>
      </c>
      <c r="X41" s="78">
        <v>45350</v>
      </c>
      <c r="Y41" s="78" t="s">
        <v>74</v>
      </c>
      <c r="Z41" s="78">
        <v>45471</v>
      </c>
      <c r="AA41" s="71">
        <f t="shared" si="0"/>
        <v>121</v>
      </c>
      <c r="AB41" s="70">
        <v>0</v>
      </c>
      <c r="AC41" s="70">
        <v>0</v>
      </c>
      <c r="AD41" s="70">
        <v>0</v>
      </c>
      <c r="AE41" s="76" t="s">
        <v>74</v>
      </c>
      <c r="AF41" s="71">
        <f t="shared" si="1"/>
        <v>0</v>
      </c>
      <c r="AG41" s="70">
        <v>0</v>
      </c>
      <c r="AH41" s="70">
        <v>0</v>
      </c>
      <c r="AI41" s="76" t="s">
        <v>74</v>
      </c>
      <c r="AJ41" s="67">
        <v>0</v>
      </c>
      <c r="AK41" s="76" t="s">
        <v>74</v>
      </c>
      <c r="AL41" s="76" t="s">
        <v>74</v>
      </c>
      <c r="AM41" s="71">
        <f t="shared" si="2"/>
        <v>0</v>
      </c>
      <c r="AN41" s="71">
        <f>+K41+AC41-AH41</f>
        <v>22826866</v>
      </c>
      <c r="AO41" s="67" t="s">
        <v>66</v>
      </c>
      <c r="AP41" s="70">
        <v>22826866</v>
      </c>
      <c r="AQ41" s="68" t="s">
        <v>94</v>
      </c>
      <c r="AR41" s="70">
        <v>0</v>
      </c>
      <c r="AS41" s="79" t="s">
        <v>74</v>
      </c>
      <c r="AT41" s="135">
        <v>22826866</v>
      </c>
      <c r="AU41" s="82">
        <f t="shared" si="3"/>
        <v>0</v>
      </c>
      <c r="AV41" s="83">
        <f t="shared" si="4"/>
        <v>1</v>
      </c>
      <c r="AW41" s="79" t="s">
        <v>74</v>
      </c>
      <c r="AX41" s="67" t="s">
        <v>95</v>
      </c>
      <c r="AY41" s="88" t="s">
        <v>5880</v>
      </c>
      <c r="AZ41" s="68" t="s">
        <v>66</v>
      </c>
      <c r="BA41" s="68" t="s">
        <v>239</v>
      </c>
    </row>
    <row r="42" spans="2:53" x14ac:dyDescent="0.25">
      <c r="B42" s="68">
        <v>2024</v>
      </c>
      <c r="C42" s="68">
        <v>891780111</v>
      </c>
      <c r="D42" s="69" t="s">
        <v>64</v>
      </c>
      <c r="E42" s="70" t="s">
        <v>5879</v>
      </c>
      <c r="F42" s="70" t="s">
        <v>5878</v>
      </c>
      <c r="G42" s="67">
        <v>0</v>
      </c>
      <c r="H42" s="67" t="s">
        <v>72</v>
      </c>
      <c r="I42" s="68" t="s">
        <v>723</v>
      </c>
      <c r="J42" s="88" t="s">
        <v>5877</v>
      </c>
      <c r="K42" s="70">
        <v>14731961</v>
      </c>
      <c r="L42" s="68" t="s">
        <v>67</v>
      </c>
      <c r="M42" s="88" t="s">
        <v>5219</v>
      </c>
      <c r="N42" s="73" t="s">
        <v>5218</v>
      </c>
      <c r="O42" s="75">
        <v>381</v>
      </c>
      <c r="P42" s="78">
        <v>45338</v>
      </c>
      <c r="Q42" s="70">
        <v>269581278</v>
      </c>
      <c r="R42" s="78">
        <v>45351</v>
      </c>
      <c r="S42" s="70">
        <v>14731961</v>
      </c>
      <c r="T42" s="67" t="s">
        <v>66</v>
      </c>
      <c r="U42" s="75">
        <v>72175282</v>
      </c>
      <c r="V42" s="88" t="s">
        <v>4905</v>
      </c>
      <c r="W42" s="250">
        <v>45351</v>
      </c>
      <c r="X42" s="78">
        <v>45351</v>
      </c>
      <c r="Y42" s="78" t="s">
        <v>74</v>
      </c>
      <c r="Z42" s="78">
        <v>45472</v>
      </c>
      <c r="AA42" s="71">
        <f t="shared" si="0"/>
        <v>121</v>
      </c>
      <c r="AB42" s="70">
        <v>0</v>
      </c>
      <c r="AC42" s="70">
        <v>0</v>
      </c>
      <c r="AD42" s="70">
        <v>0</v>
      </c>
      <c r="AE42" s="76" t="s">
        <v>74</v>
      </c>
      <c r="AF42" s="71">
        <f t="shared" si="1"/>
        <v>0</v>
      </c>
      <c r="AG42" s="70">
        <v>0</v>
      </c>
      <c r="AH42" s="70">
        <v>0</v>
      </c>
      <c r="AI42" s="76" t="s">
        <v>74</v>
      </c>
      <c r="AJ42" s="67">
        <v>0</v>
      </c>
      <c r="AK42" s="76" t="s">
        <v>74</v>
      </c>
      <c r="AL42" s="76" t="s">
        <v>74</v>
      </c>
      <c r="AM42" s="71">
        <f t="shared" si="2"/>
        <v>0</v>
      </c>
      <c r="AN42" s="71">
        <f>+K42+AC42-AH42</f>
        <v>14731961</v>
      </c>
      <c r="AO42" s="67" t="s">
        <v>66</v>
      </c>
      <c r="AP42" s="70">
        <v>14731961</v>
      </c>
      <c r="AQ42" s="68" t="s">
        <v>94</v>
      </c>
      <c r="AR42" s="70">
        <v>0</v>
      </c>
      <c r="AS42" s="79" t="s">
        <v>74</v>
      </c>
      <c r="AT42" s="135">
        <v>11048970</v>
      </c>
      <c r="AU42" s="82">
        <f t="shared" si="3"/>
        <v>3682991</v>
      </c>
      <c r="AV42" s="83">
        <f t="shared" si="4"/>
        <v>0.74999994909028067</v>
      </c>
      <c r="AW42" s="79" t="s">
        <v>74</v>
      </c>
      <c r="AX42" s="67" t="s">
        <v>95</v>
      </c>
      <c r="AY42" s="88" t="s">
        <v>5876</v>
      </c>
      <c r="AZ42" s="68" t="s">
        <v>66</v>
      </c>
      <c r="BA42" s="68" t="s">
        <v>239</v>
      </c>
    </row>
    <row r="43" spans="2:53" x14ac:dyDescent="0.25">
      <c r="B43" s="68">
        <v>2024</v>
      </c>
      <c r="C43" s="68">
        <v>891780111</v>
      </c>
      <c r="D43" s="69" t="s">
        <v>64</v>
      </c>
      <c r="E43" s="70" t="s">
        <v>5875</v>
      </c>
      <c r="F43" s="70" t="s">
        <v>5874</v>
      </c>
      <c r="G43" s="67">
        <v>0</v>
      </c>
      <c r="H43" s="67" t="s">
        <v>72</v>
      </c>
      <c r="I43" s="68" t="s">
        <v>65</v>
      </c>
      <c r="J43" s="88" t="s">
        <v>5873</v>
      </c>
      <c r="K43" s="70">
        <v>53533000</v>
      </c>
      <c r="L43" s="68" t="s">
        <v>67</v>
      </c>
      <c r="M43" s="88" t="s">
        <v>5185</v>
      </c>
      <c r="N43" s="73" t="s">
        <v>5184</v>
      </c>
      <c r="O43" s="75">
        <v>390</v>
      </c>
      <c r="P43" s="78">
        <v>45338</v>
      </c>
      <c r="Q43" s="70">
        <v>53533000</v>
      </c>
      <c r="R43" s="78">
        <v>45351</v>
      </c>
      <c r="S43" s="70">
        <v>53533000</v>
      </c>
      <c r="T43" s="67" t="s">
        <v>66</v>
      </c>
      <c r="U43" s="75">
        <v>85459497</v>
      </c>
      <c r="V43" s="88" t="s">
        <v>4616</v>
      </c>
      <c r="W43" s="250">
        <v>45351</v>
      </c>
      <c r="X43" s="78">
        <v>45351</v>
      </c>
      <c r="Y43" s="78">
        <v>45351</v>
      </c>
      <c r="Z43" s="78">
        <v>45504</v>
      </c>
      <c r="AA43" s="71">
        <f t="shared" si="0"/>
        <v>153</v>
      </c>
      <c r="AB43" s="70">
        <v>0</v>
      </c>
      <c r="AC43" s="70">
        <v>0</v>
      </c>
      <c r="AD43" s="70">
        <v>0</v>
      </c>
      <c r="AE43" s="76" t="s">
        <v>74</v>
      </c>
      <c r="AF43" s="71">
        <f t="shared" si="1"/>
        <v>0</v>
      </c>
      <c r="AG43" s="70">
        <v>0</v>
      </c>
      <c r="AH43" s="70">
        <v>0</v>
      </c>
      <c r="AI43" s="76" t="s">
        <v>74</v>
      </c>
      <c r="AJ43" s="67">
        <v>0</v>
      </c>
      <c r="AK43" s="76" t="s">
        <v>74</v>
      </c>
      <c r="AL43" s="76" t="s">
        <v>74</v>
      </c>
      <c r="AM43" s="71">
        <f t="shared" si="2"/>
        <v>0</v>
      </c>
      <c r="AN43" s="71">
        <f>+K43+AC43-AH43</f>
        <v>53533000</v>
      </c>
      <c r="AO43" s="67" t="s">
        <v>66</v>
      </c>
      <c r="AP43" s="70">
        <v>53533000</v>
      </c>
      <c r="AQ43" s="68" t="s">
        <v>94</v>
      </c>
      <c r="AR43" s="70">
        <v>0</v>
      </c>
      <c r="AS43" s="79" t="s">
        <v>74</v>
      </c>
      <c r="AT43" s="135">
        <v>51411570</v>
      </c>
      <c r="AU43" s="82">
        <f t="shared" si="3"/>
        <v>2121430</v>
      </c>
      <c r="AV43" s="83">
        <f t="shared" si="4"/>
        <v>0.96037154652270562</v>
      </c>
      <c r="AW43" s="79" t="s">
        <v>74</v>
      </c>
      <c r="AX43" s="67" t="s">
        <v>95</v>
      </c>
      <c r="AY43" s="88" t="s">
        <v>5872</v>
      </c>
      <c r="AZ43" s="68" t="s">
        <v>66</v>
      </c>
      <c r="BA43" s="68" t="s">
        <v>239</v>
      </c>
    </row>
    <row r="44" spans="2:53" x14ac:dyDescent="0.25">
      <c r="B44" s="68">
        <v>2024</v>
      </c>
      <c r="C44" s="68">
        <v>891780111</v>
      </c>
      <c r="D44" s="69" t="s">
        <v>64</v>
      </c>
      <c r="E44" s="70" t="s">
        <v>5871</v>
      </c>
      <c r="F44" s="70" t="s">
        <v>5870</v>
      </c>
      <c r="G44" s="67">
        <v>0</v>
      </c>
      <c r="H44" s="67" t="s">
        <v>72</v>
      </c>
      <c r="I44" s="68" t="s">
        <v>65</v>
      </c>
      <c r="J44" s="88" t="s">
        <v>5869</v>
      </c>
      <c r="K44" s="70">
        <v>22856000</v>
      </c>
      <c r="L44" s="68" t="s">
        <v>67</v>
      </c>
      <c r="M44" s="88" t="s">
        <v>5868</v>
      </c>
      <c r="N44" s="73" t="s">
        <v>5867</v>
      </c>
      <c r="O44" s="75">
        <v>429</v>
      </c>
      <c r="P44" s="78">
        <v>45349</v>
      </c>
      <c r="Q44" s="70">
        <v>22856000</v>
      </c>
      <c r="R44" s="78">
        <v>45355</v>
      </c>
      <c r="S44" s="70">
        <v>22856000</v>
      </c>
      <c r="T44" s="67" t="s">
        <v>66</v>
      </c>
      <c r="U44" s="75">
        <v>85465146</v>
      </c>
      <c r="V44" s="88" t="s">
        <v>4340</v>
      </c>
      <c r="W44" s="250">
        <v>45355</v>
      </c>
      <c r="X44" s="78">
        <v>45357</v>
      </c>
      <c r="Y44" s="78" t="s">
        <v>74</v>
      </c>
      <c r="Z44" s="78">
        <v>45662</v>
      </c>
      <c r="AA44" s="71">
        <f t="shared" si="0"/>
        <v>305</v>
      </c>
      <c r="AB44" s="70">
        <v>0</v>
      </c>
      <c r="AC44" s="70">
        <v>0</v>
      </c>
      <c r="AD44" s="70">
        <v>0</v>
      </c>
      <c r="AE44" s="76" t="s">
        <v>74</v>
      </c>
      <c r="AF44" s="71">
        <f t="shared" si="1"/>
        <v>0</v>
      </c>
      <c r="AG44" s="70">
        <v>0</v>
      </c>
      <c r="AH44" s="70">
        <v>0</v>
      </c>
      <c r="AI44" s="76" t="s">
        <v>74</v>
      </c>
      <c r="AJ44" s="67">
        <v>0</v>
      </c>
      <c r="AK44" s="76" t="s">
        <v>74</v>
      </c>
      <c r="AL44" s="76" t="s">
        <v>74</v>
      </c>
      <c r="AM44" s="71">
        <f t="shared" si="2"/>
        <v>0</v>
      </c>
      <c r="AN44" s="71">
        <f>+K44+AC44-AH44</f>
        <v>22856000</v>
      </c>
      <c r="AO44" s="67" t="s">
        <v>66</v>
      </c>
      <c r="AP44" s="71">
        <v>22856000</v>
      </c>
      <c r="AQ44" s="68" t="s">
        <v>94</v>
      </c>
      <c r="AR44" s="70">
        <v>0</v>
      </c>
      <c r="AS44" s="79" t="s">
        <v>74</v>
      </c>
      <c r="AT44" s="135">
        <v>16000264</v>
      </c>
      <c r="AU44" s="82">
        <f t="shared" si="3"/>
        <v>6855736</v>
      </c>
      <c r="AV44" s="83">
        <f t="shared" si="4"/>
        <v>0.70004655232761637</v>
      </c>
      <c r="AW44" s="79" t="s">
        <v>74</v>
      </c>
      <c r="AX44" s="67" t="s">
        <v>95</v>
      </c>
      <c r="AY44" s="88" t="s">
        <v>5866</v>
      </c>
      <c r="AZ44" s="68" t="s">
        <v>66</v>
      </c>
      <c r="BA44" s="68" t="s">
        <v>239</v>
      </c>
    </row>
    <row r="45" spans="2:53" x14ac:dyDescent="0.25">
      <c r="B45" s="68">
        <v>2024</v>
      </c>
      <c r="C45" s="68">
        <v>891780111</v>
      </c>
      <c r="D45" s="69" t="s">
        <v>64</v>
      </c>
      <c r="E45" s="70" t="s">
        <v>5865</v>
      </c>
      <c r="F45" s="70" t="s">
        <v>5864</v>
      </c>
      <c r="G45" s="67">
        <v>0</v>
      </c>
      <c r="H45" s="67" t="s">
        <v>72</v>
      </c>
      <c r="I45" s="68" t="s">
        <v>65</v>
      </c>
      <c r="J45" s="88" t="s">
        <v>5863</v>
      </c>
      <c r="K45" s="70">
        <v>226781120</v>
      </c>
      <c r="L45" s="68" t="s">
        <v>67</v>
      </c>
      <c r="M45" s="88" t="s">
        <v>5207</v>
      </c>
      <c r="N45" s="73" t="s">
        <v>5206</v>
      </c>
      <c r="O45" s="75">
        <v>491</v>
      </c>
      <c r="P45" s="78">
        <v>45349</v>
      </c>
      <c r="Q45" s="70">
        <v>226781120</v>
      </c>
      <c r="R45" s="78">
        <v>45355</v>
      </c>
      <c r="S45" s="70">
        <v>226781120</v>
      </c>
      <c r="T45" s="67" t="s">
        <v>66</v>
      </c>
      <c r="U45" s="75">
        <v>85465146</v>
      </c>
      <c r="V45" s="88" t="s">
        <v>4340</v>
      </c>
      <c r="W45" s="250">
        <v>45355</v>
      </c>
      <c r="X45" s="78">
        <v>45355</v>
      </c>
      <c r="Y45" s="78">
        <v>45355</v>
      </c>
      <c r="Z45" s="78">
        <v>45356</v>
      </c>
      <c r="AA45" s="71">
        <f t="shared" si="0"/>
        <v>1</v>
      </c>
      <c r="AB45" s="70">
        <v>0</v>
      </c>
      <c r="AC45" s="70">
        <v>0</v>
      </c>
      <c r="AD45" s="70">
        <v>0</v>
      </c>
      <c r="AE45" s="76" t="s">
        <v>74</v>
      </c>
      <c r="AF45" s="71">
        <f t="shared" si="1"/>
        <v>0</v>
      </c>
      <c r="AG45" s="70">
        <v>0</v>
      </c>
      <c r="AH45" s="70">
        <v>0</v>
      </c>
      <c r="AI45" s="76" t="s">
        <v>74</v>
      </c>
      <c r="AJ45" s="67">
        <v>0</v>
      </c>
      <c r="AK45" s="76" t="s">
        <v>74</v>
      </c>
      <c r="AL45" s="76" t="s">
        <v>74</v>
      </c>
      <c r="AM45" s="71">
        <f t="shared" si="2"/>
        <v>0</v>
      </c>
      <c r="AN45" s="71">
        <f>+K45+AC45-AH45</f>
        <v>226781120</v>
      </c>
      <c r="AO45" s="67" t="s">
        <v>66</v>
      </c>
      <c r="AP45" s="71">
        <v>226781120</v>
      </c>
      <c r="AQ45" s="68" t="s">
        <v>94</v>
      </c>
      <c r="AR45" s="70">
        <v>0</v>
      </c>
      <c r="AS45" s="79" t="s">
        <v>74</v>
      </c>
      <c r="AT45" s="135">
        <v>226781120</v>
      </c>
      <c r="AU45" s="82">
        <f t="shared" si="3"/>
        <v>0</v>
      </c>
      <c r="AV45" s="83">
        <f t="shared" si="4"/>
        <v>1</v>
      </c>
      <c r="AW45" s="79" t="s">
        <v>74</v>
      </c>
      <c r="AX45" s="67" t="s">
        <v>95</v>
      </c>
      <c r="AY45" s="88" t="s">
        <v>5862</v>
      </c>
      <c r="AZ45" s="68" t="s">
        <v>66</v>
      </c>
      <c r="BA45" s="68" t="s">
        <v>239</v>
      </c>
    </row>
    <row r="46" spans="2:53" x14ac:dyDescent="0.25">
      <c r="B46" s="68">
        <v>2024</v>
      </c>
      <c r="C46" s="68">
        <v>891780111</v>
      </c>
      <c r="D46" s="69" t="s">
        <v>64</v>
      </c>
      <c r="E46" s="70" t="s">
        <v>5861</v>
      </c>
      <c r="F46" s="70" t="s">
        <v>5860</v>
      </c>
      <c r="G46" s="67">
        <v>0</v>
      </c>
      <c r="H46" s="67" t="s">
        <v>72</v>
      </c>
      <c r="I46" s="68" t="s">
        <v>65</v>
      </c>
      <c r="J46" s="88" t="s">
        <v>5859</v>
      </c>
      <c r="K46" s="70">
        <v>57900000</v>
      </c>
      <c r="L46" s="68" t="s">
        <v>67</v>
      </c>
      <c r="M46" s="88" t="s">
        <v>5858</v>
      </c>
      <c r="N46" s="73" t="s">
        <v>5857</v>
      </c>
      <c r="O46" s="75">
        <v>408</v>
      </c>
      <c r="P46" s="78">
        <v>45341</v>
      </c>
      <c r="Q46" s="70">
        <v>57900000</v>
      </c>
      <c r="R46" s="78">
        <v>45355</v>
      </c>
      <c r="S46" s="70">
        <v>57900000</v>
      </c>
      <c r="T46" s="67" t="s">
        <v>66</v>
      </c>
      <c r="U46" s="75">
        <v>85459497</v>
      </c>
      <c r="V46" s="88" t="s">
        <v>4616</v>
      </c>
      <c r="W46" s="250">
        <v>45355</v>
      </c>
      <c r="X46" s="78">
        <v>45356</v>
      </c>
      <c r="Y46" s="78">
        <v>45356</v>
      </c>
      <c r="Z46" s="78">
        <v>45657</v>
      </c>
      <c r="AA46" s="71">
        <f t="shared" si="0"/>
        <v>301</v>
      </c>
      <c r="AB46" s="70">
        <v>1</v>
      </c>
      <c r="AC46" s="70">
        <v>28000000</v>
      </c>
      <c r="AD46" s="70">
        <v>0</v>
      </c>
      <c r="AE46" s="76" t="s">
        <v>74</v>
      </c>
      <c r="AF46" s="71">
        <f t="shared" si="1"/>
        <v>0</v>
      </c>
      <c r="AG46" s="70">
        <v>0</v>
      </c>
      <c r="AH46" s="70">
        <v>0</v>
      </c>
      <c r="AI46" s="76" t="s">
        <v>74</v>
      </c>
      <c r="AJ46" s="67">
        <v>0</v>
      </c>
      <c r="AK46" s="76" t="s">
        <v>74</v>
      </c>
      <c r="AL46" s="76" t="s">
        <v>74</v>
      </c>
      <c r="AM46" s="71">
        <f t="shared" si="2"/>
        <v>0</v>
      </c>
      <c r="AN46" s="71">
        <f>+K46+AC46-AH46</f>
        <v>85900000</v>
      </c>
      <c r="AO46" s="67" t="s">
        <v>66</v>
      </c>
      <c r="AP46" s="71">
        <v>57900000</v>
      </c>
      <c r="AQ46" s="68" t="s">
        <v>94</v>
      </c>
      <c r="AR46" s="70">
        <v>0</v>
      </c>
      <c r="AS46" s="79" t="s">
        <v>74</v>
      </c>
      <c r="AT46" s="135">
        <v>81057400</v>
      </c>
      <c r="AU46" s="82">
        <f t="shared" si="3"/>
        <v>4842600</v>
      </c>
      <c r="AV46" s="83">
        <f t="shared" si="4"/>
        <v>0.94362514551804422</v>
      </c>
      <c r="AW46" s="79" t="s">
        <v>74</v>
      </c>
      <c r="AX46" s="67" t="s">
        <v>95</v>
      </c>
      <c r="AY46" s="88" t="s">
        <v>5856</v>
      </c>
      <c r="AZ46" s="68" t="s">
        <v>66</v>
      </c>
      <c r="BA46" s="68" t="s">
        <v>239</v>
      </c>
    </row>
    <row r="47" spans="2:53" x14ac:dyDescent="0.25">
      <c r="B47" s="68">
        <v>2024</v>
      </c>
      <c r="C47" s="68">
        <v>891780111</v>
      </c>
      <c r="D47" s="69" t="s">
        <v>64</v>
      </c>
      <c r="E47" s="70" t="s">
        <v>5855</v>
      </c>
      <c r="F47" s="70" t="s">
        <v>5854</v>
      </c>
      <c r="G47" s="67">
        <v>0</v>
      </c>
      <c r="H47" s="67" t="s">
        <v>72</v>
      </c>
      <c r="I47" s="68" t="s">
        <v>65</v>
      </c>
      <c r="J47" s="88" t="s">
        <v>5045</v>
      </c>
      <c r="K47" s="70">
        <v>127000000</v>
      </c>
      <c r="L47" s="68" t="s">
        <v>67</v>
      </c>
      <c r="M47" s="88" t="s">
        <v>835</v>
      </c>
      <c r="N47" s="73" t="s">
        <v>4749</v>
      </c>
      <c r="O47" s="75">
        <v>366</v>
      </c>
      <c r="P47" s="78">
        <v>45337</v>
      </c>
      <c r="Q47" s="70">
        <v>127000000</v>
      </c>
      <c r="R47" s="78">
        <v>45355</v>
      </c>
      <c r="S47" s="70">
        <v>127000000</v>
      </c>
      <c r="T47" s="67" t="s">
        <v>66</v>
      </c>
      <c r="U47" s="75">
        <v>72175282</v>
      </c>
      <c r="V47" s="88" t="s">
        <v>4905</v>
      </c>
      <c r="W47" s="250">
        <v>45355</v>
      </c>
      <c r="X47" s="78">
        <v>45358</v>
      </c>
      <c r="Y47" s="78">
        <v>45355</v>
      </c>
      <c r="Z47" s="78">
        <v>45657</v>
      </c>
      <c r="AA47" s="71">
        <f t="shared" si="0"/>
        <v>302</v>
      </c>
      <c r="AB47" s="70">
        <v>0</v>
      </c>
      <c r="AC47" s="70">
        <v>0</v>
      </c>
      <c r="AD47" s="70">
        <v>0</v>
      </c>
      <c r="AE47" s="76" t="s">
        <v>74</v>
      </c>
      <c r="AF47" s="71">
        <f t="shared" si="1"/>
        <v>0</v>
      </c>
      <c r="AG47" s="70">
        <v>0</v>
      </c>
      <c r="AH47" s="70">
        <v>0</v>
      </c>
      <c r="AI47" s="76" t="s">
        <v>74</v>
      </c>
      <c r="AJ47" s="67">
        <v>0</v>
      </c>
      <c r="AK47" s="76" t="s">
        <v>74</v>
      </c>
      <c r="AL47" s="76" t="s">
        <v>74</v>
      </c>
      <c r="AM47" s="71">
        <f t="shared" si="2"/>
        <v>0</v>
      </c>
      <c r="AN47" s="71">
        <f>+K47+AC47-AH47</f>
        <v>127000000</v>
      </c>
      <c r="AO47" s="67" t="s">
        <v>66</v>
      </c>
      <c r="AP47" s="71">
        <v>127000000</v>
      </c>
      <c r="AQ47" s="68" t="s">
        <v>94</v>
      </c>
      <c r="AR47" s="70">
        <v>0</v>
      </c>
      <c r="AS47" s="79" t="s">
        <v>74</v>
      </c>
      <c r="AT47" s="135">
        <v>95353272</v>
      </c>
      <c r="AU47" s="82">
        <f t="shared" si="3"/>
        <v>31646728</v>
      </c>
      <c r="AV47" s="83">
        <f t="shared" si="4"/>
        <v>0.75081316535433074</v>
      </c>
      <c r="AW47" s="79" t="s">
        <v>74</v>
      </c>
      <c r="AX47" s="67" t="s">
        <v>95</v>
      </c>
      <c r="AY47" s="88" t="s">
        <v>5853</v>
      </c>
      <c r="AZ47" s="68" t="s">
        <v>66</v>
      </c>
      <c r="BA47" s="68" t="s">
        <v>239</v>
      </c>
    </row>
    <row r="48" spans="2:53" x14ac:dyDescent="0.25">
      <c r="B48" s="68">
        <v>2024</v>
      </c>
      <c r="C48" s="68">
        <v>891780111</v>
      </c>
      <c r="D48" s="69" t="s">
        <v>64</v>
      </c>
      <c r="E48" s="70" t="s">
        <v>5852</v>
      </c>
      <c r="F48" s="70" t="s">
        <v>5851</v>
      </c>
      <c r="G48" s="67">
        <v>0</v>
      </c>
      <c r="H48" s="67" t="s">
        <v>72</v>
      </c>
      <c r="I48" s="68" t="s">
        <v>723</v>
      </c>
      <c r="J48" s="88" t="s">
        <v>5850</v>
      </c>
      <c r="K48" s="70">
        <v>10000000</v>
      </c>
      <c r="L48" s="68" t="s">
        <v>67</v>
      </c>
      <c r="M48" s="88" t="s">
        <v>5241</v>
      </c>
      <c r="N48" s="73" t="s">
        <v>5240</v>
      </c>
      <c r="O48" s="75">
        <v>381</v>
      </c>
      <c r="P48" s="78">
        <v>45338</v>
      </c>
      <c r="Q48" s="70">
        <v>269581278</v>
      </c>
      <c r="R48" s="78">
        <v>45355</v>
      </c>
      <c r="S48" s="70">
        <v>10000000</v>
      </c>
      <c r="T48" s="67" t="s">
        <v>66</v>
      </c>
      <c r="U48" s="75">
        <v>72175282</v>
      </c>
      <c r="V48" s="88" t="s">
        <v>4905</v>
      </c>
      <c r="W48" s="250">
        <v>45355</v>
      </c>
      <c r="X48" s="78">
        <v>45355</v>
      </c>
      <c r="Y48" s="78" t="s">
        <v>74</v>
      </c>
      <c r="Z48" s="78">
        <v>45477</v>
      </c>
      <c r="AA48" s="71">
        <f t="shared" si="0"/>
        <v>122</v>
      </c>
      <c r="AB48" s="70">
        <v>0</v>
      </c>
      <c r="AC48" s="70">
        <v>0</v>
      </c>
      <c r="AD48" s="70">
        <v>0</v>
      </c>
      <c r="AE48" s="76" t="s">
        <v>74</v>
      </c>
      <c r="AF48" s="71">
        <f t="shared" si="1"/>
        <v>0</v>
      </c>
      <c r="AG48" s="70">
        <v>0</v>
      </c>
      <c r="AH48" s="70">
        <v>0</v>
      </c>
      <c r="AI48" s="76" t="s">
        <v>74</v>
      </c>
      <c r="AJ48" s="67">
        <v>0</v>
      </c>
      <c r="AK48" s="76" t="s">
        <v>74</v>
      </c>
      <c r="AL48" s="76" t="s">
        <v>74</v>
      </c>
      <c r="AM48" s="71">
        <f t="shared" si="2"/>
        <v>0</v>
      </c>
      <c r="AN48" s="71">
        <f>+K48+AC48-AH48</f>
        <v>10000000</v>
      </c>
      <c r="AO48" s="67" t="s">
        <v>66</v>
      </c>
      <c r="AP48" s="71">
        <v>10000000</v>
      </c>
      <c r="AQ48" s="67" t="s">
        <v>66</v>
      </c>
      <c r="AR48" s="70">
        <v>4000000</v>
      </c>
      <c r="AS48" s="79" t="s">
        <v>74</v>
      </c>
      <c r="AT48" s="135">
        <v>7500000</v>
      </c>
      <c r="AU48" s="82">
        <f t="shared" si="3"/>
        <v>2500000</v>
      </c>
      <c r="AV48" s="83">
        <f t="shared" si="4"/>
        <v>0.75</v>
      </c>
      <c r="AW48" s="79" t="s">
        <v>74</v>
      </c>
      <c r="AX48" s="67" t="s">
        <v>95</v>
      </c>
      <c r="AY48" s="88" t="s">
        <v>5849</v>
      </c>
      <c r="AZ48" s="68" t="s">
        <v>66</v>
      </c>
      <c r="BA48" s="68" t="s">
        <v>239</v>
      </c>
    </row>
    <row r="49" spans="2:53" x14ac:dyDescent="0.25">
      <c r="B49" s="68">
        <v>2024</v>
      </c>
      <c r="C49" s="68">
        <v>891780111</v>
      </c>
      <c r="D49" s="69" t="s">
        <v>64</v>
      </c>
      <c r="E49" s="70" t="s">
        <v>5848</v>
      </c>
      <c r="F49" s="70" t="s">
        <v>5847</v>
      </c>
      <c r="G49" s="67">
        <v>0</v>
      </c>
      <c r="H49" s="67" t="s">
        <v>72</v>
      </c>
      <c r="I49" s="68" t="s">
        <v>65</v>
      </c>
      <c r="J49" s="88" t="s">
        <v>5846</v>
      </c>
      <c r="K49" s="70">
        <v>11594000</v>
      </c>
      <c r="L49" s="68" t="s">
        <v>67</v>
      </c>
      <c r="M49" s="88" t="s">
        <v>5720</v>
      </c>
      <c r="N49" s="73" t="s">
        <v>5719</v>
      </c>
      <c r="O49" s="75">
        <v>352</v>
      </c>
      <c r="P49" s="78">
        <v>45336</v>
      </c>
      <c r="Q49" s="70">
        <v>11594000</v>
      </c>
      <c r="R49" s="78">
        <v>45355</v>
      </c>
      <c r="S49" s="70">
        <v>11594000</v>
      </c>
      <c r="T49" s="67" t="s">
        <v>66</v>
      </c>
      <c r="U49" s="75">
        <v>21400608</v>
      </c>
      <c r="V49" s="88" t="s">
        <v>4856</v>
      </c>
      <c r="W49" s="250">
        <v>45355</v>
      </c>
      <c r="X49" s="78">
        <v>45397</v>
      </c>
      <c r="Y49" s="78">
        <v>45488</v>
      </c>
      <c r="Z49" s="78">
        <v>45488</v>
      </c>
      <c r="AA49" s="71">
        <f t="shared" si="0"/>
        <v>0</v>
      </c>
      <c r="AB49" s="70">
        <v>0</v>
      </c>
      <c r="AC49" s="70">
        <v>0</v>
      </c>
      <c r="AD49" s="70">
        <v>0</v>
      </c>
      <c r="AE49" s="76" t="s">
        <v>74</v>
      </c>
      <c r="AF49" s="71">
        <f t="shared" si="1"/>
        <v>0</v>
      </c>
      <c r="AG49" s="70">
        <v>0</v>
      </c>
      <c r="AH49" s="70">
        <v>0</v>
      </c>
      <c r="AI49" s="76" t="s">
        <v>74</v>
      </c>
      <c r="AJ49" s="67">
        <v>0</v>
      </c>
      <c r="AK49" s="76" t="s">
        <v>74</v>
      </c>
      <c r="AL49" s="76" t="s">
        <v>74</v>
      </c>
      <c r="AM49" s="71">
        <f t="shared" si="2"/>
        <v>0</v>
      </c>
      <c r="AN49" s="71">
        <f>+K49+AC49-AH49</f>
        <v>11594000</v>
      </c>
      <c r="AO49" s="67" t="s">
        <v>66</v>
      </c>
      <c r="AP49" s="71">
        <v>11594000</v>
      </c>
      <c r="AQ49" s="68" t="s">
        <v>94</v>
      </c>
      <c r="AR49" s="70">
        <v>0</v>
      </c>
      <c r="AS49" s="79" t="s">
        <v>74</v>
      </c>
      <c r="AT49" s="135">
        <v>11594000</v>
      </c>
      <c r="AU49" s="82">
        <f t="shared" si="3"/>
        <v>0</v>
      </c>
      <c r="AV49" s="83">
        <f t="shared" si="4"/>
        <v>1</v>
      </c>
      <c r="AW49" s="79" t="s">
        <v>74</v>
      </c>
      <c r="AX49" s="67" t="s">
        <v>95</v>
      </c>
      <c r="AY49" s="88" t="s">
        <v>5845</v>
      </c>
      <c r="AZ49" s="68" t="s">
        <v>66</v>
      </c>
      <c r="BA49" s="68" t="s">
        <v>239</v>
      </c>
    </row>
    <row r="50" spans="2:53" x14ac:dyDescent="0.25">
      <c r="B50" s="68">
        <v>2024</v>
      </c>
      <c r="C50" s="68">
        <v>891780111</v>
      </c>
      <c r="D50" s="69" t="s">
        <v>64</v>
      </c>
      <c r="E50" s="70" t="s">
        <v>5844</v>
      </c>
      <c r="F50" s="70" t="s">
        <v>5843</v>
      </c>
      <c r="G50" s="67">
        <v>0</v>
      </c>
      <c r="H50" s="67" t="s">
        <v>72</v>
      </c>
      <c r="I50" s="68" t="s">
        <v>723</v>
      </c>
      <c r="J50" s="88" t="s">
        <v>5842</v>
      </c>
      <c r="K50" s="70">
        <v>19182240</v>
      </c>
      <c r="L50" s="68" t="s">
        <v>67</v>
      </c>
      <c r="M50" s="88" t="s">
        <v>5841</v>
      </c>
      <c r="N50" s="73" t="s">
        <v>5840</v>
      </c>
      <c r="O50" s="75">
        <v>381</v>
      </c>
      <c r="P50" s="78">
        <v>45338</v>
      </c>
      <c r="Q50" s="70">
        <v>277581278</v>
      </c>
      <c r="R50" s="78">
        <v>45355</v>
      </c>
      <c r="S50" s="70">
        <v>19182240</v>
      </c>
      <c r="T50" s="67" t="s">
        <v>66</v>
      </c>
      <c r="U50" s="75">
        <v>72175282</v>
      </c>
      <c r="V50" s="88" t="s">
        <v>4905</v>
      </c>
      <c r="W50" s="250">
        <v>45355</v>
      </c>
      <c r="X50" s="78">
        <v>45355</v>
      </c>
      <c r="Y50" s="78" t="s">
        <v>74</v>
      </c>
      <c r="Z50" s="78">
        <v>45477</v>
      </c>
      <c r="AA50" s="71">
        <f t="shared" si="0"/>
        <v>122</v>
      </c>
      <c r="AB50" s="70">
        <v>0</v>
      </c>
      <c r="AC50" s="70">
        <v>0</v>
      </c>
      <c r="AD50" s="70">
        <v>0</v>
      </c>
      <c r="AE50" s="76" t="s">
        <v>74</v>
      </c>
      <c r="AF50" s="71">
        <f t="shared" si="1"/>
        <v>0</v>
      </c>
      <c r="AG50" s="70">
        <v>0</v>
      </c>
      <c r="AH50" s="70">
        <v>0</v>
      </c>
      <c r="AI50" s="76" t="s">
        <v>74</v>
      </c>
      <c r="AJ50" s="67">
        <v>0</v>
      </c>
      <c r="AK50" s="76" t="s">
        <v>74</v>
      </c>
      <c r="AL50" s="76" t="s">
        <v>74</v>
      </c>
      <c r="AM50" s="71">
        <f t="shared" si="2"/>
        <v>0</v>
      </c>
      <c r="AN50" s="71">
        <f>+K50+AC50-AH50</f>
        <v>19182240</v>
      </c>
      <c r="AO50" s="67" t="s">
        <v>66</v>
      </c>
      <c r="AP50" s="71">
        <v>19182240</v>
      </c>
      <c r="AQ50" s="68" t="s">
        <v>94</v>
      </c>
      <c r="AR50" s="70">
        <v>0</v>
      </c>
      <c r="AS50" s="79" t="s">
        <v>74</v>
      </c>
      <c r="AT50" s="135">
        <v>19182240</v>
      </c>
      <c r="AU50" s="82">
        <f t="shared" si="3"/>
        <v>0</v>
      </c>
      <c r="AV50" s="83">
        <f t="shared" si="4"/>
        <v>1</v>
      </c>
      <c r="AW50" s="79" t="s">
        <v>74</v>
      </c>
      <c r="AX50" s="67" t="s">
        <v>95</v>
      </c>
      <c r="AY50" s="88" t="s">
        <v>5839</v>
      </c>
      <c r="AZ50" s="68" t="s">
        <v>66</v>
      </c>
      <c r="BA50" s="68" t="s">
        <v>239</v>
      </c>
    </row>
    <row r="51" spans="2:53" x14ac:dyDescent="0.25">
      <c r="B51" s="68">
        <v>2024</v>
      </c>
      <c r="C51" s="68">
        <v>891780111</v>
      </c>
      <c r="D51" s="69" t="s">
        <v>64</v>
      </c>
      <c r="E51" s="70" t="s">
        <v>5838</v>
      </c>
      <c r="F51" s="70" t="s">
        <v>5837</v>
      </c>
      <c r="G51" s="67">
        <v>0</v>
      </c>
      <c r="H51" s="67" t="s">
        <v>72</v>
      </c>
      <c r="I51" s="68" t="s">
        <v>65</v>
      </c>
      <c r="J51" s="88" t="s">
        <v>5836</v>
      </c>
      <c r="K51" s="70">
        <v>3427200</v>
      </c>
      <c r="L51" s="68" t="s">
        <v>67</v>
      </c>
      <c r="M51" s="88" t="s">
        <v>5774</v>
      </c>
      <c r="N51" s="73" t="s">
        <v>5773</v>
      </c>
      <c r="O51" s="75">
        <v>478</v>
      </c>
      <c r="P51" s="78">
        <v>45348</v>
      </c>
      <c r="Q51" s="70">
        <v>3427000</v>
      </c>
      <c r="R51" s="78">
        <v>45355</v>
      </c>
      <c r="S51" s="70">
        <v>3427000</v>
      </c>
      <c r="T51" s="67" t="s">
        <v>66</v>
      </c>
      <c r="U51" s="75">
        <v>1082863147</v>
      </c>
      <c r="V51" s="88" t="s">
        <v>5772</v>
      </c>
      <c r="W51" s="250">
        <v>45355</v>
      </c>
      <c r="X51" s="78">
        <v>45358</v>
      </c>
      <c r="Y51" s="78" t="s">
        <v>74</v>
      </c>
      <c r="Z51" s="78">
        <v>45722</v>
      </c>
      <c r="AA51" s="71">
        <f t="shared" si="0"/>
        <v>364</v>
      </c>
      <c r="AB51" s="70">
        <v>0</v>
      </c>
      <c r="AC51" s="70">
        <v>0</v>
      </c>
      <c r="AD51" s="70">
        <v>0</v>
      </c>
      <c r="AE51" s="76" t="s">
        <v>74</v>
      </c>
      <c r="AF51" s="71">
        <f t="shared" si="1"/>
        <v>0</v>
      </c>
      <c r="AG51" s="70">
        <v>0</v>
      </c>
      <c r="AH51" s="70">
        <v>0</v>
      </c>
      <c r="AI51" s="76" t="s">
        <v>74</v>
      </c>
      <c r="AJ51" s="67">
        <v>0</v>
      </c>
      <c r="AK51" s="76" t="s">
        <v>74</v>
      </c>
      <c r="AL51" s="76" t="s">
        <v>74</v>
      </c>
      <c r="AM51" s="71">
        <f t="shared" si="2"/>
        <v>0</v>
      </c>
      <c r="AN51" s="71">
        <f>+K51+AC51-AH51</f>
        <v>3427200</v>
      </c>
      <c r="AO51" s="67" t="s">
        <v>66</v>
      </c>
      <c r="AP51" s="71">
        <v>3427000</v>
      </c>
      <c r="AQ51" s="68" t="s">
        <v>94</v>
      </c>
      <c r="AR51" s="70">
        <v>0</v>
      </c>
      <c r="AS51" s="79" t="s">
        <v>74</v>
      </c>
      <c r="AT51" s="135">
        <v>0</v>
      </c>
      <c r="AU51" s="82">
        <f t="shared" si="3"/>
        <v>3427200</v>
      </c>
      <c r="AV51" s="83">
        <f t="shared" si="4"/>
        <v>0</v>
      </c>
      <c r="AW51" s="79" t="s">
        <v>74</v>
      </c>
      <c r="AX51" s="67" t="s">
        <v>95</v>
      </c>
      <c r="AY51" s="88" t="s">
        <v>5835</v>
      </c>
      <c r="AZ51" s="68" t="s">
        <v>66</v>
      </c>
      <c r="BA51" s="68" t="s">
        <v>239</v>
      </c>
    </row>
    <row r="52" spans="2:53" x14ac:dyDescent="0.25">
      <c r="B52" s="68">
        <v>2024</v>
      </c>
      <c r="C52" s="68">
        <v>891780111</v>
      </c>
      <c r="D52" s="69" t="s">
        <v>64</v>
      </c>
      <c r="E52" s="70" t="s">
        <v>5834</v>
      </c>
      <c r="F52" s="70" t="s">
        <v>5833</v>
      </c>
      <c r="G52" s="67">
        <v>0</v>
      </c>
      <c r="H52" s="67" t="s">
        <v>72</v>
      </c>
      <c r="I52" s="68" t="s">
        <v>723</v>
      </c>
      <c r="J52" s="88" t="s">
        <v>5832</v>
      </c>
      <c r="K52" s="70">
        <v>14731960</v>
      </c>
      <c r="L52" s="68" t="s">
        <v>67</v>
      </c>
      <c r="M52" s="88" t="s">
        <v>5253</v>
      </c>
      <c r="N52" s="73" t="s">
        <v>5252</v>
      </c>
      <c r="O52" s="75">
        <v>381</v>
      </c>
      <c r="P52" s="78">
        <v>45338</v>
      </c>
      <c r="Q52" s="70">
        <v>277581278</v>
      </c>
      <c r="R52" s="78">
        <v>45355</v>
      </c>
      <c r="S52" s="70">
        <v>14731960</v>
      </c>
      <c r="T52" s="67" t="s">
        <v>66</v>
      </c>
      <c r="U52" s="75">
        <v>72175282</v>
      </c>
      <c r="V52" s="88" t="s">
        <v>4905</v>
      </c>
      <c r="W52" s="250">
        <v>45355</v>
      </c>
      <c r="X52" s="78">
        <v>45355</v>
      </c>
      <c r="Y52" s="78" t="s">
        <v>74</v>
      </c>
      <c r="Z52" s="78">
        <v>45477</v>
      </c>
      <c r="AA52" s="71">
        <f t="shared" si="0"/>
        <v>122</v>
      </c>
      <c r="AB52" s="70">
        <v>0</v>
      </c>
      <c r="AC52" s="70">
        <v>0</v>
      </c>
      <c r="AD52" s="70">
        <v>0</v>
      </c>
      <c r="AE52" s="76" t="s">
        <v>74</v>
      </c>
      <c r="AF52" s="71">
        <f t="shared" si="1"/>
        <v>0</v>
      </c>
      <c r="AG52" s="70">
        <v>0</v>
      </c>
      <c r="AH52" s="70">
        <v>0</v>
      </c>
      <c r="AI52" s="76" t="s">
        <v>74</v>
      </c>
      <c r="AJ52" s="67">
        <v>0</v>
      </c>
      <c r="AK52" s="76" t="s">
        <v>74</v>
      </c>
      <c r="AL52" s="76" t="s">
        <v>74</v>
      </c>
      <c r="AM52" s="71">
        <f t="shared" si="2"/>
        <v>0</v>
      </c>
      <c r="AN52" s="71">
        <f>+K52+AC52-AH52</f>
        <v>14731960</v>
      </c>
      <c r="AO52" s="67" t="s">
        <v>66</v>
      </c>
      <c r="AP52" s="71">
        <v>14731960</v>
      </c>
      <c r="AQ52" s="68" t="s">
        <v>94</v>
      </c>
      <c r="AR52" s="70">
        <v>0</v>
      </c>
      <c r="AS52" s="79" t="s">
        <v>74</v>
      </c>
      <c r="AT52" s="135">
        <v>11048970</v>
      </c>
      <c r="AU52" s="82">
        <f t="shared" si="3"/>
        <v>3682990</v>
      </c>
      <c r="AV52" s="83">
        <f t="shared" si="4"/>
        <v>0.75</v>
      </c>
      <c r="AW52" s="79" t="s">
        <v>74</v>
      </c>
      <c r="AX52" s="67" t="s">
        <v>95</v>
      </c>
      <c r="AY52" s="88" t="s">
        <v>5831</v>
      </c>
      <c r="AZ52" s="68" t="s">
        <v>66</v>
      </c>
      <c r="BA52" s="68" t="s">
        <v>239</v>
      </c>
    </row>
    <row r="53" spans="2:53" x14ac:dyDescent="0.25">
      <c r="B53" s="68">
        <v>2024</v>
      </c>
      <c r="C53" s="68">
        <v>891780111</v>
      </c>
      <c r="D53" s="69" t="s">
        <v>64</v>
      </c>
      <c r="E53" s="70" t="s">
        <v>5830</v>
      </c>
      <c r="F53" s="70" t="s">
        <v>5829</v>
      </c>
      <c r="G53" s="67">
        <v>0</v>
      </c>
      <c r="H53" s="67" t="s">
        <v>72</v>
      </c>
      <c r="I53" s="68" t="s">
        <v>723</v>
      </c>
      <c r="J53" s="88" t="s">
        <v>5272</v>
      </c>
      <c r="K53" s="70">
        <v>22097940</v>
      </c>
      <c r="L53" s="68" t="s">
        <v>67</v>
      </c>
      <c r="M53" s="88" t="s">
        <v>5271</v>
      </c>
      <c r="N53" s="73" t="s">
        <v>5270</v>
      </c>
      <c r="O53" s="75">
        <v>381</v>
      </c>
      <c r="P53" s="78">
        <v>45338</v>
      </c>
      <c r="Q53" s="70">
        <v>269581278</v>
      </c>
      <c r="R53" s="78">
        <v>45356</v>
      </c>
      <c r="S53" s="70">
        <v>22097940</v>
      </c>
      <c r="T53" s="67" t="s">
        <v>66</v>
      </c>
      <c r="U53" s="75">
        <v>72175282</v>
      </c>
      <c r="V53" s="88" t="s">
        <v>4905</v>
      </c>
      <c r="W53" s="250">
        <v>45356</v>
      </c>
      <c r="X53" s="78">
        <v>45356</v>
      </c>
      <c r="Y53" s="78" t="s">
        <v>74</v>
      </c>
      <c r="Z53" s="78">
        <v>45478</v>
      </c>
      <c r="AA53" s="71">
        <f t="shared" si="0"/>
        <v>122</v>
      </c>
      <c r="AB53" s="70">
        <v>0</v>
      </c>
      <c r="AC53" s="70">
        <v>0</v>
      </c>
      <c r="AD53" s="70">
        <v>0</v>
      </c>
      <c r="AE53" s="76" t="s">
        <v>74</v>
      </c>
      <c r="AF53" s="71">
        <f t="shared" si="1"/>
        <v>0</v>
      </c>
      <c r="AG53" s="70">
        <v>0</v>
      </c>
      <c r="AH53" s="70">
        <v>0</v>
      </c>
      <c r="AI53" s="76" t="s">
        <v>74</v>
      </c>
      <c r="AJ53" s="67">
        <v>0</v>
      </c>
      <c r="AK53" s="76" t="s">
        <v>74</v>
      </c>
      <c r="AL53" s="76" t="s">
        <v>74</v>
      </c>
      <c r="AM53" s="71">
        <f t="shared" si="2"/>
        <v>0</v>
      </c>
      <c r="AN53" s="71">
        <f>+K53+AC53-AH53</f>
        <v>22097940</v>
      </c>
      <c r="AO53" s="67" t="s">
        <v>66</v>
      </c>
      <c r="AP53" s="71">
        <v>22097940</v>
      </c>
      <c r="AQ53" s="68" t="s">
        <v>94</v>
      </c>
      <c r="AR53" s="70">
        <v>0</v>
      </c>
      <c r="AS53" s="79" t="s">
        <v>74</v>
      </c>
      <c r="AT53" s="135">
        <v>16573455</v>
      </c>
      <c r="AU53" s="82">
        <f t="shared" si="3"/>
        <v>5524485</v>
      </c>
      <c r="AV53" s="83">
        <f t="shared" si="4"/>
        <v>0.75</v>
      </c>
      <c r="AW53" s="79" t="s">
        <v>74</v>
      </c>
      <c r="AX53" s="67" t="s">
        <v>95</v>
      </c>
      <c r="AY53" s="88" t="s">
        <v>5828</v>
      </c>
      <c r="AZ53" s="68" t="s">
        <v>66</v>
      </c>
      <c r="BA53" s="68" t="s">
        <v>239</v>
      </c>
    </row>
    <row r="54" spans="2:53" x14ac:dyDescent="0.25">
      <c r="B54" s="68">
        <v>2024</v>
      </c>
      <c r="C54" s="68">
        <v>891780111</v>
      </c>
      <c r="D54" s="69" t="s">
        <v>64</v>
      </c>
      <c r="E54" s="70" t="s">
        <v>5827</v>
      </c>
      <c r="F54" s="70" t="s">
        <v>5826</v>
      </c>
      <c r="G54" s="67">
        <v>0</v>
      </c>
      <c r="H54" s="67" t="s">
        <v>72</v>
      </c>
      <c r="I54" s="68" t="s">
        <v>723</v>
      </c>
      <c r="J54" s="88" t="s">
        <v>5825</v>
      </c>
      <c r="K54" s="70">
        <v>175092306</v>
      </c>
      <c r="L54" s="68" t="s">
        <v>67</v>
      </c>
      <c r="M54" s="88" t="s">
        <v>5469</v>
      </c>
      <c r="N54" s="73" t="s">
        <v>4158</v>
      </c>
      <c r="O54" s="75">
        <v>561</v>
      </c>
      <c r="P54" s="78">
        <v>45355</v>
      </c>
      <c r="Q54" s="70">
        <v>175092306</v>
      </c>
      <c r="R54" s="78">
        <v>45356</v>
      </c>
      <c r="S54" s="70">
        <v>175092306</v>
      </c>
      <c r="T54" s="67" t="s">
        <v>66</v>
      </c>
      <c r="U54" s="75">
        <v>85152695</v>
      </c>
      <c r="V54" s="88" t="s">
        <v>4398</v>
      </c>
      <c r="W54" s="250">
        <v>45356</v>
      </c>
      <c r="X54" s="78">
        <v>45357</v>
      </c>
      <c r="Y54" s="78">
        <v>45356</v>
      </c>
      <c r="Z54" s="78">
        <v>45366</v>
      </c>
      <c r="AA54" s="71">
        <f t="shared" si="0"/>
        <v>10</v>
      </c>
      <c r="AB54" s="70">
        <v>0</v>
      </c>
      <c r="AC54" s="70">
        <v>0</v>
      </c>
      <c r="AD54" s="70">
        <v>0</v>
      </c>
      <c r="AE54" s="76" t="s">
        <v>74</v>
      </c>
      <c r="AF54" s="71">
        <f t="shared" si="1"/>
        <v>0</v>
      </c>
      <c r="AG54" s="70">
        <v>0</v>
      </c>
      <c r="AH54" s="70">
        <v>0</v>
      </c>
      <c r="AI54" s="76" t="s">
        <v>74</v>
      </c>
      <c r="AJ54" s="67">
        <v>0</v>
      </c>
      <c r="AK54" s="76" t="s">
        <v>74</v>
      </c>
      <c r="AL54" s="76" t="s">
        <v>74</v>
      </c>
      <c r="AM54" s="71">
        <f t="shared" si="2"/>
        <v>0</v>
      </c>
      <c r="AN54" s="71">
        <f>+K54+AC54-AH54</f>
        <v>175092306</v>
      </c>
      <c r="AO54" s="67" t="s">
        <v>66</v>
      </c>
      <c r="AP54" s="71">
        <v>175092306</v>
      </c>
      <c r="AQ54" s="67" t="s">
        <v>66</v>
      </c>
      <c r="AR54" s="70">
        <v>87546153</v>
      </c>
      <c r="AS54" s="79" t="s">
        <v>74</v>
      </c>
      <c r="AT54" s="135">
        <v>175092306</v>
      </c>
      <c r="AU54" s="82">
        <f t="shared" si="3"/>
        <v>0</v>
      </c>
      <c r="AV54" s="83">
        <f t="shared" si="4"/>
        <v>1</v>
      </c>
      <c r="AW54" s="79" t="s">
        <v>74</v>
      </c>
      <c r="AX54" s="67" t="s">
        <v>95</v>
      </c>
      <c r="AY54" s="88" t="s">
        <v>5824</v>
      </c>
      <c r="AZ54" s="68" t="s">
        <v>66</v>
      </c>
      <c r="BA54" s="68" t="s">
        <v>239</v>
      </c>
    </row>
    <row r="55" spans="2:53" x14ac:dyDescent="0.25">
      <c r="B55" s="68">
        <v>2024</v>
      </c>
      <c r="C55" s="68">
        <v>891780111</v>
      </c>
      <c r="D55" s="69" t="s">
        <v>64</v>
      </c>
      <c r="E55" s="70" t="s">
        <v>5823</v>
      </c>
      <c r="F55" s="70" t="s">
        <v>5822</v>
      </c>
      <c r="G55" s="67">
        <v>0</v>
      </c>
      <c r="H55" s="67" t="s">
        <v>72</v>
      </c>
      <c r="I55" s="68" t="s">
        <v>65</v>
      </c>
      <c r="J55" s="88" t="s">
        <v>5821</v>
      </c>
      <c r="K55" s="70">
        <v>21608000</v>
      </c>
      <c r="L55" s="68" t="s">
        <v>67</v>
      </c>
      <c r="M55" s="88" t="s">
        <v>5007</v>
      </c>
      <c r="N55" s="73" t="s">
        <v>5006</v>
      </c>
      <c r="O55" s="75">
        <v>309</v>
      </c>
      <c r="P55" s="78">
        <v>45330</v>
      </c>
      <c r="Q55" s="70">
        <v>25684800</v>
      </c>
      <c r="R55" s="78">
        <v>45356</v>
      </c>
      <c r="S55" s="70">
        <v>21608000</v>
      </c>
      <c r="T55" s="67" t="s">
        <v>66</v>
      </c>
      <c r="U55" s="75">
        <v>72175282</v>
      </c>
      <c r="V55" s="88" t="s">
        <v>4905</v>
      </c>
      <c r="W55" s="250">
        <v>45356</v>
      </c>
      <c r="X55" s="78">
        <v>45356</v>
      </c>
      <c r="Y55" s="78" t="s">
        <v>74</v>
      </c>
      <c r="Z55" s="78">
        <v>45721</v>
      </c>
      <c r="AA55" s="71">
        <f t="shared" si="0"/>
        <v>365</v>
      </c>
      <c r="AB55" s="70">
        <v>0</v>
      </c>
      <c r="AC55" s="70">
        <v>0</v>
      </c>
      <c r="AD55" s="70">
        <v>0</v>
      </c>
      <c r="AE55" s="76" t="s">
        <v>74</v>
      </c>
      <c r="AF55" s="71">
        <f t="shared" si="1"/>
        <v>0</v>
      </c>
      <c r="AG55" s="70">
        <v>0</v>
      </c>
      <c r="AH55" s="70">
        <v>0</v>
      </c>
      <c r="AI55" s="76" t="s">
        <v>74</v>
      </c>
      <c r="AJ55" s="67">
        <v>0</v>
      </c>
      <c r="AK55" s="76" t="s">
        <v>74</v>
      </c>
      <c r="AL55" s="76" t="s">
        <v>74</v>
      </c>
      <c r="AM55" s="71">
        <f t="shared" si="2"/>
        <v>0</v>
      </c>
      <c r="AN55" s="71">
        <f>+K55+AC55-AH55</f>
        <v>21608000</v>
      </c>
      <c r="AO55" s="67" t="s">
        <v>66</v>
      </c>
      <c r="AP55" s="71">
        <v>21608000</v>
      </c>
      <c r="AQ55" s="68" t="s">
        <v>94</v>
      </c>
      <c r="AR55" s="70">
        <v>0</v>
      </c>
      <c r="AS55" s="79" t="s">
        <v>74</v>
      </c>
      <c r="AT55" s="135">
        <v>11011200</v>
      </c>
      <c r="AU55" s="82">
        <f t="shared" si="3"/>
        <v>10596800</v>
      </c>
      <c r="AV55" s="83">
        <f t="shared" si="4"/>
        <v>0.50958904109589043</v>
      </c>
      <c r="AW55" s="79" t="s">
        <v>74</v>
      </c>
      <c r="AX55" s="67" t="s">
        <v>95</v>
      </c>
      <c r="AY55" s="88" t="s">
        <v>5820</v>
      </c>
      <c r="AZ55" s="68" t="s">
        <v>66</v>
      </c>
      <c r="BA55" s="68" t="s">
        <v>239</v>
      </c>
    </row>
    <row r="56" spans="2:53" x14ac:dyDescent="0.25">
      <c r="B56" s="68">
        <v>2024</v>
      </c>
      <c r="C56" s="68">
        <v>891780111</v>
      </c>
      <c r="D56" s="69" t="s">
        <v>64</v>
      </c>
      <c r="E56" s="70" t="s">
        <v>5819</v>
      </c>
      <c r="F56" s="70" t="s">
        <v>5818</v>
      </c>
      <c r="G56" s="67">
        <v>0</v>
      </c>
      <c r="H56" s="67" t="s">
        <v>72</v>
      </c>
      <c r="I56" s="68" t="s">
        <v>65</v>
      </c>
      <c r="J56" s="88" t="s">
        <v>5817</v>
      </c>
      <c r="K56" s="70">
        <v>112784000</v>
      </c>
      <c r="L56" s="68" t="s">
        <v>67</v>
      </c>
      <c r="M56" s="88" t="s">
        <v>5816</v>
      </c>
      <c r="N56" s="73" t="s">
        <v>5815</v>
      </c>
      <c r="O56" s="75">
        <v>513</v>
      </c>
      <c r="P56" s="78">
        <v>45350</v>
      </c>
      <c r="Q56" s="70">
        <v>112784000</v>
      </c>
      <c r="R56" s="78">
        <v>45357</v>
      </c>
      <c r="S56" s="70">
        <v>112784000</v>
      </c>
      <c r="T56" s="67" t="s">
        <v>66</v>
      </c>
      <c r="U56" s="75">
        <v>7633815</v>
      </c>
      <c r="V56" s="88" t="s">
        <v>4500</v>
      </c>
      <c r="W56" s="250">
        <v>45357</v>
      </c>
      <c r="X56" s="78">
        <v>45358</v>
      </c>
      <c r="Y56" s="78">
        <v>45362</v>
      </c>
      <c r="Z56" s="78">
        <v>45362</v>
      </c>
      <c r="AA56" s="71">
        <f t="shared" si="0"/>
        <v>0</v>
      </c>
      <c r="AB56" s="70">
        <v>0</v>
      </c>
      <c r="AC56" s="70">
        <v>0</v>
      </c>
      <c r="AD56" s="70">
        <v>0</v>
      </c>
      <c r="AE56" s="76" t="s">
        <v>74</v>
      </c>
      <c r="AF56" s="71">
        <f t="shared" si="1"/>
        <v>0</v>
      </c>
      <c r="AG56" s="70">
        <v>0</v>
      </c>
      <c r="AH56" s="70">
        <v>0</v>
      </c>
      <c r="AI56" s="76" t="s">
        <v>74</v>
      </c>
      <c r="AJ56" s="67">
        <v>0</v>
      </c>
      <c r="AK56" s="76" t="s">
        <v>74</v>
      </c>
      <c r="AL56" s="76" t="s">
        <v>74</v>
      </c>
      <c r="AM56" s="71">
        <f t="shared" si="2"/>
        <v>0</v>
      </c>
      <c r="AN56" s="71">
        <f>+K56+AC56-AH56</f>
        <v>112784000</v>
      </c>
      <c r="AO56" s="67" t="s">
        <v>66</v>
      </c>
      <c r="AP56" s="71">
        <v>112784000</v>
      </c>
      <c r="AQ56" s="68" t="s">
        <v>94</v>
      </c>
      <c r="AR56" s="70">
        <v>0</v>
      </c>
      <c r="AS56" s="79" t="s">
        <v>74</v>
      </c>
      <c r="AT56" s="135">
        <v>112784000</v>
      </c>
      <c r="AU56" s="82">
        <f t="shared" si="3"/>
        <v>0</v>
      </c>
      <c r="AV56" s="83">
        <f t="shared" si="4"/>
        <v>1</v>
      </c>
      <c r="AW56" s="79" t="s">
        <v>74</v>
      </c>
      <c r="AX56" s="67" t="s">
        <v>95</v>
      </c>
      <c r="AY56" s="88" t="s">
        <v>5814</v>
      </c>
      <c r="AZ56" s="68" t="s">
        <v>66</v>
      </c>
      <c r="BA56" s="68" t="s">
        <v>239</v>
      </c>
    </row>
    <row r="57" spans="2:53" x14ac:dyDescent="0.25">
      <c r="B57" s="68">
        <v>2024</v>
      </c>
      <c r="C57" s="68">
        <v>891780111</v>
      </c>
      <c r="D57" s="69" t="s">
        <v>64</v>
      </c>
      <c r="E57" s="70" t="s">
        <v>5813</v>
      </c>
      <c r="F57" s="70" t="s">
        <v>5812</v>
      </c>
      <c r="G57" s="67">
        <v>0</v>
      </c>
      <c r="H57" s="67" t="s">
        <v>72</v>
      </c>
      <c r="I57" s="68" t="s">
        <v>65</v>
      </c>
      <c r="J57" s="88" t="s">
        <v>5811</v>
      </c>
      <c r="K57" s="70">
        <v>7536000</v>
      </c>
      <c r="L57" s="68" t="s">
        <v>67</v>
      </c>
      <c r="M57" s="88" t="s">
        <v>5007</v>
      </c>
      <c r="N57" s="73" t="s">
        <v>5006</v>
      </c>
      <c r="O57" s="75">
        <v>514</v>
      </c>
      <c r="P57" s="78">
        <v>45350</v>
      </c>
      <c r="Q57" s="70">
        <v>7536000</v>
      </c>
      <c r="R57" s="78">
        <v>45357</v>
      </c>
      <c r="S57" s="70">
        <v>7536000</v>
      </c>
      <c r="T57" s="67" t="s">
        <v>66</v>
      </c>
      <c r="U57" s="75">
        <v>72175282</v>
      </c>
      <c r="V57" s="88" t="s">
        <v>4905</v>
      </c>
      <c r="W57" s="250">
        <v>45357</v>
      </c>
      <c r="X57" s="78">
        <v>45357</v>
      </c>
      <c r="Y57" s="78" t="s">
        <v>74</v>
      </c>
      <c r="Z57" s="78">
        <v>45722</v>
      </c>
      <c r="AA57" s="71">
        <f t="shared" si="0"/>
        <v>365</v>
      </c>
      <c r="AB57" s="70">
        <v>0</v>
      </c>
      <c r="AC57" s="70">
        <v>0</v>
      </c>
      <c r="AD57" s="70">
        <v>0</v>
      </c>
      <c r="AE57" s="76" t="s">
        <v>74</v>
      </c>
      <c r="AF57" s="71">
        <f t="shared" si="1"/>
        <v>0</v>
      </c>
      <c r="AG57" s="70">
        <v>0</v>
      </c>
      <c r="AH57" s="70">
        <v>0</v>
      </c>
      <c r="AI57" s="76" t="s">
        <v>74</v>
      </c>
      <c r="AJ57" s="67">
        <v>0</v>
      </c>
      <c r="AK57" s="76" t="s">
        <v>74</v>
      </c>
      <c r="AL57" s="76" t="s">
        <v>74</v>
      </c>
      <c r="AM57" s="71">
        <f t="shared" si="2"/>
        <v>0</v>
      </c>
      <c r="AN57" s="71">
        <f>+K57+AC57-AH57</f>
        <v>7536000</v>
      </c>
      <c r="AO57" s="67" t="s">
        <v>66</v>
      </c>
      <c r="AP57" s="71">
        <v>7536000</v>
      </c>
      <c r="AQ57" s="68" t="s">
        <v>94</v>
      </c>
      <c r="AR57" s="70">
        <v>0</v>
      </c>
      <c r="AS57" s="79" t="s">
        <v>74</v>
      </c>
      <c r="AT57" s="135">
        <v>0</v>
      </c>
      <c r="AU57" s="82">
        <f t="shared" si="3"/>
        <v>7536000</v>
      </c>
      <c r="AV57" s="83">
        <f t="shared" si="4"/>
        <v>0</v>
      </c>
      <c r="AW57" s="79" t="s">
        <v>74</v>
      </c>
      <c r="AX57" s="67" t="s">
        <v>95</v>
      </c>
      <c r="AY57" s="88" t="s">
        <v>5810</v>
      </c>
      <c r="AZ57" s="68" t="s">
        <v>66</v>
      </c>
      <c r="BA57" s="68" t="s">
        <v>239</v>
      </c>
    </row>
    <row r="58" spans="2:53" x14ac:dyDescent="0.25">
      <c r="B58" s="68">
        <v>2024</v>
      </c>
      <c r="C58" s="68">
        <v>891780111</v>
      </c>
      <c r="D58" s="69" t="s">
        <v>64</v>
      </c>
      <c r="E58" s="70" t="s">
        <v>5809</v>
      </c>
      <c r="F58" s="70" t="s">
        <v>5808</v>
      </c>
      <c r="G58" s="67">
        <v>0</v>
      </c>
      <c r="H58" s="67" t="s">
        <v>72</v>
      </c>
      <c r="I58" s="68" t="s">
        <v>65</v>
      </c>
      <c r="J58" s="88" t="s">
        <v>5807</v>
      </c>
      <c r="K58" s="70">
        <v>200000000</v>
      </c>
      <c r="L58" s="68" t="s">
        <v>67</v>
      </c>
      <c r="M58" s="88" t="s">
        <v>5060</v>
      </c>
      <c r="N58" s="73" t="s">
        <v>5059</v>
      </c>
      <c r="O58" s="75">
        <v>489</v>
      </c>
      <c r="P58" s="78">
        <v>45349</v>
      </c>
      <c r="Q58" s="70">
        <v>200000000</v>
      </c>
      <c r="R58" s="78">
        <v>45362</v>
      </c>
      <c r="S58" s="70">
        <v>200000000</v>
      </c>
      <c r="T58" s="67" t="s">
        <v>66</v>
      </c>
      <c r="U58" s="75">
        <v>85465146</v>
      </c>
      <c r="V58" s="88" t="s">
        <v>4340</v>
      </c>
      <c r="W58" s="250">
        <v>45362</v>
      </c>
      <c r="X58" s="78">
        <v>45362</v>
      </c>
      <c r="Y58" s="78">
        <v>45362</v>
      </c>
      <c r="Z58" s="78">
        <v>45504</v>
      </c>
      <c r="AA58" s="71">
        <f t="shared" si="0"/>
        <v>142</v>
      </c>
      <c r="AB58" s="70">
        <v>0</v>
      </c>
      <c r="AC58" s="70">
        <v>0</v>
      </c>
      <c r="AD58" s="70">
        <v>0</v>
      </c>
      <c r="AE58" s="76" t="s">
        <v>74</v>
      </c>
      <c r="AF58" s="71">
        <f t="shared" si="1"/>
        <v>0</v>
      </c>
      <c r="AG58" s="70">
        <v>0</v>
      </c>
      <c r="AH58" s="70">
        <v>0</v>
      </c>
      <c r="AI58" s="76" t="s">
        <v>74</v>
      </c>
      <c r="AJ58" s="67">
        <v>0</v>
      </c>
      <c r="AK58" s="76" t="s">
        <v>74</v>
      </c>
      <c r="AL58" s="76" t="s">
        <v>74</v>
      </c>
      <c r="AM58" s="71">
        <f t="shared" si="2"/>
        <v>0</v>
      </c>
      <c r="AN58" s="71">
        <f>+K58+AC58-AH58</f>
        <v>200000000</v>
      </c>
      <c r="AO58" s="67" t="s">
        <v>66</v>
      </c>
      <c r="AP58" s="71">
        <v>200000000</v>
      </c>
      <c r="AQ58" s="68" t="s">
        <v>94</v>
      </c>
      <c r="AR58" s="70">
        <v>0</v>
      </c>
      <c r="AS58" s="79" t="s">
        <v>74</v>
      </c>
      <c r="AT58" s="135">
        <v>139287390</v>
      </c>
      <c r="AU58" s="82">
        <f t="shared" si="3"/>
        <v>60712610</v>
      </c>
      <c r="AV58" s="83">
        <f t="shared" si="4"/>
        <v>0.69643695000000005</v>
      </c>
      <c r="AW58" s="79" t="s">
        <v>74</v>
      </c>
      <c r="AX58" s="67" t="s">
        <v>95</v>
      </c>
      <c r="AY58" s="88" t="s">
        <v>5806</v>
      </c>
      <c r="AZ58" s="68" t="s">
        <v>66</v>
      </c>
      <c r="BA58" s="68" t="s">
        <v>239</v>
      </c>
    </row>
    <row r="59" spans="2:53" x14ac:dyDescent="0.25">
      <c r="B59" s="68">
        <v>2024</v>
      </c>
      <c r="C59" s="68">
        <v>891780111</v>
      </c>
      <c r="D59" s="69" t="s">
        <v>64</v>
      </c>
      <c r="E59" s="70" t="s">
        <v>5805</v>
      </c>
      <c r="F59" s="70" t="s">
        <v>5804</v>
      </c>
      <c r="G59" s="67">
        <v>0</v>
      </c>
      <c r="H59" s="67" t="s">
        <v>72</v>
      </c>
      <c r="I59" s="68" t="s">
        <v>65</v>
      </c>
      <c r="J59" s="88" t="s">
        <v>5803</v>
      </c>
      <c r="K59" s="70">
        <v>36855000</v>
      </c>
      <c r="L59" s="68" t="s">
        <v>67</v>
      </c>
      <c r="M59" s="88" t="s">
        <v>5802</v>
      </c>
      <c r="N59" s="73" t="s">
        <v>5801</v>
      </c>
      <c r="O59" s="75">
        <v>530</v>
      </c>
      <c r="P59" s="78">
        <v>45351</v>
      </c>
      <c r="Q59" s="70">
        <v>36855000</v>
      </c>
      <c r="R59" s="78">
        <v>45362</v>
      </c>
      <c r="S59" s="70">
        <v>36855000</v>
      </c>
      <c r="T59" s="67" t="s">
        <v>66</v>
      </c>
      <c r="U59" s="75">
        <v>7633815</v>
      </c>
      <c r="V59" s="88" t="s">
        <v>4500</v>
      </c>
      <c r="W59" s="250">
        <v>45362</v>
      </c>
      <c r="X59" s="78">
        <v>45362</v>
      </c>
      <c r="Y59" s="78">
        <v>45362</v>
      </c>
      <c r="Z59" s="78">
        <v>45366</v>
      </c>
      <c r="AA59" s="71">
        <f t="shared" si="0"/>
        <v>4</v>
      </c>
      <c r="AB59" s="70">
        <v>0</v>
      </c>
      <c r="AC59" s="70">
        <v>0</v>
      </c>
      <c r="AD59" s="70">
        <v>0</v>
      </c>
      <c r="AE59" s="76" t="s">
        <v>74</v>
      </c>
      <c r="AF59" s="71">
        <f t="shared" si="1"/>
        <v>0</v>
      </c>
      <c r="AG59" s="70">
        <v>0</v>
      </c>
      <c r="AH59" s="70">
        <v>0</v>
      </c>
      <c r="AI59" s="76" t="s">
        <v>74</v>
      </c>
      <c r="AJ59" s="67">
        <v>0</v>
      </c>
      <c r="AK59" s="76" t="s">
        <v>74</v>
      </c>
      <c r="AL59" s="76" t="s">
        <v>74</v>
      </c>
      <c r="AM59" s="71">
        <f t="shared" si="2"/>
        <v>0</v>
      </c>
      <c r="AN59" s="71">
        <f>+K59+AC59-AH59</f>
        <v>36855000</v>
      </c>
      <c r="AO59" s="67" t="s">
        <v>66</v>
      </c>
      <c r="AP59" s="71">
        <v>36855000</v>
      </c>
      <c r="AQ59" s="68" t="s">
        <v>94</v>
      </c>
      <c r="AR59" s="70">
        <v>0</v>
      </c>
      <c r="AS59" s="79" t="s">
        <v>74</v>
      </c>
      <c r="AT59" s="135">
        <v>36855000</v>
      </c>
      <c r="AU59" s="82">
        <f t="shared" si="3"/>
        <v>0</v>
      </c>
      <c r="AV59" s="83">
        <f t="shared" si="4"/>
        <v>1</v>
      </c>
      <c r="AW59" s="79" t="s">
        <v>74</v>
      </c>
      <c r="AX59" s="67" t="s">
        <v>95</v>
      </c>
      <c r="AY59" s="88" t="s">
        <v>5800</v>
      </c>
      <c r="AZ59" s="68" t="s">
        <v>66</v>
      </c>
      <c r="BA59" s="68" t="s">
        <v>239</v>
      </c>
    </row>
    <row r="60" spans="2:53" x14ac:dyDescent="0.25">
      <c r="B60" s="68">
        <v>2024</v>
      </c>
      <c r="C60" s="68">
        <v>891780111</v>
      </c>
      <c r="D60" s="69" t="s">
        <v>64</v>
      </c>
      <c r="E60" s="70" t="s">
        <v>5799</v>
      </c>
      <c r="F60" s="70" t="s">
        <v>5798</v>
      </c>
      <c r="G60" s="67">
        <v>0</v>
      </c>
      <c r="H60" s="67" t="s">
        <v>72</v>
      </c>
      <c r="I60" s="68" t="s">
        <v>65</v>
      </c>
      <c r="J60" s="88" t="s">
        <v>5797</v>
      </c>
      <c r="K60" s="70">
        <v>6030789</v>
      </c>
      <c r="L60" s="68" t="s">
        <v>67</v>
      </c>
      <c r="M60" s="88" t="s">
        <v>5796</v>
      </c>
      <c r="N60" s="73" t="s">
        <v>5795</v>
      </c>
      <c r="O60" s="75">
        <v>400</v>
      </c>
      <c r="P60" s="78">
        <v>45341</v>
      </c>
      <c r="Q60" s="70">
        <v>6030789</v>
      </c>
      <c r="R60" s="78">
        <v>45362</v>
      </c>
      <c r="S60" s="70">
        <v>6030789</v>
      </c>
      <c r="T60" s="67" t="s">
        <v>66</v>
      </c>
      <c r="U60" s="75">
        <v>85465146</v>
      </c>
      <c r="V60" s="88" t="s">
        <v>4340</v>
      </c>
      <c r="W60" s="250">
        <v>45362</v>
      </c>
      <c r="X60" s="78">
        <v>45362</v>
      </c>
      <c r="Y60" s="78" t="s">
        <v>74</v>
      </c>
      <c r="Z60" s="78">
        <v>45366</v>
      </c>
      <c r="AA60" s="71">
        <f t="shared" si="0"/>
        <v>4</v>
      </c>
      <c r="AB60" s="70">
        <v>0</v>
      </c>
      <c r="AC60" s="70">
        <v>0</v>
      </c>
      <c r="AD60" s="70">
        <v>0</v>
      </c>
      <c r="AE60" s="76" t="s">
        <v>74</v>
      </c>
      <c r="AF60" s="71">
        <f t="shared" si="1"/>
        <v>0</v>
      </c>
      <c r="AG60" s="70">
        <v>0</v>
      </c>
      <c r="AH60" s="70">
        <v>0</v>
      </c>
      <c r="AI60" s="76" t="s">
        <v>74</v>
      </c>
      <c r="AJ60" s="67">
        <v>0</v>
      </c>
      <c r="AK60" s="76" t="s">
        <v>74</v>
      </c>
      <c r="AL60" s="76" t="s">
        <v>74</v>
      </c>
      <c r="AM60" s="71">
        <f t="shared" si="2"/>
        <v>0</v>
      </c>
      <c r="AN60" s="71">
        <f>+K60+AC60-AH60</f>
        <v>6030789</v>
      </c>
      <c r="AO60" s="67" t="s">
        <v>66</v>
      </c>
      <c r="AP60" s="71">
        <v>6030789</v>
      </c>
      <c r="AQ60" s="68" t="s">
        <v>94</v>
      </c>
      <c r="AR60" s="70">
        <v>0</v>
      </c>
      <c r="AS60" s="79" t="s">
        <v>74</v>
      </c>
      <c r="AT60" s="135">
        <v>6030789</v>
      </c>
      <c r="AU60" s="82">
        <f t="shared" si="3"/>
        <v>0</v>
      </c>
      <c r="AV60" s="83">
        <f t="shared" si="4"/>
        <v>1</v>
      </c>
      <c r="AW60" s="79" t="s">
        <v>74</v>
      </c>
      <c r="AX60" s="67" t="s">
        <v>95</v>
      </c>
      <c r="AY60" s="88" t="s">
        <v>5794</v>
      </c>
      <c r="AZ60" s="68" t="s">
        <v>66</v>
      </c>
      <c r="BA60" s="68" t="s">
        <v>239</v>
      </c>
    </row>
    <row r="61" spans="2:53" x14ac:dyDescent="0.25">
      <c r="B61" s="68">
        <v>2024</v>
      </c>
      <c r="C61" s="68">
        <v>891780111</v>
      </c>
      <c r="D61" s="69" t="s">
        <v>64</v>
      </c>
      <c r="E61" s="70" t="s">
        <v>5793</v>
      </c>
      <c r="F61" s="70" t="s">
        <v>5792</v>
      </c>
      <c r="G61" s="67">
        <v>0</v>
      </c>
      <c r="H61" s="67" t="s">
        <v>72</v>
      </c>
      <c r="I61" s="68" t="s">
        <v>65</v>
      </c>
      <c r="J61" s="88" t="s">
        <v>5791</v>
      </c>
      <c r="K61" s="70">
        <v>29800000</v>
      </c>
      <c r="L61" s="68" t="s">
        <v>67</v>
      </c>
      <c r="M61" s="88" t="s">
        <v>5790</v>
      </c>
      <c r="N61" s="73" t="s">
        <v>5789</v>
      </c>
      <c r="O61" s="75">
        <v>521</v>
      </c>
      <c r="P61" s="78">
        <v>45351</v>
      </c>
      <c r="Q61" s="70">
        <v>29800000</v>
      </c>
      <c r="R61" s="78">
        <v>45363</v>
      </c>
      <c r="S61" s="70">
        <v>29800000</v>
      </c>
      <c r="T61" s="67" t="s">
        <v>66</v>
      </c>
      <c r="U61" s="75">
        <v>85459497</v>
      </c>
      <c r="V61" s="88" t="s">
        <v>4616</v>
      </c>
      <c r="W61" s="250">
        <v>45363</v>
      </c>
      <c r="X61" s="78">
        <v>45363</v>
      </c>
      <c r="Y61" s="78" t="s">
        <v>74</v>
      </c>
      <c r="Z61" s="78">
        <v>45657</v>
      </c>
      <c r="AA61" s="71">
        <f t="shared" si="0"/>
        <v>294</v>
      </c>
      <c r="AB61" s="70">
        <v>0</v>
      </c>
      <c r="AC61" s="70">
        <v>0</v>
      </c>
      <c r="AD61" s="70">
        <v>0</v>
      </c>
      <c r="AE61" s="76" t="s">
        <v>74</v>
      </c>
      <c r="AF61" s="71">
        <f t="shared" si="1"/>
        <v>0</v>
      </c>
      <c r="AG61" s="70">
        <v>0</v>
      </c>
      <c r="AH61" s="70">
        <v>0</v>
      </c>
      <c r="AI61" s="76" t="s">
        <v>74</v>
      </c>
      <c r="AJ61" s="67">
        <v>0</v>
      </c>
      <c r="AK61" s="76" t="s">
        <v>74</v>
      </c>
      <c r="AL61" s="76" t="s">
        <v>74</v>
      </c>
      <c r="AM61" s="71">
        <f t="shared" si="2"/>
        <v>0</v>
      </c>
      <c r="AN61" s="71">
        <f>+K61+AC61-AH61</f>
        <v>29800000</v>
      </c>
      <c r="AO61" s="67" t="s">
        <v>66</v>
      </c>
      <c r="AP61" s="71">
        <v>29800000</v>
      </c>
      <c r="AQ61" s="68" t="s">
        <v>94</v>
      </c>
      <c r="AR61" s="70">
        <v>0</v>
      </c>
      <c r="AS61" s="79" t="s">
        <v>74</v>
      </c>
      <c r="AT61" s="135">
        <v>20550000</v>
      </c>
      <c r="AU61" s="82">
        <f t="shared" si="3"/>
        <v>9250000</v>
      </c>
      <c r="AV61" s="83">
        <f t="shared" si="4"/>
        <v>0.68959731543624159</v>
      </c>
      <c r="AW61" s="79" t="s">
        <v>74</v>
      </c>
      <c r="AX61" s="67" t="s">
        <v>95</v>
      </c>
      <c r="AY61" s="88" t="s">
        <v>5788</v>
      </c>
      <c r="AZ61" s="68" t="s">
        <v>66</v>
      </c>
      <c r="BA61" s="68" t="s">
        <v>239</v>
      </c>
    </row>
    <row r="62" spans="2:53" x14ac:dyDescent="0.25">
      <c r="B62" s="68">
        <v>2024</v>
      </c>
      <c r="C62" s="68">
        <v>891780111</v>
      </c>
      <c r="D62" s="69" t="s">
        <v>64</v>
      </c>
      <c r="E62" s="70" t="s">
        <v>5787</v>
      </c>
      <c r="F62" s="70" t="s">
        <v>5786</v>
      </c>
      <c r="G62" s="67">
        <v>0</v>
      </c>
      <c r="H62" s="67" t="s">
        <v>72</v>
      </c>
      <c r="I62" s="68" t="s">
        <v>723</v>
      </c>
      <c r="J62" s="88" t="s">
        <v>5785</v>
      </c>
      <c r="K62" s="70">
        <v>26000000</v>
      </c>
      <c r="L62" s="68" t="s">
        <v>67</v>
      </c>
      <c r="M62" s="88" t="s">
        <v>5784</v>
      </c>
      <c r="N62" s="73" t="s">
        <v>5783</v>
      </c>
      <c r="O62" s="75">
        <v>383</v>
      </c>
      <c r="P62" s="78">
        <v>45338</v>
      </c>
      <c r="Q62" s="70">
        <v>32360000</v>
      </c>
      <c r="R62" s="78">
        <v>45363</v>
      </c>
      <c r="S62" s="70">
        <v>26000000</v>
      </c>
      <c r="T62" s="67" t="s">
        <v>66</v>
      </c>
      <c r="U62" s="75">
        <v>72175282</v>
      </c>
      <c r="V62" s="88" t="s">
        <v>4905</v>
      </c>
      <c r="W62" s="250">
        <v>45363</v>
      </c>
      <c r="X62" s="78">
        <v>45363</v>
      </c>
      <c r="Y62" s="78" t="s">
        <v>74</v>
      </c>
      <c r="Z62" s="78">
        <v>45485</v>
      </c>
      <c r="AA62" s="71">
        <f t="shared" si="0"/>
        <v>122</v>
      </c>
      <c r="AB62" s="70">
        <v>0</v>
      </c>
      <c r="AC62" s="70">
        <v>0</v>
      </c>
      <c r="AD62" s="70">
        <v>0</v>
      </c>
      <c r="AE62" s="76" t="s">
        <v>74</v>
      </c>
      <c r="AF62" s="71">
        <f t="shared" si="1"/>
        <v>0</v>
      </c>
      <c r="AG62" s="70">
        <v>0</v>
      </c>
      <c r="AH62" s="70">
        <v>0</v>
      </c>
      <c r="AI62" s="76" t="s">
        <v>74</v>
      </c>
      <c r="AJ62" s="67">
        <v>0</v>
      </c>
      <c r="AK62" s="76" t="s">
        <v>74</v>
      </c>
      <c r="AL62" s="76" t="s">
        <v>74</v>
      </c>
      <c r="AM62" s="71">
        <f t="shared" si="2"/>
        <v>0</v>
      </c>
      <c r="AN62" s="71">
        <f>+K62+AC62-AH62</f>
        <v>26000000</v>
      </c>
      <c r="AO62" s="67" t="s">
        <v>66</v>
      </c>
      <c r="AP62" s="71">
        <v>26000000</v>
      </c>
      <c r="AQ62" s="68" t="s">
        <v>94</v>
      </c>
      <c r="AR62" s="70">
        <v>0</v>
      </c>
      <c r="AS62" s="79" t="s">
        <v>74</v>
      </c>
      <c r="AT62" s="135">
        <v>19500000</v>
      </c>
      <c r="AU62" s="82">
        <f t="shared" si="3"/>
        <v>6500000</v>
      </c>
      <c r="AV62" s="83">
        <f t="shared" si="4"/>
        <v>0.75</v>
      </c>
      <c r="AW62" s="79" t="s">
        <v>74</v>
      </c>
      <c r="AX62" s="67" t="s">
        <v>95</v>
      </c>
      <c r="AY62" s="88" t="s">
        <v>5782</v>
      </c>
      <c r="AZ62" s="68" t="s">
        <v>66</v>
      </c>
      <c r="BA62" s="68" t="s">
        <v>239</v>
      </c>
    </row>
    <row r="63" spans="2:53" x14ac:dyDescent="0.25">
      <c r="B63" s="68">
        <v>2024</v>
      </c>
      <c r="C63" s="68">
        <v>891780111</v>
      </c>
      <c r="D63" s="69" t="s">
        <v>64</v>
      </c>
      <c r="E63" s="70" t="s">
        <v>5781</v>
      </c>
      <c r="F63" s="70" t="s">
        <v>5780</v>
      </c>
      <c r="G63" s="67">
        <v>0</v>
      </c>
      <c r="H63" s="67" t="s">
        <v>72</v>
      </c>
      <c r="I63" s="68" t="s">
        <v>723</v>
      </c>
      <c r="J63" s="88" t="s">
        <v>5779</v>
      </c>
      <c r="K63" s="70">
        <v>6360000</v>
      </c>
      <c r="L63" s="68" t="s">
        <v>67</v>
      </c>
      <c r="M63" s="88" t="s">
        <v>5002</v>
      </c>
      <c r="N63" s="73" t="s">
        <v>5001</v>
      </c>
      <c r="O63" s="75">
        <v>383</v>
      </c>
      <c r="P63" s="78">
        <v>45338</v>
      </c>
      <c r="Q63" s="70">
        <v>32360000</v>
      </c>
      <c r="R63" s="78">
        <v>45363</v>
      </c>
      <c r="S63" s="70">
        <v>6360000</v>
      </c>
      <c r="T63" s="67" t="s">
        <v>66</v>
      </c>
      <c r="U63" s="75">
        <v>72175282</v>
      </c>
      <c r="V63" s="88" t="s">
        <v>4905</v>
      </c>
      <c r="W63" s="250">
        <v>45363</v>
      </c>
      <c r="X63" s="78">
        <v>45363</v>
      </c>
      <c r="Y63" s="78" t="s">
        <v>74</v>
      </c>
      <c r="Z63" s="78">
        <v>45596</v>
      </c>
      <c r="AA63" s="71">
        <f t="shared" si="0"/>
        <v>233</v>
      </c>
      <c r="AB63" s="70">
        <v>0</v>
      </c>
      <c r="AC63" s="70">
        <v>0</v>
      </c>
      <c r="AD63" s="70">
        <v>0</v>
      </c>
      <c r="AE63" s="76" t="s">
        <v>74</v>
      </c>
      <c r="AF63" s="71">
        <f t="shared" si="1"/>
        <v>0</v>
      </c>
      <c r="AG63" s="70">
        <v>0</v>
      </c>
      <c r="AH63" s="70">
        <v>0</v>
      </c>
      <c r="AI63" s="76" t="s">
        <v>74</v>
      </c>
      <c r="AJ63" s="67">
        <v>0</v>
      </c>
      <c r="AK63" s="76" t="s">
        <v>74</v>
      </c>
      <c r="AL63" s="76" t="s">
        <v>74</v>
      </c>
      <c r="AM63" s="71">
        <f t="shared" si="2"/>
        <v>0</v>
      </c>
      <c r="AN63" s="71">
        <f>+K63+AC63-AH63</f>
        <v>6360000</v>
      </c>
      <c r="AO63" s="67" t="s">
        <v>66</v>
      </c>
      <c r="AP63" s="71">
        <v>6360000</v>
      </c>
      <c r="AQ63" s="68" t="s">
        <v>94</v>
      </c>
      <c r="AR63" s="70">
        <v>0</v>
      </c>
      <c r="AS63" s="79" t="s">
        <v>74</v>
      </c>
      <c r="AT63" s="135">
        <v>3180000</v>
      </c>
      <c r="AU63" s="82">
        <f t="shared" si="3"/>
        <v>3180000</v>
      </c>
      <c r="AV63" s="83">
        <f t="shared" si="4"/>
        <v>0.5</v>
      </c>
      <c r="AW63" s="79" t="s">
        <v>74</v>
      </c>
      <c r="AX63" s="67" t="s">
        <v>95</v>
      </c>
      <c r="AY63" s="88" t="s">
        <v>5778</v>
      </c>
      <c r="AZ63" s="68" t="s">
        <v>66</v>
      </c>
      <c r="BA63" s="68" t="s">
        <v>239</v>
      </c>
    </row>
    <row r="64" spans="2:53" x14ac:dyDescent="0.25">
      <c r="B64" s="68">
        <v>2024</v>
      </c>
      <c r="C64" s="68">
        <v>891780111</v>
      </c>
      <c r="D64" s="69" t="s">
        <v>64</v>
      </c>
      <c r="E64" s="70" t="s">
        <v>5777</v>
      </c>
      <c r="F64" s="70" t="s">
        <v>5776</v>
      </c>
      <c r="G64" s="67">
        <v>0</v>
      </c>
      <c r="H64" s="67" t="s">
        <v>72</v>
      </c>
      <c r="I64" s="68" t="s">
        <v>65</v>
      </c>
      <c r="J64" s="88" t="s">
        <v>5775</v>
      </c>
      <c r="K64" s="70">
        <v>4284000</v>
      </c>
      <c r="L64" s="68" t="s">
        <v>67</v>
      </c>
      <c r="M64" s="88" t="s">
        <v>5774</v>
      </c>
      <c r="N64" s="73" t="s">
        <v>5773</v>
      </c>
      <c r="O64" s="75">
        <v>415</v>
      </c>
      <c r="P64" s="78">
        <v>45341</v>
      </c>
      <c r="Q64" s="70">
        <v>4284000</v>
      </c>
      <c r="R64" s="78">
        <v>45364</v>
      </c>
      <c r="S64" s="70">
        <v>4284000</v>
      </c>
      <c r="T64" s="67" t="s">
        <v>66</v>
      </c>
      <c r="U64" s="75">
        <v>1082863147</v>
      </c>
      <c r="V64" s="88" t="s">
        <v>5772</v>
      </c>
      <c r="W64" s="250">
        <v>45364</v>
      </c>
      <c r="X64" s="78">
        <v>45364</v>
      </c>
      <c r="Y64" s="78" t="s">
        <v>74</v>
      </c>
      <c r="Z64" s="78">
        <v>45728</v>
      </c>
      <c r="AA64" s="71">
        <f t="shared" si="0"/>
        <v>364</v>
      </c>
      <c r="AB64" s="70">
        <v>0</v>
      </c>
      <c r="AC64" s="70">
        <v>0</v>
      </c>
      <c r="AD64" s="70">
        <v>0</v>
      </c>
      <c r="AE64" s="76" t="s">
        <v>74</v>
      </c>
      <c r="AF64" s="71">
        <f t="shared" si="1"/>
        <v>0</v>
      </c>
      <c r="AG64" s="70">
        <v>0</v>
      </c>
      <c r="AH64" s="70">
        <v>0</v>
      </c>
      <c r="AI64" s="76" t="s">
        <v>74</v>
      </c>
      <c r="AJ64" s="67">
        <v>0</v>
      </c>
      <c r="AK64" s="76" t="s">
        <v>74</v>
      </c>
      <c r="AL64" s="76" t="s">
        <v>74</v>
      </c>
      <c r="AM64" s="71">
        <f t="shared" si="2"/>
        <v>0</v>
      </c>
      <c r="AN64" s="71">
        <f>+K64+AC64-AH64</f>
        <v>4284000</v>
      </c>
      <c r="AO64" s="67" t="s">
        <v>66</v>
      </c>
      <c r="AP64" s="71">
        <v>4284000</v>
      </c>
      <c r="AQ64" s="68" t="s">
        <v>94</v>
      </c>
      <c r="AR64" s="70">
        <v>0</v>
      </c>
      <c r="AS64" s="79" t="s">
        <v>74</v>
      </c>
      <c r="AT64" s="135">
        <v>0</v>
      </c>
      <c r="AU64" s="82">
        <f t="shared" si="3"/>
        <v>4284000</v>
      </c>
      <c r="AV64" s="83">
        <f t="shared" si="4"/>
        <v>0</v>
      </c>
      <c r="AW64" s="79" t="s">
        <v>74</v>
      </c>
      <c r="AX64" s="67" t="s">
        <v>95</v>
      </c>
      <c r="AY64" s="88" t="s">
        <v>5771</v>
      </c>
      <c r="AZ64" s="68" t="s">
        <v>66</v>
      </c>
      <c r="BA64" s="68" t="s">
        <v>239</v>
      </c>
    </row>
    <row r="65" spans="2:53" x14ac:dyDescent="0.25">
      <c r="B65" s="68">
        <v>2024</v>
      </c>
      <c r="C65" s="68">
        <v>891780111</v>
      </c>
      <c r="D65" s="69" t="s">
        <v>64</v>
      </c>
      <c r="E65" s="70" t="s">
        <v>5770</v>
      </c>
      <c r="F65" s="70" t="s">
        <v>5769</v>
      </c>
      <c r="G65" s="67">
        <v>0</v>
      </c>
      <c r="H65" s="67" t="s">
        <v>72</v>
      </c>
      <c r="I65" s="68" t="s">
        <v>65</v>
      </c>
      <c r="J65" s="88" t="s">
        <v>5768</v>
      </c>
      <c r="K65" s="70">
        <v>48983000</v>
      </c>
      <c r="L65" s="68" t="s">
        <v>67</v>
      </c>
      <c r="M65" s="88" t="s">
        <v>1666</v>
      </c>
      <c r="N65" s="73" t="s">
        <v>5750</v>
      </c>
      <c r="O65" s="75">
        <v>490</v>
      </c>
      <c r="P65" s="78">
        <v>45349</v>
      </c>
      <c r="Q65" s="70">
        <v>48983000</v>
      </c>
      <c r="R65" s="78">
        <v>45364</v>
      </c>
      <c r="S65" s="70">
        <v>48983000</v>
      </c>
      <c r="T65" s="67" t="s">
        <v>66</v>
      </c>
      <c r="U65" s="75">
        <v>85465146</v>
      </c>
      <c r="V65" s="88" t="s">
        <v>4340</v>
      </c>
      <c r="W65" s="250">
        <v>45364</v>
      </c>
      <c r="X65" s="78">
        <v>45365</v>
      </c>
      <c r="Y65" s="78">
        <v>45365</v>
      </c>
      <c r="Z65" s="78">
        <v>45371</v>
      </c>
      <c r="AA65" s="71">
        <f t="shared" si="0"/>
        <v>6</v>
      </c>
      <c r="AB65" s="70">
        <v>0</v>
      </c>
      <c r="AC65" s="70">
        <v>0</v>
      </c>
      <c r="AD65" s="70">
        <v>0</v>
      </c>
      <c r="AE65" s="76" t="s">
        <v>74</v>
      </c>
      <c r="AF65" s="71">
        <f t="shared" si="1"/>
        <v>0</v>
      </c>
      <c r="AG65" s="70">
        <v>0</v>
      </c>
      <c r="AH65" s="70">
        <v>0</v>
      </c>
      <c r="AI65" s="76" t="s">
        <v>74</v>
      </c>
      <c r="AJ65" s="67">
        <v>0</v>
      </c>
      <c r="AK65" s="76" t="s">
        <v>74</v>
      </c>
      <c r="AL65" s="76" t="s">
        <v>74</v>
      </c>
      <c r="AM65" s="71">
        <f t="shared" si="2"/>
        <v>0</v>
      </c>
      <c r="AN65" s="71">
        <f>+K65+AC65-AH65</f>
        <v>48983000</v>
      </c>
      <c r="AO65" s="67" t="s">
        <v>66</v>
      </c>
      <c r="AP65" s="71">
        <v>48983000</v>
      </c>
      <c r="AQ65" s="68" t="s">
        <v>94</v>
      </c>
      <c r="AR65" s="70">
        <v>0</v>
      </c>
      <c r="AS65" s="79" t="s">
        <v>74</v>
      </c>
      <c r="AT65" s="135">
        <v>48983000</v>
      </c>
      <c r="AU65" s="82">
        <f t="shared" si="3"/>
        <v>0</v>
      </c>
      <c r="AV65" s="83">
        <f t="shared" si="4"/>
        <v>1</v>
      </c>
      <c r="AW65" s="79" t="s">
        <v>74</v>
      </c>
      <c r="AX65" s="67" t="s">
        <v>95</v>
      </c>
      <c r="AY65" s="88" t="s">
        <v>5767</v>
      </c>
      <c r="AZ65" s="68" t="s">
        <v>66</v>
      </c>
      <c r="BA65" s="68" t="s">
        <v>239</v>
      </c>
    </row>
    <row r="66" spans="2:53" x14ac:dyDescent="0.25">
      <c r="B66" s="68">
        <v>2024</v>
      </c>
      <c r="C66" s="68">
        <v>891780111</v>
      </c>
      <c r="D66" s="69" t="s">
        <v>64</v>
      </c>
      <c r="E66" s="70" t="s">
        <v>5766</v>
      </c>
      <c r="F66" s="70" t="s">
        <v>5765</v>
      </c>
      <c r="G66" s="67">
        <v>0</v>
      </c>
      <c r="H66" s="67" t="s">
        <v>72</v>
      </c>
      <c r="I66" s="68" t="s">
        <v>65</v>
      </c>
      <c r="J66" s="88" t="s">
        <v>5764</v>
      </c>
      <c r="K66" s="70">
        <v>28000000</v>
      </c>
      <c r="L66" s="68" t="s">
        <v>67</v>
      </c>
      <c r="M66" s="88" t="s">
        <v>5763</v>
      </c>
      <c r="N66" s="73" t="s">
        <v>5762</v>
      </c>
      <c r="O66" s="75">
        <v>532</v>
      </c>
      <c r="P66" s="78">
        <v>45351</v>
      </c>
      <c r="Q66" s="70">
        <v>28000000</v>
      </c>
      <c r="R66" s="78">
        <v>45364</v>
      </c>
      <c r="S66" s="70">
        <v>28000000</v>
      </c>
      <c r="T66" s="67" t="s">
        <v>66</v>
      </c>
      <c r="U66" s="75">
        <v>85459497</v>
      </c>
      <c r="V66" s="88" t="s">
        <v>4616</v>
      </c>
      <c r="W66" s="250">
        <v>45364</v>
      </c>
      <c r="X66" s="78">
        <v>45364</v>
      </c>
      <c r="Y66" s="78" t="s">
        <v>74</v>
      </c>
      <c r="Z66" s="78">
        <v>45657</v>
      </c>
      <c r="AA66" s="71">
        <f t="shared" si="0"/>
        <v>293</v>
      </c>
      <c r="AB66" s="70">
        <v>0</v>
      </c>
      <c r="AC66" s="70">
        <v>0</v>
      </c>
      <c r="AD66" s="70">
        <v>0</v>
      </c>
      <c r="AE66" s="76" t="s">
        <v>74</v>
      </c>
      <c r="AF66" s="71">
        <f t="shared" si="1"/>
        <v>0</v>
      </c>
      <c r="AG66" s="70">
        <v>0</v>
      </c>
      <c r="AH66" s="70">
        <v>0</v>
      </c>
      <c r="AI66" s="76" t="s">
        <v>74</v>
      </c>
      <c r="AJ66" s="67">
        <v>0</v>
      </c>
      <c r="AK66" s="76" t="s">
        <v>74</v>
      </c>
      <c r="AL66" s="76" t="s">
        <v>74</v>
      </c>
      <c r="AM66" s="71">
        <f t="shared" si="2"/>
        <v>0</v>
      </c>
      <c r="AN66" s="71">
        <f>+K66+AC66-AH66</f>
        <v>28000000</v>
      </c>
      <c r="AO66" s="67" t="s">
        <v>66</v>
      </c>
      <c r="AP66" s="71">
        <v>28000000</v>
      </c>
      <c r="AQ66" s="68" t="s">
        <v>94</v>
      </c>
      <c r="AR66" s="70">
        <v>0</v>
      </c>
      <c r="AS66" s="79" t="s">
        <v>74</v>
      </c>
      <c r="AT66" s="135">
        <v>28000000</v>
      </c>
      <c r="AU66" s="82">
        <f t="shared" si="3"/>
        <v>0</v>
      </c>
      <c r="AV66" s="83">
        <f t="shared" si="4"/>
        <v>1</v>
      </c>
      <c r="AW66" s="79" t="s">
        <v>74</v>
      </c>
      <c r="AX66" s="67" t="s">
        <v>95</v>
      </c>
      <c r="AY66" s="88" t="s">
        <v>5761</v>
      </c>
      <c r="AZ66" s="68" t="s">
        <v>66</v>
      </c>
      <c r="BA66" s="68" t="s">
        <v>239</v>
      </c>
    </row>
    <row r="67" spans="2:53" x14ac:dyDescent="0.25">
      <c r="B67" s="68">
        <v>2024</v>
      </c>
      <c r="C67" s="68">
        <v>891780111</v>
      </c>
      <c r="D67" s="69" t="s">
        <v>64</v>
      </c>
      <c r="E67" s="70" t="s">
        <v>5760</v>
      </c>
      <c r="F67" s="70" t="s">
        <v>5759</v>
      </c>
      <c r="G67" s="67">
        <v>0</v>
      </c>
      <c r="H67" s="67" t="s">
        <v>72</v>
      </c>
      <c r="I67" s="68" t="s">
        <v>65</v>
      </c>
      <c r="J67" s="88" t="s">
        <v>5202</v>
      </c>
      <c r="K67" s="70">
        <v>37425000</v>
      </c>
      <c r="L67" s="68" t="s">
        <v>67</v>
      </c>
      <c r="M67" s="88" t="s">
        <v>5201</v>
      </c>
      <c r="N67" s="73" t="s">
        <v>5200</v>
      </c>
      <c r="O67" s="75">
        <v>520</v>
      </c>
      <c r="P67" s="78">
        <v>45351</v>
      </c>
      <c r="Q67" s="70">
        <v>37425000</v>
      </c>
      <c r="R67" s="78">
        <v>45365</v>
      </c>
      <c r="S67" s="70">
        <v>37425000</v>
      </c>
      <c r="T67" s="67" t="s">
        <v>66</v>
      </c>
      <c r="U67" s="75">
        <v>85459497</v>
      </c>
      <c r="V67" s="88" t="s">
        <v>4616</v>
      </c>
      <c r="W67" s="250">
        <v>45365</v>
      </c>
      <c r="X67" s="78">
        <v>45373</v>
      </c>
      <c r="Y67" s="78">
        <v>45365</v>
      </c>
      <c r="Z67" s="78">
        <v>45657</v>
      </c>
      <c r="AA67" s="71">
        <f t="shared" si="0"/>
        <v>292</v>
      </c>
      <c r="AB67" s="70">
        <v>0</v>
      </c>
      <c r="AC67" s="70">
        <v>0</v>
      </c>
      <c r="AD67" s="70">
        <v>0</v>
      </c>
      <c r="AE67" s="76" t="s">
        <v>74</v>
      </c>
      <c r="AF67" s="71">
        <f t="shared" si="1"/>
        <v>0</v>
      </c>
      <c r="AG67" s="70">
        <v>0</v>
      </c>
      <c r="AH67" s="70">
        <v>0</v>
      </c>
      <c r="AI67" s="76" t="s">
        <v>74</v>
      </c>
      <c r="AJ67" s="67">
        <v>0</v>
      </c>
      <c r="AK67" s="76" t="s">
        <v>74</v>
      </c>
      <c r="AL67" s="76" t="s">
        <v>74</v>
      </c>
      <c r="AM67" s="71">
        <f t="shared" si="2"/>
        <v>0</v>
      </c>
      <c r="AN67" s="71">
        <f>+K67+AC67-AH67</f>
        <v>37425000</v>
      </c>
      <c r="AO67" s="67" t="s">
        <v>66</v>
      </c>
      <c r="AP67" s="71">
        <v>37425000</v>
      </c>
      <c r="AQ67" s="67" t="s">
        <v>66</v>
      </c>
      <c r="AR67" s="70">
        <v>11227500</v>
      </c>
      <c r="AS67" s="79" t="s">
        <v>74</v>
      </c>
      <c r="AT67" s="135">
        <v>37425000</v>
      </c>
      <c r="AU67" s="82">
        <f t="shared" si="3"/>
        <v>0</v>
      </c>
      <c r="AV67" s="83">
        <f t="shared" si="4"/>
        <v>1</v>
      </c>
      <c r="AW67" s="79" t="s">
        <v>74</v>
      </c>
      <c r="AX67" s="67" t="s">
        <v>95</v>
      </c>
      <c r="AY67" s="88" t="s">
        <v>5758</v>
      </c>
      <c r="AZ67" s="68" t="s">
        <v>66</v>
      </c>
      <c r="BA67" s="68" t="s">
        <v>239</v>
      </c>
    </row>
    <row r="68" spans="2:53" x14ac:dyDescent="0.25">
      <c r="B68" s="68">
        <v>2024</v>
      </c>
      <c r="C68" s="68">
        <v>891780111</v>
      </c>
      <c r="D68" s="69" t="s">
        <v>64</v>
      </c>
      <c r="E68" s="70" t="s">
        <v>5757</v>
      </c>
      <c r="F68" s="70" t="s">
        <v>5756</v>
      </c>
      <c r="G68" s="67">
        <v>0</v>
      </c>
      <c r="H68" s="67" t="s">
        <v>72</v>
      </c>
      <c r="I68" s="68" t="s">
        <v>65</v>
      </c>
      <c r="J68" s="88" t="s">
        <v>5755</v>
      </c>
      <c r="K68" s="70">
        <v>80000000</v>
      </c>
      <c r="L68" s="68" t="s">
        <v>67</v>
      </c>
      <c r="M68" s="88" t="s">
        <v>5083</v>
      </c>
      <c r="N68" s="73" t="s">
        <v>5082</v>
      </c>
      <c r="O68" s="75">
        <v>495</v>
      </c>
      <c r="P68" s="78">
        <v>45349</v>
      </c>
      <c r="Q68" s="70">
        <v>80000000</v>
      </c>
      <c r="R68" s="78">
        <v>45365</v>
      </c>
      <c r="S68" s="70">
        <v>80000000</v>
      </c>
      <c r="T68" s="67" t="s">
        <v>66</v>
      </c>
      <c r="U68" s="75">
        <v>36665858</v>
      </c>
      <c r="V68" s="88" t="s">
        <v>4422</v>
      </c>
      <c r="W68" s="250">
        <v>45365</v>
      </c>
      <c r="X68" s="78">
        <v>45371</v>
      </c>
      <c r="Y68" s="78">
        <v>45371</v>
      </c>
      <c r="Z68" s="78">
        <v>45473</v>
      </c>
      <c r="AA68" s="71">
        <f t="shared" si="0"/>
        <v>102</v>
      </c>
      <c r="AB68" s="70">
        <v>0</v>
      </c>
      <c r="AC68" s="70">
        <v>0</v>
      </c>
      <c r="AD68" s="70">
        <v>0</v>
      </c>
      <c r="AE68" s="76" t="s">
        <v>74</v>
      </c>
      <c r="AF68" s="71">
        <f t="shared" si="1"/>
        <v>0</v>
      </c>
      <c r="AG68" s="70">
        <v>0</v>
      </c>
      <c r="AH68" s="70">
        <v>0</v>
      </c>
      <c r="AI68" s="76" t="s">
        <v>74</v>
      </c>
      <c r="AJ68" s="67">
        <v>0</v>
      </c>
      <c r="AK68" s="76" t="s">
        <v>74</v>
      </c>
      <c r="AL68" s="76" t="s">
        <v>74</v>
      </c>
      <c r="AM68" s="71">
        <f t="shared" si="2"/>
        <v>0</v>
      </c>
      <c r="AN68" s="71">
        <f>+K68+AC68-AH68</f>
        <v>80000000</v>
      </c>
      <c r="AO68" s="67" t="s">
        <v>66</v>
      </c>
      <c r="AP68" s="71">
        <v>80000000</v>
      </c>
      <c r="AQ68" s="68" t="s">
        <v>94</v>
      </c>
      <c r="AR68" s="70">
        <v>0</v>
      </c>
      <c r="AS68" s="79" t="s">
        <v>74</v>
      </c>
      <c r="AT68" s="135">
        <v>54626499</v>
      </c>
      <c r="AU68" s="82">
        <f t="shared" si="3"/>
        <v>25373501</v>
      </c>
      <c r="AV68" s="83">
        <f t="shared" si="4"/>
        <v>0.68283123749999997</v>
      </c>
      <c r="AW68" s="79" t="s">
        <v>74</v>
      </c>
      <c r="AX68" s="67" t="s">
        <v>95</v>
      </c>
      <c r="AY68" s="88" t="s">
        <v>5754</v>
      </c>
      <c r="AZ68" s="68" t="s">
        <v>66</v>
      </c>
      <c r="BA68" s="68" t="s">
        <v>239</v>
      </c>
    </row>
    <row r="69" spans="2:53" x14ac:dyDescent="0.25">
      <c r="B69" s="68">
        <v>2024</v>
      </c>
      <c r="C69" s="68">
        <v>891780111</v>
      </c>
      <c r="D69" s="69" t="s">
        <v>64</v>
      </c>
      <c r="E69" s="70" t="s">
        <v>5753</v>
      </c>
      <c r="F69" s="70" t="s">
        <v>5752</v>
      </c>
      <c r="G69" s="67">
        <v>0</v>
      </c>
      <c r="H69" s="67" t="s">
        <v>72</v>
      </c>
      <c r="I69" s="68" t="s">
        <v>65</v>
      </c>
      <c r="J69" s="88" t="s">
        <v>5751</v>
      </c>
      <c r="K69" s="70">
        <v>184070000</v>
      </c>
      <c r="L69" s="68" t="s">
        <v>67</v>
      </c>
      <c r="M69" s="88" t="s">
        <v>1666</v>
      </c>
      <c r="N69" s="73" t="s">
        <v>5750</v>
      </c>
      <c r="O69" s="75">
        <v>638</v>
      </c>
      <c r="P69" s="78">
        <v>45362</v>
      </c>
      <c r="Q69" s="70">
        <v>184070000</v>
      </c>
      <c r="R69" s="78">
        <v>45366</v>
      </c>
      <c r="S69" s="70">
        <v>184070000</v>
      </c>
      <c r="T69" s="67" t="s">
        <v>66</v>
      </c>
      <c r="U69" s="75">
        <v>85465146</v>
      </c>
      <c r="V69" s="88" t="s">
        <v>4340</v>
      </c>
      <c r="W69" s="250">
        <v>45366</v>
      </c>
      <c r="X69" s="78">
        <v>45369</v>
      </c>
      <c r="Y69" s="78">
        <v>45369</v>
      </c>
      <c r="Z69" s="78">
        <v>45373</v>
      </c>
      <c r="AA69" s="71">
        <f t="shared" si="0"/>
        <v>4</v>
      </c>
      <c r="AB69" s="70">
        <v>0</v>
      </c>
      <c r="AC69" s="70">
        <v>0</v>
      </c>
      <c r="AD69" s="70">
        <v>0</v>
      </c>
      <c r="AE69" s="76" t="s">
        <v>74</v>
      </c>
      <c r="AF69" s="71">
        <f t="shared" si="1"/>
        <v>0</v>
      </c>
      <c r="AG69" s="70">
        <v>0</v>
      </c>
      <c r="AH69" s="70">
        <v>0</v>
      </c>
      <c r="AI69" s="76" t="s">
        <v>74</v>
      </c>
      <c r="AJ69" s="67">
        <v>0</v>
      </c>
      <c r="AK69" s="76" t="s">
        <v>74</v>
      </c>
      <c r="AL69" s="76" t="s">
        <v>74</v>
      </c>
      <c r="AM69" s="71">
        <f t="shared" si="2"/>
        <v>0</v>
      </c>
      <c r="AN69" s="71">
        <f>+K69+AC69-AH69</f>
        <v>184070000</v>
      </c>
      <c r="AO69" s="67" t="s">
        <v>66</v>
      </c>
      <c r="AP69" s="71">
        <v>184070000</v>
      </c>
      <c r="AQ69" s="68" t="s">
        <v>94</v>
      </c>
      <c r="AR69" s="70">
        <v>0</v>
      </c>
      <c r="AS69" s="79" t="s">
        <v>74</v>
      </c>
      <c r="AT69" s="135">
        <v>184070000</v>
      </c>
      <c r="AU69" s="82">
        <f t="shared" si="3"/>
        <v>0</v>
      </c>
      <c r="AV69" s="83">
        <f t="shared" si="4"/>
        <v>1</v>
      </c>
      <c r="AW69" s="79" t="s">
        <v>74</v>
      </c>
      <c r="AX69" s="67" t="s">
        <v>95</v>
      </c>
      <c r="AY69" s="88" t="s">
        <v>5749</v>
      </c>
      <c r="AZ69" s="68" t="s">
        <v>66</v>
      </c>
      <c r="BA69" s="68" t="s">
        <v>239</v>
      </c>
    </row>
    <row r="70" spans="2:53" x14ac:dyDescent="0.25">
      <c r="B70" s="68">
        <v>2024</v>
      </c>
      <c r="C70" s="68">
        <v>891780111</v>
      </c>
      <c r="D70" s="69" t="s">
        <v>64</v>
      </c>
      <c r="E70" s="70" t="s">
        <v>5748</v>
      </c>
      <c r="F70" s="70" t="s">
        <v>5747</v>
      </c>
      <c r="G70" s="67">
        <v>0</v>
      </c>
      <c r="H70" s="67" t="s">
        <v>72</v>
      </c>
      <c r="I70" s="68" t="s">
        <v>65</v>
      </c>
      <c r="J70" s="88" t="s">
        <v>5746</v>
      </c>
      <c r="K70" s="70">
        <v>150000000</v>
      </c>
      <c r="L70" s="68" t="s">
        <v>67</v>
      </c>
      <c r="M70" s="88" t="s">
        <v>4544</v>
      </c>
      <c r="N70" s="73" t="s">
        <v>1922</v>
      </c>
      <c r="O70" s="75">
        <v>596</v>
      </c>
      <c r="P70" s="78">
        <v>45357</v>
      </c>
      <c r="Q70" s="70">
        <v>150000000</v>
      </c>
      <c r="R70" s="78">
        <v>45366</v>
      </c>
      <c r="S70" s="70">
        <v>150000000</v>
      </c>
      <c r="T70" s="67" t="s">
        <v>66</v>
      </c>
      <c r="U70" s="75">
        <v>85467461</v>
      </c>
      <c r="V70" s="88" t="s">
        <v>4379</v>
      </c>
      <c r="W70" s="250">
        <v>45366</v>
      </c>
      <c r="X70" s="78">
        <v>45366</v>
      </c>
      <c r="Y70" s="78">
        <v>45366</v>
      </c>
      <c r="Z70" s="78">
        <v>45519</v>
      </c>
      <c r="AA70" s="71">
        <f t="shared" si="0"/>
        <v>153</v>
      </c>
      <c r="AB70" s="70">
        <v>0</v>
      </c>
      <c r="AC70" s="70">
        <v>0</v>
      </c>
      <c r="AD70" s="70">
        <v>0</v>
      </c>
      <c r="AE70" s="76" t="s">
        <v>74</v>
      </c>
      <c r="AF70" s="71">
        <f t="shared" si="1"/>
        <v>0</v>
      </c>
      <c r="AG70" s="70">
        <v>0</v>
      </c>
      <c r="AH70" s="70">
        <v>0</v>
      </c>
      <c r="AI70" s="76" t="s">
        <v>74</v>
      </c>
      <c r="AJ70" s="67">
        <v>0</v>
      </c>
      <c r="AK70" s="76" t="s">
        <v>74</v>
      </c>
      <c r="AL70" s="76" t="s">
        <v>74</v>
      </c>
      <c r="AM70" s="71">
        <f t="shared" si="2"/>
        <v>0</v>
      </c>
      <c r="AN70" s="71">
        <f>+K70+AC70-AH70</f>
        <v>150000000</v>
      </c>
      <c r="AO70" s="67" t="s">
        <v>66</v>
      </c>
      <c r="AP70" s="71">
        <v>150000000</v>
      </c>
      <c r="AQ70" s="68" t="s">
        <v>94</v>
      </c>
      <c r="AR70" s="70">
        <v>0</v>
      </c>
      <c r="AS70" s="79" t="s">
        <v>74</v>
      </c>
      <c r="AT70" s="135">
        <v>149768283</v>
      </c>
      <c r="AU70" s="82">
        <f t="shared" si="3"/>
        <v>231717</v>
      </c>
      <c r="AV70" s="83">
        <f t="shared" si="4"/>
        <v>0.99845521999999998</v>
      </c>
      <c r="AW70" s="79" t="s">
        <v>74</v>
      </c>
      <c r="AX70" s="67" t="s">
        <v>95</v>
      </c>
      <c r="AY70" s="88" t="s">
        <v>5745</v>
      </c>
      <c r="AZ70" s="68" t="s">
        <v>66</v>
      </c>
      <c r="BA70" s="68" t="s">
        <v>239</v>
      </c>
    </row>
    <row r="71" spans="2:53" x14ac:dyDescent="0.25">
      <c r="B71" s="68">
        <v>2024</v>
      </c>
      <c r="C71" s="68">
        <v>891780111</v>
      </c>
      <c r="D71" s="69" t="s">
        <v>64</v>
      </c>
      <c r="E71" s="70" t="s">
        <v>5744</v>
      </c>
      <c r="F71" s="70" t="s">
        <v>5743</v>
      </c>
      <c r="G71" s="67">
        <v>0</v>
      </c>
      <c r="H71" s="67" t="s">
        <v>72</v>
      </c>
      <c r="I71" s="68" t="s">
        <v>65</v>
      </c>
      <c r="J71" s="88" t="s">
        <v>5742</v>
      </c>
      <c r="K71" s="70">
        <v>94921147</v>
      </c>
      <c r="L71" s="68" t="s">
        <v>67</v>
      </c>
      <c r="M71" s="88" t="s">
        <v>5741</v>
      </c>
      <c r="N71" s="73" t="s">
        <v>5740</v>
      </c>
      <c r="O71" s="75">
        <v>598</v>
      </c>
      <c r="P71" s="78">
        <v>45357</v>
      </c>
      <c r="Q71" s="70">
        <v>94921147</v>
      </c>
      <c r="R71" s="78">
        <v>45370</v>
      </c>
      <c r="S71" s="70">
        <v>94921147</v>
      </c>
      <c r="T71" s="67" t="s">
        <v>66</v>
      </c>
      <c r="U71" s="75">
        <v>85467461</v>
      </c>
      <c r="V71" s="88" t="s">
        <v>4379</v>
      </c>
      <c r="W71" s="250">
        <v>45370</v>
      </c>
      <c r="X71" s="78">
        <v>45371</v>
      </c>
      <c r="Y71" s="78">
        <v>45371</v>
      </c>
      <c r="Z71" s="78">
        <v>45677</v>
      </c>
      <c r="AA71" s="71">
        <f t="shared" si="0"/>
        <v>306</v>
      </c>
      <c r="AB71" s="70">
        <v>0</v>
      </c>
      <c r="AC71" s="70">
        <v>0</v>
      </c>
      <c r="AD71" s="70">
        <v>0</v>
      </c>
      <c r="AE71" s="76" t="s">
        <v>74</v>
      </c>
      <c r="AF71" s="71">
        <f t="shared" si="1"/>
        <v>0</v>
      </c>
      <c r="AG71" s="70">
        <v>0</v>
      </c>
      <c r="AH71" s="70">
        <v>0</v>
      </c>
      <c r="AI71" s="76" t="s">
        <v>74</v>
      </c>
      <c r="AJ71" s="67">
        <v>0</v>
      </c>
      <c r="AK71" s="76" t="s">
        <v>74</v>
      </c>
      <c r="AL71" s="76" t="s">
        <v>74</v>
      </c>
      <c r="AM71" s="71">
        <f t="shared" si="2"/>
        <v>0</v>
      </c>
      <c r="AN71" s="71">
        <f>+K71+AC71-AH71</f>
        <v>94921147</v>
      </c>
      <c r="AO71" s="67" t="s">
        <v>66</v>
      </c>
      <c r="AP71" s="71">
        <v>94921147</v>
      </c>
      <c r="AQ71" s="68" t="s">
        <v>94</v>
      </c>
      <c r="AR71" s="70">
        <v>0</v>
      </c>
      <c r="AS71" s="79" t="s">
        <v>74</v>
      </c>
      <c r="AT71" s="135">
        <v>49870127</v>
      </c>
      <c r="AU71" s="82">
        <f t="shared" si="3"/>
        <v>45051020</v>
      </c>
      <c r="AV71" s="83">
        <f t="shared" si="4"/>
        <v>0.52538479123097825</v>
      </c>
      <c r="AW71" s="79" t="s">
        <v>74</v>
      </c>
      <c r="AX71" s="67" t="s">
        <v>95</v>
      </c>
      <c r="AY71" s="88" t="s">
        <v>5739</v>
      </c>
      <c r="AZ71" s="68" t="s">
        <v>66</v>
      </c>
      <c r="BA71" s="68" t="s">
        <v>239</v>
      </c>
    </row>
    <row r="72" spans="2:53" x14ac:dyDescent="0.25">
      <c r="B72" s="68">
        <v>2024</v>
      </c>
      <c r="C72" s="68">
        <v>891780111</v>
      </c>
      <c r="D72" s="69" t="s">
        <v>64</v>
      </c>
      <c r="E72" s="70" t="s">
        <v>5738</v>
      </c>
      <c r="F72" s="70" t="s">
        <v>5737</v>
      </c>
      <c r="G72" s="67">
        <v>0</v>
      </c>
      <c r="H72" s="67" t="s">
        <v>72</v>
      </c>
      <c r="I72" s="68" t="s">
        <v>65</v>
      </c>
      <c r="J72" s="88" t="s">
        <v>5736</v>
      </c>
      <c r="K72" s="70">
        <v>49385000</v>
      </c>
      <c r="L72" s="68" t="s">
        <v>67</v>
      </c>
      <c r="M72" s="88" t="s">
        <v>5735</v>
      </c>
      <c r="N72" s="73" t="s">
        <v>5734</v>
      </c>
      <c r="O72" s="75">
        <v>679</v>
      </c>
      <c r="P72" s="78">
        <v>45365</v>
      </c>
      <c r="Q72" s="70">
        <v>49385000</v>
      </c>
      <c r="R72" s="78">
        <v>45370</v>
      </c>
      <c r="S72" s="70">
        <v>49385000</v>
      </c>
      <c r="T72" s="67" t="s">
        <v>66</v>
      </c>
      <c r="U72" s="75">
        <v>85465146</v>
      </c>
      <c r="V72" s="88" t="s">
        <v>4340</v>
      </c>
      <c r="W72" s="250">
        <v>45370</v>
      </c>
      <c r="X72" s="78">
        <v>45371</v>
      </c>
      <c r="Y72" s="78">
        <v>45371</v>
      </c>
      <c r="Z72" s="78">
        <v>45380</v>
      </c>
      <c r="AA72" s="71">
        <f t="shared" ref="AA72:AA135" si="5">+IF(Y72="1800-01-01",Z72-X72,Z72-Y72)</f>
        <v>9</v>
      </c>
      <c r="AB72" s="70">
        <v>0</v>
      </c>
      <c r="AC72" s="70">
        <v>0</v>
      </c>
      <c r="AD72" s="70">
        <v>0</v>
      </c>
      <c r="AE72" s="76" t="s">
        <v>74</v>
      </c>
      <c r="AF72" s="71">
        <f t="shared" ref="AF72:AF135" si="6">+IF(AE72="1800-01-01",0,AE72-Z72)</f>
        <v>0</v>
      </c>
      <c r="AG72" s="70">
        <v>0</v>
      </c>
      <c r="AH72" s="70">
        <v>0</v>
      </c>
      <c r="AI72" s="76" t="s">
        <v>74</v>
      </c>
      <c r="AJ72" s="67">
        <v>0</v>
      </c>
      <c r="AK72" s="76" t="s">
        <v>74</v>
      </c>
      <c r="AL72" s="76" t="s">
        <v>74</v>
      </c>
      <c r="AM72" s="71">
        <f t="shared" ref="AM72:AM135" si="7">+IF(AK72="1800-01-01",0,AL72-AK72)</f>
        <v>0</v>
      </c>
      <c r="AN72" s="71">
        <f>+K72+AC72-AH72</f>
        <v>49385000</v>
      </c>
      <c r="AO72" s="67" t="s">
        <v>66</v>
      </c>
      <c r="AP72" s="71">
        <v>49385000</v>
      </c>
      <c r="AQ72" s="68" t="s">
        <v>94</v>
      </c>
      <c r="AR72" s="70">
        <v>0</v>
      </c>
      <c r="AS72" s="79" t="s">
        <v>74</v>
      </c>
      <c r="AT72" s="135">
        <v>49385000</v>
      </c>
      <c r="AU72" s="82">
        <f t="shared" ref="AU72:AU135" si="8">AN72-AT72</f>
        <v>0</v>
      </c>
      <c r="AV72" s="83">
        <f t="shared" ref="AV72:AV135" si="9">+IFERROR(AT72/AN72,"_")</f>
        <v>1</v>
      </c>
      <c r="AW72" s="79" t="s">
        <v>74</v>
      </c>
      <c r="AX72" s="67" t="s">
        <v>95</v>
      </c>
      <c r="AY72" s="88" t="s">
        <v>5733</v>
      </c>
      <c r="AZ72" s="68" t="s">
        <v>66</v>
      </c>
      <c r="BA72" s="68" t="s">
        <v>239</v>
      </c>
    </row>
    <row r="73" spans="2:53" x14ac:dyDescent="0.25">
      <c r="B73" s="68">
        <v>2024</v>
      </c>
      <c r="C73" s="68">
        <v>891780111</v>
      </c>
      <c r="D73" s="69" t="s">
        <v>64</v>
      </c>
      <c r="E73" s="70" t="s">
        <v>5732</v>
      </c>
      <c r="F73" s="70" t="s">
        <v>5731</v>
      </c>
      <c r="G73" s="67">
        <v>0</v>
      </c>
      <c r="H73" s="67" t="s">
        <v>72</v>
      </c>
      <c r="I73" s="68" t="s">
        <v>65</v>
      </c>
      <c r="J73" s="88" t="s">
        <v>5730</v>
      </c>
      <c r="K73" s="70">
        <v>34257482</v>
      </c>
      <c r="L73" s="68" t="s">
        <v>67</v>
      </c>
      <c r="M73" s="88" t="s">
        <v>4323</v>
      </c>
      <c r="N73" s="73" t="s">
        <v>4322</v>
      </c>
      <c r="O73" s="75">
        <v>493</v>
      </c>
      <c r="P73" s="78">
        <v>45349</v>
      </c>
      <c r="Q73" s="70">
        <v>34257482</v>
      </c>
      <c r="R73" s="78">
        <v>45383</v>
      </c>
      <c r="S73" s="70">
        <v>34257482</v>
      </c>
      <c r="T73" s="67" t="s">
        <v>66</v>
      </c>
      <c r="U73" s="75">
        <v>85151631</v>
      </c>
      <c r="V73" s="88" t="s">
        <v>4321</v>
      </c>
      <c r="W73" s="250">
        <v>45383</v>
      </c>
      <c r="X73" s="78">
        <v>45390</v>
      </c>
      <c r="Y73" s="78">
        <v>45385</v>
      </c>
      <c r="Z73" s="78">
        <v>45657</v>
      </c>
      <c r="AA73" s="71">
        <f t="shared" si="5"/>
        <v>272</v>
      </c>
      <c r="AB73" s="70">
        <v>0</v>
      </c>
      <c r="AC73" s="70">
        <v>0</v>
      </c>
      <c r="AD73" s="70">
        <v>0</v>
      </c>
      <c r="AE73" s="76" t="s">
        <v>74</v>
      </c>
      <c r="AF73" s="71">
        <f t="shared" si="6"/>
        <v>0</v>
      </c>
      <c r="AG73" s="70">
        <v>0</v>
      </c>
      <c r="AH73" s="70">
        <v>0</v>
      </c>
      <c r="AI73" s="76" t="s">
        <v>74</v>
      </c>
      <c r="AJ73" s="67">
        <v>0</v>
      </c>
      <c r="AK73" s="76" t="s">
        <v>74</v>
      </c>
      <c r="AL73" s="76" t="s">
        <v>74</v>
      </c>
      <c r="AM73" s="71">
        <f t="shared" si="7"/>
        <v>0</v>
      </c>
      <c r="AN73" s="71">
        <f>+K73+AC73-AH73</f>
        <v>34257482</v>
      </c>
      <c r="AO73" s="67" t="s">
        <v>66</v>
      </c>
      <c r="AP73" s="71">
        <v>34257482</v>
      </c>
      <c r="AQ73" s="68" t="s">
        <v>94</v>
      </c>
      <c r="AR73" s="70">
        <v>0</v>
      </c>
      <c r="AS73" s="79" t="s">
        <v>74</v>
      </c>
      <c r="AT73" s="135">
        <v>3034500</v>
      </c>
      <c r="AU73" s="82">
        <f t="shared" si="8"/>
        <v>31222982</v>
      </c>
      <c r="AV73" s="83">
        <f t="shared" si="9"/>
        <v>8.8579189795677332E-2</v>
      </c>
      <c r="AW73" s="79" t="s">
        <v>74</v>
      </c>
      <c r="AX73" s="67" t="s">
        <v>95</v>
      </c>
      <c r="AY73" s="88" t="s">
        <v>5729</v>
      </c>
      <c r="AZ73" s="68" t="s">
        <v>66</v>
      </c>
      <c r="BA73" s="68" t="s">
        <v>239</v>
      </c>
    </row>
    <row r="74" spans="2:53" x14ac:dyDescent="0.25">
      <c r="B74" s="68">
        <v>2024</v>
      </c>
      <c r="C74" s="68">
        <v>891780111</v>
      </c>
      <c r="D74" s="69" t="s">
        <v>64</v>
      </c>
      <c r="E74" s="70" t="s">
        <v>5728</v>
      </c>
      <c r="F74" s="70" t="s">
        <v>5727</v>
      </c>
      <c r="G74" s="67">
        <v>0</v>
      </c>
      <c r="H74" s="67" t="s">
        <v>72</v>
      </c>
      <c r="I74" s="68" t="s">
        <v>65</v>
      </c>
      <c r="J74" s="88" t="s">
        <v>5726</v>
      </c>
      <c r="K74" s="70">
        <v>49132558</v>
      </c>
      <c r="L74" s="68" t="s">
        <v>67</v>
      </c>
      <c r="M74" s="88" t="s">
        <v>835</v>
      </c>
      <c r="N74" s="73" t="s">
        <v>4749</v>
      </c>
      <c r="O74" s="75">
        <v>176</v>
      </c>
      <c r="P74" s="78">
        <v>45321</v>
      </c>
      <c r="Q74" s="70">
        <v>49132558</v>
      </c>
      <c r="R74" s="78">
        <v>45383</v>
      </c>
      <c r="S74" s="70">
        <v>49132558</v>
      </c>
      <c r="T74" s="67" t="s">
        <v>66</v>
      </c>
      <c r="U74" s="75">
        <v>57400977</v>
      </c>
      <c r="V74" s="88" t="s">
        <v>5725</v>
      </c>
      <c r="W74" s="250">
        <v>45383</v>
      </c>
      <c r="X74" s="78">
        <v>45390</v>
      </c>
      <c r="Y74" s="78">
        <v>45390</v>
      </c>
      <c r="Z74" s="78">
        <v>45657</v>
      </c>
      <c r="AA74" s="71">
        <f t="shared" si="5"/>
        <v>267</v>
      </c>
      <c r="AB74" s="70">
        <v>0</v>
      </c>
      <c r="AC74" s="70">
        <v>0</v>
      </c>
      <c r="AD74" s="70">
        <v>0</v>
      </c>
      <c r="AE74" s="76" t="s">
        <v>74</v>
      </c>
      <c r="AF74" s="71">
        <f t="shared" si="6"/>
        <v>0</v>
      </c>
      <c r="AG74" s="70">
        <v>0</v>
      </c>
      <c r="AH74" s="70">
        <v>0</v>
      </c>
      <c r="AI74" s="76" t="s">
        <v>74</v>
      </c>
      <c r="AJ74" s="67">
        <v>0</v>
      </c>
      <c r="AK74" s="76" t="s">
        <v>74</v>
      </c>
      <c r="AL74" s="76" t="s">
        <v>74</v>
      </c>
      <c r="AM74" s="71">
        <f t="shared" si="7"/>
        <v>0</v>
      </c>
      <c r="AN74" s="71">
        <f>+K74+AC74-AH74</f>
        <v>49132558</v>
      </c>
      <c r="AO74" s="67" t="s">
        <v>66</v>
      </c>
      <c r="AP74" s="71">
        <v>49132558</v>
      </c>
      <c r="AQ74" s="68" t="s">
        <v>94</v>
      </c>
      <c r="AR74" s="70">
        <v>0</v>
      </c>
      <c r="AS74" s="79" t="s">
        <v>74</v>
      </c>
      <c r="AT74" s="135">
        <v>10664304</v>
      </c>
      <c r="AU74" s="82">
        <f t="shared" si="8"/>
        <v>38468254</v>
      </c>
      <c r="AV74" s="83">
        <f t="shared" si="9"/>
        <v>0.21705167477744594</v>
      </c>
      <c r="AW74" s="79" t="s">
        <v>74</v>
      </c>
      <c r="AX74" s="67" t="s">
        <v>95</v>
      </c>
      <c r="AY74" s="88" t="s">
        <v>5724</v>
      </c>
      <c r="AZ74" s="68" t="s">
        <v>66</v>
      </c>
      <c r="BA74" s="68" t="s">
        <v>239</v>
      </c>
    </row>
    <row r="75" spans="2:53" x14ac:dyDescent="0.25">
      <c r="B75" s="68">
        <v>2024</v>
      </c>
      <c r="C75" s="68">
        <v>891780111</v>
      </c>
      <c r="D75" s="69" t="s">
        <v>64</v>
      </c>
      <c r="E75" s="70" t="s">
        <v>5723</v>
      </c>
      <c r="F75" s="70" t="s">
        <v>5722</v>
      </c>
      <c r="G75" s="67">
        <v>0</v>
      </c>
      <c r="H75" s="67" t="s">
        <v>72</v>
      </c>
      <c r="I75" s="68" t="s">
        <v>65</v>
      </c>
      <c r="J75" s="88" t="s">
        <v>5721</v>
      </c>
      <c r="K75" s="70">
        <v>12800000</v>
      </c>
      <c r="L75" s="68" t="s">
        <v>67</v>
      </c>
      <c r="M75" s="88" t="s">
        <v>5720</v>
      </c>
      <c r="N75" s="73" t="s">
        <v>5719</v>
      </c>
      <c r="O75" s="75">
        <v>536</v>
      </c>
      <c r="P75" s="78">
        <v>45350</v>
      </c>
      <c r="Q75" s="70">
        <v>12800000</v>
      </c>
      <c r="R75" s="78">
        <v>45384</v>
      </c>
      <c r="S75" s="70">
        <v>12800000</v>
      </c>
      <c r="T75" s="67" t="s">
        <v>66</v>
      </c>
      <c r="U75" s="75">
        <v>12560219</v>
      </c>
      <c r="V75" s="88" t="s">
        <v>5718</v>
      </c>
      <c r="W75" s="250">
        <v>45384</v>
      </c>
      <c r="X75" s="78">
        <v>45384</v>
      </c>
      <c r="Y75" s="78" t="s">
        <v>74</v>
      </c>
      <c r="Z75" s="78">
        <v>45474</v>
      </c>
      <c r="AA75" s="71">
        <f t="shared" si="5"/>
        <v>90</v>
      </c>
      <c r="AB75" s="70">
        <v>0</v>
      </c>
      <c r="AC75" s="70">
        <v>0</v>
      </c>
      <c r="AD75" s="70">
        <v>0</v>
      </c>
      <c r="AE75" s="76" t="s">
        <v>74</v>
      </c>
      <c r="AF75" s="71">
        <f t="shared" si="6"/>
        <v>0</v>
      </c>
      <c r="AG75" s="70">
        <v>0</v>
      </c>
      <c r="AH75" s="70">
        <v>0</v>
      </c>
      <c r="AI75" s="76" t="s">
        <v>74</v>
      </c>
      <c r="AJ75" s="67">
        <v>0</v>
      </c>
      <c r="AK75" s="76" t="s">
        <v>74</v>
      </c>
      <c r="AL75" s="76" t="s">
        <v>74</v>
      </c>
      <c r="AM75" s="71">
        <f t="shared" si="7"/>
        <v>0</v>
      </c>
      <c r="AN75" s="71">
        <f>+K75+AC75-AH75</f>
        <v>12800000</v>
      </c>
      <c r="AO75" s="67" t="s">
        <v>66</v>
      </c>
      <c r="AP75" s="71">
        <v>12800000</v>
      </c>
      <c r="AQ75" s="68" t="s">
        <v>94</v>
      </c>
      <c r="AR75" s="70">
        <v>0</v>
      </c>
      <c r="AS75" s="79" t="s">
        <v>74</v>
      </c>
      <c r="AT75" s="135">
        <v>12800000</v>
      </c>
      <c r="AU75" s="82">
        <f t="shared" si="8"/>
        <v>0</v>
      </c>
      <c r="AV75" s="83">
        <f t="shared" si="9"/>
        <v>1</v>
      </c>
      <c r="AW75" s="79" t="s">
        <v>74</v>
      </c>
      <c r="AX75" s="67" t="s">
        <v>95</v>
      </c>
      <c r="AY75" s="88" t="s">
        <v>5717</v>
      </c>
      <c r="AZ75" s="68" t="s">
        <v>66</v>
      </c>
      <c r="BA75" s="68" t="s">
        <v>239</v>
      </c>
    </row>
    <row r="76" spans="2:53" x14ac:dyDescent="0.25">
      <c r="B76" s="68">
        <v>2024</v>
      </c>
      <c r="C76" s="68">
        <v>891780111</v>
      </c>
      <c r="D76" s="69" t="s">
        <v>64</v>
      </c>
      <c r="E76" s="70" t="s">
        <v>5716</v>
      </c>
      <c r="F76" s="70" t="s">
        <v>5715</v>
      </c>
      <c r="G76" s="67">
        <v>0</v>
      </c>
      <c r="H76" s="67" t="s">
        <v>72</v>
      </c>
      <c r="I76" s="68" t="s">
        <v>65</v>
      </c>
      <c r="J76" s="88" t="s">
        <v>5714</v>
      </c>
      <c r="K76" s="70">
        <v>65486808</v>
      </c>
      <c r="L76" s="68" t="s">
        <v>67</v>
      </c>
      <c r="M76" s="88" t="s">
        <v>5713</v>
      </c>
      <c r="N76" s="73" t="s">
        <v>5712</v>
      </c>
      <c r="O76" s="75">
        <v>637</v>
      </c>
      <c r="P76" s="78">
        <v>45362</v>
      </c>
      <c r="Q76" s="70">
        <v>65486808</v>
      </c>
      <c r="R76" s="78">
        <v>45384</v>
      </c>
      <c r="S76" s="70">
        <v>65486808</v>
      </c>
      <c r="T76" s="67" t="s">
        <v>66</v>
      </c>
      <c r="U76" s="75">
        <v>85465146</v>
      </c>
      <c r="V76" s="88" t="s">
        <v>4340</v>
      </c>
      <c r="W76" s="250">
        <v>45384</v>
      </c>
      <c r="X76" s="78">
        <v>45390</v>
      </c>
      <c r="Y76" s="78">
        <v>45390</v>
      </c>
      <c r="Z76" s="78">
        <v>45394</v>
      </c>
      <c r="AA76" s="71">
        <f t="shared" si="5"/>
        <v>4</v>
      </c>
      <c r="AB76" s="70">
        <v>0</v>
      </c>
      <c r="AC76" s="70">
        <v>0</v>
      </c>
      <c r="AD76" s="70">
        <v>0</v>
      </c>
      <c r="AE76" s="76" t="s">
        <v>74</v>
      </c>
      <c r="AF76" s="71">
        <f t="shared" si="6"/>
        <v>0</v>
      </c>
      <c r="AG76" s="70">
        <v>0</v>
      </c>
      <c r="AH76" s="70">
        <v>0</v>
      </c>
      <c r="AI76" s="76" t="s">
        <v>74</v>
      </c>
      <c r="AJ76" s="67">
        <v>0</v>
      </c>
      <c r="AK76" s="76" t="s">
        <v>74</v>
      </c>
      <c r="AL76" s="76" t="s">
        <v>74</v>
      </c>
      <c r="AM76" s="71">
        <f t="shared" si="7"/>
        <v>0</v>
      </c>
      <c r="AN76" s="71">
        <f>+K76+AC76-AH76</f>
        <v>65486808</v>
      </c>
      <c r="AO76" s="67" t="s">
        <v>66</v>
      </c>
      <c r="AP76" s="71">
        <v>65486808</v>
      </c>
      <c r="AQ76" s="68" t="s">
        <v>94</v>
      </c>
      <c r="AR76" s="70">
        <v>0</v>
      </c>
      <c r="AS76" s="79" t="s">
        <v>74</v>
      </c>
      <c r="AT76" s="135">
        <v>65486808</v>
      </c>
      <c r="AU76" s="82">
        <f t="shared" si="8"/>
        <v>0</v>
      </c>
      <c r="AV76" s="83">
        <f t="shared" si="9"/>
        <v>1</v>
      </c>
      <c r="AW76" s="79" t="s">
        <v>74</v>
      </c>
      <c r="AX76" s="67" t="s">
        <v>80</v>
      </c>
      <c r="AY76" s="88" t="s">
        <v>5711</v>
      </c>
      <c r="AZ76" s="68" t="s">
        <v>66</v>
      </c>
      <c r="BA76" s="68" t="s">
        <v>239</v>
      </c>
    </row>
    <row r="77" spans="2:53" x14ac:dyDescent="0.25">
      <c r="B77" s="68">
        <v>2024</v>
      </c>
      <c r="C77" s="68">
        <v>891780111</v>
      </c>
      <c r="D77" s="69" t="s">
        <v>64</v>
      </c>
      <c r="E77" s="70" t="s">
        <v>5710</v>
      </c>
      <c r="F77" s="70" t="s">
        <v>5709</v>
      </c>
      <c r="G77" s="67">
        <v>0</v>
      </c>
      <c r="H77" s="67" t="s">
        <v>72</v>
      </c>
      <c r="I77" s="68" t="s">
        <v>65</v>
      </c>
      <c r="J77" s="88" t="s">
        <v>5708</v>
      </c>
      <c r="K77" s="70">
        <v>10452835</v>
      </c>
      <c r="L77" s="68" t="s">
        <v>67</v>
      </c>
      <c r="M77" s="88" t="s">
        <v>5707</v>
      </c>
      <c r="N77" s="73" t="s">
        <v>5706</v>
      </c>
      <c r="O77" s="75">
        <v>351</v>
      </c>
      <c r="P77" s="78">
        <v>45336</v>
      </c>
      <c r="Q77" s="70">
        <v>10452835</v>
      </c>
      <c r="R77" s="78">
        <v>45386</v>
      </c>
      <c r="S77" s="70">
        <v>10452835</v>
      </c>
      <c r="T77" s="67" t="s">
        <v>66</v>
      </c>
      <c r="U77" s="75">
        <v>85459497</v>
      </c>
      <c r="V77" s="88" t="s">
        <v>4616</v>
      </c>
      <c r="W77" s="250">
        <v>45386</v>
      </c>
      <c r="X77" s="78">
        <v>45387</v>
      </c>
      <c r="Y77" s="78" t="s">
        <v>74</v>
      </c>
      <c r="Z77" s="78">
        <v>45473</v>
      </c>
      <c r="AA77" s="71">
        <f t="shared" si="5"/>
        <v>86</v>
      </c>
      <c r="AB77" s="70">
        <v>0</v>
      </c>
      <c r="AC77" s="70">
        <v>0</v>
      </c>
      <c r="AD77" s="70">
        <v>0</v>
      </c>
      <c r="AE77" s="76" t="s">
        <v>74</v>
      </c>
      <c r="AF77" s="71">
        <f t="shared" si="6"/>
        <v>0</v>
      </c>
      <c r="AG77" s="70">
        <v>0</v>
      </c>
      <c r="AH77" s="70">
        <v>0</v>
      </c>
      <c r="AI77" s="76" t="s">
        <v>74</v>
      </c>
      <c r="AJ77" s="67">
        <v>0</v>
      </c>
      <c r="AK77" s="76" t="s">
        <v>74</v>
      </c>
      <c r="AL77" s="76" t="s">
        <v>74</v>
      </c>
      <c r="AM77" s="71">
        <f t="shared" si="7"/>
        <v>0</v>
      </c>
      <c r="AN77" s="71">
        <f>+K77+AC77-AH77</f>
        <v>10452835</v>
      </c>
      <c r="AO77" s="67" t="s">
        <v>66</v>
      </c>
      <c r="AP77" s="71">
        <v>10452835</v>
      </c>
      <c r="AQ77" s="68" t="s">
        <v>66</v>
      </c>
      <c r="AR77" s="70">
        <v>4181134</v>
      </c>
      <c r="AS77" s="79" t="s">
        <v>74</v>
      </c>
      <c r="AT77" s="135">
        <v>0</v>
      </c>
      <c r="AU77" s="82">
        <f t="shared" si="8"/>
        <v>10452835</v>
      </c>
      <c r="AV77" s="83">
        <f t="shared" si="9"/>
        <v>0</v>
      </c>
      <c r="AW77" s="79" t="s">
        <v>74</v>
      </c>
      <c r="AX77" s="67" t="s">
        <v>95</v>
      </c>
      <c r="AY77" s="88" t="s">
        <v>5705</v>
      </c>
      <c r="AZ77" s="68" t="s">
        <v>66</v>
      </c>
      <c r="BA77" s="68" t="s">
        <v>239</v>
      </c>
    </row>
    <row r="78" spans="2:53" x14ac:dyDescent="0.25">
      <c r="B78" s="68">
        <v>2024</v>
      </c>
      <c r="C78" s="68">
        <v>891780111</v>
      </c>
      <c r="D78" s="69" t="s">
        <v>64</v>
      </c>
      <c r="E78" s="70" t="s">
        <v>5704</v>
      </c>
      <c r="F78" s="70" t="s">
        <v>5703</v>
      </c>
      <c r="G78" s="67">
        <v>0</v>
      </c>
      <c r="H78" s="67" t="s">
        <v>72</v>
      </c>
      <c r="I78" s="68" t="s">
        <v>65</v>
      </c>
      <c r="J78" s="88" t="s">
        <v>5702</v>
      </c>
      <c r="K78" s="70">
        <v>149906680</v>
      </c>
      <c r="L78" s="68" t="s">
        <v>67</v>
      </c>
      <c r="M78" s="88" t="s">
        <v>4985</v>
      </c>
      <c r="N78" s="73" t="s">
        <v>4341</v>
      </c>
      <c r="O78" s="75">
        <v>660</v>
      </c>
      <c r="P78" s="78">
        <v>45364</v>
      </c>
      <c r="Q78" s="70">
        <v>149906680</v>
      </c>
      <c r="R78" s="78">
        <v>45387</v>
      </c>
      <c r="S78" s="70">
        <v>149906680</v>
      </c>
      <c r="T78" s="67" t="s">
        <v>66</v>
      </c>
      <c r="U78" s="75">
        <v>85467461</v>
      </c>
      <c r="V78" s="88" t="s">
        <v>4379</v>
      </c>
      <c r="W78" s="250">
        <v>45387</v>
      </c>
      <c r="X78" s="78">
        <v>45390</v>
      </c>
      <c r="Y78" s="78">
        <v>45390</v>
      </c>
      <c r="Z78" s="78">
        <v>45512</v>
      </c>
      <c r="AA78" s="71">
        <f t="shared" si="5"/>
        <v>122</v>
      </c>
      <c r="AB78" s="70">
        <v>0</v>
      </c>
      <c r="AC78" s="70">
        <v>0</v>
      </c>
      <c r="AD78" s="70">
        <v>0</v>
      </c>
      <c r="AE78" s="76" t="s">
        <v>74</v>
      </c>
      <c r="AF78" s="71">
        <f t="shared" si="6"/>
        <v>0</v>
      </c>
      <c r="AG78" s="70">
        <v>0</v>
      </c>
      <c r="AH78" s="70">
        <v>0</v>
      </c>
      <c r="AI78" s="76" t="s">
        <v>74</v>
      </c>
      <c r="AJ78" s="67">
        <v>0</v>
      </c>
      <c r="AK78" s="76" t="s">
        <v>74</v>
      </c>
      <c r="AL78" s="76" t="s">
        <v>74</v>
      </c>
      <c r="AM78" s="71">
        <f t="shared" si="7"/>
        <v>0</v>
      </c>
      <c r="AN78" s="71">
        <f>+K78+AC78-AH78</f>
        <v>149906680</v>
      </c>
      <c r="AO78" s="67" t="s">
        <v>66</v>
      </c>
      <c r="AP78" s="71">
        <v>149906680</v>
      </c>
      <c r="AQ78" s="68" t="s">
        <v>94</v>
      </c>
      <c r="AR78" s="70">
        <v>0</v>
      </c>
      <c r="AS78" s="79" t="s">
        <v>74</v>
      </c>
      <c r="AT78" s="135">
        <v>46158910</v>
      </c>
      <c r="AU78" s="82">
        <f t="shared" si="8"/>
        <v>103747770</v>
      </c>
      <c r="AV78" s="83">
        <f t="shared" si="9"/>
        <v>0.30791763248975962</v>
      </c>
      <c r="AW78" s="79" t="s">
        <v>74</v>
      </c>
      <c r="AX78" s="67" t="s">
        <v>95</v>
      </c>
      <c r="AY78" s="88" t="s">
        <v>5701</v>
      </c>
      <c r="AZ78" s="68" t="s">
        <v>66</v>
      </c>
      <c r="BA78" s="68" t="s">
        <v>239</v>
      </c>
    </row>
    <row r="79" spans="2:53" x14ac:dyDescent="0.25">
      <c r="B79" s="68">
        <v>2024</v>
      </c>
      <c r="C79" s="68">
        <v>891780111</v>
      </c>
      <c r="D79" s="69" t="s">
        <v>64</v>
      </c>
      <c r="E79" s="70" t="s">
        <v>5700</v>
      </c>
      <c r="F79" s="70" t="s">
        <v>5699</v>
      </c>
      <c r="G79" s="67">
        <v>0</v>
      </c>
      <c r="H79" s="67" t="s">
        <v>72</v>
      </c>
      <c r="I79" s="68" t="s">
        <v>65</v>
      </c>
      <c r="J79" s="88" t="s">
        <v>5698</v>
      </c>
      <c r="K79" s="70">
        <v>19299930</v>
      </c>
      <c r="L79" s="68" t="s">
        <v>67</v>
      </c>
      <c r="M79" s="88" t="s">
        <v>5697</v>
      </c>
      <c r="N79" s="73" t="s">
        <v>5696</v>
      </c>
      <c r="O79" s="75">
        <v>628</v>
      </c>
      <c r="P79" s="78">
        <v>45362</v>
      </c>
      <c r="Q79" s="70">
        <v>19299930</v>
      </c>
      <c r="R79" s="78">
        <v>45390</v>
      </c>
      <c r="S79" s="70">
        <v>19299930</v>
      </c>
      <c r="T79" s="67" t="s">
        <v>66</v>
      </c>
      <c r="U79" s="75">
        <v>7633815</v>
      </c>
      <c r="V79" s="88" t="s">
        <v>4500</v>
      </c>
      <c r="W79" s="250">
        <v>45390</v>
      </c>
      <c r="X79" s="78">
        <v>45397</v>
      </c>
      <c r="Y79" s="78">
        <v>45397</v>
      </c>
      <c r="Z79" s="78">
        <v>45401</v>
      </c>
      <c r="AA79" s="71">
        <f t="shared" si="5"/>
        <v>4</v>
      </c>
      <c r="AB79" s="70">
        <v>0</v>
      </c>
      <c r="AC79" s="70">
        <v>0</v>
      </c>
      <c r="AD79" s="70">
        <v>0</v>
      </c>
      <c r="AE79" s="76" t="s">
        <v>74</v>
      </c>
      <c r="AF79" s="71">
        <f t="shared" si="6"/>
        <v>0</v>
      </c>
      <c r="AG79" s="70">
        <v>0</v>
      </c>
      <c r="AH79" s="70">
        <v>0</v>
      </c>
      <c r="AI79" s="76" t="s">
        <v>74</v>
      </c>
      <c r="AJ79" s="67">
        <v>0</v>
      </c>
      <c r="AK79" s="76" t="s">
        <v>74</v>
      </c>
      <c r="AL79" s="76" t="s">
        <v>74</v>
      </c>
      <c r="AM79" s="71">
        <f t="shared" si="7"/>
        <v>0</v>
      </c>
      <c r="AN79" s="71">
        <f>+K79+AC79-AH79</f>
        <v>19299930</v>
      </c>
      <c r="AO79" s="67" t="s">
        <v>66</v>
      </c>
      <c r="AP79" s="71">
        <v>19299930</v>
      </c>
      <c r="AQ79" s="68" t="s">
        <v>94</v>
      </c>
      <c r="AR79" s="70">
        <v>0</v>
      </c>
      <c r="AS79" s="79" t="s">
        <v>74</v>
      </c>
      <c r="AT79" s="135">
        <v>0</v>
      </c>
      <c r="AU79" s="82">
        <f t="shared" si="8"/>
        <v>19299930</v>
      </c>
      <c r="AV79" s="83">
        <f t="shared" si="9"/>
        <v>0</v>
      </c>
      <c r="AW79" s="79" t="s">
        <v>74</v>
      </c>
      <c r="AX79" s="67" t="s">
        <v>80</v>
      </c>
      <c r="AY79" s="88" t="s">
        <v>5695</v>
      </c>
      <c r="AZ79" s="68" t="s">
        <v>66</v>
      </c>
      <c r="BA79" s="68" t="s">
        <v>239</v>
      </c>
    </row>
    <row r="80" spans="2:53" x14ac:dyDescent="0.25">
      <c r="B80" s="68">
        <v>2024</v>
      </c>
      <c r="C80" s="68">
        <v>891780111</v>
      </c>
      <c r="D80" s="69" t="s">
        <v>64</v>
      </c>
      <c r="E80" s="70" t="s">
        <v>5694</v>
      </c>
      <c r="F80" s="70" t="s">
        <v>5693</v>
      </c>
      <c r="G80" s="67">
        <v>0</v>
      </c>
      <c r="H80" s="67" t="s">
        <v>72</v>
      </c>
      <c r="I80" s="68" t="s">
        <v>65</v>
      </c>
      <c r="J80" s="88" t="s">
        <v>5692</v>
      </c>
      <c r="K80" s="70">
        <v>18000000</v>
      </c>
      <c r="L80" s="68" t="s">
        <v>67</v>
      </c>
      <c r="M80" s="88" t="s">
        <v>5691</v>
      </c>
      <c r="N80" s="73" t="s">
        <v>5690</v>
      </c>
      <c r="O80" s="75">
        <v>633</v>
      </c>
      <c r="P80" s="78">
        <v>45362</v>
      </c>
      <c r="Q80" s="70">
        <v>60000000</v>
      </c>
      <c r="R80" s="78">
        <v>45393</v>
      </c>
      <c r="S80" s="70">
        <v>18000000</v>
      </c>
      <c r="T80" s="67" t="s">
        <v>66</v>
      </c>
      <c r="U80" s="75">
        <v>57444673</v>
      </c>
      <c r="V80" s="88" t="s">
        <v>4366</v>
      </c>
      <c r="W80" s="250">
        <v>45393</v>
      </c>
      <c r="X80" s="78">
        <v>45393</v>
      </c>
      <c r="Y80" s="78" t="s">
        <v>74</v>
      </c>
      <c r="Z80" s="78">
        <v>45657</v>
      </c>
      <c r="AA80" s="71">
        <f t="shared" si="5"/>
        <v>264</v>
      </c>
      <c r="AB80" s="70">
        <v>0</v>
      </c>
      <c r="AC80" s="70">
        <v>0</v>
      </c>
      <c r="AD80" s="70">
        <v>0</v>
      </c>
      <c r="AE80" s="76" t="s">
        <v>74</v>
      </c>
      <c r="AF80" s="71">
        <f t="shared" si="6"/>
        <v>0</v>
      </c>
      <c r="AG80" s="70">
        <v>0</v>
      </c>
      <c r="AH80" s="70">
        <v>0</v>
      </c>
      <c r="AI80" s="76" t="s">
        <v>74</v>
      </c>
      <c r="AJ80" s="67">
        <v>0</v>
      </c>
      <c r="AK80" s="76" t="s">
        <v>74</v>
      </c>
      <c r="AL80" s="76" t="s">
        <v>74</v>
      </c>
      <c r="AM80" s="71">
        <f t="shared" si="7"/>
        <v>0</v>
      </c>
      <c r="AN80" s="71">
        <f>+K80+AC80-AH80</f>
        <v>18000000</v>
      </c>
      <c r="AO80" s="67" t="s">
        <v>66</v>
      </c>
      <c r="AP80" s="71">
        <v>18000000</v>
      </c>
      <c r="AQ80" s="68" t="s">
        <v>94</v>
      </c>
      <c r="AR80" s="70">
        <v>0</v>
      </c>
      <c r="AS80" s="79" t="s">
        <v>74</v>
      </c>
      <c r="AT80" s="135">
        <v>0</v>
      </c>
      <c r="AU80" s="82">
        <f t="shared" si="8"/>
        <v>18000000</v>
      </c>
      <c r="AV80" s="83">
        <f t="shared" si="9"/>
        <v>0</v>
      </c>
      <c r="AW80" s="79" t="s">
        <v>74</v>
      </c>
      <c r="AX80" s="67" t="s">
        <v>95</v>
      </c>
      <c r="AY80" s="88" t="s">
        <v>5689</v>
      </c>
      <c r="AZ80" s="68" t="s">
        <v>66</v>
      </c>
      <c r="BA80" s="68" t="s">
        <v>239</v>
      </c>
    </row>
    <row r="81" spans="2:53" x14ac:dyDescent="0.25">
      <c r="B81" s="68">
        <v>2024</v>
      </c>
      <c r="C81" s="68">
        <v>891780111</v>
      </c>
      <c r="D81" s="69" t="s">
        <v>64</v>
      </c>
      <c r="E81" s="70" t="s">
        <v>5688</v>
      </c>
      <c r="F81" s="70" t="s">
        <v>5687</v>
      </c>
      <c r="G81" s="67">
        <v>0</v>
      </c>
      <c r="H81" s="67" t="s">
        <v>72</v>
      </c>
      <c r="I81" s="68" t="s">
        <v>65</v>
      </c>
      <c r="J81" s="88" t="s">
        <v>5686</v>
      </c>
      <c r="K81" s="70">
        <v>40000000</v>
      </c>
      <c r="L81" s="68" t="s">
        <v>67</v>
      </c>
      <c r="M81" s="88" t="s">
        <v>5685</v>
      </c>
      <c r="N81" s="73" t="s">
        <v>5684</v>
      </c>
      <c r="O81" s="75">
        <v>624</v>
      </c>
      <c r="P81" s="78">
        <v>45359</v>
      </c>
      <c r="Q81" s="70">
        <v>180000000</v>
      </c>
      <c r="R81" s="78">
        <v>45399</v>
      </c>
      <c r="S81" s="70">
        <v>40000000</v>
      </c>
      <c r="T81" s="67" t="s">
        <v>66</v>
      </c>
      <c r="U81" s="75">
        <v>85459497</v>
      </c>
      <c r="V81" s="88" t="s">
        <v>4616</v>
      </c>
      <c r="W81" s="250">
        <v>45399</v>
      </c>
      <c r="X81" s="78">
        <v>45399</v>
      </c>
      <c r="Y81" s="78" t="s">
        <v>74</v>
      </c>
      <c r="Z81" s="78">
        <v>45657</v>
      </c>
      <c r="AA81" s="71">
        <f t="shared" si="5"/>
        <v>258</v>
      </c>
      <c r="AB81" s="70">
        <v>1</v>
      </c>
      <c r="AC81" s="70">
        <v>20000000</v>
      </c>
      <c r="AD81" s="70">
        <v>0</v>
      </c>
      <c r="AE81" s="76" t="s">
        <v>74</v>
      </c>
      <c r="AF81" s="71">
        <f t="shared" si="6"/>
        <v>0</v>
      </c>
      <c r="AG81" s="70">
        <v>0</v>
      </c>
      <c r="AH81" s="70">
        <v>0</v>
      </c>
      <c r="AI81" s="76" t="s">
        <v>74</v>
      </c>
      <c r="AJ81" s="67">
        <v>0</v>
      </c>
      <c r="AK81" s="76" t="s">
        <v>74</v>
      </c>
      <c r="AL81" s="76" t="s">
        <v>74</v>
      </c>
      <c r="AM81" s="71">
        <f t="shared" si="7"/>
        <v>0</v>
      </c>
      <c r="AN81" s="71">
        <f>+K81+AC81-AH81</f>
        <v>60000000</v>
      </c>
      <c r="AO81" s="67" t="s">
        <v>66</v>
      </c>
      <c r="AP81" s="71">
        <v>40000000</v>
      </c>
      <c r="AQ81" s="68" t="s">
        <v>94</v>
      </c>
      <c r="AR81" s="70">
        <v>0</v>
      </c>
      <c r="AS81" s="79" t="s">
        <v>74</v>
      </c>
      <c r="AT81" s="135">
        <v>7466060</v>
      </c>
      <c r="AU81" s="82">
        <f t="shared" si="8"/>
        <v>52533940</v>
      </c>
      <c r="AV81" s="83">
        <f t="shared" si="9"/>
        <v>0.12443433333333333</v>
      </c>
      <c r="AW81" s="79" t="s">
        <v>74</v>
      </c>
      <c r="AX81" s="67" t="s">
        <v>95</v>
      </c>
      <c r="AY81" s="88" t="s">
        <v>5683</v>
      </c>
      <c r="AZ81" s="68" t="s">
        <v>66</v>
      </c>
      <c r="BA81" s="68" t="s">
        <v>239</v>
      </c>
    </row>
    <row r="82" spans="2:53" x14ac:dyDescent="0.25">
      <c r="B82" s="68">
        <v>2024</v>
      </c>
      <c r="C82" s="68">
        <v>891780111</v>
      </c>
      <c r="D82" s="69" t="s">
        <v>64</v>
      </c>
      <c r="E82" s="70" t="s">
        <v>5682</v>
      </c>
      <c r="F82" s="70" t="s">
        <v>5681</v>
      </c>
      <c r="G82" s="67">
        <v>0</v>
      </c>
      <c r="H82" s="67" t="s">
        <v>72</v>
      </c>
      <c r="I82" s="68" t="s">
        <v>65</v>
      </c>
      <c r="J82" s="88" t="s">
        <v>5680</v>
      </c>
      <c r="K82" s="70">
        <v>70000000</v>
      </c>
      <c r="L82" s="68" t="s">
        <v>67</v>
      </c>
      <c r="M82" s="88" t="s">
        <v>5679</v>
      </c>
      <c r="N82" s="73" t="s">
        <v>5678</v>
      </c>
      <c r="O82" s="75">
        <v>624</v>
      </c>
      <c r="P82" s="78">
        <v>45359</v>
      </c>
      <c r="Q82" s="70">
        <v>180000000</v>
      </c>
      <c r="R82" s="78">
        <v>45400</v>
      </c>
      <c r="S82" s="70">
        <v>70000000</v>
      </c>
      <c r="T82" s="67" t="s">
        <v>66</v>
      </c>
      <c r="U82" s="75">
        <v>85459497</v>
      </c>
      <c r="V82" s="88" t="s">
        <v>4616</v>
      </c>
      <c r="W82" s="250">
        <v>45400</v>
      </c>
      <c r="X82" s="78">
        <v>45400</v>
      </c>
      <c r="Y82" s="78" t="s">
        <v>74</v>
      </c>
      <c r="Z82" s="78">
        <v>45657</v>
      </c>
      <c r="AA82" s="71">
        <f t="shared" si="5"/>
        <v>257</v>
      </c>
      <c r="AB82" s="70">
        <v>1</v>
      </c>
      <c r="AC82" s="70">
        <v>35000000</v>
      </c>
      <c r="AD82" s="70">
        <v>0</v>
      </c>
      <c r="AE82" s="76" t="s">
        <v>74</v>
      </c>
      <c r="AF82" s="71">
        <f t="shared" si="6"/>
        <v>0</v>
      </c>
      <c r="AG82" s="70">
        <v>0</v>
      </c>
      <c r="AH82" s="70">
        <v>0</v>
      </c>
      <c r="AI82" s="76" t="s">
        <v>74</v>
      </c>
      <c r="AJ82" s="67">
        <v>0</v>
      </c>
      <c r="AK82" s="76" t="s">
        <v>74</v>
      </c>
      <c r="AL82" s="76" t="s">
        <v>74</v>
      </c>
      <c r="AM82" s="71">
        <f t="shared" si="7"/>
        <v>0</v>
      </c>
      <c r="AN82" s="71">
        <f>+K82+AC82-AH82</f>
        <v>105000000</v>
      </c>
      <c r="AO82" s="67" t="s">
        <v>66</v>
      </c>
      <c r="AP82" s="71">
        <v>70000000</v>
      </c>
      <c r="AQ82" s="68" t="s">
        <v>94</v>
      </c>
      <c r="AR82" s="70">
        <v>0</v>
      </c>
      <c r="AS82" s="79" t="s">
        <v>74</v>
      </c>
      <c r="AT82" s="135">
        <v>23140888</v>
      </c>
      <c r="AU82" s="82">
        <f t="shared" si="8"/>
        <v>81859112</v>
      </c>
      <c r="AV82" s="83">
        <f t="shared" si="9"/>
        <v>0.22038940952380953</v>
      </c>
      <c r="AW82" s="79" t="s">
        <v>74</v>
      </c>
      <c r="AX82" s="67" t="s">
        <v>95</v>
      </c>
      <c r="AY82" s="88" t="s">
        <v>5677</v>
      </c>
      <c r="AZ82" s="68" t="s">
        <v>66</v>
      </c>
      <c r="BA82" s="68" t="s">
        <v>239</v>
      </c>
    </row>
    <row r="83" spans="2:53" x14ac:dyDescent="0.25">
      <c r="B83" s="68">
        <v>2024</v>
      </c>
      <c r="C83" s="68">
        <v>891780111</v>
      </c>
      <c r="D83" s="69" t="s">
        <v>64</v>
      </c>
      <c r="E83" s="70" t="s">
        <v>5676</v>
      </c>
      <c r="F83" s="70" t="s">
        <v>5675</v>
      </c>
      <c r="G83" s="67">
        <v>0</v>
      </c>
      <c r="H83" s="67" t="s">
        <v>72</v>
      </c>
      <c r="I83" s="68" t="s">
        <v>65</v>
      </c>
      <c r="J83" s="88" t="s">
        <v>5674</v>
      </c>
      <c r="K83" s="70">
        <v>70000000</v>
      </c>
      <c r="L83" s="68" t="s">
        <v>67</v>
      </c>
      <c r="M83" s="88" t="s">
        <v>5673</v>
      </c>
      <c r="N83" s="73" t="s">
        <v>5672</v>
      </c>
      <c r="O83" s="75">
        <v>624</v>
      </c>
      <c r="P83" s="78">
        <v>45359</v>
      </c>
      <c r="Q83" s="70">
        <v>180000000</v>
      </c>
      <c r="R83" s="78">
        <v>45400</v>
      </c>
      <c r="S83" s="70">
        <v>70000000</v>
      </c>
      <c r="T83" s="67" t="s">
        <v>66</v>
      </c>
      <c r="U83" s="75">
        <v>85459497</v>
      </c>
      <c r="V83" s="88" t="s">
        <v>4616</v>
      </c>
      <c r="W83" s="250">
        <v>45400</v>
      </c>
      <c r="X83" s="78">
        <v>45400</v>
      </c>
      <c r="Y83" s="78" t="s">
        <v>74</v>
      </c>
      <c r="Z83" s="78">
        <v>45657</v>
      </c>
      <c r="AA83" s="71">
        <f t="shared" si="5"/>
        <v>257</v>
      </c>
      <c r="AB83" s="70">
        <v>1</v>
      </c>
      <c r="AC83" s="70">
        <v>35000000</v>
      </c>
      <c r="AD83" s="70">
        <v>0</v>
      </c>
      <c r="AE83" s="76" t="s">
        <v>74</v>
      </c>
      <c r="AF83" s="71">
        <f t="shared" si="6"/>
        <v>0</v>
      </c>
      <c r="AG83" s="70">
        <v>0</v>
      </c>
      <c r="AH83" s="70">
        <v>0</v>
      </c>
      <c r="AI83" s="76" t="s">
        <v>74</v>
      </c>
      <c r="AJ83" s="67">
        <v>0</v>
      </c>
      <c r="AK83" s="76" t="s">
        <v>74</v>
      </c>
      <c r="AL83" s="76" t="s">
        <v>74</v>
      </c>
      <c r="AM83" s="71">
        <f t="shared" si="7"/>
        <v>0</v>
      </c>
      <c r="AN83" s="71">
        <f>+K83+AC83-AH83</f>
        <v>105000000</v>
      </c>
      <c r="AO83" s="67" t="s">
        <v>66</v>
      </c>
      <c r="AP83" s="71">
        <v>70000000</v>
      </c>
      <c r="AQ83" s="68" t="s">
        <v>94</v>
      </c>
      <c r="AR83" s="70">
        <v>0</v>
      </c>
      <c r="AS83" s="79" t="s">
        <v>74</v>
      </c>
      <c r="AT83" s="135">
        <v>24678268</v>
      </c>
      <c r="AU83" s="82">
        <f t="shared" si="8"/>
        <v>80321732</v>
      </c>
      <c r="AV83" s="83">
        <f t="shared" si="9"/>
        <v>0.23503112380952382</v>
      </c>
      <c r="AW83" s="79" t="s">
        <v>74</v>
      </c>
      <c r="AX83" s="67" t="s">
        <v>95</v>
      </c>
      <c r="AY83" s="88" t="s">
        <v>5671</v>
      </c>
      <c r="AZ83" s="68" t="s">
        <v>66</v>
      </c>
      <c r="BA83" s="68" t="s">
        <v>239</v>
      </c>
    </row>
    <row r="84" spans="2:53" x14ac:dyDescent="0.25">
      <c r="B84" s="68">
        <v>2024</v>
      </c>
      <c r="C84" s="68">
        <v>891780111</v>
      </c>
      <c r="D84" s="69" t="s">
        <v>64</v>
      </c>
      <c r="E84" s="70" t="s">
        <v>5670</v>
      </c>
      <c r="F84" s="70" t="s">
        <v>5669</v>
      </c>
      <c r="G84" s="67">
        <v>0</v>
      </c>
      <c r="H84" s="67" t="s">
        <v>72</v>
      </c>
      <c r="I84" s="68" t="s">
        <v>65</v>
      </c>
      <c r="J84" s="88" t="s">
        <v>5668</v>
      </c>
      <c r="K84" s="70">
        <v>35000000</v>
      </c>
      <c r="L84" s="68" t="s">
        <v>67</v>
      </c>
      <c r="M84" s="88" t="s">
        <v>5667</v>
      </c>
      <c r="N84" s="73" t="s">
        <v>5666</v>
      </c>
      <c r="O84" s="75">
        <v>956</v>
      </c>
      <c r="P84" s="78">
        <v>45398</v>
      </c>
      <c r="Q84" s="70">
        <v>35000000</v>
      </c>
      <c r="R84" s="78">
        <v>45405</v>
      </c>
      <c r="S84" s="70">
        <v>35000000</v>
      </c>
      <c r="T84" s="67" t="s">
        <v>66</v>
      </c>
      <c r="U84" s="75">
        <v>85465146</v>
      </c>
      <c r="V84" s="88" t="s">
        <v>4340</v>
      </c>
      <c r="W84" s="250">
        <v>45405</v>
      </c>
      <c r="X84" s="250">
        <v>45405</v>
      </c>
      <c r="Y84" s="250">
        <v>45405</v>
      </c>
      <c r="Z84" s="250">
        <v>45409</v>
      </c>
      <c r="AA84" s="71">
        <f t="shared" si="5"/>
        <v>4</v>
      </c>
      <c r="AB84" s="70">
        <v>0</v>
      </c>
      <c r="AC84" s="70">
        <v>0</v>
      </c>
      <c r="AD84" s="70">
        <v>0</v>
      </c>
      <c r="AE84" s="76" t="s">
        <v>74</v>
      </c>
      <c r="AF84" s="71">
        <f t="shared" si="6"/>
        <v>0</v>
      </c>
      <c r="AG84" s="70">
        <v>0</v>
      </c>
      <c r="AH84" s="70">
        <v>0</v>
      </c>
      <c r="AI84" s="76" t="s">
        <v>74</v>
      </c>
      <c r="AJ84" s="67">
        <v>0</v>
      </c>
      <c r="AK84" s="76" t="s">
        <v>74</v>
      </c>
      <c r="AL84" s="76" t="s">
        <v>74</v>
      </c>
      <c r="AM84" s="71">
        <f t="shared" si="7"/>
        <v>0</v>
      </c>
      <c r="AN84" s="71">
        <f>+K84+AC84-AH84</f>
        <v>35000000</v>
      </c>
      <c r="AO84" s="67" t="s">
        <v>66</v>
      </c>
      <c r="AP84" s="71">
        <v>35000000</v>
      </c>
      <c r="AQ84" s="68" t="s">
        <v>94</v>
      </c>
      <c r="AR84" s="70">
        <v>0</v>
      </c>
      <c r="AS84" s="79" t="s">
        <v>74</v>
      </c>
      <c r="AT84" s="135">
        <v>34997059</v>
      </c>
      <c r="AU84" s="82">
        <f t="shared" si="8"/>
        <v>2941</v>
      </c>
      <c r="AV84" s="83">
        <f t="shared" si="9"/>
        <v>0.99991597142857147</v>
      </c>
      <c r="AW84" s="79" t="s">
        <v>74</v>
      </c>
      <c r="AX84" s="67" t="s">
        <v>80</v>
      </c>
      <c r="AY84" s="88" t="s">
        <v>5665</v>
      </c>
      <c r="AZ84" s="68" t="s">
        <v>66</v>
      </c>
      <c r="BA84" s="68" t="s">
        <v>239</v>
      </c>
    </row>
    <row r="85" spans="2:53" x14ac:dyDescent="0.25">
      <c r="B85" s="68">
        <v>2024</v>
      </c>
      <c r="C85" s="68">
        <v>891780111</v>
      </c>
      <c r="D85" s="69" t="s">
        <v>64</v>
      </c>
      <c r="E85" s="70" t="s">
        <v>5664</v>
      </c>
      <c r="F85" s="70" t="s">
        <v>5663</v>
      </c>
      <c r="G85" s="67">
        <v>0</v>
      </c>
      <c r="H85" s="67" t="s">
        <v>72</v>
      </c>
      <c r="I85" s="68" t="s">
        <v>65</v>
      </c>
      <c r="J85" s="88" t="s">
        <v>5662</v>
      </c>
      <c r="K85" s="70">
        <v>25000000</v>
      </c>
      <c r="L85" s="68" t="s">
        <v>67</v>
      </c>
      <c r="M85" s="88" t="s">
        <v>5661</v>
      </c>
      <c r="N85" s="73" t="s">
        <v>5660</v>
      </c>
      <c r="O85" s="75">
        <v>837</v>
      </c>
      <c r="P85" s="78">
        <v>45386</v>
      </c>
      <c r="Q85" s="70">
        <v>25000000</v>
      </c>
      <c r="R85" s="78">
        <v>45406</v>
      </c>
      <c r="S85" s="70">
        <v>25000000</v>
      </c>
      <c r="T85" s="67" t="s">
        <v>66</v>
      </c>
      <c r="U85" s="75">
        <v>7633815</v>
      </c>
      <c r="V85" s="88" t="s">
        <v>4500</v>
      </c>
      <c r="W85" s="250">
        <v>45406</v>
      </c>
      <c r="X85" s="250">
        <v>45408</v>
      </c>
      <c r="Y85" s="250">
        <v>45408</v>
      </c>
      <c r="Z85" s="250">
        <v>45415</v>
      </c>
      <c r="AA85" s="71">
        <f t="shared" si="5"/>
        <v>7</v>
      </c>
      <c r="AB85" s="70">
        <v>0</v>
      </c>
      <c r="AC85" s="70">
        <v>0</v>
      </c>
      <c r="AD85" s="70">
        <v>0</v>
      </c>
      <c r="AE85" s="76" t="s">
        <v>74</v>
      </c>
      <c r="AF85" s="71">
        <f t="shared" si="6"/>
        <v>0</v>
      </c>
      <c r="AG85" s="70">
        <v>0</v>
      </c>
      <c r="AH85" s="70">
        <v>0</v>
      </c>
      <c r="AI85" s="76" t="s">
        <v>74</v>
      </c>
      <c r="AJ85" s="67">
        <v>0</v>
      </c>
      <c r="AK85" s="76" t="s">
        <v>74</v>
      </c>
      <c r="AL85" s="76" t="s">
        <v>74</v>
      </c>
      <c r="AM85" s="71">
        <f t="shared" si="7"/>
        <v>0</v>
      </c>
      <c r="AN85" s="71">
        <f>+K85+AC85-AH85</f>
        <v>25000000</v>
      </c>
      <c r="AO85" s="67" t="s">
        <v>66</v>
      </c>
      <c r="AP85" s="71">
        <v>25000000</v>
      </c>
      <c r="AQ85" s="68" t="s">
        <v>94</v>
      </c>
      <c r="AR85" s="70">
        <v>0</v>
      </c>
      <c r="AS85" s="79" t="s">
        <v>74</v>
      </c>
      <c r="AT85" s="135"/>
      <c r="AU85" s="82">
        <f t="shared" si="8"/>
        <v>25000000</v>
      </c>
      <c r="AV85" s="83">
        <f t="shared" si="9"/>
        <v>0</v>
      </c>
      <c r="AW85" s="79" t="s">
        <v>74</v>
      </c>
      <c r="AX85" s="67" t="s">
        <v>80</v>
      </c>
      <c r="AY85" s="88" t="s">
        <v>5659</v>
      </c>
      <c r="AZ85" s="68" t="s">
        <v>66</v>
      </c>
      <c r="BA85" s="68" t="s">
        <v>239</v>
      </c>
    </row>
    <row r="86" spans="2:53" x14ac:dyDescent="0.25">
      <c r="B86" s="68">
        <v>2024</v>
      </c>
      <c r="C86" s="68">
        <v>891780111</v>
      </c>
      <c r="D86" s="69" t="s">
        <v>64</v>
      </c>
      <c r="E86" s="70" t="s">
        <v>5658</v>
      </c>
      <c r="F86" s="70" t="s">
        <v>5657</v>
      </c>
      <c r="G86" s="67">
        <v>0</v>
      </c>
      <c r="H86" s="67" t="s">
        <v>72</v>
      </c>
      <c r="I86" s="68" t="s">
        <v>65</v>
      </c>
      <c r="J86" s="88" t="s">
        <v>5656</v>
      </c>
      <c r="K86" s="70">
        <v>69567341</v>
      </c>
      <c r="L86" s="68" t="s">
        <v>67</v>
      </c>
      <c r="M86" s="88" t="s">
        <v>5655</v>
      </c>
      <c r="N86" s="73" t="s">
        <v>5654</v>
      </c>
      <c r="O86" s="75">
        <v>866</v>
      </c>
      <c r="P86" s="78">
        <v>45390</v>
      </c>
      <c r="Q86" s="70">
        <v>69567341</v>
      </c>
      <c r="R86" s="78">
        <v>45407</v>
      </c>
      <c r="S86" s="70">
        <v>69567341</v>
      </c>
      <c r="T86" s="67" t="s">
        <v>66</v>
      </c>
      <c r="U86" s="75">
        <v>85473390</v>
      </c>
      <c r="V86" s="88" t="s">
        <v>5635</v>
      </c>
      <c r="W86" s="250">
        <v>45407</v>
      </c>
      <c r="X86" s="78">
        <v>45414</v>
      </c>
      <c r="Y86" s="78">
        <v>45414</v>
      </c>
      <c r="Z86" s="78">
        <v>45503</v>
      </c>
      <c r="AA86" s="71">
        <f t="shared" si="5"/>
        <v>89</v>
      </c>
      <c r="AB86" s="70">
        <v>0</v>
      </c>
      <c r="AC86" s="70">
        <v>0</v>
      </c>
      <c r="AD86" s="70">
        <v>0</v>
      </c>
      <c r="AE86" s="76" t="s">
        <v>74</v>
      </c>
      <c r="AF86" s="71">
        <f t="shared" si="6"/>
        <v>0</v>
      </c>
      <c r="AG86" s="70">
        <v>0</v>
      </c>
      <c r="AH86" s="70">
        <v>0</v>
      </c>
      <c r="AI86" s="76" t="s">
        <v>74</v>
      </c>
      <c r="AJ86" s="67">
        <v>0</v>
      </c>
      <c r="AK86" s="76" t="s">
        <v>74</v>
      </c>
      <c r="AL86" s="76" t="s">
        <v>74</v>
      </c>
      <c r="AM86" s="71">
        <f t="shared" si="7"/>
        <v>0</v>
      </c>
      <c r="AN86" s="71">
        <f>+K86+AC86-AH86</f>
        <v>69567341</v>
      </c>
      <c r="AO86" s="67" t="s">
        <v>66</v>
      </c>
      <c r="AP86" s="71">
        <v>69567341</v>
      </c>
      <c r="AQ86" s="68" t="s">
        <v>94</v>
      </c>
      <c r="AR86" s="70">
        <v>0</v>
      </c>
      <c r="AS86" s="79" t="s">
        <v>74</v>
      </c>
      <c r="AT86" s="135">
        <v>0</v>
      </c>
      <c r="AU86" s="82">
        <f t="shared" si="8"/>
        <v>69567341</v>
      </c>
      <c r="AV86" s="83">
        <f t="shared" si="9"/>
        <v>0</v>
      </c>
      <c r="AW86" s="79" t="s">
        <v>74</v>
      </c>
      <c r="AX86" s="67" t="s">
        <v>95</v>
      </c>
      <c r="AY86" s="88" t="s">
        <v>5653</v>
      </c>
      <c r="AZ86" s="68" t="s">
        <v>66</v>
      </c>
      <c r="BA86" s="68" t="s">
        <v>239</v>
      </c>
    </row>
    <row r="87" spans="2:53" x14ac:dyDescent="0.25">
      <c r="B87" s="68">
        <v>2024</v>
      </c>
      <c r="C87" s="68">
        <v>891780111</v>
      </c>
      <c r="D87" s="69" t="s">
        <v>64</v>
      </c>
      <c r="E87" s="70" t="s">
        <v>5652</v>
      </c>
      <c r="F87" s="70" t="s">
        <v>5651</v>
      </c>
      <c r="G87" s="67">
        <v>0</v>
      </c>
      <c r="H87" s="67" t="s">
        <v>72</v>
      </c>
      <c r="I87" s="68" t="s">
        <v>65</v>
      </c>
      <c r="J87" s="88" t="s">
        <v>5650</v>
      </c>
      <c r="K87" s="70">
        <v>23500000</v>
      </c>
      <c r="L87" s="68" t="s">
        <v>67</v>
      </c>
      <c r="M87" s="88" t="s">
        <v>5649</v>
      </c>
      <c r="N87" s="73" t="s">
        <v>5648</v>
      </c>
      <c r="O87" s="75">
        <v>915</v>
      </c>
      <c r="P87" s="78">
        <v>45393</v>
      </c>
      <c r="Q87" s="70">
        <v>23500000</v>
      </c>
      <c r="R87" s="78">
        <v>45408</v>
      </c>
      <c r="S87" s="70">
        <v>23500000</v>
      </c>
      <c r="T87" s="67" t="s">
        <v>66</v>
      </c>
      <c r="U87" s="75">
        <v>85465146</v>
      </c>
      <c r="V87" s="88" t="s">
        <v>4340</v>
      </c>
      <c r="W87" s="250">
        <v>45408</v>
      </c>
      <c r="X87" s="78">
        <v>45418</v>
      </c>
      <c r="Y87" s="78">
        <v>45418</v>
      </c>
      <c r="Z87" s="78">
        <v>45427</v>
      </c>
      <c r="AA87" s="71">
        <f t="shared" si="5"/>
        <v>9</v>
      </c>
      <c r="AB87" s="70">
        <v>0</v>
      </c>
      <c r="AC87" s="70">
        <v>0</v>
      </c>
      <c r="AD87" s="70">
        <v>0</v>
      </c>
      <c r="AE87" s="76" t="s">
        <v>74</v>
      </c>
      <c r="AF87" s="71">
        <f t="shared" si="6"/>
        <v>0</v>
      </c>
      <c r="AG87" s="70">
        <v>0</v>
      </c>
      <c r="AH87" s="70">
        <v>0</v>
      </c>
      <c r="AI87" s="76" t="s">
        <v>74</v>
      </c>
      <c r="AJ87" s="67">
        <v>0</v>
      </c>
      <c r="AK87" s="76" t="s">
        <v>74</v>
      </c>
      <c r="AL87" s="76" t="s">
        <v>74</v>
      </c>
      <c r="AM87" s="71">
        <f t="shared" si="7"/>
        <v>0</v>
      </c>
      <c r="AN87" s="71">
        <f>+K87+AC87-AH87</f>
        <v>23500000</v>
      </c>
      <c r="AO87" s="67" t="s">
        <v>66</v>
      </c>
      <c r="AP87" s="71">
        <v>23500000</v>
      </c>
      <c r="AQ87" s="68" t="s">
        <v>66</v>
      </c>
      <c r="AR87" s="70">
        <v>11750000</v>
      </c>
      <c r="AS87" s="79" t="s">
        <v>74</v>
      </c>
      <c r="AT87" s="135">
        <v>23500000</v>
      </c>
      <c r="AU87" s="82">
        <f t="shared" si="8"/>
        <v>0</v>
      </c>
      <c r="AV87" s="83">
        <f t="shared" si="9"/>
        <v>1</v>
      </c>
      <c r="AW87" s="79" t="s">
        <v>74</v>
      </c>
      <c r="AX87" s="67" t="s">
        <v>95</v>
      </c>
      <c r="AY87" s="88" t="s">
        <v>5647</v>
      </c>
      <c r="AZ87" s="68" t="s">
        <v>66</v>
      </c>
      <c r="BA87" s="68" t="s">
        <v>239</v>
      </c>
    </row>
    <row r="88" spans="2:53" x14ac:dyDescent="0.25">
      <c r="B88" s="68">
        <v>2024</v>
      </c>
      <c r="C88" s="68">
        <v>891780111</v>
      </c>
      <c r="D88" s="69" t="s">
        <v>64</v>
      </c>
      <c r="E88" s="70" t="s">
        <v>5646</v>
      </c>
      <c r="F88" s="70" t="s">
        <v>5645</v>
      </c>
      <c r="G88" s="67">
        <v>0</v>
      </c>
      <c r="H88" s="67" t="s">
        <v>72</v>
      </c>
      <c r="I88" s="68" t="s">
        <v>65</v>
      </c>
      <c r="J88" s="88" t="s">
        <v>5644</v>
      </c>
      <c r="K88" s="70">
        <v>26644100</v>
      </c>
      <c r="L88" s="68" t="s">
        <v>67</v>
      </c>
      <c r="M88" s="88" t="s">
        <v>5643</v>
      </c>
      <c r="N88" s="73" t="s">
        <v>5642</v>
      </c>
      <c r="O88" s="75">
        <v>903</v>
      </c>
      <c r="P88" s="78">
        <v>45392</v>
      </c>
      <c r="Q88" s="70">
        <v>26644100</v>
      </c>
      <c r="R88" s="78">
        <v>45412</v>
      </c>
      <c r="S88" s="70">
        <v>26644100</v>
      </c>
      <c r="T88" s="67" t="s">
        <v>66</v>
      </c>
      <c r="U88" s="75">
        <v>85473390</v>
      </c>
      <c r="V88" s="88" t="s">
        <v>5635</v>
      </c>
      <c r="W88" s="250">
        <v>45412</v>
      </c>
      <c r="X88" s="78">
        <v>45421</v>
      </c>
      <c r="Y88" s="78">
        <v>45421</v>
      </c>
      <c r="Z88" s="78">
        <v>45467</v>
      </c>
      <c r="AA88" s="71">
        <f t="shared" si="5"/>
        <v>46</v>
      </c>
      <c r="AB88" s="70">
        <v>0</v>
      </c>
      <c r="AC88" s="70">
        <v>0</v>
      </c>
      <c r="AD88" s="70">
        <v>0</v>
      </c>
      <c r="AE88" s="76" t="s">
        <v>74</v>
      </c>
      <c r="AF88" s="71">
        <f t="shared" si="6"/>
        <v>0</v>
      </c>
      <c r="AG88" s="70">
        <v>0</v>
      </c>
      <c r="AH88" s="70">
        <v>0</v>
      </c>
      <c r="AI88" s="76" t="s">
        <v>74</v>
      </c>
      <c r="AJ88" s="67">
        <v>0</v>
      </c>
      <c r="AK88" s="76" t="s">
        <v>74</v>
      </c>
      <c r="AL88" s="76" t="s">
        <v>74</v>
      </c>
      <c r="AM88" s="71">
        <f t="shared" si="7"/>
        <v>0</v>
      </c>
      <c r="AN88" s="71">
        <f>+K88+AC88-AH88</f>
        <v>26644100</v>
      </c>
      <c r="AO88" s="67" t="s">
        <v>66</v>
      </c>
      <c r="AP88" s="71">
        <v>26644100</v>
      </c>
      <c r="AQ88" s="68" t="s">
        <v>94</v>
      </c>
      <c r="AR88" s="70">
        <v>0</v>
      </c>
      <c r="AS88" s="79" t="s">
        <v>74</v>
      </c>
      <c r="AT88" s="135">
        <v>0</v>
      </c>
      <c r="AU88" s="82">
        <f t="shared" si="8"/>
        <v>26644100</v>
      </c>
      <c r="AV88" s="83">
        <f t="shared" si="9"/>
        <v>0</v>
      </c>
      <c r="AW88" s="79" t="s">
        <v>74</v>
      </c>
      <c r="AX88" s="67" t="s">
        <v>95</v>
      </c>
      <c r="AY88" s="88" t="s">
        <v>5641</v>
      </c>
      <c r="AZ88" s="68" t="s">
        <v>66</v>
      </c>
      <c r="BA88" s="68" t="s">
        <v>239</v>
      </c>
    </row>
    <row r="89" spans="2:53" x14ac:dyDescent="0.25">
      <c r="B89" s="68">
        <v>2024</v>
      </c>
      <c r="C89" s="68">
        <v>891780111</v>
      </c>
      <c r="D89" s="69" t="s">
        <v>64</v>
      </c>
      <c r="E89" s="70" t="s">
        <v>5640</v>
      </c>
      <c r="F89" s="70" t="s">
        <v>5639</v>
      </c>
      <c r="G89" s="67">
        <v>0</v>
      </c>
      <c r="H89" s="67" t="s">
        <v>72</v>
      </c>
      <c r="I89" s="68" t="s">
        <v>65</v>
      </c>
      <c r="J89" s="88" t="s">
        <v>5638</v>
      </c>
      <c r="K89" s="70">
        <v>136534888</v>
      </c>
      <c r="L89" s="68" t="s">
        <v>67</v>
      </c>
      <c r="M89" s="88" t="s">
        <v>5637</v>
      </c>
      <c r="N89" s="73" t="s">
        <v>5636</v>
      </c>
      <c r="O89" s="75">
        <v>906</v>
      </c>
      <c r="P89" s="78">
        <v>45392</v>
      </c>
      <c r="Q89" s="70">
        <v>136534888</v>
      </c>
      <c r="R89" s="78">
        <v>45412</v>
      </c>
      <c r="S89" s="70">
        <v>136534888</v>
      </c>
      <c r="T89" s="67" t="s">
        <v>66</v>
      </c>
      <c r="U89" s="75">
        <v>85473390</v>
      </c>
      <c r="V89" s="88" t="s">
        <v>5635</v>
      </c>
      <c r="W89" s="250">
        <v>45412</v>
      </c>
      <c r="X89" s="78">
        <v>45414</v>
      </c>
      <c r="Y89" s="78">
        <v>45414</v>
      </c>
      <c r="Z89" s="78">
        <v>45460</v>
      </c>
      <c r="AA89" s="71">
        <f t="shared" si="5"/>
        <v>46</v>
      </c>
      <c r="AB89" s="70">
        <v>0</v>
      </c>
      <c r="AC89" s="70">
        <v>0</v>
      </c>
      <c r="AD89" s="70">
        <v>0</v>
      </c>
      <c r="AE89" s="76" t="s">
        <v>74</v>
      </c>
      <c r="AF89" s="71">
        <f t="shared" si="6"/>
        <v>0</v>
      </c>
      <c r="AG89" s="70">
        <v>0</v>
      </c>
      <c r="AH89" s="70">
        <v>0</v>
      </c>
      <c r="AI89" s="76" t="s">
        <v>74</v>
      </c>
      <c r="AJ89" s="67">
        <v>0</v>
      </c>
      <c r="AK89" s="76" t="s">
        <v>74</v>
      </c>
      <c r="AL89" s="76" t="s">
        <v>74</v>
      </c>
      <c r="AM89" s="71">
        <f t="shared" si="7"/>
        <v>0</v>
      </c>
      <c r="AN89" s="71">
        <f>+K89+AC89-AH89</f>
        <v>136534888</v>
      </c>
      <c r="AO89" s="67" t="s">
        <v>66</v>
      </c>
      <c r="AP89" s="71">
        <v>136534888</v>
      </c>
      <c r="AQ89" s="68" t="s">
        <v>94</v>
      </c>
      <c r="AR89" s="70">
        <v>0</v>
      </c>
      <c r="AS89" s="79" t="s">
        <v>74</v>
      </c>
      <c r="AT89" s="135">
        <v>136534888</v>
      </c>
      <c r="AU89" s="82">
        <f t="shared" si="8"/>
        <v>0</v>
      </c>
      <c r="AV89" s="83">
        <f t="shared" si="9"/>
        <v>1</v>
      </c>
      <c r="AW89" s="79" t="s">
        <v>74</v>
      </c>
      <c r="AX89" s="67" t="s">
        <v>95</v>
      </c>
      <c r="AY89" s="88" t="s">
        <v>5634</v>
      </c>
      <c r="AZ89" s="68" t="s">
        <v>66</v>
      </c>
      <c r="BA89" s="68" t="s">
        <v>239</v>
      </c>
    </row>
    <row r="90" spans="2:53" x14ac:dyDescent="0.25">
      <c r="B90" s="68">
        <v>2024</v>
      </c>
      <c r="C90" s="68">
        <v>891780111</v>
      </c>
      <c r="D90" s="69" t="s">
        <v>64</v>
      </c>
      <c r="E90" s="70" t="s">
        <v>5633</v>
      </c>
      <c r="F90" s="70" t="s">
        <v>5632</v>
      </c>
      <c r="G90" s="67">
        <v>0</v>
      </c>
      <c r="H90" s="67" t="s">
        <v>72</v>
      </c>
      <c r="I90" s="68" t="s">
        <v>65</v>
      </c>
      <c r="J90" s="88" t="s">
        <v>5631</v>
      </c>
      <c r="K90" s="70">
        <v>41698800</v>
      </c>
      <c r="L90" s="68" t="s">
        <v>67</v>
      </c>
      <c r="M90" s="88" t="s">
        <v>5630</v>
      </c>
      <c r="N90" s="73" t="s">
        <v>5629</v>
      </c>
      <c r="O90" s="75">
        <v>900</v>
      </c>
      <c r="P90" s="78">
        <v>45392</v>
      </c>
      <c r="Q90" s="70">
        <v>41698800</v>
      </c>
      <c r="R90" s="78">
        <v>45415</v>
      </c>
      <c r="S90" s="70">
        <v>41698800</v>
      </c>
      <c r="T90" s="67" t="s">
        <v>66</v>
      </c>
      <c r="U90" s="75">
        <v>85467461</v>
      </c>
      <c r="V90" s="88" t="s">
        <v>4379</v>
      </c>
      <c r="W90" s="250">
        <v>45415</v>
      </c>
      <c r="X90" s="78">
        <v>45415</v>
      </c>
      <c r="Y90" s="78" t="s">
        <v>74</v>
      </c>
      <c r="Z90" s="78">
        <v>45418</v>
      </c>
      <c r="AA90" s="71">
        <f t="shared" si="5"/>
        <v>3</v>
      </c>
      <c r="AB90" s="70">
        <v>0</v>
      </c>
      <c r="AC90" s="70">
        <v>0</v>
      </c>
      <c r="AD90" s="70">
        <v>0</v>
      </c>
      <c r="AE90" s="76" t="s">
        <v>74</v>
      </c>
      <c r="AF90" s="71">
        <f t="shared" si="6"/>
        <v>0</v>
      </c>
      <c r="AG90" s="70">
        <v>0</v>
      </c>
      <c r="AH90" s="70">
        <v>0</v>
      </c>
      <c r="AI90" s="76" t="s">
        <v>74</v>
      </c>
      <c r="AJ90" s="67">
        <v>0</v>
      </c>
      <c r="AK90" s="76" t="s">
        <v>74</v>
      </c>
      <c r="AL90" s="76" t="s">
        <v>74</v>
      </c>
      <c r="AM90" s="71">
        <f t="shared" si="7"/>
        <v>0</v>
      </c>
      <c r="AN90" s="71">
        <f>+K90+AC90-AH90</f>
        <v>41698800</v>
      </c>
      <c r="AO90" s="67" t="s">
        <v>66</v>
      </c>
      <c r="AP90" s="71">
        <v>41698800</v>
      </c>
      <c r="AQ90" s="68" t="s">
        <v>94</v>
      </c>
      <c r="AR90" s="70">
        <v>0</v>
      </c>
      <c r="AS90" s="79" t="s">
        <v>74</v>
      </c>
      <c r="AT90" s="135">
        <v>12509640</v>
      </c>
      <c r="AU90" s="82">
        <f t="shared" si="8"/>
        <v>29189160</v>
      </c>
      <c r="AV90" s="83">
        <f t="shared" si="9"/>
        <v>0.3</v>
      </c>
      <c r="AW90" s="79" t="s">
        <v>74</v>
      </c>
      <c r="AX90" s="67" t="s">
        <v>80</v>
      </c>
      <c r="AY90" s="88" t="s">
        <v>5628</v>
      </c>
      <c r="AZ90" s="68" t="s">
        <v>66</v>
      </c>
      <c r="BA90" s="68" t="s">
        <v>239</v>
      </c>
    </row>
    <row r="91" spans="2:53" x14ac:dyDescent="0.25">
      <c r="B91" s="68">
        <v>2024</v>
      </c>
      <c r="C91" s="68">
        <v>891780111</v>
      </c>
      <c r="D91" s="69" t="s">
        <v>64</v>
      </c>
      <c r="E91" s="70" t="s">
        <v>5627</v>
      </c>
      <c r="F91" s="70" t="s">
        <v>5626</v>
      </c>
      <c r="G91" s="67">
        <v>0</v>
      </c>
      <c r="H91" s="67" t="s">
        <v>72</v>
      </c>
      <c r="I91" s="68" t="s">
        <v>65</v>
      </c>
      <c r="J91" s="88" t="s">
        <v>5625</v>
      </c>
      <c r="K91" s="70">
        <v>5000000</v>
      </c>
      <c r="L91" s="68" t="s">
        <v>67</v>
      </c>
      <c r="M91" s="88" t="s">
        <v>5624</v>
      </c>
      <c r="N91" s="73" t="s">
        <v>5623</v>
      </c>
      <c r="O91" s="75">
        <v>633</v>
      </c>
      <c r="P91" s="78">
        <v>45362</v>
      </c>
      <c r="Q91" s="70">
        <v>60000000</v>
      </c>
      <c r="R91" s="78">
        <v>45415</v>
      </c>
      <c r="S91" s="70">
        <v>5000000</v>
      </c>
      <c r="T91" s="67" t="s">
        <v>66</v>
      </c>
      <c r="U91" s="75">
        <v>57444673</v>
      </c>
      <c r="V91" s="88" t="s">
        <v>4366</v>
      </c>
      <c r="W91" s="250">
        <v>45415</v>
      </c>
      <c r="X91" s="78">
        <v>45415</v>
      </c>
      <c r="Y91" s="78" t="s">
        <v>74</v>
      </c>
      <c r="Z91" s="78">
        <v>45657</v>
      </c>
      <c r="AA91" s="71">
        <f t="shared" si="5"/>
        <v>242</v>
      </c>
      <c r="AB91" s="70">
        <v>0</v>
      </c>
      <c r="AC91" s="70">
        <v>0</v>
      </c>
      <c r="AD91" s="70">
        <v>0</v>
      </c>
      <c r="AE91" s="76" t="s">
        <v>74</v>
      </c>
      <c r="AF91" s="71">
        <f t="shared" si="6"/>
        <v>0</v>
      </c>
      <c r="AG91" s="70">
        <v>0</v>
      </c>
      <c r="AH91" s="70">
        <v>0</v>
      </c>
      <c r="AI91" s="76" t="s">
        <v>74</v>
      </c>
      <c r="AJ91" s="67">
        <v>0</v>
      </c>
      <c r="AK91" s="76" t="s">
        <v>74</v>
      </c>
      <c r="AL91" s="76" t="s">
        <v>74</v>
      </c>
      <c r="AM91" s="71">
        <f t="shared" si="7"/>
        <v>0</v>
      </c>
      <c r="AN91" s="71">
        <f>+K91+AC91-AH91</f>
        <v>5000000</v>
      </c>
      <c r="AO91" s="67" t="s">
        <v>66</v>
      </c>
      <c r="AP91" s="71">
        <v>5000000</v>
      </c>
      <c r="AQ91" s="68" t="s">
        <v>94</v>
      </c>
      <c r="AR91" s="70">
        <v>0</v>
      </c>
      <c r="AS91" s="79" t="s">
        <v>74</v>
      </c>
      <c r="AT91" s="135">
        <v>0</v>
      </c>
      <c r="AU91" s="82">
        <f t="shared" si="8"/>
        <v>5000000</v>
      </c>
      <c r="AV91" s="83">
        <f t="shared" si="9"/>
        <v>0</v>
      </c>
      <c r="AW91" s="79" t="s">
        <v>74</v>
      </c>
      <c r="AX91" s="67" t="s">
        <v>95</v>
      </c>
      <c r="AY91" s="88" t="s">
        <v>5622</v>
      </c>
      <c r="AZ91" s="68" t="s">
        <v>66</v>
      </c>
      <c r="BA91" s="68" t="s">
        <v>239</v>
      </c>
    </row>
    <row r="92" spans="2:53" x14ac:dyDescent="0.25">
      <c r="B92" s="68">
        <v>2024</v>
      </c>
      <c r="C92" s="68">
        <v>891780111</v>
      </c>
      <c r="D92" s="69" t="s">
        <v>64</v>
      </c>
      <c r="E92" s="70" t="s">
        <v>5621</v>
      </c>
      <c r="F92" s="70" t="s">
        <v>5620</v>
      </c>
      <c r="G92" s="67">
        <v>0</v>
      </c>
      <c r="H92" s="67" t="s">
        <v>72</v>
      </c>
      <c r="I92" s="68" t="s">
        <v>65</v>
      </c>
      <c r="J92" s="88" t="s">
        <v>5619</v>
      </c>
      <c r="K92" s="70">
        <v>26412840</v>
      </c>
      <c r="L92" s="68" t="s">
        <v>67</v>
      </c>
      <c r="M92" s="88" t="s">
        <v>5618</v>
      </c>
      <c r="N92" s="73" t="s">
        <v>5617</v>
      </c>
      <c r="O92" s="75">
        <v>951</v>
      </c>
      <c r="P92" s="78">
        <v>45397</v>
      </c>
      <c r="Q92" s="70">
        <v>26412841</v>
      </c>
      <c r="R92" s="78">
        <v>45415</v>
      </c>
      <c r="S92" s="70">
        <v>26412840</v>
      </c>
      <c r="T92" s="67" t="s">
        <v>66</v>
      </c>
      <c r="U92" s="75">
        <v>85467461</v>
      </c>
      <c r="V92" s="88" t="s">
        <v>4379</v>
      </c>
      <c r="W92" s="250">
        <v>45415</v>
      </c>
      <c r="X92" s="78">
        <v>45418</v>
      </c>
      <c r="Y92" s="78">
        <v>45418</v>
      </c>
      <c r="Z92" s="78">
        <v>45657</v>
      </c>
      <c r="AA92" s="71">
        <f t="shared" si="5"/>
        <v>239</v>
      </c>
      <c r="AB92" s="70">
        <v>0</v>
      </c>
      <c r="AC92" s="70">
        <v>7473857</v>
      </c>
      <c r="AD92" s="70">
        <v>0</v>
      </c>
      <c r="AE92" s="76" t="s">
        <v>74</v>
      </c>
      <c r="AF92" s="71">
        <f t="shared" si="6"/>
        <v>0</v>
      </c>
      <c r="AG92" s="70">
        <v>0</v>
      </c>
      <c r="AH92" s="70">
        <v>0</v>
      </c>
      <c r="AI92" s="76" t="s">
        <v>74</v>
      </c>
      <c r="AJ92" s="67">
        <v>0</v>
      </c>
      <c r="AK92" s="76" t="s">
        <v>74</v>
      </c>
      <c r="AL92" s="76" t="s">
        <v>74</v>
      </c>
      <c r="AM92" s="71">
        <f t="shared" si="7"/>
        <v>0</v>
      </c>
      <c r="AN92" s="71">
        <f>+K92+AC92-AH92</f>
        <v>33886697</v>
      </c>
      <c r="AO92" s="67" t="s">
        <v>66</v>
      </c>
      <c r="AP92" s="71">
        <v>26412840</v>
      </c>
      <c r="AQ92" s="68" t="s">
        <v>94</v>
      </c>
      <c r="AR92" s="70">
        <v>0</v>
      </c>
      <c r="AS92" s="79" t="s">
        <v>74</v>
      </c>
      <c r="AT92" s="135">
        <v>16943348</v>
      </c>
      <c r="AU92" s="82">
        <f t="shared" si="8"/>
        <v>16943349</v>
      </c>
      <c r="AV92" s="83">
        <f t="shared" si="9"/>
        <v>0.49999998524494732</v>
      </c>
      <c r="AW92" s="79" t="s">
        <v>74</v>
      </c>
      <c r="AX92" s="67" t="s">
        <v>95</v>
      </c>
      <c r="AY92" s="88" t="s">
        <v>5616</v>
      </c>
      <c r="AZ92" s="68" t="s">
        <v>66</v>
      </c>
      <c r="BA92" s="68" t="s">
        <v>239</v>
      </c>
    </row>
    <row r="93" spans="2:53" x14ac:dyDescent="0.25">
      <c r="B93" s="68">
        <v>2024</v>
      </c>
      <c r="C93" s="68">
        <v>891780111</v>
      </c>
      <c r="D93" s="69" t="s">
        <v>64</v>
      </c>
      <c r="E93" s="70" t="s">
        <v>5615</v>
      </c>
      <c r="F93" s="70" t="s">
        <v>5614</v>
      </c>
      <c r="G93" s="67">
        <v>0</v>
      </c>
      <c r="H93" s="67" t="s">
        <v>72</v>
      </c>
      <c r="I93" s="68" t="s">
        <v>723</v>
      </c>
      <c r="J93" s="88" t="s">
        <v>5613</v>
      </c>
      <c r="K93" s="70">
        <v>127869070</v>
      </c>
      <c r="L93" s="68" t="s">
        <v>67</v>
      </c>
      <c r="M93" s="88" t="s">
        <v>5093</v>
      </c>
      <c r="N93" s="73" t="s">
        <v>5092</v>
      </c>
      <c r="O93" s="75">
        <v>1065</v>
      </c>
      <c r="P93" s="78">
        <v>45408</v>
      </c>
      <c r="Q93" s="70">
        <v>127869070</v>
      </c>
      <c r="R93" s="78">
        <v>45418</v>
      </c>
      <c r="S93" s="70">
        <v>127869070</v>
      </c>
      <c r="T93" s="67" t="s">
        <v>66</v>
      </c>
      <c r="U93" s="75">
        <v>85152695</v>
      </c>
      <c r="V93" s="88" t="s">
        <v>4398</v>
      </c>
      <c r="W93" s="250">
        <v>45418</v>
      </c>
      <c r="X93" s="78">
        <v>45418</v>
      </c>
      <c r="Y93" s="78">
        <v>45418</v>
      </c>
      <c r="Z93" s="78">
        <v>45422</v>
      </c>
      <c r="AA93" s="71">
        <f t="shared" si="5"/>
        <v>4</v>
      </c>
      <c r="AB93" s="70">
        <v>0</v>
      </c>
      <c r="AC93" s="70">
        <v>0</v>
      </c>
      <c r="AD93" s="70">
        <v>0</v>
      </c>
      <c r="AE93" s="76" t="s">
        <v>74</v>
      </c>
      <c r="AF93" s="71">
        <f t="shared" si="6"/>
        <v>0</v>
      </c>
      <c r="AG93" s="70">
        <v>0</v>
      </c>
      <c r="AH93" s="70">
        <v>0</v>
      </c>
      <c r="AI93" s="76" t="s">
        <v>74</v>
      </c>
      <c r="AJ93" s="67">
        <v>0</v>
      </c>
      <c r="AK93" s="76" t="s">
        <v>74</v>
      </c>
      <c r="AL93" s="76" t="s">
        <v>74</v>
      </c>
      <c r="AM93" s="71">
        <f t="shared" si="7"/>
        <v>0</v>
      </c>
      <c r="AN93" s="71">
        <f>+K93+AC93-AH93</f>
        <v>127869070</v>
      </c>
      <c r="AO93" s="67" t="s">
        <v>66</v>
      </c>
      <c r="AP93" s="71">
        <v>127869070</v>
      </c>
      <c r="AQ93" s="68" t="s">
        <v>66</v>
      </c>
      <c r="AR93" s="70">
        <v>63934535</v>
      </c>
      <c r="AS93" s="79" t="s">
        <v>74</v>
      </c>
      <c r="AT93" s="135">
        <v>127869070</v>
      </c>
      <c r="AU93" s="82">
        <f t="shared" si="8"/>
        <v>0</v>
      </c>
      <c r="AV93" s="83">
        <f t="shared" si="9"/>
        <v>1</v>
      </c>
      <c r="AW93" s="79" t="s">
        <v>74</v>
      </c>
      <c r="AX93" s="67" t="s">
        <v>80</v>
      </c>
      <c r="AY93" s="88" t="s">
        <v>5612</v>
      </c>
      <c r="AZ93" s="68" t="s">
        <v>66</v>
      </c>
      <c r="BA93" s="68" t="s">
        <v>239</v>
      </c>
    </row>
    <row r="94" spans="2:53" x14ac:dyDescent="0.25">
      <c r="B94" s="68">
        <v>2024</v>
      </c>
      <c r="C94" s="68">
        <v>891780111</v>
      </c>
      <c r="D94" s="69" t="s">
        <v>64</v>
      </c>
      <c r="E94" s="70" t="s">
        <v>5611</v>
      </c>
      <c r="F94" s="70" t="s">
        <v>5610</v>
      </c>
      <c r="G94" s="67">
        <v>0</v>
      </c>
      <c r="H94" s="67" t="s">
        <v>72</v>
      </c>
      <c r="I94" s="68" t="s">
        <v>65</v>
      </c>
      <c r="J94" s="88" t="s">
        <v>5609</v>
      </c>
      <c r="K94" s="70">
        <v>19373200</v>
      </c>
      <c r="L94" s="68" t="s">
        <v>67</v>
      </c>
      <c r="M94" s="88" t="s">
        <v>5608</v>
      </c>
      <c r="N94" s="73" t="s">
        <v>5607</v>
      </c>
      <c r="O94" s="75">
        <v>822</v>
      </c>
      <c r="P94" s="78">
        <v>45385</v>
      </c>
      <c r="Q94" s="70">
        <v>19373200</v>
      </c>
      <c r="R94" s="78">
        <v>45418</v>
      </c>
      <c r="S94" s="70">
        <v>19373200</v>
      </c>
      <c r="T94" s="67" t="s">
        <v>66</v>
      </c>
      <c r="U94" s="75">
        <v>85467461</v>
      </c>
      <c r="V94" s="88" t="s">
        <v>4379</v>
      </c>
      <c r="W94" s="250">
        <v>45418</v>
      </c>
      <c r="X94" s="78">
        <v>45420</v>
      </c>
      <c r="Y94" s="78">
        <v>45420</v>
      </c>
      <c r="Z94" s="78">
        <v>45657</v>
      </c>
      <c r="AA94" s="71">
        <f t="shared" si="5"/>
        <v>237</v>
      </c>
      <c r="AB94" s="70">
        <v>0</v>
      </c>
      <c r="AC94" s="70">
        <v>0</v>
      </c>
      <c r="AD94" s="70">
        <v>0</v>
      </c>
      <c r="AE94" s="76" t="s">
        <v>74</v>
      </c>
      <c r="AF94" s="71">
        <f t="shared" si="6"/>
        <v>0</v>
      </c>
      <c r="AG94" s="70">
        <v>0</v>
      </c>
      <c r="AH94" s="70">
        <v>0</v>
      </c>
      <c r="AI94" s="76" t="s">
        <v>74</v>
      </c>
      <c r="AJ94" s="67">
        <v>0</v>
      </c>
      <c r="AK94" s="76" t="s">
        <v>74</v>
      </c>
      <c r="AL94" s="76" t="s">
        <v>74</v>
      </c>
      <c r="AM94" s="71">
        <f t="shared" si="7"/>
        <v>0</v>
      </c>
      <c r="AN94" s="71">
        <f>+K94+AC94-AH94</f>
        <v>19373200</v>
      </c>
      <c r="AO94" s="67" t="s">
        <v>66</v>
      </c>
      <c r="AP94" s="71">
        <v>19373200</v>
      </c>
      <c r="AQ94" s="68" t="s">
        <v>66</v>
      </c>
      <c r="AR94" s="70">
        <v>7749280</v>
      </c>
      <c r="AS94" s="79" t="s">
        <v>74</v>
      </c>
      <c r="AT94" s="135">
        <v>0</v>
      </c>
      <c r="AU94" s="82">
        <f t="shared" si="8"/>
        <v>19373200</v>
      </c>
      <c r="AV94" s="83">
        <f t="shared" si="9"/>
        <v>0</v>
      </c>
      <c r="AW94" s="79" t="s">
        <v>74</v>
      </c>
      <c r="AX94" s="67" t="s">
        <v>95</v>
      </c>
      <c r="AY94" s="88" t="s">
        <v>5606</v>
      </c>
      <c r="AZ94" s="68" t="s">
        <v>66</v>
      </c>
      <c r="BA94" s="68" t="s">
        <v>239</v>
      </c>
    </row>
    <row r="95" spans="2:53" x14ac:dyDescent="0.25">
      <c r="B95" s="68">
        <v>2024</v>
      </c>
      <c r="C95" s="68">
        <v>891780111</v>
      </c>
      <c r="D95" s="69" t="s">
        <v>64</v>
      </c>
      <c r="E95" s="70" t="s">
        <v>5605</v>
      </c>
      <c r="F95" s="70" t="s">
        <v>5604</v>
      </c>
      <c r="G95" s="67">
        <v>0</v>
      </c>
      <c r="H95" s="67" t="s">
        <v>72</v>
      </c>
      <c r="I95" s="68" t="s">
        <v>65</v>
      </c>
      <c r="J95" s="88" t="s">
        <v>5603</v>
      </c>
      <c r="K95" s="70">
        <v>59981950</v>
      </c>
      <c r="L95" s="68" t="s">
        <v>67</v>
      </c>
      <c r="M95" s="88" t="s">
        <v>5602</v>
      </c>
      <c r="N95" s="73" t="s">
        <v>5601</v>
      </c>
      <c r="O95" s="75">
        <v>969</v>
      </c>
      <c r="P95" s="78">
        <v>45399</v>
      </c>
      <c r="Q95" s="70">
        <v>59981950</v>
      </c>
      <c r="R95" s="78">
        <v>45419</v>
      </c>
      <c r="S95" s="70">
        <v>59981950</v>
      </c>
      <c r="T95" s="67" t="s">
        <v>66</v>
      </c>
      <c r="U95" s="75">
        <v>85467461</v>
      </c>
      <c r="V95" s="88" t="s">
        <v>4379</v>
      </c>
      <c r="W95" s="250">
        <v>45419</v>
      </c>
      <c r="X95" s="78">
        <v>45427</v>
      </c>
      <c r="Y95" s="78">
        <v>45419</v>
      </c>
      <c r="Z95" s="78">
        <v>45470</v>
      </c>
      <c r="AA95" s="71">
        <f t="shared" si="5"/>
        <v>51</v>
      </c>
      <c r="AB95" s="70">
        <v>0</v>
      </c>
      <c r="AC95" s="70">
        <v>0</v>
      </c>
      <c r="AD95" s="70">
        <v>0</v>
      </c>
      <c r="AE95" s="76" t="s">
        <v>74</v>
      </c>
      <c r="AF95" s="71">
        <f t="shared" si="6"/>
        <v>0</v>
      </c>
      <c r="AG95" s="70">
        <v>0</v>
      </c>
      <c r="AH95" s="70">
        <v>0</v>
      </c>
      <c r="AI95" s="76" t="s">
        <v>74</v>
      </c>
      <c r="AJ95" s="67">
        <v>0</v>
      </c>
      <c r="AK95" s="76" t="s">
        <v>74</v>
      </c>
      <c r="AL95" s="76" t="s">
        <v>74</v>
      </c>
      <c r="AM95" s="71">
        <f t="shared" si="7"/>
        <v>0</v>
      </c>
      <c r="AN95" s="71">
        <f>+K95+AC95-AH95</f>
        <v>59981950</v>
      </c>
      <c r="AO95" s="67" t="s">
        <v>66</v>
      </c>
      <c r="AP95" s="71">
        <v>59981950</v>
      </c>
      <c r="AQ95" s="68" t="s">
        <v>66</v>
      </c>
      <c r="AR95" s="70">
        <v>17994585</v>
      </c>
      <c r="AS95" s="79" t="s">
        <v>74</v>
      </c>
      <c r="AT95" s="135">
        <v>59981950</v>
      </c>
      <c r="AU95" s="82">
        <f t="shared" si="8"/>
        <v>0</v>
      </c>
      <c r="AV95" s="83">
        <f t="shared" si="9"/>
        <v>1</v>
      </c>
      <c r="AW95" s="79" t="s">
        <v>74</v>
      </c>
      <c r="AX95" s="67" t="s">
        <v>95</v>
      </c>
      <c r="AY95" s="88" t="s">
        <v>5600</v>
      </c>
      <c r="AZ95" s="68" t="s">
        <v>66</v>
      </c>
      <c r="BA95" s="68" t="s">
        <v>239</v>
      </c>
    </row>
    <row r="96" spans="2:53" x14ac:dyDescent="0.25">
      <c r="B96" s="68">
        <v>2024</v>
      </c>
      <c r="C96" s="68">
        <v>891780111</v>
      </c>
      <c r="D96" s="69" t="s">
        <v>64</v>
      </c>
      <c r="E96" s="70" t="s">
        <v>5599</v>
      </c>
      <c r="F96" s="70" t="s">
        <v>5598</v>
      </c>
      <c r="G96" s="67">
        <v>0</v>
      </c>
      <c r="H96" s="67" t="s">
        <v>72</v>
      </c>
      <c r="I96" s="68" t="s">
        <v>65</v>
      </c>
      <c r="J96" s="88" t="s">
        <v>5597</v>
      </c>
      <c r="K96" s="70">
        <v>25000000</v>
      </c>
      <c r="L96" s="68" t="s">
        <v>67</v>
      </c>
      <c r="M96" s="88" t="s">
        <v>5596</v>
      </c>
      <c r="N96" s="73" t="s">
        <v>5595</v>
      </c>
      <c r="O96" s="75">
        <v>633</v>
      </c>
      <c r="P96" s="78">
        <v>45362</v>
      </c>
      <c r="Q96" s="70">
        <v>60000000</v>
      </c>
      <c r="R96" s="78">
        <v>45419</v>
      </c>
      <c r="S96" s="70">
        <v>25000000</v>
      </c>
      <c r="T96" s="67" t="s">
        <v>66</v>
      </c>
      <c r="U96" s="75">
        <v>57444673</v>
      </c>
      <c r="V96" s="88" t="s">
        <v>4366</v>
      </c>
      <c r="W96" s="250">
        <v>45419</v>
      </c>
      <c r="X96" s="78">
        <v>45419</v>
      </c>
      <c r="Y96" s="78" t="s">
        <v>74</v>
      </c>
      <c r="Z96" s="78">
        <v>45657</v>
      </c>
      <c r="AA96" s="71">
        <f t="shared" si="5"/>
        <v>238</v>
      </c>
      <c r="AB96" s="70">
        <v>0</v>
      </c>
      <c r="AC96" s="70">
        <v>0</v>
      </c>
      <c r="AD96" s="70">
        <v>0</v>
      </c>
      <c r="AE96" s="76" t="s">
        <v>74</v>
      </c>
      <c r="AF96" s="71">
        <f t="shared" si="6"/>
        <v>0</v>
      </c>
      <c r="AG96" s="70">
        <v>0</v>
      </c>
      <c r="AH96" s="70">
        <v>0</v>
      </c>
      <c r="AI96" s="76" t="s">
        <v>74</v>
      </c>
      <c r="AJ96" s="67">
        <v>0</v>
      </c>
      <c r="AK96" s="76" t="s">
        <v>74</v>
      </c>
      <c r="AL96" s="76" t="s">
        <v>74</v>
      </c>
      <c r="AM96" s="71">
        <f t="shared" si="7"/>
        <v>0</v>
      </c>
      <c r="AN96" s="71">
        <f>+K96+AC96-AH96</f>
        <v>25000000</v>
      </c>
      <c r="AO96" s="67" t="s">
        <v>66</v>
      </c>
      <c r="AP96" s="71">
        <v>25000000</v>
      </c>
      <c r="AQ96" s="68" t="s">
        <v>94</v>
      </c>
      <c r="AR96" s="70">
        <v>0</v>
      </c>
      <c r="AS96" s="79" t="s">
        <v>74</v>
      </c>
      <c r="AT96" s="135">
        <v>0</v>
      </c>
      <c r="AU96" s="82">
        <f t="shared" si="8"/>
        <v>25000000</v>
      </c>
      <c r="AV96" s="83">
        <f t="shared" si="9"/>
        <v>0</v>
      </c>
      <c r="AW96" s="79" t="s">
        <v>74</v>
      </c>
      <c r="AX96" s="67" t="s">
        <v>95</v>
      </c>
      <c r="AY96" s="88" t="s">
        <v>5594</v>
      </c>
      <c r="AZ96" s="68" t="s">
        <v>66</v>
      </c>
      <c r="BA96" s="68" t="s">
        <v>239</v>
      </c>
    </row>
    <row r="97" spans="2:53" x14ac:dyDescent="0.25">
      <c r="B97" s="68">
        <v>2024</v>
      </c>
      <c r="C97" s="68">
        <v>891780111</v>
      </c>
      <c r="D97" s="69" t="s">
        <v>64</v>
      </c>
      <c r="E97" s="70" t="s">
        <v>5593</v>
      </c>
      <c r="F97" s="70" t="s">
        <v>5592</v>
      </c>
      <c r="G97" s="67">
        <v>0</v>
      </c>
      <c r="H97" s="67" t="s">
        <v>72</v>
      </c>
      <c r="I97" s="68" t="s">
        <v>65</v>
      </c>
      <c r="J97" s="88" t="s">
        <v>5591</v>
      </c>
      <c r="K97" s="70">
        <v>93000000</v>
      </c>
      <c r="L97" s="68" t="s">
        <v>67</v>
      </c>
      <c r="M97" s="88" t="s">
        <v>5590</v>
      </c>
      <c r="N97" s="73" t="s">
        <v>5589</v>
      </c>
      <c r="O97" s="75">
        <v>1128</v>
      </c>
      <c r="P97" s="78">
        <v>45418</v>
      </c>
      <c r="Q97" s="70">
        <v>93000000</v>
      </c>
      <c r="R97" s="78">
        <v>45422</v>
      </c>
      <c r="S97" s="70">
        <v>93000000</v>
      </c>
      <c r="T97" s="67" t="s">
        <v>66</v>
      </c>
      <c r="U97" s="75">
        <v>7633815</v>
      </c>
      <c r="V97" s="88" t="s">
        <v>4500</v>
      </c>
      <c r="W97" s="250">
        <v>45422</v>
      </c>
      <c r="X97" s="78">
        <v>45422</v>
      </c>
      <c r="Y97" s="78">
        <v>45422</v>
      </c>
      <c r="Z97" s="78">
        <v>45429</v>
      </c>
      <c r="AA97" s="71">
        <f t="shared" si="5"/>
        <v>7</v>
      </c>
      <c r="AB97" s="70">
        <v>0</v>
      </c>
      <c r="AC97" s="70">
        <v>0</v>
      </c>
      <c r="AD97" s="70">
        <v>0</v>
      </c>
      <c r="AE97" s="76" t="s">
        <v>74</v>
      </c>
      <c r="AF97" s="71">
        <f t="shared" si="6"/>
        <v>0</v>
      </c>
      <c r="AG97" s="70">
        <v>0</v>
      </c>
      <c r="AH97" s="70">
        <v>0</v>
      </c>
      <c r="AI97" s="76" t="s">
        <v>74</v>
      </c>
      <c r="AJ97" s="67">
        <v>0</v>
      </c>
      <c r="AK97" s="76" t="s">
        <v>74</v>
      </c>
      <c r="AL97" s="76" t="s">
        <v>74</v>
      </c>
      <c r="AM97" s="71">
        <f t="shared" si="7"/>
        <v>0</v>
      </c>
      <c r="AN97" s="71">
        <f>+K97+AC97-AH97</f>
        <v>93000000</v>
      </c>
      <c r="AO97" s="67" t="s">
        <v>66</v>
      </c>
      <c r="AP97" s="71">
        <v>93000000</v>
      </c>
      <c r="AQ97" s="68" t="s">
        <v>94</v>
      </c>
      <c r="AR97" s="70">
        <v>0</v>
      </c>
      <c r="AS97" s="79" t="s">
        <v>74</v>
      </c>
      <c r="AT97" s="135">
        <v>0</v>
      </c>
      <c r="AU97" s="82">
        <f t="shared" si="8"/>
        <v>93000000</v>
      </c>
      <c r="AV97" s="83">
        <f t="shared" si="9"/>
        <v>0</v>
      </c>
      <c r="AW97" s="79" t="s">
        <v>74</v>
      </c>
      <c r="AX97" s="67" t="s">
        <v>80</v>
      </c>
      <c r="AY97" s="88" t="s">
        <v>5588</v>
      </c>
      <c r="AZ97" s="68" t="s">
        <v>66</v>
      </c>
      <c r="BA97" s="68" t="s">
        <v>239</v>
      </c>
    </row>
    <row r="98" spans="2:53" x14ac:dyDescent="0.25">
      <c r="B98" s="68">
        <v>2024</v>
      </c>
      <c r="C98" s="68">
        <v>891780111</v>
      </c>
      <c r="D98" s="69" t="s">
        <v>64</v>
      </c>
      <c r="E98" s="70" t="s">
        <v>5587</v>
      </c>
      <c r="F98" s="70" t="s">
        <v>5586</v>
      </c>
      <c r="G98" s="67">
        <v>0</v>
      </c>
      <c r="H98" s="67" t="s">
        <v>72</v>
      </c>
      <c r="I98" s="68" t="s">
        <v>65</v>
      </c>
      <c r="J98" s="88" t="s">
        <v>5585</v>
      </c>
      <c r="K98" s="70">
        <v>11300000</v>
      </c>
      <c r="L98" s="68" t="s">
        <v>67</v>
      </c>
      <c r="M98" s="88" t="s">
        <v>5584</v>
      </c>
      <c r="N98" s="73" t="s">
        <v>5583</v>
      </c>
      <c r="O98" s="75">
        <v>1149</v>
      </c>
      <c r="P98" s="78">
        <v>45420</v>
      </c>
      <c r="Q98" s="70">
        <v>11300000</v>
      </c>
      <c r="R98" s="78">
        <v>45428</v>
      </c>
      <c r="S98" s="70">
        <v>11300000</v>
      </c>
      <c r="T98" s="67" t="s">
        <v>66</v>
      </c>
      <c r="U98" s="75">
        <v>85465146</v>
      </c>
      <c r="V98" s="88" t="s">
        <v>4340</v>
      </c>
      <c r="W98" s="250">
        <v>45428</v>
      </c>
      <c r="X98" s="78">
        <v>45428</v>
      </c>
      <c r="Y98" s="78" t="s">
        <v>74</v>
      </c>
      <c r="Z98" s="78">
        <v>45441</v>
      </c>
      <c r="AA98" s="71">
        <f t="shared" si="5"/>
        <v>13</v>
      </c>
      <c r="AB98" s="70">
        <v>0</v>
      </c>
      <c r="AC98" s="70">
        <v>0</v>
      </c>
      <c r="AD98" s="70">
        <v>0</v>
      </c>
      <c r="AE98" s="76" t="s">
        <v>74</v>
      </c>
      <c r="AF98" s="71">
        <f t="shared" si="6"/>
        <v>0</v>
      </c>
      <c r="AG98" s="70">
        <v>0</v>
      </c>
      <c r="AH98" s="70">
        <v>0</v>
      </c>
      <c r="AI98" s="76" t="s">
        <v>74</v>
      </c>
      <c r="AJ98" s="67">
        <v>0</v>
      </c>
      <c r="AK98" s="76" t="s">
        <v>74</v>
      </c>
      <c r="AL98" s="76" t="s">
        <v>74</v>
      </c>
      <c r="AM98" s="71">
        <f t="shared" si="7"/>
        <v>0</v>
      </c>
      <c r="AN98" s="71">
        <f>+K98+AC98-AH98</f>
        <v>11300000</v>
      </c>
      <c r="AO98" s="67" t="s">
        <v>66</v>
      </c>
      <c r="AP98" s="71">
        <v>11300000</v>
      </c>
      <c r="AQ98" s="68" t="s">
        <v>94</v>
      </c>
      <c r="AR98" s="70">
        <v>0</v>
      </c>
      <c r="AS98" s="79" t="s">
        <v>74</v>
      </c>
      <c r="AT98" s="135">
        <v>11300000</v>
      </c>
      <c r="AU98" s="82">
        <f t="shared" si="8"/>
        <v>0</v>
      </c>
      <c r="AV98" s="83">
        <f t="shared" si="9"/>
        <v>1</v>
      </c>
      <c r="AW98" s="79" t="s">
        <v>74</v>
      </c>
      <c r="AX98" s="67" t="s">
        <v>80</v>
      </c>
      <c r="AY98" s="88" t="s">
        <v>5582</v>
      </c>
      <c r="AZ98" s="68" t="s">
        <v>66</v>
      </c>
      <c r="BA98" s="68" t="s">
        <v>239</v>
      </c>
    </row>
    <row r="99" spans="2:53" x14ac:dyDescent="0.25">
      <c r="B99" s="68">
        <v>2024</v>
      </c>
      <c r="C99" s="68">
        <v>891780111</v>
      </c>
      <c r="D99" s="69" t="s">
        <v>64</v>
      </c>
      <c r="E99" s="70" t="s">
        <v>5581</v>
      </c>
      <c r="F99" s="70" t="s">
        <v>5580</v>
      </c>
      <c r="G99" s="67">
        <v>0</v>
      </c>
      <c r="H99" s="67" t="s">
        <v>72</v>
      </c>
      <c r="I99" s="68" t="s">
        <v>65</v>
      </c>
      <c r="J99" s="88" t="s">
        <v>5579</v>
      </c>
      <c r="K99" s="70">
        <v>64982000</v>
      </c>
      <c r="L99" s="68" t="s">
        <v>67</v>
      </c>
      <c r="M99" s="88" t="s">
        <v>5022</v>
      </c>
      <c r="N99" s="73" t="s">
        <v>5021</v>
      </c>
      <c r="O99" s="75">
        <v>1171</v>
      </c>
      <c r="P99" s="78">
        <v>45426</v>
      </c>
      <c r="Q99" s="70">
        <v>64982000</v>
      </c>
      <c r="R99" s="78">
        <v>45428</v>
      </c>
      <c r="S99" s="70">
        <v>64982000</v>
      </c>
      <c r="T99" s="67" t="s">
        <v>66</v>
      </c>
      <c r="U99" s="75">
        <v>72175282</v>
      </c>
      <c r="V99" s="88" t="s">
        <v>4905</v>
      </c>
      <c r="W99" s="250">
        <v>45428</v>
      </c>
      <c r="X99" s="78">
        <v>45436</v>
      </c>
      <c r="Y99" s="78">
        <v>45428</v>
      </c>
      <c r="Z99" s="78">
        <v>45458</v>
      </c>
      <c r="AA99" s="71">
        <f t="shared" si="5"/>
        <v>30</v>
      </c>
      <c r="AB99" s="70">
        <v>0</v>
      </c>
      <c r="AC99" s="70">
        <v>0</v>
      </c>
      <c r="AD99" s="70">
        <v>0</v>
      </c>
      <c r="AE99" s="76" t="s">
        <v>74</v>
      </c>
      <c r="AF99" s="71">
        <f t="shared" si="6"/>
        <v>0</v>
      </c>
      <c r="AG99" s="70">
        <v>0</v>
      </c>
      <c r="AH99" s="70">
        <v>0</v>
      </c>
      <c r="AI99" s="76" t="s">
        <v>74</v>
      </c>
      <c r="AJ99" s="67">
        <v>0</v>
      </c>
      <c r="AK99" s="76" t="s">
        <v>74</v>
      </c>
      <c r="AL99" s="76" t="s">
        <v>74</v>
      </c>
      <c r="AM99" s="71">
        <f t="shared" si="7"/>
        <v>0</v>
      </c>
      <c r="AN99" s="71">
        <f>+K99+AC99-AH99</f>
        <v>64982000</v>
      </c>
      <c r="AO99" s="67" t="s">
        <v>66</v>
      </c>
      <c r="AP99" s="71">
        <v>64982000</v>
      </c>
      <c r="AQ99" s="68" t="s">
        <v>94</v>
      </c>
      <c r="AR99" s="70">
        <v>0</v>
      </c>
      <c r="AS99" s="79" t="s">
        <v>74</v>
      </c>
      <c r="AT99" s="135">
        <v>0</v>
      </c>
      <c r="AU99" s="82">
        <f t="shared" si="8"/>
        <v>64982000</v>
      </c>
      <c r="AV99" s="83">
        <f t="shared" si="9"/>
        <v>0</v>
      </c>
      <c r="AW99" s="79" t="s">
        <v>74</v>
      </c>
      <c r="AX99" s="67" t="s">
        <v>95</v>
      </c>
      <c r="AY99" s="88" t="s">
        <v>5578</v>
      </c>
      <c r="AZ99" s="68" t="s">
        <v>66</v>
      </c>
      <c r="BA99" s="68" t="s">
        <v>239</v>
      </c>
    </row>
    <row r="100" spans="2:53" x14ac:dyDescent="0.25">
      <c r="B100" s="68">
        <v>2024</v>
      </c>
      <c r="C100" s="68">
        <v>891780111</v>
      </c>
      <c r="D100" s="69" t="s">
        <v>64</v>
      </c>
      <c r="E100" s="70" t="s">
        <v>5577</v>
      </c>
      <c r="F100" s="70" t="s">
        <v>5576</v>
      </c>
      <c r="G100" s="67">
        <v>0</v>
      </c>
      <c r="H100" s="67" t="s">
        <v>72</v>
      </c>
      <c r="I100" s="68" t="s">
        <v>65</v>
      </c>
      <c r="J100" s="88" t="s">
        <v>5575</v>
      </c>
      <c r="K100" s="70">
        <v>9000000</v>
      </c>
      <c r="L100" s="68" t="s">
        <v>67</v>
      </c>
      <c r="M100" s="88" t="s">
        <v>5002</v>
      </c>
      <c r="N100" s="73" t="s">
        <v>5001</v>
      </c>
      <c r="O100" s="75">
        <v>1172</v>
      </c>
      <c r="P100" s="78">
        <v>45426</v>
      </c>
      <c r="Q100" s="70">
        <v>70000000</v>
      </c>
      <c r="R100" s="78">
        <v>45429</v>
      </c>
      <c r="S100" s="70">
        <v>9000000</v>
      </c>
      <c r="T100" s="67" t="s">
        <v>66</v>
      </c>
      <c r="U100" s="75">
        <v>72175282</v>
      </c>
      <c r="V100" s="88" t="s">
        <v>4905</v>
      </c>
      <c r="W100" s="250">
        <v>45429</v>
      </c>
      <c r="X100" s="78">
        <v>45436</v>
      </c>
      <c r="Y100" s="78" t="s">
        <v>74</v>
      </c>
      <c r="Z100" s="78">
        <v>45458</v>
      </c>
      <c r="AA100" s="71">
        <f t="shared" si="5"/>
        <v>22</v>
      </c>
      <c r="AB100" s="70">
        <v>0</v>
      </c>
      <c r="AC100" s="70">
        <v>0</v>
      </c>
      <c r="AD100" s="70">
        <v>0</v>
      </c>
      <c r="AE100" s="76" t="s">
        <v>74</v>
      </c>
      <c r="AF100" s="71">
        <f t="shared" si="6"/>
        <v>0</v>
      </c>
      <c r="AG100" s="70">
        <v>0</v>
      </c>
      <c r="AH100" s="70">
        <v>0</v>
      </c>
      <c r="AI100" s="76" t="s">
        <v>74</v>
      </c>
      <c r="AJ100" s="67">
        <v>0</v>
      </c>
      <c r="AK100" s="76" t="s">
        <v>74</v>
      </c>
      <c r="AL100" s="76" t="s">
        <v>74</v>
      </c>
      <c r="AM100" s="71">
        <f t="shared" si="7"/>
        <v>0</v>
      </c>
      <c r="AN100" s="71">
        <f>+K100+AC100-AH100</f>
        <v>9000000</v>
      </c>
      <c r="AO100" s="67" t="s">
        <v>66</v>
      </c>
      <c r="AP100" s="71">
        <v>9000000</v>
      </c>
      <c r="AQ100" s="68" t="s">
        <v>94</v>
      </c>
      <c r="AR100" s="70">
        <v>0</v>
      </c>
      <c r="AS100" s="79" t="s">
        <v>74</v>
      </c>
      <c r="AT100" s="135">
        <v>9000000</v>
      </c>
      <c r="AU100" s="82">
        <f t="shared" si="8"/>
        <v>0</v>
      </c>
      <c r="AV100" s="83">
        <f t="shared" si="9"/>
        <v>1</v>
      </c>
      <c r="AW100" s="79" t="s">
        <v>74</v>
      </c>
      <c r="AX100" s="67" t="s">
        <v>95</v>
      </c>
      <c r="AY100" s="88" t="s">
        <v>5574</v>
      </c>
      <c r="AZ100" s="68" t="s">
        <v>66</v>
      </c>
      <c r="BA100" s="68" t="s">
        <v>239</v>
      </c>
    </row>
    <row r="101" spans="2:53" x14ac:dyDescent="0.25">
      <c r="B101" s="68">
        <v>2024</v>
      </c>
      <c r="C101" s="68">
        <v>891780111</v>
      </c>
      <c r="D101" s="69" t="s">
        <v>64</v>
      </c>
      <c r="E101" s="70" t="s">
        <v>5573</v>
      </c>
      <c r="F101" s="70" t="s">
        <v>5572</v>
      </c>
      <c r="G101" s="67">
        <v>0</v>
      </c>
      <c r="H101" s="67" t="s">
        <v>72</v>
      </c>
      <c r="I101" s="68" t="s">
        <v>65</v>
      </c>
      <c r="J101" s="88" t="s">
        <v>5571</v>
      </c>
      <c r="K101" s="70">
        <v>142800000</v>
      </c>
      <c r="L101" s="68" t="s">
        <v>67</v>
      </c>
      <c r="M101" s="88" t="s">
        <v>4374</v>
      </c>
      <c r="N101" s="73" t="s">
        <v>4373</v>
      </c>
      <c r="O101" s="75">
        <v>1167</v>
      </c>
      <c r="P101" s="78">
        <v>45422</v>
      </c>
      <c r="Q101" s="70">
        <v>142800000</v>
      </c>
      <c r="R101" s="78">
        <v>45433</v>
      </c>
      <c r="S101" s="70">
        <v>142800000</v>
      </c>
      <c r="T101" s="67" t="s">
        <v>66</v>
      </c>
      <c r="U101" s="75">
        <v>85465146</v>
      </c>
      <c r="V101" s="88" t="s">
        <v>4340</v>
      </c>
      <c r="W101" s="250">
        <v>45433</v>
      </c>
      <c r="X101" s="78">
        <v>45435</v>
      </c>
      <c r="Y101" s="78">
        <v>45434</v>
      </c>
      <c r="Z101" s="78">
        <v>45436</v>
      </c>
      <c r="AA101" s="71">
        <f t="shared" si="5"/>
        <v>2</v>
      </c>
      <c r="AB101" s="70">
        <v>0</v>
      </c>
      <c r="AC101" s="70">
        <v>0</v>
      </c>
      <c r="AD101" s="70">
        <v>0</v>
      </c>
      <c r="AE101" s="76" t="s">
        <v>74</v>
      </c>
      <c r="AF101" s="71">
        <f t="shared" si="6"/>
        <v>0</v>
      </c>
      <c r="AG101" s="70">
        <v>0</v>
      </c>
      <c r="AH101" s="70">
        <v>0</v>
      </c>
      <c r="AI101" s="76" t="s">
        <v>74</v>
      </c>
      <c r="AJ101" s="67">
        <v>0</v>
      </c>
      <c r="AK101" s="76" t="s">
        <v>74</v>
      </c>
      <c r="AL101" s="76" t="s">
        <v>74</v>
      </c>
      <c r="AM101" s="71">
        <f t="shared" si="7"/>
        <v>0</v>
      </c>
      <c r="AN101" s="71">
        <f>+K101+AC101-AH101</f>
        <v>142800000</v>
      </c>
      <c r="AO101" s="67" t="s">
        <v>66</v>
      </c>
      <c r="AP101" s="71">
        <v>142800000</v>
      </c>
      <c r="AQ101" s="68" t="s">
        <v>94</v>
      </c>
      <c r="AR101" s="70">
        <v>0</v>
      </c>
      <c r="AS101" s="79" t="s">
        <v>74</v>
      </c>
      <c r="AT101" s="135">
        <v>85680000</v>
      </c>
      <c r="AU101" s="82">
        <f t="shared" si="8"/>
        <v>57120000</v>
      </c>
      <c r="AV101" s="83">
        <f t="shared" si="9"/>
        <v>0.6</v>
      </c>
      <c r="AW101" s="79" t="s">
        <v>74</v>
      </c>
      <c r="AX101" s="67" t="s">
        <v>80</v>
      </c>
      <c r="AY101" s="88" t="s">
        <v>5570</v>
      </c>
      <c r="AZ101" s="68" t="s">
        <v>66</v>
      </c>
      <c r="BA101" s="68" t="s">
        <v>239</v>
      </c>
    </row>
    <row r="102" spans="2:53" x14ac:dyDescent="0.25">
      <c r="B102" s="68">
        <v>2024</v>
      </c>
      <c r="C102" s="68">
        <v>891780111</v>
      </c>
      <c r="D102" s="69" t="s">
        <v>64</v>
      </c>
      <c r="E102" s="70" t="s">
        <v>5569</v>
      </c>
      <c r="F102" s="70" t="s">
        <v>5568</v>
      </c>
      <c r="G102" s="67">
        <v>0</v>
      </c>
      <c r="H102" s="67" t="s">
        <v>72</v>
      </c>
      <c r="I102" s="68" t="s">
        <v>65</v>
      </c>
      <c r="J102" s="88" t="s">
        <v>5567</v>
      </c>
      <c r="K102" s="70">
        <v>20000000</v>
      </c>
      <c r="L102" s="68" t="s">
        <v>67</v>
      </c>
      <c r="M102" s="88" t="s">
        <v>5007</v>
      </c>
      <c r="N102" s="73" t="s">
        <v>5006</v>
      </c>
      <c r="O102" s="75">
        <v>1172</v>
      </c>
      <c r="P102" s="78">
        <v>45426</v>
      </c>
      <c r="Q102" s="70">
        <v>70000000</v>
      </c>
      <c r="R102" s="78">
        <v>45433</v>
      </c>
      <c r="S102" s="70">
        <v>20000000</v>
      </c>
      <c r="T102" s="67" t="s">
        <v>66</v>
      </c>
      <c r="U102" s="75">
        <v>72175282</v>
      </c>
      <c r="V102" s="88" t="s">
        <v>4905</v>
      </c>
      <c r="W102" s="250">
        <v>45433</v>
      </c>
      <c r="X102" s="78">
        <v>45436</v>
      </c>
      <c r="Y102" s="78" t="s">
        <v>74</v>
      </c>
      <c r="Z102" s="78">
        <v>45458</v>
      </c>
      <c r="AA102" s="71">
        <f t="shared" si="5"/>
        <v>22</v>
      </c>
      <c r="AB102" s="70">
        <v>0</v>
      </c>
      <c r="AC102" s="70">
        <v>0</v>
      </c>
      <c r="AD102" s="70">
        <v>0</v>
      </c>
      <c r="AE102" s="76" t="s">
        <v>74</v>
      </c>
      <c r="AF102" s="71">
        <f t="shared" si="6"/>
        <v>0</v>
      </c>
      <c r="AG102" s="70">
        <v>0</v>
      </c>
      <c r="AH102" s="70">
        <v>0</v>
      </c>
      <c r="AI102" s="76" t="s">
        <v>74</v>
      </c>
      <c r="AJ102" s="67">
        <v>0</v>
      </c>
      <c r="AK102" s="76" t="s">
        <v>74</v>
      </c>
      <c r="AL102" s="76" t="s">
        <v>74</v>
      </c>
      <c r="AM102" s="71">
        <f t="shared" si="7"/>
        <v>0</v>
      </c>
      <c r="AN102" s="71">
        <f>+K102+AC102-AH102</f>
        <v>20000000</v>
      </c>
      <c r="AO102" s="67" t="s">
        <v>66</v>
      </c>
      <c r="AP102" s="71">
        <v>20000000</v>
      </c>
      <c r="AQ102" s="68" t="s">
        <v>94</v>
      </c>
      <c r="AR102" s="70">
        <v>0</v>
      </c>
      <c r="AS102" s="79" t="s">
        <v>74</v>
      </c>
      <c r="AT102" s="135">
        <v>20000000</v>
      </c>
      <c r="AU102" s="82">
        <f t="shared" si="8"/>
        <v>0</v>
      </c>
      <c r="AV102" s="83">
        <f t="shared" si="9"/>
        <v>1</v>
      </c>
      <c r="AW102" s="79" t="s">
        <v>74</v>
      </c>
      <c r="AX102" s="67" t="s">
        <v>95</v>
      </c>
      <c r="AY102" s="88" t="s">
        <v>5566</v>
      </c>
      <c r="AZ102" s="68" t="s">
        <v>66</v>
      </c>
      <c r="BA102" s="68" t="s">
        <v>239</v>
      </c>
    </row>
    <row r="103" spans="2:53" x14ac:dyDescent="0.25">
      <c r="B103" s="68">
        <v>2024</v>
      </c>
      <c r="C103" s="68">
        <v>891780111</v>
      </c>
      <c r="D103" s="69" t="s">
        <v>64</v>
      </c>
      <c r="E103" s="70" t="s">
        <v>5565</v>
      </c>
      <c r="F103" s="70" t="s">
        <v>5564</v>
      </c>
      <c r="G103" s="67">
        <v>0</v>
      </c>
      <c r="H103" s="67" t="s">
        <v>72</v>
      </c>
      <c r="I103" s="68" t="s">
        <v>65</v>
      </c>
      <c r="J103" s="88" t="s">
        <v>5563</v>
      </c>
      <c r="K103" s="70">
        <v>8000000</v>
      </c>
      <c r="L103" s="68" t="s">
        <v>67</v>
      </c>
      <c r="M103" s="88" t="s">
        <v>4997</v>
      </c>
      <c r="N103" s="73" t="s">
        <v>4996</v>
      </c>
      <c r="O103" s="75">
        <v>1172</v>
      </c>
      <c r="P103" s="78">
        <v>45426</v>
      </c>
      <c r="Q103" s="70">
        <v>70000000</v>
      </c>
      <c r="R103" s="78">
        <v>45433</v>
      </c>
      <c r="S103" s="70">
        <v>8000000</v>
      </c>
      <c r="T103" s="67" t="s">
        <v>66</v>
      </c>
      <c r="U103" s="75">
        <v>72175282</v>
      </c>
      <c r="V103" s="88" t="s">
        <v>4905</v>
      </c>
      <c r="W103" s="250">
        <v>45433</v>
      </c>
      <c r="X103" s="78">
        <v>45436</v>
      </c>
      <c r="Y103" s="78" t="s">
        <v>74</v>
      </c>
      <c r="Z103" s="78">
        <v>45458</v>
      </c>
      <c r="AA103" s="71">
        <f t="shared" si="5"/>
        <v>22</v>
      </c>
      <c r="AB103" s="70">
        <v>0</v>
      </c>
      <c r="AC103" s="70">
        <v>0</v>
      </c>
      <c r="AD103" s="70">
        <v>0</v>
      </c>
      <c r="AE103" s="76" t="s">
        <v>74</v>
      </c>
      <c r="AF103" s="71">
        <f t="shared" si="6"/>
        <v>0</v>
      </c>
      <c r="AG103" s="70">
        <v>0</v>
      </c>
      <c r="AH103" s="70">
        <v>0</v>
      </c>
      <c r="AI103" s="76" t="s">
        <v>74</v>
      </c>
      <c r="AJ103" s="67">
        <v>0</v>
      </c>
      <c r="AK103" s="76" t="s">
        <v>74</v>
      </c>
      <c r="AL103" s="76" t="s">
        <v>74</v>
      </c>
      <c r="AM103" s="71">
        <f t="shared" si="7"/>
        <v>0</v>
      </c>
      <c r="AN103" s="71">
        <f>+K103+AC103-AH103</f>
        <v>8000000</v>
      </c>
      <c r="AO103" s="67" t="s">
        <v>66</v>
      </c>
      <c r="AP103" s="71">
        <v>8000000</v>
      </c>
      <c r="AQ103" s="68" t="s">
        <v>94</v>
      </c>
      <c r="AR103" s="70">
        <v>0</v>
      </c>
      <c r="AS103" s="79" t="s">
        <v>74</v>
      </c>
      <c r="AT103" s="135">
        <v>0</v>
      </c>
      <c r="AU103" s="82">
        <f t="shared" si="8"/>
        <v>8000000</v>
      </c>
      <c r="AV103" s="83">
        <f t="shared" si="9"/>
        <v>0</v>
      </c>
      <c r="AW103" s="79" t="s">
        <v>74</v>
      </c>
      <c r="AX103" s="67" t="s">
        <v>95</v>
      </c>
      <c r="AY103" s="88" t="s">
        <v>5562</v>
      </c>
      <c r="AZ103" s="68" t="s">
        <v>66</v>
      </c>
      <c r="BA103" s="68" t="s">
        <v>239</v>
      </c>
    </row>
    <row r="104" spans="2:53" x14ac:dyDescent="0.25">
      <c r="B104" s="68">
        <v>2024</v>
      </c>
      <c r="C104" s="68">
        <v>891780111</v>
      </c>
      <c r="D104" s="69" t="s">
        <v>64</v>
      </c>
      <c r="E104" s="70" t="s">
        <v>5561</v>
      </c>
      <c r="F104" s="70" t="s">
        <v>5560</v>
      </c>
      <c r="G104" s="67">
        <v>0</v>
      </c>
      <c r="H104" s="67" t="s">
        <v>72</v>
      </c>
      <c r="I104" s="68" t="s">
        <v>65</v>
      </c>
      <c r="J104" s="88" t="s">
        <v>5559</v>
      </c>
      <c r="K104" s="70">
        <v>7000000</v>
      </c>
      <c r="L104" s="68" t="s">
        <v>67</v>
      </c>
      <c r="M104" s="88" t="s">
        <v>5017</v>
      </c>
      <c r="N104" s="73" t="s">
        <v>5016</v>
      </c>
      <c r="O104" s="75">
        <v>1172</v>
      </c>
      <c r="P104" s="78">
        <v>45426</v>
      </c>
      <c r="Q104" s="70">
        <v>70000000</v>
      </c>
      <c r="R104" s="78">
        <v>45434</v>
      </c>
      <c r="S104" s="70">
        <v>7000000</v>
      </c>
      <c r="T104" s="67" t="s">
        <v>66</v>
      </c>
      <c r="U104" s="75">
        <v>72175282</v>
      </c>
      <c r="V104" s="88" t="s">
        <v>4905</v>
      </c>
      <c r="W104" s="250">
        <v>45434</v>
      </c>
      <c r="X104" s="78">
        <v>45436</v>
      </c>
      <c r="Y104" s="78" t="s">
        <v>74</v>
      </c>
      <c r="Z104" s="78">
        <v>45458</v>
      </c>
      <c r="AA104" s="71">
        <f t="shared" si="5"/>
        <v>22</v>
      </c>
      <c r="AB104" s="70">
        <v>0</v>
      </c>
      <c r="AC104" s="70">
        <v>0</v>
      </c>
      <c r="AD104" s="70">
        <v>0</v>
      </c>
      <c r="AE104" s="76" t="s">
        <v>74</v>
      </c>
      <c r="AF104" s="71">
        <f t="shared" si="6"/>
        <v>0</v>
      </c>
      <c r="AG104" s="70">
        <v>0</v>
      </c>
      <c r="AH104" s="70">
        <v>0</v>
      </c>
      <c r="AI104" s="76" t="s">
        <v>74</v>
      </c>
      <c r="AJ104" s="67">
        <v>0</v>
      </c>
      <c r="AK104" s="76" t="s">
        <v>74</v>
      </c>
      <c r="AL104" s="76" t="s">
        <v>74</v>
      </c>
      <c r="AM104" s="71">
        <f t="shared" si="7"/>
        <v>0</v>
      </c>
      <c r="AN104" s="71">
        <f>+K104+AC104-AH104</f>
        <v>7000000</v>
      </c>
      <c r="AO104" s="67" t="s">
        <v>66</v>
      </c>
      <c r="AP104" s="71">
        <v>7000000</v>
      </c>
      <c r="AQ104" s="68" t="s">
        <v>94</v>
      </c>
      <c r="AR104" s="70">
        <v>0</v>
      </c>
      <c r="AS104" s="79" t="s">
        <v>74</v>
      </c>
      <c r="AT104" s="135">
        <v>0</v>
      </c>
      <c r="AU104" s="82">
        <f t="shared" si="8"/>
        <v>7000000</v>
      </c>
      <c r="AV104" s="83">
        <f t="shared" si="9"/>
        <v>0</v>
      </c>
      <c r="AW104" s="79" t="s">
        <v>74</v>
      </c>
      <c r="AX104" s="67" t="s">
        <v>95</v>
      </c>
      <c r="AY104" s="88" t="s">
        <v>5558</v>
      </c>
      <c r="AZ104" s="68" t="s">
        <v>66</v>
      </c>
      <c r="BA104" s="68" t="s">
        <v>239</v>
      </c>
    </row>
    <row r="105" spans="2:53" x14ac:dyDescent="0.25">
      <c r="B105" s="68">
        <v>2024</v>
      </c>
      <c r="C105" s="68">
        <v>891780111</v>
      </c>
      <c r="D105" s="69" t="s">
        <v>64</v>
      </c>
      <c r="E105" s="70" t="s">
        <v>5557</v>
      </c>
      <c r="F105" s="70" t="s">
        <v>5556</v>
      </c>
      <c r="G105" s="67">
        <v>0</v>
      </c>
      <c r="H105" s="67" t="s">
        <v>72</v>
      </c>
      <c r="I105" s="68" t="s">
        <v>65</v>
      </c>
      <c r="J105" s="88" t="s">
        <v>5555</v>
      </c>
      <c r="K105" s="70">
        <v>6000000</v>
      </c>
      <c r="L105" s="68" t="s">
        <v>67</v>
      </c>
      <c r="M105" s="88" t="s">
        <v>5554</v>
      </c>
      <c r="N105" s="73" t="s">
        <v>5553</v>
      </c>
      <c r="O105" s="75">
        <v>1172</v>
      </c>
      <c r="P105" s="78">
        <v>45426</v>
      </c>
      <c r="Q105" s="70">
        <v>70000000</v>
      </c>
      <c r="R105" s="78">
        <v>45435</v>
      </c>
      <c r="S105" s="70">
        <v>6000000</v>
      </c>
      <c r="T105" s="67" t="s">
        <v>66</v>
      </c>
      <c r="U105" s="75">
        <v>72175282</v>
      </c>
      <c r="V105" s="88" t="s">
        <v>4905</v>
      </c>
      <c r="W105" s="250">
        <v>45435</v>
      </c>
      <c r="X105" s="78">
        <v>45436</v>
      </c>
      <c r="Y105" s="78" t="s">
        <v>74</v>
      </c>
      <c r="Z105" s="78">
        <v>45458</v>
      </c>
      <c r="AA105" s="71">
        <f t="shared" si="5"/>
        <v>22</v>
      </c>
      <c r="AB105" s="70">
        <v>0</v>
      </c>
      <c r="AC105" s="70">
        <v>0</v>
      </c>
      <c r="AD105" s="70">
        <v>0</v>
      </c>
      <c r="AE105" s="76" t="s">
        <v>74</v>
      </c>
      <c r="AF105" s="71">
        <f t="shared" si="6"/>
        <v>0</v>
      </c>
      <c r="AG105" s="70">
        <v>0</v>
      </c>
      <c r="AH105" s="70">
        <v>0</v>
      </c>
      <c r="AI105" s="76" t="s">
        <v>74</v>
      </c>
      <c r="AJ105" s="67">
        <v>0</v>
      </c>
      <c r="AK105" s="76" t="s">
        <v>74</v>
      </c>
      <c r="AL105" s="76" t="s">
        <v>74</v>
      </c>
      <c r="AM105" s="71">
        <f t="shared" si="7"/>
        <v>0</v>
      </c>
      <c r="AN105" s="71">
        <f>+K105+AC105-AH105</f>
        <v>6000000</v>
      </c>
      <c r="AO105" s="67" t="s">
        <v>66</v>
      </c>
      <c r="AP105" s="71">
        <v>6000000</v>
      </c>
      <c r="AQ105" s="68" t="s">
        <v>94</v>
      </c>
      <c r="AR105" s="70">
        <v>0</v>
      </c>
      <c r="AS105" s="79" t="s">
        <v>74</v>
      </c>
      <c r="AT105" s="135">
        <v>6000000</v>
      </c>
      <c r="AU105" s="82">
        <f t="shared" si="8"/>
        <v>0</v>
      </c>
      <c r="AV105" s="83">
        <f t="shared" si="9"/>
        <v>1</v>
      </c>
      <c r="AW105" s="79" t="s">
        <v>74</v>
      </c>
      <c r="AX105" s="67" t="s">
        <v>95</v>
      </c>
      <c r="AY105" s="88" t="s">
        <v>5552</v>
      </c>
      <c r="AZ105" s="68" t="s">
        <v>66</v>
      </c>
      <c r="BA105" s="68" t="s">
        <v>239</v>
      </c>
    </row>
    <row r="106" spans="2:53" x14ac:dyDescent="0.25">
      <c r="B106" s="68">
        <v>2024</v>
      </c>
      <c r="C106" s="68">
        <v>891780111</v>
      </c>
      <c r="D106" s="69" t="s">
        <v>64</v>
      </c>
      <c r="E106" s="70" t="s">
        <v>5551</v>
      </c>
      <c r="F106" s="70" t="s">
        <v>5550</v>
      </c>
      <c r="G106" s="67">
        <v>0</v>
      </c>
      <c r="H106" s="67" t="s">
        <v>72</v>
      </c>
      <c r="I106" s="68" t="s">
        <v>65</v>
      </c>
      <c r="J106" s="88" t="s">
        <v>5549</v>
      </c>
      <c r="K106" s="70">
        <v>20000000</v>
      </c>
      <c r="L106" s="68" t="s">
        <v>67</v>
      </c>
      <c r="M106" s="88" t="s">
        <v>5012</v>
      </c>
      <c r="N106" s="73" t="s">
        <v>5011</v>
      </c>
      <c r="O106" s="75">
        <v>1172</v>
      </c>
      <c r="P106" s="78">
        <v>45426</v>
      </c>
      <c r="Q106" s="70">
        <v>70000000</v>
      </c>
      <c r="R106" s="78">
        <v>45435</v>
      </c>
      <c r="S106" s="70">
        <v>20000000</v>
      </c>
      <c r="T106" s="67" t="s">
        <v>66</v>
      </c>
      <c r="U106" s="75">
        <v>72175282</v>
      </c>
      <c r="V106" s="88" t="s">
        <v>4905</v>
      </c>
      <c r="W106" s="250">
        <v>45435</v>
      </c>
      <c r="X106" s="78">
        <v>45436</v>
      </c>
      <c r="Y106" s="78" t="s">
        <v>74</v>
      </c>
      <c r="Z106" s="78">
        <v>45458</v>
      </c>
      <c r="AA106" s="71">
        <f t="shared" si="5"/>
        <v>22</v>
      </c>
      <c r="AB106" s="70">
        <v>0</v>
      </c>
      <c r="AC106" s="70">
        <v>0</v>
      </c>
      <c r="AD106" s="70">
        <v>0</v>
      </c>
      <c r="AE106" s="76" t="s">
        <v>74</v>
      </c>
      <c r="AF106" s="71">
        <f t="shared" si="6"/>
        <v>0</v>
      </c>
      <c r="AG106" s="70">
        <v>0</v>
      </c>
      <c r="AH106" s="70">
        <v>0</v>
      </c>
      <c r="AI106" s="76" t="s">
        <v>74</v>
      </c>
      <c r="AJ106" s="67">
        <v>0</v>
      </c>
      <c r="AK106" s="76" t="s">
        <v>74</v>
      </c>
      <c r="AL106" s="76" t="s">
        <v>74</v>
      </c>
      <c r="AM106" s="71">
        <f t="shared" si="7"/>
        <v>0</v>
      </c>
      <c r="AN106" s="71">
        <f>+K106+AC106-AH106</f>
        <v>20000000</v>
      </c>
      <c r="AO106" s="67" t="s">
        <v>66</v>
      </c>
      <c r="AP106" s="71">
        <v>20000000</v>
      </c>
      <c r="AQ106" s="68" t="s">
        <v>94</v>
      </c>
      <c r="AR106" s="70">
        <v>0</v>
      </c>
      <c r="AS106" s="79" t="s">
        <v>74</v>
      </c>
      <c r="AT106" s="135">
        <v>0</v>
      </c>
      <c r="AU106" s="82">
        <f t="shared" si="8"/>
        <v>20000000</v>
      </c>
      <c r="AV106" s="83">
        <f t="shared" si="9"/>
        <v>0</v>
      </c>
      <c r="AW106" s="79" t="s">
        <v>74</v>
      </c>
      <c r="AX106" s="67" t="s">
        <v>95</v>
      </c>
      <c r="AY106" s="88" t="s">
        <v>5548</v>
      </c>
      <c r="AZ106" s="68" t="s">
        <v>66</v>
      </c>
      <c r="BA106" s="68" t="s">
        <v>239</v>
      </c>
    </row>
    <row r="107" spans="2:53" x14ac:dyDescent="0.25">
      <c r="B107" s="68">
        <v>2024</v>
      </c>
      <c r="C107" s="68">
        <v>891780111</v>
      </c>
      <c r="D107" s="69" t="s">
        <v>64</v>
      </c>
      <c r="E107" s="70" t="s">
        <v>5547</v>
      </c>
      <c r="F107" s="70" t="s">
        <v>5546</v>
      </c>
      <c r="G107" s="67">
        <v>0</v>
      </c>
      <c r="H107" s="67" t="s">
        <v>72</v>
      </c>
      <c r="I107" s="68" t="s">
        <v>65</v>
      </c>
      <c r="J107" s="88" t="s">
        <v>5545</v>
      </c>
      <c r="K107" s="70">
        <v>59930000</v>
      </c>
      <c r="L107" s="68" t="s">
        <v>67</v>
      </c>
      <c r="M107" s="88" t="s">
        <v>5544</v>
      </c>
      <c r="N107" s="73" t="s">
        <v>5543</v>
      </c>
      <c r="O107" s="75" t="s">
        <v>5542</v>
      </c>
      <c r="P107" s="78" t="s">
        <v>5541</v>
      </c>
      <c r="Q107" s="70">
        <v>59930000</v>
      </c>
      <c r="R107" s="78">
        <v>45435</v>
      </c>
      <c r="S107" s="70">
        <v>59930000</v>
      </c>
      <c r="T107" s="67" t="s">
        <v>66</v>
      </c>
      <c r="U107" s="75">
        <v>85459497</v>
      </c>
      <c r="V107" s="88" t="s">
        <v>4616</v>
      </c>
      <c r="W107" s="250">
        <v>45436</v>
      </c>
      <c r="X107" s="78">
        <v>45447</v>
      </c>
      <c r="Y107" s="78">
        <v>45447</v>
      </c>
      <c r="Z107" s="78">
        <v>45657</v>
      </c>
      <c r="AA107" s="71">
        <f t="shared" si="5"/>
        <v>210</v>
      </c>
      <c r="AB107" s="70">
        <v>0</v>
      </c>
      <c r="AC107" s="70">
        <v>0</v>
      </c>
      <c r="AD107" s="70">
        <v>0</v>
      </c>
      <c r="AE107" s="76" t="s">
        <v>74</v>
      </c>
      <c r="AF107" s="71">
        <f t="shared" si="6"/>
        <v>0</v>
      </c>
      <c r="AG107" s="70">
        <v>0</v>
      </c>
      <c r="AH107" s="70">
        <v>0</v>
      </c>
      <c r="AI107" s="76" t="s">
        <v>74</v>
      </c>
      <c r="AJ107" s="67">
        <v>0</v>
      </c>
      <c r="AK107" s="76" t="s">
        <v>74</v>
      </c>
      <c r="AL107" s="76" t="s">
        <v>74</v>
      </c>
      <c r="AM107" s="71">
        <f t="shared" si="7"/>
        <v>0</v>
      </c>
      <c r="AN107" s="71">
        <f>+K107+AC107-AH107</f>
        <v>59930000</v>
      </c>
      <c r="AO107" s="67" t="s">
        <v>66</v>
      </c>
      <c r="AP107" s="71">
        <v>59930000</v>
      </c>
      <c r="AQ107" s="68" t="s">
        <v>94</v>
      </c>
      <c r="AR107" s="70">
        <v>0</v>
      </c>
      <c r="AS107" s="79" t="s">
        <v>74</v>
      </c>
      <c r="AT107" s="135">
        <v>0</v>
      </c>
      <c r="AU107" s="82">
        <f t="shared" si="8"/>
        <v>59930000</v>
      </c>
      <c r="AV107" s="83">
        <f t="shared" si="9"/>
        <v>0</v>
      </c>
      <c r="AW107" s="79" t="s">
        <v>74</v>
      </c>
      <c r="AX107" s="67" t="s">
        <v>95</v>
      </c>
      <c r="AY107" s="88" t="s">
        <v>5540</v>
      </c>
      <c r="AZ107" s="68" t="s">
        <v>66</v>
      </c>
      <c r="BA107" s="68" t="s">
        <v>239</v>
      </c>
    </row>
    <row r="108" spans="2:53" x14ac:dyDescent="0.25">
      <c r="B108" s="68">
        <v>2024</v>
      </c>
      <c r="C108" s="68">
        <v>891780111</v>
      </c>
      <c r="D108" s="69" t="s">
        <v>64</v>
      </c>
      <c r="E108" s="70" t="s">
        <v>5539</v>
      </c>
      <c r="F108" s="70" t="s">
        <v>5538</v>
      </c>
      <c r="G108" s="67">
        <v>0</v>
      </c>
      <c r="H108" s="67" t="s">
        <v>72</v>
      </c>
      <c r="I108" s="68" t="s">
        <v>65</v>
      </c>
      <c r="J108" s="88" t="s">
        <v>5537</v>
      </c>
      <c r="K108" s="70">
        <v>25149450</v>
      </c>
      <c r="L108" s="68" t="s">
        <v>67</v>
      </c>
      <c r="M108" s="88" t="s">
        <v>5536</v>
      </c>
      <c r="N108" s="73" t="s">
        <v>5494</v>
      </c>
      <c r="O108" s="75">
        <v>1186</v>
      </c>
      <c r="P108" s="78">
        <v>45428</v>
      </c>
      <c r="Q108" s="70">
        <v>25149450</v>
      </c>
      <c r="R108" s="78">
        <v>45439</v>
      </c>
      <c r="S108" s="70">
        <v>25149450</v>
      </c>
      <c r="T108" s="67" t="s">
        <v>66</v>
      </c>
      <c r="U108" s="75">
        <v>85459497</v>
      </c>
      <c r="V108" s="88" t="s">
        <v>4616</v>
      </c>
      <c r="W108" s="250">
        <v>45439</v>
      </c>
      <c r="X108" s="78">
        <v>45457</v>
      </c>
      <c r="Y108" s="78">
        <v>45440</v>
      </c>
      <c r="Z108" s="78">
        <v>45587</v>
      </c>
      <c r="AA108" s="71">
        <f t="shared" si="5"/>
        <v>147</v>
      </c>
      <c r="AB108" s="70">
        <v>0</v>
      </c>
      <c r="AC108" s="70">
        <v>0</v>
      </c>
      <c r="AD108" s="70">
        <v>0</v>
      </c>
      <c r="AE108" s="76" t="s">
        <v>74</v>
      </c>
      <c r="AF108" s="71">
        <f t="shared" si="6"/>
        <v>0</v>
      </c>
      <c r="AG108" s="70">
        <v>0</v>
      </c>
      <c r="AH108" s="70">
        <v>0</v>
      </c>
      <c r="AI108" s="76" t="s">
        <v>74</v>
      </c>
      <c r="AJ108" s="67">
        <v>0</v>
      </c>
      <c r="AK108" s="76" t="s">
        <v>74</v>
      </c>
      <c r="AL108" s="76" t="s">
        <v>74</v>
      </c>
      <c r="AM108" s="71">
        <f t="shared" si="7"/>
        <v>0</v>
      </c>
      <c r="AN108" s="71">
        <f>+K108+AC108-AH108</f>
        <v>25149450</v>
      </c>
      <c r="AO108" s="67" t="s">
        <v>66</v>
      </c>
      <c r="AP108" s="71">
        <v>25149450</v>
      </c>
      <c r="AQ108" s="68" t="s">
        <v>66</v>
      </c>
      <c r="AR108" s="70">
        <v>12574725</v>
      </c>
      <c r="AS108" s="79" t="s">
        <v>74</v>
      </c>
      <c r="AT108" s="135">
        <v>0</v>
      </c>
      <c r="AU108" s="82">
        <f t="shared" si="8"/>
        <v>25149450</v>
      </c>
      <c r="AV108" s="83">
        <f t="shared" si="9"/>
        <v>0</v>
      </c>
      <c r="AW108" s="79" t="s">
        <v>74</v>
      </c>
      <c r="AX108" s="67" t="s">
        <v>95</v>
      </c>
      <c r="AY108" s="88" t="s">
        <v>5535</v>
      </c>
      <c r="AZ108" s="68" t="s">
        <v>66</v>
      </c>
      <c r="BA108" s="68" t="s">
        <v>239</v>
      </c>
    </row>
    <row r="109" spans="2:53" x14ac:dyDescent="0.25">
      <c r="B109" s="68">
        <v>2024</v>
      </c>
      <c r="C109" s="68">
        <v>891780111</v>
      </c>
      <c r="D109" s="69" t="s">
        <v>64</v>
      </c>
      <c r="E109" s="70" t="s">
        <v>5534</v>
      </c>
      <c r="F109" s="70" t="s">
        <v>5533</v>
      </c>
      <c r="G109" s="67">
        <v>0</v>
      </c>
      <c r="H109" s="67" t="s">
        <v>72</v>
      </c>
      <c r="I109" s="68" t="s">
        <v>65</v>
      </c>
      <c r="J109" s="88" t="s">
        <v>5532</v>
      </c>
      <c r="K109" s="70">
        <v>55000000</v>
      </c>
      <c r="L109" s="68" t="s">
        <v>67</v>
      </c>
      <c r="M109" s="88" t="s">
        <v>5531</v>
      </c>
      <c r="N109" s="73" t="s">
        <v>5530</v>
      </c>
      <c r="O109" s="75">
        <v>1216</v>
      </c>
      <c r="P109" s="78">
        <v>45433</v>
      </c>
      <c r="Q109" s="70">
        <v>55000000</v>
      </c>
      <c r="R109" s="78">
        <v>45447</v>
      </c>
      <c r="S109" s="70">
        <v>55000000</v>
      </c>
      <c r="T109" s="67" t="s">
        <v>66</v>
      </c>
      <c r="U109" s="75">
        <v>85465146</v>
      </c>
      <c r="V109" s="88" t="s">
        <v>4340</v>
      </c>
      <c r="W109" s="250">
        <v>45447</v>
      </c>
      <c r="X109" s="78">
        <v>45449</v>
      </c>
      <c r="Y109" s="78">
        <v>45449</v>
      </c>
      <c r="Z109" s="78">
        <v>45461</v>
      </c>
      <c r="AA109" s="71">
        <f t="shared" si="5"/>
        <v>12</v>
      </c>
      <c r="AB109" s="70">
        <v>0</v>
      </c>
      <c r="AC109" s="70">
        <v>0</v>
      </c>
      <c r="AD109" s="70">
        <v>0</v>
      </c>
      <c r="AE109" s="76" t="s">
        <v>74</v>
      </c>
      <c r="AF109" s="71">
        <f t="shared" si="6"/>
        <v>0</v>
      </c>
      <c r="AG109" s="70">
        <v>0</v>
      </c>
      <c r="AH109" s="70">
        <v>0</v>
      </c>
      <c r="AI109" s="76" t="s">
        <v>74</v>
      </c>
      <c r="AJ109" s="67">
        <v>0</v>
      </c>
      <c r="AK109" s="76" t="s">
        <v>74</v>
      </c>
      <c r="AL109" s="76" t="s">
        <v>74</v>
      </c>
      <c r="AM109" s="71">
        <f t="shared" si="7"/>
        <v>0</v>
      </c>
      <c r="AN109" s="71">
        <f>+K109+AC109-AH109</f>
        <v>55000000</v>
      </c>
      <c r="AO109" s="67" t="s">
        <v>66</v>
      </c>
      <c r="AP109" s="71">
        <v>55000000</v>
      </c>
      <c r="AQ109" s="68" t="s">
        <v>66</v>
      </c>
      <c r="AR109" s="70">
        <v>27500000</v>
      </c>
      <c r="AS109" s="79" t="s">
        <v>74</v>
      </c>
      <c r="AT109" s="135">
        <v>0</v>
      </c>
      <c r="AU109" s="82">
        <f t="shared" si="8"/>
        <v>55000000</v>
      </c>
      <c r="AV109" s="83">
        <f t="shared" si="9"/>
        <v>0</v>
      </c>
      <c r="AW109" s="79" t="s">
        <v>74</v>
      </c>
      <c r="AX109" s="67" t="s">
        <v>80</v>
      </c>
      <c r="AY109" s="88" t="s">
        <v>5529</v>
      </c>
      <c r="AZ109" s="68" t="s">
        <v>66</v>
      </c>
      <c r="BA109" s="68" t="s">
        <v>239</v>
      </c>
    </row>
    <row r="110" spans="2:53" x14ac:dyDescent="0.25">
      <c r="B110" s="68">
        <v>2024</v>
      </c>
      <c r="C110" s="68">
        <v>891780111</v>
      </c>
      <c r="D110" s="69" t="s">
        <v>64</v>
      </c>
      <c r="E110" s="70" t="s">
        <v>5528</v>
      </c>
      <c r="F110" s="70" t="s">
        <v>5527</v>
      </c>
      <c r="G110" s="67">
        <v>0</v>
      </c>
      <c r="H110" s="67" t="s">
        <v>72</v>
      </c>
      <c r="I110" s="68" t="s">
        <v>65</v>
      </c>
      <c r="J110" s="88" t="s">
        <v>5526</v>
      </c>
      <c r="K110" s="70">
        <v>15000000</v>
      </c>
      <c r="L110" s="68" t="s">
        <v>67</v>
      </c>
      <c r="M110" s="88" t="s">
        <v>4691</v>
      </c>
      <c r="N110" s="73" t="s">
        <v>4690</v>
      </c>
      <c r="O110" s="75">
        <v>1124</v>
      </c>
      <c r="P110" s="78">
        <v>45415</v>
      </c>
      <c r="Q110" s="70">
        <v>15000000</v>
      </c>
      <c r="R110" s="78">
        <v>45454</v>
      </c>
      <c r="S110" s="70">
        <v>15000000</v>
      </c>
      <c r="T110" s="67" t="s">
        <v>66</v>
      </c>
      <c r="U110" s="75">
        <v>72221403</v>
      </c>
      <c r="V110" s="88" t="s">
        <v>4458</v>
      </c>
      <c r="W110" s="250">
        <v>45454</v>
      </c>
      <c r="X110" s="78">
        <v>45454</v>
      </c>
      <c r="Y110" s="78" t="s">
        <v>74</v>
      </c>
      <c r="Z110" s="78">
        <v>45657</v>
      </c>
      <c r="AA110" s="71">
        <f t="shared" si="5"/>
        <v>203</v>
      </c>
      <c r="AB110" s="70">
        <v>0</v>
      </c>
      <c r="AC110" s="70">
        <v>0</v>
      </c>
      <c r="AD110" s="70">
        <v>0</v>
      </c>
      <c r="AE110" s="76" t="s">
        <v>74</v>
      </c>
      <c r="AF110" s="71">
        <f t="shared" si="6"/>
        <v>0</v>
      </c>
      <c r="AG110" s="70">
        <v>0</v>
      </c>
      <c r="AH110" s="70">
        <v>0</v>
      </c>
      <c r="AI110" s="76" t="s">
        <v>74</v>
      </c>
      <c r="AJ110" s="67">
        <v>0</v>
      </c>
      <c r="AK110" s="76" t="s">
        <v>74</v>
      </c>
      <c r="AL110" s="76" t="s">
        <v>74</v>
      </c>
      <c r="AM110" s="71">
        <f t="shared" si="7"/>
        <v>0</v>
      </c>
      <c r="AN110" s="71">
        <f>+K110+AC110-AH110</f>
        <v>15000000</v>
      </c>
      <c r="AO110" s="67" t="s">
        <v>66</v>
      </c>
      <c r="AP110" s="71">
        <v>15000000</v>
      </c>
      <c r="AQ110" s="68" t="s">
        <v>94</v>
      </c>
      <c r="AR110" s="70">
        <v>0</v>
      </c>
      <c r="AS110" s="79" t="s">
        <v>74</v>
      </c>
      <c r="AT110" s="135">
        <v>0</v>
      </c>
      <c r="AU110" s="82">
        <f t="shared" si="8"/>
        <v>15000000</v>
      </c>
      <c r="AV110" s="83">
        <f t="shared" si="9"/>
        <v>0</v>
      </c>
      <c r="AW110" s="79" t="s">
        <v>74</v>
      </c>
      <c r="AX110" s="67" t="s">
        <v>95</v>
      </c>
      <c r="AY110" s="88" t="s">
        <v>5525</v>
      </c>
      <c r="AZ110" s="68" t="s">
        <v>66</v>
      </c>
      <c r="BA110" s="68" t="s">
        <v>239</v>
      </c>
    </row>
    <row r="111" spans="2:53" x14ac:dyDescent="0.25">
      <c r="B111" s="68">
        <v>2024</v>
      </c>
      <c r="C111" s="68">
        <v>891780111</v>
      </c>
      <c r="D111" s="69" t="s">
        <v>64</v>
      </c>
      <c r="E111" s="70" t="s">
        <v>5524</v>
      </c>
      <c r="F111" s="70" t="s">
        <v>5523</v>
      </c>
      <c r="G111" s="67">
        <v>0</v>
      </c>
      <c r="H111" s="67" t="s">
        <v>72</v>
      </c>
      <c r="I111" s="68" t="s">
        <v>65</v>
      </c>
      <c r="J111" s="88" t="s">
        <v>5522</v>
      </c>
      <c r="K111" s="70">
        <v>2600000</v>
      </c>
      <c r="L111" s="68" t="s">
        <v>67</v>
      </c>
      <c r="M111" s="88" t="s">
        <v>5521</v>
      </c>
      <c r="N111" s="73" t="s">
        <v>5520</v>
      </c>
      <c r="O111" s="75">
        <v>1294</v>
      </c>
      <c r="P111" s="78">
        <v>45447</v>
      </c>
      <c r="Q111" s="70">
        <v>2600000</v>
      </c>
      <c r="R111" s="78">
        <v>45456</v>
      </c>
      <c r="S111" s="70">
        <v>2600000</v>
      </c>
      <c r="T111" s="67" t="s">
        <v>66</v>
      </c>
      <c r="U111" s="75">
        <v>72175282</v>
      </c>
      <c r="V111" s="88" t="s">
        <v>4905</v>
      </c>
      <c r="W111" s="250">
        <v>45456</v>
      </c>
      <c r="X111" s="78">
        <v>45461</v>
      </c>
      <c r="Y111" s="78" t="s">
        <v>74</v>
      </c>
      <c r="Z111" s="78">
        <v>45489</v>
      </c>
      <c r="AA111" s="71">
        <f t="shared" si="5"/>
        <v>28</v>
      </c>
      <c r="AB111" s="70">
        <v>0</v>
      </c>
      <c r="AC111" s="70">
        <v>0</v>
      </c>
      <c r="AD111" s="70">
        <v>0</v>
      </c>
      <c r="AE111" s="76" t="s">
        <v>74</v>
      </c>
      <c r="AF111" s="71">
        <f t="shared" si="6"/>
        <v>0</v>
      </c>
      <c r="AG111" s="70">
        <v>0</v>
      </c>
      <c r="AH111" s="70">
        <v>0</v>
      </c>
      <c r="AI111" s="76" t="s">
        <v>74</v>
      </c>
      <c r="AJ111" s="67">
        <v>0</v>
      </c>
      <c r="AK111" s="76" t="s">
        <v>74</v>
      </c>
      <c r="AL111" s="76" t="s">
        <v>74</v>
      </c>
      <c r="AM111" s="71">
        <f t="shared" si="7"/>
        <v>0</v>
      </c>
      <c r="AN111" s="71">
        <f>+K111+AC111-AH111</f>
        <v>2600000</v>
      </c>
      <c r="AO111" s="67" t="s">
        <v>66</v>
      </c>
      <c r="AP111" s="71">
        <v>2600000</v>
      </c>
      <c r="AQ111" s="68" t="s">
        <v>94</v>
      </c>
      <c r="AR111" s="70">
        <v>0</v>
      </c>
      <c r="AS111" s="79" t="s">
        <v>74</v>
      </c>
      <c r="AT111" s="135">
        <v>0</v>
      </c>
      <c r="AU111" s="82">
        <f t="shared" si="8"/>
        <v>2600000</v>
      </c>
      <c r="AV111" s="83">
        <f t="shared" si="9"/>
        <v>0</v>
      </c>
      <c r="AW111" s="79" t="s">
        <v>74</v>
      </c>
      <c r="AX111" s="67" t="s">
        <v>95</v>
      </c>
      <c r="AY111" s="88" t="s">
        <v>5519</v>
      </c>
      <c r="AZ111" s="68" t="s">
        <v>66</v>
      </c>
      <c r="BA111" s="68" t="s">
        <v>239</v>
      </c>
    </row>
    <row r="112" spans="2:53" x14ac:dyDescent="0.25">
      <c r="B112" s="68">
        <v>2024</v>
      </c>
      <c r="C112" s="68">
        <v>891780111</v>
      </c>
      <c r="D112" s="69" t="s">
        <v>64</v>
      </c>
      <c r="E112" s="70" t="s">
        <v>5518</v>
      </c>
      <c r="F112" s="70" t="s">
        <v>5517</v>
      </c>
      <c r="G112" s="67">
        <v>0</v>
      </c>
      <c r="H112" s="67" t="s">
        <v>72</v>
      </c>
      <c r="I112" s="68" t="s">
        <v>65</v>
      </c>
      <c r="J112" s="88" t="s">
        <v>5516</v>
      </c>
      <c r="K112" s="70">
        <v>15000000</v>
      </c>
      <c r="L112" s="68" t="s">
        <v>67</v>
      </c>
      <c r="M112" s="88" t="s">
        <v>5515</v>
      </c>
      <c r="N112" s="73" t="s">
        <v>5514</v>
      </c>
      <c r="O112" s="75">
        <v>1077</v>
      </c>
      <c r="P112" s="78">
        <v>45411</v>
      </c>
      <c r="Q112" s="70">
        <v>15000000</v>
      </c>
      <c r="R112" s="78">
        <v>45456</v>
      </c>
      <c r="S112" s="70">
        <v>15000000</v>
      </c>
      <c r="T112" s="67" t="s">
        <v>66</v>
      </c>
      <c r="U112" s="75">
        <v>72175282</v>
      </c>
      <c r="V112" s="88" t="s">
        <v>4905</v>
      </c>
      <c r="W112" s="250">
        <v>45456</v>
      </c>
      <c r="X112" s="78">
        <v>45456</v>
      </c>
      <c r="Y112" s="78" t="s">
        <v>74</v>
      </c>
      <c r="Z112" s="78">
        <v>45475</v>
      </c>
      <c r="AA112" s="71">
        <f t="shared" si="5"/>
        <v>19</v>
      </c>
      <c r="AB112" s="70">
        <v>0</v>
      </c>
      <c r="AC112" s="70">
        <v>0</v>
      </c>
      <c r="AD112" s="70">
        <v>0</v>
      </c>
      <c r="AE112" s="76" t="s">
        <v>74</v>
      </c>
      <c r="AF112" s="71">
        <f t="shared" si="6"/>
        <v>0</v>
      </c>
      <c r="AG112" s="70">
        <v>0</v>
      </c>
      <c r="AH112" s="70">
        <v>0</v>
      </c>
      <c r="AI112" s="76" t="s">
        <v>74</v>
      </c>
      <c r="AJ112" s="67">
        <v>0</v>
      </c>
      <c r="AK112" s="76" t="s">
        <v>74</v>
      </c>
      <c r="AL112" s="76" t="s">
        <v>74</v>
      </c>
      <c r="AM112" s="71">
        <f t="shared" si="7"/>
        <v>0</v>
      </c>
      <c r="AN112" s="71">
        <f>+K112+AC112-AH112</f>
        <v>15000000</v>
      </c>
      <c r="AO112" s="67" t="s">
        <v>66</v>
      </c>
      <c r="AP112" s="71">
        <v>15000000</v>
      </c>
      <c r="AQ112" s="68" t="s">
        <v>94</v>
      </c>
      <c r="AR112" s="70">
        <v>0</v>
      </c>
      <c r="AS112" s="79" t="s">
        <v>74</v>
      </c>
      <c r="AT112" s="135">
        <v>0</v>
      </c>
      <c r="AU112" s="82">
        <f t="shared" si="8"/>
        <v>15000000</v>
      </c>
      <c r="AV112" s="83">
        <f t="shared" si="9"/>
        <v>0</v>
      </c>
      <c r="AW112" s="79" t="s">
        <v>74</v>
      </c>
      <c r="AX112" s="67" t="s">
        <v>80</v>
      </c>
      <c r="AY112" s="88" t="s">
        <v>5513</v>
      </c>
      <c r="AZ112" s="68" t="s">
        <v>66</v>
      </c>
      <c r="BA112" s="68" t="s">
        <v>239</v>
      </c>
    </row>
    <row r="113" spans="2:53" x14ac:dyDescent="0.25">
      <c r="B113" s="68">
        <v>2024</v>
      </c>
      <c r="C113" s="68">
        <v>891780111</v>
      </c>
      <c r="D113" s="69" t="s">
        <v>64</v>
      </c>
      <c r="E113" s="70" t="s">
        <v>5512</v>
      </c>
      <c r="F113" s="70" t="s">
        <v>5511</v>
      </c>
      <c r="G113" s="67">
        <v>0</v>
      </c>
      <c r="H113" s="67" t="s">
        <v>72</v>
      </c>
      <c r="I113" s="68" t="s">
        <v>65</v>
      </c>
      <c r="J113" s="88" t="s">
        <v>5510</v>
      </c>
      <c r="K113" s="70">
        <v>32233562</v>
      </c>
      <c r="L113" s="68" t="s">
        <v>67</v>
      </c>
      <c r="M113" s="88" t="s">
        <v>4436</v>
      </c>
      <c r="N113" s="73" t="s">
        <v>4435</v>
      </c>
      <c r="O113" s="75">
        <v>1023</v>
      </c>
      <c r="P113" s="78">
        <v>45405</v>
      </c>
      <c r="Q113" s="70">
        <v>32233600</v>
      </c>
      <c r="R113" s="78">
        <v>45461</v>
      </c>
      <c r="S113" s="70">
        <v>32233562</v>
      </c>
      <c r="T113" s="67" t="s">
        <v>66</v>
      </c>
      <c r="U113" s="75">
        <v>85467461</v>
      </c>
      <c r="V113" s="88" t="s">
        <v>4379</v>
      </c>
      <c r="W113" s="250">
        <v>45461</v>
      </c>
      <c r="X113" s="78">
        <v>45463</v>
      </c>
      <c r="Y113" s="78">
        <v>45463</v>
      </c>
      <c r="Z113" s="78">
        <v>45484</v>
      </c>
      <c r="AA113" s="71">
        <f t="shared" si="5"/>
        <v>21</v>
      </c>
      <c r="AB113" s="70">
        <v>0</v>
      </c>
      <c r="AC113" s="70">
        <v>0</v>
      </c>
      <c r="AD113" s="70">
        <v>0</v>
      </c>
      <c r="AE113" s="76" t="s">
        <v>74</v>
      </c>
      <c r="AF113" s="71">
        <f t="shared" si="6"/>
        <v>0</v>
      </c>
      <c r="AG113" s="70">
        <v>0</v>
      </c>
      <c r="AH113" s="70">
        <v>0</v>
      </c>
      <c r="AI113" s="76" t="s">
        <v>74</v>
      </c>
      <c r="AJ113" s="67">
        <v>0</v>
      </c>
      <c r="AK113" s="76" t="s">
        <v>74</v>
      </c>
      <c r="AL113" s="76" t="s">
        <v>74</v>
      </c>
      <c r="AM113" s="71">
        <f t="shared" si="7"/>
        <v>0</v>
      </c>
      <c r="AN113" s="71">
        <f>+K113+AC113-AH113</f>
        <v>32233562</v>
      </c>
      <c r="AO113" s="67" t="s">
        <v>66</v>
      </c>
      <c r="AP113" s="71">
        <v>32233562</v>
      </c>
      <c r="AQ113" s="68" t="s">
        <v>94</v>
      </c>
      <c r="AR113" s="70">
        <v>0</v>
      </c>
      <c r="AS113" s="79" t="s">
        <v>74</v>
      </c>
      <c r="AT113" s="135">
        <v>0</v>
      </c>
      <c r="AU113" s="82">
        <f t="shared" si="8"/>
        <v>32233562</v>
      </c>
      <c r="AV113" s="83">
        <f t="shared" si="9"/>
        <v>0</v>
      </c>
      <c r="AW113" s="79" t="s">
        <v>74</v>
      </c>
      <c r="AX113" s="67" t="s">
        <v>95</v>
      </c>
      <c r="AY113" s="88" t="s">
        <v>5509</v>
      </c>
      <c r="AZ113" s="68" t="s">
        <v>66</v>
      </c>
      <c r="BA113" s="68" t="s">
        <v>239</v>
      </c>
    </row>
    <row r="114" spans="2:53" x14ac:dyDescent="0.25">
      <c r="B114" s="68">
        <v>2024</v>
      </c>
      <c r="C114" s="68">
        <v>891780111</v>
      </c>
      <c r="D114" s="69" t="s">
        <v>64</v>
      </c>
      <c r="E114" s="70" t="s">
        <v>5508</v>
      </c>
      <c r="F114" s="70" t="s">
        <v>5507</v>
      </c>
      <c r="G114" s="67">
        <v>0</v>
      </c>
      <c r="H114" s="67" t="s">
        <v>72</v>
      </c>
      <c r="I114" s="68" t="s">
        <v>65</v>
      </c>
      <c r="J114" s="88" t="s">
        <v>5506</v>
      </c>
      <c r="K114" s="70">
        <v>61880000</v>
      </c>
      <c r="L114" s="68" t="s">
        <v>67</v>
      </c>
      <c r="M114" s="88" t="s">
        <v>4664</v>
      </c>
      <c r="N114" s="73" t="s">
        <v>4663</v>
      </c>
      <c r="O114" s="75">
        <v>1369</v>
      </c>
      <c r="P114" s="78">
        <v>45457</v>
      </c>
      <c r="Q114" s="70">
        <v>61880000</v>
      </c>
      <c r="R114" s="78">
        <v>45462</v>
      </c>
      <c r="S114" s="70">
        <v>61880000</v>
      </c>
      <c r="T114" s="67" t="s">
        <v>66</v>
      </c>
      <c r="U114" s="75">
        <v>85465146</v>
      </c>
      <c r="V114" s="88" t="s">
        <v>4340</v>
      </c>
      <c r="W114" s="250">
        <v>45462</v>
      </c>
      <c r="X114" s="78">
        <v>45462</v>
      </c>
      <c r="Y114" s="78">
        <v>45462</v>
      </c>
      <c r="Z114" s="78">
        <v>45466</v>
      </c>
      <c r="AA114" s="71">
        <f t="shared" si="5"/>
        <v>4</v>
      </c>
      <c r="AB114" s="70">
        <v>0</v>
      </c>
      <c r="AC114" s="70">
        <v>0</v>
      </c>
      <c r="AD114" s="70">
        <v>0</v>
      </c>
      <c r="AE114" s="76" t="s">
        <v>74</v>
      </c>
      <c r="AF114" s="71">
        <f t="shared" si="6"/>
        <v>0</v>
      </c>
      <c r="AG114" s="70">
        <v>0</v>
      </c>
      <c r="AH114" s="70">
        <v>0</v>
      </c>
      <c r="AI114" s="76" t="s">
        <v>74</v>
      </c>
      <c r="AJ114" s="67">
        <v>0</v>
      </c>
      <c r="AK114" s="76" t="s">
        <v>74</v>
      </c>
      <c r="AL114" s="76" t="s">
        <v>74</v>
      </c>
      <c r="AM114" s="71">
        <f t="shared" si="7"/>
        <v>0</v>
      </c>
      <c r="AN114" s="71">
        <f>+K114+AC114-AH114</f>
        <v>61880000</v>
      </c>
      <c r="AO114" s="67" t="s">
        <v>66</v>
      </c>
      <c r="AP114" s="71">
        <v>61880000</v>
      </c>
      <c r="AQ114" s="68" t="s">
        <v>66</v>
      </c>
      <c r="AR114" s="70">
        <v>24752000</v>
      </c>
      <c r="AS114" s="79" t="s">
        <v>74</v>
      </c>
      <c r="AT114" s="135">
        <v>0</v>
      </c>
      <c r="AU114" s="82">
        <f t="shared" si="8"/>
        <v>61880000</v>
      </c>
      <c r="AV114" s="83">
        <f t="shared" si="9"/>
        <v>0</v>
      </c>
      <c r="AW114" s="79" t="s">
        <v>74</v>
      </c>
      <c r="AX114" s="67" t="s">
        <v>80</v>
      </c>
      <c r="AY114" s="88" t="s">
        <v>5505</v>
      </c>
      <c r="AZ114" s="68" t="s">
        <v>66</v>
      </c>
      <c r="BA114" s="68" t="s">
        <v>239</v>
      </c>
    </row>
    <row r="115" spans="2:53" x14ac:dyDescent="0.25">
      <c r="B115" s="68">
        <v>2024</v>
      </c>
      <c r="C115" s="68">
        <v>891780111</v>
      </c>
      <c r="D115" s="69" t="s">
        <v>64</v>
      </c>
      <c r="E115" s="70" t="s">
        <v>5504</v>
      </c>
      <c r="F115" s="70" t="s">
        <v>5503</v>
      </c>
      <c r="G115" s="67">
        <v>0</v>
      </c>
      <c r="H115" s="67" t="s">
        <v>72</v>
      </c>
      <c r="I115" s="68" t="s">
        <v>723</v>
      </c>
      <c r="J115" s="88" t="s">
        <v>5502</v>
      </c>
      <c r="K115" s="70">
        <v>7679000</v>
      </c>
      <c r="L115" s="68" t="s">
        <v>67</v>
      </c>
      <c r="M115" s="88" t="s">
        <v>5501</v>
      </c>
      <c r="N115" s="73" t="s">
        <v>5500</v>
      </c>
      <c r="O115" s="75">
        <v>1358</v>
      </c>
      <c r="P115" s="78">
        <v>45456</v>
      </c>
      <c r="Q115" s="70">
        <v>7679000</v>
      </c>
      <c r="R115" s="78">
        <v>45462</v>
      </c>
      <c r="S115" s="70">
        <v>7679000</v>
      </c>
      <c r="T115" s="67" t="s">
        <v>66</v>
      </c>
      <c r="U115" s="75">
        <v>15443332</v>
      </c>
      <c r="V115" s="88" t="s">
        <v>4286</v>
      </c>
      <c r="W115" s="250">
        <v>45462</v>
      </c>
      <c r="X115" s="78">
        <v>45462</v>
      </c>
      <c r="Y115" s="78" t="s">
        <v>74</v>
      </c>
      <c r="Z115" s="78">
        <v>45464</v>
      </c>
      <c r="AA115" s="71">
        <f t="shared" si="5"/>
        <v>2</v>
      </c>
      <c r="AB115" s="70">
        <v>0</v>
      </c>
      <c r="AC115" s="70">
        <v>0</v>
      </c>
      <c r="AD115" s="70">
        <v>0</v>
      </c>
      <c r="AE115" s="76" t="s">
        <v>74</v>
      </c>
      <c r="AF115" s="71">
        <f t="shared" si="6"/>
        <v>0</v>
      </c>
      <c r="AG115" s="70">
        <v>0</v>
      </c>
      <c r="AH115" s="70">
        <v>0</v>
      </c>
      <c r="AI115" s="76" t="s">
        <v>74</v>
      </c>
      <c r="AJ115" s="67">
        <v>0</v>
      </c>
      <c r="AK115" s="76" t="s">
        <v>74</v>
      </c>
      <c r="AL115" s="76" t="s">
        <v>74</v>
      </c>
      <c r="AM115" s="71">
        <f t="shared" si="7"/>
        <v>0</v>
      </c>
      <c r="AN115" s="71">
        <f>+K115+AC115-AH115</f>
        <v>7679000</v>
      </c>
      <c r="AO115" s="67" t="s">
        <v>66</v>
      </c>
      <c r="AP115" s="71">
        <v>7679000</v>
      </c>
      <c r="AQ115" s="68" t="s">
        <v>94</v>
      </c>
      <c r="AR115" s="70">
        <v>0</v>
      </c>
      <c r="AS115" s="79" t="s">
        <v>74</v>
      </c>
      <c r="AT115" s="135">
        <v>0</v>
      </c>
      <c r="AU115" s="82">
        <f t="shared" si="8"/>
        <v>7679000</v>
      </c>
      <c r="AV115" s="83">
        <f t="shared" si="9"/>
        <v>0</v>
      </c>
      <c r="AW115" s="79" t="s">
        <v>74</v>
      </c>
      <c r="AX115" s="67" t="s">
        <v>80</v>
      </c>
      <c r="AY115" s="88" t="s">
        <v>5499</v>
      </c>
      <c r="AZ115" s="68" t="s">
        <v>66</v>
      </c>
      <c r="BA115" s="68" t="s">
        <v>239</v>
      </c>
    </row>
    <row r="116" spans="2:53" x14ac:dyDescent="0.25">
      <c r="B116" s="68">
        <v>2024</v>
      </c>
      <c r="C116" s="68">
        <v>891780111</v>
      </c>
      <c r="D116" s="69" t="s">
        <v>64</v>
      </c>
      <c r="E116" s="70" t="s">
        <v>5498</v>
      </c>
      <c r="F116" s="70" t="s">
        <v>5497</v>
      </c>
      <c r="G116" s="67">
        <v>0</v>
      </c>
      <c r="H116" s="67" t="s">
        <v>72</v>
      </c>
      <c r="I116" s="68" t="s">
        <v>65</v>
      </c>
      <c r="J116" s="88" t="s">
        <v>5496</v>
      </c>
      <c r="K116" s="70">
        <v>187459844</v>
      </c>
      <c r="L116" s="68" t="s">
        <v>67</v>
      </c>
      <c r="M116" s="88" t="s">
        <v>5495</v>
      </c>
      <c r="N116" s="73" t="s">
        <v>5494</v>
      </c>
      <c r="O116" s="75">
        <v>1349</v>
      </c>
      <c r="P116" s="78">
        <v>45455</v>
      </c>
      <c r="Q116" s="70">
        <v>187459844</v>
      </c>
      <c r="R116" s="78">
        <v>45464</v>
      </c>
      <c r="S116" s="70">
        <v>187459844</v>
      </c>
      <c r="T116" s="67" t="s">
        <v>66</v>
      </c>
      <c r="U116" s="75">
        <v>85459497</v>
      </c>
      <c r="V116" s="88" t="s">
        <v>4616</v>
      </c>
      <c r="W116" s="250">
        <v>45464</v>
      </c>
      <c r="X116" s="78">
        <v>45470</v>
      </c>
      <c r="Y116" s="78">
        <v>45467</v>
      </c>
      <c r="Z116" s="78">
        <v>45835</v>
      </c>
      <c r="AA116" s="71">
        <f t="shared" si="5"/>
        <v>368</v>
      </c>
      <c r="AB116" s="70">
        <v>0</v>
      </c>
      <c r="AC116" s="70">
        <v>0</v>
      </c>
      <c r="AD116" s="70">
        <v>0</v>
      </c>
      <c r="AE116" s="76" t="s">
        <v>74</v>
      </c>
      <c r="AF116" s="71">
        <f t="shared" si="6"/>
        <v>0</v>
      </c>
      <c r="AG116" s="70">
        <v>0</v>
      </c>
      <c r="AH116" s="70">
        <v>0</v>
      </c>
      <c r="AI116" s="76" t="s">
        <v>74</v>
      </c>
      <c r="AJ116" s="67">
        <v>0</v>
      </c>
      <c r="AK116" s="76" t="s">
        <v>74</v>
      </c>
      <c r="AL116" s="76" t="s">
        <v>74</v>
      </c>
      <c r="AM116" s="71">
        <f t="shared" si="7"/>
        <v>0</v>
      </c>
      <c r="AN116" s="71">
        <f>+K116+AC116-AH116</f>
        <v>187459844</v>
      </c>
      <c r="AO116" s="67" t="s">
        <v>66</v>
      </c>
      <c r="AP116" s="71">
        <v>187459844</v>
      </c>
      <c r="AQ116" s="68" t="s">
        <v>94</v>
      </c>
      <c r="AR116" s="70">
        <v>0</v>
      </c>
      <c r="AS116" s="79" t="s">
        <v>74</v>
      </c>
      <c r="AT116" s="135">
        <v>0</v>
      </c>
      <c r="AU116" s="82">
        <f t="shared" si="8"/>
        <v>187459844</v>
      </c>
      <c r="AV116" s="83">
        <f t="shared" si="9"/>
        <v>0</v>
      </c>
      <c r="AW116" s="79" t="s">
        <v>74</v>
      </c>
      <c r="AX116" s="67" t="s">
        <v>80</v>
      </c>
      <c r="AY116" s="88" t="s">
        <v>5493</v>
      </c>
      <c r="AZ116" s="68" t="s">
        <v>66</v>
      </c>
      <c r="BA116" s="68" t="s">
        <v>239</v>
      </c>
    </row>
    <row r="117" spans="2:53" x14ac:dyDescent="0.25">
      <c r="B117" s="68">
        <v>2024</v>
      </c>
      <c r="C117" s="68">
        <v>891780111</v>
      </c>
      <c r="D117" s="69" t="s">
        <v>64</v>
      </c>
      <c r="E117" s="70" t="s">
        <v>5492</v>
      </c>
      <c r="F117" s="70" t="s">
        <v>5491</v>
      </c>
      <c r="G117" s="67">
        <v>0</v>
      </c>
      <c r="H117" s="67" t="s">
        <v>72</v>
      </c>
      <c r="I117" s="68" t="s">
        <v>65</v>
      </c>
      <c r="J117" s="88" t="s">
        <v>5490</v>
      </c>
      <c r="K117" s="70">
        <v>77281800</v>
      </c>
      <c r="L117" s="68" t="s">
        <v>67</v>
      </c>
      <c r="M117" s="88" t="s">
        <v>4596</v>
      </c>
      <c r="N117" s="73" t="s">
        <v>4595</v>
      </c>
      <c r="O117" s="75">
        <v>1393</v>
      </c>
      <c r="P117" s="78">
        <v>45456</v>
      </c>
      <c r="Q117" s="70">
        <v>77281800</v>
      </c>
      <c r="R117" s="78">
        <v>45469</v>
      </c>
      <c r="S117" s="70">
        <v>77281800</v>
      </c>
      <c r="T117" s="67" t="s">
        <v>66</v>
      </c>
      <c r="U117" s="75">
        <v>85465146</v>
      </c>
      <c r="V117" s="88" t="s">
        <v>4340</v>
      </c>
      <c r="W117" s="250">
        <v>45469</v>
      </c>
      <c r="X117" s="78">
        <v>45470</v>
      </c>
      <c r="Y117" s="78">
        <v>45470</v>
      </c>
      <c r="Z117" s="78">
        <v>45474</v>
      </c>
      <c r="AA117" s="71">
        <f t="shared" si="5"/>
        <v>4</v>
      </c>
      <c r="AB117" s="70">
        <v>0</v>
      </c>
      <c r="AC117" s="70">
        <v>0</v>
      </c>
      <c r="AD117" s="70">
        <v>0</v>
      </c>
      <c r="AE117" s="76" t="s">
        <v>74</v>
      </c>
      <c r="AF117" s="71">
        <f t="shared" si="6"/>
        <v>0</v>
      </c>
      <c r="AG117" s="70">
        <v>0</v>
      </c>
      <c r="AH117" s="70">
        <v>0</v>
      </c>
      <c r="AI117" s="76" t="s">
        <v>74</v>
      </c>
      <c r="AJ117" s="67">
        <v>0</v>
      </c>
      <c r="AK117" s="76" t="s">
        <v>74</v>
      </c>
      <c r="AL117" s="76" t="s">
        <v>74</v>
      </c>
      <c r="AM117" s="71">
        <f t="shared" si="7"/>
        <v>0</v>
      </c>
      <c r="AN117" s="71">
        <f>+K117+AC117-AH117</f>
        <v>77281800</v>
      </c>
      <c r="AO117" s="67" t="s">
        <v>66</v>
      </c>
      <c r="AP117" s="71">
        <v>77281800</v>
      </c>
      <c r="AQ117" s="68" t="s">
        <v>94</v>
      </c>
      <c r="AR117" s="70">
        <v>0</v>
      </c>
      <c r="AS117" s="79" t="s">
        <v>74</v>
      </c>
      <c r="AT117" s="135">
        <v>0</v>
      </c>
      <c r="AU117" s="82">
        <f t="shared" si="8"/>
        <v>77281800</v>
      </c>
      <c r="AV117" s="83">
        <f t="shared" si="9"/>
        <v>0</v>
      </c>
      <c r="AW117" s="79" t="s">
        <v>74</v>
      </c>
      <c r="AX117" s="67" t="s">
        <v>80</v>
      </c>
      <c r="AY117" s="88" t="s">
        <v>5489</v>
      </c>
      <c r="AZ117" s="68" t="s">
        <v>66</v>
      </c>
      <c r="BA117" s="68" t="s">
        <v>239</v>
      </c>
    </row>
    <row r="118" spans="2:53" x14ac:dyDescent="0.25">
      <c r="B118" s="68">
        <v>2024</v>
      </c>
      <c r="C118" s="68">
        <v>891780111</v>
      </c>
      <c r="D118" s="69" t="s">
        <v>64</v>
      </c>
      <c r="E118" s="70" t="s">
        <v>5488</v>
      </c>
      <c r="F118" s="70" t="s">
        <v>5487</v>
      </c>
      <c r="G118" s="67">
        <v>0</v>
      </c>
      <c r="H118" s="67" t="s">
        <v>72</v>
      </c>
      <c r="I118" s="68" t="s">
        <v>65</v>
      </c>
      <c r="J118" s="88" t="s">
        <v>5486</v>
      </c>
      <c r="K118" s="70">
        <v>61285000</v>
      </c>
      <c r="L118" s="68" t="s">
        <v>67</v>
      </c>
      <c r="M118" s="88" t="s">
        <v>5341</v>
      </c>
      <c r="N118" s="73" t="s">
        <v>5340</v>
      </c>
      <c r="O118" s="75">
        <v>1437</v>
      </c>
      <c r="P118" s="78">
        <v>45467</v>
      </c>
      <c r="Q118" s="70">
        <v>61285000</v>
      </c>
      <c r="R118" s="78">
        <v>45469</v>
      </c>
      <c r="S118" s="70">
        <v>61285000</v>
      </c>
      <c r="T118" s="67" t="s">
        <v>66</v>
      </c>
      <c r="U118" s="75">
        <v>7633815</v>
      </c>
      <c r="V118" s="88" t="s">
        <v>4500</v>
      </c>
      <c r="W118" s="250">
        <v>45469</v>
      </c>
      <c r="X118" s="78">
        <v>45470</v>
      </c>
      <c r="Y118" s="78">
        <v>45470</v>
      </c>
      <c r="Z118" s="78">
        <v>45477</v>
      </c>
      <c r="AA118" s="71">
        <f t="shared" si="5"/>
        <v>7</v>
      </c>
      <c r="AB118" s="70">
        <v>0</v>
      </c>
      <c r="AC118" s="70">
        <v>0</v>
      </c>
      <c r="AD118" s="70">
        <v>0</v>
      </c>
      <c r="AE118" s="76" t="s">
        <v>74</v>
      </c>
      <c r="AF118" s="71">
        <f t="shared" si="6"/>
        <v>0</v>
      </c>
      <c r="AG118" s="70">
        <v>0</v>
      </c>
      <c r="AH118" s="70">
        <v>0</v>
      </c>
      <c r="AI118" s="76" t="s">
        <v>74</v>
      </c>
      <c r="AJ118" s="67">
        <v>0</v>
      </c>
      <c r="AK118" s="76" t="s">
        <v>74</v>
      </c>
      <c r="AL118" s="76" t="s">
        <v>74</v>
      </c>
      <c r="AM118" s="71">
        <f t="shared" si="7"/>
        <v>0</v>
      </c>
      <c r="AN118" s="71">
        <f>+K118+AC118-AH118</f>
        <v>61285000</v>
      </c>
      <c r="AO118" s="67" t="s">
        <v>66</v>
      </c>
      <c r="AP118" s="71">
        <v>61285000</v>
      </c>
      <c r="AQ118" s="68" t="s">
        <v>94</v>
      </c>
      <c r="AR118" s="70">
        <v>0</v>
      </c>
      <c r="AS118" s="79" t="s">
        <v>74</v>
      </c>
      <c r="AT118" s="135">
        <v>0</v>
      </c>
      <c r="AU118" s="82">
        <f t="shared" si="8"/>
        <v>61285000</v>
      </c>
      <c r="AV118" s="83">
        <f t="shared" si="9"/>
        <v>0</v>
      </c>
      <c r="AW118" s="79" t="s">
        <v>74</v>
      </c>
      <c r="AX118" s="67" t="s">
        <v>80</v>
      </c>
      <c r="AY118" s="88" t="s">
        <v>5485</v>
      </c>
      <c r="AZ118" s="68" t="s">
        <v>66</v>
      </c>
      <c r="BA118" s="68" t="s">
        <v>239</v>
      </c>
    </row>
    <row r="119" spans="2:53" x14ac:dyDescent="0.25">
      <c r="B119" s="68">
        <v>2024</v>
      </c>
      <c r="C119" s="68">
        <v>891780111</v>
      </c>
      <c r="D119" s="69" t="s">
        <v>64</v>
      </c>
      <c r="E119" s="70" t="s">
        <v>5484</v>
      </c>
      <c r="F119" s="70" t="s">
        <v>5483</v>
      </c>
      <c r="G119" s="67">
        <v>0</v>
      </c>
      <c r="H119" s="67" t="s">
        <v>72</v>
      </c>
      <c r="I119" s="68" t="s">
        <v>65</v>
      </c>
      <c r="J119" s="88" t="s">
        <v>5482</v>
      </c>
      <c r="K119" s="70">
        <v>4920000</v>
      </c>
      <c r="L119" s="68" t="s">
        <v>67</v>
      </c>
      <c r="M119" s="88" t="s">
        <v>5481</v>
      </c>
      <c r="N119" s="73" t="s">
        <v>5480</v>
      </c>
      <c r="O119" s="75">
        <v>1464</v>
      </c>
      <c r="P119" s="78">
        <v>45469</v>
      </c>
      <c r="Q119" s="70">
        <v>4920000</v>
      </c>
      <c r="R119" s="78">
        <v>45471</v>
      </c>
      <c r="S119" s="70">
        <v>4920000</v>
      </c>
      <c r="T119" s="67" t="s">
        <v>66</v>
      </c>
      <c r="U119" s="75">
        <v>57438212</v>
      </c>
      <c r="V119" s="88" t="s">
        <v>5053</v>
      </c>
      <c r="W119" s="250">
        <v>45471</v>
      </c>
      <c r="X119" s="78">
        <v>45471</v>
      </c>
      <c r="Y119" s="78" t="s">
        <v>74</v>
      </c>
      <c r="Z119" s="78">
        <v>45471</v>
      </c>
      <c r="AA119" s="71">
        <f t="shared" si="5"/>
        <v>0</v>
      </c>
      <c r="AB119" s="70">
        <v>0</v>
      </c>
      <c r="AC119" s="70">
        <v>0</v>
      </c>
      <c r="AD119" s="70">
        <v>0</v>
      </c>
      <c r="AE119" s="76" t="s">
        <v>74</v>
      </c>
      <c r="AF119" s="71">
        <f t="shared" si="6"/>
        <v>0</v>
      </c>
      <c r="AG119" s="70">
        <v>0</v>
      </c>
      <c r="AH119" s="70">
        <v>0</v>
      </c>
      <c r="AI119" s="76" t="s">
        <v>74</v>
      </c>
      <c r="AJ119" s="67">
        <v>0</v>
      </c>
      <c r="AK119" s="76" t="s">
        <v>74</v>
      </c>
      <c r="AL119" s="76" t="s">
        <v>74</v>
      </c>
      <c r="AM119" s="71">
        <f t="shared" si="7"/>
        <v>0</v>
      </c>
      <c r="AN119" s="71">
        <f>+K119+AC119-AH119</f>
        <v>4920000</v>
      </c>
      <c r="AO119" s="67" t="s">
        <v>66</v>
      </c>
      <c r="AP119" s="71">
        <v>4920000</v>
      </c>
      <c r="AQ119" s="68" t="s">
        <v>94</v>
      </c>
      <c r="AR119" s="70">
        <v>0</v>
      </c>
      <c r="AS119" s="79" t="s">
        <v>74</v>
      </c>
      <c r="AT119" s="135">
        <v>0</v>
      </c>
      <c r="AU119" s="82">
        <f t="shared" si="8"/>
        <v>4920000</v>
      </c>
      <c r="AV119" s="83">
        <f t="shared" si="9"/>
        <v>0</v>
      </c>
      <c r="AW119" s="79" t="s">
        <v>74</v>
      </c>
      <c r="AX119" s="67" t="s">
        <v>80</v>
      </c>
      <c r="AY119" s="88" t="s">
        <v>5479</v>
      </c>
      <c r="AZ119" s="68" t="s">
        <v>66</v>
      </c>
      <c r="BA119" s="68" t="s">
        <v>239</v>
      </c>
    </row>
    <row r="120" spans="2:53" x14ac:dyDescent="0.25">
      <c r="B120" s="68">
        <v>2024</v>
      </c>
      <c r="C120" s="68">
        <v>891780111</v>
      </c>
      <c r="D120" s="69" t="s">
        <v>64</v>
      </c>
      <c r="E120" s="70" t="s">
        <v>5478</v>
      </c>
      <c r="F120" s="70" t="s">
        <v>5477</v>
      </c>
      <c r="G120" s="67">
        <v>0</v>
      </c>
      <c r="H120" s="67" t="s">
        <v>72</v>
      </c>
      <c r="I120" s="68" t="s">
        <v>723</v>
      </c>
      <c r="J120" s="88" t="s">
        <v>5476</v>
      </c>
      <c r="K120" s="70">
        <v>31427000</v>
      </c>
      <c r="L120" s="68" t="s">
        <v>67</v>
      </c>
      <c r="M120" s="88" t="s">
        <v>5475</v>
      </c>
      <c r="N120" s="73" t="s">
        <v>5474</v>
      </c>
      <c r="O120" s="75">
        <v>1292</v>
      </c>
      <c r="P120" s="78">
        <v>45447</v>
      </c>
      <c r="Q120" s="70">
        <v>31427000</v>
      </c>
      <c r="R120" s="78">
        <v>45475</v>
      </c>
      <c r="S120" s="70">
        <v>31427000</v>
      </c>
      <c r="T120" s="67" t="s">
        <v>66</v>
      </c>
      <c r="U120" s="75">
        <v>57438212</v>
      </c>
      <c r="V120" s="88" t="s">
        <v>5053</v>
      </c>
      <c r="W120" s="250">
        <v>45475</v>
      </c>
      <c r="X120" s="78">
        <v>45481</v>
      </c>
      <c r="Y120" s="78" t="s">
        <v>74</v>
      </c>
      <c r="Z120" s="78">
        <v>45665</v>
      </c>
      <c r="AA120" s="71">
        <f t="shared" si="5"/>
        <v>184</v>
      </c>
      <c r="AB120" s="70">
        <v>0</v>
      </c>
      <c r="AC120" s="70">
        <v>0</v>
      </c>
      <c r="AD120" s="70">
        <v>0</v>
      </c>
      <c r="AE120" s="76" t="s">
        <v>74</v>
      </c>
      <c r="AF120" s="71">
        <f t="shared" si="6"/>
        <v>0</v>
      </c>
      <c r="AG120" s="70">
        <v>0</v>
      </c>
      <c r="AH120" s="70">
        <v>0</v>
      </c>
      <c r="AI120" s="76" t="s">
        <v>74</v>
      </c>
      <c r="AJ120" s="67">
        <v>0</v>
      </c>
      <c r="AK120" s="76" t="s">
        <v>74</v>
      </c>
      <c r="AL120" s="76" t="s">
        <v>74</v>
      </c>
      <c r="AM120" s="71">
        <f t="shared" si="7"/>
        <v>0</v>
      </c>
      <c r="AN120" s="71">
        <f>+K120+AC120-AH120</f>
        <v>31427000</v>
      </c>
      <c r="AO120" s="67" t="s">
        <v>66</v>
      </c>
      <c r="AP120" s="71">
        <v>31427000</v>
      </c>
      <c r="AQ120" s="68" t="s">
        <v>94</v>
      </c>
      <c r="AR120" s="70">
        <v>0</v>
      </c>
      <c r="AS120" s="79" t="s">
        <v>74</v>
      </c>
      <c r="AT120" s="135">
        <v>0</v>
      </c>
      <c r="AU120" s="82">
        <f t="shared" si="8"/>
        <v>31427000</v>
      </c>
      <c r="AV120" s="83">
        <f t="shared" si="9"/>
        <v>0</v>
      </c>
      <c r="AW120" s="79" t="s">
        <v>74</v>
      </c>
      <c r="AX120" s="67" t="s">
        <v>95</v>
      </c>
      <c r="AY120" s="88" t="s">
        <v>5473</v>
      </c>
      <c r="AZ120" s="68" t="s">
        <v>66</v>
      </c>
      <c r="BA120" s="68" t="s">
        <v>239</v>
      </c>
    </row>
    <row r="121" spans="2:53" x14ac:dyDescent="0.25">
      <c r="B121" s="68">
        <v>2024</v>
      </c>
      <c r="C121" s="68">
        <v>891780111</v>
      </c>
      <c r="D121" s="69" t="s">
        <v>64</v>
      </c>
      <c r="E121" s="70" t="s">
        <v>5472</v>
      </c>
      <c r="F121" s="70" t="s">
        <v>5471</v>
      </c>
      <c r="G121" s="67">
        <v>0</v>
      </c>
      <c r="H121" s="67" t="s">
        <v>72</v>
      </c>
      <c r="I121" s="68" t="s">
        <v>723</v>
      </c>
      <c r="J121" s="88" t="s">
        <v>5470</v>
      </c>
      <c r="K121" s="70">
        <v>70268116</v>
      </c>
      <c r="L121" s="68" t="s">
        <v>67</v>
      </c>
      <c r="M121" s="88" t="s">
        <v>5469</v>
      </c>
      <c r="N121" s="73" t="s">
        <v>4158</v>
      </c>
      <c r="O121" s="75">
        <v>1497</v>
      </c>
      <c r="P121" s="78">
        <v>45475</v>
      </c>
      <c r="Q121" s="70">
        <v>70268116</v>
      </c>
      <c r="R121" s="78">
        <v>45477</v>
      </c>
      <c r="S121" s="70">
        <v>70268116</v>
      </c>
      <c r="T121" s="67" t="s">
        <v>66</v>
      </c>
      <c r="U121" s="75">
        <v>85152695</v>
      </c>
      <c r="V121" s="88" t="s">
        <v>4398</v>
      </c>
      <c r="W121" s="250">
        <v>45477</v>
      </c>
      <c r="X121" s="78">
        <v>45477</v>
      </c>
      <c r="Y121" s="78">
        <v>45477</v>
      </c>
      <c r="Z121" s="78">
        <v>45479</v>
      </c>
      <c r="AA121" s="71">
        <f t="shared" si="5"/>
        <v>2</v>
      </c>
      <c r="AB121" s="70">
        <v>0</v>
      </c>
      <c r="AC121" s="70">
        <v>0</v>
      </c>
      <c r="AD121" s="70">
        <v>0</v>
      </c>
      <c r="AE121" s="76" t="s">
        <v>74</v>
      </c>
      <c r="AF121" s="71">
        <f t="shared" si="6"/>
        <v>0</v>
      </c>
      <c r="AG121" s="70">
        <v>0</v>
      </c>
      <c r="AH121" s="70">
        <v>0</v>
      </c>
      <c r="AI121" s="76" t="s">
        <v>74</v>
      </c>
      <c r="AJ121" s="67">
        <v>0</v>
      </c>
      <c r="AK121" s="76" t="s">
        <v>74</v>
      </c>
      <c r="AL121" s="76" t="s">
        <v>74</v>
      </c>
      <c r="AM121" s="71">
        <f t="shared" si="7"/>
        <v>0</v>
      </c>
      <c r="AN121" s="71">
        <f>+K121+AC121-AH121</f>
        <v>70268116</v>
      </c>
      <c r="AO121" s="67" t="s">
        <v>66</v>
      </c>
      <c r="AP121" s="71">
        <v>70268116</v>
      </c>
      <c r="AQ121" s="68" t="s">
        <v>94</v>
      </c>
      <c r="AR121" s="70">
        <v>0</v>
      </c>
      <c r="AS121" s="79" t="s">
        <v>74</v>
      </c>
      <c r="AT121" s="135">
        <v>0</v>
      </c>
      <c r="AU121" s="82">
        <f t="shared" si="8"/>
        <v>70268116</v>
      </c>
      <c r="AV121" s="83">
        <f t="shared" si="9"/>
        <v>0</v>
      </c>
      <c r="AW121" s="79" t="s">
        <v>74</v>
      </c>
      <c r="AX121" s="67" t="s">
        <v>95</v>
      </c>
      <c r="AY121" s="88" t="s">
        <v>5468</v>
      </c>
      <c r="AZ121" s="68" t="s">
        <v>66</v>
      </c>
      <c r="BA121" s="68" t="s">
        <v>239</v>
      </c>
    </row>
    <row r="122" spans="2:53" x14ac:dyDescent="0.25">
      <c r="B122" s="68">
        <v>2024</v>
      </c>
      <c r="C122" s="68">
        <v>891780111</v>
      </c>
      <c r="D122" s="69" t="s">
        <v>64</v>
      </c>
      <c r="E122" s="70" t="s">
        <v>5467</v>
      </c>
      <c r="F122" s="70" t="s">
        <v>5466</v>
      </c>
      <c r="G122" s="67">
        <v>0</v>
      </c>
      <c r="H122" s="67" t="s">
        <v>72</v>
      </c>
      <c r="I122" s="68" t="s">
        <v>65</v>
      </c>
      <c r="J122" s="88" t="s">
        <v>5465</v>
      </c>
      <c r="K122" s="70">
        <v>59903000</v>
      </c>
      <c r="L122" s="68" t="s">
        <v>67</v>
      </c>
      <c r="M122" s="88" t="s">
        <v>5464</v>
      </c>
      <c r="N122" s="73" t="s">
        <v>5463</v>
      </c>
      <c r="O122" s="75">
        <v>1438</v>
      </c>
      <c r="P122" s="78">
        <v>45467</v>
      </c>
      <c r="Q122" s="70">
        <v>59903000</v>
      </c>
      <c r="R122" s="78">
        <v>45477</v>
      </c>
      <c r="S122" s="70">
        <v>59903000</v>
      </c>
      <c r="T122" s="67" t="s">
        <v>66</v>
      </c>
      <c r="U122" s="75">
        <v>7633815</v>
      </c>
      <c r="V122" s="88" t="s">
        <v>4500</v>
      </c>
      <c r="W122" s="250">
        <v>45477</v>
      </c>
      <c r="X122" s="78">
        <v>45478</v>
      </c>
      <c r="Y122" s="78">
        <v>45478</v>
      </c>
      <c r="Z122" s="78">
        <v>45484</v>
      </c>
      <c r="AA122" s="71">
        <f t="shared" si="5"/>
        <v>6</v>
      </c>
      <c r="AB122" s="70">
        <v>0</v>
      </c>
      <c r="AC122" s="70">
        <v>0</v>
      </c>
      <c r="AD122" s="70">
        <v>0</v>
      </c>
      <c r="AE122" s="76" t="s">
        <v>74</v>
      </c>
      <c r="AF122" s="71">
        <f t="shared" si="6"/>
        <v>0</v>
      </c>
      <c r="AG122" s="70">
        <v>0</v>
      </c>
      <c r="AH122" s="70">
        <v>0</v>
      </c>
      <c r="AI122" s="76" t="s">
        <v>74</v>
      </c>
      <c r="AJ122" s="67">
        <v>0</v>
      </c>
      <c r="AK122" s="76" t="s">
        <v>74</v>
      </c>
      <c r="AL122" s="76" t="s">
        <v>74</v>
      </c>
      <c r="AM122" s="71">
        <f t="shared" si="7"/>
        <v>0</v>
      </c>
      <c r="AN122" s="71">
        <f>+K122+AC122-AH122</f>
        <v>59903000</v>
      </c>
      <c r="AO122" s="67" t="s">
        <v>66</v>
      </c>
      <c r="AP122" s="71">
        <v>59903000</v>
      </c>
      <c r="AQ122" s="68" t="s">
        <v>94</v>
      </c>
      <c r="AR122" s="70">
        <v>0</v>
      </c>
      <c r="AS122" s="79" t="s">
        <v>74</v>
      </c>
      <c r="AT122" s="135">
        <v>0</v>
      </c>
      <c r="AU122" s="82">
        <f t="shared" si="8"/>
        <v>59903000</v>
      </c>
      <c r="AV122" s="83">
        <f t="shared" si="9"/>
        <v>0</v>
      </c>
      <c r="AW122" s="79" t="s">
        <v>74</v>
      </c>
      <c r="AX122" s="67" t="s">
        <v>95</v>
      </c>
      <c r="AY122" s="88" t="s">
        <v>5462</v>
      </c>
      <c r="AZ122" s="68" t="s">
        <v>66</v>
      </c>
      <c r="BA122" s="68" t="s">
        <v>239</v>
      </c>
    </row>
    <row r="123" spans="2:53" x14ac:dyDescent="0.25">
      <c r="B123" s="68">
        <v>2024</v>
      </c>
      <c r="C123" s="68">
        <v>891780111</v>
      </c>
      <c r="D123" s="69" t="s">
        <v>64</v>
      </c>
      <c r="E123" s="70" t="s">
        <v>5461</v>
      </c>
      <c r="F123" s="70" t="s">
        <v>5460</v>
      </c>
      <c r="G123" s="67">
        <v>0</v>
      </c>
      <c r="H123" s="67" t="s">
        <v>72</v>
      </c>
      <c r="I123" s="68" t="s">
        <v>65</v>
      </c>
      <c r="J123" s="88" t="s">
        <v>5459</v>
      </c>
      <c r="K123" s="70">
        <v>66836700</v>
      </c>
      <c r="L123" s="68" t="s">
        <v>67</v>
      </c>
      <c r="M123" s="88" t="s">
        <v>5458</v>
      </c>
      <c r="N123" s="73" t="s">
        <v>5457</v>
      </c>
      <c r="O123" s="75">
        <v>1422</v>
      </c>
      <c r="P123" s="78">
        <v>45464</v>
      </c>
      <c r="Q123" s="70">
        <v>66836700</v>
      </c>
      <c r="R123" s="78">
        <v>45477</v>
      </c>
      <c r="S123" s="70">
        <v>66836700</v>
      </c>
      <c r="T123" s="67" t="s">
        <v>66</v>
      </c>
      <c r="U123" s="75">
        <v>7633815</v>
      </c>
      <c r="V123" s="88" t="s">
        <v>4500</v>
      </c>
      <c r="W123" s="250">
        <v>45477</v>
      </c>
      <c r="X123" s="78">
        <v>45483</v>
      </c>
      <c r="Y123" s="78">
        <v>45483</v>
      </c>
      <c r="Z123" s="78">
        <v>45489</v>
      </c>
      <c r="AA123" s="71">
        <f t="shared" si="5"/>
        <v>6</v>
      </c>
      <c r="AB123" s="70">
        <v>0</v>
      </c>
      <c r="AC123" s="70">
        <v>0</v>
      </c>
      <c r="AD123" s="70">
        <v>0</v>
      </c>
      <c r="AE123" s="76" t="s">
        <v>74</v>
      </c>
      <c r="AF123" s="71">
        <f t="shared" si="6"/>
        <v>0</v>
      </c>
      <c r="AG123" s="70">
        <v>0</v>
      </c>
      <c r="AH123" s="70">
        <v>0</v>
      </c>
      <c r="AI123" s="76" t="s">
        <v>74</v>
      </c>
      <c r="AJ123" s="67">
        <v>0</v>
      </c>
      <c r="AK123" s="76" t="s">
        <v>74</v>
      </c>
      <c r="AL123" s="76" t="s">
        <v>74</v>
      </c>
      <c r="AM123" s="71">
        <f t="shared" si="7"/>
        <v>0</v>
      </c>
      <c r="AN123" s="71">
        <f>+K123+AC123-AH123</f>
        <v>66836700</v>
      </c>
      <c r="AO123" s="67" t="s">
        <v>66</v>
      </c>
      <c r="AP123" s="71">
        <v>66836700</v>
      </c>
      <c r="AQ123" s="68" t="s">
        <v>94</v>
      </c>
      <c r="AR123" s="70">
        <v>0</v>
      </c>
      <c r="AS123" s="79" t="s">
        <v>74</v>
      </c>
      <c r="AT123" s="135">
        <v>0</v>
      </c>
      <c r="AU123" s="82">
        <f t="shared" si="8"/>
        <v>66836700</v>
      </c>
      <c r="AV123" s="83">
        <f t="shared" si="9"/>
        <v>0</v>
      </c>
      <c r="AW123" s="79" t="s">
        <v>74</v>
      </c>
      <c r="AX123" s="67" t="s">
        <v>95</v>
      </c>
      <c r="AY123" s="88" t="s">
        <v>5456</v>
      </c>
      <c r="AZ123" s="68" t="s">
        <v>66</v>
      </c>
      <c r="BA123" s="68" t="s">
        <v>239</v>
      </c>
    </row>
    <row r="124" spans="2:53" x14ac:dyDescent="0.25">
      <c r="B124" s="68">
        <v>2024</v>
      </c>
      <c r="C124" s="68">
        <v>891780111</v>
      </c>
      <c r="D124" s="69" t="s">
        <v>64</v>
      </c>
      <c r="E124" s="70" t="s">
        <v>5455</v>
      </c>
      <c r="F124" s="70" t="s">
        <v>5454</v>
      </c>
      <c r="G124" s="67">
        <v>0</v>
      </c>
      <c r="H124" s="67" t="s">
        <v>72</v>
      </c>
      <c r="I124" s="68" t="s">
        <v>723</v>
      </c>
      <c r="J124" s="88" t="s">
        <v>5453</v>
      </c>
      <c r="K124" s="70">
        <v>81786800</v>
      </c>
      <c r="L124" s="68" t="s">
        <v>67</v>
      </c>
      <c r="M124" s="88" t="s">
        <v>5452</v>
      </c>
      <c r="N124" s="73" t="s">
        <v>5451</v>
      </c>
      <c r="O124" s="75">
        <v>1490</v>
      </c>
      <c r="P124" s="78">
        <v>45475</v>
      </c>
      <c r="Q124" s="70">
        <v>88870100</v>
      </c>
      <c r="R124" s="78">
        <v>45477</v>
      </c>
      <c r="S124" s="70">
        <v>81786800</v>
      </c>
      <c r="T124" s="67" t="s">
        <v>66</v>
      </c>
      <c r="U124" s="75">
        <v>85152695</v>
      </c>
      <c r="V124" s="88" t="s">
        <v>4398</v>
      </c>
      <c r="W124" s="250">
        <v>45477</v>
      </c>
      <c r="X124" s="78">
        <v>45478</v>
      </c>
      <c r="Y124" s="78">
        <v>45478</v>
      </c>
      <c r="Z124" s="78">
        <v>45479</v>
      </c>
      <c r="AA124" s="71">
        <f t="shared" si="5"/>
        <v>1</v>
      </c>
      <c r="AB124" s="70">
        <v>0</v>
      </c>
      <c r="AC124" s="70">
        <v>0</v>
      </c>
      <c r="AD124" s="70">
        <v>0</v>
      </c>
      <c r="AE124" s="76" t="s">
        <v>74</v>
      </c>
      <c r="AF124" s="71">
        <f t="shared" si="6"/>
        <v>0</v>
      </c>
      <c r="AG124" s="70">
        <v>0</v>
      </c>
      <c r="AH124" s="70">
        <v>0</v>
      </c>
      <c r="AI124" s="76" t="s">
        <v>74</v>
      </c>
      <c r="AJ124" s="67">
        <v>0</v>
      </c>
      <c r="AK124" s="76" t="s">
        <v>74</v>
      </c>
      <c r="AL124" s="76" t="s">
        <v>74</v>
      </c>
      <c r="AM124" s="71">
        <f t="shared" si="7"/>
        <v>0</v>
      </c>
      <c r="AN124" s="71">
        <f>+K124+AC124-AH124</f>
        <v>81786800</v>
      </c>
      <c r="AO124" s="67" t="s">
        <v>66</v>
      </c>
      <c r="AP124" s="71">
        <v>81786800</v>
      </c>
      <c r="AQ124" s="68" t="s">
        <v>94</v>
      </c>
      <c r="AR124" s="70">
        <v>0</v>
      </c>
      <c r="AS124" s="79" t="s">
        <v>74</v>
      </c>
      <c r="AT124" s="135">
        <v>0</v>
      </c>
      <c r="AU124" s="82">
        <f t="shared" si="8"/>
        <v>81786800</v>
      </c>
      <c r="AV124" s="83">
        <f t="shared" si="9"/>
        <v>0</v>
      </c>
      <c r="AW124" s="79" t="s">
        <v>74</v>
      </c>
      <c r="AX124" s="67" t="s">
        <v>95</v>
      </c>
      <c r="AY124" s="88" t="s">
        <v>5450</v>
      </c>
      <c r="AZ124" s="68" t="s">
        <v>66</v>
      </c>
      <c r="BA124" s="68" t="s">
        <v>239</v>
      </c>
    </row>
    <row r="125" spans="2:53" x14ac:dyDescent="0.25">
      <c r="B125" s="68">
        <v>2024</v>
      </c>
      <c r="C125" s="68">
        <v>891780111</v>
      </c>
      <c r="D125" s="69" t="s">
        <v>64</v>
      </c>
      <c r="E125" s="70" t="s">
        <v>5449</v>
      </c>
      <c r="F125" s="70" t="s">
        <v>5448</v>
      </c>
      <c r="G125" s="67">
        <v>0</v>
      </c>
      <c r="H125" s="67" t="s">
        <v>72</v>
      </c>
      <c r="I125" s="68" t="s">
        <v>65</v>
      </c>
      <c r="J125" s="88" t="s">
        <v>5447</v>
      </c>
      <c r="K125" s="70">
        <v>72590000</v>
      </c>
      <c r="L125" s="68" t="s">
        <v>67</v>
      </c>
      <c r="M125" s="88" t="s">
        <v>1666</v>
      </c>
      <c r="N125" s="73" t="s">
        <v>5436</v>
      </c>
      <c r="O125" s="75">
        <v>1482</v>
      </c>
      <c r="P125" s="78">
        <v>45471</v>
      </c>
      <c r="Q125" s="70">
        <v>72590000</v>
      </c>
      <c r="R125" s="78">
        <v>45481</v>
      </c>
      <c r="S125" s="70">
        <v>72590000</v>
      </c>
      <c r="T125" s="67" t="s">
        <v>66</v>
      </c>
      <c r="U125" s="75">
        <v>85465146</v>
      </c>
      <c r="V125" s="88" t="s">
        <v>4340</v>
      </c>
      <c r="W125" s="250">
        <v>45481</v>
      </c>
      <c r="X125" s="78">
        <v>45482</v>
      </c>
      <c r="Y125" s="78">
        <v>45482</v>
      </c>
      <c r="Z125" s="78">
        <v>45492</v>
      </c>
      <c r="AA125" s="71">
        <f t="shared" si="5"/>
        <v>10</v>
      </c>
      <c r="AB125" s="70">
        <v>0</v>
      </c>
      <c r="AC125" s="70">
        <v>0</v>
      </c>
      <c r="AD125" s="70">
        <v>0</v>
      </c>
      <c r="AE125" s="76" t="s">
        <v>74</v>
      </c>
      <c r="AF125" s="71">
        <f t="shared" si="6"/>
        <v>0</v>
      </c>
      <c r="AG125" s="70">
        <v>0</v>
      </c>
      <c r="AH125" s="70">
        <v>0</v>
      </c>
      <c r="AI125" s="76" t="s">
        <v>74</v>
      </c>
      <c r="AJ125" s="67">
        <v>0</v>
      </c>
      <c r="AK125" s="76" t="s">
        <v>74</v>
      </c>
      <c r="AL125" s="76" t="s">
        <v>74</v>
      </c>
      <c r="AM125" s="71">
        <f t="shared" si="7"/>
        <v>0</v>
      </c>
      <c r="AN125" s="71">
        <f>+K125+AC125-AH125</f>
        <v>72590000</v>
      </c>
      <c r="AO125" s="67" t="s">
        <v>66</v>
      </c>
      <c r="AP125" s="71">
        <v>72590000</v>
      </c>
      <c r="AQ125" s="68" t="s">
        <v>94</v>
      </c>
      <c r="AR125" s="70">
        <v>0</v>
      </c>
      <c r="AS125" s="79" t="s">
        <v>74</v>
      </c>
      <c r="AT125" s="135">
        <v>0</v>
      </c>
      <c r="AU125" s="82">
        <f t="shared" si="8"/>
        <v>72590000</v>
      </c>
      <c r="AV125" s="83">
        <f t="shared" si="9"/>
        <v>0</v>
      </c>
      <c r="AW125" s="79" t="s">
        <v>74</v>
      </c>
      <c r="AX125" s="67" t="s">
        <v>95</v>
      </c>
      <c r="AY125" s="88" t="s">
        <v>5446</v>
      </c>
      <c r="AZ125" s="68" t="s">
        <v>66</v>
      </c>
      <c r="BA125" s="68" t="s">
        <v>239</v>
      </c>
    </row>
    <row r="126" spans="2:53" x14ac:dyDescent="0.25">
      <c r="B126" s="68">
        <v>2024</v>
      </c>
      <c r="C126" s="68">
        <v>891780111</v>
      </c>
      <c r="D126" s="69" t="s">
        <v>64</v>
      </c>
      <c r="E126" s="70" t="s">
        <v>5445</v>
      </c>
      <c r="F126" s="70" t="s">
        <v>5444</v>
      </c>
      <c r="G126" s="67">
        <v>0</v>
      </c>
      <c r="H126" s="67" t="s">
        <v>72</v>
      </c>
      <c r="I126" s="68" t="s">
        <v>65</v>
      </c>
      <c r="J126" s="88" t="s">
        <v>5443</v>
      </c>
      <c r="K126" s="70">
        <v>16091000</v>
      </c>
      <c r="L126" s="68" t="s">
        <v>67</v>
      </c>
      <c r="M126" s="88" t="s">
        <v>5442</v>
      </c>
      <c r="N126" s="73" t="s">
        <v>5441</v>
      </c>
      <c r="O126" s="75">
        <v>1489</v>
      </c>
      <c r="P126" s="78">
        <v>45475</v>
      </c>
      <c r="Q126" s="70">
        <v>16091000</v>
      </c>
      <c r="R126" s="78">
        <v>45483</v>
      </c>
      <c r="S126" s="70">
        <v>16091000</v>
      </c>
      <c r="T126" s="67" t="s">
        <v>66</v>
      </c>
      <c r="U126" s="75">
        <v>7633815</v>
      </c>
      <c r="V126" s="88" t="s">
        <v>4500</v>
      </c>
      <c r="W126" s="250">
        <v>45483</v>
      </c>
      <c r="X126" s="78">
        <v>45484</v>
      </c>
      <c r="Y126" s="78">
        <v>45483</v>
      </c>
      <c r="Z126" s="78">
        <v>45489</v>
      </c>
      <c r="AA126" s="71">
        <f t="shared" si="5"/>
        <v>6</v>
      </c>
      <c r="AB126" s="70">
        <v>0</v>
      </c>
      <c r="AC126" s="70">
        <v>0</v>
      </c>
      <c r="AD126" s="70">
        <v>0</v>
      </c>
      <c r="AE126" s="76" t="s">
        <v>74</v>
      </c>
      <c r="AF126" s="71">
        <f t="shared" si="6"/>
        <v>0</v>
      </c>
      <c r="AG126" s="70">
        <v>0</v>
      </c>
      <c r="AH126" s="70">
        <v>0</v>
      </c>
      <c r="AI126" s="76" t="s">
        <v>74</v>
      </c>
      <c r="AJ126" s="67">
        <v>0</v>
      </c>
      <c r="AK126" s="76" t="s">
        <v>74</v>
      </c>
      <c r="AL126" s="76" t="s">
        <v>74</v>
      </c>
      <c r="AM126" s="71">
        <f t="shared" si="7"/>
        <v>0</v>
      </c>
      <c r="AN126" s="71">
        <f>+K126+AC126-AH126</f>
        <v>16091000</v>
      </c>
      <c r="AO126" s="67" t="s">
        <v>66</v>
      </c>
      <c r="AP126" s="71">
        <v>16091000</v>
      </c>
      <c r="AQ126" s="68" t="s">
        <v>94</v>
      </c>
      <c r="AR126" s="70">
        <v>0</v>
      </c>
      <c r="AS126" s="79" t="s">
        <v>74</v>
      </c>
      <c r="AT126" s="135">
        <v>0</v>
      </c>
      <c r="AU126" s="82">
        <f t="shared" si="8"/>
        <v>16091000</v>
      </c>
      <c r="AV126" s="83">
        <f t="shared" si="9"/>
        <v>0</v>
      </c>
      <c r="AW126" s="79" t="s">
        <v>74</v>
      </c>
      <c r="AX126" s="67" t="s">
        <v>95</v>
      </c>
      <c r="AY126" s="88" t="s">
        <v>5440</v>
      </c>
      <c r="AZ126" s="68" t="s">
        <v>66</v>
      </c>
      <c r="BA126" s="68" t="s">
        <v>239</v>
      </c>
    </row>
    <row r="127" spans="2:53" x14ac:dyDescent="0.25">
      <c r="B127" s="68">
        <v>2024</v>
      </c>
      <c r="C127" s="68">
        <v>891780111</v>
      </c>
      <c r="D127" s="69" t="s">
        <v>64</v>
      </c>
      <c r="E127" s="70" t="s">
        <v>5439</v>
      </c>
      <c r="F127" s="70" t="s">
        <v>5438</v>
      </c>
      <c r="G127" s="67">
        <v>0</v>
      </c>
      <c r="H127" s="67" t="s">
        <v>72</v>
      </c>
      <c r="I127" s="68" t="s">
        <v>65</v>
      </c>
      <c r="J127" s="88" t="s">
        <v>5437</v>
      </c>
      <c r="K127" s="70">
        <v>46886000</v>
      </c>
      <c r="L127" s="68" t="s">
        <v>67</v>
      </c>
      <c r="M127" s="88" t="s">
        <v>1666</v>
      </c>
      <c r="N127" s="73" t="s">
        <v>5436</v>
      </c>
      <c r="O127" s="75">
        <v>1481</v>
      </c>
      <c r="P127" s="78">
        <v>45471</v>
      </c>
      <c r="Q127" s="70">
        <v>46886000</v>
      </c>
      <c r="R127" s="78">
        <v>45484</v>
      </c>
      <c r="S127" s="70">
        <v>46886000</v>
      </c>
      <c r="T127" s="67" t="s">
        <v>66</v>
      </c>
      <c r="U127" s="75">
        <v>85465146</v>
      </c>
      <c r="V127" s="88" t="s">
        <v>4340</v>
      </c>
      <c r="W127" s="250">
        <v>45484</v>
      </c>
      <c r="X127" s="78">
        <v>45490</v>
      </c>
      <c r="Y127" s="78">
        <v>45490</v>
      </c>
      <c r="Z127" s="78">
        <v>45499</v>
      </c>
      <c r="AA127" s="71">
        <f t="shared" si="5"/>
        <v>9</v>
      </c>
      <c r="AB127" s="70">
        <v>0</v>
      </c>
      <c r="AC127" s="70">
        <v>0</v>
      </c>
      <c r="AD127" s="70">
        <v>0</v>
      </c>
      <c r="AE127" s="76" t="s">
        <v>74</v>
      </c>
      <c r="AF127" s="71">
        <f t="shared" si="6"/>
        <v>0</v>
      </c>
      <c r="AG127" s="70">
        <v>0</v>
      </c>
      <c r="AH127" s="70">
        <v>0</v>
      </c>
      <c r="AI127" s="76" t="s">
        <v>74</v>
      </c>
      <c r="AJ127" s="67">
        <v>0</v>
      </c>
      <c r="AK127" s="76" t="s">
        <v>74</v>
      </c>
      <c r="AL127" s="76" t="s">
        <v>74</v>
      </c>
      <c r="AM127" s="71">
        <f t="shared" si="7"/>
        <v>0</v>
      </c>
      <c r="AN127" s="71">
        <f>+K127+AC127-AH127</f>
        <v>46886000</v>
      </c>
      <c r="AO127" s="67" t="s">
        <v>66</v>
      </c>
      <c r="AP127" s="71">
        <v>46886000</v>
      </c>
      <c r="AQ127" s="68" t="s">
        <v>94</v>
      </c>
      <c r="AR127" s="70">
        <v>0</v>
      </c>
      <c r="AS127" s="79" t="s">
        <v>74</v>
      </c>
      <c r="AT127" s="135">
        <v>0</v>
      </c>
      <c r="AU127" s="82">
        <f t="shared" si="8"/>
        <v>46886000</v>
      </c>
      <c r="AV127" s="83">
        <f t="shared" si="9"/>
        <v>0</v>
      </c>
      <c r="AW127" s="79" t="s">
        <v>74</v>
      </c>
      <c r="AX127" s="67" t="s">
        <v>95</v>
      </c>
      <c r="AY127" s="88" t="s">
        <v>5435</v>
      </c>
      <c r="AZ127" s="68" t="s">
        <v>66</v>
      </c>
      <c r="BA127" s="68" t="s">
        <v>239</v>
      </c>
    </row>
    <row r="128" spans="2:53" x14ac:dyDescent="0.25">
      <c r="B128" s="68">
        <v>2024</v>
      </c>
      <c r="C128" s="68">
        <v>891780111</v>
      </c>
      <c r="D128" s="69" t="s">
        <v>64</v>
      </c>
      <c r="E128" s="70" t="s">
        <v>5434</v>
      </c>
      <c r="F128" s="70" t="s">
        <v>5433</v>
      </c>
      <c r="G128" s="67">
        <v>0</v>
      </c>
      <c r="H128" s="67" t="s">
        <v>72</v>
      </c>
      <c r="I128" s="68" t="s">
        <v>65</v>
      </c>
      <c r="J128" s="88" t="s">
        <v>5432</v>
      </c>
      <c r="K128" s="70">
        <v>19300000</v>
      </c>
      <c r="L128" s="68" t="s">
        <v>67</v>
      </c>
      <c r="M128" s="88" t="s">
        <v>5431</v>
      </c>
      <c r="N128" s="73" t="s">
        <v>5430</v>
      </c>
      <c r="O128" s="75">
        <v>1386</v>
      </c>
      <c r="P128" s="78">
        <v>45462</v>
      </c>
      <c r="Q128" s="70">
        <v>19300000</v>
      </c>
      <c r="R128" s="78">
        <v>45490</v>
      </c>
      <c r="S128" s="70">
        <v>19300000</v>
      </c>
      <c r="T128" s="67" t="s">
        <v>66</v>
      </c>
      <c r="U128" s="75">
        <v>85465146</v>
      </c>
      <c r="V128" s="88" t="s">
        <v>4340</v>
      </c>
      <c r="W128" s="250">
        <v>45490</v>
      </c>
      <c r="X128" s="78">
        <v>45490</v>
      </c>
      <c r="Y128" s="78" t="s">
        <v>74</v>
      </c>
      <c r="Z128" s="78">
        <v>45494</v>
      </c>
      <c r="AA128" s="71">
        <f t="shared" si="5"/>
        <v>4</v>
      </c>
      <c r="AB128" s="70">
        <v>0</v>
      </c>
      <c r="AC128" s="70">
        <v>0</v>
      </c>
      <c r="AD128" s="70">
        <v>0</v>
      </c>
      <c r="AE128" s="76" t="s">
        <v>74</v>
      </c>
      <c r="AF128" s="71">
        <f t="shared" si="6"/>
        <v>0</v>
      </c>
      <c r="AG128" s="70">
        <v>0</v>
      </c>
      <c r="AH128" s="70">
        <v>0</v>
      </c>
      <c r="AI128" s="76" t="s">
        <v>74</v>
      </c>
      <c r="AJ128" s="67">
        <v>0</v>
      </c>
      <c r="AK128" s="76" t="s">
        <v>74</v>
      </c>
      <c r="AL128" s="76" t="s">
        <v>74</v>
      </c>
      <c r="AM128" s="71">
        <f t="shared" si="7"/>
        <v>0</v>
      </c>
      <c r="AN128" s="71">
        <f>+K128+AC128-AH128</f>
        <v>19300000</v>
      </c>
      <c r="AO128" s="67" t="s">
        <v>66</v>
      </c>
      <c r="AP128" s="71">
        <v>19300000</v>
      </c>
      <c r="AQ128" s="68" t="s">
        <v>94</v>
      </c>
      <c r="AR128" s="70">
        <v>0</v>
      </c>
      <c r="AS128" s="79" t="s">
        <v>74</v>
      </c>
      <c r="AT128" s="135">
        <v>0</v>
      </c>
      <c r="AU128" s="82">
        <f t="shared" si="8"/>
        <v>19300000</v>
      </c>
      <c r="AV128" s="83">
        <f t="shared" si="9"/>
        <v>0</v>
      </c>
      <c r="AW128" s="79" t="s">
        <v>74</v>
      </c>
      <c r="AX128" s="67" t="s">
        <v>95</v>
      </c>
      <c r="AY128" s="88" t="s">
        <v>5429</v>
      </c>
      <c r="AZ128" s="68" t="s">
        <v>66</v>
      </c>
      <c r="BA128" s="68" t="s">
        <v>239</v>
      </c>
    </row>
    <row r="129" spans="2:53" x14ac:dyDescent="0.25">
      <c r="B129" s="68">
        <v>2024</v>
      </c>
      <c r="C129" s="68">
        <v>891780111</v>
      </c>
      <c r="D129" s="69" t="s">
        <v>64</v>
      </c>
      <c r="E129" s="70" t="s">
        <v>5428</v>
      </c>
      <c r="F129" s="70" t="s">
        <v>5427</v>
      </c>
      <c r="G129" s="67">
        <v>0</v>
      </c>
      <c r="H129" s="67" t="s">
        <v>72</v>
      </c>
      <c r="I129" s="68" t="s">
        <v>65</v>
      </c>
      <c r="J129" s="88" t="s">
        <v>5426</v>
      </c>
      <c r="K129" s="70">
        <v>33000000</v>
      </c>
      <c r="L129" s="68" t="s">
        <v>67</v>
      </c>
      <c r="M129" s="88" t="s">
        <v>5007</v>
      </c>
      <c r="N129" s="73" t="s">
        <v>5006</v>
      </c>
      <c r="O129" s="75">
        <v>1564</v>
      </c>
      <c r="P129" s="78">
        <v>45484</v>
      </c>
      <c r="Q129" s="70">
        <v>55000000</v>
      </c>
      <c r="R129" s="78">
        <v>45496</v>
      </c>
      <c r="S129" s="70">
        <v>33000000</v>
      </c>
      <c r="T129" s="67" t="s">
        <v>66</v>
      </c>
      <c r="U129" s="75">
        <v>72175282</v>
      </c>
      <c r="V129" s="88" t="s">
        <v>4905</v>
      </c>
      <c r="W129" s="250">
        <v>45496</v>
      </c>
      <c r="X129" s="78">
        <v>45502</v>
      </c>
      <c r="Y129" s="78" t="s">
        <v>74</v>
      </c>
      <c r="Z129" s="78">
        <v>45502</v>
      </c>
      <c r="AA129" s="71">
        <f t="shared" si="5"/>
        <v>0</v>
      </c>
      <c r="AB129" s="70">
        <v>0</v>
      </c>
      <c r="AC129" s="70">
        <v>0</v>
      </c>
      <c r="AD129" s="70">
        <v>0</v>
      </c>
      <c r="AE129" s="76" t="s">
        <v>74</v>
      </c>
      <c r="AF129" s="71">
        <f t="shared" si="6"/>
        <v>0</v>
      </c>
      <c r="AG129" s="70">
        <v>0</v>
      </c>
      <c r="AH129" s="70">
        <v>0</v>
      </c>
      <c r="AI129" s="76" t="s">
        <v>74</v>
      </c>
      <c r="AJ129" s="67">
        <v>0</v>
      </c>
      <c r="AK129" s="76" t="s">
        <v>74</v>
      </c>
      <c r="AL129" s="76" t="s">
        <v>74</v>
      </c>
      <c r="AM129" s="71">
        <f t="shared" si="7"/>
        <v>0</v>
      </c>
      <c r="AN129" s="71">
        <f>+K129+AC129-AH129</f>
        <v>33000000</v>
      </c>
      <c r="AO129" s="67" t="s">
        <v>66</v>
      </c>
      <c r="AP129" s="71">
        <v>33000000</v>
      </c>
      <c r="AQ129" s="68" t="s">
        <v>94</v>
      </c>
      <c r="AR129" s="70">
        <v>0</v>
      </c>
      <c r="AS129" s="79" t="s">
        <v>74</v>
      </c>
      <c r="AT129" s="135">
        <v>0</v>
      </c>
      <c r="AU129" s="82">
        <f t="shared" si="8"/>
        <v>33000000</v>
      </c>
      <c r="AV129" s="83">
        <f t="shared" si="9"/>
        <v>0</v>
      </c>
      <c r="AW129" s="79" t="s">
        <v>74</v>
      </c>
      <c r="AX129" s="67" t="s">
        <v>95</v>
      </c>
      <c r="AY129" s="88" t="s">
        <v>5425</v>
      </c>
      <c r="AZ129" s="68" t="s">
        <v>66</v>
      </c>
      <c r="BA129" s="68" t="s">
        <v>239</v>
      </c>
    </row>
    <row r="130" spans="2:53" x14ac:dyDescent="0.25">
      <c r="B130" s="68">
        <v>2024</v>
      </c>
      <c r="C130" s="68">
        <v>891780111</v>
      </c>
      <c r="D130" s="69" t="s">
        <v>64</v>
      </c>
      <c r="E130" s="70" t="s">
        <v>5424</v>
      </c>
      <c r="F130" s="70" t="s">
        <v>5423</v>
      </c>
      <c r="G130" s="67">
        <v>0</v>
      </c>
      <c r="H130" s="67" t="s">
        <v>72</v>
      </c>
      <c r="I130" s="68" t="s">
        <v>65</v>
      </c>
      <c r="J130" s="88" t="s">
        <v>5422</v>
      </c>
      <c r="K130" s="70">
        <v>22000000</v>
      </c>
      <c r="L130" s="68" t="s">
        <v>67</v>
      </c>
      <c r="M130" s="88" t="s">
        <v>5002</v>
      </c>
      <c r="N130" s="73" t="s">
        <v>5001</v>
      </c>
      <c r="O130" s="75">
        <v>1564</v>
      </c>
      <c r="P130" s="78">
        <v>45484</v>
      </c>
      <c r="Q130" s="70">
        <v>55000000</v>
      </c>
      <c r="R130" s="78">
        <v>45496</v>
      </c>
      <c r="S130" s="70">
        <v>22000000</v>
      </c>
      <c r="T130" s="67" t="s">
        <v>66</v>
      </c>
      <c r="U130" s="75">
        <v>72175282</v>
      </c>
      <c r="V130" s="88" t="s">
        <v>4905</v>
      </c>
      <c r="W130" s="250">
        <v>45496</v>
      </c>
      <c r="X130" s="78">
        <v>45502</v>
      </c>
      <c r="Y130" s="78" t="s">
        <v>74</v>
      </c>
      <c r="Z130" s="78">
        <v>45510</v>
      </c>
      <c r="AA130" s="71">
        <f t="shared" si="5"/>
        <v>8</v>
      </c>
      <c r="AB130" s="70">
        <v>0</v>
      </c>
      <c r="AC130" s="70">
        <v>0</v>
      </c>
      <c r="AD130" s="70">
        <v>0</v>
      </c>
      <c r="AE130" s="76" t="s">
        <v>74</v>
      </c>
      <c r="AF130" s="71">
        <f t="shared" si="6"/>
        <v>0</v>
      </c>
      <c r="AG130" s="70">
        <v>0</v>
      </c>
      <c r="AH130" s="70">
        <v>0</v>
      </c>
      <c r="AI130" s="76" t="s">
        <v>74</v>
      </c>
      <c r="AJ130" s="67">
        <v>0</v>
      </c>
      <c r="AK130" s="76" t="s">
        <v>74</v>
      </c>
      <c r="AL130" s="76" t="s">
        <v>74</v>
      </c>
      <c r="AM130" s="71">
        <f t="shared" si="7"/>
        <v>0</v>
      </c>
      <c r="AN130" s="71">
        <f>+K130+AC130-AH130</f>
        <v>22000000</v>
      </c>
      <c r="AO130" s="67" t="s">
        <v>66</v>
      </c>
      <c r="AP130" s="71">
        <v>22000000</v>
      </c>
      <c r="AQ130" s="68" t="s">
        <v>94</v>
      </c>
      <c r="AR130" s="70">
        <v>0</v>
      </c>
      <c r="AS130" s="79" t="s">
        <v>74</v>
      </c>
      <c r="AT130" s="135">
        <v>0</v>
      </c>
      <c r="AU130" s="82">
        <f t="shared" si="8"/>
        <v>22000000</v>
      </c>
      <c r="AV130" s="83">
        <f t="shared" si="9"/>
        <v>0</v>
      </c>
      <c r="AW130" s="79" t="s">
        <v>74</v>
      </c>
      <c r="AX130" s="67" t="s">
        <v>95</v>
      </c>
      <c r="AY130" s="88" t="s">
        <v>5421</v>
      </c>
      <c r="AZ130" s="68" t="s">
        <v>66</v>
      </c>
      <c r="BA130" s="68" t="s">
        <v>239</v>
      </c>
    </row>
    <row r="131" spans="2:53" x14ac:dyDescent="0.25">
      <c r="B131" s="68">
        <v>2024</v>
      </c>
      <c r="C131" s="68">
        <v>891780111</v>
      </c>
      <c r="D131" s="69" t="s">
        <v>64</v>
      </c>
      <c r="E131" s="70" t="s">
        <v>5420</v>
      </c>
      <c r="F131" s="70" t="s">
        <v>5419</v>
      </c>
      <c r="G131" s="67">
        <v>0</v>
      </c>
      <c r="H131" s="67" t="s">
        <v>72</v>
      </c>
      <c r="I131" s="68" t="s">
        <v>723</v>
      </c>
      <c r="J131" s="88" t="s">
        <v>5418</v>
      </c>
      <c r="K131" s="70">
        <v>35168400</v>
      </c>
      <c r="L131" s="68" t="s">
        <v>67</v>
      </c>
      <c r="M131" s="88" t="s">
        <v>5417</v>
      </c>
      <c r="N131" s="73" t="s">
        <v>5416</v>
      </c>
      <c r="O131" s="75">
        <v>1676</v>
      </c>
      <c r="P131" s="78">
        <v>45496</v>
      </c>
      <c r="Q131" s="70">
        <v>35168400</v>
      </c>
      <c r="R131" s="78">
        <v>45497</v>
      </c>
      <c r="S131" s="70">
        <v>35168400</v>
      </c>
      <c r="T131" s="67" t="s">
        <v>66</v>
      </c>
      <c r="U131" s="75">
        <v>85152695</v>
      </c>
      <c r="V131" s="88" t="s">
        <v>4398</v>
      </c>
      <c r="W131" s="250">
        <v>45497</v>
      </c>
      <c r="X131" s="78">
        <v>45499</v>
      </c>
      <c r="Y131" s="78">
        <v>45497</v>
      </c>
      <c r="Z131" s="78">
        <v>45626</v>
      </c>
      <c r="AA131" s="71">
        <f t="shared" si="5"/>
        <v>129</v>
      </c>
      <c r="AB131" s="70">
        <v>0</v>
      </c>
      <c r="AC131" s="70">
        <v>6100600</v>
      </c>
      <c r="AD131" s="70">
        <v>0</v>
      </c>
      <c r="AE131" s="76" t="s">
        <v>74</v>
      </c>
      <c r="AF131" s="71">
        <f t="shared" si="6"/>
        <v>0</v>
      </c>
      <c r="AG131" s="70">
        <v>0</v>
      </c>
      <c r="AH131" s="70">
        <v>0</v>
      </c>
      <c r="AI131" s="76" t="s">
        <v>74</v>
      </c>
      <c r="AJ131" s="67">
        <v>0</v>
      </c>
      <c r="AK131" s="76" t="s">
        <v>74</v>
      </c>
      <c r="AL131" s="76" t="s">
        <v>74</v>
      </c>
      <c r="AM131" s="71">
        <f t="shared" si="7"/>
        <v>0</v>
      </c>
      <c r="AN131" s="71">
        <f>+K131+AC131-AH131</f>
        <v>41269000</v>
      </c>
      <c r="AO131" s="67" t="s">
        <v>66</v>
      </c>
      <c r="AP131" s="71">
        <v>35168400</v>
      </c>
      <c r="AQ131" s="68" t="s">
        <v>94</v>
      </c>
      <c r="AR131" s="70">
        <v>0</v>
      </c>
      <c r="AS131" s="79" t="s">
        <v>74</v>
      </c>
      <c r="AT131" s="135">
        <v>0</v>
      </c>
      <c r="AU131" s="82">
        <f t="shared" si="8"/>
        <v>41269000</v>
      </c>
      <c r="AV131" s="83">
        <f t="shared" si="9"/>
        <v>0</v>
      </c>
      <c r="AW131" s="79" t="s">
        <v>74</v>
      </c>
      <c r="AX131" s="67" t="s">
        <v>95</v>
      </c>
      <c r="AY131" s="88" t="s">
        <v>5415</v>
      </c>
      <c r="AZ131" s="68" t="s">
        <v>66</v>
      </c>
      <c r="BA131" s="68" t="s">
        <v>239</v>
      </c>
    </row>
    <row r="132" spans="2:53" x14ac:dyDescent="0.25">
      <c r="B132" s="68">
        <v>2024</v>
      </c>
      <c r="C132" s="68">
        <v>891780111</v>
      </c>
      <c r="D132" s="69" t="s">
        <v>64</v>
      </c>
      <c r="E132" s="70" t="s">
        <v>5414</v>
      </c>
      <c r="F132" s="70" t="s">
        <v>5413</v>
      </c>
      <c r="G132" s="67">
        <v>0</v>
      </c>
      <c r="H132" s="67" t="s">
        <v>72</v>
      </c>
      <c r="I132" s="68" t="s">
        <v>65</v>
      </c>
      <c r="J132" s="88" t="s">
        <v>5412</v>
      </c>
      <c r="K132" s="70">
        <v>199922330</v>
      </c>
      <c r="L132" s="68" t="s">
        <v>67</v>
      </c>
      <c r="M132" s="88" t="s">
        <v>5411</v>
      </c>
      <c r="N132" s="73" t="s">
        <v>5410</v>
      </c>
      <c r="O132" s="75">
        <v>1014</v>
      </c>
      <c r="P132" s="78">
        <v>45405</v>
      </c>
      <c r="Q132" s="70">
        <v>199922330</v>
      </c>
      <c r="R132" s="78">
        <v>45497</v>
      </c>
      <c r="S132" s="70">
        <v>199922330</v>
      </c>
      <c r="T132" s="67" t="s">
        <v>66</v>
      </c>
      <c r="U132" s="75">
        <v>72175282</v>
      </c>
      <c r="V132" s="88" t="s">
        <v>4905</v>
      </c>
      <c r="W132" s="250">
        <v>45497</v>
      </c>
      <c r="X132" s="78">
        <v>45498</v>
      </c>
      <c r="Y132" s="78">
        <v>45498</v>
      </c>
      <c r="Z132" s="78">
        <v>45657</v>
      </c>
      <c r="AA132" s="71">
        <f t="shared" si="5"/>
        <v>159</v>
      </c>
      <c r="AB132" s="70">
        <v>0</v>
      </c>
      <c r="AC132" s="70">
        <v>0</v>
      </c>
      <c r="AD132" s="70">
        <v>0</v>
      </c>
      <c r="AE132" s="76" t="s">
        <v>74</v>
      </c>
      <c r="AF132" s="71">
        <f t="shared" si="6"/>
        <v>0</v>
      </c>
      <c r="AG132" s="70">
        <v>0</v>
      </c>
      <c r="AH132" s="70">
        <v>0</v>
      </c>
      <c r="AI132" s="76" t="s">
        <v>74</v>
      </c>
      <c r="AJ132" s="67">
        <v>0</v>
      </c>
      <c r="AK132" s="76" t="s">
        <v>74</v>
      </c>
      <c r="AL132" s="76" t="s">
        <v>74</v>
      </c>
      <c r="AM132" s="71">
        <f t="shared" si="7"/>
        <v>0</v>
      </c>
      <c r="AN132" s="71">
        <f>+K132+AC132-AH132</f>
        <v>199922330</v>
      </c>
      <c r="AO132" s="67" t="s">
        <v>66</v>
      </c>
      <c r="AP132" s="71">
        <v>199922330</v>
      </c>
      <c r="AQ132" s="68" t="s">
        <v>94</v>
      </c>
      <c r="AR132" s="70">
        <v>0</v>
      </c>
      <c r="AS132" s="79" t="s">
        <v>74</v>
      </c>
      <c r="AT132" s="135">
        <v>0</v>
      </c>
      <c r="AU132" s="82">
        <f t="shared" si="8"/>
        <v>199922330</v>
      </c>
      <c r="AV132" s="83">
        <f t="shared" si="9"/>
        <v>0</v>
      </c>
      <c r="AW132" s="79" t="s">
        <v>74</v>
      </c>
      <c r="AX132" s="67" t="s">
        <v>95</v>
      </c>
      <c r="AY132" s="88" t="s">
        <v>5409</v>
      </c>
      <c r="AZ132" s="68" t="s">
        <v>66</v>
      </c>
      <c r="BA132" s="68" t="s">
        <v>239</v>
      </c>
    </row>
    <row r="133" spans="2:53" x14ac:dyDescent="0.25">
      <c r="B133" s="68">
        <v>2024</v>
      </c>
      <c r="C133" s="68">
        <v>891780111</v>
      </c>
      <c r="D133" s="69" t="s">
        <v>64</v>
      </c>
      <c r="E133" s="70" t="s">
        <v>5408</v>
      </c>
      <c r="F133" s="70" t="s">
        <v>5407</v>
      </c>
      <c r="G133" s="67">
        <v>0</v>
      </c>
      <c r="H133" s="67" t="s">
        <v>72</v>
      </c>
      <c r="I133" s="68" t="s">
        <v>65</v>
      </c>
      <c r="J133" s="88" t="s">
        <v>5406</v>
      </c>
      <c r="K133" s="70">
        <v>167312890</v>
      </c>
      <c r="L133" s="68" t="s">
        <v>67</v>
      </c>
      <c r="M133" s="88" t="s">
        <v>5405</v>
      </c>
      <c r="N133" s="73" t="s">
        <v>4158</v>
      </c>
      <c r="O133" s="75">
        <v>1675</v>
      </c>
      <c r="P133" s="78">
        <v>45496</v>
      </c>
      <c r="Q133" s="70">
        <v>167312890</v>
      </c>
      <c r="R133" s="78">
        <v>45497</v>
      </c>
      <c r="S133" s="70">
        <v>167312890</v>
      </c>
      <c r="T133" s="67" t="s">
        <v>66</v>
      </c>
      <c r="U133" s="75">
        <v>72175282</v>
      </c>
      <c r="V133" s="88" t="s">
        <v>4905</v>
      </c>
      <c r="W133" s="250">
        <v>45497</v>
      </c>
      <c r="X133" s="78">
        <v>45498</v>
      </c>
      <c r="Y133" s="78">
        <v>45498</v>
      </c>
      <c r="Z133" s="78">
        <v>45646</v>
      </c>
      <c r="AA133" s="71">
        <f t="shared" si="5"/>
        <v>148</v>
      </c>
      <c r="AB133" s="70">
        <v>0</v>
      </c>
      <c r="AC133" s="70">
        <v>30487103</v>
      </c>
      <c r="AD133" s="70">
        <v>0</v>
      </c>
      <c r="AE133" s="76" t="s">
        <v>74</v>
      </c>
      <c r="AF133" s="71">
        <f t="shared" si="6"/>
        <v>0</v>
      </c>
      <c r="AG133" s="70">
        <v>0</v>
      </c>
      <c r="AH133" s="70">
        <v>0</v>
      </c>
      <c r="AI133" s="76" t="s">
        <v>74</v>
      </c>
      <c r="AJ133" s="67">
        <v>0</v>
      </c>
      <c r="AK133" s="76" t="s">
        <v>74</v>
      </c>
      <c r="AL133" s="76" t="s">
        <v>74</v>
      </c>
      <c r="AM133" s="71">
        <f t="shared" si="7"/>
        <v>0</v>
      </c>
      <c r="AN133" s="71">
        <f>+K133+AC133-AH133</f>
        <v>197799993</v>
      </c>
      <c r="AO133" s="67" t="s">
        <v>66</v>
      </c>
      <c r="AP133" s="71">
        <v>167312890</v>
      </c>
      <c r="AQ133" s="68" t="s">
        <v>94</v>
      </c>
      <c r="AR133" s="70">
        <v>0</v>
      </c>
      <c r="AS133" s="79" t="s">
        <v>74</v>
      </c>
      <c r="AT133" s="135">
        <v>0</v>
      </c>
      <c r="AU133" s="82">
        <f t="shared" si="8"/>
        <v>197799993</v>
      </c>
      <c r="AV133" s="83">
        <f t="shared" si="9"/>
        <v>0</v>
      </c>
      <c r="AW133" s="79" t="s">
        <v>74</v>
      </c>
      <c r="AX133" s="67" t="s">
        <v>95</v>
      </c>
      <c r="AY133" s="88" t="s">
        <v>5404</v>
      </c>
      <c r="AZ133" s="68" t="s">
        <v>66</v>
      </c>
      <c r="BA133" s="68" t="s">
        <v>239</v>
      </c>
    </row>
    <row r="134" spans="2:53" x14ac:dyDescent="0.25">
      <c r="B134" s="68">
        <v>2024</v>
      </c>
      <c r="C134" s="68">
        <v>891780111</v>
      </c>
      <c r="D134" s="69" t="s">
        <v>64</v>
      </c>
      <c r="E134" s="70" t="s">
        <v>5403</v>
      </c>
      <c r="F134" s="70" t="s">
        <v>5402</v>
      </c>
      <c r="G134" s="67">
        <v>0</v>
      </c>
      <c r="H134" s="67" t="s">
        <v>72</v>
      </c>
      <c r="I134" s="68" t="s">
        <v>65</v>
      </c>
      <c r="J134" s="88" t="s">
        <v>5401</v>
      </c>
      <c r="K134" s="70">
        <v>260000000</v>
      </c>
      <c r="L134" s="68" t="s">
        <v>67</v>
      </c>
      <c r="M134" s="88" t="s">
        <v>5400</v>
      </c>
      <c r="N134" s="73" t="s">
        <v>5399</v>
      </c>
      <c r="O134" s="75" t="s">
        <v>5398</v>
      </c>
      <c r="P134" s="78">
        <v>45496</v>
      </c>
      <c r="Q134" s="70">
        <v>260000000</v>
      </c>
      <c r="R134" s="78">
        <v>45498</v>
      </c>
      <c r="S134" s="70">
        <v>260000000</v>
      </c>
      <c r="T134" s="67" t="s">
        <v>66</v>
      </c>
      <c r="U134" s="75">
        <v>85459497</v>
      </c>
      <c r="V134" s="88" t="s">
        <v>4616</v>
      </c>
      <c r="W134" s="250">
        <v>45498</v>
      </c>
      <c r="X134" s="78">
        <v>45498</v>
      </c>
      <c r="Y134" s="78">
        <v>45498</v>
      </c>
      <c r="Z134" s="78">
        <v>45657</v>
      </c>
      <c r="AA134" s="71">
        <f t="shared" si="5"/>
        <v>159</v>
      </c>
      <c r="AB134" s="70">
        <v>1</v>
      </c>
      <c r="AC134" s="70">
        <v>71940000</v>
      </c>
      <c r="AD134" s="70">
        <v>0</v>
      </c>
      <c r="AE134" s="76" t="s">
        <v>74</v>
      </c>
      <c r="AF134" s="71">
        <f t="shared" si="6"/>
        <v>0</v>
      </c>
      <c r="AG134" s="70">
        <v>0</v>
      </c>
      <c r="AH134" s="70">
        <v>0</v>
      </c>
      <c r="AI134" s="76" t="s">
        <v>74</v>
      </c>
      <c r="AJ134" s="67">
        <v>0</v>
      </c>
      <c r="AK134" s="76" t="s">
        <v>74</v>
      </c>
      <c r="AL134" s="76" t="s">
        <v>74</v>
      </c>
      <c r="AM134" s="71">
        <f t="shared" si="7"/>
        <v>0</v>
      </c>
      <c r="AN134" s="71">
        <f>+K134+AC134-AH134</f>
        <v>331940000</v>
      </c>
      <c r="AO134" s="67" t="s">
        <v>66</v>
      </c>
      <c r="AP134" s="71">
        <v>260000000</v>
      </c>
      <c r="AQ134" s="68" t="s">
        <v>94</v>
      </c>
      <c r="AR134" s="70">
        <v>0</v>
      </c>
      <c r="AS134" s="79" t="s">
        <v>74</v>
      </c>
      <c r="AT134" s="135">
        <v>0</v>
      </c>
      <c r="AU134" s="82">
        <f t="shared" si="8"/>
        <v>331940000</v>
      </c>
      <c r="AV134" s="83">
        <f t="shared" si="9"/>
        <v>0</v>
      </c>
      <c r="AW134" s="79" t="s">
        <v>74</v>
      </c>
      <c r="AX134" s="67" t="s">
        <v>95</v>
      </c>
      <c r="AY134" s="88" t="s">
        <v>5397</v>
      </c>
      <c r="AZ134" s="68" t="s">
        <v>66</v>
      </c>
      <c r="BA134" s="68" t="s">
        <v>239</v>
      </c>
    </row>
    <row r="135" spans="2:53" x14ac:dyDescent="0.25">
      <c r="B135" s="68">
        <v>2024</v>
      </c>
      <c r="C135" s="68">
        <v>891780111</v>
      </c>
      <c r="D135" s="69" t="s">
        <v>64</v>
      </c>
      <c r="E135" s="70" t="s">
        <v>5396</v>
      </c>
      <c r="F135" s="70" t="s">
        <v>5395</v>
      </c>
      <c r="G135" s="67">
        <v>0</v>
      </c>
      <c r="H135" s="67" t="s">
        <v>72</v>
      </c>
      <c r="I135" s="68" t="s">
        <v>65</v>
      </c>
      <c r="J135" s="88" t="s">
        <v>5394</v>
      </c>
      <c r="K135" s="70">
        <v>2000000</v>
      </c>
      <c r="L135" s="68" t="s">
        <v>67</v>
      </c>
      <c r="M135" s="88" t="s">
        <v>5393</v>
      </c>
      <c r="N135" s="73" t="s">
        <v>5392</v>
      </c>
      <c r="O135" s="75">
        <v>1259</v>
      </c>
      <c r="P135" s="78">
        <v>45439</v>
      </c>
      <c r="Q135" s="70">
        <v>2000000</v>
      </c>
      <c r="R135" s="78">
        <v>45499</v>
      </c>
      <c r="S135" s="70">
        <v>2000000</v>
      </c>
      <c r="T135" s="67" t="s">
        <v>66</v>
      </c>
      <c r="U135" s="75">
        <v>0</v>
      </c>
      <c r="V135" s="88" t="s">
        <v>5391</v>
      </c>
      <c r="W135" s="250">
        <v>45499</v>
      </c>
      <c r="X135" s="78">
        <v>45499</v>
      </c>
      <c r="Y135" s="78" t="s">
        <v>74</v>
      </c>
      <c r="Z135" s="78">
        <v>45645</v>
      </c>
      <c r="AA135" s="71">
        <f t="shared" si="5"/>
        <v>146</v>
      </c>
      <c r="AB135" s="70">
        <v>0</v>
      </c>
      <c r="AC135" s="70">
        <v>0</v>
      </c>
      <c r="AD135" s="70">
        <v>0</v>
      </c>
      <c r="AE135" s="76" t="s">
        <v>74</v>
      </c>
      <c r="AF135" s="71">
        <f t="shared" si="6"/>
        <v>0</v>
      </c>
      <c r="AG135" s="70">
        <v>0</v>
      </c>
      <c r="AH135" s="70">
        <v>0</v>
      </c>
      <c r="AI135" s="76" t="s">
        <v>74</v>
      </c>
      <c r="AJ135" s="67">
        <v>0</v>
      </c>
      <c r="AK135" s="76" t="s">
        <v>74</v>
      </c>
      <c r="AL135" s="76" t="s">
        <v>74</v>
      </c>
      <c r="AM135" s="71">
        <f t="shared" si="7"/>
        <v>0</v>
      </c>
      <c r="AN135" s="71">
        <f>+K135+AC135-AH135</f>
        <v>2000000</v>
      </c>
      <c r="AO135" s="67" t="s">
        <v>66</v>
      </c>
      <c r="AP135" s="71">
        <v>2000000</v>
      </c>
      <c r="AQ135" s="68" t="s">
        <v>94</v>
      </c>
      <c r="AR135" s="70">
        <v>0</v>
      </c>
      <c r="AS135" s="79" t="s">
        <v>74</v>
      </c>
      <c r="AT135" s="135">
        <v>0</v>
      </c>
      <c r="AU135" s="82">
        <f t="shared" si="8"/>
        <v>2000000</v>
      </c>
      <c r="AV135" s="83">
        <f t="shared" si="9"/>
        <v>0</v>
      </c>
      <c r="AW135" s="79" t="s">
        <v>74</v>
      </c>
      <c r="AX135" s="67" t="s">
        <v>95</v>
      </c>
      <c r="AY135" s="252" t="s">
        <v>5390</v>
      </c>
      <c r="AZ135" s="68" t="s">
        <v>66</v>
      </c>
      <c r="BA135" s="68" t="s">
        <v>239</v>
      </c>
    </row>
    <row r="136" spans="2:53" x14ac:dyDescent="0.25">
      <c r="B136" s="68">
        <v>2024</v>
      </c>
      <c r="C136" s="68">
        <v>891780111</v>
      </c>
      <c r="D136" s="69" t="s">
        <v>64</v>
      </c>
      <c r="E136" s="70" t="s">
        <v>5389</v>
      </c>
      <c r="F136" s="70" t="s">
        <v>5388</v>
      </c>
      <c r="G136" s="67">
        <v>0</v>
      </c>
      <c r="H136" s="67" t="s">
        <v>72</v>
      </c>
      <c r="I136" s="68" t="s">
        <v>65</v>
      </c>
      <c r="J136" s="88" t="s">
        <v>5387</v>
      </c>
      <c r="K136" s="70">
        <v>29100000</v>
      </c>
      <c r="L136" s="68" t="s">
        <v>67</v>
      </c>
      <c r="M136" s="88" t="s">
        <v>5386</v>
      </c>
      <c r="N136" s="73" t="s">
        <v>5385</v>
      </c>
      <c r="O136" s="75">
        <v>1247</v>
      </c>
      <c r="P136" s="78">
        <v>45436</v>
      </c>
      <c r="Q136" s="70">
        <v>29100000</v>
      </c>
      <c r="R136" s="78">
        <v>45504</v>
      </c>
      <c r="S136" s="70">
        <v>29100000</v>
      </c>
      <c r="T136" s="67" t="s">
        <v>66</v>
      </c>
      <c r="U136" s="75">
        <v>72175282</v>
      </c>
      <c r="V136" s="88" t="s">
        <v>4905</v>
      </c>
      <c r="W136" s="250">
        <v>45504</v>
      </c>
      <c r="X136" s="78">
        <v>45505</v>
      </c>
      <c r="Y136" s="78">
        <v>45505</v>
      </c>
      <c r="Z136" s="78">
        <v>45534</v>
      </c>
      <c r="AA136" s="71">
        <f t="shared" ref="AA136:AA199" si="10">+IF(Y136="1800-01-01",Z136-X136,Z136-Y136)</f>
        <v>29</v>
      </c>
      <c r="AB136" s="70">
        <v>0</v>
      </c>
      <c r="AC136" s="70">
        <v>0</v>
      </c>
      <c r="AD136" s="70">
        <v>0</v>
      </c>
      <c r="AE136" s="76" t="s">
        <v>74</v>
      </c>
      <c r="AF136" s="71">
        <f t="shared" ref="AF136:AF199" si="11">+IF(AE136="1800-01-01",0,AE136-Z136)</f>
        <v>0</v>
      </c>
      <c r="AG136" s="70">
        <v>0</v>
      </c>
      <c r="AH136" s="70">
        <v>0</v>
      </c>
      <c r="AI136" s="76" t="s">
        <v>74</v>
      </c>
      <c r="AJ136" s="67">
        <v>0</v>
      </c>
      <c r="AK136" s="76" t="s">
        <v>74</v>
      </c>
      <c r="AL136" s="76" t="s">
        <v>74</v>
      </c>
      <c r="AM136" s="71">
        <f t="shared" ref="AM136:AM199" si="12">+IF(AK136="1800-01-01",0,AL136-AK136)</f>
        <v>0</v>
      </c>
      <c r="AN136" s="71">
        <f>+K136+AC136-AH136</f>
        <v>29100000</v>
      </c>
      <c r="AO136" s="67" t="s">
        <v>66</v>
      </c>
      <c r="AP136" s="71">
        <v>29100000</v>
      </c>
      <c r="AQ136" s="68" t="s">
        <v>94</v>
      </c>
      <c r="AR136" s="70">
        <v>0</v>
      </c>
      <c r="AS136" s="79" t="s">
        <v>74</v>
      </c>
      <c r="AT136" s="135">
        <v>0</v>
      </c>
      <c r="AU136" s="82">
        <f t="shared" ref="AU136:AU199" si="13">AN136-AT136</f>
        <v>29100000</v>
      </c>
      <c r="AV136" s="83">
        <f t="shared" ref="AV136:AV199" si="14">+IFERROR(AT136/AN136,"_")</f>
        <v>0</v>
      </c>
      <c r="AW136" s="79" t="s">
        <v>74</v>
      </c>
      <c r="AX136" s="67" t="s">
        <v>95</v>
      </c>
      <c r="AY136" s="88" t="s">
        <v>5384</v>
      </c>
      <c r="AZ136" s="68" t="s">
        <v>66</v>
      </c>
      <c r="BA136" s="68" t="s">
        <v>239</v>
      </c>
    </row>
    <row r="137" spans="2:53" x14ac:dyDescent="0.25">
      <c r="B137" s="68">
        <v>2024</v>
      </c>
      <c r="C137" s="68">
        <v>891780111</v>
      </c>
      <c r="D137" s="69" t="s">
        <v>64</v>
      </c>
      <c r="E137" s="74" t="s">
        <v>5383</v>
      </c>
      <c r="F137" s="70" t="s">
        <v>5382</v>
      </c>
      <c r="G137" s="67">
        <v>0</v>
      </c>
      <c r="H137" s="67" t="s">
        <v>72</v>
      </c>
      <c r="I137" s="68" t="s">
        <v>65</v>
      </c>
      <c r="J137" s="88" t="s">
        <v>5381</v>
      </c>
      <c r="K137" s="70">
        <v>170000000</v>
      </c>
      <c r="L137" s="68" t="s">
        <v>67</v>
      </c>
      <c r="M137" s="88" t="s">
        <v>5380</v>
      </c>
      <c r="N137" s="73" t="s">
        <v>5379</v>
      </c>
      <c r="O137" s="75">
        <v>1688</v>
      </c>
      <c r="P137" s="78">
        <v>45497</v>
      </c>
      <c r="Q137" s="70">
        <v>170000000</v>
      </c>
      <c r="R137" s="78">
        <v>45509</v>
      </c>
      <c r="S137" s="70">
        <v>170000000</v>
      </c>
      <c r="T137" s="67" t="s">
        <v>66</v>
      </c>
      <c r="U137" s="75">
        <v>85459497</v>
      </c>
      <c r="V137" s="88" t="s">
        <v>4616</v>
      </c>
      <c r="W137" s="250">
        <v>45509</v>
      </c>
      <c r="X137" s="78">
        <v>45512</v>
      </c>
      <c r="Y137" s="78">
        <v>45509</v>
      </c>
      <c r="Z137" s="78">
        <v>45657</v>
      </c>
      <c r="AA137" s="71">
        <f t="shared" si="10"/>
        <v>148</v>
      </c>
      <c r="AB137" s="70">
        <v>0</v>
      </c>
      <c r="AC137" s="70">
        <v>0</v>
      </c>
      <c r="AD137" s="70">
        <v>0</v>
      </c>
      <c r="AE137" s="76" t="s">
        <v>74</v>
      </c>
      <c r="AF137" s="71">
        <f t="shared" si="11"/>
        <v>0</v>
      </c>
      <c r="AG137" s="70">
        <v>0</v>
      </c>
      <c r="AH137" s="70">
        <v>0</v>
      </c>
      <c r="AI137" s="76" t="s">
        <v>74</v>
      </c>
      <c r="AJ137" s="67">
        <v>0</v>
      </c>
      <c r="AK137" s="76" t="s">
        <v>74</v>
      </c>
      <c r="AL137" s="76" t="s">
        <v>74</v>
      </c>
      <c r="AM137" s="71">
        <f t="shared" si="12"/>
        <v>0</v>
      </c>
      <c r="AN137" s="71">
        <f>+K137+AC137-AH137</f>
        <v>170000000</v>
      </c>
      <c r="AO137" s="67" t="s">
        <v>66</v>
      </c>
      <c r="AP137" s="71">
        <v>170000000</v>
      </c>
      <c r="AQ137" s="68" t="s">
        <v>66</v>
      </c>
      <c r="AR137" s="70">
        <v>51000000</v>
      </c>
      <c r="AS137" s="79">
        <v>45512</v>
      </c>
      <c r="AT137" s="135">
        <v>0</v>
      </c>
      <c r="AU137" s="82">
        <f t="shared" si="13"/>
        <v>170000000</v>
      </c>
      <c r="AV137" s="83">
        <f t="shared" si="14"/>
        <v>0</v>
      </c>
      <c r="AW137" s="79" t="s">
        <v>74</v>
      </c>
      <c r="AX137" s="67" t="s">
        <v>95</v>
      </c>
      <c r="AY137" s="88" t="s">
        <v>5378</v>
      </c>
      <c r="AZ137" s="68" t="s">
        <v>66</v>
      </c>
      <c r="BA137" s="68" t="s">
        <v>239</v>
      </c>
    </row>
    <row r="138" spans="2:53" x14ac:dyDescent="0.25">
      <c r="B138" s="68">
        <v>2024</v>
      </c>
      <c r="C138" s="68">
        <v>891780111</v>
      </c>
      <c r="D138" s="69" t="s">
        <v>64</v>
      </c>
      <c r="E138" s="74" t="s">
        <v>5377</v>
      </c>
      <c r="F138" s="70" t="s">
        <v>5376</v>
      </c>
      <c r="G138" s="67">
        <v>0</v>
      </c>
      <c r="H138" s="67" t="s">
        <v>72</v>
      </c>
      <c r="I138" s="68" t="s">
        <v>65</v>
      </c>
      <c r="J138" s="88" t="s">
        <v>5375</v>
      </c>
      <c r="K138" s="70">
        <v>1887258</v>
      </c>
      <c r="L138" s="68" t="s">
        <v>67</v>
      </c>
      <c r="M138" s="88" t="s">
        <v>5374</v>
      </c>
      <c r="N138" s="73" t="s">
        <v>5373</v>
      </c>
      <c r="O138" s="75">
        <v>1572</v>
      </c>
      <c r="P138" s="78">
        <v>45485</v>
      </c>
      <c r="Q138" s="70">
        <v>1887258</v>
      </c>
      <c r="R138" s="78">
        <v>45509</v>
      </c>
      <c r="S138" s="70">
        <v>1887258</v>
      </c>
      <c r="T138" s="67" t="s">
        <v>66</v>
      </c>
      <c r="U138" s="75">
        <v>85465146</v>
      </c>
      <c r="V138" s="88" t="s">
        <v>4340</v>
      </c>
      <c r="W138" s="250">
        <v>45509</v>
      </c>
      <c r="X138" s="78">
        <v>45509</v>
      </c>
      <c r="Y138" s="78" t="s">
        <v>74</v>
      </c>
      <c r="Z138" s="78">
        <v>45513</v>
      </c>
      <c r="AA138" s="71">
        <f t="shared" si="10"/>
        <v>4</v>
      </c>
      <c r="AB138" s="70">
        <v>0</v>
      </c>
      <c r="AC138" s="70">
        <v>0</v>
      </c>
      <c r="AD138" s="70">
        <v>0</v>
      </c>
      <c r="AE138" s="76" t="s">
        <v>74</v>
      </c>
      <c r="AF138" s="71">
        <f t="shared" si="11"/>
        <v>0</v>
      </c>
      <c r="AG138" s="70">
        <v>0</v>
      </c>
      <c r="AH138" s="70">
        <v>0</v>
      </c>
      <c r="AI138" s="76" t="s">
        <v>74</v>
      </c>
      <c r="AJ138" s="67">
        <v>0</v>
      </c>
      <c r="AK138" s="76" t="s">
        <v>74</v>
      </c>
      <c r="AL138" s="76" t="s">
        <v>74</v>
      </c>
      <c r="AM138" s="71">
        <f t="shared" si="12"/>
        <v>0</v>
      </c>
      <c r="AN138" s="71">
        <f>+K138+AC138-AH138</f>
        <v>1887258</v>
      </c>
      <c r="AO138" s="67" t="s">
        <v>66</v>
      </c>
      <c r="AP138" s="71">
        <v>1887258</v>
      </c>
      <c r="AQ138" s="68" t="s">
        <v>94</v>
      </c>
      <c r="AR138" s="70">
        <v>0</v>
      </c>
      <c r="AS138" s="79" t="s">
        <v>74</v>
      </c>
      <c r="AT138" s="135">
        <v>0</v>
      </c>
      <c r="AU138" s="82">
        <f t="shared" si="13"/>
        <v>1887258</v>
      </c>
      <c r="AV138" s="83">
        <f t="shared" si="14"/>
        <v>0</v>
      </c>
      <c r="AW138" s="79" t="s">
        <v>74</v>
      </c>
      <c r="AX138" s="67" t="s">
        <v>80</v>
      </c>
      <c r="AY138" s="88" t="s">
        <v>5372</v>
      </c>
      <c r="AZ138" s="68" t="s">
        <v>66</v>
      </c>
      <c r="BA138" s="68" t="s">
        <v>239</v>
      </c>
    </row>
    <row r="139" spans="2:53" x14ac:dyDescent="0.25">
      <c r="B139" s="68">
        <v>2024</v>
      </c>
      <c r="C139" s="68">
        <v>891780111</v>
      </c>
      <c r="D139" s="69" t="s">
        <v>64</v>
      </c>
      <c r="E139" s="74" t="s">
        <v>5371</v>
      </c>
      <c r="F139" s="70" t="s">
        <v>5370</v>
      </c>
      <c r="G139" s="67">
        <v>0</v>
      </c>
      <c r="H139" s="67" t="s">
        <v>72</v>
      </c>
      <c r="I139" s="68" t="s">
        <v>65</v>
      </c>
      <c r="J139" s="88" t="s">
        <v>5369</v>
      </c>
      <c r="K139" s="70">
        <v>26691700</v>
      </c>
      <c r="L139" s="68" t="s">
        <v>67</v>
      </c>
      <c r="M139" s="88" t="s">
        <v>4405</v>
      </c>
      <c r="N139" s="73" t="s">
        <v>4404</v>
      </c>
      <c r="O139" s="75">
        <v>1680</v>
      </c>
      <c r="P139" s="78">
        <v>45496</v>
      </c>
      <c r="Q139" s="70">
        <v>26691700</v>
      </c>
      <c r="R139" s="78">
        <v>45512</v>
      </c>
      <c r="S139" s="70">
        <v>26691700</v>
      </c>
      <c r="T139" s="67" t="s">
        <v>66</v>
      </c>
      <c r="U139" s="75">
        <v>85467461</v>
      </c>
      <c r="V139" s="88" t="s">
        <v>4379</v>
      </c>
      <c r="W139" s="250">
        <v>45512</v>
      </c>
      <c r="X139" s="78">
        <v>45516</v>
      </c>
      <c r="Y139" s="78">
        <v>45516</v>
      </c>
      <c r="Z139" s="78">
        <v>45537</v>
      </c>
      <c r="AA139" s="71">
        <f t="shared" si="10"/>
        <v>21</v>
      </c>
      <c r="AB139" s="70">
        <v>0</v>
      </c>
      <c r="AC139" s="70">
        <v>0</v>
      </c>
      <c r="AD139" s="70">
        <v>0</v>
      </c>
      <c r="AE139" s="76" t="s">
        <v>74</v>
      </c>
      <c r="AF139" s="71">
        <f t="shared" si="11"/>
        <v>0</v>
      </c>
      <c r="AG139" s="70">
        <v>0</v>
      </c>
      <c r="AH139" s="70">
        <v>0</v>
      </c>
      <c r="AI139" s="76" t="s">
        <v>74</v>
      </c>
      <c r="AJ139" s="67">
        <v>0</v>
      </c>
      <c r="AK139" s="76" t="s">
        <v>74</v>
      </c>
      <c r="AL139" s="76" t="s">
        <v>74</v>
      </c>
      <c r="AM139" s="71">
        <f t="shared" si="12"/>
        <v>0</v>
      </c>
      <c r="AN139" s="71">
        <f>+K139+AC139-AH139</f>
        <v>26691700</v>
      </c>
      <c r="AO139" s="67" t="s">
        <v>66</v>
      </c>
      <c r="AP139" s="71">
        <v>26691700</v>
      </c>
      <c r="AQ139" s="68" t="s">
        <v>94</v>
      </c>
      <c r="AR139" s="70">
        <v>0</v>
      </c>
      <c r="AS139" s="79" t="s">
        <v>74</v>
      </c>
      <c r="AT139" s="135">
        <v>0</v>
      </c>
      <c r="AU139" s="82">
        <f t="shared" si="13"/>
        <v>26691700</v>
      </c>
      <c r="AV139" s="83">
        <f t="shared" si="14"/>
        <v>0</v>
      </c>
      <c r="AW139" s="79" t="s">
        <v>74</v>
      </c>
      <c r="AX139" s="67" t="s">
        <v>80</v>
      </c>
      <c r="AY139" s="88" t="s">
        <v>5368</v>
      </c>
      <c r="AZ139" s="68" t="s">
        <v>66</v>
      </c>
      <c r="BA139" s="68" t="s">
        <v>239</v>
      </c>
    </row>
    <row r="140" spans="2:53" x14ac:dyDescent="0.25">
      <c r="B140" s="68">
        <v>2024</v>
      </c>
      <c r="C140" s="68">
        <v>891780111</v>
      </c>
      <c r="D140" s="69" t="s">
        <v>64</v>
      </c>
      <c r="E140" s="74" t="s">
        <v>5367</v>
      </c>
      <c r="F140" s="70" t="s">
        <v>5366</v>
      </c>
      <c r="G140" s="67">
        <v>0</v>
      </c>
      <c r="H140" s="67" t="s">
        <v>72</v>
      </c>
      <c r="I140" s="68" t="s">
        <v>65</v>
      </c>
      <c r="J140" s="88" t="s">
        <v>5365</v>
      </c>
      <c r="K140" s="70">
        <v>63816747</v>
      </c>
      <c r="L140" s="68" t="s">
        <v>67</v>
      </c>
      <c r="M140" s="88" t="s">
        <v>5364</v>
      </c>
      <c r="N140" s="73" t="s">
        <v>5363</v>
      </c>
      <c r="O140" s="75">
        <v>1657</v>
      </c>
      <c r="P140" s="78">
        <v>45495</v>
      </c>
      <c r="Q140" s="70">
        <v>63816747</v>
      </c>
      <c r="R140" s="78">
        <v>45512</v>
      </c>
      <c r="S140" s="70">
        <v>63816747</v>
      </c>
      <c r="T140" s="67" t="s">
        <v>66</v>
      </c>
      <c r="U140" s="75">
        <v>7633815</v>
      </c>
      <c r="V140" s="88" t="s">
        <v>4500</v>
      </c>
      <c r="W140" s="250">
        <v>45512</v>
      </c>
      <c r="X140" s="78">
        <v>45516</v>
      </c>
      <c r="Y140" s="78">
        <v>45513</v>
      </c>
      <c r="Z140" s="78">
        <v>45520</v>
      </c>
      <c r="AA140" s="71">
        <f t="shared" si="10"/>
        <v>7</v>
      </c>
      <c r="AB140" s="70">
        <v>0</v>
      </c>
      <c r="AC140" s="70">
        <v>0</v>
      </c>
      <c r="AD140" s="70">
        <v>0</v>
      </c>
      <c r="AE140" s="76" t="s">
        <v>74</v>
      </c>
      <c r="AF140" s="71">
        <f t="shared" si="11"/>
        <v>0</v>
      </c>
      <c r="AG140" s="70">
        <v>0</v>
      </c>
      <c r="AH140" s="70">
        <v>0</v>
      </c>
      <c r="AI140" s="76" t="s">
        <v>74</v>
      </c>
      <c r="AJ140" s="67">
        <v>0</v>
      </c>
      <c r="AK140" s="76" t="s">
        <v>74</v>
      </c>
      <c r="AL140" s="76" t="s">
        <v>74</v>
      </c>
      <c r="AM140" s="71">
        <f t="shared" si="12"/>
        <v>0</v>
      </c>
      <c r="AN140" s="71">
        <f>+K140+AC140-AH140</f>
        <v>63816747</v>
      </c>
      <c r="AO140" s="67" t="s">
        <v>66</v>
      </c>
      <c r="AP140" s="71">
        <v>63816747</v>
      </c>
      <c r="AQ140" s="68" t="s">
        <v>94</v>
      </c>
      <c r="AR140" s="70">
        <v>0</v>
      </c>
      <c r="AS140" s="79" t="s">
        <v>74</v>
      </c>
      <c r="AT140" s="135">
        <v>0</v>
      </c>
      <c r="AU140" s="82">
        <f t="shared" si="13"/>
        <v>63816747</v>
      </c>
      <c r="AV140" s="83">
        <f t="shared" si="14"/>
        <v>0</v>
      </c>
      <c r="AW140" s="79" t="s">
        <v>74</v>
      </c>
      <c r="AX140" s="67" t="s">
        <v>80</v>
      </c>
      <c r="AY140" s="88" t="s">
        <v>5362</v>
      </c>
      <c r="AZ140" s="68" t="s">
        <v>66</v>
      </c>
      <c r="BA140" s="68" t="s">
        <v>239</v>
      </c>
    </row>
    <row r="141" spans="2:53" x14ac:dyDescent="0.25">
      <c r="B141" s="68">
        <v>2024</v>
      </c>
      <c r="C141" s="68">
        <v>891780111</v>
      </c>
      <c r="D141" s="69" t="s">
        <v>64</v>
      </c>
      <c r="E141" s="74" t="s">
        <v>5361</v>
      </c>
      <c r="F141" s="70" t="s">
        <v>5360</v>
      </c>
      <c r="G141" s="67">
        <v>0</v>
      </c>
      <c r="H141" s="67" t="s">
        <v>72</v>
      </c>
      <c r="I141" s="68" t="s">
        <v>65</v>
      </c>
      <c r="J141" s="88" t="s">
        <v>5359</v>
      </c>
      <c r="K141" s="70">
        <v>12040420</v>
      </c>
      <c r="L141" s="68" t="s">
        <v>67</v>
      </c>
      <c r="M141" s="88" t="s">
        <v>5358</v>
      </c>
      <c r="N141" s="73" t="s">
        <v>5357</v>
      </c>
      <c r="O141" s="75">
        <v>1800</v>
      </c>
      <c r="P141" s="78">
        <v>45512</v>
      </c>
      <c r="Q141" s="70">
        <v>71883326.810000002</v>
      </c>
      <c r="R141" s="78">
        <v>45513</v>
      </c>
      <c r="S141" s="70">
        <v>12040420</v>
      </c>
      <c r="T141" s="67" t="s">
        <v>66</v>
      </c>
      <c r="U141" s="75">
        <v>1082870070</v>
      </c>
      <c r="V141" s="88" t="s">
        <v>5350</v>
      </c>
      <c r="W141" s="250">
        <v>45513</v>
      </c>
      <c r="X141" s="78">
        <v>45514</v>
      </c>
      <c r="Y141" s="78" t="s">
        <v>74</v>
      </c>
      <c r="Z141" s="78">
        <v>45514</v>
      </c>
      <c r="AA141" s="71">
        <f t="shared" si="10"/>
        <v>0</v>
      </c>
      <c r="AB141" s="70">
        <v>0</v>
      </c>
      <c r="AC141" s="70">
        <v>0</v>
      </c>
      <c r="AD141" s="70">
        <v>0</v>
      </c>
      <c r="AE141" s="76" t="s">
        <v>74</v>
      </c>
      <c r="AF141" s="71">
        <f t="shared" si="11"/>
        <v>0</v>
      </c>
      <c r="AG141" s="70">
        <v>0</v>
      </c>
      <c r="AH141" s="70">
        <v>0</v>
      </c>
      <c r="AI141" s="76" t="s">
        <v>74</v>
      </c>
      <c r="AJ141" s="67">
        <v>0</v>
      </c>
      <c r="AK141" s="76" t="s">
        <v>74</v>
      </c>
      <c r="AL141" s="76" t="s">
        <v>74</v>
      </c>
      <c r="AM141" s="71">
        <f t="shared" si="12"/>
        <v>0</v>
      </c>
      <c r="AN141" s="71">
        <f>+K141+AC141-AH141</f>
        <v>12040420</v>
      </c>
      <c r="AO141" s="67" t="s">
        <v>66</v>
      </c>
      <c r="AP141" s="71">
        <v>12040420</v>
      </c>
      <c r="AQ141" s="68" t="s">
        <v>94</v>
      </c>
      <c r="AR141" s="70">
        <v>0</v>
      </c>
      <c r="AS141" s="79" t="s">
        <v>74</v>
      </c>
      <c r="AT141" s="135">
        <v>0</v>
      </c>
      <c r="AU141" s="82">
        <f t="shared" si="13"/>
        <v>12040420</v>
      </c>
      <c r="AV141" s="83">
        <f t="shared" si="14"/>
        <v>0</v>
      </c>
      <c r="AW141" s="79" t="s">
        <v>74</v>
      </c>
      <c r="AX141" s="67" t="s">
        <v>80</v>
      </c>
      <c r="AY141" s="88" t="s">
        <v>5356</v>
      </c>
      <c r="AZ141" s="68" t="s">
        <v>66</v>
      </c>
      <c r="BA141" s="68" t="s">
        <v>239</v>
      </c>
    </row>
    <row r="142" spans="2:53" x14ac:dyDescent="0.25">
      <c r="B142" s="68">
        <v>2024</v>
      </c>
      <c r="C142" s="68">
        <v>891780111</v>
      </c>
      <c r="D142" s="69" t="s">
        <v>64</v>
      </c>
      <c r="E142" s="74" t="s">
        <v>5355</v>
      </c>
      <c r="F142" s="70" t="s">
        <v>5354</v>
      </c>
      <c r="G142" s="67">
        <v>0</v>
      </c>
      <c r="H142" s="67" t="s">
        <v>72</v>
      </c>
      <c r="I142" s="68" t="s">
        <v>65</v>
      </c>
      <c r="J142" s="88" t="s">
        <v>5353</v>
      </c>
      <c r="K142" s="70">
        <v>59842906.810000002</v>
      </c>
      <c r="L142" s="68" t="s">
        <v>67</v>
      </c>
      <c r="M142" s="88" t="s">
        <v>5352</v>
      </c>
      <c r="N142" s="73" t="s">
        <v>5351</v>
      </c>
      <c r="O142" s="75">
        <v>1800</v>
      </c>
      <c r="P142" s="78">
        <v>45512</v>
      </c>
      <c r="Q142" s="70">
        <v>71883326.810000002</v>
      </c>
      <c r="R142" s="78">
        <v>45513</v>
      </c>
      <c r="S142" s="70">
        <v>59842906.810000002</v>
      </c>
      <c r="T142" s="67" t="s">
        <v>66</v>
      </c>
      <c r="U142" s="75">
        <v>1082870070</v>
      </c>
      <c r="V142" s="88" t="s">
        <v>5350</v>
      </c>
      <c r="W142" s="250">
        <v>45513</v>
      </c>
      <c r="X142" s="78">
        <v>45513</v>
      </c>
      <c r="Y142" s="78" t="s">
        <v>74</v>
      </c>
      <c r="Z142" s="78">
        <v>45514</v>
      </c>
      <c r="AA142" s="71">
        <f t="shared" si="10"/>
        <v>1</v>
      </c>
      <c r="AB142" s="70">
        <v>0</v>
      </c>
      <c r="AC142" s="70">
        <v>0</v>
      </c>
      <c r="AD142" s="70">
        <v>0</v>
      </c>
      <c r="AE142" s="76" t="s">
        <v>74</v>
      </c>
      <c r="AF142" s="71">
        <f t="shared" si="11"/>
        <v>0</v>
      </c>
      <c r="AG142" s="70">
        <v>0</v>
      </c>
      <c r="AH142" s="70">
        <v>0</v>
      </c>
      <c r="AI142" s="76" t="s">
        <v>74</v>
      </c>
      <c r="AJ142" s="67">
        <v>0</v>
      </c>
      <c r="AK142" s="76" t="s">
        <v>74</v>
      </c>
      <c r="AL142" s="76" t="s">
        <v>74</v>
      </c>
      <c r="AM142" s="71">
        <f t="shared" si="12"/>
        <v>0</v>
      </c>
      <c r="AN142" s="71">
        <f>+K142+AC142-AH142</f>
        <v>59842906.810000002</v>
      </c>
      <c r="AO142" s="67" t="s">
        <v>66</v>
      </c>
      <c r="AP142" s="71">
        <v>59842906.810000002</v>
      </c>
      <c r="AQ142" s="68" t="s">
        <v>94</v>
      </c>
      <c r="AR142" s="70">
        <v>0</v>
      </c>
      <c r="AS142" s="79" t="s">
        <v>74</v>
      </c>
      <c r="AT142" s="135">
        <v>0</v>
      </c>
      <c r="AU142" s="82">
        <f t="shared" si="13"/>
        <v>59842906.810000002</v>
      </c>
      <c r="AV142" s="83">
        <f t="shared" si="14"/>
        <v>0</v>
      </c>
      <c r="AW142" s="79" t="s">
        <v>74</v>
      </c>
      <c r="AX142" s="67" t="s">
        <v>80</v>
      </c>
      <c r="AY142" s="88" t="s">
        <v>5349</v>
      </c>
      <c r="AZ142" s="68" t="s">
        <v>66</v>
      </c>
      <c r="BA142" s="68" t="s">
        <v>239</v>
      </c>
    </row>
    <row r="143" spans="2:53" x14ac:dyDescent="0.25">
      <c r="B143" s="68">
        <v>2024</v>
      </c>
      <c r="C143" s="68">
        <v>891780111</v>
      </c>
      <c r="D143" s="69" t="s">
        <v>64</v>
      </c>
      <c r="E143" s="74" t="s">
        <v>5348</v>
      </c>
      <c r="F143" s="70" t="s">
        <v>5347</v>
      </c>
      <c r="G143" s="67">
        <v>0</v>
      </c>
      <c r="H143" s="67" t="s">
        <v>72</v>
      </c>
      <c r="I143" s="68" t="s">
        <v>65</v>
      </c>
      <c r="J143" s="88" t="s">
        <v>5346</v>
      </c>
      <c r="K143" s="70">
        <v>43187720</v>
      </c>
      <c r="L143" s="68" t="s">
        <v>67</v>
      </c>
      <c r="M143" s="88" t="s">
        <v>5207</v>
      </c>
      <c r="N143" s="73" t="s">
        <v>5206</v>
      </c>
      <c r="O143" s="75">
        <v>1771</v>
      </c>
      <c r="P143" s="78">
        <v>45510</v>
      </c>
      <c r="Q143" s="70">
        <v>43187720</v>
      </c>
      <c r="R143" s="78">
        <v>45518</v>
      </c>
      <c r="S143" s="70">
        <v>43187720</v>
      </c>
      <c r="T143" s="67" t="s">
        <v>66</v>
      </c>
      <c r="U143" s="75">
        <v>85465146</v>
      </c>
      <c r="V143" s="88" t="s">
        <v>4340</v>
      </c>
      <c r="W143" s="250">
        <v>45518</v>
      </c>
      <c r="X143" s="78">
        <v>45518</v>
      </c>
      <c r="Y143" s="78">
        <v>45518</v>
      </c>
      <c r="Z143" s="78">
        <v>45527</v>
      </c>
      <c r="AA143" s="71">
        <f t="shared" si="10"/>
        <v>9</v>
      </c>
      <c r="AB143" s="70">
        <v>0</v>
      </c>
      <c r="AC143" s="70">
        <v>0</v>
      </c>
      <c r="AD143" s="70">
        <v>0</v>
      </c>
      <c r="AE143" s="76" t="s">
        <v>74</v>
      </c>
      <c r="AF143" s="71">
        <f t="shared" si="11"/>
        <v>0</v>
      </c>
      <c r="AG143" s="70">
        <v>0</v>
      </c>
      <c r="AH143" s="70">
        <v>0</v>
      </c>
      <c r="AI143" s="76" t="s">
        <v>74</v>
      </c>
      <c r="AJ143" s="67">
        <v>0</v>
      </c>
      <c r="AK143" s="76" t="s">
        <v>74</v>
      </c>
      <c r="AL143" s="76" t="s">
        <v>74</v>
      </c>
      <c r="AM143" s="71">
        <f t="shared" si="12"/>
        <v>0</v>
      </c>
      <c r="AN143" s="71">
        <f>+K143+AC143-AH143</f>
        <v>43187720</v>
      </c>
      <c r="AO143" s="67" t="s">
        <v>66</v>
      </c>
      <c r="AP143" s="71">
        <v>43187720</v>
      </c>
      <c r="AQ143" s="68" t="s">
        <v>94</v>
      </c>
      <c r="AR143" s="70">
        <v>0</v>
      </c>
      <c r="AS143" s="79" t="s">
        <v>74</v>
      </c>
      <c r="AT143" s="135">
        <v>0</v>
      </c>
      <c r="AU143" s="82">
        <f t="shared" si="13"/>
        <v>43187720</v>
      </c>
      <c r="AV143" s="83">
        <f t="shared" si="14"/>
        <v>0</v>
      </c>
      <c r="AW143" s="79" t="s">
        <v>74</v>
      </c>
      <c r="AX143" s="67" t="s">
        <v>80</v>
      </c>
      <c r="AY143" s="88" t="s">
        <v>5345</v>
      </c>
      <c r="AZ143" s="68" t="s">
        <v>66</v>
      </c>
      <c r="BA143" s="68" t="s">
        <v>239</v>
      </c>
    </row>
    <row r="144" spans="2:53" x14ac:dyDescent="0.25">
      <c r="B144" s="68">
        <v>2024</v>
      </c>
      <c r="C144" s="68">
        <v>891780111</v>
      </c>
      <c r="D144" s="69" t="s">
        <v>64</v>
      </c>
      <c r="E144" s="74" t="s">
        <v>5344</v>
      </c>
      <c r="F144" s="70" t="s">
        <v>5343</v>
      </c>
      <c r="G144" s="67">
        <v>0</v>
      </c>
      <c r="H144" s="67" t="s">
        <v>72</v>
      </c>
      <c r="I144" s="68" t="s">
        <v>65</v>
      </c>
      <c r="J144" s="88" t="s">
        <v>5342</v>
      </c>
      <c r="K144" s="70">
        <v>169970570</v>
      </c>
      <c r="L144" s="68" t="s">
        <v>67</v>
      </c>
      <c r="M144" s="88" t="s">
        <v>5341</v>
      </c>
      <c r="N144" s="73" t="s">
        <v>5340</v>
      </c>
      <c r="O144" s="75">
        <v>1776</v>
      </c>
      <c r="P144" s="78">
        <v>45510</v>
      </c>
      <c r="Q144" s="70">
        <v>169970570</v>
      </c>
      <c r="R144" s="78">
        <v>45518</v>
      </c>
      <c r="S144" s="70">
        <v>169970570</v>
      </c>
      <c r="T144" s="67" t="s">
        <v>66</v>
      </c>
      <c r="U144" s="75">
        <v>7633815</v>
      </c>
      <c r="V144" s="88" t="s">
        <v>4500</v>
      </c>
      <c r="W144" s="250">
        <v>45518</v>
      </c>
      <c r="X144" s="78">
        <v>45520</v>
      </c>
      <c r="Y144" s="78">
        <v>45520</v>
      </c>
      <c r="Z144" s="78">
        <v>45527</v>
      </c>
      <c r="AA144" s="71">
        <f t="shared" si="10"/>
        <v>7</v>
      </c>
      <c r="AB144" s="70">
        <v>0</v>
      </c>
      <c r="AC144" s="70">
        <v>0</v>
      </c>
      <c r="AD144" s="70">
        <v>0</v>
      </c>
      <c r="AE144" s="76" t="s">
        <v>74</v>
      </c>
      <c r="AF144" s="71">
        <f t="shared" si="11"/>
        <v>0</v>
      </c>
      <c r="AG144" s="70">
        <v>0</v>
      </c>
      <c r="AH144" s="70">
        <v>0</v>
      </c>
      <c r="AI144" s="76" t="s">
        <v>74</v>
      </c>
      <c r="AJ144" s="67">
        <v>0</v>
      </c>
      <c r="AK144" s="76" t="s">
        <v>74</v>
      </c>
      <c r="AL144" s="76" t="s">
        <v>74</v>
      </c>
      <c r="AM144" s="71">
        <f t="shared" si="12"/>
        <v>0</v>
      </c>
      <c r="AN144" s="71">
        <f>+K144+AC144-AH144</f>
        <v>169970570</v>
      </c>
      <c r="AO144" s="67" t="s">
        <v>66</v>
      </c>
      <c r="AP144" s="71">
        <v>169970570</v>
      </c>
      <c r="AQ144" s="68" t="s">
        <v>94</v>
      </c>
      <c r="AR144" s="70">
        <v>0</v>
      </c>
      <c r="AS144" s="79" t="s">
        <v>74</v>
      </c>
      <c r="AT144" s="135">
        <v>0</v>
      </c>
      <c r="AU144" s="82">
        <f t="shared" si="13"/>
        <v>169970570</v>
      </c>
      <c r="AV144" s="83">
        <f t="shared" si="14"/>
        <v>0</v>
      </c>
      <c r="AW144" s="79" t="s">
        <v>74</v>
      </c>
      <c r="AX144" s="67" t="s">
        <v>80</v>
      </c>
      <c r="AY144" s="88" t="s">
        <v>5339</v>
      </c>
      <c r="AZ144" s="68" t="s">
        <v>66</v>
      </c>
      <c r="BA144" s="68" t="s">
        <v>239</v>
      </c>
    </row>
    <row r="145" spans="2:53" x14ac:dyDescent="0.25">
      <c r="B145" s="68">
        <v>2024</v>
      </c>
      <c r="C145" s="68">
        <v>891780111</v>
      </c>
      <c r="D145" s="69" t="s">
        <v>64</v>
      </c>
      <c r="E145" s="74" t="s">
        <v>5338</v>
      </c>
      <c r="F145" s="70" t="s">
        <v>5337</v>
      </c>
      <c r="G145" s="67">
        <v>0</v>
      </c>
      <c r="H145" s="67" t="s">
        <v>72</v>
      </c>
      <c r="I145" s="68" t="s">
        <v>723</v>
      </c>
      <c r="J145" s="88" t="s">
        <v>5336</v>
      </c>
      <c r="K145" s="70">
        <v>12000000</v>
      </c>
      <c r="L145" s="68" t="s">
        <v>67</v>
      </c>
      <c r="M145" s="88" t="s">
        <v>5007</v>
      </c>
      <c r="N145" s="73" t="s">
        <v>5006</v>
      </c>
      <c r="O145" s="75">
        <v>1857</v>
      </c>
      <c r="P145" s="78">
        <v>45518</v>
      </c>
      <c r="Q145" s="70">
        <v>12000000</v>
      </c>
      <c r="R145" s="78">
        <v>45518</v>
      </c>
      <c r="S145" s="70">
        <v>12000000</v>
      </c>
      <c r="T145" s="67" t="s">
        <v>66</v>
      </c>
      <c r="U145" s="75">
        <v>72175282</v>
      </c>
      <c r="V145" s="88" t="s">
        <v>4905</v>
      </c>
      <c r="W145" s="250">
        <v>45518</v>
      </c>
      <c r="X145" s="78">
        <v>45519</v>
      </c>
      <c r="Y145" s="78" t="s">
        <v>74</v>
      </c>
      <c r="Z145" s="78">
        <v>45522</v>
      </c>
      <c r="AA145" s="71">
        <f t="shared" si="10"/>
        <v>3</v>
      </c>
      <c r="AB145" s="70">
        <v>0</v>
      </c>
      <c r="AC145" s="70">
        <v>0</v>
      </c>
      <c r="AD145" s="70">
        <v>0</v>
      </c>
      <c r="AE145" s="76" t="s">
        <v>74</v>
      </c>
      <c r="AF145" s="71">
        <f t="shared" si="11"/>
        <v>0</v>
      </c>
      <c r="AG145" s="70">
        <v>0</v>
      </c>
      <c r="AH145" s="70">
        <v>0</v>
      </c>
      <c r="AI145" s="76" t="s">
        <v>74</v>
      </c>
      <c r="AJ145" s="67">
        <v>0</v>
      </c>
      <c r="AK145" s="76" t="s">
        <v>74</v>
      </c>
      <c r="AL145" s="76" t="s">
        <v>74</v>
      </c>
      <c r="AM145" s="71">
        <f t="shared" si="12"/>
        <v>0</v>
      </c>
      <c r="AN145" s="71">
        <f>+K145+AC145-AH145</f>
        <v>12000000</v>
      </c>
      <c r="AO145" s="67" t="s">
        <v>66</v>
      </c>
      <c r="AP145" s="71">
        <v>12000000</v>
      </c>
      <c r="AQ145" s="68" t="s">
        <v>94</v>
      </c>
      <c r="AR145" s="70">
        <v>0</v>
      </c>
      <c r="AS145" s="79" t="s">
        <v>74</v>
      </c>
      <c r="AT145" s="135">
        <v>0</v>
      </c>
      <c r="AU145" s="82">
        <f t="shared" si="13"/>
        <v>12000000</v>
      </c>
      <c r="AV145" s="83">
        <f t="shared" si="14"/>
        <v>0</v>
      </c>
      <c r="AW145" s="79" t="s">
        <v>74</v>
      </c>
      <c r="AX145" s="67" t="s">
        <v>80</v>
      </c>
      <c r="AY145" s="88" t="s">
        <v>5335</v>
      </c>
      <c r="AZ145" s="68" t="s">
        <v>66</v>
      </c>
      <c r="BA145" s="68" t="s">
        <v>239</v>
      </c>
    </row>
    <row r="146" spans="2:53" x14ac:dyDescent="0.25">
      <c r="B146" s="68">
        <v>2024</v>
      </c>
      <c r="C146" s="68">
        <v>891780111</v>
      </c>
      <c r="D146" s="69" t="s">
        <v>64</v>
      </c>
      <c r="E146" s="74" t="s">
        <v>5334</v>
      </c>
      <c r="F146" s="70" t="s">
        <v>5333</v>
      </c>
      <c r="G146" s="67">
        <v>0</v>
      </c>
      <c r="H146" s="67" t="s">
        <v>72</v>
      </c>
      <c r="I146" s="68" t="s">
        <v>723</v>
      </c>
      <c r="J146" s="88" t="s">
        <v>5332</v>
      </c>
      <c r="K146" s="70">
        <v>105439496</v>
      </c>
      <c r="L146" s="68" t="s">
        <v>67</v>
      </c>
      <c r="M146" s="88" t="s">
        <v>5331</v>
      </c>
      <c r="N146" s="73" t="s">
        <v>5330</v>
      </c>
      <c r="O146" s="75">
        <v>1798</v>
      </c>
      <c r="P146" s="78">
        <v>45512</v>
      </c>
      <c r="Q146" s="70">
        <v>105439496</v>
      </c>
      <c r="R146" s="78">
        <v>45519</v>
      </c>
      <c r="S146" s="70">
        <v>105439496</v>
      </c>
      <c r="T146" s="67" t="s">
        <v>66</v>
      </c>
      <c r="U146" s="75">
        <v>72175282</v>
      </c>
      <c r="V146" s="88" t="s">
        <v>4905</v>
      </c>
      <c r="W146" s="250">
        <v>45519</v>
      </c>
      <c r="X146" s="78">
        <v>45519</v>
      </c>
      <c r="Y146" s="78">
        <v>45519</v>
      </c>
      <c r="Z146" s="78">
        <v>45641</v>
      </c>
      <c r="AA146" s="71">
        <f t="shared" si="10"/>
        <v>122</v>
      </c>
      <c r="AB146" s="70">
        <v>0</v>
      </c>
      <c r="AC146" s="70">
        <v>0</v>
      </c>
      <c r="AD146" s="70">
        <v>0</v>
      </c>
      <c r="AE146" s="76" t="s">
        <v>74</v>
      </c>
      <c r="AF146" s="71">
        <f t="shared" si="11"/>
        <v>0</v>
      </c>
      <c r="AG146" s="70">
        <v>0</v>
      </c>
      <c r="AH146" s="70">
        <v>0</v>
      </c>
      <c r="AI146" s="76" t="s">
        <v>74</v>
      </c>
      <c r="AJ146" s="67">
        <v>0</v>
      </c>
      <c r="AK146" s="76" t="s">
        <v>74</v>
      </c>
      <c r="AL146" s="76" t="s">
        <v>74</v>
      </c>
      <c r="AM146" s="71">
        <f t="shared" si="12"/>
        <v>0</v>
      </c>
      <c r="AN146" s="71">
        <f>+K146+AC146-AH146</f>
        <v>105439496</v>
      </c>
      <c r="AO146" s="67" t="s">
        <v>66</v>
      </c>
      <c r="AP146" s="71">
        <v>105439496</v>
      </c>
      <c r="AQ146" s="68" t="s">
        <v>94</v>
      </c>
      <c r="AR146" s="70">
        <v>0</v>
      </c>
      <c r="AS146" s="79" t="s">
        <v>74</v>
      </c>
      <c r="AT146" s="135">
        <v>0</v>
      </c>
      <c r="AU146" s="82">
        <f t="shared" si="13"/>
        <v>105439496</v>
      </c>
      <c r="AV146" s="83">
        <f t="shared" si="14"/>
        <v>0</v>
      </c>
      <c r="AW146" s="79" t="s">
        <v>74</v>
      </c>
      <c r="AX146" s="67" t="s">
        <v>95</v>
      </c>
      <c r="AY146" s="88" t="s">
        <v>5329</v>
      </c>
      <c r="AZ146" s="68" t="s">
        <v>66</v>
      </c>
      <c r="BA146" s="68" t="s">
        <v>239</v>
      </c>
    </row>
    <row r="147" spans="2:53" x14ac:dyDescent="0.25">
      <c r="B147" s="68">
        <v>2024</v>
      </c>
      <c r="C147" s="68">
        <v>891780111</v>
      </c>
      <c r="D147" s="69" t="s">
        <v>64</v>
      </c>
      <c r="E147" s="74" t="s">
        <v>5328</v>
      </c>
      <c r="F147" s="70" t="s">
        <v>5327</v>
      </c>
      <c r="G147" s="67">
        <v>0</v>
      </c>
      <c r="H147" s="67" t="s">
        <v>72</v>
      </c>
      <c r="I147" s="68" t="s">
        <v>65</v>
      </c>
      <c r="J147" s="88" t="s">
        <v>5326</v>
      </c>
      <c r="K147" s="70">
        <v>24699997</v>
      </c>
      <c r="L147" s="68" t="s">
        <v>67</v>
      </c>
      <c r="M147" s="88" t="s">
        <v>5295</v>
      </c>
      <c r="N147" s="73" t="s">
        <v>5294</v>
      </c>
      <c r="O147" s="75">
        <v>1679</v>
      </c>
      <c r="P147" s="78">
        <v>45496</v>
      </c>
      <c r="Q147" s="70">
        <v>24699997</v>
      </c>
      <c r="R147" s="78">
        <v>45519</v>
      </c>
      <c r="S147" s="70">
        <v>24699997</v>
      </c>
      <c r="T147" s="67" t="s">
        <v>66</v>
      </c>
      <c r="U147" s="75">
        <v>85467461</v>
      </c>
      <c r="V147" s="88" t="s">
        <v>4379</v>
      </c>
      <c r="W147" s="250">
        <v>45519</v>
      </c>
      <c r="X147" s="78">
        <v>45519</v>
      </c>
      <c r="Y147" s="78" t="s">
        <v>74</v>
      </c>
      <c r="Z147" s="78">
        <v>45540</v>
      </c>
      <c r="AA147" s="71">
        <f t="shared" si="10"/>
        <v>21</v>
      </c>
      <c r="AB147" s="70">
        <v>0</v>
      </c>
      <c r="AC147" s="70">
        <v>0</v>
      </c>
      <c r="AD147" s="70">
        <v>0</v>
      </c>
      <c r="AE147" s="76" t="s">
        <v>74</v>
      </c>
      <c r="AF147" s="71">
        <f t="shared" si="11"/>
        <v>0</v>
      </c>
      <c r="AG147" s="70">
        <v>0</v>
      </c>
      <c r="AH147" s="70">
        <v>0</v>
      </c>
      <c r="AI147" s="76" t="s">
        <v>74</v>
      </c>
      <c r="AJ147" s="67">
        <v>0</v>
      </c>
      <c r="AK147" s="76" t="s">
        <v>74</v>
      </c>
      <c r="AL147" s="76" t="s">
        <v>74</v>
      </c>
      <c r="AM147" s="71">
        <f t="shared" si="12"/>
        <v>0</v>
      </c>
      <c r="AN147" s="71">
        <f>+K147+AC147-AH147</f>
        <v>24699997</v>
      </c>
      <c r="AO147" s="67" t="s">
        <v>66</v>
      </c>
      <c r="AP147" s="71">
        <v>24699997</v>
      </c>
      <c r="AQ147" s="68" t="s">
        <v>94</v>
      </c>
      <c r="AR147" s="70">
        <v>0</v>
      </c>
      <c r="AS147" s="79" t="s">
        <v>74</v>
      </c>
      <c r="AT147" s="135">
        <v>0</v>
      </c>
      <c r="AU147" s="82">
        <f t="shared" si="13"/>
        <v>24699997</v>
      </c>
      <c r="AV147" s="83">
        <f t="shared" si="14"/>
        <v>0</v>
      </c>
      <c r="AW147" s="79" t="s">
        <v>74</v>
      </c>
      <c r="AX147" s="67" t="s">
        <v>95</v>
      </c>
      <c r="AY147" s="435" t="s">
        <v>5325</v>
      </c>
      <c r="AZ147" s="68" t="s">
        <v>66</v>
      </c>
      <c r="BA147" s="68" t="s">
        <v>239</v>
      </c>
    </row>
    <row r="148" spans="2:53" x14ac:dyDescent="0.25">
      <c r="B148" s="68">
        <v>2024</v>
      </c>
      <c r="C148" s="68">
        <v>891780111</v>
      </c>
      <c r="D148" s="69" t="s">
        <v>64</v>
      </c>
      <c r="E148" s="74" t="s">
        <v>5324</v>
      </c>
      <c r="F148" s="70" t="s">
        <v>5323</v>
      </c>
      <c r="G148" s="67">
        <v>0</v>
      </c>
      <c r="H148" s="67" t="s">
        <v>72</v>
      </c>
      <c r="I148" s="68" t="s">
        <v>65</v>
      </c>
      <c r="J148" s="88" t="s">
        <v>5322</v>
      </c>
      <c r="K148" s="70">
        <v>163447624</v>
      </c>
      <c r="L148" s="68" t="s">
        <v>67</v>
      </c>
      <c r="M148" s="88" t="s">
        <v>5321</v>
      </c>
      <c r="N148" s="73" t="s">
        <v>5320</v>
      </c>
      <c r="O148" s="75">
        <v>1813</v>
      </c>
      <c r="P148" s="78">
        <v>45513</v>
      </c>
      <c r="Q148" s="70">
        <v>163447624</v>
      </c>
      <c r="R148" s="78">
        <v>45520</v>
      </c>
      <c r="S148" s="70">
        <v>163447624</v>
      </c>
      <c r="T148" s="67" t="s">
        <v>66</v>
      </c>
      <c r="U148" s="75">
        <v>72175282</v>
      </c>
      <c r="V148" s="88" t="s">
        <v>4905</v>
      </c>
      <c r="W148" s="250">
        <v>45520</v>
      </c>
      <c r="X148" s="78">
        <v>45525</v>
      </c>
      <c r="Y148" s="78">
        <v>45525</v>
      </c>
      <c r="Z148" s="78">
        <v>45647</v>
      </c>
      <c r="AA148" s="71">
        <f t="shared" si="10"/>
        <v>122</v>
      </c>
      <c r="AB148" s="70">
        <v>0</v>
      </c>
      <c r="AC148" s="70">
        <v>0</v>
      </c>
      <c r="AD148" s="70">
        <v>0</v>
      </c>
      <c r="AE148" s="76" t="s">
        <v>74</v>
      </c>
      <c r="AF148" s="71">
        <f t="shared" si="11"/>
        <v>0</v>
      </c>
      <c r="AG148" s="70">
        <v>0</v>
      </c>
      <c r="AH148" s="70">
        <v>0</v>
      </c>
      <c r="AI148" s="76" t="s">
        <v>74</v>
      </c>
      <c r="AJ148" s="67">
        <v>0</v>
      </c>
      <c r="AK148" s="76" t="s">
        <v>74</v>
      </c>
      <c r="AL148" s="76" t="s">
        <v>74</v>
      </c>
      <c r="AM148" s="71">
        <f t="shared" si="12"/>
        <v>0</v>
      </c>
      <c r="AN148" s="71">
        <f>+K148+AC148-AH148</f>
        <v>163447624</v>
      </c>
      <c r="AO148" s="67" t="s">
        <v>66</v>
      </c>
      <c r="AP148" s="71">
        <v>163447624</v>
      </c>
      <c r="AQ148" s="68" t="s">
        <v>94</v>
      </c>
      <c r="AR148" s="70">
        <v>0</v>
      </c>
      <c r="AS148" s="79" t="s">
        <v>74</v>
      </c>
      <c r="AT148" s="135">
        <v>0</v>
      </c>
      <c r="AU148" s="82">
        <f t="shared" si="13"/>
        <v>163447624</v>
      </c>
      <c r="AV148" s="83">
        <f t="shared" si="14"/>
        <v>0</v>
      </c>
      <c r="AW148" s="79" t="s">
        <v>74</v>
      </c>
      <c r="AX148" s="67" t="s">
        <v>95</v>
      </c>
      <c r="AY148" s="88" t="s">
        <v>5319</v>
      </c>
      <c r="AZ148" s="68" t="s">
        <v>66</v>
      </c>
      <c r="BA148" s="68" t="s">
        <v>239</v>
      </c>
    </row>
    <row r="149" spans="2:53" x14ac:dyDescent="0.25">
      <c r="B149" s="68">
        <v>2024</v>
      </c>
      <c r="C149" s="68">
        <v>891780111</v>
      </c>
      <c r="D149" s="69" t="s">
        <v>64</v>
      </c>
      <c r="E149" s="74" t="s">
        <v>5318</v>
      </c>
      <c r="F149" s="70" t="s">
        <v>5317</v>
      </c>
      <c r="G149" s="67">
        <v>0</v>
      </c>
      <c r="H149" s="67" t="s">
        <v>72</v>
      </c>
      <c r="I149" s="68" t="s">
        <v>65</v>
      </c>
      <c r="J149" s="88" t="s">
        <v>5316</v>
      </c>
      <c r="K149" s="70">
        <v>33260500</v>
      </c>
      <c r="L149" s="68" t="s">
        <v>67</v>
      </c>
      <c r="M149" s="88" t="s">
        <v>5315</v>
      </c>
      <c r="N149" s="73" t="s">
        <v>5037</v>
      </c>
      <c r="O149" s="75">
        <v>1779</v>
      </c>
      <c r="P149" s="78">
        <v>45510</v>
      </c>
      <c r="Q149" s="70">
        <v>33260000</v>
      </c>
      <c r="R149" s="78">
        <v>45520</v>
      </c>
      <c r="S149" s="70">
        <v>33260000</v>
      </c>
      <c r="T149" s="67" t="s">
        <v>66</v>
      </c>
      <c r="U149" s="75">
        <v>85465146</v>
      </c>
      <c r="V149" s="88" t="s">
        <v>4340</v>
      </c>
      <c r="W149" s="250">
        <v>45520</v>
      </c>
      <c r="X149" s="78">
        <v>45526</v>
      </c>
      <c r="Y149" s="78">
        <v>45526</v>
      </c>
      <c r="Z149" s="78">
        <v>45544</v>
      </c>
      <c r="AA149" s="71">
        <f t="shared" si="10"/>
        <v>18</v>
      </c>
      <c r="AB149" s="70">
        <v>0</v>
      </c>
      <c r="AC149" s="70">
        <v>0</v>
      </c>
      <c r="AD149" s="70">
        <v>0</v>
      </c>
      <c r="AE149" s="76" t="s">
        <v>74</v>
      </c>
      <c r="AF149" s="71">
        <f t="shared" si="11"/>
        <v>0</v>
      </c>
      <c r="AG149" s="70">
        <v>0</v>
      </c>
      <c r="AH149" s="70">
        <v>0</v>
      </c>
      <c r="AI149" s="76" t="s">
        <v>74</v>
      </c>
      <c r="AJ149" s="67">
        <v>0</v>
      </c>
      <c r="AK149" s="76" t="s">
        <v>74</v>
      </c>
      <c r="AL149" s="76" t="s">
        <v>74</v>
      </c>
      <c r="AM149" s="71">
        <f t="shared" si="12"/>
        <v>0</v>
      </c>
      <c r="AN149" s="71">
        <f>+K149+AC149-AH149</f>
        <v>33260500</v>
      </c>
      <c r="AO149" s="67" t="s">
        <v>66</v>
      </c>
      <c r="AP149" s="71">
        <v>33260000</v>
      </c>
      <c r="AQ149" s="68" t="s">
        <v>94</v>
      </c>
      <c r="AR149" s="70">
        <v>0</v>
      </c>
      <c r="AS149" s="79" t="s">
        <v>74</v>
      </c>
      <c r="AT149" s="135">
        <v>0</v>
      </c>
      <c r="AU149" s="82">
        <f t="shared" si="13"/>
        <v>33260500</v>
      </c>
      <c r="AV149" s="83">
        <f t="shared" si="14"/>
        <v>0</v>
      </c>
      <c r="AW149" s="79" t="s">
        <v>74</v>
      </c>
      <c r="AX149" s="67" t="s">
        <v>95</v>
      </c>
      <c r="AY149" s="435" t="s">
        <v>5314</v>
      </c>
      <c r="AZ149" s="68" t="s">
        <v>66</v>
      </c>
      <c r="BA149" s="68" t="s">
        <v>239</v>
      </c>
    </row>
    <row r="150" spans="2:53" x14ac:dyDescent="0.25">
      <c r="B150" s="68">
        <v>2024</v>
      </c>
      <c r="C150" s="68">
        <v>891780111</v>
      </c>
      <c r="D150" s="69" t="s">
        <v>64</v>
      </c>
      <c r="E150" s="74" t="s">
        <v>5313</v>
      </c>
      <c r="F150" s="70" t="s">
        <v>5312</v>
      </c>
      <c r="G150" s="67">
        <v>0</v>
      </c>
      <c r="H150" s="67" t="s">
        <v>72</v>
      </c>
      <c r="I150" s="68" t="s">
        <v>65</v>
      </c>
      <c r="J150" s="88" t="s">
        <v>5311</v>
      </c>
      <c r="K150" s="70">
        <v>89250000</v>
      </c>
      <c r="L150" s="68" t="s">
        <v>67</v>
      </c>
      <c r="M150" s="88" t="s">
        <v>5310</v>
      </c>
      <c r="N150" s="73" t="s">
        <v>5212</v>
      </c>
      <c r="O150" s="75">
        <v>1824</v>
      </c>
      <c r="P150" s="78">
        <v>45516</v>
      </c>
      <c r="Q150" s="70">
        <v>89250000</v>
      </c>
      <c r="R150" s="78">
        <v>45524</v>
      </c>
      <c r="S150" s="70">
        <v>89250000</v>
      </c>
      <c r="T150" s="67" t="s">
        <v>66</v>
      </c>
      <c r="U150" s="75">
        <v>72175282</v>
      </c>
      <c r="V150" s="88" t="s">
        <v>4905</v>
      </c>
      <c r="W150" s="250">
        <v>45524</v>
      </c>
      <c r="X150" s="78">
        <v>45525</v>
      </c>
      <c r="Y150" s="78" t="s">
        <v>74</v>
      </c>
      <c r="Z150" s="78">
        <v>45525</v>
      </c>
      <c r="AA150" s="71">
        <f t="shared" si="10"/>
        <v>0</v>
      </c>
      <c r="AB150" s="70">
        <v>0</v>
      </c>
      <c r="AC150" s="70">
        <v>0</v>
      </c>
      <c r="AD150" s="70">
        <v>0</v>
      </c>
      <c r="AE150" s="76" t="s">
        <v>74</v>
      </c>
      <c r="AF150" s="71">
        <f t="shared" si="11"/>
        <v>0</v>
      </c>
      <c r="AG150" s="70">
        <v>0</v>
      </c>
      <c r="AH150" s="70">
        <v>0</v>
      </c>
      <c r="AI150" s="76" t="s">
        <v>74</v>
      </c>
      <c r="AJ150" s="67">
        <v>0</v>
      </c>
      <c r="AK150" s="76" t="s">
        <v>74</v>
      </c>
      <c r="AL150" s="76" t="s">
        <v>74</v>
      </c>
      <c r="AM150" s="71">
        <f t="shared" si="12"/>
        <v>0</v>
      </c>
      <c r="AN150" s="71">
        <f>+K150+AC150-AH150</f>
        <v>89250000</v>
      </c>
      <c r="AO150" s="67" t="s">
        <v>66</v>
      </c>
      <c r="AP150" s="71">
        <v>89250000</v>
      </c>
      <c r="AQ150" s="68" t="s">
        <v>94</v>
      </c>
      <c r="AR150" s="70">
        <v>0</v>
      </c>
      <c r="AS150" s="79" t="s">
        <v>74</v>
      </c>
      <c r="AT150" s="135">
        <v>0</v>
      </c>
      <c r="AU150" s="82">
        <f t="shared" si="13"/>
        <v>89250000</v>
      </c>
      <c r="AV150" s="83">
        <f t="shared" si="14"/>
        <v>0</v>
      </c>
      <c r="AW150" s="79" t="s">
        <v>74</v>
      </c>
      <c r="AX150" s="67" t="s">
        <v>80</v>
      </c>
      <c r="AY150" s="88" t="s">
        <v>5309</v>
      </c>
      <c r="AZ150" s="68" t="s">
        <v>66</v>
      </c>
      <c r="BA150" s="68" t="s">
        <v>239</v>
      </c>
    </row>
    <row r="151" spans="2:53" x14ac:dyDescent="0.25">
      <c r="B151" s="68">
        <v>2024</v>
      </c>
      <c r="C151" s="68">
        <v>891780111</v>
      </c>
      <c r="D151" s="69" t="s">
        <v>64</v>
      </c>
      <c r="E151" s="74" t="s">
        <v>5308</v>
      </c>
      <c r="F151" s="70" t="s">
        <v>5307</v>
      </c>
      <c r="G151" s="67">
        <v>0</v>
      </c>
      <c r="H151" s="67" t="s">
        <v>72</v>
      </c>
      <c r="I151" s="68" t="s">
        <v>65</v>
      </c>
      <c r="J151" s="88" t="s">
        <v>5306</v>
      </c>
      <c r="K151" s="70">
        <v>29988000</v>
      </c>
      <c r="L151" s="68" t="s">
        <v>67</v>
      </c>
      <c r="M151" s="88" t="s">
        <v>5305</v>
      </c>
      <c r="N151" s="73" t="s">
        <v>5304</v>
      </c>
      <c r="O151" s="75">
        <v>953</v>
      </c>
      <c r="P151" s="78">
        <v>45397</v>
      </c>
      <c r="Q151" s="70">
        <v>30000000</v>
      </c>
      <c r="R151" s="78">
        <v>45524</v>
      </c>
      <c r="S151" s="70">
        <v>29988000</v>
      </c>
      <c r="T151" s="67" t="s">
        <v>66</v>
      </c>
      <c r="U151" s="75">
        <v>72221403</v>
      </c>
      <c r="V151" s="88" t="s">
        <v>4458</v>
      </c>
      <c r="W151" s="250">
        <v>45524</v>
      </c>
      <c r="X151" s="78">
        <v>45526</v>
      </c>
      <c r="Y151" s="78">
        <v>45526</v>
      </c>
      <c r="Z151" s="78">
        <v>45657</v>
      </c>
      <c r="AA151" s="71">
        <f t="shared" si="10"/>
        <v>131</v>
      </c>
      <c r="AB151" s="70">
        <v>0</v>
      </c>
      <c r="AC151" s="70">
        <v>0</v>
      </c>
      <c r="AD151" s="70">
        <v>0</v>
      </c>
      <c r="AE151" s="76" t="s">
        <v>74</v>
      </c>
      <c r="AF151" s="71">
        <f t="shared" si="11"/>
        <v>0</v>
      </c>
      <c r="AG151" s="70">
        <v>0</v>
      </c>
      <c r="AH151" s="70">
        <v>0</v>
      </c>
      <c r="AI151" s="76" t="s">
        <v>74</v>
      </c>
      <c r="AJ151" s="67">
        <v>0</v>
      </c>
      <c r="AK151" s="76" t="s">
        <v>74</v>
      </c>
      <c r="AL151" s="76" t="s">
        <v>74</v>
      </c>
      <c r="AM151" s="71">
        <f t="shared" si="12"/>
        <v>0</v>
      </c>
      <c r="AN151" s="71">
        <f>+K151+AC151-AH151</f>
        <v>29988000</v>
      </c>
      <c r="AO151" s="67" t="s">
        <v>66</v>
      </c>
      <c r="AP151" s="71">
        <v>29988000</v>
      </c>
      <c r="AQ151" s="68" t="s">
        <v>94</v>
      </c>
      <c r="AR151" s="70">
        <v>0</v>
      </c>
      <c r="AS151" s="79" t="s">
        <v>74</v>
      </c>
      <c r="AT151" s="135">
        <v>0</v>
      </c>
      <c r="AU151" s="82">
        <f t="shared" si="13"/>
        <v>29988000</v>
      </c>
      <c r="AV151" s="83">
        <f t="shared" si="14"/>
        <v>0</v>
      </c>
      <c r="AW151" s="79" t="s">
        <v>74</v>
      </c>
      <c r="AX151" s="67" t="s">
        <v>95</v>
      </c>
      <c r="AY151" s="88" t="s">
        <v>5303</v>
      </c>
      <c r="AZ151" s="68" t="s">
        <v>66</v>
      </c>
      <c r="BA151" s="68" t="s">
        <v>239</v>
      </c>
    </row>
    <row r="152" spans="2:53" x14ac:dyDescent="0.25">
      <c r="B152" s="68">
        <v>2024</v>
      </c>
      <c r="C152" s="68">
        <v>891780111</v>
      </c>
      <c r="D152" s="69" t="s">
        <v>64</v>
      </c>
      <c r="E152" s="74" t="s">
        <v>5302</v>
      </c>
      <c r="F152" s="70" t="s">
        <v>5301</v>
      </c>
      <c r="G152" s="67">
        <v>0</v>
      </c>
      <c r="H152" s="67" t="s">
        <v>72</v>
      </c>
      <c r="I152" s="68" t="s">
        <v>65</v>
      </c>
      <c r="J152" s="88" t="s">
        <v>5300</v>
      </c>
      <c r="K152" s="70">
        <v>38603600</v>
      </c>
      <c r="L152" s="68" t="s">
        <v>67</v>
      </c>
      <c r="M152" s="88" t="s">
        <v>4411</v>
      </c>
      <c r="N152" s="73" t="s">
        <v>4410</v>
      </c>
      <c r="O152" s="75">
        <v>1778</v>
      </c>
      <c r="P152" s="78">
        <v>45510</v>
      </c>
      <c r="Q152" s="70">
        <v>38603600</v>
      </c>
      <c r="R152" s="78">
        <v>45525</v>
      </c>
      <c r="S152" s="70">
        <v>38603600</v>
      </c>
      <c r="T152" s="67" t="s">
        <v>66</v>
      </c>
      <c r="U152" s="75">
        <v>85467461</v>
      </c>
      <c r="V152" s="88" t="s">
        <v>4379</v>
      </c>
      <c r="W152" s="250">
        <v>45525</v>
      </c>
      <c r="X152" s="78">
        <v>45525</v>
      </c>
      <c r="Y152" s="78" t="s">
        <v>74</v>
      </c>
      <c r="Z152" s="78">
        <v>45545</v>
      </c>
      <c r="AA152" s="71">
        <f t="shared" si="10"/>
        <v>20</v>
      </c>
      <c r="AB152" s="70">
        <v>0</v>
      </c>
      <c r="AC152" s="70">
        <v>0</v>
      </c>
      <c r="AD152" s="70">
        <v>0</v>
      </c>
      <c r="AE152" s="76" t="s">
        <v>74</v>
      </c>
      <c r="AF152" s="71">
        <f t="shared" si="11"/>
        <v>0</v>
      </c>
      <c r="AG152" s="70">
        <v>0</v>
      </c>
      <c r="AH152" s="70">
        <v>0</v>
      </c>
      <c r="AI152" s="76" t="s">
        <v>74</v>
      </c>
      <c r="AJ152" s="67">
        <v>0</v>
      </c>
      <c r="AK152" s="76" t="s">
        <v>74</v>
      </c>
      <c r="AL152" s="76" t="s">
        <v>74</v>
      </c>
      <c r="AM152" s="71">
        <f t="shared" si="12"/>
        <v>0</v>
      </c>
      <c r="AN152" s="71">
        <f>+K152+AC152-AH152</f>
        <v>38603600</v>
      </c>
      <c r="AO152" s="67" t="s">
        <v>66</v>
      </c>
      <c r="AP152" s="71">
        <v>38603600</v>
      </c>
      <c r="AQ152" s="68" t="s">
        <v>94</v>
      </c>
      <c r="AR152" s="70">
        <v>0</v>
      </c>
      <c r="AS152" s="79" t="s">
        <v>74</v>
      </c>
      <c r="AT152" s="135">
        <v>0</v>
      </c>
      <c r="AU152" s="82">
        <f t="shared" si="13"/>
        <v>38603600</v>
      </c>
      <c r="AV152" s="83">
        <f t="shared" si="14"/>
        <v>0</v>
      </c>
      <c r="AW152" s="79" t="s">
        <v>74</v>
      </c>
      <c r="AX152" s="67" t="s">
        <v>95</v>
      </c>
      <c r="AY152" s="88" t="s">
        <v>5299</v>
      </c>
      <c r="AZ152" s="68" t="s">
        <v>66</v>
      </c>
      <c r="BA152" s="68" t="s">
        <v>239</v>
      </c>
    </row>
    <row r="153" spans="2:53" x14ac:dyDescent="0.25">
      <c r="B153" s="68">
        <v>2024</v>
      </c>
      <c r="C153" s="68">
        <v>891780111</v>
      </c>
      <c r="D153" s="69" t="s">
        <v>64</v>
      </c>
      <c r="E153" s="74" t="s">
        <v>5298</v>
      </c>
      <c r="F153" s="70" t="s">
        <v>5297</v>
      </c>
      <c r="G153" s="67">
        <v>0</v>
      </c>
      <c r="H153" s="67" t="s">
        <v>72</v>
      </c>
      <c r="I153" s="68" t="s">
        <v>65</v>
      </c>
      <c r="J153" s="88" t="s">
        <v>5296</v>
      </c>
      <c r="K153" s="70">
        <v>40174400</v>
      </c>
      <c r="L153" s="68" t="s">
        <v>67</v>
      </c>
      <c r="M153" s="88" t="s">
        <v>5295</v>
      </c>
      <c r="N153" s="73" t="s">
        <v>5294</v>
      </c>
      <c r="O153" s="75">
        <v>1739</v>
      </c>
      <c r="P153" s="78">
        <v>45504</v>
      </c>
      <c r="Q153" s="70">
        <v>40174400</v>
      </c>
      <c r="R153" s="78">
        <v>45527</v>
      </c>
      <c r="S153" s="70">
        <v>40174400</v>
      </c>
      <c r="T153" s="67" t="s">
        <v>66</v>
      </c>
      <c r="U153" s="75">
        <v>85467461</v>
      </c>
      <c r="V153" s="88" t="s">
        <v>4379</v>
      </c>
      <c r="W153" s="250">
        <v>45527</v>
      </c>
      <c r="X153" s="78">
        <v>45538</v>
      </c>
      <c r="Y153" s="78">
        <v>45532</v>
      </c>
      <c r="Z153" s="78">
        <v>45558</v>
      </c>
      <c r="AA153" s="71">
        <f t="shared" si="10"/>
        <v>26</v>
      </c>
      <c r="AB153" s="70">
        <v>0</v>
      </c>
      <c r="AC153" s="70">
        <v>0</v>
      </c>
      <c r="AD153" s="70">
        <v>0</v>
      </c>
      <c r="AE153" s="76" t="s">
        <v>74</v>
      </c>
      <c r="AF153" s="71">
        <f t="shared" si="11"/>
        <v>0</v>
      </c>
      <c r="AG153" s="70">
        <v>0</v>
      </c>
      <c r="AH153" s="70">
        <v>0</v>
      </c>
      <c r="AI153" s="76" t="s">
        <v>74</v>
      </c>
      <c r="AJ153" s="67">
        <v>0</v>
      </c>
      <c r="AK153" s="76" t="s">
        <v>74</v>
      </c>
      <c r="AL153" s="76" t="s">
        <v>74</v>
      </c>
      <c r="AM153" s="71">
        <f t="shared" si="12"/>
        <v>0</v>
      </c>
      <c r="AN153" s="71">
        <f>+K153+AC153-AH153</f>
        <v>40174400</v>
      </c>
      <c r="AO153" s="67" t="s">
        <v>66</v>
      </c>
      <c r="AP153" s="71">
        <v>40174400</v>
      </c>
      <c r="AQ153" s="68" t="s">
        <v>66</v>
      </c>
      <c r="AR153" s="70">
        <v>12052320</v>
      </c>
      <c r="AS153" s="79" t="s">
        <v>74</v>
      </c>
      <c r="AT153" s="135">
        <v>0</v>
      </c>
      <c r="AU153" s="82">
        <f t="shared" si="13"/>
        <v>40174400</v>
      </c>
      <c r="AV153" s="83">
        <f t="shared" si="14"/>
        <v>0</v>
      </c>
      <c r="AW153" s="79" t="s">
        <v>74</v>
      </c>
      <c r="AX153" s="67" t="s">
        <v>4447</v>
      </c>
      <c r="AY153" s="88" t="s">
        <v>5293</v>
      </c>
      <c r="AZ153" s="68" t="s">
        <v>66</v>
      </c>
      <c r="BA153" s="68" t="s">
        <v>239</v>
      </c>
    </row>
    <row r="154" spans="2:53" x14ac:dyDescent="0.25">
      <c r="B154" s="68">
        <v>2024</v>
      </c>
      <c r="C154" s="68">
        <v>891780111</v>
      </c>
      <c r="D154" s="69" t="s">
        <v>64</v>
      </c>
      <c r="E154" s="74" t="s">
        <v>5292</v>
      </c>
      <c r="F154" s="70" t="s">
        <v>5291</v>
      </c>
      <c r="G154" s="67">
        <v>0</v>
      </c>
      <c r="H154" s="67" t="s">
        <v>72</v>
      </c>
      <c r="I154" s="68" t="s">
        <v>65</v>
      </c>
      <c r="J154" s="88" t="s">
        <v>5290</v>
      </c>
      <c r="K154" s="70">
        <v>129976432</v>
      </c>
      <c r="L154" s="68" t="s">
        <v>67</v>
      </c>
      <c r="M154" s="88" t="s">
        <v>5289</v>
      </c>
      <c r="N154" s="73" t="s">
        <v>5288</v>
      </c>
      <c r="O154" s="75">
        <v>1840</v>
      </c>
      <c r="P154" s="78">
        <v>45517</v>
      </c>
      <c r="Q154" s="70">
        <v>129976432</v>
      </c>
      <c r="R154" s="78">
        <v>45530</v>
      </c>
      <c r="S154" s="70">
        <v>129976432</v>
      </c>
      <c r="T154" s="67" t="s">
        <v>66</v>
      </c>
      <c r="U154" s="75">
        <v>85465146</v>
      </c>
      <c r="V154" s="88" t="s">
        <v>4340</v>
      </c>
      <c r="W154" s="250">
        <v>45530</v>
      </c>
      <c r="X154" s="78">
        <v>45537</v>
      </c>
      <c r="Y154" s="78">
        <v>45531</v>
      </c>
      <c r="Z154" s="78">
        <v>45541</v>
      </c>
      <c r="AA154" s="71">
        <f t="shared" si="10"/>
        <v>10</v>
      </c>
      <c r="AB154" s="70">
        <v>0</v>
      </c>
      <c r="AC154" s="70">
        <v>0</v>
      </c>
      <c r="AD154" s="70">
        <v>0</v>
      </c>
      <c r="AE154" s="76" t="s">
        <v>74</v>
      </c>
      <c r="AF154" s="71">
        <f t="shared" si="11"/>
        <v>0</v>
      </c>
      <c r="AG154" s="70">
        <v>0</v>
      </c>
      <c r="AH154" s="70">
        <v>0</v>
      </c>
      <c r="AI154" s="76" t="s">
        <v>74</v>
      </c>
      <c r="AJ154" s="67">
        <v>0</v>
      </c>
      <c r="AK154" s="76" t="s">
        <v>74</v>
      </c>
      <c r="AL154" s="76" t="s">
        <v>74</v>
      </c>
      <c r="AM154" s="71">
        <f t="shared" si="12"/>
        <v>0</v>
      </c>
      <c r="AN154" s="71">
        <f>+K154+AC154-AH154</f>
        <v>129976432</v>
      </c>
      <c r="AO154" s="67" t="s">
        <v>66</v>
      </c>
      <c r="AP154" s="71">
        <v>129976432</v>
      </c>
      <c r="AQ154" s="68" t="s">
        <v>94</v>
      </c>
      <c r="AR154" s="70">
        <v>0</v>
      </c>
      <c r="AS154" s="79" t="s">
        <v>74</v>
      </c>
      <c r="AT154" s="135">
        <v>0</v>
      </c>
      <c r="AU154" s="82">
        <f t="shared" si="13"/>
        <v>129976432</v>
      </c>
      <c r="AV154" s="83">
        <f t="shared" si="14"/>
        <v>0</v>
      </c>
      <c r="AW154" s="79" t="s">
        <v>74</v>
      </c>
      <c r="AX154" s="67" t="s">
        <v>4447</v>
      </c>
      <c r="AY154" s="88" t="s">
        <v>5287</v>
      </c>
      <c r="AZ154" s="68" t="s">
        <v>66</v>
      </c>
      <c r="BA154" s="68" t="s">
        <v>239</v>
      </c>
    </row>
    <row r="155" spans="2:53" x14ac:dyDescent="0.25">
      <c r="B155" s="68">
        <v>2024</v>
      </c>
      <c r="C155" s="68">
        <v>891780111</v>
      </c>
      <c r="D155" s="69" t="s">
        <v>64</v>
      </c>
      <c r="E155" s="74" t="s">
        <v>5286</v>
      </c>
      <c r="F155" s="70" t="s">
        <v>5285</v>
      </c>
      <c r="G155" s="67">
        <v>0</v>
      </c>
      <c r="H155" s="67" t="s">
        <v>72</v>
      </c>
      <c r="I155" s="68" t="s">
        <v>65</v>
      </c>
      <c r="J155" s="74" t="s">
        <v>5284</v>
      </c>
      <c r="K155" s="70">
        <v>35000000</v>
      </c>
      <c r="L155" s="68" t="s">
        <v>67</v>
      </c>
      <c r="M155" s="88" t="s">
        <v>5283</v>
      </c>
      <c r="N155" s="73" t="s">
        <v>5282</v>
      </c>
      <c r="O155" s="75">
        <v>1900</v>
      </c>
      <c r="P155" s="78">
        <v>45524</v>
      </c>
      <c r="Q155" s="70">
        <v>35000000</v>
      </c>
      <c r="R155" s="78">
        <v>45537</v>
      </c>
      <c r="S155" s="70">
        <v>35000000</v>
      </c>
      <c r="T155" s="67" t="s">
        <v>66</v>
      </c>
      <c r="U155" s="75">
        <v>85459497</v>
      </c>
      <c r="V155" s="88" t="s">
        <v>4616</v>
      </c>
      <c r="W155" s="250">
        <v>45537</v>
      </c>
      <c r="X155" s="78">
        <v>45537</v>
      </c>
      <c r="Y155" s="78" t="s">
        <v>74</v>
      </c>
      <c r="Z155" s="78">
        <v>45657</v>
      </c>
      <c r="AA155" s="71">
        <f t="shared" si="10"/>
        <v>120</v>
      </c>
      <c r="AB155" s="70">
        <v>0</v>
      </c>
      <c r="AC155" s="70">
        <v>0</v>
      </c>
      <c r="AD155" s="70">
        <v>0</v>
      </c>
      <c r="AE155" s="76" t="s">
        <v>74</v>
      </c>
      <c r="AF155" s="71">
        <f t="shared" si="11"/>
        <v>0</v>
      </c>
      <c r="AG155" s="70">
        <v>0</v>
      </c>
      <c r="AH155" s="70">
        <v>0</v>
      </c>
      <c r="AI155" s="76" t="s">
        <v>74</v>
      </c>
      <c r="AJ155" s="67">
        <v>0</v>
      </c>
      <c r="AK155" s="76" t="s">
        <v>74</v>
      </c>
      <c r="AL155" s="76" t="s">
        <v>74</v>
      </c>
      <c r="AM155" s="71">
        <f t="shared" si="12"/>
        <v>0</v>
      </c>
      <c r="AN155" s="71">
        <f>+K155+AC155-AH155</f>
        <v>35000000</v>
      </c>
      <c r="AO155" s="67" t="s">
        <v>66</v>
      </c>
      <c r="AP155" s="71">
        <v>35000000</v>
      </c>
      <c r="AQ155" s="68" t="s">
        <v>94</v>
      </c>
      <c r="AR155" s="70">
        <v>0</v>
      </c>
      <c r="AS155" s="79" t="s">
        <v>74</v>
      </c>
      <c r="AT155" s="135">
        <v>0</v>
      </c>
      <c r="AU155" s="82">
        <f t="shared" si="13"/>
        <v>35000000</v>
      </c>
      <c r="AV155" s="83">
        <f t="shared" si="14"/>
        <v>0</v>
      </c>
      <c r="AW155" s="79" t="s">
        <v>74</v>
      </c>
      <c r="AX155" s="67" t="s">
        <v>95</v>
      </c>
      <c r="AY155" s="88" t="s">
        <v>5281</v>
      </c>
      <c r="AZ155" s="68" t="s">
        <v>66</v>
      </c>
      <c r="BA155" s="68" t="s">
        <v>239</v>
      </c>
    </row>
    <row r="156" spans="2:53" x14ac:dyDescent="0.25">
      <c r="B156" s="68">
        <v>2024</v>
      </c>
      <c r="C156" s="68">
        <v>891780111</v>
      </c>
      <c r="D156" s="69" t="s">
        <v>64</v>
      </c>
      <c r="E156" s="74" t="s">
        <v>5280</v>
      </c>
      <c r="F156" s="70" t="s">
        <v>5279</v>
      </c>
      <c r="G156" s="67">
        <v>0</v>
      </c>
      <c r="H156" s="67" t="s">
        <v>72</v>
      </c>
      <c r="I156" s="68" t="s">
        <v>723</v>
      </c>
      <c r="J156" s="74" t="s">
        <v>5278</v>
      </c>
      <c r="K156" s="70">
        <v>10000000</v>
      </c>
      <c r="L156" s="68" t="s">
        <v>67</v>
      </c>
      <c r="M156" s="88" t="s">
        <v>5277</v>
      </c>
      <c r="N156" s="73" t="s">
        <v>5276</v>
      </c>
      <c r="O156" s="75">
        <v>1858</v>
      </c>
      <c r="P156" s="78">
        <v>45518</v>
      </c>
      <c r="Q156" s="70">
        <v>279581278</v>
      </c>
      <c r="R156" s="78">
        <v>45538</v>
      </c>
      <c r="S156" s="70">
        <v>10000000</v>
      </c>
      <c r="T156" s="67" t="s">
        <v>66</v>
      </c>
      <c r="U156" s="75">
        <v>72175282</v>
      </c>
      <c r="V156" s="88" t="s">
        <v>4905</v>
      </c>
      <c r="W156" s="250">
        <v>45538</v>
      </c>
      <c r="X156" s="78">
        <v>45538</v>
      </c>
      <c r="Y156" s="78" t="s">
        <v>74</v>
      </c>
      <c r="Z156" s="78">
        <v>45658</v>
      </c>
      <c r="AA156" s="71">
        <f t="shared" si="10"/>
        <v>120</v>
      </c>
      <c r="AB156" s="70">
        <v>0</v>
      </c>
      <c r="AC156" s="70">
        <v>0</v>
      </c>
      <c r="AD156" s="70">
        <v>0</v>
      </c>
      <c r="AE156" s="76" t="s">
        <v>74</v>
      </c>
      <c r="AF156" s="71">
        <f t="shared" si="11"/>
        <v>0</v>
      </c>
      <c r="AG156" s="70">
        <v>0</v>
      </c>
      <c r="AH156" s="70">
        <v>0</v>
      </c>
      <c r="AI156" s="76" t="s">
        <v>74</v>
      </c>
      <c r="AJ156" s="67">
        <v>0</v>
      </c>
      <c r="AK156" s="76" t="s">
        <v>74</v>
      </c>
      <c r="AL156" s="76" t="s">
        <v>74</v>
      </c>
      <c r="AM156" s="71">
        <f t="shared" si="12"/>
        <v>0</v>
      </c>
      <c r="AN156" s="71">
        <f>+K156+AC156-AH156</f>
        <v>10000000</v>
      </c>
      <c r="AO156" s="67" t="s">
        <v>66</v>
      </c>
      <c r="AP156" s="71">
        <v>10000000</v>
      </c>
      <c r="AQ156" s="68" t="s">
        <v>94</v>
      </c>
      <c r="AR156" s="70">
        <v>0</v>
      </c>
      <c r="AS156" s="79" t="s">
        <v>74</v>
      </c>
      <c r="AT156" s="135">
        <v>0</v>
      </c>
      <c r="AU156" s="82">
        <f t="shared" si="13"/>
        <v>10000000</v>
      </c>
      <c r="AV156" s="83">
        <f t="shared" si="14"/>
        <v>0</v>
      </c>
      <c r="AW156" s="79" t="s">
        <v>74</v>
      </c>
      <c r="AX156" s="67" t="s">
        <v>95</v>
      </c>
      <c r="AY156" s="88" t="s">
        <v>5275</v>
      </c>
      <c r="AZ156" s="68" t="s">
        <v>66</v>
      </c>
      <c r="BA156" s="68" t="s">
        <v>239</v>
      </c>
    </row>
    <row r="157" spans="2:53" x14ac:dyDescent="0.25">
      <c r="B157" s="68">
        <v>2024</v>
      </c>
      <c r="C157" s="68">
        <v>891780111</v>
      </c>
      <c r="D157" s="69" t="s">
        <v>64</v>
      </c>
      <c r="E157" s="74" t="s">
        <v>5274</v>
      </c>
      <c r="F157" s="70" t="s">
        <v>5273</v>
      </c>
      <c r="G157" s="67">
        <v>0</v>
      </c>
      <c r="H157" s="67" t="s">
        <v>72</v>
      </c>
      <c r="I157" s="68" t="s">
        <v>723</v>
      </c>
      <c r="J157" s="74" t="s">
        <v>5272</v>
      </c>
      <c r="K157" s="70">
        <v>22097940</v>
      </c>
      <c r="L157" s="68" t="s">
        <v>67</v>
      </c>
      <c r="M157" s="88" t="s">
        <v>5271</v>
      </c>
      <c r="N157" s="73" t="s">
        <v>5270</v>
      </c>
      <c r="O157" s="75">
        <v>1858</v>
      </c>
      <c r="P157" s="78">
        <v>45518</v>
      </c>
      <c r="Q157" s="70">
        <v>279581278</v>
      </c>
      <c r="R157" s="78">
        <v>45538</v>
      </c>
      <c r="S157" s="70">
        <v>22097940</v>
      </c>
      <c r="T157" s="67" t="s">
        <v>66</v>
      </c>
      <c r="U157" s="75">
        <v>72175282</v>
      </c>
      <c r="V157" s="88" t="s">
        <v>4905</v>
      </c>
      <c r="W157" s="250">
        <v>45538</v>
      </c>
      <c r="X157" s="78">
        <v>45538</v>
      </c>
      <c r="Y157" s="78" t="s">
        <v>74</v>
      </c>
      <c r="Z157" s="78">
        <v>45660</v>
      </c>
      <c r="AA157" s="71">
        <f t="shared" si="10"/>
        <v>122</v>
      </c>
      <c r="AB157" s="70">
        <v>0</v>
      </c>
      <c r="AC157" s="70">
        <v>0</v>
      </c>
      <c r="AD157" s="70">
        <v>0</v>
      </c>
      <c r="AE157" s="76" t="s">
        <v>74</v>
      </c>
      <c r="AF157" s="71">
        <f t="shared" si="11"/>
        <v>0</v>
      </c>
      <c r="AG157" s="70">
        <v>0</v>
      </c>
      <c r="AH157" s="70">
        <v>0</v>
      </c>
      <c r="AI157" s="76" t="s">
        <v>74</v>
      </c>
      <c r="AJ157" s="67">
        <v>0</v>
      </c>
      <c r="AK157" s="76" t="s">
        <v>74</v>
      </c>
      <c r="AL157" s="76" t="s">
        <v>74</v>
      </c>
      <c r="AM157" s="71">
        <f t="shared" si="12"/>
        <v>0</v>
      </c>
      <c r="AN157" s="71">
        <f>+K157+AC157-AH157</f>
        <v>22097940</v>
      </c>
      <c r="AO157" s="67" t="s">
        <v>66</v>
      </c>
      <c r="AP157" s="71">
        <v>22097940</v>
      </c>
      <c r="AQ157" s="68" t="s">
        <v>94</v>
      </c>
      <c r="AR157" s="70">
        <v>0</v>
      </c>
      <c r="AS157" s="79" t="s">
        <v>74</v>
      </c>
      <c r="AT157" s="135">
        <v>0</v>
      </c>
      <c r="AU157" s="82">
        <f t="shared" si="13"/>
        <v>22097940</v>
      </c>
      <c r="AV157" s="83">
        <f t="shared" si="14"/>
        <v>0</v>
      </c>
      <c r="AW157" s="79" t="s">
        <v>74</v>
      </c>
      <c r="AX157" s="67" t="s">
        <v>95</v>
      </c>
      <c r="AY157" s="88" t="s">
        <v>5269</v>
      </c>
      <c r="AZ157" s="68" t="s">
        <v>66</v>
      </c>
      <c r="BA157" s="68" t="s">
        <v>239</v>
      </c>
    </row>
    <row r="158" spans="2:53" x14ac:dyDescent="0.25">
      <c r="B158" s="68">
        <v>2024</v>
      </c>
      <c r="C158" s="68">
        <v>891780111</v>
      </c>
      <c r="D158" s="69" t="s">
        <v>64</v>
      </c>
      <c r="E158" s="74" t="s">
        <v>5268</v>
      </c>
      <c r="F158" s="70" t="s">
        <v>5267</v>
      </c>
      <c r="G158" s="67">
        <v>0</v>
      </c>
      <c r="H158" s="67" t="s">
        <v>72</v>
      </c>
      <c r="I158" s="68" t="s">
        <v>723</v>
      </c>
      <c r="J158" s="74" t="s">
        <v>5266</v>
      </c>
      <c r="K158" s="70">
        <v>39285224</v>
      </c>
      <c r="L158" s="68" t="s">
        <v>67</v>
      </c>
      <c r="M158" s="88" t="s">
        <v>5265</v>
      </c>
      <c r="N158" s="73" t="s">
        <v>5264</v>
      </c>
      <c r="O158" s="75">
        <v>1858</v>
      </c>
      <c r="P158" s="78">
        <v>45518</v>
      </c>
      <c r="Q158" s="70">
        <v>279581278</v>
      </c>
      <c r="R158" s="78">
        <v>45538</v>
      </c>
      <c r="S158" s="70">
        <v>39285224</v>
      </c>
      <c r="T158" s="67" t="s">
        <v>66</v>
      </c>
      <c r="U158" s="75">
        <v>72175282</v>
      </c>
      <c r="V158" s="88" t="s">
        <v>4905</v>
      </c>
      <c r="W158" s="250">
        <v>45538</v>
      </c>
      <c r="X158" s="78">
        <v>45538</v>
      </c>
      <c r="Y158" s="78" t="s">
        <v>74</v>
      </c>
      <c r="Z158" s="78">
        <v>45660</v>
      </c>
      <c r="AA158" s="71">
        <f t="shared" si="10"/>
        <v>122</v>
      </c>
      <c r="AB158" s="70">
        <v>0</v>
      </c>
      <c r="AC158" s="70">
        <v>0</v>
      </c>
      <c r="AD158" s="70">
        <v>0</v>
      </c>
      <c r="AE158" s="76" t="s">
        <v>74</v>
      </c>
      <c r="AF158" s="71">
        <f t="shared" si="11"/>
        <v>0</v>
      </c>
      <c r="AG158" s="70">
        <v>0</v>
      </c>
      <c r="AH158" s="70">
        <v>0</v>
      </c>
      <c r="AI158" s="76" t="s">
        <v>74</v>
      </c>
      <c r="AJ158" s="67">
        <v>0</v>
      </c>
      <c r="AK158" s="76" t="s">
        <v>74</v>
      </c>
      <c r="AL158" s="76" t="s">
        <v>74</v>
      </c>
      <c r="AM158" s="71">
        <f t="shared" si="12"/>
        <v>0</v>
      </c>
      <c r="AN158" s="71">
        <f>+K158+AC158-AH158</f>
        <v>39285224</v>
      </c>
      <c r="AO158" s="67" t="s">
        <v>66</v>
      </c>
      <c r="AP158" s="71">
        <v>39285224</v>
      </c>
      <c r="AQ158" s="68" t="s">
        <v>94</v>
      </c>
      <c r="AR158" s="70">
        <v>0</v>
      </c>
      <c r="AS158" s="79" t="s">
        <v>74</v>
      </c>
      <c r="AT158" s="135">
        <v>0</v>
      </c>
      <c r="AU158" s="82">
        <f t="shared" si="13"/>
        <v>39285224</v>
      </c>
      <c r="AV158" s="83">
        <f t="shared" si="14"/>
        <v>0</v>
      </c>
      <c r="AW158" s="79" t="s">
        <v>74</v>
      </c>
      <c r="AX158" s="67" t="s">
        <v>95</v>
      </c>
      <c r="AY158" s="88" t="s">
        <v>5263</v>
      </c>
      <c r="AZ158" s="68" t="s">
        <v>66</v>
      </c>
      <c r="BA158" s="68" t="s">
        <v>239</v>
      </c>
    </row>
    <row r="159" spans="2:53" x14ac:dyDescent="0.25">
      <c r="B159" s="68">
        <v>2024</v>
      </c>
      <c r="C159" s="68">
        <v>891780111</v>
      </c>
      <c r="D159" s="69" t="s">
        <v>64</v>
      </c>
      <c r="E159" s="74" t="s">
        <v>5262</v>
      </c>
      <c r="F159" s="70" t="s">
        <v>5261</v>
      </c>
      <c r="G159" s="67">
        <v>0</v>
      </c>
      <c r="H159" s="67" t="s">
        <v>72</v>
      </c>
      <c r="I159" s="68" t="s">
        <v>723</v>
      </c>
      <c r="J159" s="74" t="s">
        <v>5260</v>
      </c>
      <c r="K159" s="70">
        <v>15901164</v>
      </c>
      <c r="L159" s="68" t="s">
        <v>67</v>
      </c>
      <c r="M159" s="88" t="s">
        <v>5259</v>
      </c>
      <c r="N159" s="73" t="s">
        <v>5258</v>
      </c>
      <c r="O159" s="75">
        <v>1858</v>
      </c>
      <c r="P159" s="78">
        <v>45518</v>
      </c>
      <c r="Q159" s="70">
        <v>279581278</v>
      </c>
      <c r="R159" s="78">
        <v>45539</v>
      </c>
      <c r="S159" s="70">
        <v>15901164</v>
      </c>
      <c r="T159" s="67" t="s">
        <v>66</v>
      </c>
      <c r="U159" s="75">
        <v>72175282</v>
      </c>
      <c r="V159" s="88" t="s">
        <v>4905</v>
      </c>
      <c r="W159" s="250">
        <v>45539</v>
      </c>
      <c r="X159" s="78">
        <v>45539</v>
      </c>
      <c r="Y159" s="78" t="s">
        <v>74</v>
      </c>
      <c r="Z159" s="78">
        <v>45661</v>
      </c>
      <c r="AA159" s="71">
        <f t="shared" si="10"/>
        <v>122</v>
      </c>
      <c r="AB159" s="70">
        <v>0</v>
      </c>
      <c r="AC159" s="70">
        <v>0</v>
      </c>
      <c r="AD159" s="70">
        <v>0</v>
      </c>
      <c r="AE159" s="76" t="s">
        <v>74</v>
      </c>
      <c r="AF159" s="71">
        <f t="shared" si="11"/>
        <v>0</v>
      </c>
      <c r="AG159" s="70">
        <v>0</v>
      </c>
      <c r="AH159" s="70">
        <v>0</v>
      </c>
      <c r="AI159" s="76" t="s">
        <v>74</v>
      </c>
      <c r="AJ159" s="67">
        <v>0</v>
      </c>
      <c r="AK159" s="76" t="s">
        <v>74</v>
      </c>
      <c r="AL159" s="76" t="s">
        <v>74</v>
      </c>
      <c r="AM159" s="71">
        <f t="shared" si="12"/>
        <v>0</v>
      </c>
      <c r="AN159" s="71">
        <f>+K159+AC159-AH159</f>
        <v>15901164</v>
      </c>
      <c r="AO159" s="67" t="s">
        <v>66</v>
      </c>
      <c r="AP159" s="71">
        <v>15901164</v>
      </c>
      <c r="AQ159" s="68" t="s">
        <v>94</v>
      </c>
      <c r="AR159" s="70">
        <v>0</v>
      </c>
      <c r="AS159" s="79" t="s">
        <v>74</v>
      </c>
      <c r="AT159" s="135">
        <v>0</v>
      </c>
      <c r="AU159" s="82">
        <f t="shared" si="13"/>
        <v>15901164</v>
      </c>
      <c r="AV159" s="83">
        <f t="shared" si="14"/>
        <v>0</v>
      </c>
      <c r="AW159" s="79" t="s">
        <v>74</v>
      </c>
      <c r="AX159" s="67" t="s">
        <v>95</v>
      </c>
      <c r="AY159" s="88" t="s">
        <v>5257</v>
      </c>
      <c r="AZ159" s="68" t="s">
        <v>66</v>
      </c>
      <c r="BA159" s="68" t="s">
        <v>239</v>
      </c>
    </row>
    <row r="160" spans="2:53" x14ac:dyDescent="0.25">
      <c r="B160" s="68">
        <v>2024</v>
      </c>
      <c r="C160" s="68">
        <v>891780111</v>
      </c>
      <c r="D160" s="69" t="s">
        <v>64</v>
      </c>
      <c r="E160" s="74" t="s">
        <v>5256</v>
      </c>
      <c r="F160" s="70" t="s">
        <v>5255</v>
      </c>
      <c r="G160" s="67">
        <v>0</v>
      </c>
      <c r="H160" s="67" t="s">
        <v>72</v>
      </c>
      <c r="I160" s="68" t="s">
        <v>723</v>
      </c>
      <c r="J160" s="74" t="s">
        <v>5254</v>
      </c>
      <c r="K160" s="70">
        <v>14731960</v>
      </c>
      <c r="L160" s="68" t="s">
        <v>67</v>
      </c>
      <c r="M160" s="88" t="s">
        <v>5253</v>
      </c>
      <c r="N160" s="73" t="s">
        <v>5252</v>
      </c>
      <c r="O160" s="75">
        <v>1858</v>
      </c>
      <c r="P160" s="78">
        <v>45518</v>
      </c>
      <c r="Q160" s="70">
        <v>279581278</v>
      </c>
      <c r="R160" s="78">
        <v>45539</v>
      </c>
      <c r="S160" s="70">
        <v>14731960</v>
      </c>
      <c r="T160" s="67" t="s">
        <v>66</v>
      </c>
      <c r="U160" s="75">
        <v>72175282</v>
      </c>
      <c r="V160" s="88" t="s">
        <v>4905</v>
      </c>
      <c r="W160" s="250">
        <v>45539</v>
      </c>
      <c r="X160" s="78">
        <v>45539</v>
      </c>
      <c r="Y160" s="78" t="s">
        <v>74</v>
      </c>
      <c r="Z160" s="78">
        <v>45661</v>
      </c>
      <c r="AA160" s="71">
        <f t="shared" si="10"/>
        <v>122</v>
      </c>
      <c r="AB160" s="70">
        <v>0</v>
      </c>
      <c r="AC160" s="70">
        <v>0</v>
      </c>
      <c r="AD160" s="70">
        <v>0</v>
      </c>
      <c r="AE160" s="76" t="s">
        <v>74</v>
      </c>
      <c r="AF160" s="71">
        <f t="shared" si="11"/>
        <v>0</v>
      </c>
      <c r="AG160" s="70">
        <v>0</v>
      </c>
      <c r="AH160" s="70">
        <v>0</v>
      </c>
      <c r="AI160" s="76" t="s">
        <v>74</v>
      </c>
      <c r="AJ160" s="67">
        <v>0</v>
      </c>
      <c r="AK160" s="76" t="s">
        <v>74</v>
      </c>
      <c r="AL160" s="76" t="s">
        <v>74</v>
      </c>
      <c r="AM160" s="71">
        <f t="shared" si="12"/>
        <v>0</v>
      </c>
      <c r="AN160" s="71">
        <f>+K160+AC160-AH160</f>
        <v>14731960</v>
      </c>
      <c r="AO160" s="67" t="s">
        <v>66</v>
      </c>
      <c r="AP160" s="71">
        <v>14731960</v>
      </c>
      <c r="AQ160" s="68" t="s">
        <v>94</v>
      </c>
      <c r="AR160" s="70">
        <v>0</v>
      </c>
      <c r="AS160" s="79" t="s">
        <v>74</v>
      </c>
      <c r="AT160" s="135">
        <v>0</v>
      </c>
      <c r="AU160" s="82">
        <f t="shared" si="13"/>
        <v>14731960</v>
      </c>
      <c r="AV160" s="83">
        <f t="shared" si="14"/>
        <v>0</v>
      </c>
      <c r="AW160" s="79" t="s">
        <v>74</v>
      </c>
      <c r="AX160" s="67" t="s">
        <v>95</v>
      </c>
      <c r="AY160" s="88" t="s">
        <v>5251</v>
      </c>
      <c r="AZ160" s="68" t="s">
        <v>66</v>
      </c>
      <c r="BA160" s="68" t="s">
        <v>239</v>
      </c>
    </row>
    <row r="161" spans="2:53" x14ac:dyDescent="0.25">
      <c r="B161" s="68">
        <v>2024</v>
      </c>
      <c r="C161" s="68">
        <v>891780111</v>
      </c>
      <c r="D161" s="69" t="s">
        <v>64</v>
      </c>
      <c r="E161" s="74" t="s">
        <v>5250</v>
      </c>
      <c r="F161" s="70" t="s">
        <v>5249</v>
      </c>
      <c r="G161" s="67">
        <v>0</v>
      </c>
      <c r="H161" s="67" t="s">
        <v>72</v>
      </c>
      <c r="I161" s="68" t="s">
        <v>723</v>
      </c>
      <c r="J161" s="74" t="s">
        <v>5248</v>
      </c>
      <c r="K161" s="70">
        <v>19642612</v>
      </c>
      <c r="L161" s="68" t="s">
        <v>67</v>
      </c>
      <c r="M161" s="88" t="s">
        <v>5247</v>
      </c>
      <c r="N161" s="73" t="s">
        <v>5246</v>
      </c>
      <c r="O161" s="75">
        <v>1858</v>
      </c>
      <c r="P161" s="78">
        <v>45518</v>
      </c>
      <c r="Q161" s="70">
        <v>279581278</v>
      </c>
      <c r="R161" s="78">
        <v>45539</v>
      </c>
      <c r="S161" s="70">
        <v>19642612</v>
      </c>
      <c r="T161" s="67" t="s">
        <v>66</v>
      </c>
      <c r="U161" s="75">
        <v>72175282</v>
      </c>
      <c r="V161" s="88" t="s">
        <v>4905</v>
      </c>
      <c r="W161" s="250">
        <v>45539</v>
      </c>
      <c r="X161" s="78">
        <v>45539</v>
      </c>
      <c r="Y161" s="78" t="s">
        <v>74</v>
      </c>
      <c r="Z161" s="78">
        <v>45661</v>
      </c>
      <c r="AA161" s="71">
        <f t="shared" si="10"/>
        <v>122</v>
      </c>
      <c r="AB161" s="70">
        <v>0</v>
      </c>
      <c r="AC161" s="70">
        <v>0</v>
      </c>
      <c r="AD161" s="70">
        <v>0</v>
      </c>
      <c r="AE161" s="76" t="s">
        <v>74</v>
      </c>
      <c r="AF161" s="71">
        <f t="shared" si="11"/>
        <v>0</v>
      </c>
      <c r="AG161" s="70">
        <v>0</v>
      </c>
      <c r="AH161" s="70">
        <v>0</v>
      </c>
      <c r="AI161" s="76" t="s">
        <v>74</v>
      </c>
      <c r="AJ161" s="67">
        <v>0</v>
      </c>
      <c r="AK161" s="76" t="s">
        <v>74</v>
      </c>
      <c r="AL161" s="76" t="s">
        <v>74</v>
      </c>
      <c r="AM161" s="71">
        <f t="shared" si="12"/>
        <v>0</v>
      </c>
      <c r="AN161" s="71">
        <f>+K161+AC161-AH161</f>
        <v>19642612</v>
      </c>
      <c r="AO161" s="67" t="s">
        <v>66</v>
      </c>
      <c r="AP161" s="71">
        <v>19642612</v>
      </c>
      <c r="AQ161" s="68" t="s">
        <v>94</v>
      </c>
      <c r="AR161" s="70">
        <v>0</v>
      </c>
      <c r="AS161" s="79" t="s">
        <v>74</v>
      </c>
      <c r="AT161" s="135">
        <v>0</v>
      </c>
      <c r="AU161" s="82">
        <f t="shared" si="13"/>
        <v>19642612</v>
      </c>
      <c r="AV161" s="83">
        <f t="shared" si="14"/>
        <v>0</v>
      </c>
      <c r="AW161" s="79" t="s">
        <v>74</v>
      </c>
      <c r="AX161" s="67" t="s">
        <v>95</v>
      </c>
      <c r="AY161" s="88" t="s">
        <v>5245</v>
      </c>
      <c r="AZ161" s="68" t="s">
        <v>66</v>
      </c>
      <c r="BA161" s="68" t="s">
        <v>239</v>
      </c>
    </row>
    <row r="162" spans="2:53" x14ac:dyDescent="0.25">
      <c r="B162" s="68">
        <v>2024</v>
      </c>
      <c r="C162" s="68">
        <v>891780111</v>
      </c>
      <c r="D162" s="69" t="s">
        <v>64</v>
      </c>
      <c r="E162" s="74" t="s">
        <v>5244</v>
      </c>
      <c r="F162" s="70" t="s">
        <v>5243</v>
      </c>
      <c r="G162" s="67">
        <v>0</v>
      </c>
      <c r="H162" s="67" t="s">
        <v>72</v>
      </c>
      <c r="I162" s="68" t="s">
        <v>723</v>
      </c>
      <c r="J162" s="74" t="s">
        <v>5242</v>
      </c>
      <c r="K162" s="70">
        <v>10000000</v>
      </c>
      <c r="L162" s="68" t="s">
        <v>67</v>
      </c>
      <c r="M162" s="88" t="s">
        <v>5241</v>
      </c>
      <c r="N162" s="73" t="s">
        <v>5240</v>
      </c>
      <c r="O162" s="75">
        <v>1858</v>
      </c>
      <c r="P162" s="78">
        <v>45518</v>
      </c>
      <c r="Q162" s="70">
        <v>279581278</v>
      </c>
      <c r="R162" s="78">
        <v>45539</v>
      </c>
      <c r="S162" s="70">
        <v>10000000</v>
      </c>
      <c r="T162" s="67" t="s">
        <v>66</v>
      </c>
      <c r="U162" s="75">
        <v>72175282</v>
      </c>
      <c r="V162" s="88" t="s">
        <v>4905</v>
      </c>
      <c r="W162" s="250">
        <v>45539</v>
      </c>
      <c r="X162" s="78">
        <v>45539</v>
      </c>
      <c r="Y162" s="78" t="s">
        <v>74</v>
      </c>
      <c r="Z162" s="78">
        <v>45661</v>
      </c>
      <c r="AA162" s="71">
        <f t="shared" si="10"/>
        <v>122</v>
      </c>
      <c r="AB162" s="70">
        <v>0</v>
      </c>
      <c r="AC162" s="70">
        <v>0</v>
      </c>
      <c r="AD162" s="70">
        <v>0</v>
      </c>
      <c r="AE162" s="76" t="s">
        <v>74</v>
      </c>
      <c r="AF162" s="71">
        <f t="shared" si="11"/>
        <v>0</v>
      </c>
      <c r="AG162" s="70">
        <v>0</v>
      </c>
      <c r="AH162" s="70">
        <v>0</v>
      </c>
      <c r="AI162" s="76" t="s">
        <v>74</v>
      </c>
      <c r="AJ162" s="67">
        <v>0</v>
      </c>
      <c r="AK162" s="76" t="s">
        <v>74</v>
      </c>
      <c r="AL162" s="76" t="s">
        <v>74</v>
      </c>
      <c r="AM162" s="71">
        <f t="shared" si="12"/>
        <v>0</v>
      </c>
      <c r="AN162" s="71">
        <f>+K162+AC162-AH162</f>
        <v>10000000</v>
      </c>
      <c r="AO162" s="67" t="s">
        <v>66</v>
      </c>
      <c r="AP162" s="71">
        <v>10000000</v>
      </c>
      <c r="AQ162" s="68" t="s">
        <v>94</v>
      </c>
      <c r="AR162" s="70">
        <v>0</v>
      </c>
      <c r="AS162" s="79" t="s">
        <v>74</v>
      </c>
      <c r="AT162" s="135">
        <v>0</v>
      </c>
      <c r="AU162" s="82">
        <f t="shared" si="13"/>
        <v>10000000</v>
      </c>
      <c r="AV162" s="83">
        <f t="shared" si="14"/>
        <v>0</v>
      </c>
      <c r="AW162" s="79" t="s">
        <v>74</v>
      </c>
      <c r="AX162" s="67" t="s">
        <v>95</v>
      </c>
      <c r="AY162" s="88" t="s">
        <v>5239</v>
      </c>
      <c r="AZ162" s="68" t="s">
        <v>66</v>
      </c>
      <c r="BA162" s="68" t="s">
        <v>239</v>
      </c>
    </row>
    <row r="163" spans="2:53" x14ac:dyDescent="0.25">
      <c r="B163" s="68">
        <v>2024</v>
      </c>
      <c r="C163" s="68">
        <v>891780111</v>
      </c>
      <c r="D163" s="69" t="s">
        <v>64</v>
      </c>
      <c r="E163" s="74" t="s">
        <v>5238</v>
      </c>
      <c r="F163" s="70" t="s">
        <v>5237</v>
      </c>
      <c r="G163" s="67">
        <v>0</v>
      </c>
      <c r="H163" s="67" t="s">
        <v>72</v>
      </c>
      <c r="I163" s="68" t="s">
        <v>723</v>
      </c>
      <c r="J163" s="74" t="s">
        <v>5236</v>
      </c>
      <c r="K163" s="70">
        <v>35200000</v>
      </c>
      <c r="L163" s="68" t="s">
        <v>67</v>
      </c>
      <c r="M163" s="88" t="s">
        <v>5235</v>
      </c>
      <c r="N163" s="73" t="s">
        <v>5234</v>
      </c>
      <c r="O163" s="75">
        <v>1858</v>
      </c>
      <c r="P163" s="78">
        <v>45518</v>
      </c>
      <c r="Q163" s="70">
        <v>279581278</v>
      </c>
      <c r="R163" s="78">
        <v>45540</v>
      </c>
      <c r="S163" s="70">
        <v>35200000</v>
      </c>
      <c r="T163" s="67" t="s">
        <v>66</v>
      </c>
      <c r="U163" s="75">
        <v>72175282</v>
      </c>
      <c r="V163" s="88" t="s">
        <v>4905</v>
      </c>
      <c r="W163" s="250">
        <v>45540</v>
      </c>
      <c r="X163" s="78">
        <v>45540</v>
      </c>
      <c r="Y163" s="78" t="s">
        <v>74</v>
      </c>
      <c r="Z163" s="78">
        <v>45662</v>
      </c>
      <c r="AA163" s="71">
        <f t="shared" si="10"/>
        <v>122</v>
      </c>
      <c r="AB163" s="70">
        <v>0</v>
      </c>
      <c r="AC163" s="70">
        <v>0</v>
      </c>
      <c r="AD163" s="70">
        <v>0</v>
      </c>
      <c r="AE163" s="76" t="s">
        <v>74</v>
      </c>
      <c r="AF163" s="71">
        <f t="shared" si="11"/>
        <v>0</v>
      </c>
      <c r="AG163" s="70">
        <v>0</v>
      </c>
      <c r="AH163" s="70">
        <v>0</v>
      </c>
      <c r="AI163" s="76" t="s">
        <v>74</v>
      </c>
      <c r="AJ163" s="67">
        <v>0</v>
      </c>
      <c r="AK163" s="76" t="s">
        <v>74</v>
      </c>
      <c r="AL163" s="76" t="s">
        <v>74</v>
      </c>
      <c r="AM163" s="71">
        <f t="shared" si="12"/>
        <v>0</v>
      </c>
      <c r="AN163" s="71">
        <f>+K163+AC163-AH163</f>
        <v>35200000</v>
      </c>
      <c r="AO163" s="67" t="s">
        <v>66</v>
      </c>
      <c r="AP163" s="71">
        <v>35200000</v>
      </c>
      <c r="AQ163" s="68" t="s">
        <v>94</v>
      </c>
      <c r="AR163" s="70">
        <v>0</v>
      </c>
      <c r="AS163" s="79" t="s">
        <v>74</v>
      </c>
      <c r="AT163" s="135">
        <v>0</v>
      </c>
      <c r="AU163" s="82">
        <f t="shared" si="13"/>
        <v>35200000</v>
      </c>
      <c r="AV163" s="83">
        <f t="shared" si="14"/>
        <v>0</v>
      </c>
      <c r="AW163" s="79" t="s">
        <v>74</v>
      </c>
      <c r="AX163" s="67" t="s">
        <v>95</v>
      </c>
      <c r="AY163" s="88" t="s">
        <v>5233</v>
      </c>
      <c r="AZ163" s="68" t="s">
        <v>66</v>
      </c>
      <c r="BA163" s="68" t="s">
        <v>239</v>
      </c>
    </row>
    <row r="164" spans="2:53" x14ac:dyDescent="0.25">
      <c r="B164" s="68">
        <v>2024</v>
      </c>
      <c r="C164" s="68">
        <v>891780111</v>
      </c>
      <c r="D164" s="69" t="s">
        <v>64</v>
      </c>
      <c r="E164" s="74" t="s">
        <v>5232</v>
      </c>
      <c r="F164" s="70" t="s">
        <v>5231</v>
      </c>
      <c r="G164" s="67">
        <v>0</v>
      </c>
      <c r="H164" s="67" t="s">
        <v>72</v>
      </c>
      <c r="I164" s="68" t="s">
        <v>65</v>
      </c>
      <c r="J164" s="74" t="s">
        <v>5230</v>
      </c>
      <c r="K164" s="70">
        <v>9395355</v>
      </c>
      <c r="L164" s="68" t="s">
        <v>67</v>
      </c>
      <c r="M164" s="88" t="s">
        <v>5229</v>
      </c>
      <c r="N164" s="73" t="s">
        <v>5228</v>
      </c>
      <c r="O164" s="75">
        <v>1914</v>
      </c>
      <c r="P164" s="78">
        <v>45525</v>
      </c>
      <c r="Q164" s="70">
        <v>37076884</v>
      </c>
      <c r="R164" s="78">
        <v>45541</v>
      </c>
      <c r="S164" s="70">
        <v>9395355</v>
      </c>
      <c r="T164" s="67" t="s">
        <v>66</v>
      </c>
      <c r="U164" s="75">
        <v>85459497</v>
      </c>
      <c r="V164" s="88" t="s">
        <v>4616</v>
      </c>
      <c r="W164" s="250">
        <v>45541</v>
      </c>
      <c r="X164" s="78">
        <v>45541</v>
      </c>
      <c r="Y164" s="78">
        <v>45541</v>
      </c>
      <c r="Z164" s="78">
        <v>45906</v>
      </c>
      <c r="AA164" s="71">
        <f t="shared" si="10"/>
        <v>365</v>
      </c>
      <c r="AB164" s="70">
        <v>0</v>
      </c>
      <c r="AC164" s="70">
        <v>0</v>
      </c>
      <c r="AD164" s="70">
        <v>0</v>
      </c>
      <c r="AE164" s="76" t="s">
        <v>74</v>
      </c>
      <c r="AF164" s="71">
        <f t="shared" si="11"/>
        <v>0</v>
      </c>
      <c r="AG164" s="70">
        <v>0</v>
      </c>
      <c r="AH164" s="70">
        <v>0</v>
      </c>
      <c r="AI164" s="76" t="s">
        <v>74</v>
      </c>
      <c r="AJ164" s="67">
        <v>0</v>
      </c>
      <c r="AK164" s="76" t="s">
        <v>74</v>
      </c>
      <c r="AL164" s="76" t="s">
        <v>74</v>
      </c>
      <c r="AM164" s="71">
        <f t="shared" si="12"/>
        <v>0</v>
      </c>
      <c r="AN164" s="71">
        <f>+K164+AC164-AH164</f>
        <v>9395355</v>
      </c>
      <c r="AO164" s="67" t="s">
        <v>66</v>
      </c>
      <c r="AP164" s="71">
        <v>9395355</v>
      </c>
      <c r="AQ164" s="68" t="s">
        <v>94</v>
      </c>
      <c r="AR164" s="70">
        <v>0</v>
      </c>
      <c r="AS164" s="79" t="s">
        <v>74</v>
      </c>
      <c r="AT164" s="135">
        <v>0</v>
      </c>
      <c r="AU164" s="82">
        <f t="shared" si="13"/>
        <v>9395355</v>
      </c>
      <c r="AV164" s="83">
        <f t="shared" si="14"/>
        <v>0</v>
      </c>
      <c r="AW164" s="79" t="s">
        <v>74</v>
      </c>
      <c r="AX164" s="67" t="s">
        <v>95</v>
      </c>
      <c r="AY164" s="88" t="s">
        <v>5227</v>
      </c>
      <c r="AZ164" s="68" t="s">
        <v>66</v>
      </c>
      <c r="BA164" s="68" t="s">
        <v>239</v>
      </c>
    </row>
    <row r="165" spans="2:53" x14ac:dyDescent="0.25">
      <c r="B165" s="68">
        <v>2024</v>
      </c>
      <c r="C165" s="68">
        <v>891780111</v>
      </c>
      <c r="D165" s="69" t="s">
        <v>64</v>
      </c>
      <c r="E165" s="74" t="s">
        <v>5226</v>
      </c>
      <c r="F165" s="70" t="s">
        <v>5225</v>
      </c>
      <c r="G165" s="67">
        <v>0</v>
      </c>
      <c r="H165" s="67" t="s">
        <v>72</v>
      </c>
      <c r="I165" s="68" t="s">
        <v>723</v>
      </c>
      <c r="J165" s="74" t="s">
        <v>5224</v>
      </c>
      <c r="K165" s="70">
        <v>27990720</v>
      </c>
      <c r="L165" s="68" t="s">
        <v>67</v>
      </c>
      <c r="M165" s="88" t="s">
        <v>5002</v>
      </c>
      <c r="N165" s="73" t="s">
        <v>5001</v>
      </c>
      <c r="O165" s="75">
        <v>1858</v>
      </c>
      <c r="P165" s="78">
        <v>45518</v>
      </c>
      <c r="Q165" s="70">
        <v>279581278</v>
      </c>
      <c r="R165" s="78">
        <v>45541</v>
      </c>
      <c r="S165" s="70">
        <v>27990720</v>
      </c>
      <c r="T165" s="67" t="s">
        <v>66</v>
      </c>
      <c r="U165" s="75">
        <v>72175282</v>
      </c>
      <c r="V165" s="88" t="s">
        <v>4905</v>
      </c>
      <c r="W165" s="250">
        <v>45541</v>
      </c>
      <c r="X165" s="78">
        <v>45541</v>
      </c>
      <c r="Y165" s="78" t="s">
        <v>74</v>
      </c>
      <c r="Z165" s="78">
        <v>45663</v>
      </c>
      <c r="AA165" s="71">
        <f t="shared" si="10"/>
        <v>122</v>
      </c>
      <c r="AB165" s="70">
        <v>0</v>
      </c>
      <c r="AC165" s="70">
        <v>0</v>
      </c>
      <c r="AD165" s="70">
        <v>0</v>
      </c>
      <c r="AE165" s="76" t="s">
        <v>74</v>
      </c>
      <c r="AF165" s="71">
        <f t="shared" si="11"/>
        <v>0</v>
      </c>
      <c r="AG165" s="70">
        <v>0</v>
      </c>
      <c r="AH165" s="70">
        <v>0</v>
      </c>
      <c r="AI165" s="76" t="s">
        <v>74</v>
      </c>
      <c r="AJ165" s="67">
        <v>0</v>
      </c>
      <c r="AK165" s="76" t="s">
        <v>74</v>
      </c>
      <c r="AL165" s="76" t="s">
        <v>74</v>
      </c>
      <c r="AM165" s="71">
        <f t="shared" si="12"/>
        <v>0</v>
      </c>
      <c r="AN165" s="71">
        <f>+K165+AC165-AH165</f>
        <v>27990720</v>
      </c>
      <c r="AO165" s="67" t="s">
        <v>66</v>
      </c>
      <c r="AP165" s="71">
        <v>27990720</v>
      </c>
      <c r="AQ165" s="68" t="s">
        <v>94</v>
      </c>
      <c r="AR165" s="70">
        <v>0</v>
      </c>
      <c r="AS165" s="79" t="s">
        <v>74</v>
      </c>
      <c r="AT165" s="135">
        <v>0</v>
      </c>
      <c r="AU165" s="82">
        <f t="shared" si="13"/>
        <v>27990720</v>
      </c>
      <c r="AV165" s="83">
        <f t="shared" si="14"/>
        <v>0</v>
      </c>
      <c r="AW165" s="79" t="s">
        <v>74</v>
      </c>
      <c r="AX165" s="67" t="s">
        <v>95</v>
      </c>
      <c r="AY165" s="88" t="s">
        <v>5223</v>
      </c>
      <c r="AZ165" s="68" t="s">
        <v>66</v>
      </c>
      <c r="BA165" s="68" t="s">
        <v>239</v>
      </c>
    </row>
    <row r="166" spans="2:53" x14ac:dyDescent="0.25">
      <c r="B166" s="68">
        <v>2024</v>
      </c>
      <c r="C166" s="68">
        <v>891780111</v>
      </c>
      <c r="D166" s="69" t="s">
        <v>64</v>
      </c>
      <c r="E166" s="74" t="s">
        <v>5222</v>
      </c>
      <c r="F166" s="70" t="s">
        <v>5221</v>
      </c>
      <c r="G166" s="67">
        <v>0</v>
      </c>
      <c r="H166" s="67" t="s">
        <v>72</v>
      </c>
      <c r="I166" s="68" t="s">
        <v>723</v>
      </c>
      <c r="J166" s="74" t="s">
        <v>5220</v>
      </c>
      <c r="K166" s="70">
        <v>14731960</v>
      </c>
      <c r="L166" s="68" t="s">
        <v>67</v>
      </c>
      <c r="M166" s="88" t="s">
        <v>5219</v>
      </c>
      <c r="N166" s="73" t="s">
        <v>5218</v>
      </c>
      <c r="O166" s="75">
        <v>1858</v>
      </c>
      <c r="P166" s="78">
        <v>45518</v>
      </c>
      <c r="Q166" s="70">
        <v>279581278</v>
      </c>
      <c r="R166" s="78">
        <v>45541</v>
      </c>
      <c r="S166" s="70">
        <v>14731960</v>
      </c>
      <c r="T166" s="67" t="s">
        <v>66</v>
      </c>
      <c r="U166" s="75">
        <v>72175282</v>
      </c>
      <c r="V166" s="88" t="s">
        <v>4905</v>
      </c>
      <c r="W166" s="250">
        <v>45541</v>
      </c>
      <c r="X166" s="78">
        <v>45541</v>
      </c>
      <c r="Y166" s="78" t="s">
        <v>74</v>
      </c>
      <c r="Z166" s="78">
        <v>45663</v>
      </c>
      <c r="AA166" s="71">
        <f t="shared" si="10"/>
        <v>122</v>
      </c>
      <c r="AB166" s="70">
        <v>0</v>
      </c>
      <c r="AC166" s="70">
        <v>0</v>
      </c>
      <c r="AD166" s="70">
        <v>0</v>
      </c>
      <c r="AE166" s="76" t="s">
        <v>74</v>
      </c>
      <c r="AF166" s="71">
        <f t="shared" si="11"/>
        <v>0</v>
      </c>
      <c r="AG166" s="70">
        <v>0</v>
      </c>
      <c r="AH166" s="70">
        <v>0</v>
      </c>
      <c r="AI166" s="76" t="s">
        <v>74</v>
      </c>
      <c r="AJ166" s="67">
        <v>0</v>
      </c>
      <c r="AK166" s="76" t="s">
        <v>74</v>
      </c>
      <c r="AL166" s="76" t="s">
        <v>74</v>
      </c>
      <c r="AM166" s="71">
        <f t="shared" si="12"/>
        <v>0</v>
      </c>
      <c r="AN166" s="71">
        <f>+K166+AC166-AH166</f>
        <v>14731960</v>
      </c>
      <c r="AO166" s="67" t="s">
        <v>66</v>
      </c>
      <c r="AP166" s="71">
        <v>14731960</v>
      </c>
      <c r="AQ166" s="68" t="s">
        <v>94</v>
      </c>
      <c r="AR166" s="70">
        <v>0</v>
      </c>
      <c r="AS166" s="79" t="s">
        <v>74</v>
      </c>
      <c r="AT166" s="135">
        <v>0</v>
      </c>
      <c r="AU166" s="82">
        <f t="shared" si="13"/>
        <v>14731960</v>
      </c>
      <c r="AV166" s="83">
        <f t="shared" si="14"/>
        <v>0</v>
      </c>
      <c r="AW166" s="79" t="s">
        <v>74</v>
      </c>
      <c r="AX166" s="67" t="s">
        <v>95</v>
      </c>
      <c r="AY166" s="88" t="s">
        <v>5217</v>
      </c>
      <c r="AZ166" s="68" t="s">
        <v>66</v>
      </c>
      <c r="BA166" s="68" t="s">
        <v>239</v>
      </c>
    </row>
    <row r="167" spans="2:53" x14ac:dyDescent="0.25">
      <c r="B167" s="68">
        <v>2024</v>
      </c>
      <c r="C167" s="68">
        <v>891780111</v>
      </c>
      <c r="D167" s="69" t="s">
        <v>64</v>
      </c>
      <c r="E167" s="74" t="s">
        <v>5216</v>
      </c>
      <c r="F167" s="70" t="s">
        <v>5215</v>
      </c>
      <c r="G167" s="67">
        <v>0</v>
      </c>
      <c r="H167" s="67" t="s">
        <v>72</v>
      </c>
      <c r="I167" s="68" t="s">
        <v>723</v>
      </c>
      <c r="J167" s="74" t="s">
        <v>5214</v>
      </c>
      <c r="K167" s="70">
        <v>8348104</v>
      </c>
      <c r="L167" s="68" t="s">
        <v>67</v>
      </c>
      <c r="M167" s="88" t="s">
        <v>5213</v>
      </c>
      <c r="N167" s="73" t="s">
        <v>5212</v>
      </c>
      <c r="O167" s="75">
        <v>1858</v>
      </c>
      <c r="P167" s="78">
        <v>45518</v>
      </c>
      <c r="Q167" s="70">
        <v>279581278</v>
      </c>
      <c r="R167" s="78">
        <v>45544</v>
      </c>
      <c r="S167" s="70">
        <v>8348104</v>
      </c>
      <c r="T167" s="67" t="s">
        <v>66</v>
      </c>
      <c r="U167" s="75">
        <v>72175282</v>
      </c>
      <c r="V167" s="88" t="s">
        <v>4905</v>
      </c>
      <c r="W167" s="250">
        <v>45544</v>
      </c>
      <c r="X167" s="78">
        <v>45544</v>
      </c>
      <c r="Y167" s="78" t="s">
        <v>74</v>
      </c>
      <c r="Z167" s="78">
        <v>45666</v>
      </c>
      <c r="AA167" s="71">
        <f t="shared" si="10"/>
        <v>122</v>
      </c>
      <c r="AB167" s="70">
        <v>0</v>
      </c>
      <c r="AC167" s="70">
        <v>0</v>
      </c>
      <c r="AD167" s="70">
        <v>0</v>
      </c>
      <c r="AE167" s="76" t="s">
        <v>74</v>
      </c>
      <c r="AF167" s="71">
        <f t="shared" si="11"/>
        <v>0</v>
      </c>
      <c r="AG167" s="70">
        <v>0</v>
      </c>
      <c r="AH167" s="70">
        <v>0</v>
      </c>
      <c r="AI167" s="76" t="s">
        <v>74</v>
      </c>
      <c r="AJ167" s="67">
        <v>0</v>
      </c>
      <c r="AK167" s="76" t="s">
        <v>74</v>
      </c>
      <c r="AL167" s="76" t="s">
        <v>74</v>
      </c>
      <c r="AM167" s="71">
        <f t="shared" si="12"/>
        <v>0</v>
      </c>
      <c r="AN167" s="71">
        <f>+K167+AC167-AH167</f>
        <v>8348104</v>
      </c>
      <c r="AO167" s="67" t="s">
        <v>66</v>
      </c>
      <c r="AP167" s="71">
        <v>8348104</v>
      </c>
      <c r="AQ167" s="68" t="s">
        <v>94</v>
      </c>
      <c r="AR167" s="70">
        <v>0</v>
      </c>
      <c r="AS167" s="79" t="s">
        <v>74</v>
      </c>
      <c r="AT167" s="135">
        <v>0</v>
      </c>
      <c r="AU167" s="82">
        <f t="shared" si="13"/>
        <v>8348104</v>
      </c>
      <c r="AV167" s="83">
        <f t="shared" si="14"/>
        <v>0</v>
      </c>
      <c r="AW167" s="79" t="s">
        <v>74</v>
      </c>
      <c r="AX167" s="67" t="s">
        <v>95</v>
      </c>
      <c r="AY167" s="88" t="s">
        <v>5211</v>
      </c>
      <c r="AZ167" s="68" t="s">
        <v>66</v>
      </c>
      <c r="BA167" s="68" t="s">
        <v>239</v>
      </c>
    </row>
    <row r="168" spans="2:53" x14ac:dyDescent="0.25">
      <c r="B168" s="68">
        <v>2024</v>
      </c>
      <c r="C168" s="68">
        <v>891780111</v>
      </c>
      <c r="D168" s="69" t="s">
        <v>64</v>
      </c>
      <c r="E168" s="74" t="s">
        <v>5210</v>
      </c>
      <c r="F168" s="70" t="s">
        <v>5209</v>
      </c>
      <c r="G168" s="67">
        <v>0</v>
      </c>
      <c r="H168" s="67" t="s">
        <v>72</v>
      </c>
      <c r="I168" s="68" t="s">
        <v>65</v>
      </c>
      <c r="J168" s="74" t="s">
        <v>5208</v>
      </c>
      <c r="K168" s="70">
        <v>10472000</v>
      </c>
      <c r="L168" s="68" t="s">
        <v>67</v>
      </c>
      <c r="M168" s="88" t="s">
        <v>5207</v>
      </c>
      <c r="N168" s="73" t="s">
        <v>5206</v>
      </c>
      <c r="O168" s="75">
        <v>2019</v>
      </c>
      <c r="P168" s="78">
        <v>45534</v>
      </c>
      <c r="Q168" s="70">
        <v>10472000</v>
      </c>
      <c r="R168" s="78">
        <v>45544</v>
      </c>
      <c r="S168" s="70">
        <v>10472000</v>
      </c>
      <c r="T168" s="67" t="s">
        <v>66</v>
      </c>
      <c r="U168" s="75">
        <v>85467461</v>
      </c>
      <c r="V168" s="88" t="s">
        <v>4379</v>
      </c>
      <c r="W168" s="250">
        <v>45544</v>
      </c>
      <c r="X168" s="78">
        <v>45544</v>
      </c>
      <c r="Y168" s="78" t="s">
        <v>74</v>
      </c>
      <c r="Z168" s="78">
        <v>45555</v>
      </c>
      <c r="AA168" s="71">
        <f t="shared" si="10"/>
        <v>11</v>
      </c>
      <c r="AB168" s="70">
        <v>0</v>
      </c>
      <c r="AC168" s="70">
        <v>0</v>
      </c>
      <c r="AD168" s="70">
        <v>0</v>
      </c>
      <c r="AE168" s="76" t="s">
        <v>74</v>
      </c>
      <c r="AF168" s="71">
        <f t="shared" si="11"/>
        <v>0</v>
      </c>
      <c r="AG168" s="70">
        <v>0</v>
      </c>
      <c r="AH168" s="70">
        <v>0</v>
      </c>
      <c r="AI168" s="76" t="s">
        <v>74</v>
      </c>
      <c r="AJ168" s="67">
        <v>0</v>
      </c>
      <c r="AK168" s="76" t="s">
        <v>74</v>
      </c>
      <c r="AL168" s="76" t="s">
        <v>74</v>
      </c>
      <c r="AM168" s="71">
        <f t="shared" si="12"/>
        <v>0</v>
      </c>
      <c r="AN168" s="71">
        <f>+K168+AC168-AH168</f>
        <v>10472000</v>
      </c>
      <c r="AO168" s="67" t="s">
        <v>66</v>
      </c>
      <c r="AP168" s="71">
        <v>10472000</v>
      </c>
      <c r="AQ168" s="68" t="s">
        <v>94</v>
      </c>
      <c r="AR168" s="70">
        <v>0</v>
      </c>
      <c r="AS168" s="79" t="s">
        <v>74</v>
      </c>
      <c r="AT168" s="135">
        <v>0</v>
      </c>
      <c r="AU168" s="82">
        <f t="shared" si="13"/>
        <v>10472000</v>
      </c>
      <c r="AV168" s="83">
        <f t="shared" si="14"/>
        <v>0</v>
      </c>
      <c r="AW168" s="79" t="s">
        <v>74</v>
      </c>
      <c r="AX168" s="67" t="s">
        <v>95</v>
      </c>
      <c r="AY168" s="88" t="s">
        <v>5205</v>
      </c>
      <c r="AZ168" s="68" t="s">
        <v>66</v>
      </c>
      <c r="BA168" s="68" t="s">
        <v>239</v>
      </c>
    </row>
    <row r="169" spans="2:53" x14ac:dyDescent="0.25">
      <c r="B169" s="68">
        <v>2024</v>
      </c>
      <c r="C169" s="68">
        <v>891780111</v>
      </c>
      <c r="D169" s="69" t="s">
        <v>64</v>
      </c>
      <c r="E169" s="74" t="s">
        <v>5204</v>
      </c>
      <c r="F169" s="70" t="s">
        <v>5203</v>
      </c>
      <c r="G169" s="67">
        <v>0</v>
      </c>
      <c r="H169" s="67" t="s">
        <v>72</v>
      </c>
      <c r="I169" s="68" t="s">
        <v>65</v>
      </c>
      <c r="J169" s="74" t="s">
        <v>5202</v>
      </c>
      <c r="K169" s="70">
        <v>37425000</v>
      </c>
      <c r="L169" s="68" t="s">
        <v>67</v>
      </c>
      <c r="M169" s="88" t="s">
        <v>5201</v>
      </c>
      <c r="N169" s="73" t="s">
        <v>5200</v>
      </c>
      <c r="O169" s="75">
        <v>1956</v>
      </c>
      <c r="P169" s="78">
        <v>45530</v>
      </c>
      <c r="Q169" s="70">
        <v>37425000</v>
      </c>
      <c r="R169" s="78">
        <v>45546</v>
      </c>
      <c r="S169" s="70">
        <v>37425000</v>
      </c>
      <c r="T169" s="67" t="s">
        <v>66</v>
      </c>
      <c r="U169" s="75">
        <v>85459497</v>
      </c>
      <c r="V169" s="88" t="s">
        <v>4616</v>
      </c>
      <c r="W169" s="250">
        <v>45546</v>
      </c>
      <c r="X169" s="78">
        <v>45555</v>
      </c>
      <c r="Y169" s="78">
        <v>45546</v>
      </c>
      <c r="Z169" s="78">
        <v>45657</v>
      </c>
      <c r="AA169" s="71">
        <f t="shared" si="10"/>
        <v>111</v>
      </c>
      <c r="AB169" s="70">
        <v>0</v>
      </c>
      <c r="AC169" s="70">
        <v>0</v>
      </c>
      <c r="AD169" s="70">
        <v>0</v>
      </c>
      <c r="AE169" s="76" t="s">
        <v>74</v>
      </c>
      <c r="AF169" s="71">
        <f t="shared" si="11"/>
        <v>0</v>
      </c>
      <c r="AG169" s="70">
        <v>0</v>
      </c>
      <c r="AH169" s="70">
        <v>0</v>
      </c>
      <c r="AI169" s="76" t="s">
        <v>74</v>
      </c>
      <c r="AJ169" s="67">
        <v>0</v>
      </c>
      <c r="AK169" s="76" t="s">
        <v>74</v>
      </c>
      <c r="AL169" s="76" t="s">
        <v>74</v>
      </c>
      <c r="AM169" s="71">
        <f t="shared" si="12"/>
        <v>0</v>
      </c>
      <c r="AN169" s="71">
        <f>+K169+AC169-AH169</f>
        <v>37425000</v>
      </c>
      <c r="AO169" s="67" t="s">
        <v>66</v>
      </c>
      <c r="AP169" s="71">
        <v>37425000</v>
      </c>
      <c r="AQ169" s="68" t="s">
        <v>66</v>
      </c>
      <c r="AR169" s="70">
        <v>11227500</v>
      </c>
      <c r="AS169" s="79" t="s">
        <v>74</v>
      </c>
      <c r="AT169" s="135">
        <v>0</v>
      </c>
      <c r="AU169" s="82">
        <f t="shared" si="13"/>
        <v>37425000</v>
      </c>
      <c r="AV169" s="83">
        <f t="shared" si="14"/>
        <v>0</v>
      </c>
      <c r="AW169" s="79" t="s">
        <v>74</v>
      </c>
      <c r="AX169" s="67" t="s">
        <v>95</v>
      </c>
      <c r="AY169" s="88" t="s">
        <v>5199</v>
      </c>
      <c r="AZ169" s="68" t="s">
        <v>66</v>
      </c>
      <c r="BA169" s="68" t="s">
        <v>239</v>
      </c>
    </row>
    <row r="170" spans="2:53" x14ac:dyDescent="0.25">
      <c r="B170" s="68">
        <v>2024</v>
      </c>
      <c r="C170" s="68">
        <v>891780111</v>
      </c>
      <c r="D170" s="69" t="s">
        <v>64</v>
      </c>
      <c r="E170" s="74" t="s">
        <v>5198</v>
      </c>
      <c r="F170" s="70" t="s">
        <v>5197</v>
      </c>
      <c r="G170" s="67">
        <v>0</v>
      </c>
      <c r="H170" s="67" t="s">
        <v>72</v>
      </c>
      <c r="I170" s="68" t="s">
        <v>723</v>
      </c>
      <c r="J170" s="74" t="s">
        <v>5196</v>
      </c>
      <c r="K170" s="70">
        <v>7690000</v>
      </c>
      <c r="L170" s="68" t="s">
        <v>67</v>
      </c>
      <c r="M170" s="88" t="s">
        <v>5195</v>
      </c>
      <c r="N170" s="73" t="s">
        <v>5194</v>
      </c>
      <c r="O170" s="75">
        <v>1467</v>
      </c>
      <c r="P170" s="78">
        <v>45469</v>
      </c>
      <c r="Q170" s="70">
        <v>145417343.53</v>
      </c>
      <c r="R170" s="78">
        <v>45548</v>
      </c>
      <c r="S170" s="70">
        <v>7690000</v>
      </c>
      <c r="T170" s="67" t="s">
        <v>66</v>
      </c>
      <c r="U170" s="75">
        <v>0</v>
      </c>
      <c r="V170" s="88" t="s">
        <v>4539</v>
      </c>
      <c r="W170" s="250">
        <v>45548</v>
      </c>
      <c r="X170" s="78">
        <v>45548</v>
      </c>
      <c r="Y170" s="78" t="s">
        <v>74</v>
      </c>
      <c r="Z170" s="78">
        <v>45607</v>
      </c>
      <c r="AA170" s="71">
        <f t="shared" si="10"/>
        <v>59</v>
      </c>
      <c r="AB170" s="70">
        <v>0</v>
      </c>
      <c r="AC170" s="70">
        <v>0</v>
      </c>
      <c r="AD170" s="70">
        <v>0</v>
      </c>
      <c r="AE170" s="76" t="s">
        <v>74</v>
      </c>
      <c r="AF170" s="71">
        <f t="shared" si="11"/>
        <v>0</v>
      </c>
      <c r="AG170" s="70">
        <v>0</v>
      </c>
      <c r="AH170" s="70">
        <v>0</v>
      </c>
      <c r="AI170" s="76" t="s">
        <v>74</v>
      </c>
      <c r="AJ170" s="67">
        <v>0</v>
      </c>
      <c r="AK170" s="76" t="s">
        <v>74</v>
      </c>
      <c r="AL170" s="76" t="s">
        <v>74</v>
      </c>
      <c r="AM170" s="71">
        <f t="shared" si="12"/>
        <v>0</v>
      </c>
      <c r="AN170" s="71">
        <f>+K170+AC170-AH170</f>
        <v>7690000</v>
      </c>
      <c r="AO170" s="67" t="s">
        <v>66</v>
      </c>
      <c r="AP170" s="71">
        <v>7690000</v>
      </c>
      <c r="AQ170" s="68" t="s">
        <v>94</v>
      </c>
      <c r="AR170" s="70">
        <v>0</v>
      </c>
      <c r="AS170" s="79" t="s">
        <v>74</v>
      </c>
      <c r="AT170" s="135">
        <v>0</v>
      </c>
      <c r="AU170" s="82">
        <f t="shared" si="13"/>
        <v>7690000</v>
      </c>
      <c r="AV170" s="83">
        <f t="shared" si="14"/>
        <v>0</v>
      </c>
      <c r="AW170" s="79" t="s">
        <v>74</v>
      </c>
      <c r="AX170" s="67" t="s">
        <v>95</v>
      </c>
      <c r="AY170" s="88" t="s">
        <v>5193</v>
      </c>
      <c r="AZ170" s="68" t="s">
        <v>66</v>
      </c>
      <c r="BA170" s="68" t="s">
        <v>239</v>
      </c>
    </row>
    <row r="171" spans="2:53" x14ac:dyDescent="0.25">
      <c r="B171" s="68">
        <v>2024</v>
      </c>
      <c r="C171" s="68">
        <v>891780111</v>
      </c>
      <c r="D171" s="69" t="s">
        <v>64</v>
      </c>
      <c r="E171" s="74" t="s">
        <v>5192</v>
      </c>
      <c r="F171" s="70" t="s">
        <v>5191</v>
      </c>
      <c r="G171" s="67">
        <v>0</v>
      </c>
      <c r="H171" s="67" t="s">
        <v>72</v>
      </c>
      <c r="I171" s="68" t="s">
        <v>723</v>
      </c>
      <c r="J171" s="74" t="s">
        <v>5190</v>
      </c>
      <c r="K171" s="70">
        <v>22826866</v>
      </c>
      <c r="L171" s="68" t="s">
        <v>67</v>
      </c>
      <c r="M171" s="88" t="s">
        <v>5049</v>
      </c>
      <c r="N171" s="73" t="s">
        <v>5048</v>
      </c>
      <c r="O171" s="75">
        <v>1858</v>
      </c>
      <c r="P171" s="78">
        <v>45518</v>
      </c>
      <c r="Q171" s="70">
        <v>279581278</v>
      </c>
      <c r="R171" s="78">
        <v>45548</v>
      </c>
      <c r="S171" s="70">
        <v>22826866</v>
      </c>
      <c r="T171" s="67" t="s">
        <v>66</v>
      </c>
      <c r="U171" s="75">
        <v>72175282</v>
      </c>
      <c r="V171" s="88" t="s">
        <v>4905</v>
      </c>
      <c r="W171" s="250">
        <v>45548</v>
      </c>
      <c r="X171" s="78">
        <v>45548</v>
      </c>
      <c r="Y171" s="78" t="s">
        <v>74</v>
      </c>
      <c r="Z171" s="78">
        <v>45670</v>
      </c>
      <c r="AA171" s="71">
        <f t="shared" si="10"/>
        <v>122</v>
      </c>
      <c r="AB171" s="70">
        <v>0</v>
      </c>
      <c r="AC171" s="70">
        <v>0</v>
      </c>
      <c r="AD171" s="70">
        <v>0</v>
      </c>
      <c r="AE171" s="76" t="s">
        <v>74</v>
      </c>
      <c r="AF171" s="71">
        <f t="shared" si="11"/>
        <v>0</v>
      </c>
      <c r="AG171" s="70">
        <v>0</v>
      </c>
      <c r="AH171" s="70">
        <v>0</v>
      </c>
      <c r="AI171" s="76" t="s">
        <v>74</v>
      </c>
      <c r="AJ171" s="67">
        <v>0</v>
      </c>
      <c r="AK171" s="76" t="s">
        <v>74</v>
      </c>
      <c r="AL171" s="76" t="s">
        <v>74</v>
      </c>
      <c r="AM171" s="71">
        <f t="shared" si="12"/>
        <v>0</v>
      </c>
      <c r="AN171" s="71">
        <f>+K171+AC171-AH171</f>
        <v>22826866</v>
      </c>
      <c r="AO171" s="67" t="s">
        <v>66</v>
      </c>
      <c r="AP171" s="71">
        <v>22826866</v>
      </c>
      <c r="AQ171" s="68" t="s">
        <v>94</v>
      </c>
      <c r="AR171" s="70">
        <v>0</v>
      </c>
      <c r="AS171" s="79" t="s">
        <v>74</v>
      </c>
      <c r="AT171" s="135">
        <v>0</v>
      </c>
      <c r="AU171" s="82">
        <f t="shared" si="13"/>
        <v>22826866</v>
      </c>
      <c r="AV171" s="83">
        <f t="shared" si="14"/>
        <v>0</v>
      </c>
      <c r="AW171" s="79" t="s">
        <v>74</v>
      </c>
      <c r="AX171" s="67" t="s">
        <v>95</v>
      </c>
      <c r="AY171" s="88" t="s">
        <v>5189</v>
      </c>
      <c r="AZ171" s="68" t="s">
        <v>66</v>
      </c>
      <c r="BA171" s="68" t="s">
        <v>239</v>
      </c>
    </row>
    <row r="172" spans="2:53" x14ac:dyDescent="0.25">
      <c r="B172" s="68">
        <v>2024</v>
      </c>
      <c r="C172" s="68">
        <v>891780111</v>
      </c>
      <c r="D172" s="69" t="s">
        <v>64</v>
      </c>
      <c r="E172" s="74" t="s">
        <v>5188</v>
      </c>
      <c r="F172" s="70" t="s">
        <v>5187</v>
      </c>
      <c r="G172" s="67">
        <v>0</v>
      </c>
      <c r="H172" s="67" t="s">
        <v>72</v>
      </c>
      <c r="I172" s="68" t="s">
        <v>65</v>
      </c>
      <c r="J172" s="74" t="s">
        <v>5186</v>
      </c>
      <c r="K172" s="70">
        <v>50000000</v>
      </c>
      <c r="L172" s="68" t="s">
        <v>67</v>
      </c>
      <c r="M172" s="88" t="s">
        <v>5185</v>
      </c>
      <c r="N172" s="73" t="s">
        <v>5184</v>
      </c>
      <c r="O172" s="75">
        <v>2044</v>
      </c>
      <c r="P172" s="78">
        <v>45539</v>
      </c>
      <c r="Q172" s="70">
        <v>50000000</v>
      </c>
      <c r="R172" s="78">
        <v>45548</v>
      </c>
      <c r="S172" s="70">
        <v>50000000</v>
      </c>
      <c r="T172" s="67" t="s">
        <v>66</v>
      </c>
      <c r="U172" s="75">
        <v>85459497</v>
      </c>
      <c r="V172" s="88" t="s">
        <v>4616</v>
      </c>
      <c r="W172" s="250">
        <v>45548</v>
      </c>
      <c r="X172" s="78">
        <v>45551</v>
      </c>
      <c r="Y172" s="78">
        <v>45551</v>
      </c>
      <c r="Z172" s="78">
        <v>45657</v>
      </c>
      <c r="AA172" s="71">
        <f t="shared" si="10"/>
        <v>106</v>
      </c>
      <c r="AB172" s="70">
        <v>0</v>
      </c>
      <c r="AC172" s="70">
        <v>0</v>
      </c>
      <c r="AD172" s="70">
        <v>0</v>
      </c>
      <c r="AE172" s="76" t="s">
        <v>74</v>
      </c>
      <c r="AF172" s="71">
        <f t="shared" si="11"/>
        <v>0</v>
      </c>
      <c r="AG172" s="70">
        <v>0</v>
      </c>
      <c r="AH172" s="70">
        <v>0</v>
      </c>
      <c r="AI172" s="76" t="s">
        <v>74</v>
      </c>
      <c r="AJ172" s="67">
        <v>0</v>
      </c>
      <c r="AK172" s="76" t="s">
        <v>74</v>
      </c>
      <c r="AL172" s="76" t="s">
        <v>74</v>
      </c>
      <c r="AM172" s="71">
        <f t="shared" si="12"/>
        <v>0</v>
      </c>
      <c r="AN172" s="71">
        <f>+K172+AC172-AH172</f>
        <v>50000000</v>
      </c>
      <c r="AO172" s="67" t="s">
        <v>66</v>
      </c>
      <c r="AP172" s="71">
        <v>50000000</v>
      </c>
      <c r="AQ172" s="68" t="s">
        <v>94</v>
      </c>
      <c r="AR172" s="70">
        <v>0</v>
      </c>
      <c r="AS172" s="79" t="s">
        <v>74</v>
      </c>
      <c r="AT172" s="135">
        <v>0</v>
      </c>
      <c r="AU172" s="82">
        <f t="shared" si="13"/>
        <v>50000000</v>
      </c>
      <c r="AV172" s="83">
        <f t="shared" si="14"/>
        <v>0</v>
      </c>
      <c r="AW172" s="79" t="s">
        <v>74</v>
      </c>
      <c r="AX172" s="67" t="s">
        <v>95</v>
      </c>
      <c r="AY172" s="88" t="s">
        <v>5183</v>
      </c>
      <c r="AZ172" s="68" t="s">
        <v>66</v>
      </c>
      <c r="BA172" s="68" t="s">
        <v>239</v>
      </c>
    </row>
    <row r="173" spans="2:53" x14ac:dyDescent="0.25">
      <c r="B173" s="68">
        <v>2024</v>
      </c>
      <c r="C173" s="68">
        <v>891780111</v>
      </c>
      <c r="D173" s="69" t="s">
        <v>64</v>
      </c>
      <c r="E173" s="74" t="s">
        <v>5182</v>
      </c>
      <c r="F173" s="70" t="s">
        <v>5181</v>
      </c>
      <c r="G173" s="67">
        <v>0</v>
      </c>
      <c r="H173" s="67" t="s">
        <v>72</v>
      </c>
      <c r="I173" s="68" t="s">
        <v>723</v>
      </c>
      <c r="J173" s="74" t="s">
        <v>5180</v>
      </c>
      <c r="K173" s="70">
        <v>12104640</v>
      </c>
      <c r="L173" s="68" t="s">
        <v>67</v>
      </c>
      <c r="M173" s="88" t="s">
        <v>5179</v>
      </c>
      <c r="N173" s="73" t="s">
        <v>5178</v>
      </c>
      <c r="O173" s="75">
        <v>2110</v>
      </c>
      <c r="P173" s="78">
        <v>45546</v>
      </c>
      <c r="Q173" s="70">
        <v>12104640</v>
      </c>
      <c r="R173" s="78">
        <v>45551</v>
      </c>
      <c r="S173" s="70">
        <v>12104640</v>
      </c>
      <c r="T173" s="67" t="s">
        <v>66</v>
      </c>
      <c r="U173" s="75">
        <v>72175282</v>
      </c>
      <c r="V173" s="88" t="s">
        <v>4905</v>
      </c>
      <c r="W173" s="250">
        <v>45551</v>
      </c>
      <c r="X173" s="78">
        <v>45551</v>
      </c>
      <c r="Y173" s="78" t="s">
        <v>74</v>
      </c>
      <c r="Z173" s="78">
        <v>45673</v>
      </c>
      <c r="AA173" s="71">
        <f t="shared" si="10"/>
        <v>122</v>
      </c>
      <c r="AB173" s="70">
        <v>0</v>
      </c>
      <c r="AC173" s="70">
        <v>0</v>
      </c>
      <c r="AD173" s="70">
        <v>0</v>
      </c>
      <c r="AE173" s="76" t="s">
        <v>74</v>
      </c>
      <c r="AF173" s="71">
        <f t="shared" si="11"/>
        <v>0</v>
      </c>
      <c r="AG173" s="70">
        <v>0</v>
      </c>
      <c r="AH173" s="70">
        <v>0</v>
      </c>
      <c r="AI173" s="76" t="s">
        <v>74</v>
      </c>
      <c r="AJ173" s="67">
        <v>0</v>
      </c>
      <c r="AK173" s="76" t="s">
        <v>74</v>
      </c>
      <c r="AL173" s="76" t="s">
        <v>74</v>
      </c>
      <c r="AM173" s="71">
        <f t="shared" si="12"/>
        <v>0</v>
      </c>
      <c r="AN173" s="71">
        <f>+K173+AC173-AH173</f>
        <v>12104640</v>
      </c>
      <c r="AO173" s="67" t="s">
        <v>66</v>
      </c>
      <c r="AP173" s="71">
        <v>12104640</v>
      </c>
      <c r="AQ173" s="68" t="s">
        <v>94</v>
      </c>
      <c r="AR173" s="70">
        <v>0</v>
      </c>
      <c r="AS173" s="79" t="s">
        <v>74</v>
      </c>
      <c r="AT173" s="135">
        <v>0</v>
      </c>
      <c r="AU173" s="82">
        <f t="shared" si="13"/>
        <v>12104640</v>
      </c>
      <c r="AV173" s="83">
        <f t="shared" si="14"/>
        <v>0</v>
      </c>
      <c r="AW173" s="79" t="s">
        <v>74</v>
      </c>
      <c r="AX173" s="67" t="s">
        <v>95</v>
      </c>
      <c r="AY173" s="88" t="s">
        <v>5177</v>
      </c>
      <c r="AZ173" s="68" t="s">
        <v>66</v>
      </c>
      <c r="BA173" s="68" t="s">
        <v>239</v>
      </c>
    </row>
    <row r="174" spans="2:53" x14ac:dyDescent="0.25">
      <c r="B174" s="68">
        <v>2024</v>
      </c>
      <c r="C174" s="68">
        <v>891780111</v>
      </c>
      <c r="D174" s="69" t="s">
        <v>64</v>
      </c>
      <c r="E174" s="74" t="s">
        <v>5176</v>
      </c>
      <c r="F174" s="70" t="s">
        <v>5175</v>
      </c>
      <c r="G174" s="67">
        <v>0</v>
      </c>
      <c r="H174" s="67" t="s">
        <v>72</v>
      </c>
      <c r="I174" s="68" t="s">
        <v>65</v>
      </c>
      <c r="J174" s="74" t="s">
        <v>5174</v>
      </c>
      <c r="K174" s="70">
        <v>13709529</v>
      </c>
      <c r="L174" s="68" t="s">
        <v>67</v>
      </c>
      <c r="M174" s="88" t="s">
        <v>5173</v>
      </c>
      <c r="N174" s="73" t="s">
        <v>5172</v>
      </c>
      <c r="O174" s="75">
        <v>1914</v>
      </c>
      <c r="P174" s="78">
        <v>45525</v>
      </c>
      <c r="Q174" s="70">
        <v>37076884</v>
      </c>
      <c r="R174" s="78">
        <v>45551</v>
      </c>
      <c r="S174" s="70">
        <v>13709529</v>
      </c>
      <c r="T174" s="67" t="s">
        <v>66</v>
      </c>
      <c r="U174" s="75">
        <v>85459497</v>
      </c>
      <c r="V174" s="88" t="s">
        <v>4616</v>
      </c>
      <c r="W174" s="250">
        <v>45551</v>
      </c>
      <c r="X174" s="78">
        <v>45554</v>
      </c>
      <c r="Y174" s="78">
        <v>45554</v>
      </c>
      <c r="Z174" s="78">
        <v>45919</v>
      </c>
      <c r="AA174" s="71">
        <f t="shared" si="10"/>
        <v>365</v>
      </c>
      <c r="AB174" s="70">
        <v>0</v>
      </c>
      <c r="AC174" s="70">
        <v>0</v>
      </c>
      <c r="AD174" s="70">
        <v>0</v>
      </c>
      <c r="AE174" s="76" t="s">
        <v>74</v>
      </c>
      <c r="AF174" s="71">
        <f t="shared" si="11"/>
        <v>0</v>
      </c>
      <c r="AG174" s="70">
        <v>0</v>
      </c>
      <c r="AH174" s="70">
        <v>0</v>
      </c>
      <c r="AI174" s="76" t="s">
        <v>74</v>
      </c>
      <c r="AJ174" s="67">
        <v>0</v>
      </c>
      <c r="AK174" s="76" t="s">
        <v>74</v>
      </c>
      <c r="AL174" s="76" t="s">
        <v>74</v>
      </c>
      <c r="AM174" s="71">
        <f t="shared" si="12"/>
        <v>0</v>
      </c>
      <c r="AN174" s="71">
        <f>+K174+AC174-AH174</f>
        <v>13709529</v>
      </c>
      <c r="AO174" s="67" t="s">
        <v>66</v>
      </c>
      <c r="AP174" s="71">
        <v>13709529</v>
      </c>
      <c r="AQ174" s="68" t="s">
        <v>94</v>
      </c>
      <c r="AR174" s="70">
        <v>0</v>
      </c>
      <c r="AS174" s="79" t="s">
        <v>74</v>
      </c>
      <c r="AT174" s="135">
        <v>0</v>
      </c>
      <c r="AU174" s="82">
        <f t="shared" si="13"/>
        <v>13709529</v>
      </c>
      <c r="AV174" s="83">
        <f t="shared" si="14"/>
        <v>0</v>
      </c>
      <c r="AW174" s="79" t="s">
        <v>74</v>
      </c>
      <c r="AX174" s="67" t="s">
        <v>95</v>
      </c>
      <c r="AY174" s="88" t="s">
        <v>5171</v>
      </c>
      <c r="AZ174" s="68" t="s">
        <v>66</v>
      </c>
      <c r="BA174" s="68" t="s">
        <v>239</v>
      </c>
    </row>
    <row r="175" spans="2:53" x14ac:dyDescent="0.25">
      <c r="B175" s="68">
        <v>2024</v>
      </c>
      <c r="C175" s="68">
        <v>891780111</v>
      </c>
      <c r="D175" s="69" t="s">
        <v>64</v>
      </c>
      <c r="E175" s="74" t="s">
        <v>5170</v>
      </c>
      <c r="F175" s="70" t="s">
        <v>5169</v>
      </c>
      <c r="G175" s="67">
        <v>0</v>
      </c>
      <c r="H175" s="67" t="s">
        <v>72</v>
      </c>
      <c r="I175" s="68" t="s">
        <v>65</v>
      </c>
      <c r="J175" s="74" t="s">
        <v>5168</v>
      </c>
      <c r="K175" s="70">
        <v>69571565</v>
      </c>
      <c r="L175" s="68" t="s">
        <v>67</v>
      </c>
      <c r="M175" s="88" t="s">
        <v>4985</v>
      </c>
      <c r="N175" s="73" t="s">
        <v>4341</v>
      </c>
      <c r="O175" s="75">
        <v>2030</v>
      </c>
      <c r="P175" s="78">
        <v>45538</v>
      </c>
      <c r="Q175" s="70">
        <v>69571565</v>
      </c>
      <c r="R175" s="78">
        <v>45551</v>
      </c>
      <c r="S175" s="70">
        <v>69571565</v>
      </c>
      <c r="T175" s="67" t="s">
        <v>66</v>
      </c>
      <c r="U175" s="75">
        <v>85467461</v>
      </c>
      <c r="V175" s="88" t="s">
        <v>4379</v>
      </c>
      <c r="W175" s="250">
        <v>45551</v>
      </c>
      <c r="X175" s="78">
        <v>45554</v>
      </c>
      <c r="Y175" s="78">
        <v>45551</v>
      </c>
      <c r="Z175" s="78">
        <v>45621</v>
      </c>
      <c r="AA175" s="71">
        <f t="shared" si="10"/>
        <v>70</v>
      </c>
      <c r="AB175" s="70">
        <v>0</v>
      </c>
      <c r="AC175" s="70">
        <v>0</v>
      </c>
      <c r="AD175" s="70">
        <v>0</v>
      </c>
      <c r="AE175" s="76" t="s">
        <v>74</v>
      </c>
      <c r="AF175" s="71">
        <f t="shared" si="11"/>
        <v>0</v>
      </c>
      <c r="AG175" s="70">
        <v>0</v>
      </c>
      <c r="AH175" s="70">
        <v>0</v>
      </c>
      <c r="AI175" s="76" t="s">
        <v>74</v>
      </c>
      <c r="AJ175" s="67">
        <v>0</v>
      </c>
      <c r="AK175" s="76" t="s">
        <v>74</v>
      </c>
      <c r="AL175" s="76" t="s">
        <v>74</v>
      </c>
      <c r="AM175" s="71">
        <f t="shared" si="12"/>
        <v>0</v>
      </c>
      <c r="AN175" s="71">
        <f>+K175+AC175-AH175</f>
        <v>69571565</v>
      </c>
      <c r="AO175" s="67" t="s">
        <v>66</v>
      </c>
      <c r="AP175" s="71">
        <v>69571565</v>
      </c>
      <c r="AQ175" s="68" t="s">
        <v>66</v>
      </c>
      <c r="AR175" s="70">
        <v>27828626</v>
      </c>
      <c r="AS175" s="79" t="s">
        <v>74</v>
      </c>
      <c r="AT175" s="135">
        <v>0</v>
      </c>
      <c r="AU175" s="82">
        <f t="shared" si="13"/>
        <v>69571565</v>
      </c>
      <c r="AV175" s="83">
        <f t="shared" si="14"/>
        <v>0</v>
      </c>
      <c r="AW175" s="79" t="s">
        <v>74</v>
      </c>
      <c r="AX175" s="67" t="s">
        <v>95</v>
      </c>
      <c r="AY175" s="88" t="s">
        <v>5167</v>
      </c>
      <c r="AZ175" s="68" t="s">
        <v>66</v>
      </c>
      <c r="BA175" s="68" t="s">
        <v>239</v>
      </c>
    </row>
    <row r="176" spans="2:53" x14ac:dyDescent="0.25">
      <c r="B176" s="68">
        <v>2024</v>
      </c>
      <c r="C176" s="68">
        <v>891780111</v>
      </c>
      <c r="D176" s="69" t="s">
        <v>64</v>
      </c>
      <c r="E176" s="74" t="s">
        <v>5166</v>
      </c>
      <c r="F176" s="70" t="s">
        <v>5165</v>
      </c>
      <c r="G176" s="67">
        <v>0</v>
      </c>
      <c r="H176" s="67" t="s">
        <v>72</v>
      </c>
      <c r="I176" s="68" t="s">
        <v>65</v>
      </c>
      <c r="J176" s="74" t="s">
        <v>5164</v>
      </c>
      <c r="K176" s="70">
        <v>10000000</v>
      </c>
      <c r="L176" s="68" t="s">
        <v>67</v>
      </c>
      <c r="M176" s="88" t="s">
        <v>5163</v>
      </c>
      <c r="N176" s="73" t="s">
        <v>5162</v>
      </c>
      <c r="O176" s="75">
        <v>1777</v>
      </c>
      <c r="P176" s="78">
        <v>45510</v>
      </c>
      <c r="Q176" s="70">
        <v>10000000</v>
      </c>
      <c r="R176" s="78">
        <v>45552</v>
      </c>
      <c r="S176" s="70">
        <v>10000000</v>
      </c>
      <c r="T176" s="67" t="s">
        <v>66</v>
      </c>
      <c r="U176" s="75">
        <v>7633815</v>
      </c>
      <c r="V176" s="88" t="s">
        <v>4500</v>
      </c>
      <c r="W176" s="250">
        <v>45552</v>
      </c>
      <c r="X176" s="78">
        <v>45553</v>
      </c>
      <c r="Y176" s="78" t="s">
        <v>74</v>
      </c>
      <c r="Z176" s="78">
        <v>45657</v>
      </c>
      <c r="AA176" s="71">
        <f t="shared" si="10"/>
        <v>104</v>
      </c>
      <c r="AB176" s="70">
        <v>0</v>
      </c>
      <c r="AC176" s="70">
        <v>0</v>
      </c>
      <c r="AD176" s="70">
        <v>0</v>
      </c>
      <c r="AE176" s="76" t="s">
        <v>74</v>
      </c>
      <c r="AF176" s="71">
        <f t="shared" si="11"/>
        <v>0</v>
      </c>
      <c r="AG176" s="70">
        <v>0</v>
      </c>
      <c r="AH176" s="70">
        <v>0</v>
      </c>
      <c r="AI176" s="76" t="s">
        <v>74</v>
      </c>
      <c r="AJ176" s="67">
        <v>0</v>
      </c>
      <c r="AK176" s="76" t="s">
        <v>74</v>
      </c>
      <c r="AL176" s="76" t="s">
        <v>74</v>
      </c>
      <c r="AM176" s="71">
        <f t="shared" si="12"/>
        <v>0</v>
      </c>
      <c r="AN176" s="71">
        <f>+K176+AC176-AH176</f>
        <v>10000000</v>
      </c>
      <c r="AO176" s="67" t="s">
        <v>66</v>
      </c>
      <c r="AP176" s="71">
        <v>10000000</v>
      </c>
      <c r="AQ176" s="68" t="s">
        <v>94</v>
      </c>
      <c r="AR176" s="70">
        <v>0</v>
      </c>
      <c r="AS176" s="79" t="s">
        <v>74</v>
      </c>
      <c r="AT176" s="135">
        <v>0</v>
      </c>
      <c r="AU176" s="82">
        <f t="shared" si="13"/>
        <v>10000000</v>
      </c>
      <c r="AV176" s="83">
        <f t="shared" si="14"/>
        <v>0</v>
      </c>
      <c r="AW176" s="79" t="s">
        <v>74</v>
      </c>
      <c r="AX176" s="67" t="s">
        <v>95</v>
      </c>
      <c r="AY176" s="88" t="s">
        <v>5161</v>
      </c>
      <c r="AZ176" s="68" t="s">
        <v>66</v>
      </c>
      <c r="BA176" s="68" t="s">
        <v>239</v>
      </c>
    </row>
    <row r="177" spans="2:53" x14ac:dyDescent="0.25">
      <c r="B177" s="68">
        <v>2024</v>
      </c>
      <c r="C177" s="68">
        <v>891780111</v>
      </c>
      <c r="D177" s="69" t="s">
        <v>64</v>
      </c>
      <c r="E177" s="74" t="s">
        <v>5160</v>
      </c>
      <c r="F177" s="70" t="s">
        <v>5159</v>
      </c>
      <c r="G177" s="67">
        <v>0</v>
      </c>
      <c r="H177" s="67" t="s">
        <v>72</v>
      </c>
      <c r="I177" s="68" t="s">
        <v>723</v>
      </c>
      <c r="J177" s="74" t="s">
        <v>5158</v>
      </c>
      <c r="K177" s="70">
        <v>30356900</v>
      </c>
      <c r="L177" s="68" t="s">
        <v>67</v>
      </c>
      <c r="M177" s="88" t="s">
        <v>1177</v>
      </c>
      <c r="N177" s="73" t="s">
        <v>4399</v>
      </c>
      <c r="O177" s="75">
        <v>1917</v>
      </c>
      <c r="P177" s="78">
        <v>45526</v>
      </c>
      <c r="Q177" s="70">
        <v>30356900</v>
      </c>
      <c r="R177" s="78">
        <v>45552</v>
      </c>
      <c r="S177" s="70">
        <v>30356900</v>
      </c>
      <c r="T177" s="67" t="s">
        <v>66</v>
      </c>
      <c r="U177" s="75">
        <v>85152695</v>
      </c>
      <c r="V177" s="88" t="s">
        <v>4398</v>
      </c>
      <c r="W177" s="250">
        <v>45552</v>
      </c>
      <c r="X177" s="78">
        <v>45552</v>
      </c>
      <c r="Y177" s="78">
        <v>45552</v>
      </c>
      <c r="Z177" s="78">
        <v>45646</v>
      </c>
      <c r="AA177" s="71">
        <f t="shared" si="10"/>
        <v>94</v>
      </c>
      <c r="AB177" s="70">
        <v>0</v>
      </c>
      <c r="AC177" s="70">
        <v>0</v>
      </c>
      <c r="AD177" s="70">
        <v>0</v>
      </c>
      <c r="AE177" s="76" t="s">
        <v>74</v>
      </c>
      <c r="AF177" s="71">
        <f t="shared" si="11"/>
        <v>0</v>
      </c>
      <c r="AG177" s="70">
        <v>0</v>
      </c>
      <c r="AH177" s="70">
        <v>0</v>
      </c>
      <c r="AI177" s="76" t="s">
        <v>74</v>
      </c>
      <c r="AJ177" s="67">
        <v>0</v>
      </c>
      <c r="AK177" s="76" t="s">
        <v>74</v>
      </c>
      <c r="AL177" s="76" t="s">
        <v>74</v>
      </c>
      <c r="AM177" s="71">
        <f t="shared" si="12"/>
        <v>0</v>
      </c>
      <c r="AN177" s="71">
        <f>+K177+AC177-AH177</f>
        <v>30356900</v>
      </c>
      <c r="AO177" s="67" t="s">
        <v>66</v>
      </c>
      <c r="AP177" s="71">
        <v>30356900</v>
      </c>
      <c r="AQ177" s="68" t="s">
        <v>94</v>
      </c>
      <c r="AR177" s="70">
        <v>0</v>
      </c>
      <c r="AS177" s="79" t="s">
        <v>74</v>
      </c>
      <c r="AT177" s="135">
        <v>0</v>
      </c>
      <c r="AU177" s="82">
        <f t="shared" si="13"/>
        <v>30356900</v>
      </c>
      <c r="AV177" s="83">
        <f t="shared" si="14"/>
        <v>0</v>
      </c>
      <c r="AW177" s="79" t="s">
        <v>74</v>
      </c>
      <c r="AX177" s="67" t="s">
        <v>95</v>
      </c>
      <c r="AY177" s="88" t="s">
        <v>5157</v>
      </c>
      <c r="AZ177" s="68" t="s">
        <v>66</v>
      </c>
      <c r="BA177" s="68" t="s">
        <v>239</v>
      </c>
    </row>
    <row r="178" spans="2:53" x14ac:dyDescent="0.25">
      <c r="B178" s="68">
        <v>2024</v>
      </c>
      <c r="C178" s="68">
        <v>891780111</v>
      </c>
      <c r="D178" s="69" t="s">
        <v>64</v>
      </c>
      <c r="E178" s="74" t="s">
        <v>5156</v>
      </c>
      <c r="F178" s="70" t="s">
        <v>5155</v>
      </c>
      <c r="G178" s="67">
        <v>0</v>
      </c>
      <c r="H178" s="67" t="s">
        <v>72</v>
      </c>
      <c r="I178" s="68" t="s">
        <v>65</v>
      </c>
      <c r="J178" s="74" t="s">
        <v>5154</v>
      </c>
      <c r="K178" s="70">
        <v>175000000</v>
      </c>
      <c r="L178" s="68" t="s">
        <v>67</v>
      </c>
      <c r="M178" s="88" t="s">
        <v>5153</v>
      </c>
      <c r="N178" s="73" t="s">
        <v>5152</v>
      </c>
      <c r="O178" s="75">
        <v>2151</v>
      </c>
      <c r="P178" s="78">
        <v>45548</v>
      </c>
      <c r="Q178" s="70">
        <v>175000000</v>
      </c>
      <c r="R178" s="78">
        <v>45553</v>
      </c>
      <c r="S178" s="70">
        <v>175000000</v>
      </c>
      <c r="T178" s="67" t="s">
        <v>66</v>
      </c>
      <c r="U178" s="75">
        <v>72175282</v>
      </c>
      <c r="V178" s="88" t="s">
        <v>4905</v>
      </c>
      <c r="W178" s="250">
        <v>45553</v>
      </c>
      <c r="X178" s="78">
        <v>45553</v>
      </c>
      <c r="Y178" s="78">
        <v>45553</v>
      </c>
      <c r="Z178" s="78">
        <v>45657</v>
      </c>
      <c r="AA178" s="71">
        <f t="shared" si="10"/>
        <v>104</v>
      </c>
      <c r="AB178" s="70">
        <v>0</v>
      </c>
      <c r="AC178" s="70">
        <v>0</v>
      </c>
      <c r="AD178" s="70">
        <v>0</v>
      </c>
      <c r="AE178" s="76" t="s">
        <v>74</v>
      </c>
      <c r="AF178" s="71">
        <f t="shared" si="11"/>
        <v>0</v>
      </c>
      <c r="AG178" s="70">
        <v>0</v>
      </c>
      <c r="AH178" s="70">
        <v>0</v>
      </c>
      <c r="AI178" s="76" t="s">
        <v>74</v>
      </c>
      <c r="AJ178" s="67">
        <v>0</v>
      </c>
      <c r="AK178" s="76" t="s">
        <v>74</v>
      </c>
      <c r="AL178" s="76" t="s">
        <v>74</v>
      </c>
      <c r="AM178" s="71">
        <f t="shared" si="12"/>
        <v>0</v>
      </c>
      <c r="AN178" s="71">
        <f>+K178+AC178-AH178</f>
        <v>175000000</v>
      </c>
      <c r="AO178" s="67" t="s">
        <v>66</v>
      </c>
      <c r="AP178" s="71">
        <v>175000000</v>
      </c>
      <c r="AQ178" s="68" t="s">
        <v>94</v>
      </c>
      <c r="AR178" s="70">
        <v>0</v>
      </c>
      <c r="AS178" s="79" t="s">
        <v>74</v>
      </c>
      <c r="AT178" s="135">
        <v>0</v>
      </c>
      <c r="AU178" s="82">
        <f t="shared" si="13"/>
        <v>175000000</v>
      </c>
      <c r="AV178" s="83">
        <f t="shared" si="14"/>
        <v>0</v>
      </c>
      <c r="AW178" s="79" t="s">
        <v>74</v>
      </c>
      <c r="AX178" s="67" t="s">
        <v>95</v>
      </c>
      <c r="AY178" s="88" t="s">
        <v>5151</v>
      </c>
      <c r="AZ178" s="68" t="s">
        <v>66</v>
      </c>
      <c r="BA178" s="68" t="s">
        <v>239</v>
      </c>
    </row>
    <row r="179" spans="2:53" x14ac:dyDescent="0.25">
      <c r="B179" s="68">
        <v>2024</v>
      </c>
      <c r="C179" s="68">
        <v>891780111</v>
      </c>
      <c r="D179" s="69" t="s">
        <v>64</v>
      </c>
      <c r="E179" s="74" t="s">
        <v>5150</v>
      </c>
      <c r="F179" s="70" t="s">
        <v>5149</v>
      </c>
      <c r="G179" s="67">
        <v>0</v>
      </c>
      <c r="H179" s="67" t="s">
        <v>72</v>
      </c>
      <c r="I179" s="68" t="s">
        <v>723</v>
      </c>
      <c r="J179" s="74" t="s">
        <v>5148</v>
      </c>
      <c r="K179" s="70">
        <v>35700000</v>
      </c>
      <c r="L179" s="68" t="s">
        <v>67</v>
      </c>
      <c r="M179" s="88" t="s">
        <v>5147</v>
      </c>
      <c r="N179" s="73" t="s">
        <v>5146</v>
      </c>
      <c r="O179" s="75">
        <v>2041</v>
      </c>
      <c r="P179" s="78">
        <v>45539</v>
      </c>
      <c r="Q179" s="70">
        <v>35700000</v>
      </c>
      <c r="R179" s="78">
        <v>45553</v>
      </c>
      <c r="S179" s="70">
        <v>35700000</v>
      </c>
      <c r="T179" s="67" t="s">
        <v>66</v>
      </c>
      <c r="U179" s="75">
        <v>57438212</v>
      </c>
      <c r="V179" s="88" t="s">
        <v>5053</v>
      </c>
      <c r="W179" s="250">
        <v>45553</v>
      </c>
      <c r="X179" s="78">
        <v>45613</v>
      </c>
      <c r="Y179" s="78" t="s">
        <v>74</v>
      </c>
      <c r="Z179" s="78">
        <v>45615</v>
      </c>
      <c r="AA179" s="71">
        <f t="shared" si="10"/>
        <v>2</v>
      </c>
      <c r="AB179" s="70">
        <v>0</v>
      </c>
      <c r="AC179" s="70">
        <v>0</v>
      </c>
      <c r="AD179" s="70">
        <v>0</v>
      </c>
      <c r="AE179" s="76" t="s">
        <v>74</v>
      </c>
      <c r="AF179" s="71">
        <f t="shared" si="11"/>
        <v>0</v>
      </c>
      <c r="AG179" s="70">
        <v>0</v>
      </c>
      <c r="AH179" s="70">
        <v>0</v>
      </c>
      <c r="AI179" s="76" t="s">
        <v>74</v>
      </c>
      <c r="AJ179" s="67">
        <v>0</v>
      </c>
      <c r="AK179" s="76" t="s">
        <v>74</v>
      </c>
      <c r="AL179" s="76" t="s">
        <v>74</v>
      </c>
      <c r="AM179" s="71">
        <f t="shared" si="12"/>
        <v>0</v>
      </c>
      <c r="AN179" s="71">
        <f>+K179+AC179-AH179</f>
        <v>35700000</v>
      </c>
      <c r="AO179" s="67" t="s">
        <v>66</v>
      </c>
      <c r="AP179" s="71">
        <v>35700000</v>
      </c>
      <c r="AQ179" s="68" t="s">
        <v>94</v>
      </c>
      <c r="AR179" s="70">
        <v>0</v>
      </c>
      <c r="AS179" s="79" t="s">
        <v>74</v>
      </c>
      <c r="AT179" s="135">
        <v>0</v>
      </c>
      <c r="AU179" s="82">
        <f t="shared" si="13"/>
        <v>35700000</v>
      </c>
      <c r="AV179" s="83">
        <f t="shared" si="14"/>
        <v>0</v>
      </c>
      <c r="AW179" s="79" t="s">
        <v>74</v>
      </c>
      <c r="AX179" s="67" t="s">
        <v>95</v>
      </c>
      <c r="AY179" s="88" t="s">
        <v>5145</v>
      </c>
      <c r="AZ179" s="68" t="s">
        <v>66</v>
      </c>
      <c r="BA179" s="68" t="s">
        <v>239</v>
      </c>
    </row>
    <row r="180" spans="2:53" x14ac:dyDescent="0.25">
      <c r="B180" s="68">
        <v>2024</v>
      </c>
      <c r="C180" s="68">
        <v>891780111</v>
      </c>
      <c r="D180" s="69" t="s">
        <v>64</v>
      </c>
      <c r="E180" s="74" t="s">
        <v>5144</v>
      </c>
      <c r="F180" s="70" t="s">
        <v>5143</v>
      </c>
      <c r="G180" s="67">
        <v>0</v>
      </c>
      <c r="H180" s="67" t="s">
        <v>72</v>
      </c>
      <c r="I180" s="68" t="s">
        <v>65</v>
      </c>
      <c r="J180" s="74" t="s">
        <v>5142</v>
      </c>
      <c r="K180" s="70">
        <v>53746200</v>
      </c>
      <c r="L180" s="68" t="s">
        <v>67</v>
      </c>
      <c r="M180" s="88" t="s">
        <v>5141</v>
      </c>
      <c r="N180" s="73" t="s">
        <v>5140</v>
      </c>
      <c r="O180" s="75">
        <v>2100</v>
      </c>
      <c r="P180" s="78">
        <v>45545</v>
      </c>
      <c r="Q180" s="70">
        <v>53746200</v>
      </c>
      <c r="R180" s="78">
        <v>45554</v>
      </c>
      <c r="S180" s="70">
        <v>53746200</v>
      </c>
      <c r="T180" s="67" t="s">
        <v>66</v>
      </c>
      <c r="U180" s="75">
        <v>85465146</v>
      </c>
      <c r="V180" s="88" t="s">
        <v>4340</v>
      </c>
      <c r="W180" s="250">
        <v>45554</v>
      </c>
      <c r="X180" s="78">
        <v>45555</v>
      </c>
      <c r="Y180" s="78">
        <v>45555</v>
      </c>
      <c r="Z180" s="78">
        <v>45561</v>
      </c>
      <c r="AA180" s="71">
        <f t="shared" si="10"/>
        <v>6</v>
      </c>
      <c r="AB180" s="70">
        <v>0</v>
      </c>
      <c r="AC180" s="70">
        <v>0</v>
      </c>
      <c r="AD180" s="70">
        <v>0</v>
      </c>
      <c r="AE180" s="76" t="s">
        <v>74</v>
      </c>
      <c r="AF180" s="71">
        <f t="shared" si="11"/>
        <v>0</v>
      </c>
      <c r="AG180" s="70">
        <v>0</v>
      </c>
      <c r="AH180" s="70">
        <v>0</v>
      </c>
      <c r="AI180" s="76" t="s">
        <v>74</v>
      </c>
      <c r="AJ180" s="67">
        <v>0</v>
      </c>
      <c r="AK180" s="76" t="s">
        <v>74</v>
      </c>
      <c r="AL180" s="76" t="s">
        <v>74</v>
      </c>
      <c r="AM180" s="71">
        <f t="shared" si="12"/>
        <v>0</v>
      </c>
      <c r="AN180" s="71">
        <f>+K180+AC180-AH180</f>
        <v>53746200</v>
      </c>
      <c r="AO180" s="67" t="s">
        <v>66</v>
      </c>
      <c r="AP180" s="71">
        <v>53746200</v>
      </c>
      <c r="AQ180" s="68" t="s">
        <v>94</v>
      </c>
      <c r="AR180" s="70">
        <v>0</v>
      </c>
      <c r="AS180" s="79" t="s">
        <v>74</v>
      </c>
      <c r="AT180" s="135">
        <v>0</v>
      </c>
      <c r="AU180" s="82">
        <f t="shared" si="13"/>
        <v>53746200</v>
      </c>
      <c r="AV180" s="83">
        <f t="shared" si="14"/>
        <v>0</v>
      </c>
      <c r="AW180" s="79" t="s">
        <v>74</v>
      </c>
      <c r="AX180" s="67" t="s">
        <v>95</v>
      </c>
      <c r="AY180" s="88" t="s">
        <v>5139</v>
      </c>
      <c r="AZ180" s="68" t="s">
        <v>66</v>
      </c>
      <c r="BA180" s="68" t="s">
        <v>239</v>
      </c>
    </row>
    <row r="181" spans="2:53" x14ac:dyDescent="0.25">
      <c r="B181" s="68">
        <v>2024</v>
      </c>
      <c r="C181" s="68">
        <v>891780111</v>
      </c>
      <c r="D181" s="69" t="s">
        <v>64</v>
      </c>
      <c r="E181" s="74" t="s">
        <v>5138</v>
      </c>
      <c r="F181" s="70" t="s">
        <v>5137</v>
      </c>
      <c r="G181" s="67">
        <v>0</v>
      </c>
      <c r="H181" s="67" t="s">
        <v>72</v>
      </c>
      <c r="I181" s="68" t="s">
        <v>723</v>
      </c>
      <c r="J181" s="74" t="s">
        <v>5136</v>
      </c>
      <c r="K181" s="70">
        <v>27296000</v>
      </c>
      <c r="L181" s="68" t="s">
        <v>67</v>
      </c>
      <c r="M181" s="88" t="s">
        <v>5135</v>
      </c>
      <c r="N181" s="73" t="s">
        <v>5134</v>
      </c>
      <c r="O181" s="75">
        <v>2086</v>
      </c>
      <c r="P181" s="78">
        <v>45541</v>
      </c>
      <c r="Q181" s="70">
        <v>27296000</v>
      </c>
      <c r="R181" s="78">
        <v>45558</v>
      </c>
      <c r="S181" s="70">
        <v>27296000</v>
      </c>
      <c r="T181" s="67" t="s">
        <v>66</v>
      </c>
      <c r="U181" s="75">
        <v>15443332</v>
      </c>
      <c r="V181" s="88" t="s">
        <v>4286</v>
      </c>
      <c r="W181" s="250">
        <v>45558</v>
      </c>
      <c r="X181" s="78">
        <v>45558</v>
      </c>
      <c r="Y181" s="78" t="s">
        <v>74</v>
      </c>
      <c r="Z181" s="78">
        <v>45582</v>
      </c>
      <c r="AA181" s="71">
        <f t="shared" si="10"/>
        <v>24</v>
      </c>
      <c r="AB181" s="70">
        <v>0</v>
      </c>
      <c r="AC181" s="70">
        <v>0</v>
      </c>
      <c r="AD181" s="70">
        <v>0</v>
      </c>
      <c r="AE181" s="76" t="s">
        <v>74</v>
      </c>
      <c r="AF181" s="71">
        <f t="shared" si="11"/>
        <v>0</v>
      </c>
      <c r="AG181" s="70">
        <v>0</v>
      </c>
      <c r="AH181" s="70">
        <v>0</v>
      </c>
      <c r="AI181" s="76" t="s">
        <v>74</v>
      </c>
      <c r="AJ181" s="67">
        <v>0</v>
      </c>
      <c r="AK181" s="76" t="s">
        <v>74</v>
      </c>
      <c r="AL181" s="76" t="s">
        <v>74</v>
      </c>
      <c r="AM181" s="71">
        <f t="shared" si="12"/>
        <v>0</v>
      </c>
      <c r="AN181" s="71">
        <f>+K181+AC181-AH181</f>
        <v>27296000</v>
      </c>
      <c r="AO181" s="67" t="s">
        <v>66</v>
      </c>
      <c r="AP181" s="71">
        <v>27296000</v>
      </c>
      <c r="AQ181" s="68" t="s">
        <v>94</v>
      </c>
      <c r="AR181" s="70">
        <v>0</v>
      </c>
      <c r="AS181" s="79" t="s">
        <v>74</v>
      </c>
      <c r="AT181" s="135">
        <v>0</v>
      </c>
      <c r="AU181" s="82">
        <f t="shared" si="13"/>
        <v>27296000</v>
      </c>
      <c r="AV181" s="83">
        <f t="shared" si="14"/>
        <v>0</v>
      </c>
      <c r="AW181" s="79" t="s">
        <v>74</v>
      </c>
      <c r="AX181" s="67" t="s">
        <v>95</v>
      </c>
      <c r="AY181" s="88" t="s">
        <v>5133</v>
      </c>
      <c r="AZ181" s="68" t="s">
        <v>66</v>
      </c>
      <c r="BA181" s="68" t="s">
        <v>239</v>
      </c>
    </row>
    <row r="182" spans="2:53" x14ac:dyDescent="0.25">
      <c r="B182" s="68">
        <v>2024</v>
      </c>
      <c r="C182" s="68">
        <v>891780111</v>
      </c>
      <c r="D182" s="69" t="s">
        <v>64</v>
      </c>
      <c r="E182" s="74" t="s">
        <v>5132</v>
      </c>
      <c r="F182" s="70" t="s">
        <v>5131</v>
      </c>
      <c r="G182" s="67">
        <v>0</v>
      </c>
      <c r="H182" s="67" t="s">
        <v>72</v>
      </c>
      <c r="I182" s="68" t="s">
        <v>723</v>
      </c>
      <c r="J182" s="74" t="s">
        <v>5130</v>
      </c>
      <c r="K182" s="70">
        <v>182561709</v>
      </c>
      <c r="L182" s="68" t="s">
        <v>67</v>
      </c>
      <c r="M182" s="88" t="s">
        <v>3976</v>
      </c>
      <c r="N182" s="73" t="s">
        <v>4158</v>
      </c>
      <c r="O182" s="75">
        <v>2208</v>
      </c>
      <c r="P182" s="78">
        <v>45554</v>
      </c>
      <c r="Q182" s="70">
        <v>182561709</v>
      </c>
      <c r="R182" s="78">
        <v>45559</v>
      </c>
      <c r="S182" s="70">
        <v>182561709</v>
      </c>
      <c r="T182" s="67" t="s">
        <v>66</v>
      </c>
      <c r="U182" s="75">
        <v>85152695</v>
      </c>
      <c r="V182" s="88" t="s">
        <v>4398</v>
      </c>
      <c r="W182" s="250">
        <v>45559</v>
      </c>
      <c r="X182" s="78">
        <v>45560</v>
      </c>
      <c r="Y182" s="78">
        <v>45559</v>
      </c>
      <c r="Z182" s="78">
        <v>45563</v>
      </c>
      <c r="AA182" s="71">
        <f t="shared" si="10"/>
        <v>4</v>
      </c>
      <c r="AB182" s="70">
        <v>0</v>
      </c>
      <c r="AC182" s="70">
        <v>0</v>
      </c>
      <c r="AD182" s="70">
        <v>0</v>
      </c>
      <c r="AE182" s="76" t="s">
        <v>74</v>
      </c>
      <c r="AF182" s="71">
        <f t="shared" si="11"/>
        <v>0</v>
      </c>
      <c r="AG182" s="70">
        <v>0</v>
      </c>
      <c r="AH182" s="70">
        <v>0</v>
      </c>
      <c r="AI182" s="76" t="s">
        <v>74</v>
      </c>
      <c r="AJ182" s="67">
        <v>0</v>
      </c>
      <c r="AK182" s="76" t="s">
        <v>74</v>
      </c>
      <c r="AL182" s="76" t="s">
        <v>74</v>
      </c>
      <c r="AM182" s="71">
        <f t="shared" si="12"/>
        <v>0</v>
      </c>
      <c r="AN182" s="71">
        <f>+K182+AC182-AH182</f>
        <v>182561709</v>
      </c>
      <c r="AO182" s="67" t="s">
        <v>66</v>
      </c>
      <c r="AP182" s="71">
        <v>182561709</v>
      </c>
      <c r="AQ182" s="68" t="s">
        <v>66</v>
      </c>
      <c r="AR182" s="70">
        <v>91280854.5</v>
      </c>
      <c r="AS182" s="79" t="s">
        <v>74</v>
      </c>
      <c r="AT182" s="135">
        <v>0</v>
      </c>
      <c r="AU182" s="82">
        <f t="shared" si="13"/>
        <v>182561709</v>
      </c>
      <c r="AV182" s="83">
        <f t="shared" si="14"/>
        <v>0</v>
      </c>
      <c r="AW182" s="79" t="s">
        <v>74</v>
      </c>
      <c r="AX182" s="67" t="s">
        <v>95</v>
      </c>
      <c r="AY182" s="88" t="s">
        <v>5129</v>
      </c>
      <c r="AZ182" s="68" t="s">
        <v>66</v>
      </c>
      <c r="BA182" s="68" t="s">
        <v>239</v>
      </c>
    </row>
    <row r="183" spans="2:53" x14ac:dyDescent="0.25">
      <c r="B183" s="68">
        <v>2024</v>
      </c>
      <c r="C183" s="68">
        <v>891780111</v>
      </c>
      <c r="D183" s="69" t="s">
        <v>64</v>
      </c>
      <c r="E183" s="74" t="s">
        <v>5128</v>
      </c>
      <c r="F183" s="70" t="s">
        <v>5127</v>
      </c>
      <c r="G183" s="67">
        <v>0</v>
      </c>
      <c r="H183" s="67" t="s">
        <v>72</v>
      </c>
      <c r="I183" s="68" t="s">
        <v>65</v>
      </c>
      <c r="J183" s="74" t="s">
        <v>5126</v>
      </c>
      <c r="K183" s="70">
        <v>7854000</v>
      </c>
      <c r="L183" s="68" t="s">
        <v>67</v>
      </c>
      <c r="M183" s="88" t="s">
        <v>5125</v>
      </c>
      <c r="N183" s="73" t="s">
        <v>5124</v>
      </c>
      <c r="O183" s="75">
        <v>2067</v>
      </c>
      <c r="P183" s="78">
        <v>45540</v>
      </c>
      <c r="Q183" s="70">
        <v>7854000</v>
      </c>
      <c r="R183" s="78">
        <v>45559</v>
      </c>
      <c r="S183" s="70">
        <v>7854000</v>
      </c>
      <c r="T183" s="67" t="s">
        <v>66</v>
      </c>
      <c r="U183" s="75">
        <v>7633815</v>
      </c>
      <c r="V183" s="88" t="s">
        <v>4500</v>
      </c>
      <c r="W183" s="250">
        <v>45559</v>
      </c>
      <c r="X183" s="78">
        <v>45594</v>
      </c>
      <c r="Y183" s="78" t="s">
        <v>74</v>
      </c>
      <c r="Z183" s="78">
        <v>45595</v>
      </c>
      <c r="AA183" s="71">
        <f t="shared" si="10"/>
        <v>1</v>
      </c>
      <c r="AB183" s="70">
        <v>0</v>
      </c>
      <c r="AC183" s="70">
        <v>0</v>
      </c>
      <c r="AD183" s="70">
        <v>0</v>
      </c>
      <c r="AE183" s="76" t="s">
        <v>74</v>
      </c>
      <c r="AF183" s="71">
        <f t="shared" si="11"/>
        <v>0</v>
      </c>
      <c r="AG183" s="70">
        <v>0</v>
      </c>
      <c r="AH183" s="70">
        <v>0</v>
      </c>
      <c r="AI183" s="76" t="s">
        <v>74</v>
      </c>
      <c r="AJ183" s="67">
        <v>0</v>
      </c>
      <c r="AK183" s="76" t="s">
        <v>74</v>
      </c>
      <c r="AL183" s="76" t="s">
        <v>74</v>
      </c>
      <c r="AM183" s="71">
        <f t="shared" si="12"/>
        <v>0</v>
      </c>
      <c r="AN183" s="71">
        <f>+K183+AC183-AH183</f>
        <v>7854000</v>
      </c>
      <c r="AO183" s="67" t="s">
        <v>66</v>
      </c>
      <c r="AP183" s="71">
        <v>7854000</v>
      </c>
      <c r="AQ183" s="68" t="s">
        <v>94</v>
      </c>
      <c r="AR183" s="70">
        <v>0</v>
      </c>
      <c r="AS183" s="79" t="s">
        <v>74</v>
      </c>
      <c r="AT183" s="135">
        <v>0</v>
      </c>
      <c r="AU183" s="82">
        <f t="shared" si="13"/>
        <v>7854000</v>
      </c>
      <c r="AV183" s="83">
        <f t="shared" si="14"/>
        <v>0</v>
      </c>
      <c r="AW183" s="79" t="s">
        <v>74</v>
      </c>
      <c r="AX183" s="67" t="s">
        <v>95</v>
      </c>
      <c r="AY183" s="88" t="s">
        <v>5123</v>
      </c>
      <c r="AZ183" s="68" t="s">
        <v>66</v>
      </c>
      <c r="BA183" s="68" t="s">
        <v>239</v>
      </c>
    </row>
    <row r="184" spans="2:53" x14ac:dyDescent="0.25">
      <c r="B184" s="68">
        <v>2024</v>
      </c>
      <c r="C184" s="68">
        <v>891780111</v>
      </c>
      <c r="D184" s="69" t="s">
        <v>64</v>
      </c>
      <c r="E184" s="74" t="s">
        <v>5122</v>
      </c>
      <c r="F184" s="70" t="s">
        <v>5121</v>
      </c>
      <c r="G184" s="67">
        <v>0</v>
      </c>
      <c r="H184" s="67" t="s">
        <v>72</v>
      </c>
      <c r="I184" s="68" t="s">
        <v>723</v>
      </c>
      <c r="J184" s="74" t="s">
        <v>5120</v>
      </c>
      <c r="K184" s="70">
        <v>19642480</v>
      </c>
      <c r="L184" s="68" t="s">
        <v>67</v>
      </c>
      <c r="M184" s="88" t="s">
        <v>5007</v>
      </c>
      <c r="N184" s="73" t="s">
        <v>5006</v>
      </c>
      <c r="O184" s="75">
        <v>1858</v>
      </c>
      <c r="P184" s="78">
        <v>45518</v>
      </c>
      <c r="Q184" s="70">
        <v>279581278</v>
      </c>
      <c r="R184" s="78">
        <v>45561</v>
      </c>
      <c r="S184" s="70">
        <v>19642480</v>
      </c>
      <c r="T184" s="67" t="s">
        <v>66</v>
      </c>
      <c r="U184" s="75">
        <v>72175282</v>
      </c>
      <c r="V184" s="88" t="s">
        <v>4905</v>
      </c>
      <c r="W184" s="250">
        <v>45561</v>
      </c>
      <c r="X184" s="78">
        <v>45561</v>
      </c>
      <c r="Y184" s="78" t="s">
        <v>74</v>
      </c>
      <c r="Z184" s="78">
        <v>45683</v>
      </c>
      <c r="AA184" s="71">
        <f t="shared" si="10"/>
        <v>122</v>
      </c>
      <c r="AB184" s="70">
        <v>0</v>
      </c>
      <c r="AC184" s="70">
        <v>0</v>
      </c>
      <c r="AD184" s="70">
        <v>0</v>
      </c>
      <c r="AE184" s="76" t="s">
        <v>74</v>
      </c>
      <c r="AF184" s="71">
        <f t="shared" si="11"/>
        <v>0</v>
      </c>
      <c r="AG184" s="70">
        <v>0</v>
      </c>
      <c r="AH184" s="70">
        <v>0</v>
      </c>
      <c r="AI184" s="76" t="s">
        <v>74</v>
      </c>
      <c r="AJ184" s="67">
        <v>0</v>
      </c>
      <c r="AK184" s="76" t="s">
        <v>74</v>
      </c>
      <c r="AL184" s="76" t="s">
        <v>74</v>
      </c>
      <c r="AM184" s="71">
        <f t="shared" si="12"/>
        <v>0</v>
      </c>
      <c r="AN184" s="71">
        <f>+K184+AC184-AH184</f>
        <v>19642480</v>
      </c>
      <c r="AO184" s="67" t="s">
        <v>66</v>
      </c>
      <c r="AP184" s="71">
        <v>19642480</v>
      </c>
      <c r="AQ184" s="68" t="s">
        <v>94</v>
      </c>
      <c r="AR184" s="70">
        <v>0</v>
      </c>
      <c r="AS184" s="79" t="s">
        <v>74</v>
      </c>
      <c r="AT184" s="135">
        <v>0</v>
      </c>
      <c r="AU184" s="82">
        <f t="shared" si="13"/>
        <v>19642480</v>
      </c>
      <c r="AV184" s="83">
        <f t="shared" si="14"/>
        <v>0</v>
      </c>
      <c r="AW184" s="79" t="s">
        <v>74</v>
      </c>
      <c r="AX184" s="67" t="s">
        <v>95</v>
      </c>
      <c r="AY184" s="88" t="s">
        <v>5119</v>
      </c>
      <c r="AZ184" s="68" t="s">
        <v>66</v>
      </c>
      <c r="BA184" s="68" t="s">
        <v>239</v>
      </c>
    </row>
    <row r="185" spans="2:53" x14ac:dyDescent="0.25">
      <c r="B185" s="68">
        <v>2024</v>
      </c>
      <c r="C185" s="68">
        <v>891780111</v>
      </c>
      <c r="D185" s="69" t="s">
        <v>64</v>
      </c>
      <c r="E185" s="74" t="s">
        <v>5118</v>
      </c>
      <c r="F185" s="70" t="s">
        <v>5117</v>
      </c>
      <c r="G185" s="67">
        <v>0</v>
      </c>
      <c r="H185" s="67" t="s">
        <v>72</v>
      </c>
      <c r="I185" s="68" t="s">
        <v>65</v>
      </c>
      <c r="J185" s="74" t="s">
        <v>5116</v>
      </c>
      <c r="K185" s="70">
        <v>7459200</v>
      </c>
      <c r="L185" s="68" t="s">
        <v>67</v>
      </c>
      <c r="M185" s="88" t="s">
        <v>5007</v>
      </c>
      <c r="N185" s="73" t="s">
        <v>5006</v>
      </c>
      <c r="O185" s="75">
        <v>2252</v>
      </c>
      <c r="P185" s="78">
        <v>45560</v>
      </c>
      <c r="Q185" s="70">
        <v>27835443</v>
      </c>
      <c r="R185" s="78">
        <v>45561</v>
      </c>
      <c r="S185" s="70">
        <v>7459200</v>
      </c>
      <c r="T185" s="67" t="s">
        <v>66</v>
      </c>
      <c r="U185" s="75">
        <v>72175282</v>
      </c>
      <c r="V185" s="88" t="s">
        <v>4905</v>
      </c>
      <c r="W185" s="250">
        <v>45561</v>
      </c>
      <c r="X185" s="78">
        <v>45561</v>
      </c>
      <c r="Y185" s="78" t="s">
        <v>74</v>
      </c>
      <c r="Z185" s="78">
        <v>45587</v>
      </c>
      <c r="AA185" s="71">
        <f t="shared" si="10"/>
        <v>26</v>
      </c>
      <c r="AB185" s="70">
        <v>0</v>
      </c>
      <c r="AC185" s="70">
        <v>0</v>
      </c>
      <c r="AD185" s="70">
        <v>0</v>
      </c>
      <c r="AE185" s="76" t="s">
        <v>74</v>
      </c>
      <c r="AF185" s="71">
        <f t="shared" si="11"/>
        <v>0</v>
      </c>
      <c r="AG185" s="70">
        <v>0</v>
      </c>
      <c r="AH185" s="70">
        <v>0</v>
      </c>
      <c r="AI185" s="76" t="s">
        <v>74</v>
      </c>
      <c r="AJ185" s="67">
        <v>0</v>
      </c>
      <c r="AK185" s="76" t="s">
        <v>74</v>
      </c>
      <c r="AL185" s="76" t="s">
        <v>74</v>
      </c>
      <c r="AM185" s="71">
        <f t="shared" si="12"/>
        <v>0</v>
      </c>
      <c r="AN185" s="71">
        <f>+K185+AC185-AH185</f>
        <v>7459200</v>
      </c>
      <c r="AO185" s="67" t="s">
        <v>66</v>
      </c>
      <c r="AP185" s="71">
        <v>7459200</v>
      </c>
      <c r="AQ185" s="68" t="s">
        <v>94</v>
      </c>
      <c r="AR185" s="70">
        <v>0</v>
      </c>
      <c r="AS185" s="79" t="s">
        <v>74</v>
      </c>
      <c r="AT185" s="135">
        <v>0</v>
      </c>
      <c r="AU185" s="82">
        <f t="shared" si="13"/>
        <v>7459200</v>
      </c>
      <c r="AV185" s="83">
        <f t="shared" si="14"/>
        <v>0</v>
      </c>
      <c r="AW185" s="79" t="s">
        <v>74</v>
      </c>
      <c r="AX185" s="67" t="s">
        <v>95</v>
      </c>
      <c r="AY185" s="88" t="s">
        <v>5115</v>
      </c>
      <c r="AZ185" s="68" t="s">
        <v>66</v>
      </c>
      <c r="BA185" s="68" t="s">
        <v>239</v>
      </c>
    </row>
    <row r="186" spans="2:53" x14ac:dyDescent="0.25">
      <c r="B186" s="68">
        <v>2024</v>
      </c>
      <c r="C186" s="68">
        <v>891780111</v>
      </c>
      <c r="D186" s="69" t="s">
        <v>64</v>
      </c>
      <c r="E186" s="74" t="s">
        <v>5114</v>
      </c>
      <c r="F186" s="70" t="s">
        <v>5113</v>
      </c>
      <c r="G186" s="67">
        <v>0</v>
      </c>
      <c r="H186" s="67" t="s">
        <v>72</v>
      </c>
      <c r="I186" s="68" t="s">
        <v>65</v>
      </c>
      <c r="J186" s="74" t="s">
        <v>5112</v>
      </c>
      <c r="K186" s="70">
        <v>4800000</v>
      </c>
      <c r="L186" s="68" t="s">
        <v>67</v>
      </c>
      <c r="M186" s="88" t="s">
        <v>5002</v>
      </c>
      <c r="N186" s="73" t="s">
        <v>5001</v>
      </c>
      <c r="O186" s="75">
        <v>2252</v>
      </c>
      <c r="P186" s="78">
        <v>45560</v>
      </c>
      <c r="Q186" s="70">
        <v>27835443</v>
      </c>
      <c r="R186" s="78">
        <v>45561</v>
      </c>
      <c r="S186" s="70">
        <v>4800000</v>
      </c>
      <c r="T186" s="67" t="s">
        <v>66</v>
      </c>
      <c r="U186" s="75">
        <v>72175282</v>
      </c>
      <c r="V186" s="88" t="s">
        <v>4905</v>
      </c>
      <c r="W186" s="250">
        <v>45561</v>
      </c>
      <c r="X186" s="78">
        <v>45561</v>
      </c>
      <c r="Y186" s="78" t="s">
        <v>74</v>
      </c>
      <c r="Z186" s="78">
        <v>45587</v>
      </c>
      <c r="AA186" s="71">
        <f t="shared" si="10"/>
        <v>26</v>
      </c>
      <c r="AB186" s="70">
        <v>1</v>
      </c>
      <c r="AC186" s="70">
        <v>2400000</v>
      </c>
      <c r="AD186" s="70">
        <v>0</v>
      </c>
      <c r="AE186" s="76" t="s">
        <v>74</v>
      </c>
      <c r="AF186" s="71">
        <f t="shared" si="11"/>
        <v>0</v>
      </c>
      <c r="AG186" s="70">
        <v>0</v>
      </c>
      <c r="AH186" s="70">
        <v>0</v>
      </c>
      <c r="AI186" s="76" t="s">
        <v>74</v>
      </c>
      <c r="AJ186" s="67">
        <v>0</v>
      </c>
      <c r="AK186" s="76" t="s">
        <v>74</v>
      </c>
      <c r="AL186" s="76" t="s">
        <v>74</v>
      </c>
      <c r="AM186" s="71">
        <f t="shared" si="12"/>
        <v>0</v>
      </c>
      <c r="AN186" s="71">
        <f>+K186+AC186-AH186</f>
        <v>7200000</v>
      </c>
      <c r="AO186" s="67" t="s">
        <v>66</v>
      </c>
      <c r="AP186" s="71">
        <v>4800000</v>
      </c>
      <c r="AQ186" s="68" t="s">
        <v>94</v>
      </c>
      <c r="AR186" s="70">
        <v>0</v>
      </c>
      <c r="AS186" s="79" t="s">
        <v>74</v>
      </c>
      <c r="AT186" s="135">
        <v>0</v>
      </c>
      <c r="AU186" s="82">
        <f t="shared" si="13"/>
        <v>7200000</v>
      </c>
      <c r="AV186" s="83">
        <f t="shared" si="14"/>
        <v>0</v>
      </c>
      <c r="AW186" s="79" t="s">
        <v>74</v>
      </c>
      <c r="AX186" s="67" t="s">
        <v>95</v>
      </c>
      <c r="AY186" s="88" t="s">
        <v>5111</v>
      </c>
      <c r="AZ186" s="68" t="s">
        <v>66</v>
      </c>
      <c r="BA186" s="68" t="s">
        <v>239</v>
      </c>
    </row>
    <row r="187" spans="2:53" x14ac:dyDescent="0.25">
      <c r="B187" s="68">
        <v>2024</v>
      </c>
      <c r="C187" s="68">
        <v>891780111</v>
      </c>
      <c r="D187" s="69" t="s">
        <v>64</v>
      </c>
      <c r="E187" s="74" t="s">
        <v>5110</v>
      </c>
      <c r="F187" s="70" t="s">
        <v>5109</v>
      </c>
      <c r="G187" s="67">
        <v>0</v>
      </c>
      <c r="H187" s="67" t="s">
        <v>72</v>
      </c>
      <c r="I187" s="68" t="s">
        <v>65</v>
      </c>
      <c r="J187" s="74" t="s">
        <v>5108</v>
      </c>
      <c r="K187" s="70">
        <v>13972000</v>
      </c>
      <c r="L187" s="68" t="s">
        <v>67</v>
      </c>
      <c r="M187" s="88" t="s">
        <v>5107</v>
      </c>
      <c r="N187" s="73" t="s">
        <v>5106</v>
      </c>
      <c r="O187" s="75">
        <v>1914</v>
      </c>
      <c r="P187" s="78">
        <v>45525</v>
      </c>
      <c r="Q187" s="70">
        <v>37076884</v>
      </c>
      <c r="R187" s="78">
        <v>45562</v>
      </c>
      <c r="S187" s="70">
        <v>13972000</v>
      </c>
      <c r="T187" s="67" t="s">
        <v>66</v>
      </c>
      <c r="U187" s="75">
        <v>85459497</v>
      </c>
      <c r="V187" s="88" t="s">
        <v>4616</v>
      </c>
      <c r="W187" s="250">
        <v>45562</v>
      </c>
      <c r="X187" s="78">
        <v>45587</v>
      </c>
      <c r="Y187" s="78" t="s">
        <v>74</v>
      </c>
      <c r="Z187" s="78">
        <v>45952</v>
      </c>
      <c r="AA187" s="71">
        <f t="shared" si="10"/>
        <v>365</v>
      </c>
      <c r="AB187" s="70">
        <v>0</v>
      </c>
      <c r="AC187" s="70">
        <v>0</v>
      </c>
      <c r="AD187" s="70">
        <v>0</v>
      </c>
      <c r="AE187" s="76" t="s">
        <v>74</v>
      </c>
      <c r="AF187" s="71">
        <f t="shared" si="11"/>
        <v>0</v>
      </c>
      <c r="AG187" s="70">
        <v>0</v>
      </c>
      <c r="AH187" s="70">
        <v>0</v>
      </c>
      <c r="AI187" s="76" t="s">
        <v>74</v>
      </c>
      <c r="AJ187" s="67">
        <v>0</v>
      </c>
      <c r="AK187" s="76" t="s">
        <v>74</v>
      </c>
      <c r="AL187" s="76" t="s">
        <v>74</v>
      </c>
      <c r="AM187" s="71">
        <f t="shared" si="12"/>
        <v>0</v>
      </c>
      <c r="AN187" s="71">
        <f>+K187+AC187-AH187</f>
        <v>13972000</v>
      </c>
      <c r="AO187" s="67" t="s">
        <v>66</v>
      </c>
      <c r="AP187" s="71">
        <v>13972000</v>
      </c>
      <c r="AQ187" s="68" t="s">
        <v>94</v>
      </c>
      <c r="AR187" s="70">
        <v>0</v>
      </c>
      <c r="AS187" s="79" t="s">
        <v>74</v>
      </c>
      <c r="AT187" s="135">
        <v>0</v>
      </c>
      <c r="AU187" s="82">
        <f t="shared" si="13"/>
        <v>13972000</v>
      </c>
      <c r="AV187" s="83">
        <f t="shared" si="14"/>
        <v>0</v>
      </c>
      <c r="AW187" s="79" t="s">
        <v>74</v>
      </c>
      <c r="AX187" s="67" t="s">
        <v>95</v>
      </c>
      <c r="AY187" s="88" t="s">
        <v>5105</v>
      </c>
      <c r="AZ187" s="68" t="s">
        <v>66</v>
      </c>
      <c r="BA187" s="68" t="s">
        <v>239</v>
      </c>
    </row>
    <row r="188" spans="2:53" x14ac:dyDescent="0.25">
      <c r="B188" s="68">
        <v>2024</v>
      </c>
      <c r="C188" s="68">
        <v>891780111</v>
      </c>
      <c r="D188" s="69" t="s">
        <v>64</v>
      </c>
      <c r="E188" s="74" t="s">
        <v>5104</v>
      </c>
      <c r="F188" s="70" t="s">
        <v>5103</v>
      </c>
      <c r="G188" s="67">
        <v>0</v>
      </c>
      <c r="H188" s="67" t="s">
        <v>72</v>
      </c>
      <c r="I188" s="68" t="s">
        <v>65</v>
      </c>
      <c r="J188" s="74" t="s">
        <v>5102</v>
      </c>
      <c r="K188" s="70">
        <v>7735000</v>
      </c>
      <c r="L188" s="68" t="s">
        <v>67</v>
      </c>
      <c r="M188" s="88" t="s">
        <v>5101</v>
      </c>
      <c r="N188" s="73" t="s">
        <v>4996</v>
      </c>
      <c r="O188" s="75">
        <v>2252</v>
      </c>
      <c r="P188" s="78">
        <v>45560</v>
      </c>
      <c r="Q188" s="70">
        <v>27835443</v>
      </c>
      <c r="R188" s="78">
        <v>45562</v>
      </c>
      <c r="S188" s="70">
        <v>7735000</v>
      </c>
      <c r="T188" s="67" t="s">
        <v>66</v>
      </c>
      <c r="U188" s="75">
        <v>72175282</v>
      </c>
      <c r="V188" s="88" t="s">
        <v>4905</v>
      </c>
      <c r="W188" s="250">
        <v>45562</v>
      </c>
      <c r="X188" s="78">
        <v>45562</v>
      </c>
      <c r="Y188" s="78" t="s">
        <v>74</v>
      </c>
      <c r="Z188" s="78">
        <v>45565</v>
      </c>
      <c r="AA188" s="71">
        <f t="shared" si="10"/>
        <v>3</v>
      </c>
      <c r="AB188" s="70">
        <v>0</v>
      </c>
      <c r="AC188" s="70">
        <v>0</v>
      </c>
      <c r="AD188" s="70">
        <v>0</v>
      </c>
      <c r="AE188" s="76" t="s">
        <v>74</v>
      </c>
      <c r="AF188" s="71">
        <f t="shared" si="11"/>
        <v>0</v>
      </c>
      <c r="AG188" s="70">
        <v>0</v>
      </c>
      <c r="AH188" s="70">
        <v>0</v>
      </c>
      <c r="AI188" s="76" t="s">
        <v>74</v>
      </c>
      <c r="AJ188" s="67">
        <v>0</v>
      </c>
      <c r="AK188" s="76" t="s">
        <v>74</v>
      </c>
      <c r="AL188" s="76" t="s">
        <v>74</v>
      </c>
      <c r="AM188" s="71">
        <f t="shared" si="12"/>
        <v>0</v>
      </c>
      <c r="AN188" s="71">
        <f>+K188+AC188-AH188</f>
        <v>7735000</v>
      </c>
      <c r="AO188" s="67" t="s">
        <v>66</v>
      </c>
      <c r="AP188" s="71">
        <v>7735000</v>
      </c>
      <c r="AQ188" s="68" t="s">
        <v>94</v>
      </c>
      <c r="AR188" s="70">
        <v>0</v>
      </c>
      <c r="AS188" s="79" t="s">
        <v>74</v>
      </c>
      <c r="AT188" s="135">
        <v>0</v>
      </c>
      <c r="AU188" s="82">
        <f t="shared" si="13"/>
        <v>7735000</v>
      </c>
      <c r="AV188" s="83">
        <f t="shared" si="14"/>
        <v>0</v>
      </c>
      <c r="AW188" s="79" t="s">
        <v>74</v>
      </c>
      <c r="AX188" s="67" t="s">
        <v>95</v>
      </c>
      <c r="AY188" s="88" t="s">
        <v>5100</v>
      </c>
      <c r="AZ188" s="68" t="s">
        <v>66</v>
      </c>
      <c r="BA188" s="68" t="s">
        <v>239</v>
      </c>
    </row>
    <row r="189" spans="2:53" x14ac:dyDescent="0.25">
      <c r="B189" s="68">
        <v>2024</v>
      </c>
      <c r="C189" s="68">
        <v>891780111</v>
      </c>
      <c r="D189" s="69" t="s">
        <v>64</v>
      </c>
      <c r="E189" s="74" t="s">
        <v>5099</v>
      </c>
      <c r="F189" s="70" t="s">
        <v>5098</v>
      </c>
      <c r="G189" s="67">
        <v>0</v>
      </c>
      <c r="H189" s="67" t="s">
        <v>72</v>
      </c>
      <c r="I189" s="68" t="s">
        <v>65</v>
      </c>
      <c r="J189" s="74" t="s">
        <v>5097</v>
      </c>
      <c r="K189" s="70">
        <v>6902000</v>
      </c>
      <c r="L189" s="68" t="s">
        <v>67</v>
      </c>
      <c r="M189" s="88" t="s">
        <v>5012</v>
      </c>
      <c r="N189" s="73" t="s">
        <v>5011</v>
      </c>
      <c r="O189" s="75">
        <v>2252</v>
      </c>
      <c r="P189" s="78">
        <v>45560</v>
      </c>
      <c r="Q189" s="70">
        <v>27835443</v>
      </c>
      <c r="R189" s="78">
        <v>45562</v>
      </c>
      <c r="S189" s="70">
        <v>6902000</v>
      </c>
      <c r="T189" s="67" t="s">
        <v>66</v>
      </c>
      <c r="U189" s="75">
        <v>72175282</v>
      </c>
      <c r="V189" s="88" t="s">
        <v>4905</v>
      </c>
      <c r="W189" s="250">
        <v>45562</v>
      </c>
      <c r="X189" s="78">
        <v>45562</v>
      </c>
      <c r="Y189" s="78" t="s">
        <v>74</v>
      </c>
      <c r="Z189" s="78">
        <v>45587</v>
      </c>
      <c r="AA189" s="71">
        <f t="shared" si="10"/>
        <v>25</v>
      </c>
      <c r="AB189" s="70">
        <v>0</v>
      </c>
      <c r="AC189" s="70">
        <v>0</v>
      </c>
      <c r="AD189" s="70">
        <v>0</v>
      </c>
      <c r="AE189" s="76" t="s">
        <v>74</v>
      </c>
      <c r="AF189" s="71">
        <f t="shared" si="11"/>
        <v>0</v>
      </c>
      <c r="AG189" s="70">
        <v>0</v>
      </c>
      <c r="AH189" s="70">
        <v>0</v>
      </c>
      <c r="AI189" s="76" t="s">
        <v>74</v>
      </c>
      <c r="AJ189" s="67">
        <v>0</v>
      </c>
      <c r="AK189" s="76" t="s">
        <v>74</v>
      </c>
      <c r="AL189" s="76" t="s">
        <v>74</v>
      </c>
      <c r="AM189" s="71">
        <f t="shared" si="12"/>
        <v>0</v>
      </c>
      <c r="AN189" s="71">
        <f>+K189+AC189-AH189</f>
        <v>6902000</v>
      </c>
      <c r="AO189" s="67" t="s">
        <v>66</v>
      </c>
      <c r="AP189" s="71">
        <v>6902000</v>
      </c>
      <c r="AQ189" s="68" t="s">
        <v>94</v>
      </c>
      <c r="AR189" s="70">
        <v>0</v>
      </c>
      <c r="AS189" s="79" t="s">
        <v>74</v>
      </c>
      <c r="AT189" s="135">
        <v>0</v>
      </c>
      <c r="AU189" s="82">
        <f t="shared" si="13"/>
        <v>6902000</v>
      </c>
      <c r="AV189" s="83">
        <f t="shared" si="14"/>
        <v>0</v>
      </c>
      <c r="AW189" s="79" t="s">
        <v>74</v>
      </c>
      <c r="AX189" s="67" t="s">
        <v>95</v>
      </c>
      <c r="AY189" s="88" t="s">
        <v>5096</v>
      </c>
      <c r="AZ189" s="68" t="s">
        <v>66</v>
      </c>
      <c r="BA189" s="68" t="s">
        <v>239</v>
      </c>
    </row>
    <row r="190" spans="2:53" x14ac:dyDescent="0.25">
      <c r="B190" s="68">
        <v>2024</v>
      </c>
      <c r="C190" s="68">
        <v>891780111</v>
      </c>
      <c r="D190" s="69" t="s">
        <v>64</v>
      </c>
      <c r="E190" s="74" t="s">
        <v>5095</v>
      </c>
      <c r="F190" s="70" t="s">
        <v>14608</v>
      </c>
      <c r="G190" s="67">
        <v>0</v>
      </c>
      <c r="H190" s="67" t="s">
        <v>72</v>
      </c>
      <c r="I190" s="68" t="s">
        <v>723</v>
      </c>
      <c r="J190" s="74" t="s">
        <v>5094</v>
      </c>
      <c r="K190" s="70">
        <v>73855357</v>
      </c>
      <c r="L190" s="68" t="s">
        <v>67</v>
      </c>
      <c r="M190" s="88" t="s">
        <v>5093</v>
      </c>
      <c r="N190" s="73" t="s">
        <v>5092</v>
      </c>
      <c r="O190" s="75">
        <v>2291</v>
      </c>
      <c r="P190" s="78">
        <v>45565</v>
      </c>
      <c r="Q190" s="70">
        <v>73855357</v>
      </c>
      <c r="R190" s="78">
        <v>45566</v>
      </c>
      <c r="S190" s="70">
        <v>73855357</v>
      </c>
      <c r="T190" s="67" t="s">
        <v>1486</v>
      </c>
      <c r="U190" s="75">
        <v>85152695</v>
      </c>
      <c r="V190" s="88" t="s">
        <v>4398</v>
      </c>
      <c r="W190" s="250">
        <v>45566</v>
      </c>
      <c r="X190" s="78">
        <v>45567</v>
      </c>
      <c r="Y190" s="78">
        <v>45567</v>
      </c>
      <c r="Z190" s="78">
        <v>45569</v>
      </c>
      <c r="AA190" s="71">
        <f t="shared" si="10"/>
        <v>2</v>
      </c>
      <c r="AB190" s="70">
        <v>0</v>
      </c>
      <c r="AC190" s="70">
        <v>0</v>
      </c>
      <c r="AD190" s="70">
        <v>0</v>
      </c>
      <c r="AE190" s="76" t="s">
        <v>74</v>
      </c>
      <c r="AF190" s="71">
        <f t="shared" si="11"/>
        <v>0</v>
      </c>
      <c r="AG190" s="70">
        <v>0</v>
      </c>
      <c r="AH190" s="70">
        <v>0</v>
      </c>
      <c r="AI190" s="76" t="s">
        <v>74</v>
      </c>
      <c r="AJ190" s="67">
        <v>0</v>
      </c>
      <c r="AK190" s="76" t="s">
        <v>74</v>
      </c>
      <c r="AL190" s="76" t="s">
        <v>74</v>
      </c>
      <c r="AM190" s="71">
        <f t="shared" si="12"/>
        <v>0</v>
      </c>
      <c r="AN190" s="71">
        <f>+K190+AC190-AH190</f>
        <v>73855357</v>
      </c>
      <c r="AO190" s="67" t="s">
        <v>66</v>
      </c>
      <c r="AP190" s="71">
        <v>73855357</v>
      </c>
      <c r="AQ190" s="68" t="s">
        <v>4990</v>
      </c>
      <c r="AR190" s="70">
        <v>0</v>
      </c>
      <c r="AS190" s="79" t="s">
        <v>74</v>
      </c>
      <c r="AT190" s="135">
        <v>0</v>
      </c>
      <c r="AU190" s="82">
        <f t="shared" si="13"/>
        <v>73855357</v>
      </c>
      <c r="AV190" s="83">
        <f t="shared" si="14"/>
        <v>0</v>
      </c>
      <c r="AW190" s="79" t="s">
        <v>74</v>
      </c>
      <c r="AX190" s="67" t="s">
        <v>95</v>
      </c>
      <c r="AY190" s="88" t="s">
        <v>5091</v>
      </c>
      <c r="AZ190" s="68" t="s">
        <v>66</v>
      </c>
      <c r="BA190" s="68" t="s">
        <v>239</v>
      </c>
    </row>
    <row r="191" spans="2:53" x14ac:dyDescent="0.25">
      <c r="B191" s="68">
        <v>2024</v>
      </c>
      <c r="C191" s="68">
        <v>891780111</v>
      </c>
      <c r="D191" s="69" t="s">
        <v>64</v>
      </c>
      <c r="E191" s="74" t="s">
        <v>5090</v>
      </c>
      <c r="F191" s="70" t="s">
        <v>14609</v>
      </c>
      <c r="G191" s="67">
        <v>0</v>
      </c>
      <c r="H191" s="67" t="s">
        <v>72</v>
      </c>
      <c r="I191" s="68" t="s">
        <v>65</v>
      </c>
      <c r="J191" s="74" t="s">
        <v>5089</v>
      </c>
      <c r="K191" s="70">
        <v>15900000</v>
      </c>
      <c r="L191" s="68" t="s">
        <v>67</v>
      </c>
      <c r="M191" s="88" t="s">
        <v>5088</v>
      </c>
      <c r="N191" s="73" t="s">
        <v>5087</v>
      </c>
      <c r="O191" s="75">
        <v>2031</v>
      </c>
      <c r="P191" s="78">
        <v>45538</v>
      </c>
      <c r="Q191" s="70">
        <v>15900000</v>
      </c>
      <c r="R191" s="78">
        <v>45569</v>
      </c>
      <c r="S191" s="70">
        <v>15900000</v>
      </c>
      <c r="T191" s="67" t="s">
        <v>1486</v>
      </c>
      <c r="U191" s="75">
        <v>7633815</v>
      </c>
      <c r="V191" s="88" t="s">
        <v>4500</v>
      </c>
      <c r="W191" s="250">
        <v>45569</v>
      </c>
      <c r="X191" s="78">
        <v>45593</v>
      </c>
      <c r="Y191" s="78">
        <v>45582</v>
      </c>
      <c r="Z191" s="78">
        <v>45597</v>
      </c>
      <c r="AA191" s="71">
        <f t="shared" si="10"/>
        <v>15</v>
      </c>
      <c r="AB191" s="70">
        <v>0</v>
      </c>
      <c r="AC191" s="70">
        <v>0</v>
      </c>
      <c r="AD191" s="70">
        <v>0</v>
      </c>
      <c r="AE191" s="76" t="s">
        <v>74</v>
      </c>
      <c r="AF191" s="71">
        <f t="shared" si="11"/>
        <v>0</v>
      </c>
      <c r="AG191" s="70">
        <v>0</v>
      </c>
      <c r="AH191" s="70">
        <v>0</v>
      </c>
      <c r="AI191" s="76" t="s">
        <v>74</v>
      </c>
      <c r="AJ191" s="67">
        <v>0</v>
      </c>
      <c r="AK191" s="76" t="s">
        <v>74</v>
      </c>
      <c r="AL191" s="76" t="s">
        <v>74</v>
      </c>
      <c r="AM191" s="71">
        <f t="shared" si="12"/>
        <v>0</v>
      </c>
      <c r="AN191" s="71">
        <f>+K191+AC191-AH191</f>
        <v>15900000</v>
      </c>
      <c r="AO191" s="67" t="s">
        <v>66</v>
      </c>
      <c r="AP191" s="71">
        <v>15900000</v>
      </c>
      <c r="AQ191" s="68" t="s">
        <v>4990</v>
      </c>
      <c r="AR191" s="70">
        <v>0</v>
      </c>
      <c r="AS191" s="79" t="s">
        <v>74</v>
      </c>
      <c r="AT191" s="135">
        <v>0</v>
      </c>
      <c r="AU191" s="82">
        <f t="shared" si="13"/>
        <v>15900000</v>
      </c>
      <c r="AV191" s="83">
        <f t="shared" si="14"/>
        <v>0</v>
      </c>
      <c r="AW191" s="79" t="s">
        <v>74</v>
      </c>
      <c r="AX191" s="67" t="s">
        <v>95</v>
      </c>
      <c r="AY191" s="88" t="s">
        <v>5086</v>
      </c>
      <c r="AZ191" s="68" t="s">
        <v>66</v>
      </c>
      <c r="BA191" s="68" t="s">
        <v>239</v>
      </c>
    </row>
    <row r="192" spans="2:53" x14ac:dyDescent="0.25">
      <c r="B192" s="68">
        <v>2024</v>
      </c>
      <c r="C192" s="68">
        <v>891780111</v>
      </c>
      <c r="D192" s="69" t="s">
        <v>64</v>
      </c>
      <c r="E192" s="74" t="s">
        <v>5085</v>
      </c>
      <c r="F192" s="70" t="s">
        <v>14610</v>
      </c>
      <c r="G192" s="67">
        <v>0</v>
      </c>
      <c r="H192" s="67" t="s">
        <v>72</v>
      </c>
      <c r="I192" s="68" t="s">
        <v>65</v>
      </c>
      <c r="J192" s="74" t="s">
        <v>5084</v>
      </c>
      <c r="K192" s="70">
        <v>81000000</v>
      </c>
      <c r="L192" s="68" t="s">
        <v>67</v>
      </c>
      <c r="M192" s="88" t="s">
        <v>5083</v>
      </c>
      <c r="N192" s="73" t="s">
        <v>5082</v>
      </c>
      <c r="O192" s="75">
        <v>2102</v>
      </c>
      <c r="P192" s="78">
        <v>45545</v>
      </c>
      <c r="Q192" s="70">
        <v>81000000</v>
      </c>
      <c r="R192" s="78">
        <v>45573</v>
      </c>
      <c r="S192" s="70">
        <v>81000000</v>
      </c>
      <c r="T192" s="67" t="s">
        <v>1486</v>
      </c>
      <c r="U192" s="75">
        <v>36665858</v>
      </c>
      <c r="V192" s="88" t="s">
        <v>4422</v>
      </c>
      <c r="W192" s="250">
        <v>45573</v>
      </c>
      <c r="X192" s="78">
        <v>45582</v>
      </c>
      <c r="Y192" s="78">
        <v>45581</v>
      </c>
      <c r="Z192" s="78">
        <v>45657</v>
      </c>
      <c r="AA192" s="71">
        <f t="shared" si="10"/>
        <v>76</v>
      </c>
      <c r="AB192" s="70">
        <v>0</v>
      </c>
      <c r="AC192" s="70">
        <v>0</v>
      </c>
      <c r="AD192" s="70">
        <v>0</v>
      </c>
      <c r="AE192" s="76" t="s">
        <v>74</v>
      </c>
      <c r="AF192" s="71">
        <f t="shared" si="11"/>
        <v>0</v>
      </c>
      <c r="AG192" s="70">
        <v>0</v>
      </c>
      <c r="AH192" s="70">
        <v>0</v>
      </c>
      <c r="AI192" s="76" t="s">
        <v>74</v>
      </c>
      <c r="AJ192" s="67">
        <v>0</v>
      </c>
      <c r="AK192" s="76" t="s">
        <v>74</v>
      </c>
      <c r="AL192" s="76" t="s">
        <v>74</v>
      </c>
      <c r="AM192" s="71">
        <f t="shared" si="12"/>
        <v>0</v>
      </c>
      <c r="AN192" s="71">
        <f>+K192+AC192-AH192</f>
        <v>81000000</v>
      </c>
      <c r="AO192" s="67" t="s">
        <v>66</v>
      </c>
      <c r="AP192" s="71">
        <v>81000000</v>
      </c>
      <c r="AQ192" s="68" t="s">
        <v>4990</v>
      </c>
      <c r="AR192" s="70">
        <v>0</v>
      </c>
      <c r="AS192" s="79" t="s">
        <v>74</v>
      </c>
      <c r="AT192" s="135">
        <v>0</v>
      </c>
      <c r="AU192" s="82">
        <f t="shared" si="13"/>
        <v>81000000</v>
      </c>
      <c r="AV192" s="83">
        <f t="shared" si="14"/>
        <v>0</v>
      </c>
      <c r="AW192" s="79" t="s">
        <v>74</v>
      </c>
      <c r="AX192" s="67" t="s">
        <v>95</v>
      </c>
      <c r="AY192" s="88" t="s">
        <v>5081</v>
      </c>
      <c r="AZ192" s="68" t="s">
        <v>66</v>
      </c>
      <c r="BA192" s="68" t="s">
        <v>239</v>
      </c>
    </row>
    <row r="193" spans="2:53" x14ac:dyDescent="0.25">
      <c r="B193" s="68">
        <v>2024</v>
      </c>
      <c r="C193" s="68">
        <v>891780111</v>
      </c>
      <c r="D193" s="69" t="s">
        <v>64</v>
      </c>
      <c r="E193" s="74" t="s">
        <v>5080</v>
      </c>
      <c r="F193" s="70" t="s">
        <v>14611</v>
      </c>
      <c r="G193" s="67">
        <v>0</v>
      </c>
      <c r="H193" s="67" t="s">
        <v>72</v>
      </c>
      <c r="I193" s="68" t="s">
        <v>65</v>
      </c>
      <c r="J193" s="74" t="s">
        <v>5079</v>
      </c>
      <c r="K193" s="70">
        <v>17655000</v>
      </c>
      <c r="L193" s="68" t="s">
        <v>67</v>
      </c>
      <c r="M193" s="88" t="s">
        <v>5078</v>
      </c>
      <c r="N193" s="73" t="s">
        <v>5077</v>
      </c>
      <c r="O193" s="75">
        <v>2296</v>
      </c>
      <c r="P193" s="78">
        <v>45566</v>
      </c>
      <c r="Q193" s="70">
        <v>17655000</v>
      </c>
      <c r="R193" s="78">
        <v>45573</v>
      </c>
      <c r="S193" s="70">
        <v>17655000</v>
      </c>
      <c r="T193" s="67" t="s">
        <v>1486</v>
      </c>
      <c r="U193" s="75">
        <v>85465146</v>
      </c>
      <c r="V193" s="88" t="s">
        <v>4340</v>
      </c>
      <c r="W193" s="250">
        <v>45573</v>
      </c>
      <c r="X193" s="78" t="s">
        <v>74</v>
      </c>
      <c r="Y193" s="78">
        <v>45590</v>
      </c>
      <c r="Z193" s="78" t="s">
        <v>74</v>
      </c>
      <c r="AA193" s="71" t="e">
        <f t="shared" si="10"/>
        <v>#VALUE!</v>
      </c>
      <c r="AB193" s="70">
        <v>0</v>
      </c>
      <c r="AC193" s="70">
        <v>0</v>
      </c>
      <c r="AD193" s="70">
        <v>0</v>
      </c>
      <c r="AE193" s="76" t="s">
        <v>74</v>
      </c>
      <c r="AF193" s="71">
        <f t="shared" si="11"/>
        <v>0</v>
      </c>
      <c r="AG193" s="70">
        <v>0</v>
      </c>
      <c r="AH193" s="70">
        <v>0</v>
      </c>
      <c r="AI193" s="76" t="s">
        <v>74</v>
      </c>
      <c r="AJ193" s="67">
        <v>0</v>
      </c>
      <c r="AK193" s="76" t="s">
        <v>74</v>
      </c>
      <c r="AL193" s="76" t="s">
        <v>74</v>
      </c>
      <c r="AM193" s="71">
        <f t="shared" si="12"/>
        <v>0</v>
      </c>
      <c r="AN193" s="71">
        <f>+K193+AC193-AH193</f>
        <v>17655000</v>
      </c>
      <c r="AO193" s="67" t="s">
        <v>66</v>
      </c>
      <c r="AP193" s="71">
        <v>17655000</v>
      </c>
      <c r="AQ193" s="68" t="s">
        <v>1486</v>
      </c>
      <c r="AR193" s="70">
        <v>8827500</v>
      </c>
      <c r="AS193" s="79" t="s">
        <v>74</v>
      </c>
      <c r="AT193" s="135">
        <v>0</v>
      </c>
      <c r="AU193" s="82">
        <f t="shared" si="13"/>
        <v>17655000</v>
      </c>
      <c r="AV193" s="83">
        <f t="shared" si="14"/>
        <v>0</v>
      </c>
      <c r="AW193" s="79" t="s">
        <v>74</v>
      </c>
      <c r="AX193" s="67" t="s">
        <v>95</v>
      </c>
      <c r="AY193" s="88" t="s">
        <v>5076</v>
      </c>
      <c r="AZ193" s="68" t="s">
        <v>66</v>
      </c>
      <c r="BA193" s="68" t="s">
        <v>239</v>
      </c>
    </row>
    <row r="194" spans="2:53" x14ac:dyDescent="0.25">
      <c r="B194" s="68">
        <v>2024</v>
      </c>
      <c r="C194" s="68">
        <v>891780111</v>
      </c>
      <c r="D194" s="69" t="s">
        <v>64</v>
      </c>
      <c r="E194" s="74" t="s">
        <v>5075</v>
      </c>
      <c r="F194" s="70" t="s">
        <v>14612</v>
      </c>
      <c r="G194" s="67">
        <v>0</v>
      </c>
      <c r="H194" s="67" t="s">
        <v>72</v>
      </c>
      <c r="I194" s="68" t="s">
        <v>65</v>
      </c>
      <c r="J194" s="74" t="s">
        <v>5074</v>
      </c>
      <c r="K194" s="70">
        <v>100000000</v>
      </c>
      <c r="L194" s="68" t="s">
        <v>67</v>
      </c>
      <c r="M194" s="88" t="s">
        <v>4544</v>
      </c>
      <c r="N194" s="73" t="s">
        <v>1922</v>
      </c>
      <c r="O194" s="75">
        <v>2230</v>
      </c>
      <c r="P194" s="78">
        <v>45559</v>
      </c>
      <c r="Q194" s="70">
        <v>100000000</v>
      </c>
      <c r="R194" s="78">
        <v>45573</v>
      </c>
      <c r="S194" s="70">
        <v>100000000</v>
      </c>
      <c r="T194" s="67" t="s">
        <v>1486</v>
      </c>
      <c r="U194" s="75">
        <v>85467461</v>
      </c>
      <c r="V194" s="88" t="s">
        <v>4379</v>
      </c>
      <c r="W194" s="250">
        <v>45573</v>
      </c>
      <c r="X194" s="78">
        <v>45573</v>
      </c>
      <c r="Y194" s="78">
        <v>45573</v>
      </c>
      <c r="Z194" s="78">
        <v>45665</v>
      </c>
      <c r="AA194" s="71">
        <f t="shared" si="10"/>
        <v>92</v>
      </c>
      <c r="AB194" s="70">
        <v>0</v>
      </c>
      <c r="AC194" s="70">
        <v>0</v>
      </c>
      <c r="AD194" s="70">
        <v>0</v>
      </c>
      <c r="AE194" s="76" t="s">
        <v>74</v>
      </c>
      <c r="AF194" s="71">
        <f t="shared" si="11"/>
        <v>0</v>
      </c>
      <c r="AG194" s="70">
        <v>0</v>
      </c>
      <c r="AH194" s="70">
        <v>0</v>
      </c>
      <c r="AI194" s="76" t="s">
        <v>74</v>
      </c>
      <c r="AJ194" s="67">
        <v>0</v>
      </c>
      <c r="AK194" s="76" t="s">
        <v>74</v>
      </c>
      <c r="AL194" s="76" t="s">
        <v>74</v>
      </c>
      <c r="AM194" s="71">
        <f t="shared" si="12"/>
        <v>0</v>
      </c>
      <c r="AN194" s="71">
        <f>+K194+AC194-AH194</f>
        <v>100000000</v>
      </c>
      <c r="AO194" s="67" t="s">
        <v>66</v>
      </c>
      <c r="AP194" s="71">
        <v>100000000</v>
      </c>
      <c r="AQ194" s="68" t="s">
        <v>4990</v>
      </c>
      <c r="AR194" s="70">
        <v>0</v>
      </c>
      <c r="AS194" s="79" t="s">
        <v>74</v>
      </c>
      <c r="AT194" s="135">
        <v>0</v>
      </c>
      <c r="AU194" s="82">
        <f t="shared" si="13"/>
        <v>100000000</v>
      </c>
      <c r="AV194" s="83">
        <f t="shared" si="14"/>
        <v>0</v>
      </c>
      <c r="AW194" s="79" t="s">
        <v>74</v>
      </c>
      <c r="AX194" s="67" t="s">
        <v>95</v>
      </c>
      <c r="AY194" s="88" t="s">
        <v>5073</v>
      </c>
      <c r="AZ194" s="68" t="s">
        <v>66</v>
      </c>
      <c r="BA194" s="68" t="s">
        <v>239</v>
      </c>
    </row>
    <row r="195" spans="2:53" x14ac:dyDescent="0.25">
      <c r="B195" s="68">
        <v>2024</v>
      </c>
      <c r="C195" s="68">
        <v>891780111</v>
      </c>
      <c r="D195" s="69" t="s">
        <v>64</v>
      </c>
      <c r="E195" s="74" t="s">
        <v>5072</v>
      </c>
      <c r="F195" s="70" t="s">
        <v>14613</v>
      </c>
      <c r="G195" s="67">
        <v>0</v>
      </c>
      <c r="H195" s="67" t="s">
        <v>72</v>
      </c>
      <c r="I195" s="68" t="s">
        <v>65</v>
      </c>
      <c r="J195" s="74" t="s">
        <v>5071</v>
      </c>
      <c r="K195" s="70">
        <v>45000000</v>
      </c>
      <c r="L195" s="68" t="s">
        <v>67</v>
      </c>
      <c r="M195" s="88" t="s">
        <v>5070</v>
      </c>
      <c r="N195" s="73" t="s">
        <v>5069</v>
      </c>
      <c r="O195" s="75">
        <v>2333</v>
      </c>
      <c r="P195" s="78">
        <v>45569</v>
      </c>
      <c r="Q195" s="70">
        <v>45000000</v>
      </c>
      <c r="R195" s="78">
        <v>45576</v>
      </c>
      <c r="S195" s="70">
        <v>45000000</v>
      </c>
      <c r="T195" s="67" t="s">
        <v>1486</v>
      </c>
      <c r="U195" s="75">
        <v>7633815</v>
      </c>
      <c r="V195" s="88" t="s">
        <v>4500</v>
      </c>
      <c r="W195" s="250">
        <v>45576</v>
      </c>
      <c r="X195" s="78">
        <v>45587</v>
      </c>
      <c r="Y195" s="78">
        <v>45587</v>
      </c>
      <c r="Z195" s="78">
        <v>45593</v>
      </c>
      <c r="AA195" s="71">
        <f t="shared" si="10"/>
        <v>6</v>
      </c>
      <c r="AB195" s="70">
        <v>0</v>
      </c>
      <c r="AC195" s="70">
        <v>0</v>
      </c>
      <c r="AD195" s="70">
        <v>0</v>
      </c>
      <c r="AE195" s="76" t="s">
        <v>74</v>
      </c>
      <c r="AF195" s="71">
        <f t="shared" si="11"/>
        <v>0</v>
      </c>
      <c r="AG195" s="70">
        <v>0</v>
      </c>
      <c r="AH195" s="70">
        <v>0</v>
      </c>
      <c r="AI195" s="76" t="s">
        <v>74</v>
      </c>
      <c r="AJ195" s="67">
        <v>0</v>
      </c>
      <c r="AK195" s="76" t="s">
        <v>74</v>
      </c>
      <c r="AL195" s="76" t="s">
        <v>74</v>
      </c>
      <c r="AM195" s="71">
        <f t="shared" si="12"/>
        <v>0</v>
      </c>
      <c r="AN195" s="71">
        <f>+K195+AC195-AH195</f>
        <v>45000000</v>
      </c>
      <c r="AO195" s="67" t="s">
        <v>66</v>
      </c>
      <c r="AP195" s="71">
        <v>45000000</v>
      </c>
      <c r="AQ195" s="68" t="s">
        <v>4990</v>
      </c>
      <c r="AR195" s="70">
        <v>0</v>
      </c>
      <c r="AS195" s="79" t="s">
        <v>74</v>
      </c>
      <c r="AT195" s="135">
        <v>0</v>
      </c>
      <c r="AU195" s="82">
        <f t="shared" si="13"/>
        <v>45000000</v>
      </c>
      <c r="AV195" s="83">
        <f t="shared" si="14"/>
        <v>0</v>
      </c>
      <c r="AW195" s="79" t="s">
        <v>74</v>
      </c>
      <c r="AX195" s="67" t="s">
        <v>95</v>
      </c>
      <c r="AY195" s="88" t="s">
        <v>5068</v>
      </c>
      <c r="AZ195" s="68" t="s">
        <v>66</v>
      </c>
      <c r="BA195" s="68" t="s">
        <v>239</v>
      </c>
    </row>
    <row r="196" spans="2:53" x14ac:dyDescent="0.25">
      <c r="B196" s="68">
        <v>2024</v>
      </c>
      <c r="C196" s="68">
        <v>891780111</v>
      </c>
      <c r="D196" s="69" t="s">
        <v>64</v>
      </c>
      <c r="E196" s="74" t="s">
        <v>5067</v>
      </c>
      <c r="F196" s="70" t="s">
        <v>14614</v>
      </c>
      <c r="G196" s="67">
        <v>0</v>
      </c>
      <c r="H196" s="67" t="s">
        <v>72</v>
      </c>
      <c r="I196" s="68" t="s">
        <v>65</v>
      </c>
      <c r="J196" s="74" t="s">
        <v>5066</v>
      </c>
      <c r="K196" s="70">
        <v>56356199</v>
      </c>
      <c r="L196" s="68" t="s">
        <v>67</v>
      </c>
      <c r="M196" s="88" t="s">
        <v>5065</v>
      </c>
      <c r="N196" s="73" t="s">
        <v>5064</v>
      </c>
      <c r="O196" s="75">
        <v>2354</v>
      </c>
      <c r="P196" s="78">
        <v>45573</v>
      </c>
      <c r="Q196" s="70">
        <v>56576004</v>
      </c>
      <c r="R196" s="78">
        <v>45576</v>
      </c>
      <c r="S196" s="70">
        <v>56356199</v>
      </c>
      <c r="T196" s="67" t="s">
        <v>1486</v>
      </c>
      <c r="U196" s="75">
        <v>85465146</v>
      </c>
      <c r="V196" s="88" t="s">
        <v>4340</v>
      </c>
      <c r="W196" s="250">
        <v>45576</v>
      </c>
      <c r="X196" s="78">
        <v>45582</v>
      </c>
      <c r="Y196" s="78">
        <v>45582</v>
      </c>
      <c r="Z196" s="78">
        <v>45584</v>
      </c>
      <c r="AA196" s="71">
        <f t="shared" si="10"/>
        <v>2</v>
      </c>
      <c r="AB196" s="70">
        <v>0</v>
      </c>
      <c r="AC196" s="70">
        <v>0</v>
      </c>
      <c r="AD196" s="70">
        <v>0</v>
      </c>
      <c r="AE196" s="76" t="s">
        <v>74</v>
      </c>
      <c r="AF196" s="71">
        <f t="shared" si="11"/>
        <v>0</v>
      </c>
      <c r="AG196" s="70">
        <v>0</v>
      </c>
      <c r="AH196" s="70">
        <v>0</v>
      </c>
      <c r="AI196" s="76" t="s">
        <v>74</v>
      </c>
      <c r="AJ196" s="67">
        <v>0</v>
      </c>
      <c r="AK196" s="76" t="s">
        <v>74</v>
      </c>
      <c r="AL196" s="76" t="s">
        <v>74</v>
      </c>
      <c r="AM196" s="71">
        <f t="shared" si="12"/>
        <v>0</v>
      </c>
      <c r="AN196" s="71">
        <f>+K196+AC196-AH196</f>
        <v>56356199</v>
      </c>
      <c r="AO196" s="67" t="s">
        <v>66</v>
      </c>
      <c r="AP196" s="71">
        <v>56356199</v>
      </c>
      <c r="AQ196" s="68" t="s">
        <v>4990</v>
      </c>
      <c r="AR196" s="70">
        <v>0</v>
      </c>
      <c r="AS196" s="79" t="s">
        <v>74</v>
      </c>
      <c r="AT196" s="135">
        <v>0</v>
      </c>
      <c r="AU196" s="82">
        <f t="shared" si="13"/>
        <v>56356199</v>
      </c>
      <c r="AV196" s="83">
        <f t="shared" si="14"/>
        <v>0</v>
      </c>
      <c r="AW196" s="79" t="s">
        <v>74</v>
      </c>
      <c r="AX196" s="67" t="s">
        <v>95</v>
      </c>
      <c r="AY196" s="88" t="s">
        <v>5063</v>
      </c>
      <c r="AZ196" s="68" t="s">
        <v>66</v>
      </c>
      <c r="BA196" s="68" t="s">
        <v>239</v>
      </c>
    </row>
    <row r="197" spans="2:53" x14ac:dyDescent="0.25">
      <c r="B197" s="68">
        <v>2024</v>
      </c>
      <c r="C197" s="68">
        <v>891780111</v>
      </c>
      <c r="D197" s="69" t="s">
        <v>64</v>
      </c>
      <c r="E197" s="74" t="s">
        <v>5062</v>
      </c>
      <c r="F197" s="70" t="s">
        <v>14615</v>
      </c>
      <c r="G197" s="67">
        <v>0</v>
      </c>
      <c r="H197" s="67" t="s">
        <v>72</v>
      </c>
      <c r="I197" s="68" t="s">
        <v>65</v>
      </c>
      <c r="J197" s="74" t="s">
        <v>5061</v>
      </c>
      <c r="K197" s="70">
        <v>120000000</v>
      </c>
      <c r="L197" s="68" t="s">
        <v>67</v>
      </c>
      <c r="M197" s="88" t="s">
        <v>5060</v>
      </c>
      <c r="N197" s="73" t="s">
        <v>5059</v>
      </c>
      <c r="O197" s="75">
        <v>2355</v>
      </c>
      <c r="P197" s="78">
        <v>45573</v>
      </c>
      <c r="Q197" s="70">
        <v>120000000</v>
      </c>
      <c r="R197" s="78">
        <v>45580</v>
      </c>
      <c r="S197" s="70">
        <v>120000000</v>
      </c>
      <c r="T197" s="67" t="s">
        <v>1486</v>
      </c>
      <c r="U197" s="75">
        <v>85465146</v>
      </c>
      <c r="V197" s="88" t="s">
        <v>4340</v>
      </c>
      <c r="W197" s="250">
        <v>45580</v>
      </c>
      <c r="X197" s="78">
        <v>45580</v>
      </c>
      <c r="Y197" s="78">
        <v>45580</v>
      </c>
      <c r="Z197" s="78">
        <v>45657</v>
      </c>
      <c r="AA197" s="71">
        <f t="shared" si="10"/>
        <v>77</v>
      </c>
      <c r="AB197" s="70">
        <v>0</v>
      </c>
      <c r="AC197" s="70">
        <v>0</v>
      </c>
      <c r="AD197" s="70">
        <v>0</v>
      </c>
      <c r="AE197" s="76" t="s">
        <v>74</v>
      </c>
      <c r="AF197" s="71">
        <f t="shared" si="11"/>
        <v>0</v>
      </c>
      <c r="AG197" s="70">
        <v>0</v>
      </c>
      <c r="AH197" s="70">
        <v>0</v>
      </c>
      <c r="AI197" s="76" t="s">
        <v>74</v>
      </c>
      <c r="AJ197" s="67">
        <v>0</v>
      </c>
      <c r="AK197" s="76" t="s">
        <v>74</v>
      </c>
      <c r="AL197" s="76" t="s">
        <v>74</v>
      </c>
      <c r="AM197" s="71">
        <f t="shared" si="12"/>
        <v>0</v>
      </c>
      <c r="AN197" s="71">
        <f>+K197+AC197-AH197</f>
        <v>120000000</v>
      </c>
      <c r="AO197" s="67" t="s">
        <v>66</v>
      </c>
      <c r="AP197" s="71">
        <v>120000000</v>
      </c>
      <c r="AQ197" s="68" t="s">
        <v>4990</v>
      </c>
      <c r="AR197" s="70">
        <v>0</v>
      </c>
      <c r="AS197" s="79" t="s">
        <v>74</v>
      </c>
      <c r="AT197" s="135">
        <v>0</v>
      </c>
      <c r="AU197" s="82">
        <f t="shared" si="13"/>
        <v>120000000</v>
      </c>
      <c r="AV197" s="83">
        <f t="shared" si="14"/>
        <v>0</v>
      </c>
      <c r="AW197" s="79" t="s">
        <v>74</v>
      </c>
      <c r="AX197" s="67" t="s">
        <v>95</v>
      </c>
      <c r="AY197" s="88" t="s">
        <v>5058</v>
      </c>
      <c r="AZ197" s="68" t="s">
        <v>66</v>
      </c>
      <c r="BA197" s="68" t="s">
        <v>239</v>
      </c>
    </row>
    <row r="198" spans="2:53" x14ac:dyDescent="0.25">
      <c r="B198" s="68">
        <v>2024</v>
      </c>
      <c r="C198" s="68">
        <v>891780111</v>
      </c>
      <c r="D198" s="69" t="s">
        <v>64</v>
      </c>
      <c r="E198" s="74" t="s">
        <v>5057</v>
      </c>
      <c r="F198" s="70" t="s">
        <v>14616</v>
      </c>
      <c r="G198" s="67">
        <v>0</v>
      </c>
      <c r="H198" s="67" t="s">
        <v>72</v>
      </c>
      <c r="I198" s="68" t="s">
        <v>65</v>
      </c>
      <c r="J198" s="74" t="s">
        <v>5056</v>
      </c>
      <c r="K198" s="70">
        <v>6327000</v>
      </c>
      <c r="L198" s="68" t="s">
        <v>67</v>
      </c>
      <c r="M198" s="88" t="s">
        <v>5055</v>
      </c>
      <c r="N198" s="73" t="s">
        <v>5054</v>
      </c>
      <c r="O198" s="75">
        <v>2202</v>
      </c>
      <c r="P198" s="78">
        <v>45554</v>
      </c>
      <c r="Q198" s="70">
        <v>6324100</v>
      </c>
      <c r="R198" s="78">
        <v>45581</v>
      </c>
      <c r="S198" s="70">
        <v>6327000</v>
      </c>
      <c r="T198" s="67" t="s">
        <v>1486</v>
      </c>
      <c r="U198" s="75">
        <v>57438212</v>
      </c>
      <c r="V198" s="88" t="s">
        <v>5053</v>
      </c>
      <c r="W198" s="250">
        <v>45581</v>
      </c>
      <c r="X198" s="78">
        <v>45611</v>
      </c>
      <c r="Y198" s="78" t="s">
        <v>74</v>
      </c>
      <c r="Z198" s="78">
        <v>45615</v>
      </c>
      <c r="AA198" s="71">
        <f t="shared" si="10"/>
        <v>4</v>
      </c>
      <c r="AB198" s="70">
        <v>0</v>
      </c>
      <c r="AC198" s="70">
        <v>0</v>
      </c>
      <c r="AD198" s="70">
        <v>0</v>
      </c>
      <c r="AE198" s="76" t="s">
        <v>74</v>
      </c>
      <c r="AF198" s="71">
        <f t="shared" si="11"/>
        <v>0</v>
      </c>
      <c r="AG198" s="70">
        <v>0</v>
      </c>
      <c r="AH198" s="70">
        <v>0</v>
      </c>
      <c r="AI198" s="76" t="s">
        <v>74</v>
      </c>
      <c r="AJ198" s="67">
        <v>0</v>
      </c>
      <c r="AK198" s="76" t="s">
        <v>74</v>
      </c>
      <c r="AL198" s="76" t="s">
        <v>74</v>
      </c>
      <c r="AM198" s="71">
        <f t="shared" si="12"/>
        <v>0</v>
      </c>
      <c r="AN198" s="71">
        <f>+K198+AC198-AH198</f>
        <v>6327000</v>
      </c>
      <c r="AO198" s="67" t="s">
        <v>66</v>
      </c>
      <c r="AP198" s="71">
        <v>6327000</v>
      </c>
      <c r="AQ198" s="68" t="s">
        <v>4990</v>
      </c>
      <c r="AR198" s="70">
        <v>0</v>
      </c>
      <c r="AS198" s="79" t="s">
        <v>74</v>
      </c>
      <c r="AT198" s="135">
        <v>0</v>
      </c>
      <c r="AU198" s="82">
        <f t="shared" si="13"/>
        <v>6327000</v>
      </c>
      <c r="AV198" s="83">
        <f t="shared" si="14"/>
        <v>0</v>
      </c>
      <c r="AW198" s="79" t="s">
        <v>74</v>
      </c>
      <c r="AX198" s="67" t="s">
        <v>95</v>
      </c>
      <c r="AY198" s="88" t="s">
        <v>5052</v>
      </c>
      <c r="AZ198" s="68" t="s">
        <v>66</v>
      </c>
      <c r="BA198" s="68" t="s">
        <v>239</v>
      </c>
    </row>
    <row r="199" spans="2:53" x14ac:dyDescent="0.25">
      <c r="B199" s="68">
        <v>2024</v>
      </c>
      <c r="C199" s="68">
        <v>891780111</v>
      </c>
      <c r="D199" s="69" t="s">
        <v>64</v>
      </c>
      <c r="E199" s="74" t="s">
        <v>5051</v>
      </c>
      <c r="F199" s="70" t="s">
        <v>14617</v>
      </c>
      <c r="G199" s="67">
        <v>0</v>
      </c>
      <c r="H199" s="67" t="s">
        <v>72</v>
      </c>
      <c r="I199" s="68" t="s">
        <v>65</v>
      </c>
      <c r="J199" s="74" t="s">
        <v>5050</v>
      </c>
      <c r="K199" s="70">
        <v>10000000</v>
      </c>
      <c r="L199" s="68" t="s">
        <v>67</v>
      </c>
      <c r="M199" s="88" t="s">
        <v>5049</v>
      </c>
      <c r="N199" s="73" t="s">
        <v>5048</v>
      </c>
      <c r="O199" s="75">
        <v>2352</v>
      </c>
      <c r="P199" s="78">
        <v>45573</v>
      </c>
      <c r="Q199" s="70">
        <v>10000000</v>
      </c>
      <c r="R199" s="78">
        <v>45581</v>
      </c>
      <c r="S199" s="70">
        <v>10000000</v>
      </c>
      <c r="T199" s="67" t="s">
        <v>1486</v>
      </c>
      <c r="U199" s="75">
        <v>72175282</v>
      </c>
      <c r="V199" s="88" t="s">
        <v>4905</v>
      </c>
      <c r="W199" s="250">
        <v>45581</v>
      </c>
      <c r="X199" s="78">
        <v>45583</v>
      </c>
      <c r="Y199" s="78" t="s">
        <v>74</v>
      </c>
      <c r="Z199" s="78">
        <v>45583</v>
      </c>
      <c r="AA199" s="71">
        <f t="shared" si="10"/>
        <v>0</v>
      </c>
      <c r="AB199" s="70">
        <v>0</v>
      </c>
      <c r="AC199" s="70">
        <v>0</v>
      </c>
      <c r="AD199" s="70">
        <v>0</v>
      </c>
      <c r="AE199" s="76" t="s">
        <v>74</v>
      </c>
      <c r="AF199" s="71">
        <f t="shared" si="11"/>
        <v>0</v>
      </c>
      <c r="AG199" s="70">
        <v>0</v>
      </c>
      <c r="AH199" s="70">
        <v>0</v>
      </c>
      <c r="AI199" s="76" t="s">
        <v>74</v>
      </c>
      <c r="AJ199" s="67">
        <v>0</v>
      </c>
      <c r="AK199" s="76" t="s">
        <v>74</v>
      </c>
      <c r="AL199" s="76" t="s">
        <v>74</v>
      </c>
      <c r="AM199" s="71">
        <f t="shared" si="12"/>
        <v>0</v>
      </c>
      <c r="AN199" s="71">
        <f>+K199+AC199-AH199</f>
        <v>10000000</v>
      </c>
      <c r="AO199" s="67" t="s">
        <v>66</v>
      </c>
      <c r="AP199" s="71">
        <v>10000000</v>
      </c>
      <c r="AQ199" s="68" t="s">
        <v>4990</v>
      </c>
      <c r="AR199" s="70">
        <v>0</v>
      </c>
      <c r="AS199" s="79" t="s">
        <v>74</v>
      </c>
      <c r="AT199" s="135">
        <v>0</v>
      </c>
      <c r="AU199" s="82">
        <f t="shared" si="13"/>
        <v>10000000</v>
      </c>
      <c r="AV199" s="83">
        <f t="shared" si="14"/>
        <v>0</v>
      </c>
      <c r="AW199" s="79" t="s">
        <v>74</v>
      </c>
      <c r="AX199" s="67" t="s">
        <v>95</v>
      </c>
      <c r="AY199" s="88" t="s">
        <v>5047</v>
      </c>
      <c r="AZ199" s="68" t="s">
        <v>66</v>
      </c>
      <c r="BA199" s="68" t="s">
        <v>239</v>
      </c>
    </row>
    <row r="200" spans="2:53" x14ac:dyDescent="0.25">
      <c r="B200" s="68">
        <v>2024</v>
      </c>
      <c r="C200" s="68">
        <v>891780111</v>
      </c>
      <c r="D200" s="69" t="s">
        <v>64</v>
      </c>
      <c r="E200" s="74" t="s">
        <v>5046</v>
      </c>
      <c r="F200" s="70" t="s">
        <v>14618</v>
      </c>
      <c r="G200" s="67">
        <v>0</v>
      </c>
      <c r="H200" s="67" t="s">
        <v>72</v>
      </c>
      <c r="I200" s="68" t="s">
        <v>65</v>
      </c>
      <c r="J200" s="74" t="s">
        <v>5045</v>
      </c>
      <c r="K200" s="70">
        <v>200000000</v>
      </c>
      <c r="L200" s="68" t="s">
        <v>67</v>
      </c>
      <c r="M200" s="88" t="s">
        <v>835</v>
      </c>
      <c r="N200" s="73" t="s">
        <v>4749</v>
      </c>
      <c r="O200" s="75">
        <v>2353</v>
      </c>
      <c r="P200" s="78">
        <v>45573</v>
      </c>
      <c r="Q200" s="70">
        <v>200000000</v>
      </c>
      <c r="R200" s="78">
        <v>45581</v>
      </c>
      <c r="S200" s="70">
        <v>200000000</v>
      </c>
      <c r="T200" s="67" t="s">
        <v>1486</v>
      </c>
      <c r="U200" s="75">
        <v>72175282</v>
      </c>
      <c r="V200" s="88" t="s">
        <v>4905</v>
      </c>
      <c r="W200" s="250">
        <v>45581</v>
      </c>
      <c r="X200" s="78">
        <v>45583</v>
      </c>
      <c r="Y200" s="78">
        <v>45583</v>
      </c>
      <c r="Z200" s="78">
        <v>45657</v>
      </c>
      <c r="AA200" s="71">
        <f t="shared" ref="AA200:AA263" si="15">+IF(Y200="1800-01-01",Z200-X200,Z200-Y200)</f>
        <v>74</v>
      </c>
      <c r="AB200" s="70">
        <v>0</v>
      </c>
      <c r="AC200" s="70">
        <v>0</v>
      </c>
      <c r="AD200" s="70">
        <v>0</v>
      </c>
      <c r="AE200" s="76" t="s">
        <v>74</v>
      </c>
      <c r="AF200" s="71">
        <f t="shared" ref="AF200:AF263" si="16">+IF(AE200="1800-01-01",0,AE200-Z200)</f>
        <v>0</v>
      </c>
      <c r="AG200" s="70">
        <v>0</v>
      </c>
      <c r="AH200" s="70">
        <v>0</v>
      </c>
      <c r="AI200" s="76" t="s">
        <v>74</v>
      </c>
      <c r="AJ200" s="67">
        <v>0</v>
      </c>
      <c r="AK200" s="76" t="s">
        <v>74</v>
      </c>
      <c r="AL200" s="76" t="s">
        <v>74</v>
      </c>
      <c r="AM200" s="71">
        <f t="shared" ref="AM200:AM263" si="17">+IF(AK200="1800-01-01",0,AL200-AK200)</f>
        <v>0</v>
      </c>
      <c r="AN200" s="71">
        <f>+K200+AC200-AH200</f>
        <v>200000000</v>
      </c>
      <c r="AO200" s="67" t="s">
        <v>66</v>
      </c>
      <c r="AP200" s="71">
        <v>200000000</v>
      </c>
      <c r="AQ200" s="68" t="s">
        <v>4990</v>
      </c>
      <c r="AR200" s="70">
        <v>0</v>
      </c>
      <c r="AS200" s="79" t="s">
        <v>74</v>
      </c>
      <c r="AT200" s="135">
        <v>0</v>
      </c>
      <c r="AU200" s="82">
        <f t="shared" ref="AU200:AU263" si="18">AN200-AT200</f>
        <v>200000000</v>
      </c>
      <c r="AV200" s="83">
        <f t="shared" ref="AV200:AV263" si="19">+IFERROR(AT200/AN200,"_")</f>
        <v>0</v>
      </c>
      <c r="AW200" s="79" t="s">
        <v>74</v>
      </c>
      <c r="AX200" s="67" t="s">
        <v>95</v>
      </c>
      <c r="AY200" s="88" t="s">
        <v>5044</v>
      </c>
      <c r="AZ200" s="68" t="s">
        <v>66</v>
      </c>
      <c r="BA200" s="68" t="s">
        <v>239</v>
      </c>
    </row>
    <row r="201" spans="2:53" x14ac:dyDescent="0.25">
      <c r="B201" s="68">
        <v>2024</v>
      </c>
      <c r="C201" s="68">
        <v>891780111</v>
      </c>
      <c r="D201" s="69" t="s">
        <v>64</v>
      </c>
      <c r="E201" s="74" t="s">
        <v>5043</v>
      </c>
      <c r="F201" s="70" t="s">
        <v>14619</v>
      </c>
      <c r="G201" s="67">
        <v>0</v>
      </c>
      <c r="H201" s="67" t="s">
        <v>72</v>
      </c>
      <c r="I201" s="68" t="s">
        <v>65</v>
      </c>
      <c r="J201" s="74" t="s">
        <v>5042</v>
      </c>
      <c r="K201" s="70">
        <v>99713258</v>
      </c>
      <c r="L201" s="68" t="s">
        <v>67</v>
      </c>
      <c r="M201" s="88" t="s">
        <v>3976</v>
      </c>
      <c r="N201" s="73" t="s">
        <v>4158</v>
      </c>
      <c r="O201" s="75">
        <v>2383</v>
      </c>
      <c r="P201" s="78">
        <v>45576</v>
      </c>
      <c r="Q201" s="70">
        <v>99713258</v>
      </c>
      <c r="R201" s="78">
        <v>45581</v>
      </c>
      <c r="S201" s="70">
        <v>99713258</v>
      </c>
      <c r="T201" s="67" t="s">
        <v>1486</v>
      </c>
      <c r="U201" s="75">
        <v>72175282</v>
      </c>
      <c r="V201" s="88" t="s">
        <v>4905</v>
      </c>
      <c r="W201" s="250">
        <v>45581</v>
      </c>
      <c r="X201" s="78">
        <v>45583</v>
      </c>
      <c r="Y201" s="78" t="s">
        <v>74</v>
      </c>
      <c r="Z201" s="78">
        <v>45583</v>
      </c>
      <c r="AA201" s="71">
        <f t="shared" si="15"/>
        <v>0</v>
      </c>
      <c r="AB201" s="70">
        <v>0</v>
      </c>
      <c r="AC201" s="70">
        <v>0</v>
      </c>
      <c r="AD201" s="70">
        <v>0</v>
      </c>
      <c r="AE201" s="76" t="s">
        <v>74</v>
      </c>
      <c r="AF201" s="71">
        <f t="shared" si="16"/>
        <v>0</v>
      </c>
      <c r="AG201" s="70">
        <v>0</v>
      </c>
      <c r="AH201" s="70">
        <v>0</v>
      </c>
      <c r="AI201" s="76" t="s">
        <v>74</v>
      </c>
      <c r="AJ201" s="67">
        <v>0</v>
      </c>
      <c r="AK201" s="76" t="s">
        <v>74</v>
      </c>
      <c r="AL201" s="76" t="s">
        <v>74</v>
      </c>
      <c r="AM201" s="71">
        <f t="shared" si="17"/>
        <v>0</v>
      </c>
      <c r="AN201" s="71">
        <f>+K201+AC201-AH201</f>
        <v>99713258</v>
      </c>
      <c r="AO201" s="67" t="s">
        <v>66</v>
      </c>
      <c r="AP201" s="71">
        <v>99713258</v>
      </c>
      <c r="AQ201" s="68" t="s">
        <v>4990</v>
      </c>
      <c r="AR201" s="70">
        <v>0</v>
      </c>
      <c r="AS201" s="79" t="s">
        <v>74</v>
      </c>
      <c r="AT201" s="135">
        <v>0</v>
      </c>
      <c r="AU201" s="82">
        <f t="shared" si="18"/>
        <v>99713258</v>
      </c>
      <c r="AV201" s="83">
        <f t="shared" si="19"/>
        <v>0</v>
      </c>
      <c r="AW201" s="79" t="s">
        <v>74</v>
      </c>
      <c r="AX201" s="67" t="s">
        <v>95</v>
      </c>
      <c r="AY201" s="88" t="s">
        <v>5041</v>
      </c>
      <c r="AZ201" s="68" t="s">
        <v>66</v>
      </c>
      <c r="BA201" s="68" t="s">
        <v>239</v>
      </c>
    </row>
    <row r="202" spans="2:53" x14ac:dyDescent="0.25">
      <c r="B202" s="68">
        <v>2024</v>
      </c>
      <c r="C202" s="68">
        <v>891780111</v>
      </c>
      <c r="D202" s="69" t="s">
        <v>64</v>
      </c>
      <c r="E202" s="74" t="s">
        <v>5040</v>
      </c>
      <c r="F202" s="70" t="s">
        <v>14620</v>
      </c>
      <c r="G202" s="67">
        <v>0</v>
      </c>
      <c r="H202" s="67" t="s">
        <v>72</v>
      </c>
      <c r="I202" s="68" t="s">
        <v>65</v>
      </c>
      <c r="J202" s="74" t="s">
        <v>5039</v>
      </c>
      <c r="K202" s="70">
        <v>8407350</v>
      </c>
      <c r="L202" s="68" t="s">
        <v>67</v>
      </c>
      <c r="M202" s="88" t="s">
        <v>5038</v>
      </c>
      <c r="N202" s="73" t="s">
        <v>5037</v>
      </c>
      <c r="O202" s="75">
        <v>2174</v>
      </c>
      <c r="P202" s="78">
        <v>45552</v>
      </c>
      <c r="Q202" s="70">
        <v>8407350</v>
      </c>
      <c r="R202" s="78">
        <v>45583</v>
      </c>
      <c r="S202" s="70">
        <v>8407350</v>
      </c>
      <c r="T202" s="67" t="s">
        <v>1486</v>
      </c>
      <c r="U202" s="75">
        <v>85465146</v>
      </c>
      <c r="V202" s="88" t="s">
        <v>4340</v>
      </c>
      <c r="W202" s="250">
        <v>45583</v>
      </c>
      <c r="X202" s="78">
        <v>45583</v>
      </c>
      <c r="Y202" s="78" t="s">
        <v>74</v>
      </c>
      <c r="Z202" s="78">
        <v>45597</v>
      </c>
      <c r="AA202" s="71">
        <f t="shared" si="15"/>
        <v>14</v>
      </c>
      <c r="AB202" s="70">
        <v>0</v>
      </c>
      <c r="AC202" s="70">
        <v>0</v>
      </c>
      <c r="AD202" s="70">
        <v>0</v>
      </c>
      <c r="AE202" s="76" t="s">
        <v>74</v>
      </c>
      <c r="AF202" s="71">
        <f t="shared" si="16"/>
        <v>0</v>
      </c>
      <c r="AG202" s="70">
        <v>0</v>
      </c>
      <c r="AH202" s="70">
        <v>0</v>
      </c>
      <c r="AI202" s="76" t="s">
        <v>74</v>
      </c>
      <c r="AJ202" s="67">
        <v>0</v>
      </c>
      <c r="AK202" s="76" t="s">
        <v>74</v>
      </c>
      <c r="AL202" s="76" t="s">
        <v>74</v>
      </c>
      <c r="AM202" s="71">
        <f t="shared" si="17"/>
        <v>0</v>
      </c>
      <c r="AN202" s="71">
        <f>+K202+AC202-AH202</f>
        <v>8407350</v>
      </c>
      <c r="AO202" s="67" t="s">
        <v>66</v>
      </c>
      <c r="AP202" s="71">
        <v>8407350</v>
      </c>
      <c r="AQ202" s="68" t="s">
        <v>4990</v>
      </c>
      <c r="AR202" s="70">
        <v>0</v>
      </c>
      <c r="AS202" s="79" t="s">
        <v>74</v>
      </c>
      <c r="AT202" s="135">
        <v>0</v>
      </c>
      <c r="AU202" s="82">
        <f t="shared" si="18"/>
        <v>8407350</v>
      </c>
      <c r="AV202" s="83">
        <f t="shared" si="19"/>
        <v>0</v>
      </c>
      <c r="AW202" s="79" t="s">
        <v>74</v>
      </c>
      <c r="AX202" s="67" t="s">
        <v>95</v>
      </c>
      <c r="AY202" s="88" t="s">
        <v>5036</v>
      </c>
      <c r="AZ202" s="68" t="s">
        <v>66</v>
      </c>
      <c r="BA202" s="68" t="s">
        <v>239</v>
      </c>
    </row>
    <row r="203" spans="2:53" x14ac:dyDescent="0.25">
      <c r="B203" s="68">
        <v>2024</v>
      </c>
      <c r="C203" s="68">
        <v>891780111</v>
      </c>
      <c r="D203" s="69" t="s">
        <v>64</v>
      </c>
      <c r="E203" s="74" t="s">
        <v>5035</v>
      </c>
      <c r="F203" s="70" t="s">
        <v>14621</v>
      </c>
      <c r="G203" s="67">
        <v>0</v>
      </c>
      <c r="H203" s="67" t="s">
        <v>72</v>
      </c>
      <c r="I203" s="68" t="s">
        <v>65</v>
      </c>
      <c r="J203" s="74" t="s">
        <v>5034</v>
      </c>
      <c r="K203" s="70">
        <v>16320000</v>
      </c>
      <c r="L203" s="68" t="s">
        <v>67</v>
      </c>
      <c r="M203" s="88" t="s">
        <v>5033</v>
      </c>
      <c r="N203" s="73" t="s">
        <v>5032</v>
      </c>
      <c r="O203" s="75">
        <v>563</v>
      </c>
      <c r="P203" s="78">
        <v>45355</v>
      </c>
      <c r="Q203" s="70">
        <v>16320000</v>
      </c>
      <c r="R203" s="78">
        <v>45587</v>
      </c>
      <c r="S203" s="70">
        <v>16320000</v>
      </c>
      <c r="T203" s="67" t="s">
        <v>1486</v>
      </c>
      <c r="U203" s="75">
        <v>85459497</v>
      </c>
      <c r="V203" s="88" t="s">
        <v>4616</v>
      </c>
      <c r="W203" s="250">
        <v>45587</v>
      </c>
      <c r="X203" s="78">
        <v>45590</v>
      </c>
      <c r="Y203" s="78">
        <v>45590</v>
      </c>
      <c r="Z203" s="78">
        <v>45657</v>
      </c>
      <c r="AA203" s="71">
        <f t="shared" si="15"/>
        <v>67</v>
      </c>
      <c r="AB203" s="70">
        <v>0</v>
      </c>
      <c r="AC203" s="70">
        <v>0</v>
      </c>
      <c r="AD203" s="70">
        <v>0</v>
      </c>
      <c r="AE203" s="76" t="s">
        <v>74</v>
      </c>
      <c r="AF203" s="71">
        <f t="shared" si="16"/>
        <v>0</v>
      </c>
      <c r="AG203" s="70">
        <v>0</v>
      </c>
      <c r="AH203" s="70">
        <v>0</v>
      </c>
      <c r="AI203" s="76" t="s">
        <v>74</v>
      </c>
      <c r="AJ203" s="67">
        <v>0</v>
      </c>
      <c r="AK203" s="76" t="s">
        <v>74</v>
      </c>
      <c r="AL203" s="76" t="s">
        <v>74</v>
      </c>
      <c r="AM203" s="71">
        <f t="shared" si="17"/>
        <v>0</v>
      </c>
      <c r="AN203" s="71">
        <f>+K203+AC203-AH203</f>
        <v>16320000</v>
      </c>
      <c r="AO203" s="67" t="s">
        <v>66</v>
      </c>
      <c r="AP203" s="71">
        <v>16320000</v>
      </c>
      <c r="AQ203" s="68" t="s">
        <v>4990</v>
      </c>
      <c r="AR203" s="70">
        <v>0</v>
      </c>
      <c r="AS203" s="79" t="s">
        <v>74</v>
      </c>
      <c r="AT203" s="135">
        <v>0</v>
      </c>
      <c r="AU203" s="82">
        <f t="shared" si="18"/>
        <v>16320000</v>
      </c>
      <c r="AV203" s="83">
        <f t="shared" si="19"/>
        <v>0</v>
      </c>
      <c r="AW203" s="79" t="s">
        <v>74</v>
      </c>
      <c r="AX203" s="67" t="s">
        <v>95</v>
      </c>
      <c r="AY203" s="88" t="s">
        <v>5031</v>
      </c>
      <c r="AZ203" s="68" t="s">
        <v>66</v>
      </c>
      <c r="BA203" s="68" t="s">
        <v>239</v>
      </c>
    </row>
    <row r="204" spans="2:53" x14ac:dyDescent="0.25">
      <c r="B204" s="68">
        <v>2024</v>
      </c>
      <c r="C204" s="68">
        <v>891780111</v>
      </c>
      <c r="D204" s="69" t="s">
        <v>64</v>
      </c>
      <c r="E204" s="74" t="s">
        <v>5030</v>
      </c>
      <c r="F204" s="70" t="s">
        <v>14622</v>
      </c>
      <c r="G204" s="67">
        <v>0</v>
      </c>
      <c r="H204" s="67" t="s">
        <v>72</v>
      </c>
      <c r="I204" s="68" t="s">
        <v>723</v>
      </c>
      <c r="J204" s="74" t="s">
        <v>5029</v>
      </c>
      <c r="K204" s="70">
        <v>30000000</v>
      </c>
      <c r="L204" s="68" t="s">
        <v>67</v>
      </c>
      <c r="M204" s="88" t="s">
        <v>5007</v>
      </c>
      <c r="N204" s="73" t="s">
        <v>5006</v>
      </c>
      <c r="O204" s="75">
        <v>2422</v>
      </c>
      <c r="P204" s="78">
        <v>45582</v>
      </c>
      <c r="Q204" s="70">
        <v>40000000</v>
      </c>
      <c r="R204" s="78">
        <v>45589</v>
      </c>
      <c r="S204" s="70">
        <v>30000000</v>
      </c>
      <c r="T204" s="67" t="s">
        <v>1486</v>
      </c>
      <c r="U204" s="75">
        <v>72175282</v>
      </c>
      <c r="V204" s="88" t="s">
        <v>4905</v>
      </c>
      <c r="W204" s="250">
        <v>45589</v>
      </c>
      <c r="X204" s="78">
        <v>45594</v>
      </c>
      <c r="Y204" s="78" t="s">
        <v>74</v>
      </c>
      <c r="Z204" s="78">
        <v>45599</v>
      </c>
      <c r="AA204" s="71">
        <f t="shared" si="15"/>
        <v>5</v>
      </c>
      <c r="AB204" s="70">
        <v>0</v>
      </c>
      <c r="AC204" s="70">
        <v>0</v>
      </c>
      <c r="AD204" s="70">
        <v>0</v>
      </c>
      <c r="AE204" s="76" t="s">
        <v>74</v>
      </c>
      <c r="AF204" s="71">
        <f t="shared" si="16"/>
        <v>0</v>
      </c>
      <c r="AG204" s="70">
        <v>0</v>
      </c>
      <c r="AH204" s="70">
        <v>0</v>
      </c>
      <c r="AI204" s="76" t="s">
        <v>74</v>
      </c>
      <c r="AJ204" s="67">
        <v>0</v>
      </c>
      <c r="AK204" s="76" t="s">
        <v>74</v>
      </c>
      <c r="AL204" s="76" t="s">
        <v>74</v>
      </c>
      <c r="AM204" s="71">
        <f t="shared" si="17"/>
        <v>0</v>
      </c>
      <c r="AN204" s="71">
        <f>+K204+AC204-AH204</f>
        <v>30000000</v>
      </c>
      <c r="AO204" s="67" t="s">
        <v>66</v>
      </c>
      <c r="AP204" s="71">
        <v>30000000</v>
      </c>
      <c r="AQ204" s="68" t="s">
        <v>4990</v>
      </c>
      <c r="AR204" s="70">
        <v>0</v>
      </c>
      <c r="AS204" s="79" t="s">
        <v>74</v>
      </c>
      <c r="AT204" s="135">
        <v>0</v>
      </c>
      <c r="AU204" s="82">
        <f t="shared" si="18"/>
        <v>30000000</v>
      </c>
      <c r="AV204" s="83">
        <f t="shared" si="19"/>
        <v>0</v>
      </c>
      <c r="AW204" s="79" t="s">
        <v>74</v>
      </c>
      <c r="AX204" s="67" t="s">
        <v>95</v>
      </c>
      <c r="AY204" s="88" t="s">
        <v>5028</v>
      </c>
      <c r="AZ204" s="68" t="s">
        <v>66</v>
      </c>
      <c r="BA204" s="68" t="s">
        <v>239</v>
      </c>
    </row>
    <row r="205" spans="2:53" x14ac:dyDescent="0.25">
      <c r="B205" s="68">
        <v>2024</v>
      </c>
      <c r="C205" s="68">
        <v>891780111</v>
      </c>
      <c r="D205" s="69" t="s">
        <v>64</v>
      </c>
      <c r="E205" s="74" t="s">
        <v>5027</v>
      </c>
      <c r="F205" s="70" t="s">
        <v>14623</v>
      </c>
      <c r="G205" s="67">
        <v>0</v>
      </c>
      <c r="H205" s="67" t="s">
        <v>72</v>
      </c>
      <c r="I205" s="68" t="s">
        <v>723</v>
      </c>
      <c r="J205" s="74" t="s">
        <v>5026</v>
      </c>
      <c r="K205" s="70">
        <v>10000000</v>
      </c>
      <c r="L205" s="68" t="s">
        <v>67</v>
      </c>
      <c r="M205" s="88" t="s">
        <v>5002</v>
      </c>
      <c r="N205" s="73" t="s">
        <v>5001</v>
      </c>
      <c r="O205" s="75">
        <v>2422</v>
      </c>
      <c r="P205" s="78">
        <v>45582</v>
      </c>
      <c r="Q205" s="70">
        <v>40000000</v>
      </c>
      <c r="R205" s="78">
        <v>45589</v>
      </c>
      <c r="S205" s="70">
        <v>10000000</v>
      </c>
      <c r="T205" s="67" t="s">
        <v>1486</v>
      </c>
      <c r="U205" s="75">
        <v>72175282</v>
      </c>
      <c r="V205" s="88" t="s">
        <v>4905</v>
      </c>
      <c r="W205" s="250">
        <v>45589</v>
      </c>
      <c r="X205" s="78">
        <v>45594</v>
      </c>
      <c r="Y205" s="78" t="s">
        <v>74</v>
      </c>
      <c r="Z205" s="78">
        <v>45599</v>
      </c>
      <c r="AA205" s="71">
        <f t="shared" si="15"/>
        <v>5</v>
      </c>
      <c r="AB205" s="70">
        <v>0</v>
      </c>
      <c r="AC205" s="70">
        <v>0</v>
      </c>
      <c r="AD205" s="70">
        <v>0</v>
      </c>
      <c r="AE205" s="76" t="s">
        <v>74</v>
      </c>
      <c r="AF205" s="71">
        <f t="shared" si="16"/>
        <v>0</v>
      </c>
      <c r="AG205" s="70">
        <v>0</v>
      </c>
      <c r="AH205" s="70">
        <v>0</v>
      </c>
      <c r="AI205" s="76" t="s">
        <v>74</v>
      </c>
      <c r="AJ205" s="67">
        <v>0</v>
      </c>
      <c r="AK205" s="76" t="s">
        <v>74</v>
      </c>
      <c r="AL205" s="76" t="s">
        <v>74</v>
      </c>
      <c r="AM205" s="71">
        <f t="shared" si="17"/>
        <v>0</v>
      </c>
      <c r="AN205" s="71">
        <f>+K205+AC205-AH205</f>
        <v>10000000</v>
      </c>
      <c r="AO205" s="67" t="s">
        <v>66</v>
      </c>
      <c r="AP205" s="71">
        <v>10000000</v>
      </c>
      <c r="AQ205" s="68" t="s">
        <v>4990</v>
      </c>
      <c r="AR205" s="70">
        <v>0</v>
      </c>
      <c r="AS205" s="79" t="s">
        <v>74</v>
      </c>
      <c r="AT205" s="135">
        <v>0</v>
      </c>
      <c r="AU205" s="82">
        <f t="shared" si="18"/>
        <v>10000000</v>
      </c>
      <c r="AV205" s="83">
        <f t="shared" si="19"/>
        <v>0</v>
      </c>
      <c r="AW205" s="79" t="s">
        <v>74</v>
      </c>
      <c r="AX205" s="67" t="s">
        <v>95</v>
      </c>
      <c r="AY205" s="88" t="s">
        <v>5025</v>
      </c>
      <c r="AZ205" s="68" t="s">
        <v>66</v>
      </c>
      <c r="BA205" s="68" t="s">
        <v>239</v>
      </c>
    </row>
    <row r="206" spans="2:53" x14ac:dyDescent="0.25">
      <c r="B206" s="68">
        <v>2024</v>
      </c>
      <c r="C206" s="68">
        <v>891780111</v>
      </c>
      <c r="D206" s="69" t="s">
        <v>64</v>
      </c>
      <c r="E206" s="74" t="s">
        <v>5024</v>
      </c>
      <c r="F206" s="70" t="s">
        <v>14624</v>
      </c>
      <c r="G206" s="67">
        <v>0</v>
      </c>
      <c r="H206" s="67" t="s">
        <v>72</v>
      </c>
      <c r="I206" s="68" t="s">
        <v>65</v>
      </c>
      <c r="J206" s="74" t="s">
        <v>5023</v>
      </c>
      <c r="K206" s="70">
        <v>64982000</v>
      </c>
      <c r="L206" s="68" t="s">
        <v>67</v>
      </c>
      <c r="M206" s="88" t="s">
        <v>5022</v>
      </c>
      <c r="N206" s="73" t="s">
        <v>5021</v>
      </c>
      <c r="O206" s="75">
        <v>2479</v>
      </c>
      <c r="P206" s="78">
        <v>45590</v>
      </c>
      <c r="Q206" s="70">
        <v>64982000</v>
      </c>
      <c r="R206" s="78">
        <v>45593</v>
      </c>
      <c r="S206" s="70">
        <v>64982000</v>
      </c>
      <c r="T206" s="67" t="s">
        <v>1486</v>
      </c>
      <c r="U206" s="75">
        <v>72175282</v>
      </c>
      <c r="V206" s="88" t="s">
        <v>4905</v>
      </c>
      <c r="W206" s="250">
        <v>45593</v>
      </c>
      <c r="X206" s="78">
        <v>45594</v>
      </c>
      <c r="Y206" s="78">
        <v>45593</v>
      </c>
      <c r="Z206" s="78">
        <v>45608</v>
      </c>
      <c r="AA206" s="71">
        <f t="shared" si="15"/>
        <v>15</v>
      </c>
      <c r="AB206" s="70">
        <v>0</v>
      </c>
      <c r="AC206" s="70">
        <v>0</v>
      </c>
      <c r="AD206" s="70">
        <v>0</v>
      </c>
      <c r="AE206" s="76" t="s">
        <v>74</v>
      </c>
      <c r="AF206" s="71">
        <f t="shared" si="16"/>
        <v>0</v>
      </c>
      <c r="AG206" s="70">
        <v>0</v>
      </c>
      <c r="AH206" s="70">
        <v>0</v>
      </c>
      <c r="AI206" s="76" t="s">
        <v>74</v>
      </c>
      <c r="AJ206" s="67">
        <v>0</v>
      </c>
      <c r="AK206" s="76" t="s">
        <v>74</v>
      </c>
      <c r="AL206" s="76" t="s">
        <v>74</v>
      </c>
      <c r="AM206" s="71">
        <f t="shared" si="17"/>
        <v>0</v>
      </c>
      <c r="AN206" s="71">
        <f>+K206+AC206-AH206</f>
        <v>64982000</v>
      </c>
      <c r="AO206" s="67" t="s">
        <v>66</v>
      </c>
      <c r="AP206" s="71">
        <v>64982000</v>
      </c>
      <c r="AQ206" s="68" t="s">
        <v>4990</v>
      </c>
      <c r="AR206" s="70">
        <v>0</v>
      </c>
      <c r="AS206" s="79" t="s">
        <v>74</v>
      </c>
      <c r="AT206" s="135">
        <v>0</v>
      </c>
      <c r="AU206" s="82">
        <f t="shared" si="18"/>
        <v>64982000</v>
      </c>
      <c r="AV206" s="83">
        <f t="shared" si="19"/>
        <v>0</v>
      </c>
      <c r="AW206" s="79" t="s">
        <v>74</v>
      </c>
      <c r="AX206" s="67" t="s">
        <v>95</v>
      </c>
      <c r="AY206" s="88" t="s">
        <v>5020</v>
      </c>
      <c r="AZ206" s="68" t="s">
        <v>66</v>
      </c>
      <c r="BA206" s="68" t="s">
        <v>239</v>
      </c>
    </row>
    <row r="207" spans="2:53" x14ac:dyDescent="0.25">
      <c r="B207" s="68">
        <v>2024</v>
      </c>
      <c r="C207" s="68">
        <v>891780111</v>
      </c>
      <c r="D207" s="69" t="s">
        <v>64</v>
      </c>
      <c r="E207" s="74" t="s">
        <v>5019</v>
      </c>
      <c r="F207" s="70" t="s">
        <v>14625</v>
      </c>
      <c r="G207" s="67">
        <v>0</v>
      </c>
      <c r="H207" s="67" t="s">
        <v>72</v>
      </c>
      <c r="I207" s="68" t="s">
        <v>65</v>
      </c>
      <c r="J207" s="74" t="s">
        <v>5018</v>
      </c>
      <c r="K207" s="70">
        <v>7000000</v>
      </c>
      <c r="L207" s="68" t="s">
        <v>67</v>
      </c>
      <c r="M207" s="88" t="s">
        <v>5017</v>
      </c>
      <c r="N207" s="73" t="s">
        <v>5016</v>
      </c>
      <c r="O207" s="75">
        <v>2478</v>
      </c>
      <c r="P207" s="78">
        <v>45590</v>
      </c>
      <c r="Q207" s="70">
        <v>70000000</v>
      </c>
      <c r="R207" s="78">
        <v>45594</v>
      </c>
      <c r="S207" s="70">
        <v>7000000</v>
      </c>
      <c r="T207" s="67" t="s">
        <v>1486</v>
      </c>
      <c r="U207" s="75">
        <v>72175282</v>
      </c>
      <c r="V207" s="88" t="s">
        <v>4905</v>
      </c>
      <c r="W207" s="250">
        <v>45594</v>
      </c>
      <c r="X207" s="78">
        <v>45596</v>
      </c>
      <c r="Y207" s="78" t="s">
        <v>74</v>
      </c>
      <c r="Z207" s="78">
        <v>45608</v>
      </c>
      <c r="AA207" s="71">
        <f t="shared" si="15"/>
        <v>12</v>
      </c>
      <c r="AB207" s="70">
        <v>0</v>
      </c>
      <c r="AC207" s="70">
        <v>0</v>
      </c>
      <c r="AD207" s="70">
        <v>0</v>
      </c>
      <c r="AE207" s="76" t="s">
        <v>74</v>
      </c>
      <c r="AF207" s="71">
        <f t="shared" si="16"/>
        <v>0</v>
      </c>
      <c r="AG207" s="70">
        <v>0</v>
      </c>
      <c r="AH207" s="70">
        <v>0</v>
      </c>
      <c r="AI207" s="76" t="s">
        <v>74</v>
      </c>
      <c r="AJ207" s="67">
        <v>0</v>
      </c>
      <c r="AK207" s="76" t="s">
        <v>74</v>
      </c>
      <c r="AL207" s="76" t="s">
        <v>74</v>
      </c>
      <c r="AM207" s="71">
        <f t="shared" si="17"/>
        <v>0</v>
      </c>
      <c r="AN207" s="71">
        <f>+K207+AC207-AH207</f>
        <v>7000000</v>
      </c>
      <c r="AO207" s="67" t="s">
        <v>66</v>
      </c>
      <c r="AP207" s="71">
        <v>7000000</v>
      </c>
      <c r="AQ207" s="68" t="s">
        <v>4990</v>
      </c>
      <c r="AR207" s="70">
        <v>0</v>
      </c>
      <c r="AS207" s="79" t="s">
        <v>74</v>
      </c>
      <c r="AT207" s="135">
        <v>0</v>
      </c>
      <c r="AU207" s="82">
        <f t="shared" si="18"/>
        <v>7000000</v>
      </c>
      <c r="AV207" s="83">
        <f t="shared" si="19"/>
        <v>0</v>
      </c>
      <c r="AW207" s="79" t="s">
        <v>74</v>
      </c>
      <c r="AX207" s="67" t="s">
        <v>95</v>
      </c>
      <c r="AY207" s="88" t="s">
        <v>5015</v>
      </c>
      <c r="AZ207" s="68" t="s">
        <v>66</v>
      </c>
      <c r="BA207" s="68" t="s">
        <v>239</v>
      </c>
    </row>
    <row r="208" spans="2:53" x14ac:dyDescent="0.25">
      <c r="B208" s="68">
        <v>2024</v>
      </c>
      <c r="C208" s="68">
        <v>891780111</v>
      </c>
      <c r="D208" s="69" t="s">
        <v>64</v>
      </c>
      <c r="E208" s="74" t="s">
        <v>5014</v>
      </c>
      <c r="F208" s="70" t="s">
        <v>14626</v>
      </c>
      <c r="G208" s="67">
        <v>0</v>
      </c>
      <c r="H208" s="67" t="s">
        <v>72</v>
      </c>
      <c r="I208" s="68" t="s">
        <v>65</v>
      </c>
      <c r="J208" s="74" t="s">
        <v>5013</v>
      </c>
      <c r="K208" s="70">
        <v>20000000</v>
      </c>
      <c r="L208" s="68" t="s">
        <v>67</v>
      </c>
      <c r="M208" s="88" t="s">
        <v>5012</v>
      </c>
      <c r="N208" s="73" t="s">
        <v>5011</v>
      </c>
      <c r="O208" s="75">
        <v>2478</v>
      </c>
      <c r="P208" s="78">
        <v>45590</v>
      </c>
      <c r="Q208" s="70">
        <v>70000000</v>
      </c>
      <c r="R208" s="78">
        <v>45594</v>
      </c>
      <c r="S208" s="70">
        <v>20000000</v>
      </c>
      <c r="T208" s="67" t="s">
        <v>1486</v>
      </c>
      <c r="U208" s="75">
        <v>72175282</v>
      </c>
      <c r="V208" s="88" t="s">
        <v>4905</v>
      </c>
      <c r="W208" s="250">
        <v>45594</v>
      </c>
      <c r="X208" s="78">
        <v>45594</v>
      </c>
      <c r="Y208" s="78" t="s">
        <v>74</v>
      </c>
      <c r="Z208" s="78">
        <v>45608</v>
      </c>
      <c r="AA208" s="71">
        <f t="shared" si="15"/>
        <v>14</v>
      </c>
      <c r="AB208" s="70">
        <v>0</v>
      </c>
      <c r="AC208" s="70">
        <v>0</v>
      </c>
      <c r="AD208" s="70">
        <v>0</v>
      </c>
      <c r="AE208" s="76" t="s">
        <v>74</v>
      </c>
      <c r="AF208" s="71">
        <f t="shared" si="16"/>
        <v>0</v>
      </c>
      <c r="AG208" s="70">
        <v>0</v>
      </c>
      <c r="AH208" s="70">
        <v>0</v>
      </c>
      <c r="AI208" s="76" t="s">
        <v>74</v>
      </c>
      <c r="AJ208" s="67">
        <v>0</v>
      </c>
      <c r="AK208" s="76" t="s">
        <v>74</v>
      </c>
      <c r="AL208" s="76" t="s">
        <v>74</v>
      </c>
      <c r="AM208" s="71">
        <f t="shared" si="17"/>
        <v>0</v>
      </c>
      <c r="AN208" s="71">
        <f>+K208+AC208-AH208</f>
        <v>20000000</v>
      </c>
      <c r="AO208" s="67" t="s">
        <v>66</v>
      </c>
      <c r="AP208" s="71">
        <v>20000000</v>
      </c>
      <c r="AQ208" s="68" t="s">
        <v>4990</v>
      </c>
      <c r="AR208" s="70">
        <v>0</v>
      </c>
      <c r="AS208" s="79" t="s">
        <v>74</v>
      </c>
      <c r="AT208" s="135">
        <v>0</v>
      </c>
      <c r="AU208" s="82">
        <f t="shared" si="18"/>
        <v>20000000</v>
      </c>
      <c r="AV208" s="83">
        <f t="shared" si="19"/>
        <v>0</v>
      </c>
      <c r="AW208" s="79" t="s">
        <v>74</v>
      </c>
      <c r="AX208" s="67" t="s">
        <v>95</v>
      </c>
      <c r="AY208" s="88" t="s">
        <v>5010</v>
      </c>
      <c r="AZ208" s="68" t="s">
        <v>66</v>
      </c>
      <c r="BA208" s="68" t="s">
        <v>239</v>
      </c>
    </row>
    <row r="209" spans="2:53" x14ac:dyDescent="0.25">
      <c r="B209" s="68">
        <v>2024</v>
      </c>
      <c r="C209" s="68">
        <v>891780111</v>
      </c>
      <c r="D209" s="69" t="s">
        <v>64</v>
      </c>
      <c r="E209" s="74" t="s">
        <v>5009</v>
      </c>
      <c r="F209" s="70" t="s">
        <v>14627</v>
      </c>
      <c r="G209" s="67">
        <v>0</v>
      </c>
      <c r="H209" s="67" t="s">
        <v>72</v>
      </c>
      <c r="I209" s="68" t="s">
        <v>65</v>
      </c>
      <c r="J209" s="74" t="s">
        <v>5008</v>
      </c>
      <c r="K209" s="70">
        <v>20000000</v>
      </c>
      <c r="L209" s="68" t="s">
        <v>67</v>
      </c>
      <c r="M209" s="88" t="s">
        <v>5007</v>
      </c>
      <c r="N209" s="73" t="s">
        <v>5006</v>
      </c>
      <c r="O209" s="75">
        <v>2478</v>
      </c>
      <c r="P209" s="78">
        <v>45590</v>
      </c>
      <c r="Q209" s="70">
        <v>70000000</v>
      </c>
      <c r="R209" s="78">
        <v>45594</v>
      </c>
      <c r="S209" s="70">
        <v>20000000</v>
      </c>
      <c r="T209" s="67" t="s">
        <v>1486</v>
      </c>
      <c r="U209" s="75">
        <v>72175282</v>
      </c>
      <c r="V209" s="88" t="s">
        <v>4905</v>
      </c>
      <c r="W209" s="250">
        <v>45594</v>
      </c>
      <c r="X209" s="78">
        <v>45594</v>
      </c>
      <c r="Y209" s="78" t="s">
        <v>74</v>
      </c>
      <c r="Z209" s="78">
        <v>45608</v>
      </c>
      <c r="AA209" s="71">
        <f t="shared" si="15"/>
        <v>14</v>
      </c>
      <c r="AB209" s="70">
        <v>0</v>
      </c>
      <c r="AC209" s="70">
        <v>0</v>
      </c>
      <c r="AD209" s="70">
        <v>0</v>
      </c>
      <c r="AE209" s="76" t="s">
        <v>74</v>
      </c>
      <c r="AF209" s="71">
        <f t="shared" si="16"/>
        <v>0</v>
      </c>
      <c r="AG209" s="70">
        <v>0</v>
      </c>
      <c r="AH209" s="70">
        <v>0</v>
      </c>
      <c r="AI209" s="76" t="s">
        <v>74</v>
      </c>
      <c r="AJ209" s="67">
        <v>0</v>
      </c>
      <c r="AK209" s="76" t="s">
        <v>74</v>
      </c>
      <c r="AL209" s="76" t="s">
        <v>74</v>
      </c>
      <c r="AM209" s="71">
        <f t="shared" si="17"/>
        <v>0</v>
      </c>
      <c r="AN209" s="71">
        <f>+K209+AC209-AH209</f>
        <v>20000000</v>
      </c>
      <c r="AO209" s="67" t="s">
        <v>66</v>
      </c>
      <c r="AP209" s="71">
        <v>20000000</v>
      </c>
      <c r="AQ209" s="68" t="s">
        <v>4990</v>
      </c>
      <c r="AR209" s="70">
        <v>0</v>
      </c>
      <c r="AS209" s="79" t="s">
        <v>74</v>
      </c>
      <c r="AT209" s="135">
        <v>0</v>
      </c>
      <c r="AU209" s="82">
        <f t="shared" si="18"/>
        <v>20000000</v>
      </c>
      <c r="AV209" s="83">
        <f t="shared" si="19"/>
        <v>0</v>
      </c>
      <c r="AW209" s="79" t="s">
        <v>74</v>
      </c>
      <c r="AX209" s="67" t="s">
        <v>95</v>
      </c>
      <c r="AY209" s="88" t="s">
        <v>5005</v>
      </c>
      <c r="AZ209" s="68" t="s">
        <v>66</v>
      </c>
      <c r="BA209" s="68" t="s">
        <v>239</v>
      </c>
    </row>
    <row r="210" spans="2:53" x14ac:dyDescent="0.25">
      <c r="B210" s="68">
        <v>2024</v>
      </c>
      <c r="C210" s="68">
        <v>891780111</v>
      </c>
      <c r="D210" s="69" t="s">
        <v>64</v>
      </c>
      <c r="E210" s="74" t="s">
        <v>5004</v>
      </c>
      <c r="F210" s="70" t="s">
        <v>14628</v>
      </c>
      <c r="G210" s="67">
        <v>0</v>
      </c>
      <c r="H210" s="67" t="s">
        <v>72</v>
      </c>
      <c r="I210" s="68" t="s">
        <v>65</v>
      </c>
      <c r="J210" s="74" t="s">
        <v>5003</v>
      </c>
      <c r="K210" s="70">
        <v>9000000</v>
      </c>
      <c r="L210" s="68" t="s">
        <v>67</v>
      </c>
      <c r="M210" s="88" t="s">
        <v>5002</v>
      </c>
      <c r="N210" s="73" t="s">
        <v>5001</v>
      </c>
      <c r="O210" s="75">
        <v>2478</v>
      </c>
      <c r="P210" s="78">
        <v>45590</v>
      </c>
      <c r="Q210" s="70">
        <v>70000000</v>
      </c>
      <c r="R210" s="78">
        <v>45594</v>
      </c>
      <c r="S210" s="70">
        <v>9000000</v>
      </c>
      <c r="T210" s="67" t="s">
        <v>1486</v>
      </c>
      <c r="U210" s="75">
        <v>72175282</v>
      </c>
      <c r="V210" s="88" t="s">
        <v>4905</v>
      </c>
      <c r="W210" s="250">
        <v>45594</v>
      </c>
      <c r="X210" s="78">
        <v>45594</v>
      </c>
      <c r="Y210" s="78" t="s">
        <v>74</v>
      </c>
      <c r="Z210" s="78">
        <v>45608</v>
      </c>
      <c r="AA210" s="71">
        <f t="shared" si="15"/>
        <v>14</v>
      </c>
      <c r="AB210" s="70">
        <v>0</v>
      </c>
      <c r="AC210" s="70">
        <v>0</v>
      </c>
      <c r="AD210" s="70">
        <v>0</v>
      </c>
      <c r="AE210" s="76" t="s">
        <v>74</v>
      </c>
      <c r="AF210" s="71">
        <f t="shared" si="16"/>
        <v>0</v>
      </c>
      <c r="AG210" s="70">
        <v>0</v>
      </c>
      <c r="AH210" s="70">
        <v>0</v>
      </c>
      <c r="AI210" s="76" t="s">
        <v>74</v>
      </c>
      <c r="AJ210" s="67">
        <v>0</v>
      </c>
      <c r="AK210" s="76" t="s">
        <v>74</v>
      </c>
      <c r="AL210" s="76" t="s">
        <v>74</v>
      </c>
      <c r="AM210" s="71">
        <f t="shared" si="17"/>
        <v>0</v>
      </c>
      <c r="AN210" s="71">
        <f>+K210+AC210-AH210</f>
        <v>9000000</v>
      </c>
      <c r="AO210" s="67" t="s">
        <v>66</v>
      </c>
      <c r="AP210" s="71">
        <v>9000000</v>
      </c>
      <c r="AQ210" s="68" t="s">
        <v>4990</v>
      </c>
      <c r="AR210" s="70">
        <v>0</v>
      </c>
      <c r="AS210" s="79" t="s">
        <v>74</v>
      </c>
      <c r="AT210" s="135">
        <v>0</v>
      </c>
      <c r="AU210" s="82">
        <f t="shared" si="18"/>
        <v>9000000</v>
      </c>
      <c r="AV210" s="83">
        <f t="shared" si="19"/>
        <v>0</v>
      </c>
      <c r="AW210" s="79" t="s">
        <v>74</v>
      </c>
      <c r="AX210" s="67" t="s">
        <v>95</v>
      </c>
      <c r="AY210" s="88" t="s">
        <v>5000</v>
      </c>
      <c r="AZ210" s="68" t="s">
        <v>66</v>
      </c>
      <c r="BA210" s="68" t="s">
        <v>239</v>
      </c>
    </row>
    <row r="211" spans="2:53" x14ac:dyDescent="0.25">
      <c r="B211" s="68">
        <v>2024</v>
      </c>
      <c r="C211" s="68">
        <v>891780111</v>
      </c>
      <c r="D211" s="69" t="s">
        <v>64</v>
      </c>
      <c r="E211" s="74" t="s">
        <v>4999</v>
      </c>
      <c r="F211" s="70" t="s">
        <v>14629</v>
      </c>
      <c r="G211" s="67">
        <v>0</v>
      </c>
      <c r="H211" s="67" t="s">
        <v>72</v>
      </c>
      <c r="I211" s="68" t="s">
        <v>65</v>
      </c>
      <c r="J211" s="74" t="s">
        <v>4998</v>
      </c>
      <c r="K211" s="70">
        <v>8000000</v>
      </c>
      <c r="L211" s="68" t="s">
        <v>67</v>
      </c>
      <c r="M211" s="88" t="s">
        <v>4997</v>
      </c>
      <c r="N211" s="73" t="s">
        <v>4996</v>
      </c>
      <c r="O211" s="75">
        <v>2478</v>
      </c>
      <c r="P211" s="78">
        <v>45590</v>
      </c>
      <c r="Q211" s="70">
        <v>70000000</v>
      </c>
      <c r="R211" s="78">
        <v>45596</v>
      </c>
      <c r="S211" s="70">
        <v>8000000</v>
      </c>
      <c r="T211" s="67" t="s">
        <v>1486</v>
      </c>
      <c r="U211" s="75">
        <v>72175282</v>
      </c>
      <c r="V211" s="88" t="s">
        <v>4905</v>
      </c>
      <c r="W211" s="250">
        <v>45596</v>
      </c>
      <c r="X211" s="78">
        <v>45596</v>
      </c>
      <c r="Y211" s="78" t="s">
        <v>74</v>
      </c>
      <c r="Z211" s="78">
        <v>45610</v>
      </c>
      <c r="AA211" s="71">
        <f t="shared" si="15"/>
        <v>14</v>
      </c>
      <c r="AB211" s="70">
        <v>0</v>
      </c>
      <c r="AC211" s="70">
        <v>0</v>
      </c>
      <c r="AD211" s="70">
        <v>0</v>
      </c>
      <c r="AE211" s="76" t="s">
        <v>74</v>
      </c>
      <c r="AF211" s="71">
        <f t="shared" si="16"/>
        <v>0</v>
      </c>
      <c r="AG211" s="70">
        <v>0</v>
      </c>
      <c r="AH211" s="70">
        <v>0</v>
      </c>
      <c r="AI211" s="76" t="s">
        <v>74</v>
      </c>
      <c r="AJ211" s="67">
        <v>0</v>
      </c>
      <c r="AK211" s="76" t="s">
        <v>74</v>
      </c>
      <c r="AL211" s="76" t="s">
        <v>74</v>
      </c>
      <c r="AM211" s="71">
        <f t="shared" si="17"/>
        <v>0</v>
      </c>
      <c r="AN211" s="71">
        <f>+K211+AC211-AH211</f>
        <v>8000000</v>
      </c>
      <c r="AO211" s="67" t="s">
        <v>66</v>
      </c>
      <c r="AP211" s="71">
        <v>8000000</v>
      </c>
      <c r="AQ211" s="68" t="s">
        <v>4990</v>
      </c>
      <c r="AR211" s="70">
        <v>0</v>
      </c>
      <c r="AS211" s="79" t="s">
        <v>74</v>
      </c>
      <c r="AT211" s="135">
        <v>0</v>
      </c>
      <c r="AU211" s="82">
        <f t="shared" si="18"/>
        <v>8000000</v>
      </c>
      <c r="AV211" s="83">
        <f t="shared" si="19"/>
        <v>0</v>
      </c>
      <c r="AW211" s="79" t="s">
        <v>74</v>
      </c>
      <c r="AX211" s="67" t="s">
        <v>95</v>
      </c>
      <c r="AY211" s="88" t="s">
        <v>4995</v>
      </c>
      <c r="AZ211" s="68" t="s">
        <v>66</v>
      </c>
      <c r="BA211" s="68" t="s">
        <v>239</v>
      </c>
    </row>
    <row r="212" spans="2:53" x14ac:dyDescent="0.25">
      <c r="B212" s="68">
        <v>2024</v>
      </c>
      <c r="C212" s="68">
        <v>891780111</v>
      </c>
      <c r="D212" s="69" t="s">
        <v>64</v>
      </c>
      <c r="E212" s="74" t="s">
        <v>4994</v>
      </c>
      <c r="F212" s="70" t="s">
        <v>14630</v>
      </c>
      <c r="G212" s="67">
        <v>0</v>
      </c>
      <c r="H212" s="67" t="s">
        <v>72</v>
      </c>
      <c r="I212" s="68" t="s">
        <v>65</v>
      </c>
      <c r="J212" s="74" t="s">
        <v>4993</v>
      </c>
      <c r="K212" s="70">
        <v>6000000</v>
      </c>
      <c r="L212" s="68" t="s">
        <v>67</v>
      </c>
      <c r="M212" s="88" t="s">
        <v>4992</v>
      </c>
      <c r="N212" s="73" t="s">
        <v>4991</v>
      </c>
      <c r="O212" s="75">
        <v>2478</v>
      </c>
      <c r="P212" s="78">
        <v>45590</v>
      </c>
      <c r="Q212" s="70">
        <v>70000000</v>
      </c>
      <c r="R212" s="78">
        <v>45596</v>
      </c>
      <c r="S212" s="70">
        <v>6000000</v>
      </c>
      <c r="T212" s="67" t="s">
        <v>1486</v>
      </c>
      <c r="U212" s="75">
        <v>72175282</v>
      </c>
      <c r="V212" s="88" t="s">
        <v>4905</v>
      </c>
      <c r="W212" s="250">
        <v>45596</v>
      </c>
      <c r="X212" s="78">
        <v>45606</v>
      </c>
      <c r="Y212" s="78" t="s">
        <v>74</v>
      </c>
      <c r="Z212" s="78">
        <v>45608</v>
      </c>
      <c r="AA212" s="71">
        <f t="shared" si="15"/>
        <v>2</v>
      </c>
      <c r="AB212" s="70">
        <v>0</v>
      </c>
      <c r="AC212" s="70">
        <v>0</v>
      </c>
      <c r="AD212" s="70">
        <v>0</v>
      </c>
      <c r="AE212" s="76" t="s">
        <v>74</v>
      </c>
      <c r="AF212" s="71">
        <f t="shared" si="16"/>
        <v>0</v>
      </c>
      <c r="AG212" s="70">
        <v>0</v>
      </c>
      <c r="AH212" s="70">
        <v>0</v>
      </c>
      <c r="AI212" s="76" t="s">
        <v>74</v>
      </c>
      <c r="AJ212" s="67">
        <v>0</v>
      </c>
      <c r="AK212" s="76" t="s">
        <v>74</v>
      </c>
      <c r="AL212" s="76" t="s">
        <v>74</v>
      </c>
      <c r="AM212" s="71">
        <f t="shared" si="17"/>
        <v>0</v>
      </c>
      <c r="AN212" s="71">
        <f>+K212+AC212-AH212</f>
        <v>6000000</v>
      </c>
      <c r="AO212" s="67" t="s">
        <v>66</v>
      </c>
      <c r="AP212" s="71">
        <v>6000000</v>
      </c>
      <c r="AQ212" s="68" t="s">
        <v>4990</v>
      </c>
      <c r="AR212" s="70">
        <v>0</v>
      </c>
      <c r="AS212" s="79" t="s">
        <v>74</v>
      </c>
      <c r="AT212" s="135">
        <v>0</v>
      </c>
      <c r="AU212" s="82">
        <f t="shared" si="18"/>
        <v>6000000</v>
      </c>
      <c r="AV212" s="83">
        <f t="shared" si="19"/>
        <v>0</v>
      </c>
      <c r="AW212" s="79" t="s">
        <v>74</v>
      </c>
      <c r="AX212" s="67" t="s">
        <v>95</v>
      </c>
      <c r="AY212" s="88" t="s">
        <v>4989</v>
      </c>
      <c r="AZ212" s="68" t="s">
        <v>66</v>
      </c>
      <c r="BA212" s="68" t="s">
        <v>239</v>
      </c>
    </row>
    <row r="213" spans="2:53" x14ac:dyDescent="0.25">
      <c r="B213" s="68">
        <v>2024</v>
      </c>
      <c r="C213" s="68">
        <v>891780111</v>
      </c>
      <c r="D213" s="69" t="s">
        <v>64</v>
      </c>
      <c r="E213" s="70" t="s">
        <v>4988</v>
      </c>
      <c r="F213" s="70" t="s">
        <v>4987</v>
      </c>
      <c r="G213" s="67">
        <v>0</v>
      </c>
      <c r="H213" s="67" t="s">
        <v>72</v>
      </c>
      <c r="I213" s="68" t="s">
        <v>65</v>
      </c>
      <c r="J213" s="88" t="s">
        <v>4986</v>
      </c>
      <c r="K213" s="70">
        <v>165000000</v>
      </c>
      <c r="L213" s="68" t="s">
        <v>67</v>
      </c>
      <c r="M213" s="88" t="s">
        <v>4985</v>
      </c>
      <c r="N213" s="73" t="s">
        <v>4341</v>
      </c>
      <c r="O213" s="75">
        <v>212</v>
      </c>
      <c r="P213" s="78">
        <v>45322</v>
      </c>
      <c r="Q213" s="70">
        <v>165000000</v>
      </c>
      <c r="R213" s="78">
        <v>45328</v>
      </c>
      <c r="S213" s="70">
        <v>165000000</v>
      </c>
      <c r="T213" s="67" t="s">
        <v>66</v>
      </c>
      <c r="U213" s="75">
        <v>85465146</v>
      </c>
      <c r="V213" s="88" t="s">
        <v>4340</v>
      </c>
      <c r="W213" s="250">
        <v>45328</v>
      </c>
      <c r="X213" s="78">
        <v>45328</v>
      </c>
      <c r="Y213" s="78">
        <v>45328</v>
      </c>
      <c r="Z213" s="250">
        <v>45473</v>
      </c>
      <c r="AA213" s="71">
        <f t="shared" si="15"/>
        <v>145</v>
      </c>
      <c r="AB213" s="70">
        <v>0</v>
      </c>
      <c r="AC213" s="70">
        <v>0</v>
      </c>
      <c r="AD213" s="70">
        <v>0</v>
      </c>
      <c r="AE213" s="76" t="s">
        <v>74</v>
      </c>
      <c r="AF213" s="71">
        <f t="shared" si="16"/>
        <v>0</v>
      </c>
      <c r="AG213" s="70">
        <v>0</v>
      </c>
      <c r="AH213" s="70">
        <v>0</v>
      </c>
      <c r="AI213" s="76" t="s">
        <v>74</v>
      </c>
      <c r="AJ213" s="67">
        <v>0</v>
      </c>
      <c r="AK213" s="76" t="s">
        <v>74</v>
      </c>
      <c r="AL213" s="76" t="s">
        <v>74</v>
      </c>
      <c r="AM213" s="71">
        <f t="shared" si="17"/>
        <v>0</v>
      </c>
      <c r="AN213" s="71">
        <f>+K213+AC213-AH213</f>
        <v>165000000</v>
      </c>
      <c r="AO213" s="67" t="s">
        <v>66</v>
      </c>
      <c r="AP213" s="70">
        <v>165000000</v>
      </c>
      <c r="AQ213" s="68" t="s">
        <v>94</v>
      </c>
      <c r="AR213" s="70">
        <v>0</v>
      </c>
      <c r="AS213" s="79" t="s">
        <v>74</v>
      </c>
      <c r="AT213" s="135">
        <v>116973430</v>
      </c>
      <c r="AU213" s="82">
        <f t="shared" si="18"/>
        <v>48026570</v>
      </c>
      <c r="AV213" s="83">
        <f t="shared" si="19"/>
        <v>0.70892987878787883</v>
      </c>
      <c r="AW213" s="79" t="s">
        <v>74</v>
      </c>
      <c r="AX213" s="67" t="s">
        <v>95</v>
      </c>
      <c r="AY213" s="88" t="s">
        <v>4984</v>
      </c>
      <c r="AZ213" s="68" t="s">
        <v>66</v>
      </c>
      <c r="BA213" s="68" t="s">
        <v>239</v>
      </c>
    </row>
    <row r="214" spans="2:53" x14ac:dyDescent="0.25">
      <c r="B214" s="68">
        <v>2024</v>
      </c>
      <c r="C214" s="68">
        <v>891780111</v>
      </c>
      <c r="D214" s="69" t="s">
        <v>64</v>
      </c>
      <c r="E214" s="70" t="s">
        <v>4983</v>
      </c>
      <c r="F214" s="70" t="s">
        <v>4982</v>
      </c>
      <c r="G214" s="67">
        <v>0</v>
      </c>
      <c r="H214" s="67" t="s">
        <v>72</v>
      </c>
      <c r="I214" s="68" t="s">
        <v>65</v>
      </c>
      <c r="J214" s="88" t="s">
        <v>4843</v>
      </c>
      <c r="K214" s="70">
        <v>100000000</v>
      </c>
      <c r="L214" s="68" t="s">
        <v>67</v>
      </c>
      <c r="M214" s="88" t="s">
        <v>4842</v>
      </c>
      <c r="N214" s="73" t="s">
        <v>4841</v>
      </c>
      <c r="O214" s="75">
        <v>245</v>
      </c>
      <c r="P214" s="78">
        <v>45323</v>
      </c>
      <c r="Q214" s="70">
        <v>206971000</v>
      </c>
      <c r="R214" s="78">
        <v>45328</v>
      </c>
      <c r="S214" s="70">
        <v>100000000</v>
      </c>
      <c r="T214" s="67" t="s">
        <v>66</v>
      </c>
      <c r="U214" s="75">
        <v>85459497</v>
      </c>
      <c r="V214" s="88" t="s">
        <v>4616</v>
      </c>
      <c r="W214" s="78">
        <v>45329</v>
      </c>
      <c r="X214" s="78">
        <v>45329</v>
      </c>
      <c r="Y214" s="76" t="s">
        <v>74</v>
      </c>
      <c r="Z214" s="250">
        <v>45504</v>
      </c>
      <c r="AA214" s="71">
        <f t="shared" si="15"/>
        <v>175</v>
      </c>
      <c r="AB214" s="70">
        <v>0</v>
      </c>
      <c r="AC214" s="70">
        <v>0</v>
      </c>
      <c r="AD214" s="70">
        <v>0</v>
      </c>
      <c r="AE214" s="76" t="s">
        <v>74</v>
      </c>
      <c r="AF214" s="71">
        <f t="shared" si="16"/>
        <v>0</v>
      </c>
      <c r="AG214" s="70">
        <v>0</v>
      </c>
      <c r="AH214" s="70">
        <v>0</v>
      </c>
      <c r="AI214" s="76" t="s">
        <v>74</v>
      </c>
      <c r="AJ214" s="67">
        <v>0</v>
      </c>
      <c r="AK214" s="76" t="s">
        <v>74</v>
      </c>
      <c r="AL214" s="76" t="s">
        <v>74</v>
      </c>
      <c r="AM214" s="71">
        <f t="shared" si="17"/>
        <v>0</v>
      </c>
      <c r="AN214" s="71">
        <f>+K214+AC214-AH214</f>
        <v>100000000</v>
      </c>
      <c r="AO214" s="67" t="s">
        <v>66</v>
      </c>
      <c r="AP214" s="70">
        <v>100000000</v>
      </c>
      <c r="AQ214" s="68" t="s">
        <v>94</v>
      </c>
      <c r="AR214" s="70">
        <v>0</v>
      </c>
      <c r="AS214" s="79" t="s">
        <v>74</v>
      </c>
      <c r="AT214" s="135">
        <v>9206121</v>
      </c>
      <c r="AU214" s="82">
        <f t="shared" si="18"/>
        <v>90793879</v>
      </c>
      <c r="AV214" s="83">
        <f t="shared" si="19"/>
        <v>9.2061210000000004E-2</v>
      </c>
      <c r="AW214" s="79" t="s">
        <v>74</v>
      </c>
      <c r="AX214" s="67" t="s">
        <v>95</v>
      </c>
      <c r="AY214" s="88" t="s">
        <v>4981</v>
      </c>
      <c r="AZ214" s="68" t="s">
        <v>66</v>
      </c>
      <c r="BA214" s="68" t="s">
        <v>239</v>
      </c>
    </row>
    <row r="215" spans="2:53" x14ac:dyDescent="0.25">
      <c r="B215" s="68">
        <v>2024</v>
      </c>
      <c r="C215" s="68">
        <v>891780111</v>
      </c>
      <c r="D215" s="69" t="s">
        <v>64</v>
      </c>
      <c r="E215" s="70" t="s">
        <v>4980</v>
      </c>
      <c r="F215" s="70" t="s">
        <v>4979</v>
      </c>
      <c r="G215" s="67">
        <v>0</v>
      </c>
      <c r="H215" s="67" t="s">
        <v>72</v>
      </c>
      <c r="I215" s="68" t="s">
        <v>65</v>
      </c>
      <c r="J215" s="88" t="s">
        <v>4817</v>
      </c>
      <c r="K215" s="70">
        <v>41212262</v>
      </c>
      <c r="L215" s="68" t="s">
        <v>67</v>
      </c>
      <c r="M215" s="88" t="s">
        <v>4978</v>
      </c>
      <c r="N215" s="73" t="s">
        <v>4815</v>
      </c>
      <c r="O215" s="75">
        <v>432</v>
      </c>
      <c r="P215" s="78">
        <v>45343</v>
      </c>
      <c r="Q215" s="70">
        <v>41212262</v>
      </c>
      <c r="R215" s="78">
        <v>45351</v>
      </c>
      <c r="S215" s="70">
        <v>41212262</v>
      </c>
      <c r="T215" s="67" t="s">
        <v>66</v>
      </c>
      <c r="U215" s="75">
        <v>7144175</v>
      </c>
      <c r="V215" s="88" t="s">
        <v>4814</v>
      </c>
      <c r="W215" s="250">
        <v>45351</v>
      </c>
      <c r="X215" s="78">
        <v>45352</v>
      </c>
      <c r="Y215" s="76" t="s">
        <v>74</v>
      </c>
      <c r="Z215" s="250">
        <v>45473</v>
      </c>
      <c r="AA215" s="71">
        <f t="shared" si="15"/>
        <v>121</v>
      </c>
      <c r="AB215" s="70">
        <v>1</v>
      </c>
      <c r="AC215" s="70">
        <v>18000000</v>
      </c>
      <c r="AD215" s="70">
        <v>0</v>
      </c>
      <c r="AE215" s="76" t="s">
        <v>74</v>
      </c>
      <c r="AF215" s="71">
        <f t="shared" si="16"/>
        <v>0</v>
      </c>
      <c r="AG215" s="70">
        <v>0</v>
      </c>
      <c r="AH215" s="70">
        <v>0</v>
      </c>
      <c r="AI215" s="76" t="s">
        <v>74</v>
      </c>
      <c r="AJ215" s="67">
        <v>0</v>
      </c>
      <c r="AK215" s="76" t="s">
        <v>74</v>
      </c>
      <c r="AL215" s="76" t="s">
        <v>74</v>
      </c>
      <c r="AM215" s="71">
        <f t="shared" si="17"/>
        <v>0</v>
      </c>
      <c r="AN215" s="71">
        <f>+K215+AC215-AH215</f>
        <v>59212262</v>
      </c>
      <c r="AO215" s="67" t="s">
        <v>66</v>
      </c>
      <c r="AP215" s="70">
        <v>41212262</v>
      </c>
      <c r="AQ215" s="68" t="s">
        <v>94</v>
      </c>
      <c r="AR215" s="70">
        <v>0</v>
      </c>
      <c r="AS215" s="79" t="s">
        <v>74</v>
      </c>
      <c r="AT215" s="135">
        <v>41212225</v>
      </c>
      <c r="AU215" s="82">
        <f t="shared" si="18"/>
        <v>18000037</v>
      </c>
      <c r="AV215" s="83">
        <f t="shared" si="19"/>
        <v>0.69600828625665412</v>
      </c>
      <c r="AW215" s="79" t="s">
        <v>74</v>
      </c>
      <c r="AX215" s="67" t="s">
        <v>95</v>
      </c>
      <c r="AY215" s="88" t="s">
        <v>4977</v>
      </c>
      <c r="AZ215" s="68" t="s">
        <v>66</v>
      </c>
      <c r="BA215" s="68" t="s">
        <v>239</v>
      </c>
    </row>
    <row r="216" spans="2:53" x14ac:dyDescent="0.25">
      <c r="B216" s="68">
        <v>2024</v>
      </c>
      <c r="C216" s="68">
        <v>891780111</v>
      </c>
      <c r="D216" s="69" t="s">
        <v>64</v>
      </c>
      <c r="E216" s="70" t="s">
        <v>4976</v>
      </c>
      <c r="F216" s="70" t="s">
        <v>4975</v>
      </c>
      <c r="G216" s="67">
        <v>0</v>
      </c>
      <c r="H216" s="67" t="s">
        <v>72</v>
      </c>
      <c r="I216" s="68" t="s">
        <v>65</v>
      </c>
      <c r="J216" s="88" t="s">
        <v>4837</v>
      </c>
      <c r="K216" s="70">
        <v>250000000</v>
      </c>
      <c r="L216" s="68" t="s">
        <v>67</v>
      </c>
      <c r="M216" s="88" t="s">
        <v>4836</v>
      </c>
      <c r="N216" s="73" t="s">
        <v>4835</v>
      </c>
      <c r="O216" s="75">
        <v>446</v>
      </c>
      <c r="P216" s="78">
        <v>45344</v>
      </c>
      <c r="Q216" s="70">
        <v>250000000</v>
      </c>
      <c r="R216" s="78">
        <v>45357</v>
      </c>
      <c r="S216" s="70">
        <v>250000000</v>
      </c>
      <c r="T216" s="67" t="s">
        <v>66</v>
      </c>
      <c r="U216" s="75">
        <v>85459497</v>
      </c>
      <c r="V216" s="88" t="s">
        <v>4616</v>
      </c>
      <c r="W216" s="250">
        <v>45357</v>
      </c>
      <c r="X216" s="78">
        <v>45358</v>
      </c>
      <c r="Y216" s="78">
        <v>45358</v>
      </c>
      <c r="Z216" s="250">
        <v>45504</v>
      </c>
      <c r="AA216" s="71">
        <f t="shared" si="15"/>
        <v>146</v>
      </c>
      <c r="AB216" s="70">
        <v>0</v>
      </c>
      <c r="AC216" s="70">
        <v>0</v>
      </c>
      <c r="AD216" s="70">
        <v>0</v>
      </c>
      <c r="AE216" s="76" t="s">
        <v>74</v>
      </c>
      <c r="AF216" s="71">
        <f t="shared" si="16"/>
        <v>0</v>
      </c>
      <c r="AG216" s="70">
        <v>0</v>
      </c>
      <c r="AH216" s="70">
        <v>32782.949999999997</v>
      </c>
      <c r="AI216" s="76">
        <v>45481</v>
      </c>
      <c r="AJ216" s="67">
        <v>0</v>
      </c>
      <c r="AK216" s="76" t="s">
        <v>74</v>
      </c>
      <c r="AL216" s="76" t="s">
        <v>74</v>
      </c>
      <c r="AM216" s="71">
        <f t="shared" si="17"/>
        <v>0</v>
      </c>
      <c r="AN216" s="71">
        <f>+K216+AC216-AH216</f>
        <v>249967217.05000001</v>
      </c>
      <c r="AO216" s="67" t="s">
        <v>66</v>
      </c>
      <c r="AP216" s="70">
        <v>250000000</v>
      </c>
      <c r="AQ216" s="68" t="s">
        <v>94</v>
      </c>
      <c r="AR216" s="70">
        <v>0</v>
      </c>
      <c r="AS216" s="79" t="s">
        <v>74</v>
      </c>
      <c r="AT216" s="135">
        <v>238442167</v>
      </c>
      <c r="AU216" s="82">
        <f t="shared" si="18"/>
        <v>11525050.050000012</v>
      </c>
      <c r="AV216" s="83">
        <f t="shared" si="19"/>
        <v>0.95389375380494512</v>
      </c>
      <c r="AW216" s="79" t="s">
        <v>74</v>
      </c>
      <c r="AX216" s="67" t="s">
        <v>95</v>
      </c>
      <c r="AY216" s="88" t="s">
        <v>4974</v>
      </c>
      <c r="AZ216" s="68" t="s">
        <v>66</v>
      </c>
      <c r="BA216" s="68" t="s">
        <v>239</v>
      </c>
    </row>
    <row r="217" spans="2:53" x14ac:dyDescent="0.25">
      <c r="B217" s="68">
        <v>2024</v>
      </c>
      <c r="C217" s="68">
        <v>891780111</v>
      </c>
      <c r="D217" s="69" t="s">
        <v>64</v>
      </c>
      <c r="E217" s="70" t="s">
        <v>4973</v>
      </c>
      <c r="F217" s="70" t="s">
        <v>4972</v>
      </c>
      <c r="G217" s="67">
        <v>0</v>
      </c>
      <c r="H217" s="67" t="s">
        <v>72</v>
      </c>
      <c r="I217" s="68" t="s">
        <v>65</v>
      </c>
      <c r="J217" s="88" t="s">
        <v>4821</v>
      </c>
      <c r="K217" s="70">
        <v>100000000</v>
      </c>
      <c r="L217" s="68" t="s">
        <v>67</v>
      </c>
      <c r="M217" s="88" t="s">
        <v>4471</v>
      </c>
      <c r="N217" s="73" t="s">
        <v>1876</v>
      </c>
      <c r="O217" s="75">
        <v>397</v>
      </c>
      <c r="P217" s="78">
        <v>45341</v>
      </c>
      <c r="Q217" s="70">
        <v>100000000</v>
      </c>
      <c r="R217" s="78">
        <v>45359</v>
      </c>
      <c r="S217" s="70">
        <v>100000000</v>
      </c>
      <c r="T217" s="67" t="s">
        <v>66</v>
      </c>
      <c r="U217" s="75">
        <v>36665858</v>
      </c>
      <c r="V217" s="88" t="s">
        <v>4422</v>
      </c>
      <c r="W217" s="250">
        <v>45359</v>
      </c>
      <c r="X217" s="78">
        <v>45359</v>
      </c>
      <c r="Y217" s="78">
        <v>45359</v>
      </c>
      <c r="Z217" s="250">
        <v>45657</v>
      </c>
      <c r="AA217" s="71">
        <f t="shared" si="15"/>
        <v>298</v>
      </c>
      <c r="AB217" s="70">
        <v>0</v>
      </c>
      <c r="AC217" s="70">
        <v>0</v>
      </c>
      <c r="AD217" s="70">
        <v>0</v>
      </c>
      <c r="AE217" s="76" t="s">
        <v>74</v>
      </c>
      <c r="AF217" s="71">
        <f t="shared" si="16"/>
        <v>0</v>
      </c>
      <c r="AG217" s="70">
        <v>0</v>
      </c>
      <c r="AH217" s="70">
        <v>0</v>
      </c>
      <c r="AI217" s="76" t="s">
        <v>74</v>
      </c>
      <c r="AJ217" s="67">
        <v>0</v>
      </c>
      <c r="AK217" s="76" t="s">
        <v>74</v>
      </c>
      <c r="AL217" s="76" t="s">
        <v>74</v>
      </c>
      <c r="AM217" s="71">
        <f t="shared" si="17"/>
        <v>0</v>
      </c>
      <c r="AN217" s="71">
        <f>+K217+AC217-AH217</f>
        <v>100000000</v>
      </c>
      <c r="AO217" s="67" t="s">
        <v>66</v>
      </c>
      <c r="AP217" s="70">
        <v>100000000</v>
      </c>
      <c r="AQ217" s="68" t="s">
        <v>94</v>
      </c>
      <c r="AR217" s="70">
        <v>0</v>
      </c>
      <c r="AS217" s="79" t="s">
        <v>74</v>
      </c>
      <c r="AT217" s="135">
        <v>92193668</v>
      </c>
      <c r="AU217" s="82">
        <f t="shared" si="18"/>
        <v>7806332</v>
      </c>
      <c r="AV217" s="83">
        <f t="shared" si="19"/>
        <v>0.92193667999999995</v>
      </c>
      <c r="AW217" s="79" t="s">
        <v>74</v>
      </c>
      <c r="AX217" s="67" t="s">
        <v>95</v>
      </c>
      <c r="AY217" s="88" t="s">
        <v>4971</v>
      </c>
      <c r="AZ217" s="68" t="s">
        <v>66</v>
      </c>
      <c r="BA217" s="68" t="s">
        <v>239</v>
      </c>
    </row>
    <row r="218" spans="2:53" x14ac:dyDescent="0.25">
      <c r="B218" s="68">
        <v>2024</v>
      </c>
      <c r="C218" s="68">
        <v>891780111</v>
      </c>
      <c r="D218" s="69" t="s">
        <v>64</v>
      </c>
      <c r="E218" s="70" t="s">
        <v>4970</v>
      </c>
      <c r="F218" s="70" t="s">
        <v>4969</v>
      </c>
      <c r="G218" s="67">
        <v>0</v>
      </c>
      <c r="H218" s="67" t="s">
        <v>72</v>
      </c>
      <c r="I218" s="68" t="s">
        <v>65</v>
      </c>
      <c r="J218" s="88" t="s">
        <v>4968</v>
      </c>
      <c r="K218" s="70">
        <v>89894690</v>
      </c>
      <c r="L218" s="68" t="s">
        <v>67</v>
      </c>
      <c r="M218" s="88" t="s">
        <v>4967</v>
      </c>
      <c r="N218" s="73" t="s">
        <v>4966</v>
      </c>
      <c r="O218" s="75">
        <v>427</v>
      </c>
      <c r="P218" s="78">
        <v>45343</v>
      </c>
      <c r="Q218" s="70">
        <v>89894690</v>
      </c>
      <c r="R218" s="78">
        <v>45362</v>
      </c>
      <c r="S218" s="70">
        <v>89894690</v>
      </c>
      <c r="T218" s="67" t="s">
        <v>66</v>
      </c>
      <c r="U218" s="75">
        <v>85466528</v>
      </c>
      <c r="V218" s="88" t="s">
        <v>4743</v>
      </c>
      <c r="W218" s="250">
        <v>45362</v>
      </c>
      <c r="X218" s="78">
        <v>45362</v>
      </c>
      <c r="Y218" s="78">
        <v>45362</v>
      </c>
      <c r="Z218" s="250">
        <v>45657</v>
      </c>
      <c r="AA218" s="71">
        <f t="shared" si="15"/>
        <v>295</v>
      </c>
      <c r="AB218" s="70">
        <v>0</v>
      </c>
      <c r="AC218" s="70">
        <v>0</v>
      </c>
      <c r="AD218" s="70">
        <v>0</v>
      </c>
      <c r="AE218" s="76" t="s">
        <v>74</v>
      </c>
      <c r="AF218" s="71">
        <f t="shared" si="16"/>
        <v>0</v>
      </c>
      <c r="AG218" s="70">
        <v>0</v>
      </c>
      <c r="AH218" s="70">
        <v>0</v>
      </c>
      <c r="AI218" s="76" t="s">
        <v>74</v>
      </c>
      <c r="AJ218" s="67">
        <v>0</v>
      </c>
      <c r="AK218" s="76" t="s">
        <v>74</v>
      </c>
      <c r="AL218" s="76" t="s">
        <v>74</v>
      </c>
      <c r="AM218" s="71">
        <f t="shared" si="17"/>
        <v>0</v>
      </c>
      <c r="AN218" s="71">
        <f>+K218+AC218-AH218</f>
        <v>89894690</v>
      </c>
      <c r="AO218" s="67" t="s">
        <v>66</v>
      </c>
      <c r="AP218" s="70">
        <v>89894690</v>
      </c>
      <c r="AQ218" s="68" t="s">
        <v>94</v>
      </c>
      <c r="AR218" s="70">
        <v>0</v>
      </c>
      <c r="AS218" s="79" t="s">
        <v>74</v>
      </c>
      <c r="AT218" s="135">
        <v>40369695</v>
      </c>
      <c r="AU218" s="82">
        <f t="shared" si="18"/>
        <v>49524995</v>
      </c>
      <c r="AV218" s="83">
        <f t="shared" si="19"/>
        <v>0.44907763739993989</v>
      </c>
      <c r="AW218" s="79" t="s">
        <v>74</v>
      </c>
      <c r="AX218" s="67" t="s">
        <v>95</v>
      </c>
      <c r="AY218" s="88" t="s">
        <v>4965</v>
      </c>
      <c r="AZ218" s="68" t="s">
        <v>66</v>
      </c>
      <c r="BA218" s="68" t="s">
        <v>239</v>
      </c>
    </row>
    <row r="219" spans="2:53" x14ac:dyDescent="0.25">
      <c r="B219" s="68">
        <v>2024</v>
      </c>
      <c r="C219" s="68">
        <v>891780111</v>
      </c>
      <c r="D219" s="69" t="s">
        <v>64</v>
      </c>
      <c r="E219" s="70" t="s">
        <v>4964</v>
      </c>
      <c r="F219" s="70" t="s">
        <v>4963</v>
      </c>
      <c r="G219" s="67">
        <v>0</v>
      </c>
      <c r="H219" s="67" t="s">
        <v>72</v>
      </c>
      <c r="I219" s="68" t="s">
        <v>65</v>
      </c>
      <c r="J219" s="88" t="s">
        <v>4826</v>
      </c>
      <c r="K219" s="70">
        <v>10000000</v>
      </c>
      <c r="L219" s="68" t="s">
        <v>67</v>
      </c>
      <c r="M219" s="88" t="s">
        <v>4799</v>
      </c>
      <c r="N219" s="73" t="s">
        <v>4798</v>
      </c>
      <c r="O219" s="75">
        <v>529</v>
      </c>
      <c r="P219" s="78">
        <v>45351</v>
      </c>
      <c r="Q219" s="70">
        <v>10000000</v>
      </c>
      <c r="R219" s="78">
        <v>45363</v>
      </c>
      <c r="S219" s="70">
        <v>10000000</v>
      </c>
      <c r="T219" s="67" t="s">
        <v>66</v>
      </c>
      <c r="U219" s="75">
        <v>57462359</v>
      </c>
      <c r="V219" s="88" t="s">
        <v>4825</v>
      </c>
      <c r="W219" s="250">
        <v>45363</v>
      </c>
      <c r="X219" s="78">
        <v>45366</v>
      </c>
      <c r="Y219" s="78">
        <v>45366</v>
      </c>
      <c r="Z219" s="250">
        <v>45488</v>
      </c>
      <c r="AA219" s="71">
        <f t="shared" si="15"/>
        <v>122</v>
      </c>
      <c r="AB219" s="70">
        <v>1</v>
      </c>
      <c r="AC219" s="70">
        <v>5000000</v>
      </c>
      <c r="AD219" s="70">
        <v>0</v>
      </c>
      <c r="AE219" s="76" t="s">
        <v>74</v>
      </c>
      <c r="AF219" s="71">
        <f t="shared" si="16"/>
        <v>0</v>
      </c>
      <c r="AG219" s="70">
        <v>0</v>
      </c>
      <c r="AH219" s="70">
        <v>0</v>
      </c>
      <c r="AI219" s="76" t="s">
        <v>74</v>
      </c>
      <c r="AJ219" s="67">
        <v>0</v>
      </c>
      <c r="AK219" s="76" t="s">
        <v>74</v>
      </c>
      <c r="AL219" s="76" t="s">
        <v>74</v>
      </c>
      <c r="AM219" s="71">
        <f t="shared" si="17"/>
        <v>0</v>
      </c>
      <c r="AN219" s="71">
        <f>+K219+AC219-AH219</f>
        <v>15000000</v>
      </c>
      <c r="AO219" s="67" t="s">
        <v>66</v>
      </c>
      <c r="AP219" s="70">
        <v>10000000</v>
      </c>
      <c r="AQ219" s="68" t="s">
        <v>94</v>
      </c>
      <c r="AR219" s="70">
        <v>0</v>
      </c>
      <c r="AS219" s="79" t="s">
        <v>74</v>
      </c>
      <c r="AT219" s="135">
        <v>14999700</v>
      </c>
      <c r="AU219" s="82">
        <f t="shared" si="18"/>
        <v>300</v>
      </c>
      <c r="AV219" s="83">
        <f t="shared" si="19"/>
        <v>0.99997999999999998</v>
      </c>
      <c r="AW219" s="79" t="s">
        <v>74</v>
      </c>
      <c r="AX219" s="67" t="s">
        <v>95</v>
      </c>
      <c r="AY219" s="88" t="s">
        <v>4962</v>
      </c>
      <c r="AZ219" s="68" t="s">
        <v>66</v>
      </c>
      <c r="BA219" s="68" t="s">
        <v>239</v>
      </c>
    </row>
    <row r="220" spans="2:53" x14ac:dyDescent="0.25">
      <c r="B220" s="68">
        <v>2024</v>
      </c>
      <c r="C220" s="68">
        <v>891780111</v>
      </c>
      <c r="D220" s="69" t="s">
        <v>64</v>
      </c>
      <c r="E220" s="70" t="s">
        <v>4961</v>
      </c>
      <c r="F220" s="70" t="s">
        <v>4960</v>
      </c>
      <c r="G220" s="67">
        <v>0</v>
      </c>
      <c r="H220" s="67" t="s">
        <v>72</v>
      </c>
      <c r="I220" s="68" t="s">
        <v>65</v>
      </c>
      <c r="J220" s="88" t="s">
        <v>4959</v>
      </c>
      <c r="K220" s="70">
        <v>150000000</v>
      </c>
      <c r="L220" s="68" t="s">
        <v>67</v>
      </c>
      <c r="M220" s="88" t="s">
        <v>4958</v>
      </c>
      <c r="N220" s="73" t="s">
        <v>4957</v>
      </c>
      <c r="O220" s="75">
        <v>625</v>
      </c>
      <c r="P220" s="78">
        <v>45359</v>
      </c>
      <c r="Q220" s="70">
        <v>150000000</v>
      </c>
      <c r="R220" s="78">
        <v>45364</v>
      </c>
      <c r="S220" s="70">
        <v>150000000</v>
      </c>
      <c r="T220" s="67" t="s">
        <v>66</v>
      </c>
      <c r="U220" s="75">
        <v>57298660</v>
      </c>
      <c r="V220" s="88" t="s">
        <v>4956</v>
      </c>
      <c r="W220" s="250">
        <v>45364</v>
      </c>
      <c r="X220" s="78">
        <v>45365</v>
      </c>
      <c r="Y220" s="78" t="s">
        <v>74</v>
      </c>
      <c r="Z220" s="250">
        <v>45426</v>
      </c>
      <c r="AA220" s="71">
        <f t="shared" si="15"/>
        <v>61</v>
      </c>
      <c r="AB220" s="70">
        <v>0</v>
      </c>
      <c r="AC220" s="70">
        <v>0</v>
      </c>
      <c r="AD220" s="70">
        <v>0</v>
      </c>
      <c r="AE220" s="76" t="s">
        <v>74</v>
      </c>
      <c r="AF220" s="71">
        <f t="shared" si="16"/>
        <v>0</v>
      </c>
      <c r="AG220" s="70">
        <v>0</v>
      </c>
      <c r="AH220" s="70">
        <v>0</v>
      </c>
      <c r="AI220" s="76" t="s">
        <v>74</v>
      </c>
      <c r="AJ220" s="67">
        <v>0</v>
      </c>
      <c r="AK220" s="76" t="s">
        <v>74</v>
      </c>
      <c r="AL220" s="76" t="s">
        <v>74</v>
      </c>
      <c r="AM220" s="71">
        <f t="shared" si="17"/>
        <v>0</v>
      </c>
      <c r="AN220" s="71">
        <f>+K220+AC220-AH220</f>
        <v>150000000</v>
      </c>
      <c r="AO220" s="67" t="s">
        <v>66</v>
      </c>
      <c r="AP220" s="70">
        <v>150000000</v>
      </c>
      <c r="AQ220" s="68" t="s">
        <v>94</v>
      </c>
      <c r="AR220" s="70">
        <v>0</v>
      </c>
      <c r="AS220" s="79" t="s">
        <v>74</v>
      </c>
      <c r="AT220" s="135">
        <v>149988404</v>
      </c>
      <c r="AU220" s="82">
        <f t="shared" si="18"/>
        <v>11596</v>
      </c>
      <c r="AV220" s="83">
        <f t="shared" si="19"/>
        <v>0.99992269333333328</v>
      </c>
      <c r="AW220" s="79" t="s">
        <v>74</v>
      </c>
      <c r="AX220" s="67" t="s">
        <v>95</v>
      </c>
      <c r="AY220" s="88" t="s">
        <v>4955</v>
      </c>
      <c r="AZ220" s="68" t="s">
        <v>66</v>
      </c>
      <c r="BA220" s="68" t="s">
        <v>239</v>
      </c>
    </row>
    <row r="221" spans="2:53" x14ac:dyDescent="0.25">
      <c r="B221" s="68">
        <v>2024</v>
      </c>
      <c r="C221" s="68">
        <v>891780111</v>
      </c>
      <c r="D221" s="69" t="s">
        <v>64</v>
      </c>
      <c r="E221" s="70" t="s">
        <v>4954</v>
      </c>
      <c r="F221" s="70" t="s">
        <v>4953</v>
      </c>
      <c r="G221" s="67">
        <v>0</v>
      </c>
      <c r="H221" s="67" t="s">
        <v>72</v>
      </c>
      <c r="I221" s="68" t="s">
        <v>65</v>
      </c>
      <c r="J221" s="88" t="s">
        <v>4952</v>
      </c>
      <c r="K221" s="70">
        <v>8000000</v>
      </c>
      <c r="L221" s="68" t="s">
        <v>67</v>
      </c>
      <c r="M221" s="88" t="s">
        <v>4900</v>
      </c>
      <c r="N221" s="73" t="s">
        <v>4899</v>
      </c>
      <c r="O221" s="75">
        <v>399</v>
      </c>
      <c r="P221" s="78">
        <v>45341</v>
      </c>
      <c r="Q221" s="70">
        <v>8000000</v>
      </c>
      <c r="R221" s="78">
        <v>45364</v>
      </c>
      <c r="S221" s="70">
        <v>8000000</v>
      </c>
      <c r="T221" s="67" t="s">
        <v>66</v>
      </c>
      <c r="U221" s="75">
        <v>36665858</v>
      </c>
      <c r="V221" s="88" t="s">
        <v>4422</v>
      </c>
      <c r="W221" s="250">
        <v>45364</v>
      </c>
      <c r="X221" s="78">
        <v>45364</v>
      </c>
      <c r="Y221" s="78" t="s">
        <v>74</v>
      </c>
      <c r="Z221" s="250">
        <v>45657</v>
      </c>
      <c r="AA221" s="71">
        <f t="shared" si="15"/>
        <v>293</v>
      </c>
      <c r="AB221" s="70">
        <v>0</v>
      </c>
      <c r="AC221" s="70">
        <v>0</v>
      </c>
      <c r="AD221" s="70">
        <v>0</v>
      </c>
      <c r="AE221" s="76" t="s">
        <v>74</v>
      </c>
      <c r="AF221" s="71">
        <f t="shared" si="16"/>
        <v>0</v>
      </c>
      <c r="AG221" s="70">
        <v>0</v>
      </c>
      <c r="AH221" s="70">
        <v>0</v>
      </c>
      <c r="AI221" s="76" t="s">
        <v>74</v>
      </c>
      <c r="AJ221" s="67">
        <v>0</v>
      </c>
      <c r="AK221" s="76" t="s">
        <v>74</v>
      </c>
      <c r="AL221" s="76" t="s">
        <v>74</v>
      </c>
      <c r="AM221" s="71">
        <f t="shared" si="17"/>
        <v>0</v>
      </c>
      <c r="AN221" s="71">
        <f>+K221+AC221-AH221</f>
        <v>8000000</v>
      </c>
      <c r="AO221" s="67" t="s">
        <v>66</v>
      </c>
      <c r="AP221" s="70">
        <v>8000000</v>
      </c>
      <c r="AQ221" s="68" t="s">
        <v>94</v>
      </c>
      <c r="AR221" s="70">
        <v>0</v>
      </c>
      <c r="AS221" s="79" t="s">
        <v>74</v>
      </c>
      <c r="AT221" s="135">
        <v>7996670</v>
      </c>
      <c r="AU221" s="82">
        <f t="shared" si="18"/>
        <v>3330</v>
      </c>
      <c r="AV221" s="83">
        <f t="shared" si="19"/>
        <v>0.99958374999999999</v>
      </c>
      <c r="AW221" s="79" t="s">
        <v>74</v>
      </c>
      <c r="AX221" s="67" t="s">
        <v>95</v>
      </c>
      <c r="AY221" s="88" t="s">
        <v>4951</v>
      </c>
      <c r="AZ221" s="68" t="s">
        <v>66</v>
      </c>
      <c r="BA221" s="68" t="s">
        <v>239</v>
      </c>
    </row>
    <row r="222" spans="2:53" x14ac:dyDescent="0.25">
      <c r="B222" s="68">
        <v>2024</v>
      </c>
      <c r="C222" s="68">
        <v>891780111</v>
      </c>
      <c r="D222" s="69" t="s">
        <v>64</v>
      </c>
      <c r="E222" s="70" t="s">
        <v>4950</v>
      </c>
      <c r="F222" s="70" t="s">
        <v>4949</v>
      </c>
      <c r="G222" s="67">
        <v>0</v>
      </c>
      <c r="H222" s="67" t="s">
        <v>72</v>
      </c>
      <c r="I222" s="68" t="s">
        <v>65</v>
      </c>
      <c r="J222" s="88" t="s">
        <v>4948</v>
      </c>
      <c r="K222" s="70">
        <v>150000000</v>
      </c>
      <c r="L222" s="68" t="s">
        <v>67</v>
      </c>
      <c r="M222" s="88" t="s">
        <v>4947</v>
      </c>
      <c r="N222" s="73" t="s">
        <v>4946</v>
      </c>
      <c r="O222" s="75">
        <v>531</v>
      </c>
      <c r="P222" s="78">
        <v>45351</v>
      </c>
      <c r="Q222" s="70">
        <v>150000000</v>
      </c>
      <c r="R222" s="78">
        <v>45370</v>
      </c>
      <c r="S222" s="70">
        <v>150000000</v>
      </c>
      <c r="T222" s="67" t="s">
        <v>66</v>
      </c>
      <c r="U222" s="75">
        <v>57462359</v>
      </c>
      <c r="V222" s="88" t="s">
        <v>4825</v>
      </c>
      <c r="W222" s="250">
        <v>45370</v>
      </c>
      <c r="X222" s="78">
        <v>45371</v>
      </c>
      <c r="Y222" s="78">
        <v>45371</v>
      </c>
      <c r="Z222" s="250">
        <v>45646</v>
      </c>
      <c r="AA222" s="71">
        <f t="shared" si="15"/>
        <v>275</v>
      </c>
      <c r="AB222" s="70">
        <v>1</v>
      </c>
      <c r="AC222" s="70">
        <v>75000000</v>
      </c>
      <c r="AD222" s="70">
        <v>0</v>
      </c>
      <c r="AE222" s="76" t="s">
        <v>74</v>
      </c>
      <c r="AF222" s="71">
        <f t="shared" si="16"/>
        <v>0</v>
      </c>
      <c r="AG222" s="70">
        <v>0</v>
      </c>
      <c r="AH222" s="70">
        <v>0</v>
      </c>
      <c r="AI222" s="76" t="s">
        <v>74</v>
      </c>
      <c r="AJ222" s="67">
        <v>0</v>
      </c>
      <c r="AK222" s="76" t="s">
        <v>74</v>
      </c>
      <c r="AL222" s="76" t="s">
        <v>74</v>
      </c>
      <c r="AM222" s="71">
        <f t="shared" si="17"/>
        <v>0</v>
      </c>
      <c r="AN222" s="71">
        <f>+K222+AC222-AH222</f>
        <v>225000000</v>
      </c>
      <c r="AO222" s="67" t="s">
        <v>66</v>
      </c>
      <c r="AP222" s="70">
        <v>150000000</v>
      </c>
      <c r="AQ222" s="68" t="s">
        <v>94</v>
      </c>
      <c r="AR222" s="70">
        <v>0</v>
      </c>
      <c r="AS222" s="79" t="s">
        <v>74</v>
      </c>
      <c r="AT222" s="135">
        <v>49203612</v>
      </c>
      <c r="AU222" s="82">
        <f t="shared" si="18"/>
        <v>175796388</v>
      </c>
      <c r="AV222" s="83">
        <f t="shared" si="19"/>
        <v>0.21868272</v>
      </c>
      <c r="AW222" s="79" t="s">
        <v>74</v>
      </c>
      <c r="AX222" s="67" t="s">
        <v>95</v>
      </c>
      <c r="AY222" s="88" t="s">
        <v>4945</v>
      </c>
      <c r="AZ222" s="68" t="s">
        <v>66</v>
      </c>
      <c r="BA222" s="68" t="s">
        <v>239</v>
      </c>
    </row>
    <row r="223" spans="2:53" x14ac:dyDescent="0.25">
      <c r="B223" s="68">
        <v>2024</v>
      </c>
      <c r="C223" s="68">
        <v>891780111</v>
      </c>
      <c r="D223" s="69" t="s">
        <v>64</v>
      </c>
      <c r="E223" s="70" t="s">
        <v>4944</v>
      </c>
      <c r="F223" s="70" t="s">
        <v>4943</v>
      </c>
      <c r="G223" s="67">
        <v>0</v>
      </c>
      <c r="H223" s="67" t="s">
        <v>72</v>
      </c>
      <c r="I223" s="68" t="s">
        <v>723</v>
      </c>
      <c r="J223" s="88" t="s">
        <v>4942</v>
      </c>
      <c r="K223" s="70">
        <v>45000000</v>
      </c>
      <c r="L223" s="68" t="s">
        <v>67</v>
      </c>
      <c r="M223" s="88" t="s">
        <v>4941</v>
      </c>
      <c r="N223" s="73" t="s">
        <v>4940</v>
      </c>
      <c r="O223" s="75">
        <v>589</v>
      </c>
      <c r="P223" s="78">
        <v>45356</v>
      </c>
      <c r="Q223" s="70">
        <v>45000000</v>
      </c>
      <c r="R223" s="78">
        <v>45383</v>
      </c>
      <c r="S223" s="70">
        <v>45000000</v>
      </c>
      <c r="T223" s="67" t="s">
        <v>66</v>
      </c>
      <c r="U223" s="75">
        <v>85152695</v>
      </c>
      <c r="V223" s="88" t="s">
        <v>4398</v>
      </c>
      <c r="W223" s="250">
        <v>45383</v>
      </c>
      <c r="X223" s="78">
        <v>45383</v>
      </c>
      <c r="Y223" s="78">
        <v>45383</v>
      </c>
      <c r="Z223" s="250">
        <v>45534</v>
      </c>
      <c r="AA223" s="71">
        <f t="shared" si="15"/>
        <v>151</v>
      </c>
      <c r="AB223" s="70">
        <v>1</v>
      </c>
      <c r="AC223" s="70">
        <v>22500000</v>
      </c>
      <c r="AD223" s="70">
        <v>0</v>
      </c>
      <c r="AE223" s="76" t="s">
        <v>74</v>
      </c>
      <c r="AF223" s="71">
        <f t="shared" si="16"/>
        <v>0</v>
      </c>
      <c r="AG223" s="70">
        <v>0</v>
      </c>
      <c r="AH223" s="70">
        <v>19</v>
      </c>
      <c r="AI223" s="76" t="s">
        <v>74</v>
      </c>
      <c r="AJ223" s="67">
        <v>0</v>
      </c>
      <c r="AK223" s="76" t="s">
        <v>74</v>
      </c>
      <c r="AL223" s="76" t="s">
        <v>74</v>
      </c>
      <c r="AM223" s="71">
        <f t="shared" si="17"/>
        <v>0</v>
      </c>
      <c r="AN223" s="71">
        <f>+K223+AC223-AH223</f>
        <v>67499981</v>
      </c>
      <c r="AO223" s="67" t="s">
        <v>66</v>
      </c>
      <c r="AP223" s="70">
        <v>45000000</v>
      </c>
      <c r="AQ223" s="68" t="s">
        <v>94</v>
      </c>
      <c r="AR223" s="70">
        <v>0</v>
      </c>
      <c r="AS223" s="79" t="s">
        <v>74</v>
      </c>
      <c r="AT223" s="135">
        <v>44999990</v>
      </c>
      <c r="AU223" s="82">
        <f t="shared" si="18"/>
        <v>22499991</v>
      </c>
      <c r="AV223" s="83">
        <f t="shared" si="19"/>
        <v>0.66666670617285062</v>
      </c>
      <c r="AW223" s="79" t="s">
        <v>74</v>
      </c>
      <c r="AX223" s="67" t="s">
        <v>95</v>
      </c>
      <c r="AY223" s="88" t="s">
        <v>4939</v>
      </c>
      <c r="AZ223" s="68" t="s">
        <v>66</v>
      </c>
      <c r="BA223" s="68" t="s">
        <v>239</v>
      </c>
    </row>
    <row r="224" spans="2:53" x14ac:dyDescent="0.25">
      <c r="B224" s="68">
        <v>2024</v>
      </c>
      <c r="C224" s="68">
        <v>891780111</v>
      </c>
      <c r="D224" s="69" t="s">
        <v>64</v>
      </c>
      <c r="E224" s="70" t="s">
        <v>4938</v>
      </c>
      <c r="F224" s="70" t="s">
        <v>4937</v>
      </c>
      <c r="G224" s="67">
        <v>0</v>
      </c>
      <c r="H224" s="67" t="s">
        <v>72</v>
      </c>
      <c r="I224" s="68" t="s">
        <v>723</v>
      </c>
      <c r="J224" s="88" t="s">
        <v>4936</v>
      </c>
      <c r="K224" s="70">
        <v>100000000</v>
      </c>
      <c r="L224" s="68" t="s">
        <v>67</v>
      </c>
      <c r="M224" s="88" t="s">
        <v>4523</v>
      </c>
      <c r="N224" s="73" t="s">
        <v>4522</v>
      </c>
      <c r="O224" s="75">
        <v>648</v>
      </c>
      <c r="P224" s="78">
        <v>45363</v>
      </c>
      <c r="Q224" s="70">
        <v>100000000</v>
      </c>
      <c r="R224" s="78">
        <v>45383</v>
      </c>
      <c r="S224" s="70">
        <v>100000000</v>
      </c>
      <c r="T224" s="67" t="s">
        <v>66</v>
      </c>
      <c r="U224" s="75">
        <v>85152695</v>
      </c>
      <c r="V224" s="88" t="s">
        <v>4398</v>
      </c>
      <c r="W224" s="250">
        <v>45383</v>
      </c>
      <c r="X224" s="78">
        <v>45384</v>
      </c>
      <c r="Y224" s="78">
        <v>45383</v>
      </c>
      <c r="Z224" s="250">
        <v>45656</v>
      </c>
      <c r="AA224" s="71">
        <f t="shared" si="15"/>
        <v>273</v>
      </c>
      <c r="AB224" s="70">
        <v>0</v>
      </c>
      <c r="AC224" s="70">
        <v>0</v>
      </c>
      <c r="AD224" s="70">
        <v>0</v>
      </c>
      <c r="AE224" s="76" t="s">
        <v>74</v>
      </c>
      <c r="AF224" s="71">
        <f t="shared" si="16"/>
        <v>0</v>
      </c>
      <c r="AG224" s="70">
        <v>0</v>
      </c>
      <c r="AH224" s="70">
        <v>0</v>
      </c>
      <c r="AI224" s="76" t="s">
        <v>74</v>
      </c>
      <c r="AJ224" s="67">
        <v>0</v>
      </c>
      <c r="AK224" s="76" t="s">
        <v>74</v>
      </c>
      <c r="AL224" s="76" t="s">
        <v>74</v>
      </c>
      <c r="AM224" s="71">
        <f t="shared" si="17"/>
        <v>0</v>
      </c>
      <c r="AN224" s="71">
        <f>+K224+AC224-AH224</f>
        <v>100000000</v>
      </c>
      <c r="AO224" s="67" t="s">
        <v>66</v>
      </c>
      <c r="AP224" s="70">
        <v>100000000</v>
      </c>
      <c r="AQ224" s="68" t="s">
        <v>94</v>
      </c>
      <c r="AR224" s="70">
        <v>0</v>
      </c>
      <c r="AS224" s="79" t="s">
        <v>74</v>
      </c>
      <c r="AT224" s="135">
        <v>0</v>
      </c>
      <c r="AU224" s="82">
        <f t="shared" si="18"/>
        <v>100000000</v>
      </c>
      <c r="AV224" s="83">
        <f t="shared" si="19"/>
        <v>0</v>
      </c>
      <c r="AW224" s="79" t="s">
        <v>74</v>
      </c>
      <c r="AX224" s="67" t="s">
        <v>95</v>
      </c>
      <c r="AY224" s="88" t="s">
        <v>4935</v>
      </c>
      <c r="AZ224" s="68" t="s">
        <v>66</v>
      </c>
      <c r="BA224" s="68" t="s">
        <v>239</v>
      </c>
    </row>
    <row r="225" spans="2:53" x14ac:dyDescent="0.25">
      <c r="B225" s="68">
        <v>2024</v>
      </c>
      <c r="C225" s="68">
        <v>891780111</v>
      </c>
      <c r="D225" s="69" t="s">
        <v>64</v>
      </c>
      <c r="E225" s="70" t="s">
        <v>4934</v>
      </c>
      <c r="F225" s="70" t="s">
        <v>4933</v>
      </c>
      <c r="G225" s="67">
        <v>0</v>
      </c>
      <c r="H225" s="67" t="s">
        <v>72</v>
      </c>
      <c r="I225" s="68" t="s">
        <v>65</v>
      </c>
      <c r="J225" s="88" t="s">
        <v>4932</v>
      </c>
      <c r="K225" s="70">
        <v>100000000</v>
      </c>
      <c r="L225" s="68" t="s">
        <v>67</v>
      </c>
      <c r="M225" s="88" t="s">
        <v>4931</v>
      </c>
      <c r="N225" s="73" t="s">
        <v>4239</v>
      </c>
      <c r="O225" s="75">
        <v>578</v>
      </c>
      <c r="P225" s="78">
        <v>45356</v>
      </c>
      <c r="Q225" s="70">
        <v>100000000</v>
      </c>
      <c r="R225" s="78">
        <v>45383</v>
      </c>
      <c r="S225" s="70">
        <v>100000000</v>
      </c>
      <c r="T225" s="67" t="s">
        <v>66</v>
      </c>
      <c r="U225" s="75">
        <v>36665858</v>
      </c>
      <c r="V225" s="88" t="s">
        <v>4422</v>
      </c>
      <c r="W225" s="250">
        <v>45383</v>
      </c>
      <c r="X225" s="78">
        <v>45387</v>
      </c>
      <c r="Y225" s="78">
        <v>45387</v>
      </c>
      <c r="Z225" s="250">
        <v>45657</v>
      </c>
      <c r="AA225" s="71">
        <f t="shared" si="15"/>
        <v>270</v>
      </c>
      <c r="AB225" s="70">
        <v>1</v>
      </c>
      <c r="AC225" s="70">
        <v>10000000</v>
      </c>
      <c r="AD225" s="70">
        <v>0</v>
      </c>
      <c r="AE225" s="76" t="s">
        <v>74</v>
      </c>
      <c r="AF225" s="71">
        <f t="shared" si="16"/>
        <v>0</v>
      </c>
      <c r="AG225" s="70">
        <v>0</v>
      </c>
      <c r="AH225" s="70">
        <v>0</v>
      </c>
      <c r="AI225" s="76" t="s">
        <v>74</v>
      </c>
      <c r="AJ225" s="67">
        <v>0</v>
      </c>
      <c r="AK225" s="76" t="s">
        <v>74</v>
      </c>
      <c r="AL225" s="76" t="s">
        <v>74</v>
      </c>
      <c r="AM225" s="71">
        <f t="shared" si="17"/>
        <v>0</v>
      </c>
      <c r="AN225" s="71">
        <f>+K225+AC225-AH225</f>
        <v>110000000</v>
      </c>
      <c r="AO225" s="67" t="s">
        <v>66</v>
      </c>
      <c r="AP225" s="70">
        <v>100000000</v>
      </c>
      <c r="AQ225" s="68" t="s">
        <v>94</v>
      </c>
      <c r="AR225" s="70">
        <v>0</v>
      </c>
      <c r="AS225" s="79" t="s">
        <v>74</v>
      </c>
      <c r="AT225" s="135">
        <v>43582786</v>
      </c>
      <c r="AU225" s="82">
        <f t="shared" si="18"/>
        <v>66417214</v>
      </c>
      <c r="AV225" s="83">
        <f t="shared" si="19"/>
        <v>0.39620714545454544</v>
      </c>
      <c r="AW225" s="79" t="s">
        <v>74</v>
      </c>
      <c r="AX225" s="67" t="s">
        <v>95</v>
      </c>
      <c r="AY225" s="88" t="s">
        <v>4930</v>
      </c>
      <c r="AZ225" s="68" t="s">
        <v>66</v>
      </c>
      <c r="BA225" s="68" t="s">
        <v>239</v>
      </c>
    </row>
    <row r="226" spans="2:53" x14ac:dyDescent="0.25">
      <c r="B226" s="68">
        <v>2024</v>
      </c>
      <c r="C226" s="68">
        <v>891780111</v>
      </c>
      <c r="D226" s="69" t="s">
        <v>64</v>
      </c>
      <c r="E226" s="70" t="s">
        <v>4929</v>
      </c>
      <c r="F226" s="70" t="s">
        <v>4928</v>
      </c>
      <c r="G226" s="67">
        <v>0</v>
      </c>
      <c r="H226" s="67" t="s">
        <v>72</v>
      </c>
      <c r="I226" s="68" t="s">
        <v>723</v>
      </c>
      <c r="J226" s="88" t="s">
        <v>4927</v>
      </c>
      <c r="K226" s="70">
        <v>65648750</v>
      </c>
      <c r="L226" s="68" t="s">
        <v>67</v>
      </c>
      <c r="M226" s="88" t="s">
        <v>241</v>
      </c>
      <c r="N226" s="73" t="s">
        <v>4442</v>
      </c>
      <c r="O226" s="75">
        <v>708</v>
      </c>
      <c r="P226" s="78">
        <v>45369</v>
      </c>
      <c r="Q226" s="70">
        <v>65648750</v>
      </c>
      <c r="R226" s="78">
        <v>45383</v>
      </c>
      <c r="S226" s="70">
        <v>65648750</v>
      </c>
      <c r="T226" s="67" t="s">
        <v>66</v>
      </c>
      <c r="U226" s="75">
        <v>85152695</v>
      </c>
      <c r="V226" s="88" t="s">
        <v>4398</v>
      </c>
      <c r="W226" s="250">
        <v>45383</v>
      </c>
      <c r="X226" s="78">
        <v>45383</v>
      </c>
      <c r="Y226" s="78">
        <v>45383</v>
      </c>
      <c r="Z226" s="250">
        <v>45504</v>
      </c>
      <c r="AA226" s="71">
        <f t="shared" si="15"/>
        <v>121</v>
      </c>
      <c r="AB226" s="70">
        <v>1</v>
      </c>
      <c r="AC226" s="70">
        <v>10000000</v>
      </c>
      <c r="AD226" s="70">
        <v>0</v>
      </c>
      <c r="AE226" s="76" t="s">
        <v>74</v>
      </c>
      <c r="AF226" s="71">
        <f t="shared" si="16"/>
        <v>0</v>
      </c>
      <c r="AG226" s="70">
        <v>0</v>
      </c>
      <c r="AH226" s="70">
        <v>339005</v>
      </c>
      <c r="AI226" s="76">
        <v>45500</v>
      </c>
      <c r="AJ226" s="67">
        <v>0</v>
      </c>
      <c r="AK226" s="76" t="s">
        <v>74</v>
      </c>
      <c r="AL226" s="76" t="s">
        <v>74</v>
      </c>
      <c r="AM226" s="71">
        <f t="shared" si="17"/>
        <v>0</v>
      </c>
      <c r="AN226" s="71">
        <f>+K226+AC226-AH226</f>
        <v>75309745</v>
      </c>
      <c r="AO226" s="67" t="s">
        <v>66</v>
      </c>
      <c r="AP226" s="70">
        <v>65648750</v>
      </c>
      <c r="AQ226" s="68" t="s">
        <v>94</v>
      </c>
      <c r="AR226" s="70">
        <v>0</v>
      </c>
      <c r="AS226" s="79" t="s">
        <v>74</v>
      </c>
      <c r="AT226" s="135">
        <v>48621020</v>
      </c>
      <c r="AU226" s="82">
        <f t="shared" si="18"/>
        <v>26688725</v>
      </c>
      <c r="AV226" s="83">
        <f t="shared" si="19"/>
        <v>0.64561392420064623</v>
      </c>
      <c r="AW226" s="79" t="s">
        <v>74</v>
      </c>
      <c r="AX226" s="67" t="s">
        <v>95</v>
      </c>
      <c r="AY226" s="88" t="s">
        <v>4926</v>
      </c>
      <c r="AZ226" s="68" t="s">
        <v>66</v>
      </c>
      <c r="BA226" s="68" t="s">
        <v>239</v>
      </c>
    </row>
    <row r="227" spans="2:53" x14ac:dyDescent="0.25">
      <c r="B227" s="68">
        <v>2024</v>
      </c>
      <c r="C227" s="68">
        <v>891780111</v>
      </c>
      <c r="D227" s="69" t="s">
        <v>64</v>
      </c>
      <c r="E227" s="70" t="s">
        <v>4925</v>
      </c>
      <c r="F227" s="70" t="s">
        <v>4924</v>
      </c>
      <c r="G227" s="67">
        <v>0</v>
      </c>
      <c r="H227" s="67" t="s">
        <v>72</v>
      </c>
      <c r="I227" s="68" t="s">
        <v>65</v>
      </c>
      <c r="J227" s="88" t="s">
        <v>4923</v>
      </c>
      <c r="K227" s="70">
        <v>6697104</v>
      </c>
      <c r="L227" s="68" t="s">
        <v>67</v>
      </c>
      <c r="M227" s="88" t="s">
        <v>4436</v>
      </c>
      <c r="N227" s="73" t="s">
        <v>4435</v>
      </c>
      <c r="O227" s="75">
        <v>704</v>
      </c>
      <c r="P227" s="78">
        <v>45366</v>
      </c>
      <c r="Q227" s="70">
        <v>35247833.5</v>
      </c>
      <c r="R227" s="78">
        <v>45387</v>
      </c>
      <c r="S227" s="70">
        <v>6697104</v>
      </c>
      <c r="T227" s="67" t="s">
        <v>66</v>
      </c>
      <c r="U227" s="75">
        <v>85467461</v>
      </c>
      <c r="V227" s="88" t="s">
        <v>4379</v>
      </c>
      <c r="W227" s="250">
        <v>45387</v>
      </c>
      <c r="X227" s="78">
        <v>45387</v>
      </c>
      <c r="Y227" s="78" t="s">
        <v>74</v>
      </c>
      <c r="Z227" s="78">
        <v>45407</v>
      </c>
      <c r="AA227" s="71">
        <f t="shared" si="15"/>
        <v>20</v>
      </c>
      <c r="AB227" s="70">
        <v>0</v>
      </c>
      <c r="AC227" s="70">
        <v>0</v>
      </c>
      <c r="AD227" s="70">
        <v>0</v>
      </c>
      <c r="AE227" s="76" t="s">
        <v>74</v>
      </c>
      <c r="AF227" s="71">
        <f t="shared" si="16"/>
        <v>0</v>
      </c>
      <c r="AG227" s="70">
        <v>0</v>
      </c>
      <c r="AH227" s="70">
        <v>0</v>
      </c>
      <c r="AI227" s="76" t="s">
        <v>74</v>
      </c>
      <c r="AJ227" s="67">
        <v>0</v>
      </c>
      <c r="AK227" s="76" t="s">
        <v>74</v>
      </c>
      <c r="AL227" s="76" t="s">
        <v>74</v>
      </c>
      <c r="AM227" s="71">
        <f t="shared" si="17"/>
        <v>0</v>
      </c>
      <c r="AN227" s="71">
        <f>+K227+AC227-AH227</f>
        <v>6697104</v>
      </c>
      <c r="AO227" s="67" t="s">
        <v>66</v>
      </c>
      <c r="AP227" s="70">
        <v>6697104</v>
      </c>
      <c r="AQ227" s="68" t="s">
        <v>94</v>
      </c>
      <c r="AR227" s="70">
        <v>0</v>
      </c>
      <c r="AS227" s="79" t="s">
        <v>74</v>
      </c>
      <c r="AT227" s="135">
        <v>6697104</v>
      </c>
      <c r="AU227" s="82">
        <f t="shared" si="18"/>
        <v>0</v>
      </c>
      <c r="AV227" s="83">
        <f t="shared" si="19"/>
        <v>1</v>
      </c>
      <c r="AW227" s="79" t="s">
        <v>74</v>
      </c>
      <c r="AX227" s="67" t="s">
        <v>95</v>
      </c>
      <c r="AY227" s="88" t="s">
        <v>4922</v>
      </c>
      <c r="AZ227" s="68" t="s">
        <v>66</v>
      </c>
      <c r="BA227" s="68" t="s">
        <v>239</v>
      </c>
    </row>
    <row r="228" spans="2:53" x14ac:dyDescent="0.25">
      <c r="B228" s="68">
        <v>2024</v>
      </c>
      <c r="C228" s="68">
        <v>891780111</v>
      </c>
      <c r="D228" s="69" t="s">
        <v>64</v>
      </c>
      <c r="E228" s="70" t="s">
        <v>4921</v>
      </c>
      <c r="F228" s="70" t="s">
        <v>4920</v>
      </c>
      <c r="G228" s="67">
        <v>0</v>
      </c>
      <c r="H228" s="67" t="s">
        <v>72</v>
      </c>
      <c r="I228" s="68" t="s">
        <v>65</v>
      </c>
      <c r="J228" s="88" t="s">
        <v>4919</v>
      </c>
      <c r="K228" s="70">
        <v>11535000</v>
      </c>
      <c r="L228" s="68" t="s">
        <v>67</v>
      </c>
      <c r="M228" s="88" t="s">
        <v>4918</v>
      </c>
      <c r="N228" s="73" t="s">
        <v>4917</v>
      </c>
      <c r="O228" s="75">
        <v>699</v>
      </c>
      <c r="P228" s="78">
        <v>45366</v>
      </c>
      <c r="Q228" s="70">
        <v>11535000</v>
      </c>
      <c r="R228" s="78">
        <v>45391</v>
      </c>
      <c r="S228" s="70">
        <v>11535000</v>
      </c>
      <c r="T228" s="67" t="s">
        <v>66</v>
      </c>
      <c r="U228" s="75">
        <v>36693503</v>
      </c>
      <c r="V228" s="88" t="s">
        <v>4441</v>
      </c>
      <c r="W228" s="250">
        <v>45391</v>
      </c>
      <c r="X228" s="78">
        <v>45397</v>
      </c>
      <c r="Y228" s="78" t="s">
        <v>74</v>
      </c>
      <c r="Z228" s="250">
        <v>45657</v>
      </c>
      <c r="AA228" s="71">
        <f t="shared" si="15"/>
        <v>260</v>
      </c>
      <c r="AB228" s="70">
        <v>0</v>
      </c>
      <c r="AC228" s="70">
        <v>0</v>
      </c>
      <c r="AD228" s="70">
        <v>0</v>
      </c>
      <c r="AE228" s="76" t="s">
        <v>74</v>
      </c>
      <c r="AF228" s="71">
        <f t="shared" si="16"/>
        <v>0</v>
      </c>
      <c r="AG228" s="70">
        <v>0</v>
      </c>
      <c r="AH228" s="70">
        <v>0</v>
      </c>
      <c r="AI228" s="76" t="s">
        <v>74</v>
      </c>
      <c r="AJ228" s="67">
        <v>0</v>
      </c>
      <c r="AK228" s="76" t="s">
        <v>74</v>
      </c>
      <c r="AL228" s="76" t="s">
        <v>74</v>
      </c>
      <c r="AM228" s="71">
        <f t="shared" si="17"/>
        <v>0</v>
      </c>
      <c r="AN228" s="71">
        <f>+K228+AC228-AH228</f>
        <v>11535000</v>
      </c>
      <c r="AO228" s="67" t="s">
        <v>66</v>
      </c>
      <c r="AP228" s="70">
        <v>11535000</v>
      </c>
      <c r="AQ228" s="68" t="s">
        <v>94</v>
      </c>
      <c r="AR228" s="70">
        <v>0</v>
      </c>
      <c r="AS228" s="79" t="s">
        <v>74</v>
      </c>
      <c r="AT228" s="135">
        <v>4614000</v>
      </c>
      <c r="AU228" s="82">
        <f t="shared" si="18"/>
        <v>6921000</v>
      </c>
      <c r="AV228" s="83">
        <f t="shared" si="19"/>
        <v>0.4</v>
      </c>
      <c r="AW228" s="79" t="s">
        <v>74</v>
      </c>
      <c r="AX228" s="67" t="s">
        <v>95</v>
      </c>
      <c r="AY228" s="88" t="s">
        <v>4916</v>
      </c>
      <c r="AZ228" s="68" t="s">
        <v>66</v>
      </c>
      <c r="BA228" s="68" t="s">
        <v>239</v>
      </c>
    </row>
    <row r="229" spans="2:53" x14ac:dyDescent="0.25">
      <c r="B229" s="68">
        <v>2024</v>
      </c>
      <c r="C229" s="68">
        <v>891780111</v>
      </c>
      <c r="D229" s="69" t="s">
        <v>64</v>
      </c>
      <c r="E229" s="70" t="s">
        <v>4915</v>
      </c>
      <c r="F229" s="70" t="s">
        <v>4914</v>
      </c>
      <c r="G229" s="67">
        <v>0</v>
      </c>
      <c r="H229" s="67" t="s">
        <v>72</v>
      </c>
      <c r="I229" s="68" t="s">
        <v>65</v>
      </c>
      <c r="J229" s="88" t="s">
        <v>4913</v>
      </c>
      <c r="K229" s="70">
        <v>28548587</v>
      </c>
      <c r="L229" s="68" t="s">
        <v>67</v>
      </c>
      <c r="M229" s="88" t="s">
        <v>4912</v>
      </c>
      <c r="N229" s="73" t="s">
        <v>4911</v>
      </c>
      <c r="O229" s="75">
        <v>704</v>
      </c>
      <c r="P229" s="78">
        <v>45366</v>
      </c>
      <c r="Q229" s="70">
        <v>35247833.5</v>
      </c>
      <c r="R229" s="78">
        <v>45392</v>
      </c>
      <c r="S229" s="70">
        <v>28548587</v>
      </c>
      <c r="T229" s="67" t="s">
        <v>66</v>
      </c>
      <c r="U229" s="75">
        <v>85467461</v>
      </c>
      <c r="V229" s="88" t="s">
        <v>4379</v>
      </c>
      <c r="W229" s="250">
        <v>45392</v>
      </c>
      <c r="X229" s="78">
        <v>45392</v>
      </c>
      <c r="Y229" s="78" t="s">
        <v>74</v>
      </c>
      <c r="Z229" s="78">
        <v>45420</v>
      </c>
      <c r="AA229" s="71">
        <f t="shared" si="15"/>
        <v>28</v>
      </c>
      <c r="AB229" s="70">
        <v>0</v>
      </c>
      <c r="AC229" s="70">
        <v>0</v>
      </c>
      <c r="AD229" s="70">
        <v>0</v>
      </c>
      <c r="AE229" s="76" t="s">
        <v>74</v>
      </c>
      <c r="AF229" s="71">
        <f t="shared" si="16"/>
        <v>0</v>
      </c>
      <c r="AG229" s="70">
        <v>0</v>
      </c>
      <c r="AH229" s="70">
        <v>0</v>
      </c>
      <c r="AI229" s="76" t="s">
        <v>74</v>
      </c>
      <c r="AJ229" s="67">
        <v>0</v>
      </c>
      <c r="AK229" s="76" t="s">
        <v>74</v>
      </c>
      <c r="AL229" s="76" t="s">
        <v>74</v>
      </c>
      <c r="AM229" s="71">
        <f t="shared" si="17"/>
        <v>0</v>
      </c>
      <c r="AN229" s="71">
        <f>+K229+AC229-AH229</f>
        <v>28548587</v>
      </c>
      <c r="AO229" s="67" t="s">
        <v>66</v>
      </c>
      <c r="AP229" s="70">
        <v>28548587</v>
      </c>
      <c r="AQ229" s="68" t="s">
        <v>94</v>
      </c>
      <c r="AR229" s="70">
        <v>0</v>
      </c>
      <c r="AS229" s="79" t="s">
        <v>74</v>
      </c>
      <c r="AT229" s="135">
        <v>28548587</v>
      </c>
      <c r="AU229" s="82">
        <f t="shared" si="18"/>
        <v>0</v>
      </c>
      <c r="AV229" s="83">
        <f t="shared" si="19"/>
        <v>1</v>
      </c>
      <c r="AW229" s="79" t="s">
        <v>74</v>
      </c>
      <c r="AX229" s="67" t="s">
        <v>95</v>
      </c>
      <c r="AY229" s="88" t="s">
        <v>4910</v>
      </c>
      <c r="AZ229" s="68" t="s">
        <v>66</v>
      </c>
      <c r="BA229" s="68" t="s">
        <v>239</v>
      </c>
    </row>
    <row r="230" spans="2:53" x14ac:dyDescent="0.25">
      <c r="B230" s="68">
        <v>2024</v>
      </c>
      <c r="C230" s="68">
        <v>891780111</v>
      </c>
      <c r="D230" s="69" t="s">
        <v>64</v>
      </c>
      <c r="E230" s="70" t="s">
        <v>4909</v>
      </c>
      <c r="F230" s="70" t="s">
        <v>4908</v>
      </c>
      <c r="G230" s="67">
        <v>0</v>
      </c>
      <c r="H230" s="67" t="s">
        <v>72</v>
      </c>
      <c r="I230" s="68" t="s">
        <v>65</v>
      </c>
      <c r="J230" s="88" t="s">
        <v>4907</v>
      </c>
      <c r="K230" s="70">
        <v>3944000</v>
      </c>
      <c r="L230" s="68" t="s">
        <v>67</v>
      </c>
      <c r="M230" s="88" t="s">
        <v>4906</v>
      </c>
      <c r="N230" s="73" t="s">
        <v>4857</v>
      </c>
      <c r="O230" s="75">
        <v>862</v>
      </c>
      <c r="P230" s="78">
        <v>45390</v>
      </c>
      <c r="Q230" s="70">
        <v>3944000</v>
      </c>
      <c r="R230" s="78">
        <v>45394</v>
      </c>
      <c r="S230" s="70">
        <v>3944000</v>
      </c>
      <c r="T230" s="67" t="s">
        <v>66</v>
      </c>
      <c r="U230" s="75">
        <v>72175282</v>
      </c>
      <c r="V230" s="88" t="s">
        <v>4905</v>
      </c>
      <c r="W230" s="250">
        <v>45394</v>
      </c>
      <c r="X230" s="78">
        <v>45394</v>
      </c>
      <c r="Y230" s="78" t="s">
        <v>74</v>
      </c>
      <c r="Z230" s="250">
        <v>45657</v>
      </c>
      <c r="AA230" s="71">
        <f t="shared" si="15"/>
        <v>263</v>
      </c>
      <c r="AB230" s="70">
        <v>1</v>
      </c>
      <c r="AC230" s="70">
        <v>1972000</v>
      </c>
      <c r="AD230" s="70">
        <v>0</v>
      </c>
      <c r="AE230" s="76" t="s">
        <v>74</v>
      </c>
      <c r="AF230" s="71">
        <f t="shared" si="16"/>
        <v>0</v>
      </c>
      <c r="AG230" s="70">
        <v>0</v>
      </c>
      <c r="AH230" s="70">
        <v>0</v>
      </c>
      <c r="AI230" s="76" t="s">
        <v>74</v>
      </c>
      <c r="AJ230" s="67">
        <v>0</v>
      </c>
      <c r="AK230" s="76" t="s">
        <v>74</v>
      </c>
      <c r="AL230" s="76" t="s">
        <v>74</v>
      </c>
      <c r="AM230" s="71">
        <f t="shared" si="17"/>
        <v>0</v>
      </c>
      <c r="AN230" s="71">
        <f>+K230+AC230-AH230</f>
        <v>5916000</v>
      </c>
      <c r="AO230" s="67" t="s">
        <v>66</v>
      </c>
      <c r="AP230" s="70">
        <v>3944000</v>
      </c>
      <c r="AQ230" s="68" t="s">
        <v>94</v>
      </c>
      <c r="AR230" s="70">
        <v>0</v>
      </c>
      <c r="AS230" s="79" t="s">
        <v>74</v>
      </c>
      <c r="AT230" s="135">
        <v>0</v>
      </c>
      <c r="AU230" s="82">
        <f t="shared" si="18"/>
        <v>5916000</v>
      </c>
      <c r="AV230" s="83">
        <f t="shared" si="19"/>
        <v>0</v>
      </c>
      <c r="AW230" s="79" t="s">
        <v>74</v>
      </c>
      <c r="AX230" s="67" t="s">
        <v>95</v>
      </c>
      <c r="AY230" s="88" t="s">
        <v>4904</v>
      </c>
      <c r="AZ230" s="68" t="s">
        <v>66</v>
      </c>
      <c r="BA230" s="68" t="s">
        <v>239</v>
      </c>
    </row>
    <row r="231" spans="2:53" x14ac:dyDescent="0.25">
      <c r="B231" s="68">
        <v>2024</v>
      </c>
      <c r="C231" s="68">
        <v>891780111</v>
      </c>
      <c r="D231" s="69" t="s">
        <v>64</v>
      </c>
      <c r="E231" s="70" t="s">
        <v>4903</v>
      </c>
      <c r="F231" s="70" t="s">
        <v>4902</v>
      </c>
      <c r="G231" s="67">
        <v>0</v>
      </c>
      <c r="H231" s="67" t="s">
        <v>72</v>
      </c>
      <c r="I231" s="68" t="s">
        <v>65</v>
      </c>
      <c r="J231" s="88" t="s">
        <v>4901</v>
      </c>
      <c r="K231" s="70">
        <v>32000000</v>
      </c>
      <c r="L231" s="68" t="s">
        <v>67</v>
      </c>
      <c r="M231" s="88" t="s">
        <v>4900</v>
      </c>
      <c r="N231" s="73" t="s">
        <v>4899</v>
      </c>
      <c r="O231" s="75">
        <v>806</v>
      </c>
      <c r="P231" s="78">
        <v>45384</v>
      </c>
      <c r="Q231" s="70">
        <v>32000000</v>
      </c>
      <c r="R231" s="78">
        <v>45399</v>
      </c>
      <c r="S231" s="70">
        <v>32000000</v>
      </c>
      <c r="T231" s="67" t="s">
        <v>66</v>
      </c>
      <c r="U231" s="75">
        <v>36665858</v>
      </c>
      <c r="V231" s="88" t="s">
        <v>4422</v>
      </c>
      <c r="W231" s="250">
        <v>45399</v>
      </c>
      <c r="X231" s="78">
        <v>45399</v>
      </c>
      <c r="Y231" s="78" t="s">
        <v>74</v>
      </c>
      <c r="Z231" s="250">
        <v>45657</v>
      </c>
      <c r="AA231" s="71">
        <f t="shared" si="15"/>
        <v>258</v>
      </c>
      <c r="AB231" s="70">
        <v>1</v>
      </c>
      <c r="AC231" s="70">
        <v>10000000</v>
      </c>
      <c r="AD231" s="70">
        <v>0</v>
      </c>
      <c r="AE231" s="76" t="s">
        <v>74</v>
      </c>
      <c r="AF231" s="71">
        <f t="shared" si="16"/>
        <v>0</v>
      </c>
      <c r="AG231" s="70">
        <v>0</v>
      </c>
      <c r="AH231" s="70">
        <v>0</v>
      </c>
      <c r="AI231" s="76" t="s">
        <v>74</v>
      </c>
      <c r="AJ231" s="67">
        <v>0</v>
      </c>
      <c r="AK231" s="76" t="s">
        <v>74</v>
      </c>
      <c r="AL231" s="76" t="s">
        <v>74</v>
      </c>
      <c r="AM231" s="71">
        <f t="shared" si="17"/>
        <v>0</v>
      </c>
      <c r="AN231" s="71">
        <f>+K231+AC231-AH231</f>
        <v>42000000</v>
      </c>
      <c r="AO231" s="67" t="s">
        <v>66</v>
      </c>
      <c r="AP231" s="70">
        <v>32000000</v>
      </c>
      <c r="AQ231" s="68" t="s">
        <v>94</v>
      </c>
      <c r="AR231" s="70">
        <v>0</v>
      </c>
      <c r="AS231" s="79" t="s">
        <v>74</v>
      </c>
      <c r="AT231" s="135">
        <v>15098875</v>
      </c>
      <c r="AU231" s="82">
        <f t="shared" si="18"/>
        <v>26901125</v>
      </c>
      <c r="AV231" s="83">
        <f t="shared" si="19"/>
        <v>0.35949702380952381</v>
      </c>
      <c r="AW231" s="79" t="s">
        <v>74</v>
      </c>
      <c r="AX231" s="67" t="s">
        <v>95</v>
      </c>
      <c r="AY231" s="88" t="s">
        <v>4898</v>
      </c>
      <c r="AZ231" s="68" t="s">
        <v>66</v>
      </c>
      <c r="BA231" s="68" t="s">
        <v>239</v>
      </c>
    </row>
    <row r="232" spans="2:53" x14ac:dyDescent="0.25">
      <c r="B232" s="68">
        <v>2024</v>
      </c>
      <c r="C232" s="68">
        <v>891780111</v>
      </c>
      <c r="D232" s="69" t="s">
        <v>64</v>
      </c>
      <c r="E232" s="70" t="s">
        <v>4897</v>
      </c>
      <c r="F232" s="70" t="s">
        <v>4896</v>
      </c>
      <c r="G232" s="67">
        <v>0</v>
      </c>
      <c r="H232" s="67" t="s">
        <v>72</v>
      </c>
      <c r="I232" s="68" t="s">
        <v>723</v>
      </c>
      <c r="J232" s="88" t="s">
        <v>4895</v>
      </c>
      <c r="K232" s="70">
        <v>7996800</v>
      </c>
      <c r="L232" s="68" t="s">
        <v>67</v>
      </c>
      <c r="M232" s="88" t="s">
        <v>4894</v>
      </c>
      <c r="N232" s="73" t="s">
        <v>4893</v>
      </c>
      <c r="O232" s="75">
        <v>986</v>
      </c>
      <c r="P232" s="78">
        <v>45400</v>
      </c>
      <c r="Q232" s="70">
        <v>7996800</v>
      </c>
      <c r="R232" s="78">
        <v>45412</v>
      </c>
      <c r="S232" s="70">
        <v>7996800</v>
      </c>
      <c r="T232" s="67" t="s">
        <v>66</v>
      </c>
      <c r="U232" s="75">
        <v>85152695</v>
      </c>
      <c r="V232" s="88" t="s">
        <v>4398</v>
      </c>
      <c r="W232" s="250">
        <v>45412</v>
      </c>
      <c r="X232" s="250">
        <v>45414</v>
      </c>
      <c r="Y232" s="250">
        <v>45414</v>
      </c>
      <c r="Z232" s="250">
        <v>45442</v>
      </c>
      <c r="AA232" s="71">
        <f t="shared" si="15"/>
        <v>28</v>
      </c>
      <c r="AB232" s="70">
        <v>0</v>
      </c>
      <c r="AC232" s="70">
        <v>0</v>
      </c>
      <c r="AD232" s="70">
        <v>0</v>
      </c>
      <c r="AE232" s="76" t="s">
        <v>74</v>
      </c>
      <c r="AF232" s="71">
        <f t="shared" si="16"/>
        <v>0</v>
      </c>
      <c r="AG232" s="70">
        <v>0</v>
      </c>
      <c r="AH232" s="70">
        <v>0</v>
      </c>
      <c r="AI232" s="76" t="s">
        <v>74</v>
      </c>
      <c r="AJ232" s="67">
        <v>0</v>
      </c>
      <c r="AK232" s="76" t="s">
        <v>74</v>
      </c>
      <c r="AL232" s="76" t="s">
        <v>74</v>
      </c>
      <c r="AM232" s="71">
        <f t="shared" si="17"/>
        <v>0</v>
      </c>
      <c r="AN232" s="71">
        <f>+K232+AC232-AH232</f>
        <v>7996800</v>
      </c>
      <c r="AO232" s="67" t="s">
        <v>66</v>
      </c>
      <c r="AP232" s="70">
        <v>7996800</v>
      </c>
      <c r="AQ232" s="68" t="s">
        <v>94</v>
      </c>
      <c r="AR232" s="70">
        <v>0</v>
      </c>
      <c r="AS232" s="79" t="s">
        <v>74</v>
      </c>
      <c r="AT232" s="135">
        <v>0</v>
      </c>
      <c r="AU232" s="82">
        <f t="shared" si="18"/>
        <v>7996800</v>
      </c>
      <c r="AV232" s="83">
        <f t="shared" si="19"/>
        <v>0</v>
      </c>
      <c r="AW232" s="79" t="s">
        <v>74</v>
      </c>
      <c r="AX232" s="67" t="s">
        <v>95</v>
      </c>
      <c r="AY232" s="88" t="s">
        <v>4892</v>
      </c>
      <c r="AZ232" s="68" t="s">
        <v>66</v>
      </c>
      <c r="BA232" s="68" t="s">
        <v>239</v>
      </c>
    </row>
    <row r="233" spans="2:53" x14ac:dyDescent="0.25">
      <c r="B233" s="68">
        <v>2024</v>
      </c>
      <c r="C233" s="68">
        <v>891780111</v>
      </c>
      <c r="D233" s="69" t="s">
        <v>64</v>
      </c>
      <c r="E233" s="70" t="s">
        <v>4891</v>
      </c>
      <c r="F233" s="70" t="s">
        <v>4890</v>
      </c>
      <c r="G233" s="67">
        <v>0</v>
      </c>
      <c r="H233" s="67" t="s">
        <v>72</v>
      </c>
      <c r="I233" s="68" t="s">
        <v>65</v>
      </c>
      <c r="J233" s="88" t="s">
        <v>4889</v>
      </c>
      <c r="K233" s="70">
        <v>40000000</v>
      </c>
      <c r="L233" s="68" t="s">
        <v>67</v>
      </c>
      <c r="M233" s="88" t="s">
        <v>4888</v>
      </c>
      <c r="N233" s="73" t="s">
        <v>4887</v>
      </c>
      <c r="O233" s="75">
        <v>1048</v>
      </c>
      <c r="P233" s="78">
        <v>45407</v>
      </c>
      <c r="Q233" s="70">
        <v>40000000</v>
      </c>
      <c r="R233" s="78">
        <v>45412</v>
      </c>
      <c r="S233" s="70">
        <v>40000000</v>
      </c>
      <c r="T233" s="67" t="s">
        <v>66</v>
      </c>
      <c r="U233" s="75">
        <v>36665858</v>
      </c>
      <c r="V233" s="88" t="s">
        <v>4422</v>
      </c>
      <c r="W233" s="250">
        <v>45412</v>
      </c>
      <c r="X233" s="78">
        <v>45412</v>
      </c>
      <c r="Y233" s="78" t="s">
        <v>74</v>
      </c>
      <c r="Z233" s="250">
        <v>45657</v>
      </c>
      <c r="AA233" s="71">
        <f t="shared" si="15"/>
        <v>245</v>
      </c>
      <c r="AB233" s="70">
        <v>1</v>
      </c>
      <c r="AC233" s="70">
        <v>10000000</v>
      </c>
      <c r="AD233" s="70">
        <v>0</v>
      </c>
      <c r="AE233" s="76" t="s">
        <v>74</v>
      </c>
      <c r="AF233" s="71">
        <f t="shared" si="16"/>
        <v>0</v>
      </c>
      <c r="AG233" s="70">
        <v>0</v>
      </c>
      <c r="AH233" s="70">
        <v>0</v>
      </c>
      <c r="AI233" s="76" t="s">
        <v>74</v>
      </c>
      <c r="AJ233" s="67">
        <v>0</v>
      </c>
      <c r="AK233" s="76" t="s">
        <v>74</v>
      </c>
      <c r="AL233" s="76" t="s">
        <v>74</v>
      </c>
      <c r="AM233" s="71">
        <f t="shared" si="17"/>
        <v>0</v>
      </c>
      <c r="AN233" s="71">
        <f>+K233+AC233-AH233</f>
        <v>50000000</v>
      </c>
      <c r="AO233" s="67" t="s">
        <v>66</v>
      </c>
      <c r="AP233" s="70">
        <v>40000000</v>
      </c>
      <c r="AQ233" s="68" t="s">
        <v>94</v>
      </c>
      <c r="AR233" s="70">
        <v>0</v>
      </c>
      <c r="AS233" s="79" t="s">
        <v>74</v>
      </c>
      <c r="AT233" s="135">
        <v>21259814</v>
      </c>
      <c r="AU233" s="82">
        <f t="shared" si="18"/>
        <v>28740186</v>
      </c>
      <c r="AV233" s="83">
        <f t="shared" si="19"/>
        <v>0.42519627999999998</v>
      </c>
      <c r="AW233" s="79" t="s">
        <v>74</v>
      </c>
      <c r="AX233" s="67" t="s">
        <v>95</v>
      </c>
      <c r="AY233" s="88" t="s">
        <v>4886</v>
      </c>
      <c r="AZ233" s="68" t="s">
        <v>66</v>
      </c>
      <c r="BA233" s="68" t="s">
        <v>239</v>
      </c>
    </row>
    <row r="234" spans="2:53" x14ac:dyDescent="0.25">
      <c r="B234" s="68">
        <v>2024</v>
      </c>
      <c r="C234" s="68">
        <v>891780111</v>
      </c>
      <c r="D234" s="69" t="s">
        <v>64</v>
      </c>
      <c r="E234" s="74" t="s">
        <v>4885</v>
      </c>
      <c r="F234" s="70" t="s">
        <v>4884</v>
      </c>
      <c r="G234" s="67">
        <v>0</v>
      </c>
      <c r="H234" s="67" t="s">
        <v>72</v>
      </c>
      <c r="I234" s="68" t="s">
        <v>65</v>
      </c>
      <c r="J234" s="88" t="s">
        <v>4883</v>
      </c>
      <c r="K234" s="70">
        <v>11821820</v>
      </c>
      <c r="L234" s="68" t="s">
        <v>67</v>
      </c>
      <c r="M234" s="88" t="s">
        <v>4882</v>
      </c>
      <c r="N234" s="73" t="s">
        <v>4881</v>
      </c>
      <c r="O234" s="75">
        <v>1075</v>
      </c>
      <c r="P234" s="78">
        <v>45411</v>
      </c>
      <c r="Q234" s="70">
        <v>11821820</v>
      </c>
      <c r="R234" s="78">
        <v>45420</v>
      </c>
      <c r="S234" s="70">
        <v>11821820</v>
      </c>
      <c r="T234" s="67" t="s">
        <v>66</v>
      </c>
      <c r="U234" s="75">
        <v>85467461</v>
      </c>
      <c r="V234" s="88" t="s">
        <v>4379</v>
      </c>
      <c r="W234" s="250">
        <v>45420</v>
      </c>
      <c r="X234" s="78">
        <v>45420</v>
      </c>
      <c r="Y234" s="78" t="s">
        <v>74</v>
      </c>
      <c r="Z234" s="250">
        <v>45657</v>
      </c>
      <c r="AA234" s="71">
        <f t="shared" si="15"/>
        <v>237</v>
      </c>
      <c r="AB234" s="70">
        <v>0</v>
      </c>
      <c r="AC234" s="70">
        <v>0</v>
      </c>
      <c r="AD234" s="70">
        <v>0</v>
      </c>
      <c r="AE234" s="76" t="s">
        <v>74</v>
      </c>
      <c r="AF234" s="71">
        <f t="shared" si="16"/>
        <v>0</v>
      </c>
      <c r="AG234" s="70">
        <v>0</v>
      </c>
      <c r="AH234" s="70">
        <v>0</v>
      </c>
      <c r="AI234" s="76" t="s">
        <v>74</v>
      </c>
      <c r="AJ234" s="67">
        <v>0</v>
      </c>
      <c r="AK234" s="76" t="s">
        <v>74</v>
      </c>
      <c r="AL234" s="76" t="s">
        <v>74</v>
      </c>
      <c r="AM234" s="71">
        <f t="shared" si="17"/>
        <v>0</v>
      </c>
      <c r="AN234" s="71">
        <f>+K234+AC234-AH234</f>
        <v>11821820</v>
      </c>
      <c r="AO234" s="67" t="s">
        <v>66</v>
      </c>
      <c r="AP234" s="70">
        <v>11821820</v>
      </c>
      <c r="AQ234" s="68" t="s">
        <v>94</v>
      </c>
      <c r="AR234" s="70">
        <v>0</v>
      </c>
      <c r="AS234" s="79" t="s">
        <v>74</v>
      </c>
      <c r="AT234" s="135">
        <v>0</v>
      </c>
      <c r="AU234" s="82">
        <f t="shared" si="18"/>
        <v>11821820</v>
      </c>
      <c r="AV234" s="83">
        <f t="shared" si="19"/>
        <v>0</v>
      </c>
      <c r="AW234" s="79" t="s">
        <v>74</v>
      </c>
      <c r="AX234" s="67" t="s">
        <v>95</v>
      </c>
      <c r="AY234" s="88" t="s">
        <v>4880</v>
      </c>
      <c r="AZ234" s="68" t="s">
        <v>66</v>
      </c>
      <c r="BA234" s="68" t="s">
        <v>239</v>
      </c>
    </row>
    <row r="235" spans="2:53" x14ac:dyDescent="0.25">
      <c r="B235" s="68">
        <v>2024</v>
      </c>
      <c r="C235" s="68">
        <v>891780111</v>
      </c>
      <c r="D235" s="69" t="s">
        <v>64</v>
      </c>
      <c r="E235" s="74" t="s">
        <v>4879</v>
      </c>
      <c r="F235" s="70" t="s">
        <v>4878</v>
      </c>
      <c r="G235" s="67">
        <v>0</v>
      </c>
      <c r="H235" s="67" t="s">
        <v>72</v>
      </c>
      <c r="I235" s="68" t="s">
        <v>65</v>
      </c>
      <c r="J235" s="88" t="s">
        <v>4877</v>
      </c>
      <c r="K235" s="70">
        <v>199964000</v>
      </c>
      <c r="L235" s="68" t="s">
        <v>67</v>
      </c>
      <c r="M235" s="88" t="s">
        <v>4876</v>
      </c>
      <c r="N235" s="73" t="s">
        <v>4875</v>
      </c>
      <c r="O235" s="75">
        <v>778</v>
      </c>
      <c r="P235" s="78">
        <v>45372</v>
      </c>
      <c r="Q235" s="70">
        <v>199964000</v>
      </c>
      <c r="R235" s="78">
        <v>45428</v>
      </c>
      <c r="S235" s="70">
        <v>199964000</v>
      </c>
      <c r="T235" s="67" t="s">
        <v>66</v>
      </c>
      <c r="U235" s="75">
        <v>45507423</v>
      </c>
      <c r="V235" s="88" t="s">
        <v>4874</v>
      </c>
      <c r="W235" s="250">
        <v>45428</v>
      </c>
      <c r="X235" s="78">
        <v>45436</v>
      </c>
      <c r="Y235" s="78">
        <v>45436</v>
      </c>
      <c r="Z235" s="250">
        <v>45657</v>
      </c>
      <c r="AA235" s="71">
        <f t="shared" si="15"/>
        <v>221</v>
      </c>
      <c r="AB235" s="70">
        <v>0</v>
      </c>
      <c r="AC235" s="70">
        <v>0</v>
      </c>
      <c r="AD235" s="70">
        <v>0</v>
      </c>
      <c r="AE235" s="76" t="s">
        <v>74</v>
      </c>
      <c r="AF235" s="71">
        <f t="shared" si="16"/>
        <v>0</v>
      </c>
      <c r="AG235" s="70">
        <v>0</v>
      </c>
      <c r="AH235" s="70">
        <v>0</v>
      </c>
      <c r="AI235" s="76" t="s">
        <v>74</v>
      </c>
      <c r="AJ235" s="67">
        <v>0</v>
      </c>
      <c r="AK235" s="76" t="s">
        <v>74</v>
      </c>
      <c r="AL235" s="76" t="s">
        <v>74</v>
      </c>
      <c r="AM235" s="71">
        <f t="shared" si="17"/>
        <v>0</v>
      </c>
      <c r="AN235" s="71">
        <f>+K235+AC235-AH235</f>
        <v>199964000</v>
      </c>
      <c r="AO235" s="67" t="s">
        <v>66</v>
      </c>
      <c r="AP235" s="70">
        <v>199964000</v>
      </c>
      <c r="AQ235" s="68" t="s">
        <v>94</v>
      </c>
      <c r="AR235" s="70">
        <v>0</v>
      </c>
      <c r="AS235" s="79" t="s">
        <v>74</v>
      </c>
      <c r="AT235" s="135">
        <v>0</v>
      </c>
      <c r="AU235" s="82">
        <f t="shared" si="18"/>
        <v>199964000</v>
      </c>
      <c r="AV235" s="83">
        <f t="shared" si="19"/>
        <v>0</v>
      </c>
      <c r="AW235" s="79" t="s">
        <v>74</v>
      </c>
      <c r="AX235" s="67" t="s">
        <v>95</v>
      </c>
      <c r="AY235" s="88" t="s">
        <v>4873</v>
      </c>
      <c r="AZ235" s="68" t="s">
        <v>66</v>
      </c>
      <c r="BA235" s="68" t="s">
        <v>239</v>
      </c>
    </row>
    <row r="236" spans="2:53" x14ac:dyDescent="0.25">
      <c r="B236" s="68">
        <v>2024</v>
      </c>
      <c r="C236" s="68">
        <v>891780111</v>
      </c>
      <c r="D236" s="69" t="s">
        <v>64</v>
      </c>
      <c r="E236" s="74" t="s">
        <v>4872</v>
      </c>
      <c r="F236" s="70" t="s">
        <v>4871</v>
      </c>
      <c r="G236" s="67">
        <v>0</v>
      </c>
      <c r="H236" s="67" t="s">
        <v>72</v>
      </c>
      <c r="I236" s="68" t="s">
        <v>65</v>
      </c>
      <c r="J236" s="88" t="s">
        <v>4870</v>
      </c>
      <c r="K236" s="70">
        <v>258813444</v>
      </c>
      <c r="L236" s="68" t="s">
        <v>67</v>
      </c>
      <c r="M236" s="88" t="s">
        <v>4869</v>
      </c>
      <c r="N236" s="73" t="s">
        <v>1915</v>
      </c>
      <c r="O236" s="75">
        <v>1144</v>
      </c>
      <c r="P236" s="78">
        <v>45419</v>
      </c>
      <c r="Q236" s="70">
        <v>318295486</v>
      </c>
      <c r="R236" s="78">
        <v>45435</v>
      </c>
      <c r="S236" s="70">
        <v>258813444</v>
      </c>
      <c r="T236" s="67" t="s">
        <v>66</v>
      </c>
      <c r="U236" s="75">
        <v>85467461</v>
      </c>
      <c r="V236" s="88" t="s">
        <v>4379</v>
      </c>
      <c r="W236" s="250">
        <v>45435</v>
      </c>
      <c r="X236" s="78">
        <v>45440</v>
      </c>
      <c r="Y236" s="78">
        <v>45440</v>
      </c>
      <c r="Z236" s="250">
        <v>45624</v>
      </c>
      <c r="AA236" s="71">
        <f t="shared" si="15"/>
        <v>184</v>
      </c>
      <c r="AB236" s="70">
        <v>0</v>
      </c>
      <c r="AC236" s="70">
        <v>0</v>
      </c>
      <c r="AD236" s="70">
        <v>0</v>
      </c>
      <c r="AE236" s="76" t="s">
        <v>74</v>
      </c>
      <c r="AF236" s="71">
        <f t="shared" si="16"/>
        <v>0</v>
      </c>
      <c r="AG236" s="70">
        <v>0</v>
      </c>
      <c r="AH236" s="70">
        <v>0</v>
      </c>
      <c r="AI236" s="76" t="s">
        <v>74</v>
      </c>
      <c r="AJ236" s="67">
        <v>0</v>
      </c>
      <c r="AK236" s="76" t="s">
        <v>74</v>
      </c>
      <c r="AL236" s="76" t="s">
        <v>74</v>
      </c>
      <c r="AM236" s="71">
        <f t="shared" si="17"/>
        <v>0</v>
      </c>
      <c r="AN236" s="71">
        <f>+K236+AC236-AH236</f>
        <v>258813444</v>
      </c>
      <c r="AO236" s="67" t="s">
        <v>66</v>
      </c>
      <c r="AP236" s="70">
        <v>258813444</v>
      </c>
      <c r="AQ236" s="68" t="s">
        <v>94</v>
      </c>
      <c r="AR236" s="70">
        <v>0</v>
      </c>
      <c r="AS236" s="79" t="s">
        <v>74</v>
      </c>
      <c r="AT236" s="135">
        <v>0</v>
      </c>
      <c r="AU236" s="82">
        <f t="shared" si="18"/>
        <v>258813444</v>
      </c>
      <c r="AV236" s="83">
        <f t="shared" si="19"/>
        <v>0</v>
      </c>
      <c r="AW236" s="79" t="s">
        <v>74</v>
      </c>
      <c r="AX236" s="67" t="s">
        <v>95</v>
      </c>
      <c r="AY236" s="88" t="s">
        <v>4868</v>
      </c>
      <c r="AZ236" s="68" t="s">
        <v>66</v>
      </c>
      <c r="BA236" s="68" t="s">
        <v>239</v>
      </c>
    </row>
    <row r="237" spans="2:53" x14ac:dyDescent="0.25">
      <c r="B237" s="68">
        <v>2024</v>
      </c>
      <c r="C237" s="68">
        <v>891780111</v>
      </c>
      <c r="D237" s="69" t="s">
        <v>64</v>
      </c>
      <c r="E237" s="74" t="s">
        <v>4867</v>
      </c>
      <c r="F237" s="70" t="s">
        <v>4866</v>
      </c>
      <c r="G237" s="67">
        <v>0</v>
      </c>
      <c r="H237" s="67" t="s">
        <v>72</v>
      </c>
      <c r="I237" s="68" t="s">
        <v>65</v>
      </c>
      <c r="J237" s="88" t="s">
        <v>4865</v>
      </c>
      <c r="K237" s="70">
        <v>57230358</v>
      </c>
      <c r="L237" s="68" t="s">
        <v>67</v>
      </c>
      <c r="M237" s="88" t="s">
        <v>4864</v>
      </c>
      <c r="N237" s="73" t="s">
        <v>4863</v>
      </c>
      <c r="O237" s="75">
        <v>1144</v>
      </c>
      <c r="P237" s="78">
        <v>45419</v>
      </c>
      <c r="Q237" s="70">
        <v>318295486</v>
      </c>
      <c r="R237" s="78">
        <v>45439</v>
      </c>
      <c r="S237" s="70">
        <v>57230358</v>
      </c>
      <c r="T237" s="67" t="s">
        <v>66</v>
      </c>
      <c r="U237" s="75">
        <v>85467461</v>
      </c>
      <c r="V237" s="88" t="s">
        <v>4379</v>
      </c>
      <c r="W237" s="250">
        <v>45439</v>
      </c>
      <c r="X237" s="78">
        <v>45447</v>
      </c>
      <c r="Y237" s="78">
        <v>45447</v>
      </c>
      <c r="Z237" s="78">
        <v>45569</v>
      </c>
      <c r="AA237" s="71">
        <f t="shared" si="15"/>
        <v>122</v>
      </c>
      <c r="AB237" s="70">
        <v>0</v>
      </c>
      <c r="AC237" s="70">
        <v>0</v>
      </c>
      <c r="AD237" s="70">
        <v>0</v>
      </c>
      <c r="AE237" s="76" t="s">
        <v>74</v>
      </c>
      <c r="AF237" s="71">
        <f t="shared" si="16"/>
        <v>0</v>
      </c>
      <c r="AG237" s="70">
        <v>0</v>
      </c>
      <c r="AH237" s="70">
        <v>0</v>
      </c>
      <c r="AI237" s="76" t="s">
        <v>74</v>
      </c>
      <c r="AJ237" s="67">
        <v>0</v>
      </c>
      <c r="AK237" s="76" t="s">
        <v>74</v>
      </c>
      <c r="AL237" s="76" t="s">
        <v>74</v>
      </c>
      <c r="AM237" s="71">
        <f t="shared" si="17"/>
        <v>0</v>
      </c>
      <c r="AN237" s="71">
        <f>+K237+AC237-AH237</f>
        <v>57230358</v>
      </c>
      <c r="AO237" s="67" t="s">
        <v>66</v>
      </c>
      <c r="AP237" s="70">
        <v>57230358</v>
      </c>
      <c r="AQ237" s="68" t="s">
        <v>94</v>
      </c>
      <c r="AR237" s="70">
        <v>0</v>
      </c>
      <c r="AS237" s="79" t="s">
        <v>74</v>
      </c>
      <c r="AT237" s="135">
        <v>0</v>
      </c>
      <c r="AU237" s="82">
        <f t="shared" si="18"/>
        <v>57230358</v>
      </c>
      <c r="AV237" s="83">
        <f t="shared" si="19"/>
        <v>0</v>
      </c>
      <c r="AW237" s="79" t="s">
        <v>74</v>
      </c>
      <c r="AX237" s="67" t="s">
        <v>95</v>
      </c>
      <c r="AY237" s="88" t="s">
        <v>4862</v>
      </c>
      <c r="AZ237" s="68" t="s">
        <v>66</v>
      </c>
      <c r="BA237" s="68" t="s">
        <v>239</v>
      </c>
    </row>
    <row r="238" spans="2:53" x14ac:dyDescent="0.25">
      <c r="B238" s="68">
        <v>2024</v>
      </c>
      <c r="C238" s="68">
        <v>891780111</v>
      </c>
      <c r="D238" s="69" t="s">
        <v>64</v>
      </c>
      <c r="E238" s="74" t="s">
        <v>4861</v>
      </c>
      <c r="F238" s="70" t="s">
        <v>4860</v>
      </c>
      <c r="G238" s="67">
        <v>0</v>
      </c>
      <c r="H238" s="67" t="s">
        <v>72</v>
      </c>
      <c r="I238" s="68" t="s">
        <v>65</v>
      </c>
      <c r="J238" s="88" t="s">
        <v>4859</v>
      </c>
      <c r="K238" s="70">
        <v>23000000</v>
      </c>
      <c r="L238" s="68" t="s">
        <v>67</v>
      </c>
      <c r="M238" s="88" t="s">
        <v>4858</v>
      </c>
      <c r="N238" s="73" t="s">
        <v>4857</v>
      </c>
      <c r="O238" s="75">
        <v>987</v>
      </c>
      <c r="P238" s="78">
        <v>45400</v>
      </c>
      <c r="Q238" s="70">
        <v>23000000</v>
      </c>
      <c r="R238" s="78">
        <v>45440</v>
      </c>
      <c r="S238" s="70">
        <v>23000000</v>
      </c>
      <c r="T238" s="67" t="s">
        <v>66</v>
      </c>
      <c r="U238" s="75">
        <v>21400608</v>
      </c>
      <c r="V238" s="88" t="s">
        <v>4856</v>
      </c>
      <c r="W238" s="250">
        <v>45440</v>
      </c>
      <c r="X238" s="78">
        <v>45440</v>
      </c>
      <c r="Y238" s="78" t="s">
        <v>74</v>
      </c>
      <c r="Z238" s="250">
        <v>45657</v>
      </c>
      <c r="AA238" s="71">
        <f t="shared" si="15"/>
        <v>217</v>
      </c>
      <c r="AB238" s="70">
        <v>0</v>
      </c>
      <c r="AC238" s="70">
        <v>0</v>
      </c>
      <c r="AD238" s="70">
        <v>0</v>
      </c>
      <c r="AE238" s="76" t="s">
        <v>74</v>
      </c>
      <c r="AF238" s="71">
        <f t="shared" si="16"/>
        <v>0</v>
      </c>
      <c r="AG238" s="70">
        <v>0</v>
      </c>
      <c r="AH238" s="70">
        <v>0</v>
      </c>
      <c r="AI238" s="76" t="s">
        <v>74</v>
      </c>
      <c r="AJ238" s="67">
        <v>0</v>
      </c>
      <c r="AK238" s="76" t="s">
        <v>74</v>
      </c>
      <c r="AL238" s="76" t="s">
        <v>74</v>
      </c>
      <c r="AM238" s="71">
        <f t="shared" si="17"/>
        <v>0</v>
      </c>
      <c r="AN238" s="71">
        <f>+K238+AC238-AH238</f>
        <v>23000000</v>
      </c>
      <c r="AO238" s="67" t="s">
        <v>66</v>
      </c>
      <c r="AP238" s="70">
        <v>23000000</v>
      </c>
      <c r="AQ238" s="68" t="s">
        <v>94</v>
      </c>
      <c r="AR238" s="70">
        <v>0</v>
      </c>
      <c r="AS238" s="79" t="s">
        <v>74</v>
      </c>
      <c r="AT238" s="135">
        <v>0</v>
      </c>
      <c r="AU238" s="82">
        <f t="shared" si="18"/>
        <v>23000000</v>
      </c>
      <c r="AV238" s="83">
        <f t="shared" si="19"/>
        <v>0</v>
      </c>
      <c r="AW238" s="79" t="s">
        <v>74</v>
      </c>
      <c r="AX238" s="67" t="s">
        <v>95</v>
      </c>
      <c r="AY238" s="88" t="s">
        <v>4855</v>
      </c>
      <c r="AZ238" s="68" t="s">
        <v>66</v>
      </c>
      <c r="BA238" s="68" t="s">
        <v>239</v>
      </c>
    </row>
    <row r="239" spans="2:53" x14ac:dyDescent="0.25">
      <c r="B239" s="68">
        <v>2024</v>
      </c>
      <c r="C239" s="68">
        <v>891780111</v>
      </c>
      <c r="D239" s="69" t="s">
        <v>64</v>
      </c>
      <c r="E239" s="74" t="s">
        <v>4854</v>
      </c>
      <c r="F239" s="70" t="s">
        <v>4853</v>
      </c>
      <c r="G239" s="67">
        <v>0</v>
      </c>
      <c r="H239" s="67" t="s">
        <v>72</v>
      </c>
      <c r="I239" s="68" t="s">
        <v>65</v>
      </c>
      <c r="J239" s="88" t="s">
        <v>4852</v>
      </c>
      <c r="K239" s="70">
        <v>20000000</v>
      </c>
      <c r="L239" s="68" t="s">
        <v>67</v>
      </c>
      <c r="M239" s="88" t="s">
        <v>4851</v>
      </c>
      <c r="N239" s="73" t="s">
        <v>4690</v>
      </c>
      <c r="O239" s="75">
        <v>1174</v>
      </c>
      <c r="P239" s="78">
        <v>45426</v>
      </c>
      <c r="Q239" s="70">
        <v>20000000</v>
      </c>
      <c r="R239" s="78">
        <v>45460</v>
      </c>
      <c r="S239" s="70">
        <v>20000000</v>
      </c>
      <c r="T239" s="67" t="s">
        <v>66</v>
      </c>
      <c r="U239" s="75">
        <v>72221403</v>
      </c>
      <c r="V239" s="88" t="s">
        <v>4458</v>
      </c>
      <c r="W239" s="250">
        <v>45460</v>
      </c>
      <c r="X239" s="78">
        <v>45460</v>
      </c>
      <c r="Y239" s="78" t="s">
        <v>74</v>
      </c>
      <c r="Z239" s="250">
        <v>45657</v>
      </c>
      <c r="AA239" s="71">
        <f t="shared" si="15"/>
        <v>197</v>
      </c>
      <c r="AB239" s="70">
        <v>0</v>
      </c>
      <c r="AC239" s="70">
        <v>0</v>
      </c>
      <c r="AD239" s="70">
        <v>0</v>
      </c>
      <c r="AE239" s="76" t="s">
        <v>74</v>
      </c>
      <c r="AF239" s="71">
        <f t="shared" si="16"/>
        <v>0</v>
      </c>
      <c r="AG239" s="70">
        <v>0</v>
      </c>
      <c r="AH239" s="70">
        <v>0</v>
      </c>
      <c r="AI239" s="76" t="s">
        <v>74</v>
      </c>
      <c r="AJ239" s="67">
        <v>0</v>
      </c>
      <c r="AK239" s="76" t="s">
        <v>74</v>
      </c>
      <c r="AL239" s="76" t="s">
        <v>74</v>
      </c>
      <c r="AM239" s="71">
        <f t="shared" si="17"/>
        <v>0</v>
      </c>
      <c r="AN239" s="71">
        <f>+K239+AC239-AH239</f>
        <v>20000000</v>
      </c>
      <c r="AO239" s="67" t="s">
        <v>66</v>
      </c>
      <c r="AP239" s="70">
        <v>20000000</v>
      </c>
      <c r="AQ239" s="68" t="s">
        <v>94</v>
      </c>
      <c r="AR239" s="70">
        <v>0</v>
      </c>
      <c r="AS239" s="79" t="s">
        <v>74</v>
      </c>
      <c r="AT239" s="135">
        <v>0</v>
      </c>
      <c r="AU239" s="82">
        <f t="shared" si="18"/>
        <v>20000000</v>
      </c>
      <c r="AV239" s="83">
        <f t="shared" si="19"/>
        <v>0</v>
      </c>
      <c r="AW239" s="79" t="s">
        <v>74</v>
      </c>
      <c r="AX239" s="67" t="s">
        <v>95</v>
      </c>
      <c r="AY239" s="88" t="s">
        <v>4850</v>
      </c>
      <c r="AZ239" s="68" t="s">
        <v>66</v>
      </c>
      <c r="BA239" s="68" t="s">
        <v>239</v>
      </c>
    </row>
    <row r="240" spans="2:53" x14ac:dyDescent="0.25">
      <c r="B240" s="68">
        <v>2024</v>
      </c>
      <c r="C240" s="68">
        <v>891780111</v>
      </c>
      <c r="D240" s="69" t="s">
        <v>64</v>
      </c>
      <c r="E240" s="74" t="s">
        <v>4849</v>
      </c>
      <c r="F240" s="70" t="s">
        <v>4848</v>
      </c>
      <c r="G240" s="67">
        <v>0</v>
      </c>
      <c r="H240" s="67" t="s">
        <v>72</v>
      </c>
      <c r="I240" s="68" t="s">
        <v>723</v>
      </c>
      <c r="J240" s="88" t="s">
        <v>4847</v>
      </c>
      <c r="K240" s="70">
        <v>39560000</v>
      </c>
      <c r="L240" s="68" t="s">
        <v>67</v>
      </c>
      <c r="M240" s="88" t="s">
        <v>4805</v>
      </c>
      <c r="N240" s="73" t="s">
        <v>4804</v>
      </c>
      <c r="O240" s="75">
        <v>1477</v>
      </c>
      <c r="P240" s="78">
        <v>45470</v>
      </c>
      <c r="Q240" s="70">
        <v>39990000</v>
      </c>
      <c r="R240" s="78">
        <v>45489</v>
      </c>
      <c r="S240" s="70">
        <v>39560000</v>
      </c>
      <c r="T240" s="67" t="s">
        <v>66</v>
      </c>
      <c r="U240" s="75">
        <v>85152695</v>
      </c>
      <c r="V240" s="88" t="s">
        <v>4398</v>
      </c>
      <c r="W240" s="250">
        <v>45489</v>
      </c>
      <c r="X240" s="78">
        <v>45491</v>
      </c>
      <c r="Y240" s="78">
        <v>45489</v>
      </c>
      <c r="Z240" s="250">
        <v>45656</v>
      </c>
      <c r="AA240" s="71">
        <f t="shared" si="15"/>
        <v>167</v>
      </c>
      <c r="AB240" s="70">
        <v>0</v>
      </c>
      <c r="AC240" s="70">
        <v>0</v>
      </c>
      <c r="AD240" s="70">
        <v>0</v>
      </c>
      <c r="AE240" s="76" t="s">
        <v>74</v>
      </c>
      <c r="AF240" s="71">
        <f t="shared" si="16"/>
        <v>0</v>
      </c>
      <c r="AG240" s="70">
        <v>0</v>
      </c>
      <c r="AH240" s="70">
        <v>0</v>
      </c>
      <c r="AI240" s="76" t="s">
        <v>74</v>
      </c>
      <c r="AJ240" s="67">
        <v>0</v>
      </c>
      <c r="AK240" s="76" t="s">
        <v>74</v>
      </c>
      <c r="AL240" s="76" t="s">
        <v>74</v>
      </c>
      <c r="AM240" s="71">
        <f t="shared" si="17"/>
        <v>0</v>
      </c>
      <c r="AN240" s="71">
        <f>+K240+AC240-AH240</f>
        <v>39560000</v>
      </c>
      <c r="AO240" s="67" t="s">
        <v>66</v>
      </c>
      <c r="AP240" s="70">
        <v>39560000</v>
      </c>
      <c r="AQ240" s="68" t="s">
        <v>94</v>
      </c>
      <c r="AR240" s="70">
        <v>0</v>
      </c>
      <c r="AS240" s="79" t="s">
        <v>74</v>
      </c>
      <c r="AT240" s="135">
        <v>0</v>
      </c>
      <c r="AU240" s="82">
        <f t="shared" si="18"/>
        <v>39560000</v>
      </c>
      <c r="AV240" s="83">
        <f t="shared" si="19"/>
        <v>0</v>
      </c>
      <c r="AW240" s="79" t="s">
        <v>74</v>
      </c>
      <c r="AX240" s="67" t="s">
        <v>95</v>
      </c>
      <c r="AY240" s="88" t="s">
        <v>4846</v>
      </c>
      <c r="AZ240" s="68" t="s">
        <v>66</v>
      </c>
      <c r="BA240" s="68" t="s">
        <v>239</v>
      </c>
    </row>
    <row r="241" spans="2:53" x14ac:dyDescent="0.25">
      <c r="B241" s="68">
        <v>2024</v>
      </c>
      <c r="C241" s="68">
        <v>891780111</v>
      </c>
      <c r="D241" s="69" t="s">
        <v>64</v>
      </c>
      <c r="E241" s="74" t="s">
        <v>4845</v>
      </c>
      <c r="F241" s="70" t="s">
        <v>4844</v>
      </c>
      <c r="G241" s="67">
        <v>0</v>
      </c>
      <c r="H241" s="67" t="s">
        <v>72</v>
      </c>
      <c r="I241" s="68" t="s">
        <v>65</v>
      </c>
      <c r="J241" s="88" t="s">
        <v>4843</v>
      </c>
      <c r="K241" s="70">
        <v>106971000</v>
      </c>
      <c r="L241" s="68" t="s">
        <v>67</v>
      </c>
      <c r="M241" s="88" t="s">
        <v>4842</v>
      </c>
      <c r="N241" s="73" t="s">
        <v>4841</v>
      </c>
      <c r="O241" s="75">
        <v>245</v>
      </c>
      <c r="P241" s="78">
        <v>45323</v>
      </c>
      <c r="Q241" s="70">
        <v>206971000</v>
      </c>
      <c r="R241" s="78">
        <v>45504</v>
      </c>
      <c r="S241" s="70">
        <v>106971000</v>
      </c>
      <c r="T241" s="67" t="s">
        <v>66</v>
      </c>
      <c r="U241" s="75">
        <v>85459497</v>
      </c>
      <c r="V241" s="88" t="s">
        <v>4616</v>
      </c>
      <c r="W241" s="250">
        <v>45504</v>
      </c>
      <c r="X241" s="78">
        <v>45504</v>
      </c>
      <c r="Y241" s="78" t="s">
        <v>74</v>
      </c>
      <c r="Z241" s="250">
        <v>45657</v>
      </c>
      <c r="AA241" s="71">
        <f t="shared" si="15"/>
        <v>153</v>
      </c>
      <c r="AB241" s="70">
        <v>0</v>
      </c>
      <c r="AC241" s="70">
        <v>0</v>
      </c>
      <c r="AD241" s="70">
        <v>0</v>
      </c>
      <c r="AE241" s="76" t="s">
        <v>74</v>
      </c>
      <c r="AF241" s="71">
        <f t="shared" si="16"/>
        <v>0</v>
      </c>
      <c r="AG241" s="70">
        <v>0</v>
      </c>
      <c r="AH241" s="70">
        <v>0</v>
      </c>
      <c r="AI241" s="76" t="s">
        <v>74</v>
      </c>
      <c r="AJ241" s="67">
        <v>0</v>
      </c>
      <c r="AK241" s="76" t="s">
        <v>74</v>
      </c>
      <c r="AL241" s="76" t="s">
        <v>74</v>
      </c>
      <c r="AM241" s="71">
        <f t="shared" si="17"/>
        <v>0</v>
      </c>
      <c r="AN241" s="71">
        <f>+K241+AC241-AH241</f>
        <v>106971000</v>
      </c>
      <c r="AO241" s="67" t="s">
        <v>66</v>
      </c>
      <c r="AP241" s="70">
        <v>106971000</v>
      </c>
      <c r="AQ241" s="68" t="s">
        <v>94</v>
      </c>
      <c r="AR241" s="70">
        <v>0</v>
      </c>
      <c r="AS241" s="79" t="s">
        <v>74</v>
      </c>
      <c r="AT241" s="135">
        <v>0</v>
      </c>
      <c r="AU241" s="82">
        <f t="shared" si="18"/>
        <v>106971000</v>
      </c>
      <c r="AV241" s="83">
        <f t="shared" si="19"/>
        <v>0</v>
      </c>
      <c r="AW241" s="79" t="s">
        <v>74</v>
      </c>
      <c r="AX241" s="67" t="s">
        <v>95</v>
      </c>
      <c r="AY241" s="88" t="s">
        <v>4840</v>
      </c>
      <c r="AZ241" s="68" t="s">
        <v>66</v>
      </c>
      <c r="BA241" s="68" t="s">
        <v>239</v>
      </c>
    </row>
    <row r="242" spans="2:53" x14ac:dyDescent="0.25">
      <c r="B242" s="68">
        <v>2024</v>
      </c>
      <c r="C242" s="68">
        <v>891780111</v>
      </c>
      <c r="D242" s="69" t="s">
        <v>64</v>
      </c>
      <c r="E242" s="74" t="s">
        <v>4839</v>
      </c>
      <c r="F242" s="70" t="s">
        <v>4838</v>
      </c>
      <c r="G242" s="67">
        <v>0</v>
      </c>
      <c r="H242" s="67" t="s">
        <v>72</v>
      </c>
      <c r="I242" s="68" t="s">
        <v>65</v>
      </c>
      <c r="J242" s="88" t="s">
        <v>4837</v>
      </c>
      <c r="K242" s="70">
        <v>250000000</v>
      </c>
      <c r="L242" s="68" t="s">
        <v>67</v>
      </c>
      <c r="M242" s="88" t="s">
        <v>4836</v>
      </c>
      <c r="N242" s="73" t="s">
        <v>4835</v>
      </c>
      <c r="O242" s="75">
        <v>1693</v>
      </c>
      <c r="P242" s="78">
        <v>45497</v>
      </c>
      <c r="Q242" s="70">
        <v>250000000</v>
      </c>
      <c r="R242" s="78">
        <v>45509</v>
      </c>
      <c r="S242" s="70">
        <v>250000000</v>
      </c>
      <c r="T242" s="67" t="s">
        <v>66</v>
      </c>
      <c r="U242" s="75">
        <v>85459497</v>
      </c>
      <c r="V242" s="88" t="s">
        <v>4616</v>
      </c>
      <c r="W242" s="250">
        <v>45509</v>
      </c>
      <c r="X242" s="78">
        <v>45509</v>
      </c>
      <c r="Y242" s="78">
        <v>45509</v>
      </c>
      <c r="Z242" s="250">
        <v>45657</v>
      </c>
      <c r="AA242" s="71">
        <f t="shared" si="15"/>
        <v>148</v>
      </c>
      <c r="AB242" s="70">
        <v>1</v>
      </c>
      <c r="AC242" s="70">
        <v>50000000</v>
      </c>
      <c r="AD242" s="70">
        <v>0</v>
      </c>
      <c r="AE242" s="76" t="s">
        <v>74</v>
      </c>
      <c r="AF242" s="71">
        <f t="shared" si="16"/>
        <v>0</v>
      </c>
      <c r="AG242" s="70">
        <v>0</v>
      </c>
      <c r="AH242" s="70">
        <v>0</v>
      </c>
      <c r="AI242" s="76" t="s">
        <v>74</v>
      </c>
      <c r="AJ242" s="67">
        <v>0</v>
      </c>
      <c r="AK242" s="76" t="s">
        <v>74</v>
      </c>
      <c r="AL242" s="76" t="s">
        <v>74</v>
      </c>
      <c r="AM242" s="71">
        <f t="shared" si="17"/>
        <v>0</v>
      </c>
      <c r="AN242" s="71">
        <f>+K242+AC242-AH242</f>
        <v>300000000</v>
      </c>
      <c r="AO242" s="67" t="s">
        <v>66</v>
      </c>
      <c r="AP242" s="70">
        <v>250000000</v>
      </c>
      <c r="AQ242" s="68" t="s">
        <v>94</v>
      </c>
      <c r="AR242" s="70">
        <v>0</v>
      </c>
      <c r="AS242" s="79" t="s">
        <v>74</v>
      </c>
      <c r="AT242" s="135">
        <v>0</v>
      </c>
      <c r="AU242" s="82">
        <f t="shared" si="18"/>
        <v>300000000</v>
      </c>
      <c r="AV242" s="83">
        <f t="shared" si="19"/>
        <v>0</v>
      </c>
      <c r="AW242" s="79" t="s">
        <v>74</v>
      </c>
      <c r="AX242" s="67" t="s">
        <v>95</v>
      </c>
      <c r="AY242" s="88" t="s">
        <v>4834</v>
      </c>
      <c r="AZ242" s="68" t="s">
        <v>66</v>
      </c>
      <c r="BA242" s="68" t="s">
        <v>239</v>
      </c>
    </row>
    <row r="243" spans="2:53" x14ac:dyDescent="0.25">
      <c r="B243" s="68">
        <v>2024</v>
      </c>
      <c r="C243" s="68">
        <v>891780111</v>
      </c>
      <c r="D243" s="69" t="s">
        <v>64</v>
      </c>
      <c r="E243" s="74" t="s">
        <v>4833</v>
      </c>
      <c r="F243" s="70" t="s">
        <v>4832</v>
      </c>
      <c r="G243" s="67">
        <v>0</v>
      </c>
      <c r="H243" s="67" t="s">
        <v>72</v>
      </c>
      <c r="I243" s="68" t="s">
        <v>65</v>
      </c>
      <c r="J243" s="88" t="s">
        <v>4831</v>
      </c>
      <c r="K243" s="70">
        <v>165000000</v>
      </c>
      <c r="L243" s="68" t="s">
        <v>67</v>
      </c>
      <c r="M243" s="88" t="s">
        <v>4830</v>
      </c>
      <c r="N243" s="73" t="s">
        <v>4341</v>
      </c>
      <c r="O243" s="75">
        <v>1770</v>
      </c>
      <c r="P243" s="78">
        <v>45510</v>
      </c>
      <c r="Q243" s="70">
        <v>165000000</v>
      </c>
      <c r="R243" s="78">
        <v>45513</v>
      </c>
      <c r="S243" s="70">
        <v>165000000</v>
      </c>
      <c r="T243" s="67" t="s">
        <v>66</v>
      </c>
      <c r="U243" s="75">
        <v>85465146</v>
      </c>
      <c r="V243" s="88" t="s">
        <v>4340</v>
      </c>
      <c r="W243" s="250">
        <v>45513</v>
      </c>
      <c r="X243" s="78">
        <v>45513</v>
      </c>
      <c r="Y243" s="78">
        <v>45513</v>
      </c>
      <c r="Z243" s="250">
        <v>45657</v>
      </c>
      <c r="AA243" s="71">
        <f t="shared" si="15"/>
        <v>144</v>
      </c>
      <c r="AB243" s="70">
        <v>0</v>
      </c>
      <c r="AC243" s="70">
        <v>0</v>
      </c>
      <c r="AD243" s="70">
        <v>0</v>
      </c>
      <c r="AE243" s="76" t="s">
        <v>74</v>
      </c>
      <c r="AF243" s="71">
        <f t="shared" si="16"/>
        <v>0</v>
      </c>
      <c r="AG243" s="70">
        <v>0</v>
      </c>
      <c r="AH243" s="70">
        <v>0</v>
      </c>
      <c r="AI243" s="76" t="s">
        <v>74</v>
      </c>
      <c r="AJ243" s="67">
        <v>0</v>
      </c>
      <c r="AK243" s="76" t="s">
        <v>74</v>
      </c>
      <c r="AL243" s="76" t="s">
        <v>74</v>
      </c>
      <c r="AM243" s="71">
        <f t="shared" si="17"/>
        <v>0</v>
      </c>
      <c r="AN243" s="71">
        <f>+K243+AC243-AH243</f>
        <v>165000000</v>
      </c>
      <c r="AO243" s="67" t="s">
        <v>66</v>
      </c>
      <c r="AP243" s="70">
        <v>165000000</v>
      </c>
      <c r="AQ243" s="68" t="s">
        <v>94</v>
      </c>
      <c r="AR243" s="70">
        <v>0</v>
      </c>
      <c r="AS243" s="79" t="s">
        <v>74</v>
      </c>
      <c r="AT243" s="135">
        <v>0</v>
      </c>
      <c r="AU243" s="82">
        <f t="shared" si="18"/>
        <v>165000000</v>
      </c>
      <c r="AV243" s="83">
        <f t="shared" si="19"/>
        <v>0</v>
      </c>
      <c r="AW243" s="79" t="s">
        <v>74</v>
      </c>
      <c r="AX243" s="67" t="s">
        <v>95</v>
      </c>
      <c r="AY243" s="88" t="s">
        <v>4829</v>
      </c>
      <c r="AZ243" s="68" t="s">
        <v>66</v>
      </c>
      <c r="BA243" s="68" t="s">
        <v>239</v>
      </c>
    </row>
    <row r="244" spans="2:53" x14ac:dyDescent="0.25">
      <c r="B244" s="68">
        <v>2024</v>
      </c>
      <c r="C244" s="68">
        <v>891780111</v>
      </c>
      <c r="D244" s="69" t="s">
        <v>64</v>
      </c>
      <c r="E244" s="74" t="s">
        <v>4828</v>
      </c>
      <c r="F244" s="70" t="s">
        <v>4827</v>
      </c>
      <c r="G244" s="67">
        <v>0</v>
      </c>
      <c r="H244" s="67" t="s">
        <v>72</v>
      </c>
      <c r="I244" s="68" t="s">
        <v>65</v>
      </c>
      <c r="J244" s="88" t="s">
        <v>4826</v>
      </c>
      <c r="K244" s="70">
        <v>13000000</v>
      </c>
      <c r="L244" s="68" t="s">
        <v>67</v>
      </c>
      <c r="M244" s="88" t="s">
        <v>4799</v>
      </c>
      <c r="N244" s="73" t="s">
        <v>4798</v>
      </c>
      <c r="O244" s="75">
        <v>1781</v>
      </c>
      <c r="P244" s="78">
        <v>45510</v>
      </c>
      <c r="Q244" s="70">
        <v>13000000</v>
      </c>
      <c r="R244" s="78">
        <v>45527</v>
      </c>
      <c r="S244" s="70">
        <v>13000000</v>
      </c>
      <c r="T244" s="67" t="s">
        <v>66</v>
      </c>
      <c r="U244" s="75">
        <v>57462359</v>
      </c>
      <c r="V244" s="88" t="s">
        <v>4825</v>
      </c>
      <c r="W244" s="250">
        <v>45527</v>
      </c>
      <c r="X244" s="78">
        <v>45533</v>
      </c>
      <c r="Y244" s="78">
        <v>45533</v>
      </c>
      <c r="Z244" s="250">
        <v>45655</v>
      </c>
      <c r="AA244" s="71">
        <f t="shared" si="15"/>
        <v>122</v>
      </c>
      <c r="AB244" s="70">
        <v>0</v>
      </c>
      <c r="AC244" s="70">
        <v>0</v>
      </c>
      <c r="AD244" s="70">
        <v>0</v>
      </c>
      <c r="AE244" s="76" t="s">
        <v>74</v>
      </c>
      <c r="AF244" s="71">
        <f t="shared" si="16"/>
        <v>0</v>
      </c>
      <c r="AG244" s="70">
        <v>0</v>
      </c>
      <c r="AH244" s="70">
        <v>0</v>
      </c>
      <c r="AI244" s="76" t="s">
        <v>74</v>
      </c>
      <c r="AJ244" s="67">
        <v>0</v>
      </c>
      <c r="AK244" s="76" t="s">
        <v>74</v>
      </c>
      <c r="AL244" s="76" t="s">
        <v>74</v>
      </c>
      <c r="AM244" s="71">
        <f t="shared" si="17"/>
        <v>0</v>
      </c>
      <c r="AN244" s="71">
        <f>+K244+AC244-AH244</f>
        <v>13000000</v>
      </c>
      <c r="AO244" s="67" t="s">
        <v>66</v>
      </c>
      <c r="AP244" s="70">
        <v>13000000</v>
      </c>
      <c r="AQ244" s="68" t="s">
        <v>94</v>
      </c>
      <c r="AR244" s="70">
        <v>0</v>
      </c>
      <c r="AS244" s="79" t="s">
        <v>74</v>
      </c>
      <c r="AT244" s="135">
        <v>0</v>
      </c>
      <c r="AU244" s="82">
        <f t="shared" si="18"/>
        <v>13000000</v>
      </c>
      <c r="AV244" s="83">
        <f t="shared" si="19"/>
        <v>0</v>
      </c>
      <c r="AW244" s="79" t="s">
        <v>74</v>
      </c>
      <c r="AX244" s="67" t="s">
        <v>80</v>
      </c>
      <c r="AY244" s="88" t="s">
        <v>4824</v>
      </c>
      <c r="AZ244" s="68" t="s">
        <v>66</v>
      </c>
      <c r="BA244" s="68" t="s">
        <v>239</v>
      </c>
    </row>
    <row r="245" spans="2:53" x14ac:dyDescent="0.25">
      <c r="B245" s="68">
        <v>2024</v>
      </c>
      <c r="C245" s="68">
        <v>891780111</v>
      </c>
      <c r="D245" s="69" t="s">
        <v>64</v>
      </c>
      <c r="E245" s="74" t="s">
        <v>4823</v>
      </c>
      <c r="F245" s="70" t="s">
        <v>4822</v>
      </c>
      <c r="G245" s="67">
        <v>0</v>
      </c>
      <c r="H245" s="67" t="s">
        <v>72</v>
      </c>
      <c r="I245" s="68" t="s">
        <v>65</v>
      </c>
      <c r="J245" s="88" t="s">
        <v>4821</v>
      </c>
      <c r="K245" s="70">
        <v>100000000</v>
      </c>
      <c r="L245" s="68" t="s">
        <v>67</v>
      </c>
      <c r="M245" s="88" t="s">
        <v>4471</v>
      </c>
      <c r="N245" s="73" t="s">
        <v>1876</v>
      </c>
      <c r="O245" s="75">
        <v>1780</v>
      </c>
      <c r="P245" s="78">
        <v>45510</v>
      </c>
      <c r="Q245" s="70">
        <v>100000000</v>
      </c>
      <c r="R245" s="78">
        <v>45530</v>
      </c>
      <c r="S245" s="70">
        <v>100000000</v>
      </c>
      <c r="T245" s="67" t="s">
        <v>66</v>
      </c>
      <c r="U245" s="75">
        <v>36665858</v>
      </c>
      <c r="V245" s="88" t="s">
        <v>4422</v>
      </c>
      <c r="W245" s="250">
        <v>45530</v>
      </c>
      <c r="X245" s="78">
        <v>45531</v>
      </c>
      <c r="Y245" s="78">
        <v>45531</v>
      </c>
      <c r="Z245" s="250">
        <v>45657</v>
      </c>
      <c r="AA245" s="71">
        <f t="shared" si="15"/>
        <v>126</v>
      </c>
      <c r="AB245" s="70">
        <v>0</v>
      </c>
      <c r="AC245" s="70">
        <v>0</v>
      </c>
      <c r="AD245" s="70">
        <v>0</v>
      </c>
      <c r="AE245" s="76" t="s">
        <v>74</v>
      </c>
      <c r="AF245" s="71">
        <f t="shared" si="16"/>
        <v>0</v>
      </c>
      <c r="AG245" s="70">
        <v>0</v>
      </c>
      <c r="AH245" s="70">
        <v>0</v>
      </c>
      <c r="AI245" s="76" t="s">
        <v>74</v>
      </c>
      <c r="AJ245" s="67">
        <v>0</v>
      </c>
      <c r="AK245" s="76" t="s">
        <v>74</v>
      </c>
      <c r="AL245" s="76" t="s">
        <v>74</v>
      </c>
      <c r="AM245" s="71">
        <f t="shared" si="17"/>
        <v>0</v>
      </c>
      <c r="AN245" s="71">
        <f>+K245+AC245-AH245</f>
        <v>100000000</v>
      </c>
      <c r="AO245" s="67" t="s">
        <v>66</v>
      </c>
      <c r="AP245" s="70">
        <v>100000000</v>
      </c>
      <c r="AQ245" s="68" t="s">
        <v>94</v>
      </c>
      <c r="AR245" s="70">
        <v>0</v>
      </c>
      <c r="AS245" s="79" t="s">
        <v>74</v>
      </c>
      <c r="AT245" s="135">
        <v>0</v>
      </c>
      <c r="AU245" s="82">
        <f t="shared" si="18"/>
        <v>100000000</v>
      </c>
      <c r="AV245" s="83">
        <f t="shared" si="19"/>
        <v>0</v>
      </c>
      <c r="AW245" s="79" t="s">
        <v>74</v>
      </c>
      <c r="AX245" s="67" t="s">
        <v>95</v>
      </c>
      <c r="AY245" s="88" t="s">
        <v>4820</v>
      </c>
      <c r="AZ245" s="68" t="s">
        <v>66</v>
      </c>
      <c r="BA245" s="68" t="s">
        <v>239</v>
      </c>
    </row>
    <row r="246" spans="2:53" x14ac:dyDescent="0.25">
      <c r="B246" s="68">
        <v>2024</v>
      </c>
      <c r="C246" s="68">
        <v>891780111</v>
      </c>
      <c r="D246" s="69" t="s">
        <v>64</v>
      </c>
      <c r="E246" s="74" t="s">
        <v>4819</v>
      </c>
      <c r="F246" s="70" t="s">
        <v>4818</v>
      </c>
      <c r="G246" s="67">
        <v>0</v>
      </c>
      <c r="H246" s="67" t="s">
        <v>72</v>
      </c>
      <c r="I246" s="68" t="s">
        <v>65</v>
      </c>
      <c r="J246" s="88" t="s">
        <v>4817</v>
      </c>
      <c r="K246" s="70">
        <v>36212262</v>
      </c>
      <c r="L246" s="68" t="s">
        <v>67</v>
      </c>
      <c r="M246" s="88" t="s">
        <v>4816</v>
      </c>
      <c r="N246" s="73" t="s">
        <v>4815</v>
      </c>
      <c r="O246" s="75">
        <v>1845</v>
      </c>
      <c r="P246" s="78">
        <v>45517</v>
      </c>
      <c r="Q246" s="70">
        <v>36212262</v>
      </c>
      <c r="R246" s="78">
        <v>45530</v>
      </c>
      <c r="S246" s="70">
        <v>36212262</v>
      </c>
      <c r="T246" s="67" t="s">
        <v>66</v>
      </c>
      <c r="U246" s="75">
        <v>7144175</v>
      </c>
      <c r="V246" s="88" t="s">
        <v>4814</v>
      </c>
      <c r="W246" s="250">
        <v>45530</v>
      </c>
      <c r="X246" s="78">
        <v>45531</v>
      </c>
      <c r="Y246" s="78" t="s">
        <v>74</v>
      </c>
      <c r="Z246" s="250">
        <v>45626</v>
      </c>
      <c r="AA246" s="71">
        <f t="shared" si="15"/>
        <v>95</v>
      </c>
      <c r="AB246" s="70">
        <v>0</v>
      </c>
      <c r="AC246" s="70">
        <v>0</v>
      </c>
      <c r="AD246" s="70">
        <v>0</v>
      </c>
      <c r="AE246" s="76" t="s">
        <v>74</v>
      </c>
      <c r="AF246" s="71">
        <f t="shared" si="16"/>
        <v>0</v>
      </c>
      <c r="AG246" s="70">
        <v>0</v>
      </c>
      <c r="AH246" s="70">
        <v>0</v>
      </c>
      <c r="AI246" s="76" t="s">
        <v>74</v>
      </c>
      <c r="AJ246" s="67">
        <v>0</v>
      </c>
      <c r="AK246" s="76" t="s">
        <v>74</v>
      </c>
      <c r="AL246" s="76" t="s">
        <v>74</v>
      </c>
      <c r="AM246" s="71">
        <f t="shared" si="17"/>
        <v>0</v>
      </c>
      <c r="AN246" s="71">
        <f>+K246+AC246-AH246</f>
        <v>36212262</v>
      </c>
      <c r="AO246" s="67" t="s">
        <v>66</v>
      </c>
      <c r="AP246" s="70">
        <v>36212262</v>
      </c>
      <c r="AQ246" s="68" t="s">
        <v>94</v>
      </c>
      <c r="AR246" s="70">
        <v>0</v>
      </c>
      <c r="AS246" s="79" t="s">
        <v>74</v>
      </c>
      <c r="AT246" s="135">
        <v>0</v>
      </c>
      <c r="AU246" s="82">
        <f t="shared" si="18"/>
        <v>36212262</v>
      </c>
      <c r="AV246" s="83">
        <f t="shared" si="19"/>
        <v>0</v>
      </c>
      <c r="AW246" s="79" t="s">
        <v>74</v>
      </c>
      <c r="AX246" s="67" t="s">
        <v>95</v>
      </c>
      <c r="AY246" s="88" t="s">
        <v>4813</v>
      </c>
      <c r="AZ246" s="68" t="s">
        <v>66</v>
      </c>
      <c r="BA246" s="68" t="s">
        <v>239</v>
      </c>
    </row>
    <row r="247" spans="2:53" x14ac:dyDescent="0.25">
      <c r="B247" s="68">
        <v>2024</v>
      </c>
      <c r="C247" s="68">
        <v>891780111</v>
      </c>
      <c r="D247" s="69" t="s">
        <v>64</v>
      </c>
      <c r="E247" s="74" t="s">
        <v>4812</v>
      </c>
      <c r="F247" s="70" t="s">
        <v>4811</v>
      </c>
      <c r="G247" s="67">
        <v>0</v>
      </c>
      <c r="H247" s="67" t="s">
        <v>72</v>
      </c>
      <c r="I247" s="68" t="s">
        <v>723</v>
      </c>
      <c r="J247" s="88" t="s">
        <v>4810</v>
      </c>
      <c r="K247" s="70">
        <v>80006257</v>
      </c>
      <c r="L247" s="68" t="s">
        <v>67</v>
      </c>
      <c r="M247" s="88" t="s">
        <v>4523</v>
      </c>
      <c r="N247" s="73" t="s">
        <v>4522</v>
      </c>
      <c r="O247" s="75">
        <v>2207</v>
      </c>
      <c r="P247" s="78">
        <v>45554</v>
      </c>
      <c r="Q247" s="70">
        <v>80006257</v>
      </c>
      <c r="R247" s="78">
        <v>45559</v>
      </c>
      <c r="S247" s="70">
        <v>80006257</v>
      </c>
      <c r="T247" s="67" t="s">
        <v>66</v>
      </c>
      <c r="U247" s="75">
        <v>85152695</v>
      </c>
      <c r="V247" s="88" t="s">
        <v>4398</v>
      </c>
      <c r="W247" s="250">
        <v>45559</v>
      </c>
      <c r="X247" s="78">
        <v>45559</v>
      </c>
      <c r="Y247" s="78">
        <v>45559</v>
      </c>
      <c r="Z247" s="250">
        <v>45656</v>
      </c>
      <c r="AA247" s="71">
        <f t="shared" si="15"/>
        <v>97</v>
      </c>
      <c r="AB247" s="70">
        <v>0</v>
      </c>
      <c r="AC247" s="70">
        <v>0</v>
      </c>
      <c r="AD247" s="70">
        <v>0</v>
      </c>
      <c r="AE247" s="76" t="s">
        <v>74</v>
      </c>
      <c r="AF247" s="71">
        <f t="shared" si="16"/>
        <v>0</v>
      </c>
      <c r="AG247" s="70">
        <v>0</v>
      </c>
      <c r="AH247" s="70">
        <v>0</v>
      </c>
      <c r="AI247" s="67" t="s">
        <v>74</v>
      </c>
      <c r="AJ247" s="67">
        <v>0</v>
      </c>
      <c r="AK247" s="76" t="s">
        <v>74</v>
      </c>
      <c r="AL247" s="76" t="s">
        <v>74</v>
      </c>
      <c r="AM247" s="71">
        <f t="shared" si="17"/>
        <v>0</v>
      </c>
      <c r="AN247" s="71">
        <f>+K247+AC247-AH247</f>
        <v>80006257</v>
      </c>
      <c r="AO247" s="67" t="s">
        <v>66</v>
      </c>
      <c r="AP247" s="70">
        <v>80006257</v>
      </c>
      <c r="AQ247" s="67" t="s">
        <v>94</v>
      </c>
      <c r="AR247" s="70">
        <v>0</v>
      </c>
      <c r="AS247" s="79" t="s">
        <v>74</v>
      </c>
      <c r="AT247" s="135">
        <v>0</v>
      </c>
      <c r="AU247" s="82">
        <f t="shared" si="18"/>
        <v>80006257</v>
      </c>
      <c r="AV247" s="83">
        <f t="shared" si="19"/>
        <v>0</v>
      </c>
      <c r="AW247" s="79" t="s">
        <v>74</v>
      </c>
      <c r="AX247" s="67" t="s">
        <v>95</v>
      </c>
      <c r="AY247" s="70" t="s">
        <v>4809</v>
      </c>
      <c r="AZ247" s="68" t="s">
        <v>66</v>
      </c>
      <c r="BA247" s="68" t="s">
        <v>239</v>
      </c>
    </row>
    <row r="248" spans="2:53" x14ac:dyDescent="0.25">
      <c r="B248" s="68">
        <v>2024</v>
      </c>
      <c r="C248" s="68">
        <v>891780111</v>
      </c>
      <c r="D248" s="69" t="s">
        <v>64</v>
      </c>
      <c r="E248" s="74" t="s">
        <v>4808</v>
      </c>
      <c r="F248" s="70" t="s">
        <v>4807</v>
      </c>
      <c r="G248" s="67">
        <v>0</v>
      </c>
      <c r="H248" s="67" t="s">
        <v>72</v>
      </c>
      <c r="I248" s="68" t="s">
        <v>723</v>
      </c>
      <c r="J248" s="88" t="s">
        <v>4806</v>
      </c>
      <c r="K248" s="70">
        <v>70050400</v>
      </c>
      <c r="L248" s="68" t="s">
        <v>67</v>
      </c>
      <c r="M248" s="88" t="s">
        <v>4805</v>
      </c>
      <c r="N248" s="73" t="s">
        <v>4804</v>
      </c>
      <c r="O248" s="75">
        <v>2223</v>
      </c>
      <c r="P248" s="78">
        <v>45558</v>
      </c>
      <c r="Q248" s="70">
        <v>70050400</v>
      </c>
      <c r="R248" s="78">
        <v>45561</v>
      </c>
      <c r="S248" s="70">
        <v>70050400</v>
      </c>
      <c r="T248" s="67" t="s">
        <v>66</v>
      </c>
      <c r="U248" s="75">
        <v>85152695</v>
      </c>
      <c r="V248" s="88" t="s">
        <v>4398</v>
      </c>
      <c r="W248" s="250">
        <v>45561</v>
      </c>
      <c r="X248" s="78">
        <v>45561</v>
      </c>
      <c r="Y248" s="78">
        <v>45561</v>
      </c>
      <c r="Z248" s="250">
        <v>45656</v>
      </c>
      <c r="AA248" s="71">
        <f t="shared" si="15"/>
        <v>95</v>
      </c>
      <c r="AB248" s="70">
        <v>0</v>
      </c>
      <c r="AC248" s="70">
        <v>0</v>
      </c>
      <c r="AD248" s="70">
        <v>0</v>
      </c>
      <c r="AE248" s="76" t="s">
        <v>74</v>
      </c>
      <c r="AF248" s="71">
        <f t="shared" si="16"/>
        <v>0</v>
      </c>
      <c r="AG248" s="70">
        <v>0</v>
      </c>
      <c r="AH248" s="70">
        <v>0</v>
      </c>
      <c r="AI248" s="67" t="s">
        <v>74</v>
      </c>
      <c r="AJ248" s="67">
        <v>0</v>
      </c>
      <c r="AK248" s="76" t="s">
        <v>74</v>
      </c>
      <c r="AL248" s="76" t="s">
        <v>74</v>
      </c>
      <c r="AM248" s="71">
        <f t="shared" si="17"/>
        <v>0</v>
      </c>
      <c r="AN248" s="71">
        <f>+K248+AC248-AH248</f>
        <v>70050400</v>
      </c>
      <c r="AO248" s="67" t="s">
        <v>66</v>
      </c>
      <c r="AP248" s="70">
        <v>70050400</v>
      </c>
      <c r="AQ248" s="67" t="s">
        <v>94</v>
      </c>
      <c r="AR248" s="70">
        <v>0</v>
      </c>
      <c r="AS248" s="79" t="s">
        <v>74</v>
      </c>
      <c r="AT248" s="135">
        <v>0</v>
      </c>
      <c r="AU248" s="82">
        <f t="shared" si="18"/>
        <v>70050400</v>
      </c>
      <c r="AV248" s="83">
        <f t="shared" si="19"/>
        <v>0</v>
      </c>
      <c r="AW248" s="79" t="s">
        <v>74</v>
      </c>
      <c r="AX248" s="67" t="s">
        <v>95</v>
      </c>
      <c r="AY248" s="70" t="s">
        <v>4803</v>
      </c>
      <c r="AZ248" s="68" t="s">
        <v>66</v>
      </c>
      <c r="BA248" s="68" t="s">
        <v>239</v>
      </c>
    </row>
    <row r="249" spans="2:53" x14ac:dyDescent="0.25">
      <c r="B249" s="68">
        <v>2024</v>
      </c>
      <c r="C249" s="68">
        <v>891780111</v>
      </c>
      <c r="D249" s="69" t="s">
        <v>64</v>
      </c>
      <c r="E249" s="74" t="s">
        <v>4802</v>
      </c>
      <c r="F249" s="70" t="s">
        <v>4801</v>
      </c>
      <c r="G249" s="67">
        <v>0</v>
      </c>
      <c r="H249" s="67" t="s">
        <v>72</v>
      </c>
      <c r="I249" s="68" t="s">
        <v>723</v>
      </c>
      <c r="J249" s="88" t="s">
        <v>4800</v>
      </c>
      <c r="K249" s="70">
        <v>67500000</v>
      </c>
      <c r="L249" s="68" t="s">
        <v>67</v>
      </c>
      <c r="M249" s="88" t="s">
        <v>4799</v>
      </c>
      <c r="N249" s="73" t="s">
        <v>4798</v>
      </c>
      <c r="O249" s="75">
        <v>2256</v>
      </c>
      <c r="P249" s="78">
        <v>45560</v>
      </c>
      <c r="Q249" s="70">
        <v>67500000</v>
      </c>
      <c r="R249" s="78">
        <v>45574</v>
      </c>
      <c r="S249" s="70">
        <v>67500000</v>
      </c>
      <c r="T249" s="67" t="s">
        <v>1486</v>
      </c>
      <c r="U249" s="75">
        <v>7633815</v>
      </c>
      <c r="V249" s="88" t="s">
        <v>4500</v>
      </c>
      <c r="W249" s="250">
        <v>45574</v>
      </c>
      <c r="X249" s="78">
        <v>45575</v>
      </c>
      <c r="Y249" s="78">
        <v>45575</v>
      </c>
      <c r="Z249" s="250">
        <v>45636</v>
      </c>
      <c r="AA249" s="71">
        <f t="shared" si="15"/>
        <v>61</v>
      </c>
      <c r="AB249" s="70">
        <v>0</v>
      </c>
      <c r="AC249" s="70">
        <v>0</v>
      </c>
      <c r="AD249" s="70">
        <v>0</v>
      </c>
      <c r="AE249" s="76" t="s">
        <v>74</v>
      </c>
      <c r="AF249" s="71">
        <f t="shared" si="16"/>
        <v>0</v>
      </c>
      <c r="AG249" s="70">
        <v>0</v>
      </c>
      <c r="AH249" s="70">
        <v>0</v>
      </c>
      <c r="AI249" s="67" t="s">
        <v>74</v>
      </c>
      <c r="AJ249" s="67">
        <v>0</v>
      </c>
      <c r="AK249" s="76" t="s">
        <v>74</v>
      </c>
      <c r="AL249" s="76" t="s">
        <v>74</v>
      </c>
      <c r="AM249" s="71">
        <f t="shared" si="17"/>
        <v>0</v>
      </c>
      <c r="AN249" s="71">
        <f>+K249+AC249-AH249</f>
        <v>67500000</v>
      </c>
      <c r="AO249" s="67" t="s">
        <v>66</v>
      </c>
      <c r="AP249" s="70">
        <v>67500000</v>
      </c>
      <c r="AQ249" s="67" t="s">
        <v>94</v>
      </c>
      <c r="AR249" s="70">
        <v>0</v>
      </c>
      <c r="AS249" s="79" t="s">
        <v>74</v>
      </c>
      <c r="AT249" s="135">
        <v>0</v>
      </c>
      <c r="AU249" s="82">
        <f t="shared" si="18"/>
        <v>67500000</v>
      </c>
      <c r="AV249" s="83">
        <f t="shared" si="19"/>
        <v>0</v>
      </c>
      <c r="AW249" s="79" t="s">
        <v>74</v>
      </c>
      <c r="AX249" s="67" t="s">
        <v>95</v>
      </c>
      <c r="AY249" s="70" t="s">
        <v>4797</v>
      </c>
      <c r="AZ249" s="68" t="s">
        <v>66</v>
      </c>
      <c r="BA249" s="68" t="s">
        <v>239</v>
      </c>
    </row>
    <row r="250" spans="2:53" x14ac:dyDescent="0.25">
      <c r="B250" s="68">
        <v>2024</v>
      </c>
      <c r="C250" s="68">
        <v>891780111</v>
      </c>
      <c r="D250" s="69" t="s">
        <v>64</v>
      </c>
      <c r="E250" s="70" t="s">
        <v>4796</v>
      </c>
      <c r="F250" s="70" t="s">
        <v>4795</v>
      </c>
      <c r="G250" s="67">
        <v>0</v>
      </c>
      <c r="H250" s="67" t="s">
        <v>72</v>
      </c>
      <c r="I250" s="68" t="s">
        <v>723</v>
      </c>
      <c r="J250" s="88" t="s">
        <v>4794</v>
      </c>
      <c r="K250" s="70">
        <v>87645800</v>
      </c>
      <c r="L250" s="68" t="s">
        <v>67</v>
      </c>
      <c r="M250" s="88" t="s">
        <v>4793</v>
      </c>
      <c r="N250" s="73" t="s">
        <v>4792</v>
      </c>
      <c r="O250" s="75">
        <v>110</v>
      </c>
      <c r="P250" s="78">
        <v>45310</v>
      </c>
      <c r="Q250" s="70">
        <v>87645800</v>
      </c>
      <c r="R250" s="78">
        <v>45328</v>
      </c>
      <c r="S250" s="70">
        <v>87645800</v>
      </c>
      <c r="T250" s="67" t="s">
        <v>66</v>
      </c>
      <c r="U250" s="75">
        <v>85151631</v>
      </c>
      <c r="V250" s="88" t="s">
        <v>4321</v>
      </c>
      <c r="W250" s="78">
        <v>45329</v>
      </c>
      <c r="X250" s="78">
        <v>45345</v>
      </c>
      <c r="Y250" s="78">
        <v>45336</v>
      </c>
      <c r="Z250" s="78">
        <v>45390</v>
      </c>
      <c r="AA250" s="71">
        <f t="shared" si="15"/>
        <v>54</v>
      </c>
      <c r="AB250" s="70">
        <v>0</v>
      </c>
      <c r="AC250" s="70">
        <v>0</v>
      </c>
      <c r="AD250" s="70">
        <v>0</v>
      </c>
      <c r="AE250" s="76" t="s">
        <v>74</v>
      </c>
      <c r="AF250" s="71">
        <f t="shared" si="16"/>
        <v>0</v>
      </c>
      <c r="AG250" s="70">
        <v>1</v>
      </c>
      <c r="AH250" s="70">
        <v>0</v>
      </c>
      <c r="AI250" s="78">
        <v>45384</v>
      </c>
      <c r="AJ250" s="67">
        <v>0</v>
      </c>
      <c r="AK250" s="76" t="s">
        <v>74</v>
      </c>
      <c r="AL250" s="76" t="s">
        <v>74</v>
      </c>
      <c r="AM250" s="71">
        <f t="shared" si="17"/>
        <v>0</v>
      </c>
      <c r="AN250" s="71">
        <f>+K250+AC250-AH250</f>
        <v>87645800</v>
      </c>
      <c r="AO250" s="67" t="s">
        <v>66</v>
      </c>
      <c r="AP250" s="70">
        <v>87645800</v>
      </c>
      <c r="AQ250" s="67" t="s">
        <v>66</v>
      </c>
      <c r="AR250" s="70">
        <v>43822900</v>
      </c>
      <c r="AS250" s="249">
        <v>45344</v>
      </c>
      <c r="AT250" s="70">
        <v>43822900</v>
      </c>
      <c r="AU250" s="82">
        <f t="shared" si="18"/>
        <v>43822900</v>
      </c>
      <c r="AV250" s="83">
        <f t="shared" si="19"/>
        <v>0.5</v>
      </c>
      <c r="AW250" s="79" t="s">
        <v>74</v>
      </c>
      <c r="AX250" s="67" t="s">
        <v>95</v>
      </c>
      <c r="AY250" s="88" t="s">
        <v>4791</v>
      </c>
      <c r="AZ250" s="68" t="s">
        <v>66</v>
      </c>
      <c r="BA250" s="68" t="s">
        <v>239</v>
      </c>
    </row>
    <row r="251" spans="2:53" x14ac:dyDescent="0.25">
      <c r="B251" s="68">
        <v>2024</v>
      </c>
      <c r="C251" s="68">
        <v>891780111</v>
      </c>
      <c r="D251" s="69" t="s">
        <v>64</v>
      </c>
      <c r="E251" s="70" t="s">
        <v>4790</v>
      </c>
      <c r="F251" s="70" t="s">
        <v>4789</v>
      </c>
      <c r="G251" s="67">
        <v>0</v>
      </c>
      <c r="H251" s="67" t="s">
        <v>72</v>
      </c>
      <c r="I251" s="68" t="s">
        <v>65</v>
      </c>
      <c r="J251" s="88" t="s">
        <v>4788</v>
      </c>
      <c r="K251" s="70">
        <v>185402000</v>
      </c>
      <c r="L251" s="68" t="s">
        <v>67</v>
      </c>
      <c r="M251" s="88" t="s">
        <v>4411</v>
      </c>
      <c r="N251" s="73" t="s">
        <v>4410</v>
      </c>
      <c r="O251" s="75">
        <v>330</v>
      </c>
      <c r="P251" s="78">
        <v>45331</v>
      </c>
      <c r="Q251" s="70">
        <v>185402000</v>
      </c>
      <c r="R251" s="78">
        <v>45338</v>
      </c>
      <c r="S251" s="70">
        <v>185402000</v>
      </c>
      <c r="T251" s="67" t="s">
        <v>66</v>
      </c>
      <c r="U251" s="75">
        <v>85465146</v>
      </c>
      <c r="V251" s="88" t="s">
        <v>4340</v>
      </c>
      <c r="W251" s="250">
        <v>45338</v>
      </c>
      <c r="X251" s="78">
        <v>45341</v>
      </c>
      <c r="Y251" s="78">
        <v>45341</v>
      </c>
      <c r="Z251" s="78">
        <v>45342</v>
      </c>
      <c r="AA251" s="71">
        <f t="shared" si="15"/>
        <v>1</v>
      </c>
      <c r="AB251" s="70">
        <v>0</v>
      </c>
      <c r="AC251" s="70">
        <v>0</v>
      </c>
      <c r="AD251" s="70">
        <v>0</v>
      </c>
      <c r="AE251" s="76" t="s">
        <v>74</v>
      </c>
      <c r="AF251" s="71">
        <f t="shared" si="16"/>
        <v>0</v>
      </c>
      <c r="AG251" s="70">
        <v>0</v>
      </c>
      <c r="AH251" s="70">
        <v>0</v>
      </c>
      <c r="AI251" s="76" t="s">
        <v>74</v>
      </c>
      <c r="AJ251" s="67">
        <v>0</v>
      </c>
      <c r="AK251" s="76" t="s">
        <v>74</v>
      </c>
      <c r="AL251" s="76" t="s">
        <v>74</v>
      </c>
      <c r="AM251" s="71">
        <f t="shared" si="17"/>
        <v>0</v>
      </c>
      <c r="AN251" s="71">
        <f>+K251+AC251-AH251</f>
        <v>185402000</v>
      </c>
      <c r="AO251" s="67" t="s">
        <v>66</v>
      </c>
      <c r="AP251" s="70">
        <v>185402000</v>
      </c>
      <c r="AQ251" s="68" t="s">
        <v>94</v>
      </c>
      <c r="AR251" s="70">
        <v>0</v>
      </c>
      <c r="AS251" s="79" t="s">
        <v>74</v>
      </c>
      <c r="AT251" s="135">
        <v>185402000</v>
      </c>
      <c r="AU251" s="82">
        <f t="shared" si="18"/>
        <v>0</v>
      </c>
      <c r="AV251" s="83">
        <f t="shared" si="19"/>
        <v>1</v>
      </c>
      <c r="AW251" s="79" t="s">
        <v>74</v>
      </c>
      <c r="AX251" s="67" t="s">
        <v>80</v>
      </c>
      <c r="AY251" s="88" t="s">
        <v>4787</v>
      </c>
      <c r="AZ251" s="68" t="s">
        <v>66</v>
      </c>
      <c r="BA251" s="68" t="s">
        <v>239</v>
      </c>
    </row>
    <row r="252" spans="2:53" x14ac:dyDescent="0.25">
      <c r="B252" s="68">
        <v>2024</v>
      </c>
      <c r="C252" s="68">
        <v>891780111</v>
      </c>
      <c r="D252" s="69" t="s">
        <v>64</v>
      </c>
      <c r="E252" s="70" t="s">
        <v>4786</v>
      </c>
      <c r="F252" s="70" t="s">
        <v>4785</v>
      </c>
      <c r="G252" s="67">
        <v>0</v>
      </c>
      <c r="H252" s="67" t="s">
        <v>72</v>
      </c>
      <c r="I252" s="68" t="s">
        <v>65</v>
      </c>
      <c r="J252" s="88" t="s">
        <v>4784</v>
      </c>
      <c r="K252" s="70">
        <v>44982000</v>
      </c>
      <c r="L252" s="68" t="s">
        <v>67</v>
      </c>
      <c r="M252" s="88" t="s">
        <v>4477</v>
      </c>
      <c r="N252" s="73" t="s">
        <v>4476</v>
      </c>
      <c r="O252" s="75">
        <v>395</v>
      </c>
      <c r="P252" s="78">
        <v>45341</v>
      </c>
      <c r="Q252" s="70">
        <v>44982000</v>
      </c>
      <c r="R252" s="78">
        <v>45345</v>
      </c>
      <c r="S252" s="70">
        <v>44982000</v>
      </c>
      <c r="T252" s="67" t="s">
        <v>66</v>
      </c>
      <c r="U252" s="75">
        <v>36665858</v>
      </c>
      <c r="V252" s="88" t="s">
        <v>4422</v>
      </c>
      <c r="W252" s="250">
        <v>45345</v>
      </c>
      <c r="X252" s="78">
        <v>45345</v>
      </c>
      <c r="Y252" s="76" t="s">
        <v>74</v>
      </c>
      <c r="Z252" s="78">
        <v>45394</v>
      </c>
      <c r="AA252" s="71">
        <f t="shared" si="15"/>
        <v>49</v>
      </c>
      <c r="AB252" s="70">
        <v>1</v>
      </c>
      <c r="AC252" s="70">
        <v>4998000</v>
      </c>
      <c r="AD252" s="70">
        <v>0</v>
      </c>
      <c r="AE252" s="76" t="s">
        <v>74</v>
      </c>
      <c r="AF252" s="71">
        <f t="shared" si="16"/>
        <v>0</v>
      </c>
      <c r="AG252" s="70">
        <v>0</v>
      </c>
      <c r="AH252" s="70">
        <v>0</v>
      </c>
      <c r="AI252" s="76" t="s">
        <v>74</v>
      </c>
      <c r="AJ252" s="67">
        <v>0</v>
      </c>
      <c r="AK252" s="76" t="s">
        <v>74</v>
      </c>
      <c r="AL252" s="76" t="s">
        <v>74</v>
      </c>
      <c r="AM252" s="71">
        <f t="shared" si="17"/>
        <v>0</v>
      </c>
      <c r="AN252" s="71">
        <f>+K252+AC252-AH252</f>
        <v>49980000</v>
      </c>
      <c r="AO252" s="67" t="s">
        <v>66</v>
      </c>
      <c r="AP252" s="70">
        <v>44982000</v>
      </c>
      <c r="AQ252" s="68" t="s">
        <v>94</v>
      </c>
      <c r="AR252" s="70">
        <v>0</v>
      </c>
      <c r="AS252" s="79" t="s">
        <v>74</v>
      </c>
      <c r="AT252" s="135">
        <v>49980000</v>
      </c>
      <c r="AU252" s="82">
        <f t="shared" si="18"/>
        <v>0</v>
      </c>
      <c r="AV252" s="83">
        <f t="shared" si="19"/>
        <v>1</v>
      </c>
      <c r="AW252" s="79" t="s">
        <v>74</v>
      </c>
      <c r="AX252" s="67" t="s">
        <v>95</v>
      </c>
      <c r="AY252" s="88" t="s">
        <v>4783</v>
      </c>
      <c r="AZ252" s="68" t="s">
        <v>66</v>
      </c>
      <c r="BA252" s="68" t="s">
        <v>239</v>
      </c>
    </row>
    <row r="253" spans="2:53" x14ac:dyDescent="0.25">
      <c r="B253" s="68">
        <v>2024</v>
      </c>
      <c r="C253" s="68">
        <v>891780111</v>
      </c>
      <c r="D253" s="69" t="s">
        <v>64</v>
      </c>
      <c r="E253" s="70" t="s">
        <v>4782</v>
      </c>
      <c r="F253" s="70" t="s">
        <v>4781</v>
      </c>
      <c r="G253" s="67">
        <v>0</v>
      </c>
      <c r="H253" s="67" t="s">
        <v>72</v>
      </c>
      <c r="I253" s="68" t="s">
        <v>723</v>
      </c>
      <c r="J253" s="88" t="s">
        <v>4780</v>
      </c>
      <c r="K253" s="70">
        <v>142719080</v>
      </c>
      <c r="L253" s="68" t="s">
        <v>67</v>
      </c>
      <c r="M253" s="88" t="s">
        <v>4471</v>
      </c>
      <c r="N253" s="73" t="s">
        <v>1876</v>
      </c>
      <c r="O253" s="75">
        <v>304</v>
      </c>
      <c r="P253" s="78">
        <v>45329</v>
      </c>
      <c r="Q253" s="70">
        <v>142719090</v>
      </c>
      <c r="R253" s="78">
        <v>45348</v>
      </c>
      <c r="S253" s="70">
        <v>142719080</v>
      </c>
      <c r="T253" s="67" t="s">
        <v>66</v>
      </c>
      <c r="U253" s="75">
        <v>7636558</v>
      </c>
      <c r="V253" s="88" t="s">
        <v>4779</v>
      </c>
      <c r="W253" s="250">
        <v>45348</v>
      </c>
      <c r="X253" s="78">
        <v>45351</v>
      </c>
      <c r="Y253" s="78">
        <v>45351</v>
      </c>
      <c r="Z253" s="78">
        <v>45357</v>
      </c>
      <c r="AA253" s="71">
        <f t="shared" si="15"/>
        <v>6</v>
      </c>
      <c r="AB253" s="70">
        <v>1</v>
      </c>
      <c r="AC253" s="70">
        <v>1399440</v>
      </c>
      <c r="AD253" s="70">
        <v>1</v>
      </c>
      <c r="AE253" s="76" t="s">
        <v>74</v>
      </c>
      <c r="AF253" s="71">
        <f t="shared" si="16"/>
        <v>0</v>
      </c>
      <c r="AG253" s="70">
        <v>0</v>
      </c>
      <c r="AH253" s="70">
        <v>0</v>
      </c>
      <c r="AI253" s="76" t="s">
        <v>74</v>
      </c>
      <c r="AJ253" s="67">
        <v>0</v>
      </c>
      <c r="AK253" s="76" t="s">
        <v>74</v>
      </c>
      <c r="AL253" s="76" t="s">
        <v>74</v>
      </c>
      <c r="AM253" s="71">
        <f t="shared" si="17"/>
        <v>0</v>
      </c>
      <c r="AN253" s="71">
        <f>+K253+AC253-AH253</f>
        <v>144118520</v>
      </c>
      <c r="AO253" s="67" t="s">
        <v>66</v>
      </c>
      <c r="AP253" s="70">
        <v>142719080</v>
      </c>
      <c r="AQ253" s="68" t="s">
        <v>94</v>
      </c>
      <c r="AR253" s="70">
        <v>0</v>
      </c>
      <c r="AS253" s="79" t="s">
        <v>74</v>
      </c>
      <c r="AT253" s="135">
        <v>144118520</v>
      </c>
      <c r="AU253" s="82">
        <f t="shared" si="18"/>
        <v>0</v>
      </c>
      <c r="AV253" s="83">
        <f t="shared" si="19"/>
        <v>1</v>
      </c>
      <c r="AW253" s="79" t="s">
        <v>74</v>
      </c>
      <c r="AX253" s="67" t="s">
        <v>95</v>
      </c>
      <c r="AY253" s="88" t="s">
        <v>4778</v>
      </c>
      <c r="AZ253" s="68" t="s">
        <v>66</v>
      </c>
      <c r="BA253" s="68" t="s">
        <v>239</v>
      </c>
    </row>
    <row r="254" spans="2:53" x14ac:dyDescent="0.25">
      <c r="B254" s="68">
        <v>2024</v>
      </c>
      <c r="C254" s="68">
        <v>891780111</v>
      </c>
      <c r="D254" s="69" t="s">
        <v>64</v>
      </c>
      <c r="E254" s="70" t="s">
        <v>4777</v>
      </c>
      <c r="F254" s="70" t="s">
        <v>4776</v>
      </c>
      <c r="G254" s="67">
        <v>0</v>
      </c>
      <c r="H254" s="67" t="s">
        <v>72</v>
      </c>
      <c r="I254" s="68" t="s">
        <v>723</v>
      </c>
      <c r="J254" s="88" t="s">
        <v>4775</v>
      </c>
      <c r="K254" s="70">
        <v>323953745</v>
      </c>
      <c r="L254" s="68" t="s">
        <v>67</v>
      </c>
      <c r="M254" s="88" t="s">
        <v>4774</v>
      </c>
      <c r="N254" s="73" t="s">
        <v>4773</v>
      </c>
      <c r="O254" s="75">
        <v>447</v>
      </c>
      <c r="P254" s="78">
        <v>45344</v>
      </c>
      <c r="Q254" s="70">
        <v>323953745</v>
      </c>
      <c r="R254" s="78">
        <v>45349</v>
      </c>
      <c r="S254" s="70">
        <v>323953745</v>
      </c>
      <c r="T254" s="67" t="s">
        <v>66</v>
      </c>
      <c r="U254" s="75">
        <v>85459497</v>
      </c>
      <c r="V254" s="88" t="s">
        <v>4616</v>
      </c>
      <c r="W254" s="250">
        <v>45349</v>
      </c>
      <c r="X254" s="250">
        <v>45352</v>
      </c>
      <c r="Y254" s="250">
        <v>45352</v>
      </c>
      <c r="Z254" s="250">
        <v>45366</v>
      </c>
      <c r="AA254" s="71">
        <f t="shared" si="15"/>
        <v>14</v>
      </c>
      <c r="AB254" s="70">
        <v>0</v>
      </c>
      <c r="AC254" s="70">
        <v>0</v>
      </c>
      <c r="AD254" s="70">
        <v>0</v>
      </c>
      <c r="AE254" s="76" t="s">
        <v>74</v>
      </c>
      <c r="AF254" s="71">
        <f t="shared" si="16"/>
        <v>0</v>
      </c>
      <c r="AG254" s="70">
        <v>0</v>
      </c>
      <c r="AH254" s="70">
        <v>0</v>
      </c>
      <c r="AI254" s="76" t="s">
        <v>74</v>
      </c>
      <c r="AJ254" s="67">
        <v>0</v>
      </c>
      <c r="AK254" s="76" t="s">
        <v>74</v>
      </c>
      <c r="AL254" s="76" t="s">
        <v>74</v>
      </c>
      <c r="AM254" s="71">
        <f t="shared" si="17"/>
        <v>0</v>
      </c>
      <c r="AN254" s="71">
        <f>+K254+AC254-AH254</f>
        <v>323953745</v>
      </c>
      <c r="AO254" s="67" t="s">
        <v>66</v>
      </c>
      <c r="AP254" s="70">
        <v>323953745</v>
      </c>
      <c r="AQ254" s="67" t="s">
        <v>66</v>
      </c>
      <c r="AR254" s="70">
        <v>161976872.5</v>
      </c>
      <c r="AS254" s="249">
        <v>45351</v>
      </c>
      <c r="AT254" s="70">
        <v>161976873</v>
      </c>
      <c r="AU254" s="82">
        <f t="shared" si="18"/>
        <v>161976872</v>
      </c>
      <c r="AV254" s="83">
        <f t="shared" si="19"/>
        <v>0.50000000154343027</v>
      </c>
      <c r="AW254" s="79" t="s">
        <v>74</v>
      </c>
      <c r="AX254" s="67" t="s">
        <v>95</v>
      </c>
      <c r="AY254" s="88" t="s">
        <v>4772</v>
      </c>
      <c r="AZ254" s="68" t="s">
        <v>66</v>
      </c>
      <c r="BA254" s="68" t="s">
        <v>239</v>
      </c>
    </row>
    <row r="255" spans="2:53" x14ac:dyDescent="0.25">
      <c r="B255" s="68">
        <v>2024</v>
      </c>
      <c r="C255" s="68">
        <v>891780111</v>
      </c>
      <c r="D255" s="69" t="s">
        <v>64</v>
      </c>
      <c r="E255" s="70" t="s">
        <v>4771</v>
      </c>
      <c r="F255" s="70" t="s">
        <v>4770</v>
      </c>
      <c r="G255" s="67">
        <v>0</v>
      </c>
      <c r="H255" s="67" t="s">
        <v>72</v>
      </c>
      <c r="I255" s="68" t="s">
        <v>65</v>
      </c>
      <c r="J255" s="88" t="s">
        <v>4769</v>
      </c>
      <c r="K255" s="70">
        <v>4284000</v>
      </c>
      <c r="L255" s="68" t="s">
        <v>67</v>
      </c>
      <c r="M255" s="88" t="s">
        <v>241</v>
      </c>
      <c r="N255" s="73" t="s">
        <v>4768</v>
      </c>
      <c r="O255" s="75">
        <v>406</v>
      </c>
      <c r="P255" s="78">
        <v>45341</v>
      </c>
      <c r="Q255" s="70">
        <v>4284000</v>
      </c>
      <c r="R255" s="78">
        <v>45357</v>
      </c>
      <c r="S255" s="70">
        <v>4284000</v>
      </c>
      <c r="T255" s="67" t="s">
        <v>66</v>
      </c>
      <c r="U255" s="75">
        <v>85459497</v>
      </c>
      <c r="V255" s="88" t="s">
        <v>4616</v>
      </c>
      <c r="W255" s="250">
        <v>45357</v>
      </c>
      <c r="X255" s="250">
        <v>45357</v>
      </c>
      <c r="Y255" s="250" t="s">
        <v>74</v>
      </c>
      <c r="Z255" s="250">
        <v>45386</v>
      </c>
      <c r="AA255" s="71">
        <f t="shared" si="15"/>
        <v>29</v>
      </c>
      <c r="AB255" s="70">
        <v>0</v>
      </c>
      <c r="AC255" s="70">
        <v>0</v>
      </c>
      <c r="AD255" s="70">
        <v>0</v>
      </c>
      <c r="AE255" s="76" t="s">
        <v>74</v>
      </c>
      <c r="AF255" s="71">
        <f t="shared" si="16"/>
        <v>0</v>
      </c>
      <c r="AG255" s="70">
        <v>0</v>
      </c>
      <c r="AH255" s="70">
        <v>0</v>
      </c>
      <c r="AI255" s="76" t="s">
        <v>74</v>
      </c>
      <c r="AJ255" s="67">
        <v>0</v>
      </c>
      <c r="AK255" s="76" t="s">
        <v>74</v>
      </c>
      <c r="AL255" s="76" t="s">
        <v>74</v>
      </c>
      <c r="AM255" s="71">
        <f t="shared" si="17"/>
        <v>0</v>
      </c>
      <c r="AN255" s="71">
        <f>+K255+AC255-AH255</f>
        <v>4284000</v>
      </c>
      <c r="AO255" s="67" t="s">
        <v>66</v>
      </c>
      <c r="AP255" s="70">
        <v>4284000</v>
      </c>
      <c r="AQ255" s="67" t="s">
        <v>66</v>
      </c>
      <c r="AR255" s="70">
        <v>40625000</v>
      </c>
      <c r="AS255" s="249" t="s">
        <v>74</v>
      </c>
      <c r="AT255" s="70">
        <v>4284000</v>
      </c>
      <c r="AU255" s="82">
        <f t="shared" si="18"/>
        <v>0</v>
      </c>
      <c r="AV255" s="83">
        <f t="shared" si="19"/>
        <v>1</v>
      </c>
      <c r="AW255" s="79" t="s">
        <v>74</v>
      </c>
      <c r="AX255" s="67" t="s">
        <v>95</v>
      </c>
      <c r="AY255" s="88" t="s">
        <v>4767</v>
      </c>
      <c r="AZ255" s="68" t="s">
        <v>66</v>
      </c>
      <c r="BA255" s="68" t="s">
        <v>239</v>
      </c>
    </row>
    <row r="256" spans="2:53" x14ac:dyDescent="0.25">
      <c r="B256" s="68">
        <v>2024</v>
      </c>
      <c r="C256" s="68">
        <v>891780111</v>
      </c>
      <c r="D256" s="69" t="s">
        <v>64</v>
      </c>
      <c r="E256" s="70" t="s">
        <v>4766</v>
      </c>
      <c r="F256" s="70" t="s">
        <v>4765</v>
      </c>
      <c r="G256" s="67">
        <v>0</v>
      </c>
      <c r="H256" s="67" t="s">
        <v>72</v>
      </c>
      <c r="I256" s="68" t="s">
        <v>65</v>
      </c>
      <c r="J256" s="88" t="s">
        <v>4764</v>
      </c>
      <c r="K256" s="70">
        <v>18159400</v>
      </c>
      <c r="L256" s="68" t="s">
        <v>67</v>
      </c>
      <c r="M256" s="88" t="s">
        <v>835</v>
      </c>
      <c r="N256" s="73" t="s">
        <v>4749</v>
      </c>
      <c r="O256" s="75">
        <v>396</v>
      </c>
      <c r="P256" s="78">
        <v>45341</v>
      </c>
      <c r="Q256" s="70">
        <v>18159400</v>
      </c>
      <c r="R256" s="78">
        <v>45359</v>
      </c>
      <c r="S256" s="70">
        <v>18159400</v>
      </c>
      <c r="T256" s="67" t="s">
        <v>66</v>
      </c>
      <c r="U256" s="75">
        <v>36665858</v>
      </c>
      <c r="V256" s="88" t="s">
        <v>4422</v>
      </c>
      <c r="W256" s="250">
        <v>45359</v>
      </c>
      <c r="X256" s="250">
        <v>45359</v>
      </c>
      <c r="Y256" s="250" t="s">
        <v>74</v>
      </c>
      <c r="Z256" s="250">
        <v>45391</v>
      </c>
      <c r="AA256" s="71">
        <f t="shared" si="15"/>
        <v>32</v>
      </c>
      <c r="AB256" s="70">
        <v>0</v>
      </c>
      <c r="AC256" s="70">
        <v>0</v>
      </c>
      <c r="AD256" s="70">
        <v>0</v>
      </c>
      <c r="AE256" s="76" t="s">
        <v>74</v>
      </c>
      <c r="AF256" s="71">
        <f t="shared" si="16"/>
        <v>0</v>
      </c>
      <c r="AG256" s="70">
        <v>0</v>
      </c>
      <c r="AH256" s="70">
        <v>0</v>
      </c>
      <c r="AI256" s="76" t="s">
        <v>74</v>
      </c>
      <c r="AJ256" s="67">
        <v>0</v>
      </c>
      <c r="AK256" s="76" t="s">
        <v>74</v>
      </c>
      <c r="AL256" s="76" t="s">
        <v>74</v>
      </c>
      <c r="AM256" s="71">
        <f t="shared" si="17"/>
        <v>0</v>
      </c>
      <c r="AN256" s="71">
        <f>+K256+AC256-AH256</f>
        <v>18159400</v>
      </c>
      <c r="AO256" s="67" t="s">
        <v>66</v>
      </c>
      <c r="AP256" s="70">
        <v>18159400</v>
      </c>
      <c r="AQ256" s="67" t="s">
        <v>66</v>
      </c>
      <c r="AR256" s="70">
        <v>16660000</v>
      </c>
      <c r="AS256" s="249" t="s">
        <v>74</v>
      </c>
      <c r="AT256" s="70">
        <v>18159400</v>
      </c>
      <c r="AU256" s="82">
        <f t="shared" si="18"/>
        <v>0</v>
      </c>
      <c r="AV256" s="83">
        <f t="shared" si="19"/>
        <v>1</v>
      </c>
      <c r="AW256" s="79" t="s">
        <v>74</v>
      </c>
      <c r="AX256" s="67" t="s">
        <v>95</v>
      </c>
      <c r="AY256" s="88" t="s">
        <v>4763</v>
      </c>
      <c r="AZ256" s="68" t="s">
        <v>66</v>
      </c>
      <c r="BA256" s="68" t="s">
        <v>239</v>
      </c>
    </row>
    <row r="257" spans="2:53" x14ac:dyDescent="0.25">
      <c r="B257" s="68">
        <v>2024</v>
      </c>
      <c r="C257" s="68">
        <v>891780111</v>
      </c>
      <c r="D257" s="69" t="s">
        <v>64</v>
      </c>
      <c r="E257" s="70" t="s">
        <v>4762</v>
      </c>
      <c r="F257" s="70" t="s">
        <v>4761</v>
      </c>
      <c r="G257" s="67">
        <v>0</v>
      </c>
      <c r="H257" s="67" t="s">
        <v>72</v>
      </c>
      <c r="I257" s="68" t="s">
        <v>65</v>
      </c>
      <c r="J257" s="88" t="s">
        <v>4760</v>
      </c>
      <c r="K257" s="70">
        <v>31594500</v>
      </c>
      <c r="L257" s="68" t="s">
        <v>67</v>
      </c>
      <c r="M257" s="88" t="s">
        <v>4759</v>
      </c>
      <c r="N257" s="73" t="s">
        <v>4758</v>
      </c>
      <c r="O257" s="75">
        <v>473</v>
      </c>
      <c r="P257" s="78">
        <v>45348</v>
      </c>
      <c r="Q257" s="70">
        <v>31594500</v>
      </c>
      <c r="R257" s="78">
        <v>45362</v>
      </c>
      <c r="S257" s="70">
        <v>31594500</v>
      </c>
      <c r="T257" s="67" t="s">
        <v>66</v>
      </c>
      <c r="U257" s="75">
        <v>85151631</v>
      </c>
      <c r="V257" s="88" t="s">
        <v>4321</v>
      </c>
      <c r="W257" s="250">
        <v>45362</v>
      </c>
      <c r="X257" s="250">
        <v>45363</v>
      </c>
      <c r="Y257" s="250">
        <v>45362</v>
      </c>
      <c r="Z257" s="250">
        <v>45372</v>
      </c>
      <c r="AA257" s="71">
        <f t="shared" si="15"/>
        <v>10</v>
      </c>
      <c r="AB257" s="70">
        <v>0</v>
      </c>
      <c r="AC257" s="70">
        <v>0</v>
      </c>
      <c r="AD257" s="70">
        <v>0</v>
      </c>
      <c r="AE257" s="76" t="s">
        <v>74</v>
      </c>
      <c r="AF257" s="71">
        <f t="shared" si="16"/>
        <v>0</v>
      </c>
      <c r="AG257" s="70">
        <v>0</v>
      </c>
      <c r="AH257" s="70">
        <v>0</v>
      </c>
      <c r="AI257" s="76" t="s">
        <v>74</v>
      </c>
      <c r="AJ257" s="67">
        <v>0</v>
      </c>
      <c r="AK257" s="76" t="s">
        <v>74</v>
      </c>
      <c r="AL257" s="76" t="s">
        <v>74</v>
      </c>
      <c r="AM257" s="71">
        <f t="shared" si="17"/>
        <v>0</v>
      </c>
      <c r="AN257" s="71">
        <f>+K257+AC257-AH257</f>
        <v>31594500</v>
      </c>
      <c r="AO257" s="67" t="s">
        <v>66</v>
      </c>
      <c r="AP257" s="70">
        <v>31594500</v>
      </c>
      <c r="AQ257" s="67" t="s">
        <v>66</v>
      </c>
      <c r="AR257" s="70">
        <v>25466000</v>
      </c>
      <c r="AS257" s="249" t="s">
        <v>74</v>
      </c>
      <c r="AT257" s="70">
        <v>31594500</v>
      </c>
      <c r="AU257" s="82">
        <f t="shared" si="18"/>
        <v>0</v>
      </c>
      <c r="AV257" s="83">
        <f t="shared" si="19"/>
        <v>1</v>
      </c>
      <c r="AW257" s="79" t="s">
        <v>74</v>
      </c>
      <c r="AX257" s="67" t="s">
        <v>95</v>
      </c>
      <c r="AY257" s="88" t="s">
        <v>4757</v>
      </c>
      <c r="AZ257" s="68" t="s">
        <v>66</v>
      </c>
      <c r="BA257" s="68" t="s">
        <v>239</v>
      </c>
    </row>
    <row r="258" spans="2:53" x14ac:dyDescent="0.25">
      <c r="B258" s="68">
        <v>2024</v>
      </c>
      <c r="C258" s="68">
        <v>891780111</v>
      </c>
      <c r="D258" s="69" t="s">
        <v>64</v>
      </c>
      <c r="E258" s="70" t="s">
        <v>4756</v>
      </c>
      <c r="F258" s="70" t="s">
        <v>4755</v>
      </c>
      <c r="G258" s="67">
        <v>0</v>
      </c>
      <c r="H258" s="67" t="s">
        <v>72</v>
      </c>
      <c r="I258" s="68" t="s">
        <v>723</v>
      </c>
      <c r="J258" s="88" t="s">
        <v>4754</v>
      </c>
      <c r="K258" s="70">
        <v>87539375</v>
      </c>
      <c r="L258" s="68" t="s">
        <v>67</v>
      </c>
      <c r="M258" s="88" t="s">
        <v>241</v>
      </c>
      <c r="N258" s="73" t="s">
        <v>4442</v>
      </c>
      <c r="O258" s="75">
        <v>627</v>
      </c>
      <c r="P258" s="78">
        <v>45362</v>
      </c>
      <c r="Q258" s="70">
        <v>87539650</v>
      </c>
      <c r="R258" s="78">
        <v>45364</v>
      </c>
      <c r="S258" s="70">
        <v>87539375</v>
      </c>
      <c r="T258" s="67" t="s">
        <v>66</v>
      </c>
      <c r="U258" s="75">
        <v>85152695</v>
      </c>
      <c r="V258" s="88" t="s">
        <v>4398</v>
      </c>
      <c r="W258" s="250">
        <v>45364</v>
      </c>
      <c r="X258" s="250">
        <v>45364</v>
      </c>
      <c r="Y258" s="250" t="s">
        <v>74</v>
      </c>
      <c r="Z258" s="250">
        <v>45366</v>
      </c>
      <c r="AA258" s="71">
        <f t="shared" si="15"/>
        <v>2</v>
      </c>
      <c r="AB258" s="70">
        <v>0</v>
      </c>
      <c r="AC258" s="70">
        <v>0</v>
      </c>
      <c r="AD258" s="70">
        <v>0</v>
      </c>
      <c r="AE258" s="76" t="s">
        <v>74</v>
      </c>
      <c r="AF258" s="71">
        <f t="shared" si="16"/>
        <v>0</v>
      </c>
      <c r="AG258" s="70">
        <v>0</v>
      </c>
      <c r="AH258" s="70">
        <v>0</v>
      </c>
      <c r="AI258" s="76" t="s">
        <v>74</v>
      </c>
      <c r="AJ258" s="67">
        <v>0</v>
      </c>
      <c r="AK258" s="76" t="s">
        <v>74</v>
      </c>
      <c r="AL258" s="76" t="s">
        <v>74</v>
      </c>
      <c r="AM258" s="71">
        <f t="shared" si="17"/>
        <v>0</v>
      </c>
      <c r="AN258" s="71">
        <f>+K258+AC258-AH258</f>
        <v>87539375</v>
      </c>
      <c r="AO258" s="67" t="s">
        <v>66</v>
      </c>
      <c r="AP258" s="70">
        <v>87539375</v>
      </c>
      <c r="AQ258" s="68" t="s">
        <v>94</v>
      </c>
      <c r="AR258" s="70">
        <v>0</v>
      </c>
      <c r="AS258" s="249" t="s">
        <v>74</v>
      </c>
      <c r="AT258" s="70">
        <v>87539375</v>
      </c>
      <c r="AU258" s="82">
        <f t="shared" si="18"/>
        <v>0</v>
      </c>
      <c r="AV258" s="83">
        <f t="shared" si="19"/>
        <v>1</v>
      </c>
      <c r="AW258" s="79" t="s">
        <v>74</v>
      </c>
      <c r="AX258" s="67" t="s">
        <v>95</v>
      </c>
      <c r="AY258" s="88" t="s">
        <v>4753</v>
      </c>
      <c r="AZ258" s="68" t="s">
        <v>66</v>
      </c>
      <c r="BA258" s="68" t="s">
        <v>239</v>
      </c>
    </row>
    <row r="259" spans="2:53" ht="15.75" customHeight="1" x14ac:dyDescent="0.25">
      <c r="B259" s="68">
        <v>2024</v>
      </c>
      <c r="C259" s="68">
        <v>891780111</v>
      </c>
      <c r="D259" s="69" t="s">
        <v>64</v>
      </c>
      <c r="E259" s="70" t="s">
        <v>4752</v>
      </c>
      <c r="F259" s="70" t="s">
        <v>4751</v>
      </c>
      <c r="G259" s="67">
        <v>0</v>
      </c>
      <c r="H259" s="67" t="s">
        <v>72</v>
      </c>
      <c r="I259" s="68" t="s">
        <v>723</v>
      </c>
      <c r="J259" s="88" t="s">
        <v>4750</v>
      </c>
      <c r="K259" s="70">
        <v>23109800</v>
      </c>
      <c r="L259" s="68" t="s">
        <v>67</v>
      </c>
      <c r="M259" s="88" t="s">
        <v>835</v>
      </c>
      <c r="N259" s="73" t="s">
        <v>4749</v>
      </c>
      <c r="O259" s="75">
        <v>576</v>
      </c>
      <c r="P259" s="78">
        <v>45356</v>
      </c>
      <c r="Q259" s="70">
        <v>23109800</v>
      </c>
      <c r="R259" s="78">
        <v>45365</v>
      </c>
      <c r="S259" s="70">
        <v>23109800</v>
      </c>
      <c r="T259" s="67" t="s">
        <v>66</v>
      </c>
      <c r="U259" s="75">
        <v>85459497</v>
      </c>
      <c r="V259" s="88" t="s">
        <v>4616</v>
      </c>
      <c r="W259" s="250">
        <v>45365</v>
      </c>
      <c r="X259" s="250">
        <v>45365</v>
      </c>
      <c r="Y259" s="250" t="s">
        <v>74</v>
      </c>
      <c r="Z259" s="250">
        <v>45397</v>
      </c>
      <c r="AA259" s="71">
        <f t="shared" si="15"/>
        <v>32</v>
      </c>
      <c r="AB259" s="70">
        <v>0</v>
      </c>
      <c r="AC259" s="70">
        <v>0</v>
      </c>
      <c r="AD259" s="70">
        <v>0</v>
      </c>
      <c r="AE259" s="76" t="s">
        <v>74</v>
      </c>
      <c r="AF259" s="71">
        <f t="shared" si="16"/>
        <v>0</v>
      </c>
      <c r="AG259" s="70">
        <v>0</v>
      </c>
      <c r="AH259" s="70">
        <v>0</v>
      </c>
      <c r="AI259" s="76" t="s">
        <v>74</v>
      </c>
      <c r="AJ259" s="67">
        <v>0</v>
      </c>
      <c r="AK259" s="76" t="s">
        <v>74</v>
      </c>
      <c r="AL259" s="76" t="s">
        <v>74</v>
      </c>
      <c r="AM259" s="71">
        <f t="shared" si="17"/>
        <v>0</v>
      </c>
      <c r="AN259" s="71">
        <f>+K259+AC259-AH259</f>
        <v>23109800</v>
      </c>
      <c r="AO259" s="67" t="s">
        <v>66</v>
      </c>
      <c r="AP259" s="70">
        <v>23109800</v>
      </c>
      <c r="AQ259" s="68" t="s">
        <v>94</v>
      </c>
      <c r="AR259" s="70">
        <v>0</v>
      </c>
      <c r="AS259" s="249" t="s">
        <v>74</v>
      </c>
      <c r="AT259" s="70">
        <v>0</v>
      </c>
      <c r="AU259" s="82">
        <f t="shared" si="18"/>
        <v>23109800</v>
      </c>
      <c r="AV259" s="83">
        <f t="shared" si="19"/>
        <v>0</v>
      </c>
      <c r="AW259" s="79" t="s">
        <v>74</v>
      </c>
      <c r="AX259" s="67" t="s">
        <v>95</v>
      </c>
      <c r="AY259" s="88" t="s">
        <v>4748</v>
      </c>
      <c r="AZ259" s="68" t="s">
        <v>66</v>
      </c>
      <c r="BA259" s="68" t="s">
        <v>239</v>
      </c>
    </row>
    <row r="260" spans="2:53" x14ac:dyDescent="0.25">
      <c r="B260" s="68">
        <v>2024</v>
      </c>
      <c r="C260" s="68">
        <v>891780111</v>
      </c>
      <c r="D260" s="69" t="s">
        <v>64</v>
      </c>
      <c r="E260" s="70" t="s">
        <v>4747</v>
      </c>
      <c r="F260" s="70" t="s">
        <v>4746</v>
      </c>
      <c r="G260" s="67">
        <v>0</v>
      </c>
      <c r="H260" s="67" t="s">
        <v>72</v>
      </c>
      <c r="I260" s="68" t="s">
        <v>65</v>
      </c>
      <c r="J260" s="88" t="s">
        <v>4745</v>
      </c>
      <c r="K260" s="70">
        <v>75751000</v>
      </c>
      <c r="L260" s="68" t="s">
        <v>67</v>
      </c>
      <c r="M260" s="88" t="s">
        <v>795</v>
      </c>
      <c r="N260" s="73" t="s">
        <v>4744</v>
      </c>
      <c r="O260" s="75">
        <v>466</v>
      </c>
      <c r="P260" s="78">
        <v>45345</v>
      </c>
      <c r="Q260" s="70">
        <v>75751000</v>
      </c>
      <c r="R260" s="78">
        <v>45366</v>
      </c>
      <c r="S260" s="70">
        <v>75751000</v>
      </c>
      <c r="T260" s="67" t="s">
        <v>66</v>
      </c>
      <c r="U260" s="75">
        <v>85466528</v>
      </c>
      <c r="V260" s="88" t="s">
        <v>4743</v>
      </c>
      <c r="W260" s="250">
        <v>45366</v>
      </c>
      <c r="X260" s="250">
        <v>45369</v>
      </c>
      <c r="Y260" s="250">
        <v>45369</v>
      </c>
      <c r="Z260" s="250">
        <v>45399</v>
      </c>
      <c r="AA260" s="71">
        <f t="shared" si="15"/>
        <v>30</v>
      </c>
      <c r="AB260" s="70">
        <v>0</v>
      </c>
      <c r="AC260" s="70">
        <v>0</v>
      </c>
      <c r="AD260" s="70">
        <v>0</v>
      </c>
      <c r="AE260" s="76" t="s">
        <v>74</v>
      </c>
      <c r="AF260" s="71">
        <f t="shared" si="16"/>
        <v>0</v>
      </c>
      <c r="AG260" s="70">
        <v>0</v>
      </c>
      <c r="AH260" s="70">
        <v>0</v>
      </c>
      <c r="AI260" s="76" t="s">
        <v>74</v>
      </c>
      <c r="AJ260" s="67">
        <v>0</v>
      </c>
      <c r="AK260" s="76" t="s">
        <v>74</v>
      </c>
      <c r="AL260" s="76" t="s">
        <v>74</v>
      </c>
      <c r="AM260" s="71">
        <f t="shared" si="17"/>
        <v>0</v>
      </c>
      <c r="AN260" s="71">
        <f>+K260+AC260-AH260</f>
        <v>75751000</v>
      </c>
      <c r="AO260" s="67" t="s">
        <v>66</v>
      </c>
      <c r="AP260" s="70">
        <v>75751000</v>
      </c>
      <c r="AQ260" s="68" t="s">
        <v>94</v>
      </c>
      <c r="AR260" s="70">
        <v>0</v>
      </c>
      <c r="AS260" s="249" t="s">
        <v>74</v>
      </c>
      <c r="AT260" s="70">
        <v>75751000</v>
      </c>
      <c r="AU260" s="82">
        <f t="shared" si="18"/>
        <v>0</v>
      </c>
      <c r="AV260" s="83">
        <f t="shared" si="19"/>
        <v>1</v>
      </c>
      <c r="AW260" s="79" t="s">
        <v>74</v>
      </c>
      <c r="AX260" s="67" t="s">
        <v>95</v>
      </c>
      <c r="AY260" s="88" t="s">
        <v>4742</v>
      </c>
      <c r="AZ260" s="68" t="s">
        <v>66</v>
      </c>
      <c r="BA260" s="68" t="s">
        <v>239</v>
      </c>
    </row>
    <row r="261" spans="2:53" x14ac:dyDescent="0.25">
      <c r="B261" s="68">
        <v>2024</v>
      </c>
      <c r="C261" s="68">
        <v>891780111</v>
      </c>
      <c r="D261" s="69" t="s">
        <v>64</v>
      </c>
      <c r="E261" s="70" t="s">
        <v>4741</v>
      </c>
      <c r="F261" s="70" t="s">
        <v>4740</v>
      </c>
      <c r="G261" s="67">
        <v>0</v>
      </c>
      <c r="H261" s="67" t="s">
        <v>72</v>
      </c>
      <c r="I261" s="68" t="s">
        <v>723</v>
      </c>
      <c r="J261" s="88" t="s">
        <v>4739</v>
      </c>
      <c r="K261" s="70">
        <v>30070000</v>
      </c>
      <c r="L261" s="68" t="s">
        <v>67</v>
      </c>
      <c r="M261" s="88" t="s">
        <v>4471</v>
      </c>
      <c r="N261" s="73" t="s">
        <v>1876</v>
      </c>
      <c r="O261" s="75">
        <v>692</v>
      </c>
      <c r="P261" s="78">
        <v>45365</v>
      </c>
      <c r="Q261" s="70">
        <v>30070000</v>
      </c>
      <c r="R261" s="78">
        <v>45366</v>
      </c>
      <c r="S261" s="70">
        <v>30070000</v>
      </c>
      <c r="T261" s="67" t="s">
        <v>66</v>
      </c>
      <c r="U261" s="75">
        <v>57461216</v>
      </c>
      <c r="V261" s="88" t="s">
        <v>4578</v>
      </c>
      <c r="W261" s="250">
        <v>45366</v>
      </c>
      <c r="X261" s="250">
        <v>45366</v>
      </c>
      <c r="Y261" s="250" t="s">
        <v>74</v>
      </c>
      <c r="Z261" s="250">
        <v>45369</v>
      </c>
      <c r="AA261" s="71">
        <f t="shared" si="15"/>
        <v>3</v>
      </c>
      <c r="AB261" s="70">
        <v>0</v>
      </c>
      <c r="AC261" s="70">
        <v>0</v>
      </c>
      <c r="AD261" s="70">
        <v>0</v>
      </c>
      <c r="AE261" s="76" t="s">
        <v>74</v>
      </c>
      <c r="AF261" s="71">
        <f t="shared" si="16"/>
        <v>0</v>
      </c>
      <c r="AG261" s="70">
        <v>0</v>
      </c>
      <c r="AH261" s="70">
        <v>0</v>
      </c>
      <c r="AI261" s="76" t="s">
        <v>74</v>
      </c>
      <c r="AJ261" s="67">
        <v>0</v>
      </c>
      <c r="AK261" s="76" t="s">
        <v>74</v>
      </c>
      <c r="AL261" s="76" t="s">
        <v>74</v>
      </c>
      <c r="AM261" s="71">
        <f t="shared" si="17"/>
        <v>0</v>
      </c>
      <c r="AN261" s="71">
        <f>+K261+AC261-AH261</f>
        <v>30070000</v>
      </c>
      <c r="AO261" s="67" t="s">
        <v>66</v>
      </c>
      <c r="AP261" s="70">
        <v>30070000</v>
      </c>
      <c r="AQ261" s="68" t="s">
        <v>94</v>
      </c>
      <c r="AR261" s="70">
        <v>0</v>
      </c>
      <c r="AS261" s="249" t="s">
        <v>74</v>
      </c>
      <c r="AT261" s="70">
        <v>30070000</v>
      </c>
      <c r="AU261" s="82">
        <f t="shared" si="18"/>
        <v>0</v>
      </c>
      <c r="AV261" s="83">
        <f t="shared" si="19"/>
        <v>1</v>
      </c>
      <c r="AW261" s="79" t="s">
        <v>74</v>
      </c>
      <c r="AX261" s="67" t="s">
        <v>95</v>
      </c>
      <c r="AY261" s="88" t="s">
        <v>4738</v>
      </c>
      <c r="AZ261" s="68" t="s">
        <v>66</v>
      </c>
      <c r="BA261" s="68" t="s">
        <v>239</v>
      </c>
    </row>
    <row r="262" spans="2:53" x14ac:dyDescent="0.25">
      <c r="B262" s="68">
        <v>2024</v>
      </c>
      <c r="C262" s="68">
        <v>891780111</v>
      </c>
      <c r="D262" s="69" t="s">
        <v>64</v>
      </c>
      <c r="E262" s="70" t="s">
        <v>4737</v>
      </c>
      <c r="F262" s="70" t="s">
        <v>4736</v>
      </c>
      <c r="G262" s="67">
        <v>0</v>
      </c>
      <c r="H262" s="67" t="s">
        <v>72</v>
      </c>
      <c r="I262" s="68" t="s">
        <v>723</v>
      </c>
      <c r="J262" s="88" t="s">
        <v>4735</v>
      </c>
      <c r="K262" s="70">
        <v>81250000</v>
      </c>
      <c r="L262" s="68" t="s">
        <v>67</v>
      </c>
      <c r="M262" s="88" t="s">
        <v>4734</v>
      </c>
      <c r="N262" s="73" t="s">
        <v>4733</v>
      </c>
      <c r="O262" s="75">
        <v>467</v>
      </c>
      <c r="P262" s="78">
        <v>45345</v>
      </c>
      <c r="Q262" s="70">
        <v>240004973.43000001</v>
      </c>
      <c r="R262" s="78">
        <v>45373</v>
      </c>
      <c r="S262" s="70">
        <v>81250000</v>
      </c>
      <c r="T262" s="67" t="s">
        <v>66</v>
      </c>
      <c r="U262" s="75">
        <v>1082851808</v>
      </c>
      <c r="V262" s="88" t="s">
        <v>1562</v>
      </c>
      <c r="W262" s="250">
        <v>45373</v>
      </c>
      <c r="X262" s="250">
        <v>45386</v>
      </c>
      <c r="Y262" s="250" t="s">
        <v>74</v>
      </c>
      <c r="Z262" s="250">
        <v>45447</v>
      </c>
      <c r="AA262" s="71">
        <f t="shared" si="15"/>
        <v>61</v>
      </c>
      <c r="AB262" s="70">
        <v>0</v>
      </c>
      <c r="AC262" s="70">
        <v>0</v>
      </c>
      <c r="AD262" s="70">
        <v>0</v>
      </c>
      <c r="AE262" s="76" t="s">
        <v>74</v>
      </c>
      <c r="AF262" s="71">
        <f t="shared" si="16"/>
        <v>0</v>
      </c>
      <c r="AG262" s="70">
        <v>0</v>
      </c>
      <c r="AH262" s="70">
        <v>0</v>
      </c>
      <c r="AI262" s="76" t="s">
        <v>74</v>
      </c>
      <c r="AJ262" s="67">
        <v>0</v>
      </c>
      <c r="AK262" s="76" t="s">
        <v>74</v>
      </c>
      <c r="AL262" s="76" t="s">
        <v>74</v>
      </c>
      <c r="AM262" s="71">
        <f t="shared" si="17"/>
        <v>0</v>
      </c>
      <c r="AN262" s="71">
        <f>+K262+AC262-AH262</f>
        <v>81250000</v>
      </c>
      <c r="AO262" s="67" t="s">
        <v>66</v>
      </c>
      <c r="AP262" s="70">
        <v>81250000</v>
      </c>
      <c r="AQ262" s="68" t="s">
        <v>94</v>
      </c>
      <c r="AR262" s="70">
        <v>0</v>
      </c>
      <c r="AS262" s="249" t="s">
        <v>74</v>
      </c>
      <c r="AT262" s="70">
        <v>81250000</v>
      </c>
      <c r="AU262" s="82">
        <f t="shared" si="18"/>
        <v>0</v>
      </c>
      <c r="AV262" s="83">
        <f t="shared" si="19"/>
        <v>1</v>
      </c>
      <c r="AW262" s="79" t="s">
        <v>74</v>
      </c>
      <c r="AX262" s="67" t="s">
        <v>95</v>
      </c>
      <c r="AY262" s="88" t="s">
        <v>4732</v>
      </c>
      <c r="AZ262" s="68" t="s">
        <v>66</v>
      </c>
      <c r="BA262" s="68" t="s">
        <v>239</v>
      </c>
    </row>
    <row r="263" spans="2:53" x14ac:dyDescent="0.25">
      <c r="B263" s="68">
        <v>2024</v>
      </c>
      <c r="C263" s="68">
        <v>891780111</v>
      </c>
      <c r="D263" s="69" t="s">
        <v>64</v>
      </c>
      <c r="E263" s="70" t="s">
        <v>4731</v>
      </c>
      <c r="F263" s="70" t="s">
        <v>4730</v>
      </c>
      <c r="G263" s="67">
        <v>0</v>
      </c>
      <c r="H263" s="67" t="s">
        <v>72</v>
      </c>
      <c r="I263" s="68" t="s">
        <v>723</v>
      </c>
      <c r="J263" s="88" t="s">
        <v>4729</v>
      </c>
      <c r="K263" s="70">
        <v>33320000</v>
      </c>
      <c r="L263" s="68" t="s">
        <v>67</v>
      </c>
      <c r="M263" s="88" t="s">
        <v>4728</v>
      </c>
      <c r="N263" s="73" t="s">
        <v>4727</v>
      </c>
      <c r="O263" s="75">
        <v>467</v>
      </c>
      <c r="P263" s="78">
        <v>45345</v>
      </c>
      <c r="Q263" s="70">
        <v>240004973.43000001</v>
      </c>
      <c r="R263" s="78">
        <v>45373</v>
      </c>
      <c r="S263" s="70">
        <v>33320000</v>
      </c>
      <c r="T263" s="67" t="s">
        <v>66</v>
      </c>
      <c r="U263" s="75">
        <v>1082851808</v>
      </c>
      <c r="V263" s="88" t="s">
        <v>1562</v>
      </c>
      <c r="W263" s="250">
        <v>45373</v>
      </c>
      <c r="X263" s="250">
        <v>45386</v>
      </c>
      <c r="Y263" s="250" t="s">
        <v>74</v>
      </c>
      <c r="Z263" s="250">
        <v>45447</v>
      </c>
      <c r="AA263" s="71">
        <f t="shared" si="15"/>
        <v>61</v>
      </c>
      <c r="AB263" s="70">
        <v>0</v>
      </c>
      <c r="AC263" s="70">
        <v>0</v>
      </c>
      <c r="AD263" s="70">
        <v>0</v>
      </c>
      <c r="AE263" s="76" t="s">
        <v>74</v>
      </c>
      <c r="AF263" s="71">
        <f t="shared" si="16"/>
        <v>0</v>
      </c>
      <c r="AG263" s="70">
        <v>0</v>
      </c>
      <c r="AH263" s="70">
        <v>0</v>
      </c>
      <c r="AI263" s="76" t="s">
        <v>74</v>
      </c>
      <c r="AJ263" s="67">
        <v>0</v>
      </c>
      <c r="AK263" s="76" t="s">
        <v>74</v>
      </c>
      <c r="AL263" s="76" t="s">
        <v>74</v>
      </c>
      <c r="AM263" s="71">
        <f t="shared" si="17"/>
        <v>0</v>
      </c>
      <c r="AN263" s="71">
        <f>+K263+AC263-AH263</f>
        <v>33320000</v>
      </c>
      <c r="AO263" s="67" t="s">
        <v>66</v>
      </c>
      <c r="AP263" s="70">
        <v>33320000</v>
      </c>
      <c r="AQ263" s="68" t="s">
        <v>94</v>
      </c>
      <c r="AR263" s="70">
        <v>0</v>
      </c>
      <c r="AS263" s="249" t="s">
        <v>74</v>
      </c>
      <c r="AT263" s="70">
        <v>33320000</v>
      </c>
      <c r="AU263" s="82">
        <f t="shared" si="18"/>
        <v>0</v>
      </c>
      <c r="AV263" s="83">
        <f t="shared" si="19"/>
        <v>1</v>
      </c>
      <c r="AW263" s="79" t="s">
        <v>74</v>
      </c>
      <c r="AX263" s="67" t="s">
        <v>95</v>
      </c>
      <c r="AY263" s="88" t="s">
        <v>4726</v>
      </c>
      <c r="AZ263" s="68" t="s">
        <v>66</v>
      </c>
      <c r="BA263" s="68" t="s">
        <v>239</v>
      </c>
    </row>
    <row r="264" spans="2:53" x14ac:dyDescent="0.25">
      <c r="B264" s="68">
        <v>2024</v>
      </c>
      <c r="C264" s="68">
        <v>891780111</v>
      </c>
      <c r="D264" s="69" t="s">
        <v>64</v>
      </c>
      <c r="E264" s="70" t="s">
        <v>4725</v>
      </c>
      <c r="F264" s="70" t="s">
        <v>4724</v>
      </c>
      <c r="G264" s="67">
        <v>0</v>
      </c>
      <c r="H264" s="67" t="s">
        <v>72</v>
      </c>
      <c r="I264" s="68" t="s">
        <v>723</v>
      </c>
      <c r="J264" s="88" t="s">
        <v>4723</v>
      </c>
      <c r="K264" s="70">
        <v>50932000</v>
      </c>
      <c r="L264" s="68" t="s">
        <v>67</v>
      </c>
      <c r="M264" s="88" t="s">
        <v>4722</v>
      </c>
      <c r="N264" s="73" t="s">
        <v>4721</v>
      </c>
      <c r="O264" s="75">
        <v>467</v>
      </c>
      <c r="P264" s="78">
        <v>45345</v>
      </c>
      <c r="Q264" s="70">
        <v>240004973.43000001</v>
      </c>
      <c r="R264" s="78">
        <v>45373</v>
      </c>
      <c r="S264" s="70">
        <v>50932000</v>
      </c>
      <c r="T264" s="67" t="s">
        <v>66</v>
      </c>
      <c r="U264" s="75">
        <v>1082851808</v>
      </c>
      <c r="V264" s="88" t="s">
        <v>1562</v>
      </c>
      <c r="W264" s="250">
        <v>45373</v>
      </c>
      <c r="X264" s="250">
        <v>45386</v>
      </c>
      <c r="Y264" s="250" t="s">
        <v>74</v>
      </c>
      <c r="Z264" s="250">
        <v>45416</v>
      </c>
      <c r="AA264" s="71">
        <f t="shared" ref="AA264:AA327" si="20">+IF(Y264="1800-01-01",Z264-X264,Z264-Y264)</f>
        <v>30</v>
      </c>
      <c r="AB264" s="70">
        <v>0</v>
      </c>
      <c r="AC264" s="70">
        <v>0</v>
      </c>
      <c r="AD264" s="70">
        <v>0</v>
      </c>
      <c r="AE264" s="76" t="s">
        <v>74</v>
      </c>
      <c r="AF264" s="71">
        <f t="shared" ref="AF264:AF327" si="21">+IF(AE264="1800-01-01",0,AE264-Z264)</f>
        <v>0</v>
      </c>
      <c r="AG264" s="70">
        <v>0</v>
      </c>
      <c r="AH264" s="70">
        <v>0</v>
      </c>
      <c r="AI264" s="76" t="s">
        <v>74</v>
      </c>
      <c r="AJ264" s="67">
        <v>0</v>
      </c>
      <c r="AK264" s="76" t="s">
        <v>74</v>
      </c>
      <c r="AL264" s="76" t="s">
        <v>74</v>
      </c>
      <c r="AM264" s="71">
        <f t="shared" ref="AM264:AM327" si="22">+IF(AK264="1800-01-01",0,AL264-AK264)</f>
        <v>0</v>
      </c>
      <c r="AN264" s="71">
        <f>+K264+AC264-AH264</f>
        <v>50932000</v>
      </c>
      <c r="AO264" s="67" t="s">
        <v>66</v>
      </c>
      <c r="AP264" s="70">
        <v>50932000</v>
      </c>
      <c r="AQ264" s="67" t="s">
        <v>66</v>
      </c>
      <c r="AR264" s="70">
        <v>30000000</v>
      </c>
      <c r="AS264" s="249" t="s">
        <v>74</v>
      </c>
      <c r="AT264" s="70">
        <v>50932000</v>
      </c>
      <c r="AU264" s="82">
        <f t="shared" ref="AU264:AU327" si="23">AN264-AT264</f>
        <v>0</v>
      </c>
      <c r="AV264" s="83">
        <f t="shared" ref="AV264:AV327" si="24">+IFERROR(AT264/AN264,"_")</f>
        <v>1</v>
      </c>
      <c r="AW264" s="79" t="s">
        <v>74</v>
      </c>
      <c r="AX264" s="67" t="s">
        <v>95</v>
      </c>
      <c r="AY264" s="88" t="s">
        <v>4720</v>
      </c>
      <c r="AZ264" s="68" t="s">
        <v>66</v>
      </c>
      <c r="BA264" s="68" t="s">
        <v>239</v>
      </c>
    </row>
    <row r="265" spans="2:53" x14ac:dyDescent="0.25">
      <c r="B265" s="68">
        <v>2024</v>
      </c>
      <c r="C265" s="68">
        <v>891780111</v>
      </c>
      <c r="D265" s="69" t="s">
        <v>64</v>
      </c>
      <c r="E265" s="70" t="s">
        <v>4719</v>
      </c>
      <c r="F265" s="70" t="s">
        <v>4718</v>
      </c>
      <c r="G265" s="67">
        <v>0</v>
      </c>
      <c r="H265" s="67" t="s">
        <v>72</v>
      </c>
      <c r="I265" s="68" t="s">
        <v>723</v>
      </c>
      <c r="J265" s="88" t="s">
        <v>4717</v>
      </c>
      <c r="K265" s="70">
        <v>38300000</v>
      </c>
      <c r="L265" s="68" t="s">
        <v>67</v>
      </c>
      <c r="M265" s="88" t="s">
        <v>4716</v>
      </c>
      <c r="N265" s="73" t="s">
        <v>4715</v>
      </c>
      <c r="O265" s="75">
        <v>449</v>
      </c>
      <c r="P265" s="78">
        <v>45344</v>
      </c>
      <c r="Q265" s="70">
        <v>38300000</v>
      </c>
      <c r="R265" s="78">
        <v>45383</v>
      </c>
      <c r="S265" s="70">
        <v>38300000</v>
      </c>
      <c r="T265" s="67" t="s">
        <v>66</v>
      </c>
      <c r="U265" s="75">
        <v>15443332</v>
      </c>
      <c r="V265" s="88" t="s">
        <v>4286</v>
      </c>
      <c r="W265" s="250">
        <v>45383</v>
      </c>
      <c r="X265" s="250">
        <v>45383</v>
      </c>
      <c r="Y265" s="250">
        <v>45383</v>
      </c>
      <c r="Z265" s="250">
        <v>45412</v>
      </c>
      <c r="AA265" s="71">
        <f t="shared" si="20"/>
        <v>29</v>
      </c>
      <c r="AB265" s="70">
        <v>0</v>
      </c>
      <c r="AC265" s="70">
        <v>0</v>
      </c>
      <c r="AD265" s="70">
        <v>0</v>
      </c>
      <c r="AE265" s="76" t="s">
        <v>74</v>
      </c>
      <c r="AF265" s="71">
        <f t="shared" si="21"/>
        <v>0</v>
      </c>
      <c r="AG265" s="70">
        <v>0</v>
      </c>
      <c r="AH265" s="70">
        <v>0</v>
      </c>
      <c r="AI265" s="76" t="s">
        <v>74</v>
      </c>
      <c r="AJ265" s="67">
        <v>0</v>
      </c>
      <c r="AK265" s="76" t="s">
        <v>74</v>
      </c>
      <c r="AL265" s="76" t="s">
        <v>74</v>
      </c>
      <c r="AM265" s="71">
        <f t="shared" si="22"/>
        <v>0</v>
      </c>
      <c r="AN265" s="71">
        <f>+K265+AC265-AH265</f>
        <v>38300000</v>
      </c>
      <c r="AO265" s="67" t="s">
        <v>66</v>
      </c>
      <c r="AP265" s="70">
        <v>38300000</v>
      </c>
      <c r="AQ265" s="67" t="s">
        <v>94</v>
      </c>
      <c r="AR265" s="70">
        <v>0</v>
      </c>
      <c r="AS265" s="249" t="s">
        <v>74</v>
      </c>
      <c r="AT265" s="70">
        <v>38300000</v>
      </c>
      <c r="AU265" s="82">
        <f t="shared" si="23"/>
        <v>0</v>
      </c>
      <c r="AV265" s="83">
        <f t="shared" si="24"/>
        <v>1</v>
      </c>
      <c r="AW265" s="79" t="s">
        <v>74</v>
      </c>
      <c r="AX265" s="67" t="s">
        <v>80</v>
      </c>
      <c r="AY265" s="88" t="s">
        <v>4714</v>
      </c>
      <c r="AZ265" s="68" t="s">
        <v>66</v>
      </c>
      <c r="BA265" s="68" t="s">
        <v>239</v>
      </c>
    </row>
    <row r="266" spans="2:53" x14ac:dyDescent="0.25">
      <c r="B266" s="68">
        <v>2024</v>
      </c>
      <c r="C266" s="68">
        <v>891780111</v>
      </c>
      <c r="D266" s="69" t="s">
        <v>64</v>
      </c>
      <c r="E266" s="70" t="s">
        <v>4713</v>
      </c>
      <c r="F266" s="70" t="s">
        <v>4712</v>
      </c>
      <c r="G266" s="67">
        <v>0</v>
      </c>
      <c r="H266" s="67" t="s">
        <v>72</v>
      </c>
      <c r="I266" s="68" t="s">
        <v>723</v>
      </c>
      <c r="J266" s="88" t="s">
        <v>4711</v>
      </c>
      <c r="K266" s="70">
        <v>319999800</v>
      </c>
      <c r="L266" s="68" t="s">
        <v>67</v>
      </c>
      <c r="M266" s="88" t="s">
        <v>4710</v>
      </c>
      <c r="N266" s="73" t="s">
        <v>4410</v>
      </c>
      <c r="O266" s="75">
        <v>798</v>
      </c>
      <c r="P266" s="78">
        <v>45373</v>
      </c>
      <c r="Q266" s="70">
        <v>319999800</v>
      </c>
      <c r="R266" s="78">
        <v>45386</v>
      </c>
      <c r="S266" s="70">
        <v>319999800</v>
      </c>
      <c r="T266" s="67" t="s">
        <v>66</v>
      </c>
      <c r="U266" s="75">
        <v>7633815</v>
      </c>
      <c r="V266" s="88" t="s">
        <v>4500</v>
      </c>
      <c r="W266" s="250">
        <v>45386</v>
      </c>
      <c r="X266" s="250">
        <v>45391</v>
      </c>
      <c r="Y266" s="250">
        <v>45390</v>
      </c>
      <c r="Z266" s="250">
        <v>45397</v>
      </c>
      <c r="AA266" s="71">
        <f t="shared" si="20"/>
        <v>7</v>
      </c>
      <c r="AB266" s="70">
        <v>0</v>
      </c>
      <c r="AC266" s="70">
        <v>0</v>
      </c>
      <c r="AD266" s="70">
        <v>0</v>
      </c>
      <c r="AE266" s="76" t="s">
        <v>74</v>
      </c>
      <c r="AF266" s="71">
        <f t="shared" si="21"/>
        <v>0</v>
      </c>
      <c r="AG266" s="70">
        <v>0</v>
      </c>
      <c r="AH266" s="70">
        <v>0</v>
      </c>
      <c r="AI266" s="76" t="s">
        <v>74</v>
      </c>
      <c r="AJ266" s="67">
        <v>0</v>
      </c>
      <c r="AK266" s="76" t="s">
        <v>74</v>
      </c>
      <c r="AL266" s="76" t="s">
        <v>74</v>
      </c>
      <c r="AM266" s="71">
        <f t="shared" si="22"/>
        <v>0</v>
      </c>
      <c r="AN266" s="71">
        <f>+K266+AC266-AH266</f>
        <v>319999800</v>
      </c>
      <c r="AO266" s="67" t="s">
        <v>66</v>
      </c>
      <c r="AP266" s="70">
        <v>319999800</v>
      </c>
      <c r="AQ266" s="67" t="s">
        <v>66</v>
      </c>
      <c r="AR266" s="70">
        <v>159999900</v>
      </c>
      <c r="AS266" s="249" t="s">
        <v>74</v>
      </c>
      <c r="AT266" s="70">
        <v>319999800</v>
      </c>
      <c r="AU266" s="82">
        <f t="shared" si="23"/>
        <v>0</v>
      </c>
      <c r="AV266" s="83">
        <f t="shared" si="24"/>
        <v>1</v>
      </c>
      <c r="AW266" s="79" t="s">
        <v>74</v>
      </c>
      <c r="AX266" s="67" t="s">
        <v>80</v>
      </c>
      <c r="AY266" s="88" t="s">
        <v>4709</v>
      </c>
      <c r="AZ266" s="68" t="s">
        <v>66</v>
      </c>
      <c r="BA266" s="68" t="s">
        <v>239</v>
      </c>
    </row>
    <row r="267" spans="2:53" x14ac:dyDescent="0.25">
      <c r="B267" s="68">
        <v>2024</v>
      </c>
      <c r="C267" s="68">
        <v>891780111</v>
      </c>
      <c r="D267" s="69" t="s">
        <v>64</v>
      </c>
      <c r="E267" s="70" t="s">
        <v>4708</v>
      </c>
      <c r="F267" s="70" t="s">
        <v>4707</v>
      </c>
      <c r="G267" s="67">
        <v>0</v>
      </c>
      <c r="H267" s="67" t="s">
        <v>72</v>
      </c>
      <c r="I267" s="68" t="s">
        <v>723</v>
      </c>
      <c r="J267" s="88" t="s">
        <v>4706</v>
      </c>
      <c r="K267" s="70">
        <v>38972500</v>
      </c>
      <c r="L267" s="68" t="s">
        <v>67</v>
      </c>
      <c r="M267" s="88" t="s">
        <v>2090</v>
      </c>
      <c r="N267" s="73" t="s">
        <v>4705</v>
      </c>
      <c r="O267" s="75">
        <v>467</v>
      </c>
      <c r="P267" s="78">
        <v>45345</v>
      </c>
      <c r="Q267" s="70">
        <v>240004973.43000001</v>
      </c>
      <c r="R267" s="78">
        <v>45386</v>
      </c>
      <c r="S267" s="70">
        <v>38972500</v>
      </c>
      <c r="T267" s="67" t="s">
        <v>66</v>
      </c>
      <c r="U267" s="75">
        <v>1082851808</v>
      </c>
      <c r="V267" s="88" t="s">
        <v>1562</v>
      </c>
      <c r="W267" s="250">
        <v>45386</v>
      </c>
      <c r="X267" s="250">
        <v>45386</v>
      </c>
      <c r="Y267" s="250" t="s">
        <v>74</v>
      </c>
      <c r="Z267" s="250">
        <v>45454</v>
      </c>
      <c r="AA267" s="71">
        <f t="shared" si="20"/>
        <v>68</v>
      </c>
      <c r="AB267" s="70">
        <v>0</v>
      </c>
      <c r="AC267" s="70">
        <v>0</v>
      </c>
      <c r="AD267" s="70">
        <v>0</v>
      </c>
      <c r="AE267" s="76" t="s">
        <v>74</v>
      </c>
      <c r="AF267" s="71">
        <f t="shared" si="21"/>
        <v>0</v>
      </c>
      <c r="AG267" s="70">
        <v>0</v>
      </c>
      <c r="AH267" s="70">
        <v>0</v>
      </c>
      <c r="AI267" s="76" t="s">
        <v>74</v>
      </c>
      <c r="AJ267" s="67">
        <v>0</v>
      </c>
      <c r="AK267" s="76" t="s">
        <v>74</v>
      </c>
      <c r="AL267" s="76" t="s">
        <v>74</v>
      </c>
      <c r="AM267" s="71">
        <f t="shared" si="22"/>
        <v>0</v>
      </c>
      <c r="AN267" s="71">
        <f>+K267+AC267-AH267</f>
        <v>38972500</v>
      </c>
      <c r="AO267" s="67" t="s">
        <v>66</v>
      </c>
      <c r="AP267" s="70">
        <v>38972500</v>
      </c>
      <c r="AQ267" s="67" t="s">
        <v>94</v>
      </c>
      <c r="AR267" s="70">
        <v>0</v>
      </c>
      <c r="AS267" s="249" t="s">
        <v>74</v>
      </c>
      <c r="AT267" s="70">
        <v>38972500</v>
      </c>
      <c r="AU267" s="82">
        <f t="shared" si="23"/>
        <v>0</v>
      </c>
      <c r="AV267" s="83">
        <f t="shared" si="24"/>
        <v>1</v>
      </c>
      <c r="AW267" s="79" t="s">
        <v>74</v>
      </c>
      <c r="AX267" s="67" t="s">
        <v>95</v>
      </c>
      <c r="AY267" s="88" t="s">
        <v>4704</v>
      </c>
      <c r="AZ267" s="68" t="s">
        <v>66</v>
      </c>
      <c r="BA267" s="68" t="s">
        <v>239</v>
      </c>
    </row>
    <row r="268" spans="2:53" x14ac:dyDescent="0.25">
      <c r="B268" s="68">
        <v>2024</v>
      </c>
      <c r="C268" s="68">
        <v>891780111</v>
      </c>
      <c r="D268" s="69" t="s">
        <v>64</v>
      </c>
      <c r="E268" s="70" t="s">
        <v>4703</v>
      </c>
      <c r="F268" s="70" t="s">
        <v>4702</v>
      </c>
      <c r="G268" s="67">
        <v>0</v>
      </c>
      <c r="H268" s="67" t="s">
        <v>72</v>
      </c>
      <c r="I268" s="68" t="s">
        <v>723</v>
      </c>
      <c r="J268" s="88" t="s">
        <v>4701</v>
      </c>
      <c r="K268" s="70">
        <v>19388854</v>
      </c>
      <c r="L268" s="68" t="s">
        <v>67</v>
      </c>
      <c r="M268" s="88" t="s">
        <v>4700</v>
      </c>
      <c r="N268" s="73" t="s">
        <v>4486</v>
      </c>
      <c r="O268" s="75">
        <v>650</v>
      </c>
      <c r="P268" s="78">
        <v>45363</v>
      </c>
      <c r="Q268" s="70">
        <v>19388854</v>
      </c>
      <c r="R268" s="78">
        <v>45387</v>
      </c>
      <c r="S268" s="70">
        <v>19388854</v>
      </c>
      <c r="T268" s="67" t="s">
        <v>66</v>
      </c>
      <c r="U268" s="75">
        <v>36665858</v>
      </c>
      <c r="V268" s="88" t="s">
        <v>4422</v>
      </c>
      <c r="W268" s="250">
        <v>45387</v>
      </c>
      <c r="X268" s="250">
        <v>45387</v>
      </c>
      <c r="Y268" s="250" t="s">
        <v>74</v>
      </c>
      <c r="Z268" s="250">
        <v>45394</v>
      </c>
      <c r="AA268" s="71">
        <f t="shared" si="20"/>
        <v>7</v>
      </c>
      <c r="AB268" s="70">
        <v>0</v>
      </c>
      <c r="AC268" s="70">
        <v>0</v>
      </c>
      <c r="AD268" s="70">
        <v>0</v>
      </c>
      <c r="AE268" s="76" t="s">
        <v>74</v>
      </c>
      <c r="AF268" s="71">
        <f t="shared" si="21"/>
        <v>0</v>
      </c>
      <c r="AG268" s="70">
        <v>0</v>
      </c>
      <c r="AH268" s="70">
        <v>0</v>
      </c>
      <c r="AI268" s="76" t="s">
        <v>74</v>
      </c>
      <c r="AJ268" s="67">
        <v>0</v>
      </c>
      <c r="AK268" s="76" t="s">
        <v>74</v>
      </c>
      <c r="AL268" s="76" t="s">
        <v>74</v>
      </c>
      <c r="AM268" s="71">
        <f t="shared" si="22"/>
        <v>0</v>
      </c>
      <c r="AN268" s="71">
        <f>+K268+AC268-AH268</f>
        <v>19388854</v>
      </c>
      <c r="AO268" s="67" t="s">
        <v>66</v>
      </c>
      <c r="AP268" s="70">
        <v>19388854</v>
      </c>
      <c r="AQ268" s="67" t="s">
        <v>94</v>
      </c>
      <c r="AR268" s="70">
        <v>0</v>
      </c>
      <c r="AS268" s="249" t="s">
        <v>74</v>
      </c>
      <c r="AT268" s="70">
        <v>19388854</v>
      </c>
      <c r="AU268" s="82">
        <f t="shared" si="23"/>
        <v>0</v>
      </c>
      <c r="AV268" s="83">
        <f t="shared" si="24"/>
        <v>1</v>
      </c>
      <c r="AW268" s="79" t="s">
        <v>74</v>
      </c>
      <c r="AX268" s="67" t="s">
        <v>80</v>
      </c>
      <c r="AY268" s="88" t="s">
        <v>4699</v>
      </c>
      <c r="AZ268" s="68" t="s">
        <v>66</v>
      </c>
      <c r="BA268" s="68" t="s">
        <v>239</v>
      </c>
    </row>
    <row r="269" spans="2:53" x14ac:dyDescent="0.25">
      <c r="B269" s="68">
        <v>2024</v>
      </c>
      <c r="C269" s="68">
        <v>891780111</v>
      </c>
      <c r="D269" s="69" t="s">
        <v>64</v>
      </c>
      <c r="E269" s="70" t="s">
        <v>4698</v>
      </c>
      <c r="F269" s="70" t="s">
        <v>4697</v>
      </c>
      <c r="G269" s="67">
        <v>0</v>
      </c>
      <c r="H269" s="67" t="s">
        <v>72</v>
      </c>
      <c r="I269" s="68" t="s">
        <v>723</v>
      </c>
      <c r="J269" s="88" t="s">
        <v>4696</v>
      </c>
      <c r="K269" s="70">
        <v>8514129</v>
      </c>
      <c r="L269" s="68" t="s">
        <v>67</v>
      </c>
      <c r="M269" s="88" t="s">
        <v>1650</v>
      </c>
      <c r="N269" s="73" t="s">
        <v>4425</v>
      </c>
      <c r="O269" s="75">
        <v>702</v>
      </c>
      <c r="P269" s="78">
        <v>45366</v>
      </c>
      <c r="Q269" s="70">
        <v>8514129</v>
      </c>
      <c r="R269" s="78">
        <v>45390</v>
      </c>
      <c r="S269" s="70">
        <v>8514129</v>
      </c>
      <c r="T269" s="67" t="s">
        <v>66</v>
      </c>
      <c r="U269" s="75">
        <v>36665858</v>
      </c>
      <c r="V269" s="88" t="s">
        <v>4422</v>
      </c>
      <c r="W269" s="250">
        <v>45390</v>
      </c>
      <c r="X269" s="250">
        <v>45390</v>
      </c>
      <c r="Y269" s="250" t="s">
        <v>74</v>
      </c>
      <c r="Z269" s="250">
        <v>45408</v>
      </c>
      <c r="AA269" s="71">
        <f t="shared" si="20"/>
        <v>18</v>
      </c>
      <c r="AB269" s="70">
        <v>0</v>
      </c>
      <c r="AC269" s="70">
        <v>0</v>
      </c>
      <c r="AD269" s="70">
        <v>0</v>
      </c>
      <c r="AE269" s="76" t="s">
        <v>74</v>
      </c>
      <c r="AF269" s="71">
        <f t="shared" si="21"/>
        <v>0</v>
      </c>
      <c r="AG269" s="70">
        <v>0</v>
      </c>
      <c r="AH269" s="70">
        <v>0</v>
      </c>
      <c r="AI269" s="76" t="s">
        <v>74</v>
      </c>
      <c r="AJ269" s="67">
        <v>0</v>
      </c>
      <c r="AK269" s="76" t="s">
        <v>74</v>
      </c>
      <c r="AL269" s="76" t="s">
        <v>74</v>
      </c>
      <c r="AM269" s="71">
        <f t="shared" si="22"/>
        <v>0</v>
      </c>
      <c r="AN269" s="71">
        <f>+K269+AC269-AH269</f>
        <v>8514129</v>
      </c>
      <c r="AO269" s="67" t="s">
        <v>66</v>
      </c>
      <c r="AP269" s="70">
        <v>8514129</v>
      </c>
      <c r="AQ269" s="67" t="s">
        <v>94</v>
      </c>
      <c r="AR269" s="70">
        <v>0</v>
      </c>
      <c r="AS269" s="249" t="s">
        <v>74</v>
      </c>
      <c r="AT269" s="70">
        <v>8514129</v>
      </c>
      <c r="AU269" s="82">
        <f t="shared" si="23"/>
        <v>0</v>
      </c>
      <c r="AV269" s="83">
        <f t="shared" si="24"/>
        <v>1</v>
      </c>
      <c r="AW269" s="79" t="s">
        <v>74</v>
      </c>
      <c r="AX269" s="67" t="s">
        <v>80</v>
      </c>
      <c r="AY269" s="88" t="s">
        <v>4695</v>
      </c>
      <c r="AZ269" s="68" t="s">
        <v>66</v>
      </c>
      <c r="BA269" s="68" t="s">
        <v>239</v>
      </c>
    </row>
    <row r="270" spans="2:53" x14ac:dyDescent="0.25">
      <c r="B270" s="68">
        <v>2024</v>
      </c>
      <c r="C270" s="68">
        <v>891780111</v>
      </c>
      <c r="D270" s="69" t="s">
        <v>64</v>
      </c>
      <c r="E270" s="70" t="s">
        <v>4694</v>
      </c>
      <c r="F270" s="70" t="s">
        <v>4693</v>
      </c>
      <c r="G270" s="67">
        <v>0</v>
      </c>
      <c r="H270" s="67" t="s">
        <v>72</v>
      </c>
      <c r="I270" s="68" t="s">
        <v>723</v>
      </c>
      <c r="J270" s="88" t="s">
        <v>4692</v>
      </c>
      <c r="K270" s="70">
        <v>29316007</v>
      </c>
      <c r="L270" s="68" t="s">
        <v>67</v>
      </c>
      <c r="M270" s="88" t="s">
        <v>4691</v>
      </c>
      <c r="N270" s="73" t="s">
        <v>4690</v>
      </c>
      <c r="O270" s="75">
        <v>597</v>
      </c>
      <c r="P270" s="78">
        <v>45357</v>
      </c>
      <c r="Q270" s="70">
        <v>29316007</v>
      </c>
      <c r="R270" s="78">
        <v>45390</v>
      </c>
      <c r="S270" s="70">
        <v>29316007</v>
      </c>
      <c r="T270" s="67" t="s">
        <v>66</v>
      </c>
      <c r="U270" s="75">
        <v>72221403</v>
      </c>
      <c r="V270" s="88" t="s">
        <v>4458</v>
      </c>
      <c r="W270" s="250">
        <v>45390</v>
      </c>
      <c r="X270" s="250">
        <v>45390</v>
      </c>
      <c r="Y270" s="250" t="s">
        <v>74</v>
      </c>
      <c r="Z270" s="250">
        <v>45419</v>
      </c>
      <c r="AA270" s="71">
        <f t="shared" si="20"/>
        <v>29</v>
      </c>
      <c r="AB270" s="70">
        <v>0</v>
      </c>
      <c r="AC270" s="70">
        <v>0</v>
      </c>
      <c r="AD270" s="70">
        <v>0</v>
      </c>
      <c r="AE270" s="76" t="s">
        <v>74</v>
      </c>
      <c r="AF270" s="71">
        <f t="shared" si="21"/>
        <v>0</v>
      </c>
      <c r="AG270" s="70">
        <v>0</v>
      </c>
      <c r="AH270" s="70">
        <v>0</v>
      </c>
      <c r="AI270" s="76" t="s">
        <v>74</v>
      </c>
      <c r="AJ270" s="67">
        <v>0</v>
      </c>
      <c r="AK270" s="76" t="s">
        <v>74</v>
      </c>
      <c r="AL270" s="76" t="s">
        <v>74</v>
      </c>
      <c r="AM270" s="71">
        <f t="shared" si="22"/>
        <v>0</v>
      </c>
      <c r="AN270" s="71">
        <f>+K270+AC270-AH270</f>
        <v>29316007</v>
      </c>
      <c r="AO270" s="67" t="s">
        <v>66</v>
      </c>
      <c r="AP270" s="70">
        <v>29316007</v>
      </c>
      <c r="AQ270" s="67" t="s">
        <v>94</v>
      </c>
      <c r="AR270" s="70">
        <v>0</v>
      </c>
      <c r="AS270" s="249" t="s">
        <v>74</v>
      </c>
      <c r="AT270" s="70">
        <v>29316007</v>
      </c>
      <c r="AU270" s="82">
        <f t="shared" si="23"/>
        <v>0</v>
      </c>
      <c r="AV270" s="83">
        <f t="shared" si="24"/>
        <v>1</v>
      </c>
      <c r="AW270" s="79" t="s">
        <v>74</v>
      </c>
      <c r="AX270" s="67" t="s">
        <v>95</v>
      </c>
      <c r="AY270" s="88" t="s">
        <v>4689</v>
      </c>
      <c r="AZ270" s="68" t="s">
        <v>66</v>
      </c>
      <c r="BA270" s="68" t="s">
        <v>239</v>
      </c>
    </row>
    <row r="271" spans="2:53" x14ac:dyDescent="0.25">
      <c r="B271" s="68">
        <v>2024</v>
      </c>
      <c r="C271" s="68">
        <v>891780111</v>
      </c>
      <c r="D271" s="69" t="s">
        <v>64</v>
      </c>
      <c r="E271" s="70" t="s">
        <v>4688</v>
      </c>
      <c r="F271" s="70" t="s">
        <v>4687</v>
      </c>
      <c r="G271" s="67">
        <v>0</v>
      </c>
      <c r="H271" s="67" t="s">
        <v>72</v>
      </c>
      <c r="I271" s="68" t="s">
        <v>723</v>
      </c>
      <c r="J271" s="88" t="s">
        <v>4686</v>
      </c>
      <c r="K271" s="70">
        <v>31639173</v>
      </c>
      <c r="L271" s="68" t="s">
        <v>67</v>
      </c>
      <c r="M271" s="88" t="s">
        <v>4685</v>
      </c>
      <c r="N271" s="73" t="s">
        <v>4684</v>
      </c>
      <c r="O271" s="75">
        <v>467</v>
      </c>
      <c r="P271" s="78">
        <v>45345</v>
      </c>
      <c r="Q271" s="70">
        <v>240004973.43000001</v>
      </c>
      <c r="R271" s="78">
        <v>45390</v>
      </c>
      <c r="S271" s="70">
        <v>31639173</v>
      </c>
      <c r="T271" s="67" t="s">
        <v>66</v>
      </c>
      <c r="U271" s="75">
        <v>1082851808</v>
      </c>
      <c r="V271" s="88" t="s">
        <v>1562</v>
      </c>
      <c r="W271" s="250">
        <v>45390</v>
      </c>
      <c r="X271" s="250">
        <v>45390</v>
      </c>
      <c r="Y271" s="250" t="s">
        <v>74</v>
      </c>
      <c r="Z271" s="250">
        <v>45434</v>
      </c>
      <c r="AA271" s="71">
        <f t="shared" si="20"/>
        <v>44</v>
      </c>
      <c r="AB271" s="70">
        <v>0</v>
      </c>
      <c r="AC271" s="70">
        <v>0</v>
      </c>
      <c r="AD271" s="70">
        <v>1</v>
      </c>
      <c r="AE271" s="76" t="s">
        <v>74</v>
      </c>
      <c r="AF271" s="71">
        <f t="shared" si="21"/>
        <v>0</v>
      </c>
      <c r="AG271" s="70">
        <v>0</v>
      </c>
      <c r="AH271" s="70">
        <v>0</v>
      </c>
      <c r="AI271" s="76" t="s">
        <v>74</v>
      </c>
      <c r="AJ271" s="67">
        <v>0</v>
      </c>
      <c r="AK271" s="76" t="s">
        <v>74</v>
      </c>
      <c r="AL271" s="76" t="s">
        <v>74</v>
      </c>
      <c r="AM271" s="71">
        <f t="shared" si="22"/>
        <v>0</v>
      </c>
      <c r="AN271" s="71">
        <f>+K271+AC271-AH271</f>
        <v>31639173</v>
      </c>
      <c r="AO271" s="67" t="s">
        <v>66</v>
      </c>
      <c r="AP271" s="70">
        <v>31639173</v>
      </c>
      <c r="AQ271" s="67" t="s">
        <v>94</v>
      </c>
      <c r="AR271" s="70">
        <v>0</v>
      </c>
      <c r="AS271" s="249" t="s">
        <v>74</v>
      </c>
      <c r="AT271" s="70">
        <v>31639173</v>
      </c>
      <c r="AU271" s="82">
        <f t="shared" si="23"/>
        <v>0</v>
      </c>
      <c r="AV271" s="83">
        <f t="shared" si="24"/>
        <v>1</v>
      </c>
      <c r="AW271" s="79" t="s">
        <v>74</v>
      </c>
      <c r="AX271" s="67" t="s">
        <v>95</v>
      </c>
      <c r="AY271" s="88" t="s">
        <v>4683</v>
      </c>
      <c r="AZ271" s="68" t="s">
        <v>66</v>
      </c>
      <c r="BA271" s="68" t="s">
        <v>239</v>
      </c>
    </row>
    <row r="272" spans="2:53" x14ac:dyDescent="0.25">
      <c r="B272" s="68">
        <v>2024</v>
      </c>
      <c r="C272" s="68">
        <v>891780111</v>
      </c>
      <c r="D272" s="69" t="s">
        <v>64</v>
      </c>
      <c r="E272" s="70" t="s">
        <v>4682</v>
      </c>
      <c r="F272" s="70" t="s">
        <v>4681</v>
      </c>
      <c r="G272" s="67">
        <v>0</v>
      </c>
      <c r="H272" s="67" t="s">
        <v>72</v>
      </c>
      <c r="I272" s="68" t="s">
        <v>723</v>
      </c>
      <c r="J272" s="88" t="s">
        <v>4680</v>
      </c>
      <c r="K272" s="70">
        <v>27509783</v>
      </c>
      <c r="L272" s="68" t="s">
        <v>67</v>
      </c>
      <c r="M272" s="88" t="s">
        <v>1650</v>
      </c>
      <c r="N272" s="73" t="s">
        <v>4425</v>
      </c>
      <c r="O272" s="75">
        <v>834</v>
      </c>
      <c r="P272" s="78">
        <v>45386</v>
      </c>
      <c r="Q272" s="70">
        <v>27509783</v>
      </c>
      <c r="R272" s="78">
        <v>45392</v>
      </c>
      <c r="S272" s="70">
        <v>27509783</v>
      </c>
      <c r="T272" s="67" t="s">
        <v>66</v>
      </c>
      <c r="U272" s="75">
        <v>36665858</v>
      </c>
      <c r="V272" s="88" t="s">
        <v>4422</v>
      </c>
      <c r="W272" s="250">
        <v>45392</v>
      </c>
      <c r="X272" s="250">
        <v>45392</v>
      </c>
      <c r="Y272" s="250" t="s">
        <v>74</v>
      </c>
      <c r="Z272" s="250">
        <v>45412</v>
      </c>
      <c r="AA272" s="71">
        <f t="shared" si="20"/>
        <v>20</v>
      </c>
      <c r="AB272" s="70">
        <v>0</v>
      </c>
      <c r="AC272" s="70">
        <v>0</v>
      </c>
      <c r="AD272" s="70">
        <v>0</v>
      </c>
      <c r="AE272" s="76" t="s">
        <v>74</v>
      </c>
      <c r="AF272" s="71">
        <f t="shared" si="21"/>
        <v>0</v>
      </c>
      <c r="AG272" s="70">
        <v>0</v>
      </c>
      <c r="AH272" s="70">
        <v>0</v>
      </c>
      <c r="AI272" s="76" t="s">
        <v>74</v>
      </c>
      <c r="AJ272" s="67">
        <v>0</v>
      </c>
      <c r="AK272" s="76" t="s">
        <v>74</v>
      </c>
      <c r="AL272" s="76" t="s">
        <v>74</v>
      </c>
      <c r="AM272" s="71">
        <f t="shared" si="22"/>
        <v>0</v>
      </c>
      <c r="AN272" s="71">
        <f>+K272+AC272-AH272</f>
        <v>27509783</v>
      </c>
      <c r="AO272" s="67" t="s">
        <v>66</v>
      </c>
      <c r="AP272" s="70">
        <v>27509783</v>
      </c>
      <c r="AQ272" s="67" t="s">
        <v>94</v>
      </c>
      <c r="AR272" s="70">
        <v>0</v>
      </c>
      <c r="AS272" s="249" t="s">
        <v>74</v>
      </c>
      <c r="AT272" s="70">
        <v>27509783</v>
      </c>
      <c r="AU272" s="82">
        <f t="shared" si="23"/>
        <v>0</v>
      </c>
      <c r="AV272" s="83">
        <f t="shared" si="24"/>
        <v>1</v>
      </c>
      <c r="AW272" s="79" t="s">
        <v>74</v>
      </c>
      <c r="AX272" s="67" t="s">
        <v>80</v>
      </c>
      <c r="AY272" s="88" t="s">
        <v>4679</v>
      </c>
      <c r="AZ272" s="68" t="s">
        <v>66</v>
      </c>
      <c r="BA272" s="68" t="s">
        <v>239</v>
      </c>
    </row>
    <row r="273" spans="2:53" x14ac:dyDescent="0.25">
      <c r="B273" s="68">
        <v>2024</v>
      </c>
      <c r="C273" s="68">
        <v>891780111</v>
      </c>
      <c r="D273" s="69" t="s">
        <v>64</v>
      </c>
      <c r="E273" s="70" t="s">
        <v>4678</v>
      </c>
      <c r="F273" s="70" t="s">
        <v>4677</v>
      </c>
      <c r="G273" s="67">
        <v>0</v>
      </c>
      <c r="H273" s="67" t="s">
        <v>72</v>
      </c>
      <c r="I273" s="68" t="s">
        <v>65</v>
      </c>
      <c r="J273" s="88" t="s">
        <v>4676</v>
      </c>
      <c r="K273" s="70">
        <v>21291196</v>
      </c>
      <c r="L273" s="68" t="s">
        <v>67</v>
      </c>
      <c r="M273" s="88" t="s">
        <v>4675</v>
      </c>
      <c r="N273" s="73" t="s">
        <v>4674</v>
      </c>
      <c r="O273" s="75">
        <v>909</v>
      </c>
      <c r="P273" s="78">
        <v>45392</v>
      </c>
      <c r="Q273" s="70">
        <v>21291196</v>
      </c>
      <c r="R273" s="78">
        <v>45398</v>
      </c>
      <c r="S273" s="70">
        <v>21291196</v>
      </c>
      <c r="T273" s="67" t="s">
        <v>66</v>
      </c>
      <c r="U273" s="75">
        <v>7633815</v>
      </c>
      <c r="V273" s="88" t="s">
        <v>4500</v>
      </c>
      <c r="W273" s="250">
        <v>45398</v>
      </c>
      <c r="X273" s="250">
        <v>45398</v>
      </c>
      <c r="Y273" s="250" t="s">
        <v>74</v>
      </c>
      <c r="Z273" s="250">
        <v>45487</v>
      </c>
      <c r="AA273" s="71">
        <f t="shared" si="20"/>
        <v>89</v>
      </c>
      <c r="AB273" s="70">
        <v>0</v>
      </c>
      <c r="AC273" s="70">
        <v>0</v>
      </c>
      <c r="AD273" s="70">
        <v>0</v>
      </c>
      <c r="AE273" s="76" t="s">
        <v>74</v>
      </c>
      <c r="AF273" s="71">
        <f t="shared" si="21"/>
        <v>0</v>
      </c>
      <c r="AG273" s="70">
        <v>0</v>
      </c>
      <c r="AH273" s="70">
        <v>0</v>
      </c>
      <c r="AI273" s="76" t="s">
        <v>74</v>
      </c>
      <c r="AJ273" s="67">
        <v>0</v>
      </c>
      <c r="AK273" s="76" t="s">
        <v>74</v>
      </c>
      <c r="AL273" s="76" t="s">
        <v>74</v>
      </c>
      <c r="AM273" s="71">
        <f t="shared" si="22"/>
        <v>0</v>
      </c>
      <c r="AN273" s="71">
        <f>+K273+AC273-AH273</f>
        <v>21291196</v>
      </c>
      <c r="AO273" s="67" t="s">
        <v>66</v>
      </c>
      <c r="AP273" s="70">
        <v>21291196</v>
      </c>
      <c r="AQ273" s="67" t="s">
        <v>94</v>
      </c>
      <c r="AR273" s="70">
        <v>0</v>
      </c>
      <c r="AS273" s="249" t="s">
        <v>74</v>
      </c>
      <c r="AT273" s="70">
        <v>0</v>
      </c>
      <c r="AU273" s="82">
        <f t="shared" si="23"/>
        <v>21291196</v>
      </c>
      <c r="AV273" s="83">
        <f t="shared" si="24"/>
        <v>0</v>
      </c>
      <c r="AW273" s="79" t="s">
        <v>74</v>
      </c>
      <c r="AX273" s="67" t="s">
        <v>95</v>
      </c>
      <c r="AY273" s="88" t="s">
        <v>4673</v>
      </c>
      <c r="AZ273" s="68" t="s">
        <v>66</v>
      </c>
      <c r="BA273" s="68" t="s">
        <v>239</v>
      </c>
    </row>
    <row r="274" spans="2:53" x14ac:dyDescent="0.25">
      <c r="B274" s="68">
        <v>2024</v>
      </c>
      <c r="C274" s="68">
        <v>891780111</v>
      </c>
      <c r="D274" s="69" t="s">
        <v>64</v>
      </c>
      <c r="E274" s="70" t="s">
        <v>4672</v>
      </c>
      <c r="F274" s="70" t="s">
        <v>4671</v>
      </c>
      <c r="G274" s="67">
        <v>0</v>
      </c>
      <c r="H274" s="67" t="s">
        <v>72</v>
      </c>
      <c r="I274" s="68" t="s">
        <v>65</v>
      </c>
      <c r="J274" s="88" t="s">
        <v>4670</v>
      </c>
      <c r="K274" s="70">
        <v>7289830</v>
      </c>
      <c r="L274" s="68" t="s">
        <v>67</v>
      </c>
      <c r="M274" s="88" t="s">
        <v>1622</v>
      </c>
      <c r="N274" s="73" t="s">
        <v>4669</v>
      </c>
      <c r="O274" s="75">
        <v>904</v>
      </c>
      <c r="P274" s="78">
        <v>45392</v>
      </c>
      <c r="Q274" s="70">
        <v>7289830</v>
      </c>
      <c r="R274" s="78">
        <v>45400</v>
      </c>
      <c r="S274" s="70">
        <v>7289830</v>
      </c>
      <c r="T274" s="67" t="s">
        <v>66</v>
      </c>
      <c r="U274" s="75">
        <v>85467461</v>
      </c>
      <c r="V274" s="88" t="s">
        <v>4379</v>
      </c>
      <c r="W274" s="250">
        <v>45400</v>
      </c>
      <c r="X274" s="250">
        <v>45400</v>
      </c>
      <c r="Y274" s="250" t="s">
        <v>74</v>
      </c>
      <c r="Z274" s="250">
        <v>45411</v>
      </c>
      <c r="AA274" s="71">
        <f t="shared" si="20"/>
        <v>11</v>
      </c>
      <c r="AB274" s="70">
        <v>0</v>
      </c>
      <c r="AC274" s="70">
        <v>0</v>
      </c>
      <c r="AD274" s="70">
        <v>0</v>
      </c>
      <c r="AE274" s="76" t="s">
        <v>74</v>
      </c>
      <c r="AF274" s="71">
        <f t="shared" si="21"/>
        <v>0</v>
      </c>
      <c r="AG274" s="70">
        <v>0</v>
      </c>
      <c r="AH274" s="70">
        <v>0</v>
      </c>
      <c r="AI274" s="76" t="s">
        <v>74</v>
      </c>
      <c r="AJ274" s="67">
        <v>0</v>
      </c>
      <c r="AK274" s="76" t="s">
        <v>74</v>
      </c>
      <c r="AL274" s="76" t="s">
        <v>74</v>
      </c>
      <c r="AM274" s="71">
        <f t="shared" si="22"/>
        <v>0</v>
      </c>
      <c r="AN274" s="71">
        <f>+K274+AC274-AH274</f>
        <v>7289830</v>
      </c>
      <c r="AO274" s="67" t="s">
        <v>66</v>
      </c>
      <c r="AP274" s="70">
        <v>7289830</v>
      </c>
      <c r="AQ274" s="67" t="s">
        <v>94</v>
      </c>
      <c r="AR274" s="70">
        <v>0</v>
      </c>
      <c r="AS274" s="249" t="s">
        <v>74</v>
      </c>
      <c r="AT274" s="70">
        <v>7289830</v>
      </c>
      <c r="AU274" s="82">
        <f t="shared" si="23"/>
        <v>0</v>
      </c>
      <c r="AV274" s="83">
        <f t="shared" si="24"/>
        <v>1</v>
      </c>
      <c r="AW274" s="79" t="s">
        <v>74</v>
      </c>
      <c r="AX274" s="67" t="s">
        <v>80</v>
      </c>
      <c r="AY274" s="88" t="s">
        <v>4668</v>
      </c>
      <c r="AZ274" s="68" t="s">
        <v>66</v>
      </c>
      <c r="BA274" s="68" t="s">
        <v>239</v>
      </c>
    </row>
    <row r="275" spans="2:53" x14ac:dyDescent="0.25">
      <c r="B275" s="68">
        <v>2024</v>
      </c>
      <c r="C275" s="68">
        <v>891780111</v>
      </c>
      <c r="D275" s="69" t="s">
        <v>64</v>
      </c>
      <c r="E275" s="70" t="s">
        <v>4667</v>
      </c>
      <c r="F275" s="70" t="s">
        <v>4666</v>
      </c>
      <c r="G275" s="67">
        <v>0</v>
      </c>
      <c r="H275" s="67" t="s">
        <v>72</v>
      </c>
      <c r="I275" s="68" t="s">
        <v>723</v>
      </c>
      <c r="J275" s="88" t="s">
        <v>4665</v>
      </c>
      <c r="K275" s="70">
        <v>21241500</v>
      </c>
      <c r="L275" s="68" t="s">
        <v>67</v>
      </c>
      <c r="M275" s="88" t="s">
        <v>4664</v>
      </c>
      <c r="N275" s="73" t="s">
        <v>4663</v>
      </c>
      <c r="O275" s="75">
        <v>955</v>
      </c>
      <c r="P275" s="78">
        <v>45398</v>
      </c>
      <c r="Q275" s="70">
        <v>21241500</v>
      </c>
      <c r="R275" s="78">
        <v>45406</v>
      </c>
      <c r="S275" s="70">
        <v>21241500</v>
      </c>
      <c r="T275" s="67" t="s">
        <v>66</v>
      </c>
      <c r="U275" s="75">
        <v>85465146</v>
      </c>
      <c r="V275" s="88" t="s">
        <v>4340</v>
      </c>
      <c r="W275" s="250">
        <v>45406</v>
      </c>
      <c r="X275" s="250">
        <v>45406</v>
      </c>
      <c r="Y275" s="250" t="s">
        <v>74</v>
      </c>
      <c r="Z275" s="250">
        <v>45420</v>
      </c>
      <c r="AA275" s="71">
        <f t="shared" si="20"/>
        <v>14</v>
      </c>
      <c r="AB275" s="70">
        <v>0</v>
      </c>
      <c r="AC275" s="70">
        <v>0</v>
      </c>
      <c r="AD275" s="70">
        <v>0</v>
      </c>
      <c r="AE275" s="76" t="s">
        <v>74</v>
      </c>
      <c r="AF275" s="71">
        <f t="shared" si="21"/>
        <v>0</v>
      </c>
      <c r="AG275" s="70">
        <v>0</v>
      </c>
      <c r="AH275" s="70">
        <v>0</v>
      </c>
      <c r="AI275" s="76" t="s">
        <v>74</v>
      </c>
      <c r="AJ275" s="67">
        <v>0</v>
      </c>
      <c r="AK275" s="76" t="s">
        <v>74</v>
      </c>
      <c r="AL275" s="76" t="s">
        <v>74</v>
      </c>
      <c r="AM275" s="71">
        <f t="shared" si="22"/>
        <v>0</v>
      </c>
      <c r="AN275" s="71">
        <f>+K275+AC275-AH275</f>
        <v>21241500</v>
      </c>
      <c r="AO275" s="67" t="s">
        <v>66</v>
      </c>
      <c r="AP275" s="70">
        <v>21241500</v>
      </c>
      <c r="AQ275" s="67" t="s">
        <v>94</v>
      </c>
      <c r="AR275" s="70">
        <v>0</v>
      </c>
      <c r="AS275" s="249" t="s">
        <v>74</v>
      </c>
      <c r="AT275" s="70">
        <v>21241500</v>
      </c>
      <c r="AU275" s="82">
        <f t="shared" si="23"/>
        <v>0</v>
      </c>
      <c r="AV275" s="83">
        <f t="shared" si="24"/>
        <v>1</v>
      </c>
      <c r="AW275" s="79" t="s">
        <v>74</v>
      </c>
      <c r="AX275" s="67" t="s">
        <v>95</v>
      </c>
      <c r="AY275" s="88" t="s">
        <v>4662</v>
      </c>
      <c r="AZ275" s="68" t="s">
        <v>66</v>
      </c>
      <c r="BA275" s="68" t="s">
        <v>239</v>
      </c>
    </row>
    <row r="276" spans="2:53" x14ac:dyDescent="0.25">
      <c r="B276" s="68">
        <v>2024</v>
      </c>
      <c r="C276" s="68">
        <v>891780111</v>
      </c>
      <c r="D276" s="69" t="s">
        <v>64</v>
      </c>
      <c r="E276" s="70" t="s">
        <v>4661</v>
      </c>
      <c r="F276" s="70" t="s">
        <v>4660</v>
      </c>
      <c r="G276" s="67">
        <v>0</v>
      </c>
      <c r="H276" s="67" t="s">
        <v>72</v>
      </c>
      <c r="I276" s="68" t="s">
        <v>65</v>
      </c>
      <c r="J276" s="88" t="s">
        <v>4659</v>
      </c>
      <c r="K276" s="70">
        <v>14489072</v>
      </c>
      <c r="L276" s="68" t="s">
        <v>67</v>
      </c>
      <c r="M276" s="88" t="s">
        <v>4658</v>
      </c>
      <c r="N276" s="73" t="s">
        <v>4657</v>
      </c>
      <c r="O276" s="75">
        <v>905</v>
      </c>
      <c r="P276" s="78">
        <v>45392</v>
      </c>
      <c r="Q276" s="70">
        <v>14498072</v>
      </c>
      <c r="R276" s="78">
        <v>45407</v>
      </c>
      <c r="S276" s="70">
        <v>14498072</v>
      </c>
      <c r="T276" s="67" t="s">
        <v>66</v>
      </c>
      <c r="U276" s="75">
        <v>85467461</v>
      </c>
      <c r="V276" s="88" t="s">
        <v>4379</v>
      </c>
      <c r="W276" s="250">
        <v>45407</v>
      </c>
      <c r="X276" s="250">
        <v>45407</v>
      </c>
      <c r="Y276" s="250" t="s">
        <v>74</v>
      </c>
      <c r="Z276" s="250">
        <v>45454</v>
      </c>
      <c r="AA276" s="71">
        <f t="shared" si="20"/>
        <v>47</v>
      </c>
      <c r="AB276" s="70">
        <v>0</v>
      </c>
      <c r="AC276" s="70">
        <v>0</v>
      </c>
      <c r="AD276" s="70">
        <v>0</v>
      </c>
      <c r="AE276" s="76" t="s">
        <v>74</v>
      </c>
      <c r="AF276" s="71">
        <f t="shared" si="21"/>
        <v>0</v>
      </c>
      <c r="AG276" s="70">
        <v>0</v>
      </c>
      <c r="AH276" s="70">
        <v>0</v>
      </c>
      <c r="AI276" s="76" t="s">
        <v>74</v>
      </c>
      <c r="AJ276" s="67">
        <v>0</v>
      </c>
      <c r="AK276" s="76" t="s">
        <v>74</v>
      </c>
      <c r="AL276" s="76" t="s">
        <v>74</v>
      </c>
      <c r="AM276" s="71">
        <f t="shared" si="22"/>
        <v>0</v>
      </c>
      <c r="AN276" s="71">
        <f>+K276+AC276-AH276</f>
        <v>14489072</v>
      </c>
      <c r="AO276" s="67" t="s">
        <v>66</v>
      </c>
      <c r="AP276" s="70">
        <v>14498072</v>
      </c>
      <c r="AQ276" s="67" t="s">
        <v>94</v>
      </c>
      <c r="AR276" s="70">
        <v>0</v>
      </c>
      <c r="AS276" s="249" t="s">
        <v>74</v>
      </c>
      <c r="AT276" s="70">
        <v>14489072</v>
      </c>
      <c r="AU276" s="82">
        <f t="shared" si="23"/>
        <v>0</v>
      </c>
      <c r="AV276" s="83">
        <f t="shared" si="24"/>
        <v>1</v>
      </c>
      <c r="AW276" s="79" t="s">
        <v>74</v>
      </c>
      <c r="AX276" s="67" t="s">
        <v>95</v>
      </c>
      <c r="AY276" s="252" t="s">
        <v>4656</v>
      </c>
      <c r="AZ276" s="68" t="s">
        <v>66</v>
      </c>
      <c r="BA276" s="68" t="s">
        <v>239</v>
      </c>
    </row>
    <row r="277" spans="2:53" x14ac:dyDescent="0.25">
      <c r="B277" s="68">
        <v>2024</v>
      </c>
      <c r="C277" s="68">
        <v>891780111</v>
      </c>
      <c r="D277" s="69" t="s">
        <v>64</v>
      </c>
      <c r="E277" s="70" t="s">
        <v>4655</v>
      </c>
      <c r="F277" s="70" t="s">
        <v>4654</v>
      </c>
      <c r="G277" s="67">
        <v>0</v>
      </c>
      <c r="H277" s="67" t="s">
        <v>72</v>
      </c>
      <c r="I277" s="68" t="s">
        <v>723</v>
      </c>
      <c r="J277" s="88" t="s">
        <v>4653</v>
      </c>
      <c r="K277" s="70">
        <v>90166253</v>
      </c>
      <c r="L277" s="68" t="s">
        <v>67</v>
      </c>
      <c r="M277" s="88" t="s">
        <v>4405</v>
      </c>
      <c r="N277" s="73" t="s">
        <v>4404</v>
      </c>
      <c r="O277" s="75">
        <v>1010</v>
      </c>
      <c r="P277" s="78">
        <v>45405</v>
      </c>
      <c r="Q277" s="70">
        <v>90166253</v>
      </c>
      <c r="R277" s="78">
        <v>45408</v>
      </c>
      <c r="S277" s="70">
        <v>90166253</v>
      </c>
      <c r="T277" s="67" t="s">
        <v>66</v>
      </c>
      <c r="U277" s="75">
        <v>36665858</v>
      </c>
      <c r="V277" s="88" t="s">
        <v>4422</v>
      </c>
      <c r="W277" s="250">
        <v>45408</v>
      </c>
      <c r="X277" s="250">
        <v>45408</v>
      </c>
      <c r="Y277" s="250">
        <v>45408</v>
      </c>
      <c r="Z277" s="250">
        <v>45422</v>
      </c>
      <c r="AA277" s="71">
        <f t="shared" si="20"/>
        <v>14</v>
      </c>
      <c r="AB277" s="70">
        <v>0</v>
      </c>
      <c r="AC277" s="70">
        <v>0</v>
      </c>
      <c r="AD277" s="70">
        <v>0</v>
      </c>
      <c r="AE277" s="76" t="s">
        <v>74</v>
      </c>
      <c r="AF277" s="71">
        <f t="shared" si="21"/>
        <v>0</v>
      </c>
      <c r="AG277" s="70">
        <v>0</v>
      </c>
      <c r="AH277" s="70">
        <v>0</v>
      </c>
      <c r="AI277" s="76" t="s">
        <v>74</v>
      </c>
      <c r="AJ277" s="67">
        <v>0</v>
      </c>
      <c r="AK277" s="76" t="s">
        <v>74</v>
      </c>
      <c r="AL277" s="76" t="s">
        <v>74</v>
      </c>
      <c r="AM277" s="71">
        <f t="shared" si="22"/>
        <v>0</v>
      </c>
      <c r="AN277" s="71">
        <f>+K277+AC277-AH277</f>
        <v>90166253</v>
      </c>
      <c r="AO277" s="67" t="s">
        <v>66</v>
      </c>
      <c r="AP277" s="70">
        <v>90166253</v>
      </c>
      <c r="AQ277" s="67" t="s">
        <v>94</v>
      </c>
      <c r="AR277" s="70">
        <v>0</v>
      </c>
      <c r="AS277" s="249" t="s">
        <v>74</v>
      </c>
      <c r="AT277" s="70">
        <v>90166253</v>
      </c>
      <c r="AU277" s="82">
        <f t="shared" si="23"/>
        <v>0</v>
      </c>
      <c r="AV277" s="83">
        <f t="shared" si="24"/>
        <v>1</v>
      </c>
      <c r="AW277" s="79" t="s">
        <v>74</v>
      </c>
      <c r="AX277" s="67" t="s">
        <v>95</v>
      </c>
      <c r="AY277" s="88" t="s">
        <v>4652</v>
      </c>
      <c r="AZ277" s="68" t="s">
        <v>66</v>
      </c>
      <c r="BA277" s="68" t="s">
        <v>239</v>
      </c>
    </row>
    <row r="278" spans="2:53" x14ac:dyDescent="0.25">
      <c r="B278" s="68">
        <v>2024</v>
      </c>
      <c r="C278" s="68">
        <v>891780111</v>
      </c>
      <c r="D278" s="69" t="s">
        <v>64</v>
      </c>
      <c r="E278" s="70" t="s">
        <v>4651</v>
      </c>
      <c r="F278" s="70" t="s">
        <v>4650</v>
      </c>
      <c r="G278" s="67">
        <v>0</v>
      </c>
      <c r="H278" s="67" t="s">
        <v>72</v>
      </c>
      <c r="I278" s="68" t="s">
        <v>65</v>
      </c>
      <c r="J278" s="88" t="s">
        <v>4649</v>
      </c>
      <c r="K278" s="70">
        <v>51309366</v>
      </c>
      <c r="L278" s="68" t="s">
        <v>67</v>
      </c>
      <c r="M278" s="88" t="s">
        <v>4648</v>
      </c>
      <c r="N278" s="73" t="s">
        <v>4647</v>
      </c>
      <c r="O278" s="75">
        <v>985</v>
      </c>
      <c r="P278" s="78">
        <v>45400</v>
      </c>
      <c r="Q278" s="70">
        <v>51366356</v>
      </c>
      <c r="R278" s="78">
        <v>45414</v>
      </c>
      <c r="S278" s="70">
        <v>51309366</v>
      </c>
      <c r="T278" s="67" t="s">
        <v>66</v>
      </c>
      <c r="U278" s="75">
        <v>85467461</v>
      </c>
      <c r="V278" s="88" t="s">
        <v>4379</v>
      </c>
      <c r="W278" s="250">
        <v>45414</v>
      </c>
      <c r="X278" s="250">
        <v>45422</v>
      </c>
      <c r="Y278" s="250">
        <v>45422</v>
      </c>
      <c r="Z278" s="250">
        <v>45490</v>
      </c>
      <c r="AA278" s="71">
        <f t="shared" si="20"/>
        <v>68</v>
      </c>
      <c r="AB278" s="70">
        <v>0</v>
      </c>
      <c r="AC278" s="70">
        <v>0</v>
      </c>
      <c r="AD278" s="70">
        <v>0</v>
      </c>
      <c r="AE278" s="76" t="s">
        <v>74</v>
      </c>
      <c r="AF278" s="71">
        <f t="shared" si="21"/>
        <v>0</v>
      </c>
      <c r="AG278" s="70">
        <v>0</v>
      </c>
      <c r="AH278" s="70">
        <v>0</v>
      </c>
      <c r="AI278" s="76" t="s">
        <v>74</v>
      </c>
      <c r="AJ278" s="67">
        <v>0</v>
      </c>
      <c r="AK278" s="76" t="s">
        <v>74</v>
      </c>
      <c r="AL278" s="76" t="s">
        <v>74</v>
      </c>
      <c r="AM278" s="71">
        <f t="shared" si="22"/>
        <v>0</v>
      </c>
      <c r="AN278" s="71">
        <f>+K278+AC278-AH278</f>
        <v>51309366</v>
      </c>
      <c r="AO278" s="67" t="s">
        <v>66</v>
      </c>
      <c r="AP278" s="70">
        <v>51309366</v>
      </c>
      <c r="AQ278" s="67" t="s">
        <v>94</v>
      </c>
      <c r="AR278" s="70">
        <v>0</v>
      </c>
      <c r="AS278" s="249" t="s">
        <v>74</v>
      </c>
      <c r="AT278" s="70">
        <v>0</v>
      </c>
      <c r="AU278" s="82">
        <f t="shared" si="23"/>
        <v>51309366</v>
      </c>
      <c r="AV278" s="83">
        <f t="shared" si="24"/>
        <v>0</v>
      </c>
      <c r="AW278" s="79" t="s">
        <v>74</v>
      </c>
      <c r="AX278" s="67" t="s">
        <v>95</v>
      </c>
      <c r="AY278" s="88" t="s">
        <v>4646</v>
      </c>
      <c r="AZ278" s="68" t="s">
        <v>66</v>
      </c>
      <c r="BA278" s="68" t="s">
        <v>239</v>
      </c>
    </row>
    <row r="279" spans="2:53" x14ac:dyDescent="0.25">
      <c r="B279" s="68">
        <v>2024</v>
      </c>
      <c r="C279" s="68">
        <v>891780111</v>
      </c>
      <c r="D279" s="69" t="s">
        <v>64</v>
      </c>
      <c r="E279" s="70" t="s">
        <v>4645</v>
      </c>
      <c r="F279" s="70" t="s">
        <v>4644</v>
      </c>
      <c r="G279" s="67">
        <v>0</v>
      </c>
      <c r="H279" s="67" t="s">
        <v>72</v>
      </c>
      <c r="I279" s="68" t="s">
        <v>65</v>
      </c>
      <c r="J279" s="88" t="s">
        <v>4643</v>
      </c>
      <c r="K279" s="70">
        <v>10210200</v>
      </c>
      <c r="L279" s="68" t="s">
        <v>67</v>
      </c>
      <c r="M279" s="88" t="s">
        <v>4642</v>
      </c>
      <c r="N279" s="73" t="s">
        <v>4641</v>
      </c>
      <c r="O279" s="75">
        <v>865</v>
      </c>
      <c r="P279" s="78">
        <v>45390</v>
      </c>
      <c r="Q279" s="70">
        <v>10210200</v>
      </c>
      <c r="R279" s="78">
        <v>45414</v>
      </c>
      <c r="S279" s="70">
        <v>10210200</v>
      </c>
      <c r="T279" s="67" t="s">
        <v>66</v>
      </c>
      <c r="U279" s="75">
        <v>85467461</v>
      </c>
      <c r="V279" s="88" t="s">
        <v>4379</v>
      </c>
      <c r="W279" s="250">
        <v>45414</v>
      </c>
      <c r="X279" s="250">
        <v>45414</v>
      </c>
      <c r="Y279" s="250" t="s">
        <v>74</v>
      </c>
      <c r="Z279" s="250">
        <v>45435</v>
      </c>
      <c r="AA279" s="71">
        <f t="shared" si="20"/>
        <v>21</v>
      </c>
      <c r="AB279" s="70">
        <v>0</v>
      </c>
      <c r="AC279" s="70">
        <v>0</v>
      </c>
      <c r="AD279" s="70">
        <v>0</v>
      </c>
      <c r="AE279" s="76" t="s">
        <v>74</v>
      </c>
      <c r="AF279" s="71">
        <f t="shared" si="21"/>
        <v>0</v>
      </c>
      <c r="AG279" s="70">
        <v>0</v>
      </c>
      <c r="AH279" s="70">
        <v>0</v>
      </c>
      <c r="AI279" s="76" t="s">
        <v>74</v>
      </c>
      <c r="AJ279" s="67">
        <v>0</v>
      </c>
      <c r="AK279" s="76" t="s">
        <v>74</v>
      </c>
      <c r="AL279" s="76" t="s">
        <v>74</v>
      </c>
      <c r="AM279" s="71">
        <f t="shared" si="22"/>
        <v>0</v>
      </c>
      <c r="AN279" s="71">
        <f>+K279+AC279-AH279</f>
        <v>10210200</v>
      </c>
      <c r="AO279" s="67" t="s">
        <v>66</v>
      </c>
      <c r="AP279" s="70">
        <v>10210200</v>
      </c>
      <c r="AQ279" s="67" t="s">
        <v>94</v>
      </c>
      <c r="AR279" s="70">
        <v>0</v>
      </c>
      <c r="AS279" s="249" t="s">
        <v>74</v>
      </c>
      <c r="AT279" s="70">
        <v>10210200</v>
      </c>
      <c r="AU279" s="82">
        <f t="shared" si="23"/>
        <v>0</v>
      </c>
      <c r="AV279" s="83">
        <f t="shared" si="24"/>
        <v>1</v>
      </c>
      <c r="AW279" s="79" t="s">
        <v>74</v>
      </c>
      <c r="AX279" s="67" t="s">
        <v>80</v>
      </c>
      <c r="AY279" s="88" t="s">
        <v>4640</v>
      </c>
      <c r="AZ279" s="68" t="s">
        <v>66</v>
      </c>
      <c r="BA279" s="68" t="s">
        <v>239</v>
      </c>
    </row>
    <row r="280" spans="2:53" x14ac:dyDescent="0.25">
      <c r="B280" s="68">
        <v>2024</v>
      </c>
      <c r="C280" s="68">
        <v>891780111</v>
      </c>
      <c r="D280" s="69" t="s">
        <v>64</v>
      </c>
      <c r="E280" s="70" t="s">
        <v>4639</v>
      </c>
      <c r="F280" s="70" t="s">
        <v>4638</v>
      </c>
      <c r="G280" s="67">
        <v>0</v>
      </c>
      <c r="H280" s="67" t="s">
        <v>72</v>
      </c>
      <c r="I280" s="68" t="s">
        <v>723</v>
      </c>
      <c r="J280" s="88" t="s">
        <v>4637</v>
      </c>
      <c r="K280" s="70">
        <v>19020960</v>
      </c>
      <c r="L280" s="68" t="s">
        <v>67</v>
      </c>
      <c r="M280" s="88" t="s">
        <v>4411</v>
      </c>
      <c r="N280" s="73" t="s">
        <v>4410</v>
      </c>
      <c r="O280" s="75">
        <v>995</v>
      </c>
      <c r="P280" s="78">
        <v>45404</v>
      </c>
      <c r="Q280" s="70">
        <v>19020960</v>
      </c>
      <c r="R280" s="78">
        <v>45415</v>
      </c>
      <c r="S280" s="70">
        <v>19020960</v>
      </c>
      <c r="T280" s="67" t="s">
        <v>66</v>
      </c>
      <c r="U280" s="75">
        <v>85465146</v>
      </c>
      <c r="V280" s="88" t="s">
        <v>4340</v>
      </c>
      <c r="W280" s="250">
        <v>45415</v>
      </c>
      <c r="X280" s="250">
        <v>45415</v>
      </c>
      <c r="Y280" s="250" t="s">
        <v>74</v>
      </c>
      <c r="Z280" s="250">
        <v>45429</v>
      </c>
      <c r="AA280" s="71">
        <f t="shared" si="20"/>
        <v>14</v>
      </c>
      <c r="AB280" s="70">
        <v>0</v>
      </c>
      <c r="AC280" s="70">
        <v>0</v>
      </c>
      <c r="AD280" s="70">
        <v>0</v>
      </c>
      <c r="AE280" s="76" t="s">
        <v>74</v>
      </c>
      <c r="AF280" s="71">
        <f t="shared" si="21"/>
        <v>0</v>
      </c>
      <c r="AG280" s="70">
        <v>0</v>
      </c>
      <c r="AH280" s="70">
        <v>0</v>
      </c>
      <c r="AI280" s="76" t="s">
        <v>74</v>
      </c>
      <c r="AJ280" s="67">
        <v>0</v>
      </c>
      <c r="AK280" s="76" t="s">
        <v>74</v>
      </c>
      <c r="AL280" s="76" t="s">
        <v>74</v>
      </c>
      <c r="AM280" s="71">
        <f t="shared" si="22"/>
        <v>0</v>
      </c>
      <c r="AN280" s="71">
        <f>+K280+AC280-AH280</f>
        <v>19020960</v>
      </c>
      <c r="AO280" s="67" t="s">
        <v>66</v>
      </c>
      <c r="AP280" s="70">
        <v>19020960</v>
      </c>
      <c r="AQ280" s="67" t="s">
        <v>94</v>
      </c>
      <c r="AR280" s="70">
        <v>0</v>
      </c>
      <c r="AS280" s="249" t="s">
        <v>74</v>
      </c>
      <c r="AT280" s="70">
        <v>19020960</v>
      </c>
      <c r="AU280" s="82">
        <f t="shared" si="23"/>
        <v>0</v>
      </c>
      <c r="AV280" s="83">
        <f t="shared" si="24"/>
        <v>1</v>
      </c>
      <c r="AW280" s="79" t="s">
        <v>74</v>
      </c>
      <c r="AX280" s="67" t="s">
        <v>80</v>
      </c>
      <c r="AY280" s="88" t="s">
        <v>4636</v>
      </c>
      <c r="AZ280" s="68" t="s">
        <v>66</v>
      </c>
      <c r="BA280" s="68" t="s">
        <v>239</v>
      </c>
    </row>
    <row r="281" spans="2:53" x14ac:dyDescent="0.25">
      <c r="B281" s="68">
        <v>2024</v>
      </c>
      <c r="C281" s="68">
        <v>891780111</v>
      </c>
      <c r="D281" s="69" t="s">
        <v>64</v>
      </c>
      <c r="E281" s="70" t="s">
        <v>4635</v>
      </c>
      <c r="F281" s="70" t="s">
        <v>4634</v>
      </c>
      <c r="G281" s="67">
        <v>0</v>
      </c>
      <c r="H281" s="67" t="s">
        <v>72</v>
      </c>
      <c r="I281" s="68" t="s">
        <v>723</v>
      </c>
      <c r="J281" s="88" t="s">
        <v>4633</v>
      </c>
      <c r="K281" s="70">
        <v>10904922</v>
      </c>
      <c r="L281" s="68" t="s">
        <v>67</v>
      </c>
      <c r="M281" s="88" t="s">
        <v>1650</v>
      </c>
      <c r="N281" s="73" t="s">
        <v>4425</v>
      </c>
      <c r="O281" s="75">
        <v>1074</v>
      </c>
      <c r="P281" s="78">
        <v>45411</v>
      </c>
      <c r="Q281" s="70">
        <v>10904922</v>
      </c>
      <c r="R281" s="78">
        <v>45415</v>
      </c>
      <c r="S281" s="70">
        <v>10904922</v>
      </c>
      <c r="T281" s="67" t="s">
        <v>66</v>
      </c>
      <c r="U281" s="75">
        <v>36665858</v>
      </c>
      <c r="V281" s="88" t="s">
        <v>4422</v>
      </c>
      <c r="W281" s="250">
        <v>45415</v>
      </c>
      <c r="X281" s="250">
        <v>45415</v>
      </c>
      <c r="Y281" s="250" t="s">
        <v>74</v>
      </c>
      <c r="Z281" s="250">
        <v>45436</v>
      </c>
      <c r="AA281" s="71">
        <f t="shared" si="20"/>
        <v>21</v>
      </c>
      <c r="AB281" s="70">
        <v>0</v>
      </c>
      <c r="AC281" s="70">
        <v>0</v>
      </c>
      <c r="AD281" s="70">
        <v>0</v>
      </c>
      <c r="AE281" s="76" t="s">
        <v>74</v>
      </c>
      <c r="AF281" s="71">
        <f t="shared" si="21"/>
        <v>0</v>
      </c>
      <c r="AG281" s="70">
        <v>0</v>
      </c>
      <c r="AH281" s="70">
        <v>0</v>
      </c>
      <c r="AI281" s="76" t="s">
        <v>74</v>
      </c>
      <c r="AJ281" s="67">
        <v>0</v>
      </c>
      <c r="AK281" s="76" t="s">
        <v>74</v>
      </c>
      <c r="AL281" s="76" t="s">
        <v>74</v>
      </c>
      <c r="AM281" s="71">
        <f t="shared" si="22"/>
        <v>0</v>
      </c>
      <c r="AN281" s="71">
        <f>+K281+AC281-AH281</f>
        <v>10904922</v>
      </c>
      <c r="AO281" s="67" t="s">
        <v>66</v>
      </c>
      <c r="AP281" s="70">
        <v>10904922</v>
      </c>
      <c r="AQ281" s="67" t="s">
        <v>94</v>
      </c>
      <c r="AR281" s="70">
        <v>0</v>
      </c>
      <c r="AS281" s="249" t="s">
        <v>74</v>
      </c>
      <c r="AT281" s="70">
        <v>0</v>
      </c>
      <c r="AU281" s="82">
        <f t="shared" si="23"/>
        <v>10904922</v>
      </c>
      <c r="AV281" s="83">
        <f t="shared" si="24"/>
        <v>0</v>
      </c>
      <c r="AW281" s="79" t="s">
        <v>74</v>
      </c>
      <c r="AX281" s="67" t="s">
        <v>80</v>
      </c>
      <c r="AY281" s="88" t="s">
        <v>4632</v>
      </c>
      <c r="AZ281" s="68" t="s">
        <v>66</v>
      </c>
      <c r="BA281" s="68" t="s">
        <v>239</v>
      </c>
    </row>
    <row r="282" spans="2:53" x14ac:dyDescent="0.25">
      <c r="B282" s="68">
        <v>2024</v>
      </c>
      <c r="C282" s="68">
        <v>891780111</v>
      </c>
      <c r="D282" s="69" t="s">
        <v>64</v>
      </c>
      <c r="E282" s="70" t="s">
        <v>4631</v>
      </c>
      <c r="F282" s="70" t="s">
        <v>4630</v>
      </c>
      <c r="G282" s="67">
        <v>0</v>
      </c>
      <c r="H282" s="67" t="s">
        <v>72</v>
      </c>
      <c r="I282" s="68" t="s">
        <v>723</v>
      </c>
      <c r="J282" s="88" t="s">
        <v>4629</v>
      </c>
      <c r="K282" s="70">
        <v>23372451</v>
      </c>
      <c r="L282" s="68" t="s">
        <v>67</v>
      </c>
      <c r="M282" s="88" t="s">
        <v>4628</v>
      </c>
      <c r="N282" s="73" t="s">
        <v>4627</v>
      </c>
      <c r="O282" s="75">
        <v>930</v>
      </c>
      <c r="P282" s="78">
        <v>45394</v>
      </c>
      <c r="Q282" s="70">
        <v>23372451</v>
      </c>
      <c r="R282" s="78">
        <v>45418</v>
      </c>
      <c r="S282" s="70">
        <v>23372451</v>
      </c>
      <c r="T282" s="67" t="s">
        <v>66</v>
      </c>
      <c r="U282" s="75">
        <v>15443332</v>
      </c>
      <c r="V282" s="88" t="s">
        <v>4286</v>
      </c>
      <c r="W282" s="250">
        <v>45418</v>
      </c>
      <c r="X282" s="250">
        <v>45418</v>
      </c>
      <c r="Y282" s="250" t="s">
        <v>74</v>
      </c>
      <c r="Z282" s="250">
        <v>45420</v>
      </c>
      <c r="AA282" s="71">
        <f t="shared" si="20"/>
        <v>2</v>
      </c>
      <c r="AB282" s="70">
        <v>0</v>
      </c>
      <c r="AC282" s="70">
        <v>0</v>
      </c>
      <c r="AD282" s="70">
        <v>0</v>
      </c>
      <c r="AE282" s="76" t="s">
        <v>74</v>
      </c>
      <c r="AF282" s="71">
        <f t="shared" si="21"/>
        <v>0</v>
      </c>
      <c r="AG282" s="70">
        <v>0</v>
      </c>
      <c r="AH282" s="70">
        <v>0</v>
      </c>
      <c r="AI282" s="76" t="s">
        <v>74</v>
      </c>
      <c r="AJ282" s="67">
        <v>0</v>
      </c>
      <c r="AK282" s="76" t="s">
        <v>74</v>
      </c>
      <c r="AL282" s="76" t="s">
        <v>74</v>
      </c>
      <c r="AM282" s="71">
        <f t="shared" si="22"/>
        <v>0</v>
      </c>
      <c r="AN282" s="71">
        <f>+K282+AC282-AH282</f>
        <v>23372451</v>
      </c>
      <c r="AO282" s="67" t="s">
        <v>66</v>
      </c>
      <c r="AP282" s="70">
        <v>23372451</v>
      </c>
      <c r="AQ282" s="67" t="s">
        <v>94</v>
      </c>
      <c r="AR282" s="70">
        <v>0</v>
      </c>
      <c r="AS282" s="249" t="s">
        <v>74</v>
      </c>
      <c r="AT282" s="70">
        <v>23372451</v>
      </c>
      <c r="AU282" s="82">
        <f t="shared" si="23"/>
        <v>0</v>
      </c>
      <c r="AV282" s="83">
        <f t="shared" si="24"/>
        <v>1</v>
      </c>
      <c r="AW282" s="79" t="s">
        <v>74</v>
      </c>
      <c r="AX282" s="67" t="s">
        <v>80</v>
      </c>
      <c r="AY282" s="88" t="s">
        <v>4626</v>
      </c>
      <c r="AZ282" s="68" t="s">
        <v>66</v>
      </c>
      <c r="BA282" s="68" t="s">
        <v>239</v>
      </c>
    </row>
    <row r="283" spans="2:53" x14ac:dyDescent="0.25">
      <c r="B283" s="68">
        <v>2024</v>
      </c>
      <c r="C283" s="68">
        <v>891780111</v>
      </c>
      <c r="D283" s="69" t="s">
        <v>64</v>
      </c>
      <c r="E283" s="70" t="s">
        <v>4625</v>
      </c>
      <c r="F283" s="70" t="s">
        <v>4624</v>
      </c>
      <c r="G283" s="67">
        <v>0</v>
      </c>
      <c r="H283" s="67" t="s">
        <v>72</v>
      </c>
      <c r="I283" s="68" t="s">
        <v>723</v>
      </c>
      <c r="J283" s="88" t="s">
        <v>4623</v>
      </c>
      <c r="K283" s="70">
        <v>13978930</v>
      </c>
      <c r="L283" s="68" t="s">
        <v>67</v>
      </c>
      <c r="M283" s="88" t="s">
        <v>4393</v>
      </c>
      <c r="N283" s="73" t="s">
        <v>4392</v>
      </c>
      <c r="O283" s="75">
        <v>1083</v>
      </c>
      <c r="P283" s="78">
        <v>45411</v>
      </c>
      <c r="Q283" s="70">
        <v>13978930</v>
      </c>
      <c r="R283" s="78">
        <v>45419</v>
      </c>
      <c r="S283" s="70">
        <v>13978930</v>
      </c>
      <c r="T283" s="67" t="s">
        <v>66</v>
      </c>
      <c r="U283" s="75">
        <v>85465146</v>
      </c>
      <c r="V283" s="88" t="s">
        <v>4340</v>
      </c>
      <c r="W283" s="250">
        <v>45419</v>
      </c>
      <c r="X283" s="250">
        <v>45419</v>
      </c>
      <c r="Y283" s="250" t="s">
        <v>74</v>
      </c>
      <c r="Z283" s="250">
        <v>45420</v>
      </c>
      <c r="AA283" s="71">
        <f t="shared" si="20"/>
        <v>1</v>
      </c>
      <c r="AB283" s="70">
        <v>0</v>
      </c>
      <c r="AC283" s="70">
        <v>0</v>
      </c>
      <c r="AD283" s="70">
        <v>0</v>
      </c>
      <c r="AE283" s="76" t="s">
        <v>74</v>
      </c>
      <c r="AF283" s="71">
        <f t="shared" si="21"/>
        <v>0</v>
      </c>
      <c r="AG283" s="70">
        <v>0</v>
      </c>
      <c r="AH283" s="70">
        <v>0</v>
      </c>
      <c r="AI283" s="76" t="s">
        <v>74</v>
      </c>
      <c r="AJ283" s="67">
        <v>0</v>
      </c>
      <c r="AK283" s="76" t="s">
        <v>74</v>
      </c>
      <c r="AL283" s="76" t="s">
        <v>74</v>
      </c>
      <c r="AM283" s="71">
        <f t="shared" si="22"/>
        <v>0</v>
      </c>
      <c r="AN283" s="71">
        <f>+K283+AC283-AH283</f>
        <v>13978930</v>
      </c>
      <c r="AO283" s="67" t="s">
        <v>66</v>
      </c>
      <c r="AP283" s="70">
        <v>13978930</v>
      </c>
      <c r="AQ283" s="67" t="s">
        <v>94</v>
      </c>
      <c r="AR283" s="70">
        <v>0</v>
      </c>
      <c r="AS283" s="249" t="s">
        <v>74</v>
      </c>
      <c r="AT283" s="70">
        <v>13978930</v>
      </c>
      <c r="AU283" s="82">
        <f t="shared" si="23"/>
        <v>0</v>
      </c>
      <c r="AV283" s="83">
        <f t="shared" si="24"/>
        <v>1</v>
      </c>
      <c r="AW283" s="79" t="s">
        <v>74</v>
      </c>
      <c r="AX283" s="67" t="s">
        <v>80</v>
      </c>
      <c r="AY283" s="88" t="s">
        <v>4622</v>
      </c>
      <c r="AZ283" s="68" t="s">
        <v>66</v>
      </c>
      <c r="BA283" s="68" t="s">
        <v>239</v>
      </c>
    </row>
    <row r="284" spans="2:53" x14ac:dyDescent="0.25">
      <c r="B284" s="68">
        <v>2024</v>
      </c>
      <c r="C284" s="68">
        <v>891780111</v>
      </c>
      <c r="D284" s="69" t="s">
        <v>64</v>
      </c>
      <c r="E284" s="70" t="s">
        <v>4621</v>
      </c>
      <c r="F284" s="70" t="s">
        <v>4620</v>
      </c>
      <c r="G284" s="67">
        <v>0</v>
      </c>
      <c r="H284" s="67" t="s">
        <v>72</v>
      </c>
      <c r="I284" s="68" t="s">
        <v>723</v>
      </c>
      <c r="J284" s="88" t="s">
        <v>4619</v>
      </c>
      <c r="K284" s="70">
        <v>25500000</v>
      </c>
      <c r="L284" s="68" t="s">
        <v>67</v>
      </c>
      <c r="M284" s="88" t="s">
        <v>4618</v>
      </c>
      <c r="N284" s="73" t="s">
        <v>4617</v>
      </c>
      <c r="O284" s="75">
        <v>996</v>
      </c>
      <c r="P284" s="78">
        <v>45404</v>
      </c>
      <c r="Q284" s="70">
        <v>25500000</v>
      </c>
      <c r="R284" s="78">
        <v>45421</v>
      </c>
      <c r="S284" s="70">
        <v>25500000</v>
      </c>
      <c r="T284" s="67" t="s">
        <v>66</v>
      </c>
      <c r="U284" s="75">
        <v>85459497</v>
      </c>
      <c r="V284" s="88" t="s">
        <v>4616</v>
      </c>
      <c r="W284" s="250">
        <v>45421</v>
      </c>
      <c r="X284" s="250">
        <v>45421</v>
      </c>
      <c r="Y284" s="250" t="s">
        <v>74</v>
      </c>
      <c r="Z284" s="250">
        <v>45430</v>
      </c>
      <c r="AA284" s="71">
        <f t="shared" si="20"/>
        <v>9</v>
      </c>
      <c r="AB284" s="70">
        <v>0</v>
      </c>
      <c r="AC284" s="70">
        <v>0</v>
      </c>
      <c r="AD284" s="70">
        <v>0</v>
      </c>
      <c r="AE284" s="76" t="s">
        <v>74</v>
      </c>
      <c r="AF284" s="71">
        <f t="shared" si="21"/>
        <v>0</v>
      </c>
      <c r="AG284" s="70">
        <v>0</v>
      </c>
      <c r="AH284" s="70">
        <v>0</v>
      </c>
      <c r="AI284" s="76" t="s">
        <v>74</v>
      </c>
      <c r="AJ284" s="67">
        <v>0</v>
      </c>
      <c r="AK284" s="76" t="s">
        <v>74</v>
      </c>
      <c r="AL284" s="76" t="s">
        <v>74</v>
      </c>
      <c r="AM284" s="71">
        <f t="shared" si="22"/>
        <v>0</v>
      </c>
      <c r="AN284" s="71">
        <f>+K284+AC284-AH284</f>
        <v>25500000</v>
      </c>
      <c r="AO284" s="67" t="s">
        <v>66</v>
      </c>
      <c r="AP284" s="70">
        <v>25500000</v>
      </c>
      <c r="AQ284" s="67" t="s">
        <v>94</v>
      </c>
      <c r="AR284" s="70">
        <v>0</v>
      </c>
      <c r="AS284" s="249" t="s">
        <v>74</v>
      </c>
      <c r="AT284" s="70">
        <v>25500000</v>
      </c>
      <c r="AU284" s="82">
        <f t="shared" si="23"/>
        <v>0</v>
      </c>
      <c r="AV284" s="83">
        <f t="shared" si="24"/>
        <v>1</v>
      </c>
      <c r="AW284" s="79" t="s">
        <v>74</v>
      </c>
      <c r="AX284" s="67" t="s">
        <v>80</v>
      </c>
      <c r="AY284" s="88" t="s">
        <v>4615</v>
      </c>
      <c r="AZ284" s="68" t="s">
        <v>66</v>
      </c>
      <c r="BA284" s="68" t="s">
        <v>239</v>
      </c>
    </row>
    <row r="285" spans="2:53" x14ac:dyDescent="0.25">
      <c r="B285" s="68">
        <v>2024</v>
      </c>
      <c r="C285" s="68">
        <v>891780111</v>
      </c>
      <c r="D285" s="69" t="s">
        <v>64</v>
      </c>
      <c r="E285" s="70" t="s">
        <v>4614</v>
      </c>
      <c r="F285" s="70" t="s">
        <v>4613</v>
      </c>
      <c r="G285" s="67">
        <v>0</v>
      </c>
      <c r="H285" s="67" t="s">
        <v>72</v>
      </c>
      <c r="I285" s="68" t="s">
        <v>65</v>
      </c>
      <c r="J285" s="88" t="s">
        <v>4612</v>
      </c>
      <c r="K285" s="70">
        <v>35438600</v>
      </c>
      <c r="L285" s="68" t="s">
        <v>67</v>
      </c>
      <c r="M285" s="88" t="s">
        <v>4349</v>
      </c>
      <c r="N285" s="73" t="s">
        <v>4348</v>
      </c>
      <c r="O285" s="75">
        <v>876</v>
      </c>
      <c r="P285" s="78">
        <v>45391</v>
      </c>
      <c r="Q285" s="70">
        <v>35438600</v>
      </c>
      <c r="R285" s="78">
        <v>45427</v>
      </c>
      <c r="S285" s="70">
        <v>35438600</v>
      </c>
      <c r="T285" s="67" t="s">
        <v>66</v>
      </c>
      <c r="U285" s="75">
        <v>85450705</v>
      </c>
      <c r="V285" s="88" t="s">
        <v>4347</v>
      </c>
      <c r="W285" s="250">
        <v>45427</v>
      </c>
      <c r="X285" s="250">
        <v>45427</v>
      </c>
      <c r="Y285" s="250" t="s">
        <v>74</v>
      </c>
      <c r="Z285" s="250">
        <v>45442</v>
      </c>
      <c r="AA285" s="71">
        <f t="shared" si="20"/>
        <v>15</v>
      </c>
      <c r="AB285" s="70">
        <v>0</v>
      </c>
      <c r="AC285" s="70">
        <v>0</v>
      </c>
      <c r="AD285" s="70">
        <v>0</v>
      </c>
      <c r="AE285" s="76" t="s">
        <v>74</v>
      </c>
      <c r="AF285" s="71">
        <f t="shared" si="21"/>
        <v>0</v>
      </c>
      <c r="AG285" s="70">
        <v>0</v>
      </c>
      <c r="AH285" s="70">
        <v>0</v>
      </c>
      <c r="AI285" s="76" t="s">
        <v>74</v>
      </c>
      <c r="AJ285" s="67">
        <v>0</v>
      </c>
      <c r="AK285" s="76" t="s">
        <v>74</v>
      </c>
      <c r="AL285" s="76" t="s">
        <v>74</v>
      </c>
      <c r="AM285" s="71">
        <f t="shared" si="22"/>
        <v>0</v>
      </c>
      <c r="AN285" s="71">
        <f>+K285+AC285-AH285</f>
        <v>35438600</v>
      </c>
      <c r="AO285" s="67" t="s">
        <v>66</v>
      </c>
      <c r="AP285" s="70">
        <v>35438600</v>
      </c>
      <c r="AQ285" s="67" t="s">
        <v>94</v>
      </c>
      <c r="AR285" s="70">
        <v>0</v>
      </c>
      <c r="AS285" s="249" t="s">
        <v>74</v>
      </c>
      <c r="AT285" s="70">
        <v>35438600</v>
      </c>
      <c r="AU285" s="82">
        <f t="shared" si="23"/>
        <v>0</v>
      </c>
      <c r="AV285" s="83">
        <f t="shared" si="24"/>
        <v>1</v>
      </c>
      <c r="AW285" s="79" t="s">
        <v>74</v>
      </c>
      <c r="AX285" s="67" t="s">
        <v>80</v>
      </c>
      <c r="AY285" s="88" t="s">
        <v>4611</v>
      </c>
      <c r="AZ285" s="68" t="s">
        <v>66</v>
      </c>
      <c r="BA285" s="68" t="s">
        <v>239</v>
      </c>
    </row>
    <row r="286" spans="2:53" x14ac:dyDescent="0.25">
      <c r="B286" s="68">
        <v>2024</v>
      </c>
      <c r="C286" s="68">
        <v>891780111</v>
      </c>
      <c r="D286" s="69" t="s">
        <v>64</v>
      </c>
      <c r="E286" s="70" t="s">
        <v>4610</v>
      </c>
      <c r="F286" s="70" t="s">
        <v>4609</v>
      </c>
      <c r="G286" s="67">
        <v>0</v>
      </c>
      <c r="H286" s="67" t="s">
        <v>72</v>
      </c>
      <c r="I286" s="68" t="s">
        <v>723</v>
      </c>
      <c r="J286" s="88" t="s">
        <v>4608</v>
      </c>
      <c r="K286" s="70">
        <v>109602519</v>
      </c>
      <c r="L286" s="68" t="s">
        <v>67</v>
      </c>
      <c r="M286" s="88" t="s">
        <v>4393</v>
      </c>
      <c r="N286" s="73" t="s">
        <v>4392</v>
      </c>
      <c r="O286" s="75">
        <v>1107</v>
      </c>
      <c r="P286" s="78">
        <v>45415</v>
      </c>
      <c r="Q286" s="70">
        <v>109602519</v>
      </c>
      <c r="R286" s="78">
        <v>45428</v>
      </c>
      <c r="S286" s="70">
        <v>109602519</v>
      </c>
      <c r="T286" s="67" t="s">
        <v>66</v>
      </c>
      <c r="U286" s="75">
        <v>85467461</v>
      </c>
      <c r="V286" s="88" t="s">
        <v>4379</v>
      </c>
      <c r="W286" s="250">
        <v>45428</v>
      </c>
      <c r="X286" s="250">
        <v>45441</v>
      </c>
      <c r="Y286" s="250">
        <v>45429</v>
      </c>
      <c r="Z286" s="250">
        <v>45471</v>
      </c>
      <c r="AA286" s="71">
        <f t="shared" si="20"/>
        <v>42</v>
      </c>
      <c r="AB286" s="70">
        <v>0</v>
      </c>
      <c r="AC286" s="70">
        <v>0</v>
      </c>
      <c r="AD286" s="70">
        <v>0</v>
      </c>
      <c r="AE286" s="76" t="s">
        <v>74</v>
      </c>
      <c r="AF286" s="71">
        <f t="shared" si="21"/>
        <v>0</v>
      </c>
      <c r="AG286" s="70">
        <v>0</v>
      </c>
      <c r="AH286" s="70">
        <v>0</v>
      </c>
      <c r="AI286" s="76" t="s">
        <v>74</v>
      </c>
      <c r="AJ286" s="67">
        <v>0</v>
      </c>
      <c r="AK286" s="76" t="s">
        <v>74</v>
      </c>
      <c r="AL286" s="76" t="s">
        <v>74</v>
      </c>
      <c r="AM286" s="71">
        <f t="shared" si="22"/>
        <v>0</v>
      </c>
      <c r="AN286" s="71">
        <f>+K286+AC286-AH286</f>
        <v>109602519</v>
      </c>
      <c r="AO286" s="67" t="s">
        <v>66</v>
      </c>
      <c r="AP286" s="70">
        <v>109602519</v>
      </c>
      <c r="AQ286" s="67" t="s">
        <v>66</v>
      </c>
      <c r="AR286" s="70">
        <v>54801259.5</v>
      </c>
      <c r="AS286" s="249" t="s">
        <v>74</v>
      </c>
      <c r="AT286" s="70">
        <v>0</v>
      </c>
      <c r="AU286" s="82">
        <f t="shared" si="23"/>
        <v>109602519</v>
      </c>
      <c r="AV286" s="83">
        <f t="shared" si="24"/>
        <v>0</v>
      </c>
      <c r="AW286" s="79" t="s">
        <v>74</v>
      </c>
      <c r="AX286" s="67" t="s">
        <v>95</v>
      </c>
      <c r="AY286" s="88" t="s">
        <v>4607</v>
      </c>
      <c r="AZ286" s="68" t="s">
        <v>66</v>
      </c>
      <c r="BA286" s="68" t="s">
        <v>239</v>
      </c>
    </row>
    <row r="287" spans="2:53" x14ac:dyDescent="0.25">
      <c r="B287" s="68">
        <v>2024</v>
      </c>
      <c r="C287" s="68">
        <v>891780111</v>
      </c>
      <c r="D287" s="69" t="s">
        <v>64</v>
      </c>
      <c r="E287" s="70" t="s">
        <v>4606</v>
      </c>
      <c r="F287" s="70" t="s">
        <v>4605</v>
      </c>
      <c r="G287" s="67">
        <v>0</v>
      </c>
      <c r="H287" s="67" t="s">
        <v>72</v>
      </c>
      <c r="I287" s="68" t="s">
        <v>723</v>
      </c>
      <c r="J287" s="88" t="s">
        <v>4604</v>
      </c>
      <c r="K287" s="70">
        <v>4879000</v>
      </c>
      <c r="L287" s="68" t="s">
        <v>67</v>
      </c>
      <c r="M287" s="88" t="s">
        <v>4603</v>
      </c>
      <c r="N287" s="73" t="s">
        <v>4602</v>
      </c>
      <c r="O287" s="75" t="s">
        <v>4601</v>
      </c>
      <c r="P287" s="78">
        <v>45345</v>
      </c>
      <c r="Q287" s="70">
        <v>240992673.43000001</v>
      </c>
      <c r="R287" s="78">
        <v>45429</v>
      </c>
      <c r="S287" s="70">
        <v>4879000</v>
      </c>
      <c r="T287" s="67" t="s">
        <v>66</v>
      </c>
      <c r="U287" s="75">
        <v>1082851808</v>
      </c>
      <c r="V287" s="88" t="s">
        <v>1562</v>
      </c>
      <c r="W287" s="250">
        <v>45429</v>
      </c>
      <c r="X287" s="250">
        <v>45429</v>
      </c>
      <c r="Y287" s="250" t="s">
        <v>74</v>
      </c>
      <c r="Z287" s="250">
        <v>45468</v>
      </c>
      <c r="AA287" s="71">
        <f t="shared" si="20"/>
        <v>39</v>
      </c>
      <c r="AB287" s="70">
        <v>0</v>
      </c>
      <c r="AC287" s="70">
        <v>0</v>
      </c>
      <c r="AD287" s="70">
        <v>0</v>
      </c>
      <c r="AE287" s="76" t="s">
        <v>74</v>
      </c>
      <c r="AF287" s="71">
        <f t="shared" si="21"/>
        <v>0</v>
      </c>
      <c r="AG287" s="70">
        <v>0</v>
      </c>
      <c r="AH287" s="70">
        <v>0</v>
      </c>
      <c r="AI287" s="76" t="s">
        <v>74</v>
      </c>
      <c r="AJ287" s="67">
        <v>0</v>
      </c>
      <c r="AK287" s="76" t="s">
        <v>74</v>
      </c>
      <c r="AL287" s="76" t="s">
        <v>74</v>
      </c>
      <c r="AM287" s="71">
        <f t="shared" si="22"/>
        <v>0</v>
      </c>
      <c r="AN287" s="71">
        <f>+K287+AC287-AH287</f>
        <v>4879000</v>
      </c>
      <c r="AO287" s="67" t="s">
        <v>66</v>
      </c>
      <c r="AP287" s="70">
        <v>4879000</v>
      </c>
      <c r="AQ287" s="67" t="s">
        <v>94</v>
      </c>
      <c r="AR287" s="70">
        <v>0</v>
      </c>
      <c r="AS287" s="249" t="s">
        <v>74</v>
      </c>
      <c r="AT287" s="70">
        <v>0</v>
      </c>
      <c r="AU287" s="82">
        <f t="shared" si="23"/>
        <v>4879000</v>
      </c>
      <c r="AV287" s="83">
        <f t="shared" si="24"/>
        <v>0</v>
      </c>
      <c r="AW287" s="79" t="s">
        <v>74</v>
      </c>
      <c r="AX287" s="67" t="s">
        <v>95</v>
      </c>
      <c r="AY287" s="88" t="s">
        <v>4600</v>
      </c>
      <c r="AZ287" s="68" t="s">
        <v>66</v>
      </c>
      <c r="BA287" s="68" t="s">
        <v>239</v>
      </c>
    </row>
    <row r="288" spans="2:53" x14ac:dyDescent="0.25">
      <c r="B288" s="68">
        <v>2024</v>
      </c>
      <c r="C288" s="68">
        <v>891780111</v>
      </c>
      <c r="D288" s="69" t="s">
        <v>64</v>
      </c>
      <c r="E288" s="70" t="s">
        <v>4599</v>
      </c>
      <c r="F288" s="70" t="s">
        <v>4598</v>
      </c>
      <c r="G288" s="67">
        <v>0</v>
      </c>
      <c r="H288" s="67" t="s">
        <v>72</v>
      </c>
      <c r="I288" s="68" t="s">
        <v>65</v>
      </c>
      <c r="J288" s="88" t="s">
        <v>4597</v>
      </c>
      <c r="K288" s="70">
        <v>47759817</v>
      </c>
      <c r="L288" s="68" t="s">
        <v>67</v>
      </c>
      <c r="M288" s="88" t="s">
        <v>4596</v>
      </c>
      <c r="N288" s="73" t="s">
        <v>4595</v>
      </c>
      <c r="O288" s="75">
        <v>1147</v>
      </c>
      <c r="P288" s="78">
        <v>45420</v>
      </c>
      <c r="Q288" s="70">
        <v>47759817</v>
      </c>
      <c r="R288" s="78">
        <v>45432</v>
      </c>
      <c r="S288" s="70">
        <v>47759817</v>
      </c>
      <c r="T288" s="67" t="s">
        <v>66</v>
      </c>
      <c r="U288" s="75">
        <v>85467461</v>
      </c>
      <c r="V288" s="88" t="s">
        <v>4379</v>
      </c>
      <c r="W288" s="250">
        <v>45432</v>
      </c>
      <c r="X288" s="250">
        <v>45432</v>
      </c>
      <c r="Y288" s="250">
        <v>45432</v>
      </c>
      <c r="Z288" s="250">
        <v>45476</v>
      </c>
      <c r="AA288" s="71">
        <f t="shared" si="20"/>
        <v>44</v>
      </c>
      <c r="AB288" s="70">
        <v>0</v>
      </c>
      <c r="AC288" s="70">
        <v>0</v>
      </c>
      <c r="AD288" s="70">
        <v>0</v>
      </c>
      <c r="AE288" s="76" t="s">
        <v>74</v>
      </c>
      <c r="AF288" s="71">
        <f t="shared" si="21"/>
        <v>0</v>
      </c>
      <c r="AG288" s="70">
        <v>0</v>
      </c>
      <c r="AH288" s="70">
        <v>0</v>
      </c>
      <c r="AI288" s="76" t="s">
        <v>74</v>
      </c>
      <c r="AJ288" s="67">
        <v>0</v>
      </c>
      <c r="AK288" s="76" t="s">
        <v>74</v>
      </c>
      <c r="AL288" s="76" t="s">
        <v>74</v>
      </c>
      <c r="AM288" s="71">
        <f t="shared" si="22"/>
        <v>0</v>
      </c>
      <c r="AN288" s="71">
        <f>+K288+AC288-AH288</f>
        <v>47759817</v>
      </c>
      <c r="AO288" s="67" t="s">
        <v>66</v>
      </c>
      <c r="AP288" s="70">
        <v>47759817</v>
      </c>
      <c r="AQ288" s="67" t="s">
        <v>94</v>
      </c>
      <c r="AR288" s="70">
        <v>0</v>
      </c>
      <c r="AS288" s="249" t="s">
        <v>74</v>
      </c>
      <c r="AT288" s="70">
        <v>0</v>
      </c>
      <c r="AU288" s="82">
        <f t="shared" si="23"/>
        <v>47759817</v>
      </c>
      <c r="AV288" s="83">
        <f t="shared" si="24"/>
        <v>0</v>
      </c>
      <c r="AW288" s="79" t="s">
        <v>74</v>
      </c>
      <c r="AX288" s="67" t="s">
        <v>95</v>
      </c>
      <c r="AY288" s="88" t="s">
        <v>4594</v>
      </c>
      <c r="AZ288" s="68" t="s">
        <v>66</v>
      </c>
      <c r="BA288" s="68" t="s">
        <v>239</v>
      </c>
    </row>
    <row r="289" spans="2:53" x14ac:dyDescent="0.25">
      <c r="B289" s="68">
        <v>2024</v>
      </c>
      <c r="C289" s="68">
        <v>891780111</v>
      </c>
      <c r="D289" s="69" t="s">
        <v>64</v>
      </c>
      <c r="E289" s="70" t="s">
        <v>4593</v>
      </c>
      <c r="F289" s="70" t="s">
        <v>4592</v>
      </c>
      <c r="G289" s="67">
        <v>0</v>
      </c>
      <c r="H289" s="67" t="s">
        <v>72</v>
      </c>
      <c r="I289" s="68" t="s">
        <v>723</v>
      </c>
      <c r="J289" s="88" t="s">
        <v>4591</v>
      </c>
      <c r="K289" s="70">
        <v>19707590</v>
      </c>
      <c r="L289" s="68" t="s">
        <v>67</v>
      </c>
      <c r="M289" s="88" t="s">
        <v>4471</v>
      </c>
      <c r="N289" s="73" t="s">
        <v>1876</v>
      </c>
      <c r="O289" s="75">
        <v>1108</v>
      </c>
      <c r="P289" s="78">
        <v>45415</v>
      </c>
      <c r="Q289" s="70">
        <v>19707590</v>
      </c>
      <c r="R289" s="78">
        <v>45436</v>
      </c>
      <c r="S289" s="70">
        <v>19707590</v>
      </c>
      <c r="T289" s="67" t="s">
        <v>66</v>
      </c>
      <c r="U289" s="75">
        <v>36665858</v>
      </c>
      <c r="V289" s="88" t="s">
        <v>4422</v>
      </c>
      <c r="W289" s="250">
        <v>45436</v>
      </c>
      <c r="X289" s="250">
        <v>45436</v>
      </c>
      <c r="Y289" s="250" t="s">
        <v>74</v>
      </c>
      <c r="Z289" s="250">
        <v>45439</v>
      </c>
      <c r="AA289" s="71">
        <f t="shared" si="20"/>
        <v>3</v>
      </c>
      <c r="AB289" s="70">
        <v>0</v>
      </c>
      <c r="AC289" s="70">
        <v>0</v>
      </c>
      <c r="AD289" s="70">
        <v>0</v>
      </c>
      <c r="AE289" s="76" t="s">
        <v>74</v>
      </c>
      <c r="AF289" s="71">
        <f t="shared" si="21"/>
        <v>0</v>
      </c>
      <c r="AG289" s="70">
        <v>0</v>
      </c>
      <c r="AH289" s="70">
        <v>0</v>
      </c>
      <c r="AI289" s="76" t="s">
        <v>74</v>
      </c>
      <c r="AJ289" s="67">
        <v>0</v>
      </c>
      <c r="AK289" s="76" t="s">
        <v>74</v>
      </c>
      <c r="AL289" s="76" t="s">
        <v>74</v>
      </c>
      <c r="AM289" s="71">
        <f t="shared" si="22"/>
        <v>0</v>
      </c>
      <c r="AN289" s="71">
        <f>+K289+AC289-AH289</f>
        <v>19707590</v>
      </c>
      <c r="AO289" s="67" t="s">
        <v>66</v>
      </c>
      <c r="AP289" s="70">
        <v>19707590</v>
      </c>
      <c r="AQ289" s="67" t="s">
        <v>94</v>
      </c>
      <c r="AR289" s="70">
        <v>0</v>
      </c>
      <c r="AS289" s="249" t="s">
        <v>74</v>
      </c>
      <c r="AT289" s="70">
        <v>0</v>
      </c>
      <c r="AU289" s="82">
        <f t="shared" si="23"/>
        <v>19707590</v>
      </c>
      <c r="AV289" s="83">
        <f t="shared" si="24"/>
        <v>0</v>
      </c>
      <c r="AW289" s="79" t="s">
        <v>74</v>
      </c>
      <c r="AX289" s="67" t="s">
        <v>80</v>
      </c>
      <c r="AY289" s="88" t="s">
        <v>4590</v>
      </c>
      <c r="AZ289" s="68" t="s">
        <v>66</v>
      </c>
      <c r="BA289" s="68" t="s">
        <v>239</v>
      </c>
    </row>
    <row r="290" spans="2:53" x14ac:dyDescent="0.25">
      <c r="B290" s="68">
        <v>2024</v>
      </c>
      <c r="C290" s="68">
        <v>891780111</v>
      </c>
      <c r="D290" s="69" t="s">
        <v>64</v>
      </c>
      <c r="E290" s="70" t="s">
        <v>4589</v>
      </c>
      <c r="F290" s="70" t="s">
        <v>4588</v>
      </c>
      <c r="G290" s="67">
        <v>0</v>
      </c>
      <c r="H290" s="67" t="s">
        <v>72</v>
      </c>
      <c r="I290" s="68" t="s">
        <v>723</v>
      </c>
      <c r="J290" s="88" t="s">
        <v>4587</v>
      </c>
      <c r="K290" s="70">
        <v>49290276</v>
      </c>
      <c r="L290" s="68" t="s">
        <v>67</v>
      </c>
      <c r="M290" s="88" t="s">
        <v>4586</v>
      </c>
      <c r="N290" s="73" t="s">
        <v>4585</v>
      </c>
      <c r="O290" s="75">
        <v>1224</v>
      </c>
      <c r="P290" s="78">
        <v>45434</v>
      </c>
      <c r="Q290" s="70">
        <v>49290276</v>
      </c>
      <c r="R290" s="78">
        <v>45447</v>
      </c>
      <c r="S290" s="70">
        <v>49290276</v>
      </c>
      <c r="T290" s="67" t="s">
        <v>66</v>
      </c>
      <c r="U290" s="75">
        <v>1082851808</v>
      </c>
      <c r="V290" s="88" t="s">
        <v>1562</v>
      </c>
      <c r="W290" s="250">
        <v>45447</v>
      </c>
      <c r="X290" s="250">
        <v>45461</v>
      </c>
      <c r="Y290" s="250">
        <v>45461</v>
      </c>
      <c r="Z290" s="250">
        <v>45462</v>
      </c>
      <c r="AA290" s="71">
        <f t="shared" si="20"/>
        <v>1</v>
      </c>
      <c r="AB290" s="70">
        <v>0</v>
      </c>
      <c r="AC290" s="70">
        <v>0</v>
      </c>
      <c r="AD290" s="70">
        <v>0</v>
      </c>
      <c r="AE290" s="76" t="s">
        <v>74</v>
      </c>
      <c r="AF290" s="71">
        <f t="shared" si="21"/>
        <v>0</v>
      </c>
      <c r="AG290" s="70">
        <v>0</v>
      </c>
      <c r="AH290" s="70">
        <v>0</v>
      </c>
      <c r="AI290" s="76" t="s">
        <v>74</v>
      </c>
      <c r="AJ290" s="67">
        <v>0</v>
      </c>
      <c r="AK290" s="76" t="s">
        <v>74</v>
      </c>
      <c r="AL290" s="76" t="s">
        <v>74</v>
      </c>
      <c r="AM290" s="71">
        <f t="shared" si="22"/>
        <v>0</v>
      </c>
      <c r="AN290" s="71">
        <f>+K290+AC290-AH290</f>
        <v>49290276</v>
      </c>
      <c r="AO290" s="67" t="s">
        <v>66</v>
      </c>
      <c r="AP290" s="70">
        <v>49290276</v>
      </c>
      <c r="AQ290" s="67" t="s">
        <v>94</v>
      </c>
      <c r="AR290" s="70">
        <v>0</v>
      </c>
      <c r="AS290" s="249">
        <v>0</v>
      </c>
      <c r="AT290" s="70">
        <v>0</v>
      </c>
      <c r="AU290" s="82">
        <f t="shared" si="23"/>
        <v>49290276</v>
      </c>
      <c r="AV290" s="83">
        <f t="shared" si="24"/>
        <v>0</v>
      </c>
      <c r="AW290" s="79" t="s">
        <v>74</v>
      </c>
      <c r="AX290" s="67" t="s">
        <v>80</v>
      </c>
      <c r="AY290" s="88" t="s">
        <v>4584</v>
      </c>
      <c r="AZ290" s="68" t="s">
        <v>66</v>
      </c>
      <c r="BA290" s="68" t="s">
        <v>239</v>
      </c>
    </row>
    <row r="291" spans="2:53" x14ac:dyDescent="0.25">
      <c r="B291" s="68">
        <v>2024</v>
      </c>
      <c r="C291" s="68">
        <v>891780111</v>
      </c>
      <c r="D291" s="69" t="s">
        <v>64</v>
      </c>
      <c r="E291" s="70" t="s">
        <v>4583</v>
      </c>
      <c r="F291" s="70" t="s">
        <v>4582</v>
      </c>
      <c r="G291" s="67">
        <v>0</v>
      </c>
      <c r="H291" s="67" t="s">
        <v>72</v>
      </c>
      <c r="I291" s="68" t="s">
        <v>723</v>
      </c>
      <c r="J291" s="88" t="s">
        <v>4581</v>
      </c>
      <c r="K291" s="70">
        <v>34254000</v>
      </c>
      <c r="L291" s="68" t="s">
        <v>67</v>
      </c>
      <c r="M291" s="88" t="s">
        <v>4580</v>
      </c>
      <c r="N291" s="73" t="s">
        <v>4579</v>
      </c>
      <c r="O291" s="75">
        <v>1346</v>
      </c>
      <c r="P291" s="78">
        <v>45455</v>
      </c>
      <c r="Q291" s="70">
        <v>34254000</v>
      </c>
      <c r="R291" s="78">
        <v>45457</v>
      </c>
      <c r="S291" s="70">
        <v>34254000</v>
      </c>
      <c r="T291" s="67" t="s">
        <v>66</v>
      </c>
      <c r="U291" s="75">
        <v>57461216</v>
      </c>
      <c r="V291" s="88" t="s">
        <v>4578</v>
      </c>
      <c r="W291" s="250">
        <v>45457</v>
      </c>
      <c r="X291" s="250">
        <v>45457</v>
      </c>
      <c r="Y291" s="250" t="s">
        <v>74</v>
      </c>
      <c r="Z291" s="250">
        <v>45499</v>
      </c>
      <c r="AA291" s="71">
        <f t="shared" si="20"/>
        <v>42</v>
      </c>
      <c r="AB291" s="70">
        <v>0</v>
      </c>
      <c r="AC291" s="70">
        <v>0</v>
      </c>
      <c r="AD291" s="70">
        <v>0</v>
      </c>
      <c r="AE291" s="76" t="s">
        <v>74</v>
      </c>
      <c r="AF291" s="71">
        <f t="shared" si="21"/>
        <v>0</v>
      </c>
      <c r="AG291" s="70">
        <v>0</v>
      </c>
      <c r="AH291" s="70">
        <v>0</v>
      </c>
      <c r="AI291" s="76" t="s">
        <v>74</v>
      </c>
      <c r="AJ291" s="67">
        <v>0</v>
      </c>
      <c r="AK291" s="76" t="s">
        <v>74</v>
      </c>
      <c r="AL291" s="76" t="s">
        <v>74</v>
      </c>
      <c r="AM291" s="71">
        <f t="shared" si="22"/>
        <v>0</v>
      </c>
      <c r="AN291" s="71">
        <f>+K291+AC291-AH291</f>
        <v>34254000</v>
      </c>
      <c r="AO291" s="67" t="s">
        <v>66</v>
      </c>
      <c r="AP291" s="70">
        <v>34254000</v>
      </c>
      <c r="AQ291" s="67" t="s">
        <v>94</v>
      </c>
      <c r="AR291" s="70">
        <v>0</v>
      </c>
      <c r="AS291" s="249">
        <v>0</v>
      </c>
      <c r="AT291" s="70">
        <v>0</v>
      </c>
      <c r="AU291" s="82">
        <f t="shared" si="23"/>
        <v>34254000</v>
      </c>
      <c r="AV291" s="83">
        <f t="shared" si="24"/>
        <v>0</v>
      </c>
      <c r="AW291" s="79" t="s">
        <v>74</v>
      </c>
      <c r="AX291" s="67" t="s">
        <v>95</v>
      </c>
      <c r="AY291" s="88" t="s">
        <v>4577</v>
      </c>
      <c r="AZ291" s="68" t="s">
        <v>66</v>
      </c>
      <c r="BA291" s="68" t="s">
        <v>239</v>
      </c>
    </row>
    <row r="292" spans="2:53" x14ac:dyDescent="0.25">
      <c r="B292" s="68">
        <v>2024</v>
      </c>
      <c r="C292" s="68">
        <v>891780111</v>
      </c>
      <c r="D292" s="69" t="s">
        <v>64</v>
      </c>
      <c r="E292" s="70" t="s">
        <v>4576</v>
      </c>
      <c r="F292" s="70" t="s">
        <v>4575</v>
      </c>
      <c r="G292" s="67">
        <v>0</v>
      </c>
      <c r="H292" s="67" t="s">
        <v>72</v>
      </c>
      <c r="I292" s="68" t="s">
        <v>723</v>
      </c>
      <c r="J292" s="88" t="s">
        <v>4574</v>
      </c>
      <c r="K292" s="70">
        <v>2618000</v>
      </c>
      <c r="L292" s="68" t="s">
        <v>67</v>
      </c>
      <c r="M292" s="88" t="s">
        <v>4573</v>
      </c>
      <c r="N292" s="73" t="s">
        <v>4572</v>
      </c>
      <c r="O292" s="75">
        <v>1344</v>
      </c>
      <c r="P292" s="78">
        <v>45455</v>
      </c>
      <c r="Q292" s="70">
        <v>2618000</v>
      </c>
      <c r="R292" s="78">
        <v>45469</v>
      </c>
      <c r="S292" s="70">
        <v>2618000</v>
      </c>
      <c r="T292" s="67" t="s">
        <v>66</v>
      </c>
      <c r="U292" s="75">
        <v>36665858</v>
      </c>
      <c r="V292" s="88" t="s">
        <v>4422</v>
      </c>
      <c r="W292" s="250">
        <v>45469</v>
      </c>
      <c r="X292" s="250">
        <v>45469</v>
      </c>
      <c r="Y292" s="250" t="s">
        <v>74</v>
      </c>
      <c r="Z292" s="250">
        <v>45485</v>
      </c>
      <c r="AA292" s="71">
        <f t="shared" si="20"/>
        <v>16</v>
      </c>
      <c r="AB292" s="70">
        <v>0</v>
      </c>
      <c r="AC292" s="70">
        <v>0</v>
      </c>
      <c r="AD292" s="70">
        <v>0</v>
      </c>
      <c r="AE292" s="76" t="s">
        <v>74</v>
      </c>
      <c r="AF292" s="71">
        <f t="shared" si="21"/>
        <v>0</v>
      </c>
      <c r="AG292" s="70">
        <v>0</v>
      </c>
      <c r="AH292" s="70">
        <v>0</v>
      </c>
      <c r="AI292" s="76" t="s">
        <v>74</v>
      </c>
      <c r="AJ292" s="67">
        <v>0</v>
      </c>
      <c r="AK292" s="76" t="s">
        <v>74</v>
      </c>
      <c r="AL292" s="76" t="s">
        <v>74</v>
      </c>
      <c r="AM292" s="71">
        <f t="shared" si="22"/>
        <v>0</v>
      </c>
      <c r="AN292" s="71">
        <f>+K292+AC292-AH292</f>
        <v>2618000</v>
      </c>
      <c r="AO292" s="67" t="s">
        <v>66</v>
      </c>
      <c r="AP292" s="70">
        <v>2618000</v>
      </c>
      <c r="AQ292" s="67" t="s">
        <v>94</v>
      </c>
      <c r="AR292" s="70">
        <v>0</v>
      </c>
      <c r="AS292" s="249">
        <v>0</v>
      </c>
      <c r="AT292" s="70">
        <v>0</v>
      </c>
      <c r="AU292" s="82">
        <f t="shared" si="23"/>
        <v>2618000</v>
      </c>
      <c r="AV292" s="83">
        <f t="shared" si="24"/>
        <v>0</v>
      </c>
      <c r="AW292" s="79" t="s">
        <v>74</v>
      </c>
      <c r="AX292" s="67" t="s">
        <v>95</v>
      </c>
      <c r="AY292" s="88" t="s">
        <v>4571</v>
      </c>
      <c r="AZ292" s="68" t="s">
        <v>66</v>
      </c>
      <c r="BA292" s="68" t="s">
        <v>239</v>
      </c>
    </row>
    <row r="293" spans="2:53" x14ac:dyDescent="0.25">
      <c r="B293" s="68">
        <v>2024</v>
      </c>
      <c r="C293" s="68">
        <v>891780111</v>
      </c>
      <c r="D293" s="69" t="s">
        <v>64</v>
      </c>
      <c r="E293" s="70" t="s">
        <v>4570</v>
      </c>
      <c r="F293" s="70" t="s">
        <v>4569</v>
      </c>
      <c r="G293" s="67">
        <v>0</v>
      </c>
      <c r="H293" s="67" t="s">
        <v>72</v>
      </c>
      <c r="I293" s="68" t="s">
        <v>723</v>
      </c>
      <c r="J293" s="88" t="s">
        <v>4568</v>
      </c>
      <c r="K293" s="70">
        <v>22449869</v>
      </c>
      <c r="L293" s="68" t="s">
        <v>67</v>
      </c>
      <c r="M293" s="88" t="s">
        <v>4430</v>
      </c>
      <c r="N293" s="73" t="s">
        <v>4239</v>
      </c>
      <c r="O293" s="75">
        <v>1343</v>
      </c>
      <c r="P293" s="78">
        <v>45455</v>
      </c>
      <c r="Q293" s="70">
        <v>22449869</v>
      </c>
      <c r="R293" s="78">
        <v>45471</v>
      </c>
      <c r="S293" s="70">
        <v>22449869</v>
      </c>
      <c r="T293" s="67" t="s">
        <v>66</v>
      </c>
      <c r="U293" s="75">
        <v>36665858</v>
      </c>
      <c r="V293" s="88" t="s">
        <v>4422</v>
      </c>
      <c r="W293" s="250">
        <v>45471</v>
      </c>
      <c r="X293" s="250">
        <v>45471</v>
      </c>
      <c r="Y293" s="250" t="s">
        <v>74</v>
      </c>
      <c r="Z293" s="250">
        <v>45500</v>
      </c>
      <c r="AA293" s="71">
        <f t="shared" si="20"/>
        <v>29</v>
      </c>
      <c r="AB293" s="70">
        <v>0</v>
      </c>
      <c r="AC293" s="70">
        <v>0</v>
      </c>
      <c r="AD293" s="70">
        <v>0</v>
      </c>
      <c r="AE293" s="76" t="s">
        <v>74</v>
      </c>
      <c r="AF293" s="71">
        <f t="shared" si="21"/>
        <v>0</v>
      </c>
      <c r="AG293" s="70">
        <v>0</v>
      </c>
      <c r="AH293" s="70">
        <v>0</v>
      </c>
      <c r="AI293" s="76" t="s">
        <v>74</v>
      </c>
      <c r="AJ293" s="67">
        <v>0</v>
      </c>
      <c r="AK293" s="76" t="s">
        <v>74</v>
      </c>
      <c r="AL293" s="76" t="s">
        <v>74</v>
      </c>
      <c r="AM293" s="71">
        <f t="shared" si="22"/>
        <v>0</v>
      </c>
      <c r="AN293" s="71">
        <f>+K293+AC293-AH293</f>
        <v>22449869</v>
      </c>
      <c r="AO293" s="67" t="s">
        <v>66</v>
      </c>
      <c r="AP293" s="70">
        <v>22449869</v>
      </c>
      <c r="AQ293" s="67" t="s">
        <v>94</v>
      </c>
      <c r="AR293" s="70">
        <v>0</v>
      </c>
      <c r="AS293" s="249">
        <v>0</v>
      </c>
      <c r="AT293" s="70">
        <v>0</v>
      </c>
      <c r="AU293" s="82">
        <f t="shared" si="23"/>
        <v>22449869</v>
      </c>
      <c r="AV293" s="83">
        <f t="shared" si="24"/>
        <v>0</v>
      </c>
      <c r="AW293" s="79" t="s">
        <v>74</v>
      </c>
      <c r="AX293" s="67" t="s">
        <v>95</v>
      </c>
      <c r="AY293" s="88" t="s">
        <v>4567</v>
      </c>
      <c r="AZ293" s="68" t="s">
        <v>66</v>
      </c>
      <c r="BA293" s="68" t="s">
        <v>239</v>
      </c>
    </row>
    <row r="294" spans="2:53" x14ac:dyDescent="0.25">
      <c r="B294" s="68">
        <v>2024</v>
      </c>
      <c r="C294" s="68">
        <v>891780111</v>
      </c>
      <c r="D294" s="69" t="s">
        <v>64</v>
      </c>
      <c r="E294" s="70" t="s">
        <v>4566</v>
      </c>
      <c r="F294" s="70" t="s">
        <v>4565</v>
      </c>
      <c r="G294" s="67">
        <v>0</v>
      </c>
      <c r="H294" s="67" t="s">
        <v>72</v>
      </c>
      <c r="I294" s="68" t="s">
        <v>65</v>
      </c>
      <c r="J294" s="88" t="s">
        <v>4564</v>
      </c>
      <c r="K294" s="70">
        <v>25278218</v>
      </c>
      <c r="L294" s="68" t="s">
        <v>67</v>
      </c>
      <c r="M294" s="88" t="s">
        <v>4430</v>
      </c>
      <c r="N294" s="73" t="s">
        <v>4239</v>
      </c>
      <c r="O294" s="75">
        <v>1380</v>
      </c>
      <c r="P294" s="78">
        <v>45461</v>
      </c>
      <c r="Q294" s="70">
        <v>25278218</v>
      </c>
      <c r="R294" s="78">
        <v>45475</v>
      </c>
      <c r="S294" s="70">
        <v>25278218</v>
      </c>
      <c r="T294" s="67" t="s">
        <v>66</v>
      </c>
      <c r="U294" s="75">
        <v>36665858</v>
      </c>
      <c r="V294" s="88" t="s">
        <v>4422</v>
      </c>
      <c r="W294" s="250">
        <v>45475</v>
      </c>
      <c r="X294" s="250">
        <v>45475</v>
      </c>
      <c r="Y294" s="250" t="s">
        <v>74</v>
      </c>
      <c r="Z294" s="250">
        <v>45504</v>
      </c>
      <c r="AA294" s="71">
        <f t="shared" si="20"/>
        <v>29</v>
      </c>
      <c r="AB294" s="70">
        <v>0</v>
      </c>
      <c r="AC294" s="70">
        <v>0</v>
      </c>
      <c r="AD294" s="70">
        <v>0</v>
      </c>
      <c r="AE294" s="76" t="s">
        <v>74</v>
      </c>
      <c r="AF294" s="71">
        <f t="shared" si="21"/>
        <v>0</v>
      </c>
      <c r="AG294" s="70">
        <v>0</v>
      </c>
      <c r="AH294" s="70">
        <v>0</v>
      </c>
      <c r="AI294" s="76" t="s">
        <v>74</v>
      </c>
      <c r="AJ294" s="67">
        <v>0</v>
      </c>
      <c r="AK294" s="76" t="s">
        <v>74</v>
      </c>
      <c r="AL294" s="76" t="s">
        <v>74</v>
      </c>
      <c r="AM294" s="71">
        <f t="shared" si="22"/>
        <v>0</v>
      </c>
      <c r="AN294" s="71">
        <f>+K294+AC294-AH294</f>
        <v>25278218</v>
      </c>
      <c r="AO294" s="67" t="s">
        <v>66</v>
      </c>
      <c r="AP294" s="70">
        <v>25278218</v>
      </c>
      <c r="AQ294" s="67" t="s">
        <v>94</v>
      </c>
      <c r="AR294" s="70">
        <v>0</v>
      </c>
      <c r="AS294" s="249" t="s">
        <v>74</v>
      </c>
      <c r="AT294" s="70">
        <v>0</v>
      </c>
      <c r="AU294" s="82">
        <f t="shared" si="23"/>
        <v>25278218</v>
      </c>
      <c r="AV294" s="83">
        <f t="shared" si="24"/>
        <v>0</v>
      </c>
      <c r="AW294" s="79" t="s">
        <v>74</v>
      </c>
      <c r="AX294" s="67" t="s">
        <v>80</v>
      </c>
      <c r="AY294" s="88" t="s">
        <v>4563</v>
      </c>
      <c r="AZ294" s="68" t="s">
        <v>66</v>
      </c>
      <c r="BA294" s="68" t="s">
        <v>239</v>
      </c>
    </row>
    <row r="295" spans="2:53" x14ac:dyDescent="0.25">
      <c r="B295" s="68">
        <v>2024</v>
      </c>
      <c r="C295" s="68">
        <v>891780111</v>
      </c>
      <c r="D295" s="69" t="s">
        <v>64</v>
      </c>
      <c r="E295" s="70" t="s">
        <v>4562</v>
      </c>
      <c r="F295" s="70" t="s">
        <v>4561</v>
      </c>
      <c r="G295" s="67">
        <v>0</v>
      </c>
      <c r="H295" s="67" t="s">
        <v>72</v>
      </c>
      <c r="I295" s="68" t="s">
        <v>723</v>
      </c>
      <c r="J295" s="88" t="s">
        <v>4560</v>
      </c>
      <c r="K295" s="70">
        <v>139051500</v>
      </c>
      <c r="L295" s="68" t="s">
        <v>67</v>
      </c>
      <c r="M295" s="88" t="s">
        <v>4411</v>
      </c>
      <c r="N295" s="73" t="s">
        <v>4410</v>
      </c>
      <c r="O295" s="75" t="s">
        <v>4559</v>
      </c>
      <c r="P295" s="78">
        <v>45468</v>
      </c>
      <c r="Q295" s="70">
        <v>302969000</v>
      </c>
      <c r="R295" s="78">
        <v>45477</v>
      </c>
      <c r="S295" s="70">
        <v>139051500</v>
      </c>
      <c r="T295" s="67" t="s">
        <v>66</v>
      </c>
      <c r="U295" s="75">
        <v>85465146</v>
      </c>
      <c r="V295" s="88" t="s">
        <v>4340</v>
      </c>
      <c r="W295" s="250">
        <v>45477</v>
      </c>
      <c r="X295" s="250">
        <v>45478</v>
      </c>
      <c r="Y295" s="250">
        <v>45477</v>
      </c>
      <c r="Z295" s="250">
        <v>45491</v>
      </c>
      <c r="AA295" s="71">
        <f t="shared" si="20"/>
        <v>14</v>
      </c>
      <c r="AB295" s="70">
        <v>0</v>
      </c>
      <c r="AC295" s="70">
        <v>0</v>
      </c>
      <c r="AD295" s="70">
        <v>0</v>
      </c>
      <c r="AE295" s="76" t="s">
        <v>74</v>
      </c>
      <c r="AF295" s="71">
        <f t="shared" si="21"/>
        <v>0</v>
      </c>
      <c r="AG295" s="70">
        <v>0</v>
      </c>
      <c r="AH295" s="70">
        <v>0</v>
      </c>
      <c r="AI295" s="76" t="s">
        <v>74</v>
      </c>
      <c r="AJ295" s="67">
        <v>0</v>
      </c>
      <c r="AK295" s="76" t="s">
        <v>74</v>
      </c>
      <c r="AL295" s="76" t="s">
        <v>74</v>
      </c>
      <c r="AM295" s="71">
        <f t="shared" si="22"/>
        <v>0</v>
      </c>
      <c r="AN295" s="71">
        <f>+K295+AC295-AH295</f>
        <v>139051500</v>
      </c>
      <c r="AO295" s="67" t="s">
        <v>66</v>
      </c>
      <c r="AP295" s="70">
        <v>139051500</v>
      </c>
      <c r="AQ295" s="67" t="s">
        <v>66</v>
      </c>
      <c r="AR295" s="70">
        <v>69525750</v>
      </c>
      <c r="AS295" s="249" t="s">
        <v>74</v>
      </c>
      <c r="AT295" s="70">
        <v>0</v>
      </c>
      <c r="AU295" s="82">
        <f t="shared" si="23"/>
        <v>139051500</v>
      </c>
      <c r="AV295" s="83">
        <f t="shared" si="24"/>
        <v>0</v>
      </c>
      <c r="AW295" s="79" t="s">
        <v>74</v>
      </c>
      <c r="AX295" s="67" t="s">
        <v>80</v>
      </c>
      <c r="AY295" s="88" t="s">
        <v>4558</v>
      </c>
      <c r="AZ295" s="68" t="s">
        <v>66</v>
      </c>
      <c r="BA295" s="68" t="s">
        <v>239</v>
      </c>
    </row>
    <row r="296" spans="2:53" x14ac:dyDescent="0.25">
      <c r="B296" s="68">
        <v>2024</v>
      </c>
      <c r="C296" s="68">
        <v>891780111</v>
      </c>
      <c r="D296" s="69" t="s">
        <v>64</v>
      </c>
      <c r="E296" s="70" t="s">
        <v>4557</v>
      </c>
      <c r="F296" s="70" t="s">
        <v>4556</v>
      </c>
      <c r="G296" s="67">
        <v>0</v>
      </c>
      <c r="H296" s="67" t="s">
        <v>72</v>
      </c>
      <c r="I296" s="68" t="s">
        <v>723</v>
      </c>
      <c r="J296" s="88" t="s">
        <v>4555</v>
      </c>
      <c r="K296" s="70">
        <v>15386700</v>
      </c>
      <c r="L296" s="68" t="s">
        <v>67</v>
      </c>
      <c r="M296" s="88" t="s">
        <v>4554</v>
      </c>
      <c r="N296" s="73" t="s">
        <v>4553</v>
      </c>
      <c r="O296" s="75">
        <v>1428</v>
      </c>
      <c r="P296" s="78">
        <v>45464</v>
      </c>
      <c r="Q296" s="70">
        <v>15386700</v>
      </c>
      <c r="R296" s="78">
        <v>45477</v>
      </c>
      <c r="S296" s="70">
        <v>15386700</v>
      </c>
      <c r="T296" s="67" t="s">
        <v>66</v>
      </c>
      <c r="U296" s="75">
        <v>15443332</v>
      </c>
      <c r="V296" s="88" t="s">
        <v>4286</v>
      </c>
      <c r="W296" s="250">
        <v>45477</v>
      </c>
      <c r="X296" s="250">
        <v>45489</v>
      </c>
      <c r="Y296" s="250">
        <v>45489</v>
      </c>
      <c r="Z296" s="250">
        <v>45503</v>
      </c>
      <c r="AA296" s="71">
        <f t="shared" si="20"/>
        <v>14</v>
      </c>
      <c r="AB296" s="70">
        <v>0</v>
      </c>
      <c r="AC296" s="70">
        <v>0</v>
      </c>
      <c r="AD296" s="70">
        <v>0</v>
      </c>
      <c r="AE296" s="76" t="s">
        <v>74</v>
      </c>
      <c r="AF296" s="71">
        <f t="shared" si="21"/>
        <v>0</v>
      </c>
      <c r="AG296" s="70">
        <v>0</v>
      </c>
      <c r="AH296" s="70">
        <v>0</v>
      </c>
      <c r="AI296" s="76" t="s">
        <v>74</v>
      </c>
      <c r="AJ296" s="67">
        <v>0</v>
      </c>
      <c r="AK296" s="76" t="s">
        <v>74</v>
      </c>
      <c r="AL296" s="76" t="s">
        <v>74</v>
      </c>
      <c r="AM296" s="71">
        <f t="shared" si="22"/>
        <v>0</v>
      </c>
      <c r="AN296" s="71">
        <f>+K296+AC296-AH296</f>
        <v>15386700</v>
      </c>
      <c r="AO296" s="67" t="s">
        <v>66</v>
      </c>
      <c r="AP296" s="70">
        <v>15386700</v>
      </c>
      <c r="AQ296" s="67" t="s">
        <v>94</v>
      </c>
      <c r="AR296" s="70">
        <v>0</v>
      </c>
      <c r="AS296" s="249" t="s">
        <v>74</v>
      </c>
      <c r="AT296" s="70">
        <v>0</v>
      </c>
      <c r="AU296" s="82">
        <f t="shared" si="23"/>
        <v>15386700</v>
      </c>
      <c r="AV296" s="83">
        <f t="shared" si="24"/>
        <v>0</v>
      </c>
      <c r="AW296" s="79" t="s">
        <v>74</v>
      </c>
      <c r="AX296" s="67" t="s">
        <v>80</v>
      </c>
      <c r="AY296" s="252" t="s">
        <v>4552</v>
      </c>
      <c r="AZ296" s="68" t="s">
        <v>66</v>
      </c>
      <c r="BA296" s="68" t="s">
        <v>239</v>
      </c>
    </row>
    <row r="297" spans="2:53" x14ac:dyDescent="0.25">
      <c r="B297" s="68">
        <v>2024</v>
      </c>
      <c r="C297" s="68">
        <v>891780111</v>
      </c>
      <c r="D297" s="69" t="s">
        <v>64</v>
      </c>
      <c r="E297" s="70" t="s">
        <v>4551</v>
      </c>
      <c r="F297" s="70" t="s">
        <v>4550</v>
      </c>
      <c r="G297" s="67">
        <v>0</v>
      </c>
      <c r="H297" s="67" t="s">
        <v>72</v>
      </c>
      <c r="I297" s="68" t="s">
        <v>723</v>
      </c>
      <c r="J297" s="88" t="s">
        <v>4549</v>
      </c>
      <c r="K297" s="70">
        <v>27814285</v>
      </c>
      <c r="L297" s="68" t="s">
        <v>67</v>
      </c>
      <c r="M297" s="88" t="s">
        <v>4355</v>
      </c>
      <c r="N297" s="73" t="s">
        <v>1927</v>
      </c>
      <c r="O297" s="75">
        <v>1492</v>
      </c>
      <c r="P297" s="78">
        <v>45475</v>
      </c>
      <c r="Q297" s="70">
        <v>31753868</v>
      </c>
      <c r="R297" s="78">
        <v>45477</v>
      </c>
      <c r="S297" s="70">
        <v>27814285</v>
      </c>
      <c r="T297" s="67" t="s">
        <v>66</v>
      </c>
      <c r="U297" s="75">
        <v>0</v>
      </c>
      <c r="V297" s="88" t="s">
        <v>2224</v>
      </c>
      <c r="W297" s="250">
        <v>45477</v>
      </c>
      <c r="X297" s="250">
        <v>45477</v>
      </c>
      <c r="Y297" s="250" t="s">
        <v>74</v>
      </c>
      <c r="Z297" s="250">
        <v>45479</v>
      </c>
      <c r="AA297" s="71">
        <f t="shared" si="20"/>
        <v>2</v>
      </c>
      <c r="AB297" s="70">
        <v>0</v>
      </c>
      <c r="AC297" s="70">
        <v>0</v>
      </c>
      <c r="AD297" s="70">
        <v>0</v>
      </c>
      <c r="AE297" s="76" t="s">
        <v>74</v>
      </c>
      <c r="AF297" s="71">
        <f t="shared" si="21"/>
        <v>0</v>
      </c>
      <c r="AG297" s="70">
        <v>0</v>
      </c>
      <c r="AH297" s="70">
        <v>0</v>
      </c>
      <c r="AI297" s="76" t="s">
        <v>74</v>
      </c>
      <c r="AJ297" s="67">
        <v>0</v>
      </c>
      <c r="AK297" s="76" t="s">
        <v>74</v>
      </c>
      <c r="AL297" s="76" t="s">
        <v>74</v>
      </c>
      <c r="AM297" s="71">
        <f t="shared" si="22"/>
        <v>0</v>
      </c>
      <c r="AN297" s="71">
        <f>+K297+AC297-AH297</f>
        <v>27814285</v>
      </c>
      <c r="AO297" s="67" t="s">
        <v>66</v>
      </c>
      <c r="AP297" s="70">
        <v>27814285</v>
      </c>
      <c r="AQ297" s="67" t="s">
        <v>94</v>
      </c>
      <c r="AR297" s="70">
        <v>0</v>
      </c>
      <c r="AS297" s="249" t="s">
        <v>74</v>
      </c>
      <c r="AT297" s="70">
        <v>0</v>
      </c>
      <c r="AU297" s="82">
        <f t="shared" si="23"/>
        <v>27814285</v>
      </c>
      <c r="AV297" s="83">
        <f t="shared" si="24"/>
        <v>0</v>
      </c>
      <c r="AW297" s="79" t="s">
        <v>74</v>
      </c>
      <c r="AX297" s="67" t="s">
        <v>80</v>
      </c>
      <c r="AY297" s="88" t="s">
        <v>4548</v>
      </c>
      <c r="AZ297" s="68" t="s">
        <v>66</v>
      </c>
      <c r="BA297" s="68" t="s">
        <v>239</v>
      </c>
    </row>
    <row r="298" spans="2:53" x14ac:dyDescent="0.25">
      <c r="B298" s="68">
        <v>2024</v>
      </c>
      <c r="C298" s="68">
        <v>891780111</v>
      </c>
      <c r="D298" s="69" t="s">
        <v>64</v>
      </c>
      <c r="E298" s="70" t="s">
        <v>4547</v>
      </c>
      <c r="F298" s="70" t="s">
        <v>4546</v>
      </c>
      <c r="G298" s="67">
        <v>0</v>
      </c>
      <c r="H298" s="67" t="s">
        <v>72</v>
      </c>
      <c r="I298" s="68" t="s">
        <v>65</v>
      </c>
      <c r="J298" s="88" t="s">
        <v>4545</v>
      </c>
      <c r="K298" s="70">
        <v>14047950</v>
      </c>
      <c r="L298" s="68" t="s">
        <v>67</v>
      </c>
      <c r="M298" s="88" t="s">
        <v>4544</v>
      </c>
      <c r="N298" s="73" t="s">
        <v>1922</v>
      </c>
      <c r="O298" s="75">
        <v>1487</v>
      </c>
      <c r="P298" s="78">
        <v>45471</v>
      </c>
      <c r="Q298" s="70">
        <v>14047950</v>
      </c>
      <c r="R298" s="78">
        <v>45478</v>
      </c>
      <c r="S298" s="70">
        <v>14047950</v>
      </c>
      <c r="T298" s="67" t="s">
        <v>66</v>
      </c>
      <c r="U298" s="75">
        <v>85465146</v>
      </c>
      <c r="V298" s="88" t="s">
        <v>4340</v>
      </c>
      <c r="W298" s="250">
        <v>45478</v>
      </c>
      <c r="X298" s="250">
        <v>45481</v>
      </c>
      <c r="Y298" s="250" t="s">
        <v>74</v>
      </c>
      <c r="Z298" s="250">
        <v>45482</v>
      </c>
      <c r="AA298" s="71">
        <f t="shared" si="20"/>
        <v>1</v>
      </c>
      <c r="AB298" s="70">
        <v>0</v>
      </c>
      <c r="AC298" s="70">
        <v>0</v>
      </c>
      <c r="AD298" s="70">
        <v>0</v>
      </c>
      <c r="AE298" s="76" t="s">
        <v>74</v>
      </c>
      <c r="AF298" s="71">
        <f t="shared" si="21"/>
        <v>0</v>
      </c>
      <c r="AG298" s="70">
        <v>0</v>
      </c>
      <c r="AH298" s="70">
        <v>0</v>
      </c>
      <c r="AI298" s="76" t="s">
        <v>74</v>
      </c>
      <c r="AJ298" s="67">
        <v>0</v>
      </c>
      <c r="AK298" s="76" t="s">
        <v>74</v>
      </c>
      <c r="AL298" s="76" t="s">
        <v>74</v>
      </c>
      <c r="AM298" s="71">
        <f t="shared" si="22"/>
        <v>0</v>
      </c>
      <c r="AN298" s="71">
        <f>+K298+AC298-AH298</f>
        <v>14047950</v>
      </c>
      <c r="AO298" s="67" t="s">
        <v>66</v>
      </c>
      <c r="AP298" s="70">
        <v>14047950</v>
      </c>
      <c r="AQ298" s="67" t="s">
        <v>94</v>
      </c>
      <c r="AR298" s="70">
        <v>0</v>
      </c>
      <c r="AS298" s="249" t="s">
        <v>74</v>
      </c>
      <c r="AT298" s="70">
        <v>0</v>
      </c>
      <c r="AU298" s="82">
        <f t="shared" si="23"/>
        <v>14047950</v>
      </c>
      <c r="AV298" s="83">
        <f t="shared" si="24"/>
        <v>0</v>
      </c>
      <c r="AW298" s="79" t="s">
        <v>74</v>
      </c>
      <c r="AX298" s="67" t="s">
        <v>80</v>
      </c>
      <c r="AY298" s="88" t="s">
        <v>4543</v>
      </c>
      <c r="AZ298" s="68" t="s">
        <v>66</v>
      </c>
      <c r="BA298" s="68" t="s">
        <v>239</v>
      </c>
    </row>
    <row r="299" spans="2:53" x14ac:dyDescent="0.25">
      <c r="B299" s="68">
        <v>2024</v>
      </c>
      <c r="C299" s="68">
        <v>891780111</v>
      </c>
      <c r="D299" s="69" t="s">
        <v>64</v>
      </c>
      <c r="E299" s="70" t="s">
        <v>4542</v>
      </c>
      <c r="F299" s="70" t="s">
        <v>4541</v>
      </c>
      <c r="G299" s="67">
        <v>0</v>
      </c>
      <c r="H299" s="67" t="s">
        <v>72</v>
      </c>
      <c r="I299" s="68" t="s">
        <v>723</v>
      </c>
      <c r="J299" s="88" t="s">
        <v>4540</v>
      </c>
      <c r="K299" s="70">
        <v>19000000</v>
      </c>
      <c r="L299" s="68" t="s">
        <v>67</v>
      </c>
      <c r="M299" s="88" t="s">
        <v>4430</v>
      </c>
      <c r="N299" s="73" t="s">
        <v>4239</v>
      </c>
      <c r="O299" s="75">
        <v>1467</v>
      </c>
      <c r="P299" s="78">
        <v>45469</v>
      </c>
      <c r="Q299" s="70">
        <v>178971000</v>
      </c>
      <c r="R299" s="78">
        <v>45478</v>
      </c>
      <c r="S299" s="70">
        <v>19000000</v>
      </c>
      <c r="T299" s="67" t="s">
        <v>66</v>
      </c>
      <c r="U299" s="75">
        <v>0</v>
      </c>
      <c r="V299" s="88" t="s">
        <v>4539</v>
      </c>
      <c r="W299" s="250">
        <v>45478</v>
      </c>
      <c r="X299" s="250">
        <v>45478</v>
      </c>
      <c r="Y299" s="250" t="s">
        <v>74</v>
      </c>
      <c r="Z299" s="250">
        <v>45491</v>
      </c>
      <c r="AA299" s="71">
        <f t="shared" si="20"/>
        <v>13</v>
      </c>
      <c r="AB299" s="70">
        <v>0</v>
      </c>
      <c r="AC299" s="70">
        <v>0</v>
      </c>
      <c r="AD299" s="70">
        <v>0</v>
      </c>
      <c r="AE299" s="76" t="s">
        <v>74</v>
      </c>
      <c r="AF299" s="71">
        <f t="shared" si="21"/>
        <v>0</v>
      </c>
      <c r="AG299" s="70">
        <v>0</v>
      </c>
      <c r="AH299" s="70">
        <v>0</v>
      </c>
      <c r="AI299" s="76" t="s">
        <v>74</v>
      </c>
      <c r="AJ299" s="67">
        <v>0</v>
      </c>
      <c r="AK299" s="76" t="s">
        <v>74</v>
      </c>
      <c r="AL299" s="76" t="s">
        <v>74</v>
      </c>
      <c r="AM299" s="71">
        <f t="shared" si="22"/>
        <v>0</v>
      </c>
      <c r="AN299" s="71">
        <f>+K299+AC299-AH299</f>
        <v>19000000</v>
      </c>
      <c r="AO299" s="67" t="s">
        <v>66</v>
      </c>
      <c r="AP299" s="70">
        <v>19000000</v>
      </c>
      <c r="AQ299" s="67" t="s">
        <v>94</v>
      </c>
      <c r="AR299" s="70">
        <v>0</v>
      </c>
      <c r="AS299" s="249" t="s">
        <v>74</v>
      </c>
      <c r="AT299" s="70">
        <v>0</v>
      </c>
      <c r="AU299" s="82">
        <f t="shared" si="23"/>
        <v>19000000</v>
      </c>
      <c r="AV299" s="83">
        <f t="shared" si="24"/>
        <v>0</v>
      </c>
      <c r="AW299" s="79" t="s">
        <v>74</v>
      </c>
      <c r="AX299" s="67" t="s">
        <v>80</v>
      </c>
      <c r="AY299" s="88" t="s">
        <v>4538</v>
      </c>
      <c r="AZ299" s="68" t="s">
        <v>66</v>
      </c>
      <c r="BA299" s="68" t="s">
        <v>239</v>
      </c>
    </row>
    <row r="300" spans="2:53" x14ac:dyDescent="0.25">
      <c r="B300" s="68">
        <v>2024</v>
      </c>
      <c r="C300" s="68">
        <v>891780111</v>
      </c>
      <c r="D300" s="69" t="s">
        <v>64</v>
      </c>
      <c r="E300" s="70" t="s">
        <v>4537</v>
      </c>
      <c r="F300" s="70" t="s">
        <v>4536</v>
      </c>
      <c r="G300" s="67">
        <v>0</v>
      </c>
      <c r="H300" s="67" t="s">
        <v>72</v>
      </c>
      <c r="I300" s="68" t="s">
        <v>723</v>
      </c>
      <c r="J300" s="88" t="s">
        <v>4535</v>
      </c>
      <c r="K300" s="70">
        <v>198905049</v>
      </c>
      <c r="L300" s="68" t="s">
        <v>67</v>
      </c>
      <c r="M300" s="88" t="s">
        <v>4534</v>
      </c>
      <c r="N300" s="73" t="s">
        <v>4533</v>
      </c>
      <c r="O300" s="75">
        <v>1462</v>
      </c>
      <c r="P300" s="78">
        <v>45469</v>
      </c>
      <c r="Q300" s="70">
        <v>675196713</v>
      </c>
      <c r="R300" s="78">
        <v>45484</v>
      </c>
      <c r="S300" s="70">
        <v>198905049</v>
      </c>
      <c r="T300" s="67" t="s">
        <v>66</v>
      </c>
      <c r="U300" s="75">
        <v>85467461</v>
      </c>
      <c r="V300" s="88" t="s">
        <v>4379</v>
      </c>
      <c r="W300" s="250">
        <v>45484</v>
      </c>
      <c r="X300" s="250">
        <v>45485</v>
      </c>
      <c r="Y300" s="250">
        <v>45485</v>
      </c>
      <c r="Z300" s="250">
        <v>45544</v>
      </c>
      <c r="AA300" s="71">
        <f t="shared" si="20"/>
        <v>59</v>
      </c>
      <c r="AB300" s="70">
        <v>0</v>
      </c>
      <c r="AC300" s="70">
        <v>0</v>
      </c>
      <c r="AD300" s="70">
        <v>0</v>
      </c>
      <c r="AE300" s="76" t="s">
        <v>74</v>
      </c>
      <c r="AF300" s="71">
        <f t="shared" si="21"/>
        <v>0</v>
      </c>
      <c r="AG300" s="70">
        <v>0</v>
      </c>
      <c r="AH300" s="70">
        <v>0</v>
      </c>
      <c r="AI300" s="76" t="s">
        <v>74</v>
      </c>
      <c r="AJ300" s="67">
        <v>0</v>
      </c>
      <c r="AK300" s="76" t="s">
        <v>74</v>
      </c>
      <c r="AL300" s="76" t="s">
        <v>74</v>
      </c>
      <c r="AM300" s="71">
        <f t="shared" si="22"/>
        <v>0</v>
      </c>
      <c r="AN300" s="71">
        <f>+K300+AC300-AH300</f>
        <v>198905049</v>
      </c>
      <c r="AO300" s="67" t="s">
        <v>66</v>
      </c>
      <c r="AP300" s="70">
        <v>198905049</v>
      </c>
      <c r="AQ300" s="67" t="s">
        <v>94</v>
      </c>
      <c r="AR300" s="70">
        <v>0</v>
      </c>
      <c r="AS300" s="249" t="s">
        <v>74</v>
      </c>
      <c r="AT300" s="70">
        <v>0</v>
      </c>
      <c r="AU300" s="82">
        <f t="shared" si="23"/>
        <v>198905049</v>
      </c>
      <c r="AV300" s="83">
        <f t="shared" si="24"/>
        <v>0</v>
      </c>
      <c r="AW300" s="79" t="s">
        <v>74</v>
      </c>
      <c r="AX300" s="67" t="s">
        <v>80</v>
      </c>
      <c r="AY300" s="88" t="s">
        <v>4532</v>
      </c>
      <c r="AZ300" s="68" t="s">
        <v>66</v>
      </c>
      <c r="BA300" s="68" t="s">
        <v>239</v>
      </c>
    </row>
    <row r="301" spans="2:53" x14ac:dyDescent="0.25">
      <c r="B301" s="68">
        <v>2024</v>
      </c>
      <c r="C301" s="68">
        <v>891780111</v>
      </c>
      <c r="D301" s="69" t="s">
        <v>64</v>
      </c>
      <c r="E301" s="70" t="s">
        <v>4531</v>
      </c>
      <c r="F301" s="70" t="s">
        <v>4530</v>
      </c>
      <c r="G301" s="67">
        <v>0</v>
      </c>
      <c r="H301" s="67" t="s">
        <v>72</v>
      </c>
      <c r="I301" s="68" t="s">
        <v>723</v>
      </c>
      <c r="J301" s="88" t="s">
        <v>4529</v>
      </c>
      <c r="K301" s="70">
        <v>75499664</v>
      </c>
      <c r="L301" s="68" t="s">
        <v>67</v>
      </c>
      <c r="M301" s="88" t="s">
        <v>1705</v>
      </c>
      <c r="N301" s="73" t="s">
        <v>4528</v>
      </c>
      <c r="O301" s="75">
        <v>1462</v>
      </c>
      <c r="P301" s="78">
        <v>45469</v>
      </c>
      <c r="Q301" s="70">
        <v>675196713</v>
      </c>
      <c r="R301" s="78">
        <v>45485</v>
      </c>
      <c r="S301" s="70">
        <v>75499664</v>
      </c>
      <c r="T301" s="67" t="s">
        <v>66</v>
      </c>
      <c r="U301" s="75">
        <v>85467461</v>
      </c>
      <c r="V301" s="88" t="s">
        <v>4379</v>
      </c>
      <c r="W301" s="250">
        <v>45485</v>
      </c>
      <c r="X301" s="250">
        <v>45491</v>
      </c>
      <c r="Y301" s="250">
        <v>45491</v>
      </c>
      <c r="Z301" s="250">
        <v>45657</v>
      </c>
      <c r="AA301" s="71">
        <f t="shared" si="20"/>
        <v>166</v>
      </c>
      <c r="AB301" s="70">
        <v>0</v>
      </c>
      <c r="AC301" s="70">
        <v>0</v>
      </c>
      <c r="AD301" s="70">
        <v>0</v>
      </c>
      <c r="AE301" s="76" t="s">
        <v>74</v>
      </c>
      <c r="AF301" s="71">
        <f t="shared" si="21"/>
        <v>0</v>
      </c>
      <c r="AG301" s="70">
        <v>0</v>
      </c>
      <c r="AH301" s="70">
        <v>0</v>
      </c>
      <c r="AI301" s="76" t="s">
        <v>74</v>
      </c>
      <c r="AJ301" s="67">
        <v>0</v>
      </c>
      <c r="AK301" s="76" t="s">
        <v>74</v>
      </c>
      <c r="AL301" s="76" t="s">
        <v>74</v>
      </c>
      <c r="AM301" s="71">
        <f t="shared" si="22"/>
        <v>0</v>
      </c>
      <c r="AN301" s="71">
        <f>+K301+AC301-AH301</f>
        <v>75499664</v>
      </c>
      <c r="AO301" s="67" t="s">
        <v>66</v>
      </c>
      <c r="AP301" s="70">
        <v>75499664</v>
      </c>
      <c r="AQ301" s="67" t="s">
        <v>94</v>
      </c>
      <c r="AR301" s="70">
        <v>0</v>
      </c>
      <c r="AS301" s="249" t="s">
        <v>74</v>
      </c>
      <c r="AT301" s="70">
        <v>0</v>
      </c>
      <c r="AU301" s="82">
        <f t="shared" si="23"/>
        <v>75499664</v>
      </c>
      <c r="AV301" s="83">
        <f t="shared" si="24"/>
        <v>0</v>
      </c>
      <c r="AW301" s="79" t="s">
        <v>74</v>
      </c>
      <c r="AX301" s="67" t="s">
        <v>95</v>
      </c>
      <c r="AY301" s="88" t="s">
        <v>4527</v>
      </c>
      <c r="AZ301" s="68" t="s">
        <v>66</v>
      </c>
      <c r="BA301" s="68" t="s">
        <v>239</v>
      </c>
    </row>
    <row r="302" spans="2:53" x14ac:dyDescent="0.25">
      <c r="B302" s="68">
        <v>2024</v>
      </c>
      <c r="C302" s="68">
        <v>891780111</v>
      </c>
      <c r="D302" s="69" t="s">
        <v>64</v>
      </c>
      <c r="E302" s="70" t="s">
        <v>4526</v>
      </c>
      <c r="F302" s="70" t="s">
        <v>4525</v>
      </c>
      <c r="G302" s="67">
        <v>0</v>
      </c>
      <c r="H302" s="67" t="s">
        <v>72</v>
      </c>
      <c r="I302" s="68" t="s">
        <v>723</v>
      </c>
      <c r="J302" s="88" t="s">
        <v>4524</v>
      </c>
      <c r="K302" s="70">
        <v>239019000</v>
      </c>
      <c r="L302" s="68" t="s">
        <v>67</v>
      </c>
      <c r="M302" s="88" t="s">
        <v>4523</v>
      </c>
      <c r="N302" s="73" t="s">
        <v>4522</v>
      </c>
      <c r="O302" s="75">
        <v>1507</v>
      </c>
      <c r="P302" s="78">
        <v>45477</v>
      </c>
      <c r="Q302" s="70">
        <v>239019000</v>
      </c>
      <c r="R302" s="78">
        <v>45485</v>
      </c>
      <c r="S302" s="70">
        <v>239019000</v>
      </c>
      <c r="T302" s="67" t="s">
        <v>66</v>
      </c>
      <c r="U302" s="75">
        <v>1082851808</v>
      </c>
      <c r="V302" s="88" t="s">
        <v>1562</v>
      </c>
      <c r="W302" s="250">
        <v>45485</v>
      </c>
      <c r="X302" s="250">
        <v>45490</v>
      </c>
      <c r="Y302" s="250">
        <v>45489</v>
      </c>
      <c r="Z302" s="250">
        <v>45609</v>
      </c>
      <c r="AA302" s="71">
        <f t="shared" si="20"/>
        <v>120</v>
      </c>
      <c r="AB302" s="70">
        <v>0</v>
      </c>
      <c r="AC302" s="70">
        <v>5520000</v>
      </c>
      <c r="AD302" s="70">
        <v>0</v>
      </c>
      <c r="AE302" s="76" t="s">
        <v>74</v>
      </c>
      <c r="AF302" s="71">
        <f t="shared" si="21"/>
        <v>0</v>
      </c>
      <c r="AG302" s="70">
        <v>0</v>
      </c>
      <c r="AH302" s="70">
        <v>0</v>
      </c>
      <c r="AI302" s="76" t="s">
        <v>74</v>
      </c>
      <c r="AJ302" s="67">
        <v>0</v>
      </c>
      <c r="AK302" s="76" t="s">
        <v>74</v>
      </c>
      <c r="AL302" s="76" t="s">
        <v>74</v>
      </c>
      <c r="AM302" s="71">
        <f t="shared" si="22"/>
        <v>0</v>
      </c>
      <c r="AN302" s="71">
        <f>+K302+AC302-AH302</f>
        <v>244539000</v>
      </c>
      <c r="AO302" s="67" t="s">
        <v>66</v>
      </c>
      <c r="AP302" s="70">
        <v>239019000</v>
      </c>
      <c r="AQ302" s="67" t="s">
        <v>66</v>
      </c>
      <c r="AR302" s="70">
        <v>119509500</v>
      </c>
      <c r="AS302" s="249" t="s">
        <v>74</v>
      </c>
      <c r="AT302" s="70">
        <v>0</v>
      </c>
      <c r="AU302" s="82">
        <f t="shared" si="23"/>
        <v>244539000</v>
      </c>
      <c r="AV302" s="83">
        <f t="shared" si="24"/>
        <v>0</v>
      </c>
      <c r="AW302" s="79" t="s">
        <v>74</v>
      </c>
      <c r="AX302" s="67" t="s">
        <v>95</v>
      </c>
      <c r="AY302" s="88" t="s">
        <v>4521</v>
      </c>
      <c r="AZ302" s="68" t="s">
        <v>66</v>
      </c>
      <c r="BA302" s="68" t="s">
        <v>239</v>
      </c>
    </row>
    <row r="303" spans="2:53" x14ac:dyDescent="0.25">
      <c r="B303" s="68">
        <v>2024</v>
      </c>
      <c r="C303" s="68">
        <v>891780111</v>
      </c>
      <c r="D303" s="69" t="s">
        <v>64</v>
      </c>
      <c r="E303" s="70" t="s">
        <v>4520</v>
      </c>
      <c r="F303" s="70" t="s">
        <v>4519</v>
      </c>
      <c r="G303" s="67">
        <v>0</v>
      </c>
      <c r="H303" s="67" t="s">
        <v>72</v>
      </c>
      <c r="I303" s="68" t="s">
        <v>65</v>
      </c>
      <c r="J303" s="88" t="s">
        <v>4518</v>
      </c>
      <c r="K303" s="70">
        <v>9282000</v>
      </c>
      <c r="L303" s="68" t="s">
        <v>67</v>
      </c>
      <c r="M303" s="88" t="s">
        <v>4477</v>
      </c>
      <c r="N303" s="73" t="s">
        <v>4476</v>
      </c>
      <c r="O303" s="75">
        <v>1373</v>
      </c>
      <c r="P303" s="78">
        <v>45460</v>
      </c>
      <c r="Q303" s="70">
        <v>9282000</v>
      </c>
      <c r="R303" s="78">
        <v>45489</v>
      </c>
      <c r="S303" s="70">
        <v>9282000</v>
      </c>
      <c r="T303" s="67" t="s">
        <v>66</v>
      </c>
      <c r="U303" s="75">
        <v>36665858</v>
      </c>
      <c r="V303" s="88" t="s">
        <v>4422</v>
      </c>
      <c r="W303" s="250">
        <v>45489</v>
      </c>
      <c r="X303" s="250">
        <v>45489</v>
      </c>
      <c r="Y303" s="250" t="s">
        <v>74</v>
      </c>
      <c r="Z303" s="250">
        <v>45516</v>
      </c>
      <c r="AA303" s="71">
        <f t="shared" si="20"/>
        <v>27</v>
      </c>
      <c r="AB303" s="70">
        <v>0</v>
      </c>
      <c r="AC303" s="70">
        <v>0</v>
      </c>
      <c r="AD303" s="70">
        <v>0</v>
      </c>
      <c r="AE303" s="76" t="s">
        <v>74</v>
      </c>
      <c r="AF303" s="71">
        <f t="shared" si="21"/>
        <v>0</v>
      </c>
      <c r="AG303" s="70">
        <v>0</v>
      </c>
      <c r="AH303" s="70">
        <v>0</v>
      </c>
      <c r="AI303" s="76" t="s">
        <v>74</v>
      </c>
      <c r="AJ303" s="67">
        <v>0</v>
      </c>
      <c r="AK303" s="76" t="s">
        <v>74</v>
      </c>
      <c r="AL303" s="76" t="s">
        <v>74</v>
      </c>
      <c r="AM303" s="71">
        <f t="shared" si="22"/>
        <v>0</v>
      </c>
      <c r="AN303" s="71">
        <f>+K303+AC303-AH303</f>
        <v>9282000</v>
      </c>
      <c r="AO303" s="67" t="s">
        <v>66</v>
      </c>
      <c r="AP303" s="70">
        <v>9282000</v>
      </c>
      <c r="AQ303" s="67" t="s">
        <v>94</v>
      </c>
      <c r="AR303" s="70">
        <v>0</v>
      </c>
      <c r="AS303" s="249" t="s">
        <v>74</v>
      </c>
      <c r="AT303" s="70">
        <v>0</v>
      </c>
      <c r="AU303" s="82">
        <f t="shared" si="23"/>
        <v>9282000</v>
      </c>
      <c r="AV303" s="83">
        <f t="shared" si="24"/>
        <v>0</v>
      </c>
      <c r="AW303" s="79" t="s">
        <v>74</v>
      </c>
      <c r="AX303" s="67" t="s">
        <v>95</v>
      </c>
      <c r="AY303" s="88" t="s">
        <v>4517</v>
      </c>
      <c r="AZ303" s="68" t="s">
        <v>66</v>
      </c>
      <c r="BA303" s="68" t="s">
        <v>239</v>
      </c>
    </row>
    <row r="304" spans="2:53" x14ac:dyDescent="0.25">
      <c r="B304" s="68">
        <v>2024</v>
      </c>
      <c r="C304" s="68">
        <v>891780111</v>
      </c>
      <c r="D304" s="69" t="s">
        <v>64</v>
      </c>
      <c r="E304" s="70" t="s">
        <v>4516</v>
      </c>
      <c r="F304" s="70" t="s">
        <v>4515</v>
      </c>
      <c r="G304" s="67">
        <v>0</v>
      </c>
      <c r="H304" s="67" t="s">
        <v>72</v>
      </c>
      <c r="I304" s="68" t="s">
        <v>723</v>
      </c>
      <c r="J304" s="88" t="s">
        <v>4514</v>
      </c>
      <c r="K304" s="70">
        <v>96850500</v>
      </c>
      <c r="L304" s="68" t="s">
        <v>67</v>
      </c>
      <c r="M304" s="88" t="s">
        <v>4405</v>
      </c>
      <c r="N304" s="73" t="s">
        <v>4404</v>
      </c>
      <c r="O304" s="75">
        <v>1513</v>
      </c>
      <c r="P304" s="78">
        <v>45477</v>
      </c>
      <c r="Q304" s="70">
        <v>96850500</v>
      </c>
      <c r="R304" s="78">
        <v>45490</v>
      </c>
      <c r="S304" s="70">
        <v>96850500</v>
      </c>
      <c r="T304" s="67" t="s">
        <v>66</v>
      </c>
      <c r="U304" s="75">
        <v>15443332</v>
      </c>
      <c r="V304" s="88" t="s">
        <v>4286</v>
      </c>
      <c r="W304" s="250">
        <v>45490</v>
      </c>
      <c r="X304" s="250">
        <v>45504</v>
      </c>
      <c r="Y304" s="250">
        <v>45504</v>
      </c>
      <c r="Z304" s="250">
        <v>45518</v>
      </c>
      <c r="AA304" s="71">
        <f t="shared" si="20"/>
        <v>14</v>
      </c>
      <c r="AB304" s="70">
        <v>0</v>
      </c>
      <c r="AC304" s="70">
        <v>0</v>
      </c>
      <c r="AD304" s="70">
        <v>0</v>
      </c>
      <c r="AE304" s="76" t="s">
        <v>74</v>
      </c>
      <c r="AF304" s="71">
        <f t="shared" si="21"/>
        <v>0</v>
      </c>
      <c r="AG304" s="70">
        <v>0</v>
      </c>
      <c r="AH304" s="70">
        <v>0</v>
      </c>
      <c r="AI304" s="76" t="s">
        <v>74</v>
      </c>
      <c r="AJ304" s="67">
        <v>0</v>
      </c>
      <c r="AK304" s="76" t="s">
        <v>74</v>
      </c>
      <c r="AL304" s="76" t="s">
        <v>74</v>
      </c>
      <c r="AM304" s="71">
        <f t="shared" si="22"/>
        <v>0</v>
      </c>
      <c r="AN304" s="71">
        <f>+K304+AC304-AH304</f>
        <v>96850500</v>
      </c>
      <c r="AO304" s="67" t="s">
        <v>66</v>
      </c>
      <c r="AP304" s="70">
        <v>96850500</v>
      </c>
      <c r="AQ304" s="67" t="s">
        <v>94</v>
      </c>
      <c r="AR304" s="70">
        <v>0</v>
      </c>
      <c r="AS304" s="249" t="s">
        <v>74</v>
      </c>
      <c r="AT304" s="70">
        <v>0</v>
      </c>
      <c r="AU304" s="82">
        <f t="shared" si="23"/>
        <v>96850500</v>
      </c>
      <c r="AV304" s="83">
        <f t="shared" si="24"/>
        <v>0</v>
      </c>
      <c r="AW304" s="79" t="s">
        <v>74</v>
      </c>
      <c r="AX304" s="67" t="s">
        <v>95</v>
      </c>
      <c r="AY304" s="88" t="s">
        <v>4513</v>
      </c>
      <c r="AZ304" s="68" t="s">
        <v>66</v>
      </c>
      <c r="BA304" s="68" t="s">
        <v>239</v>
      </c>
    </row>
    <row r="305" spans="2:53" x14ac:dyDescent="0.25">
      <c r="B305" s="68">
        <v>2024</v>
      </c>
      <c r="C305" s="68">
        <v>891780111</v>
      </c>
      <c r="D305" s="69" t="s">
        <v>64</v>
      </c>
      <c r="E305" s="70" t="s">
        <v>4512</v>
      </c>
      <c r="F305" s="70" t="s">
        <v>4511</v>
      </c>
      <c r="G305" s="67">
        <v>0</v>
      </c>
      <c r="H305" s="67" t="s">
        <v>72</v>
      </c>
      <c r="I305" s="68" t="s">
        <v>723</v>
      </c>
      <c r="J305" s="88" t="s">
        <v>4510</v>
      </c>
      <c r="K305" s="70">
        <v>31237024</v>
      </c>
      <c r="L305" s="68" t="s">
        <v>67</v>
      </c>
      <c r="M305" s="88" t="s">
        <v>4509</v>
      </c>
      <c r="N305" s="73" t="s">
        <v>4508</v>
      </c>
      <c r="O305" s="75">
        <v>1753</v>
      </c>
      <c r="P305" s="78">
        <v>45505</v>
      </c>
      <c r="Q305" s="70">
        <v>31237024</v>
      </c>
      <c r="R305" s="78">
        <v>45510</v>
      </c>
      <c r="S305" s="70">
        <v>31237024</v>
      </c>
      <c r="T305" s="67" t="s">
        <v>66</v>
      </c>
      <c r="U305" s="75">
        <v>7633815</v>
      </c>
      <c r="V305" s="88" t="s">
        <v>4500</v>
      </c>
      <c r="W305" s="250">
        <v>45510</v>
      </c>
      <c r="X305" s="250">
        <v>45512</v>
      </c>
      <c r="Y305" s="250">
        <v>45512</v>
      </c>
      <c r="Z305" s="250">
        <v>45544</v>
      </c>
      <c r="AA305" s="71">
        <f t="shared" si="20"/>
        <v>32</v>
      </c>
      <c r="AB305" s="70">
        <v>0</v>
      </c>
      <c r="AC305" s="70">
        <v>0</v>
      </c>
      <c r="AD305" s="70">
        <v>0</v>
      </c>
      <c r="AE305" s="76" t="s">
        <v>74</v>
      </c>
      <c r="AF305" s="71">
        <f t="shared" si="21"/>
        <v>0</v>
      </c>
      <c r="AG305" s="70">
        <v>0</v>
      </c>
      <c r="AH305" s="70">
        <v>0</v>
      </c>
      <c r="AI305" s="76" t="s">
        <v>74</v>
      </c>
      <c r="AJ305" s="67">
        <v>0</v>
      </c>
      <c r="AK305" s="76" t="s">
        <v>74</v>
      </c>
      <c r="AL305" s="76" t="s">
        <v>74</v>
      </c>
      <c r="AM305" s="71">
        <f t="shared" si="22"/>
        <v>0</v>
      </c>
      <c r="AN305" s="71">
        <f>+K305+AC305-AH305</f>
        <v>31237024</v>
      </c>
      <c r="AO305" s="67" t="s">
        <v>66</v>
      </c>
      <c r="AP305" s="70">
        <v>31237024</v>
      </c>
      <c r="AQ305" s="67" t="s">
        <v>94</v>
      </c>
      <c r="AR305" s="70">
        <v>0</v>
      </c>
      <c r="AS305" s="249" t="s">
        <v>74</v>
      </c>
      <c r="AT305" s="70">
        <v>0</v>
      </c>
      <c r="AU305" s="82">
        <f t="shared" si="23"/>
        <v>31237024</v>
      </c>
      <c r="AV305" s="83">
        <f t="shared" si="24"/>
        <v>0</v>
      </c>
      <c r="AW305" s="79" t="s">
        <v>74</v>
      </c>
      <c r="AX305" s="67" t="s">
        <v>80</v>
      </c>
      <c r="AY305" s="88" t="s">
        <v>4504</v>
      </c>
      <c r="AZ305" s="68" t="s">
        <v>66</v>
      </c>
      <c r="BA305" s="68" t="s">
        <v>239</v>
      </c>
    </row>
    <row r="306" spans="2:53" x14ac:dyDescent="0.25">
      <c r="B306" s="68">
        <v>2024</v>
      </c>
      <c r="C306" s="68">
        <v>891780111</v>
      </c>
      <c r="D306" s="69" t="s">
        <v>64</v>
      </c>
      <c r="E306" s="70" t="s">
        <v>4507</v>
      </c>
      <c r="F306" s="70" t="s">
        <v>4506</v>
      </c>
      <c r="G306" s="67">
        <v>0</v>
      </c>
      <c r="H306" s="67" t="s">
        <v>72</v>
      </c>
      <c r="I306" s="68" t="s">
        <v>723</v>
      </c>
      <c r="J306" s="88" t="s">
        <v>4505</v>
      </c>
      <c r="K306" s="70">
        <v>2618000</v>
      </c>
      <c r="L306" s="68" t="s">
        <v>67</v>
      </c>
      <c r="M306" s="88" t="s">
        <v>4466</v>
      </c>
      <c r="N306" s="73" t="s">
        <v>4465</v>
      </c>
      <c r="O306" s="75">
        <v>1692</v>
      </c>
      <c r="P306" s="78">
        <v>45497</v>
      </c>
      <c r="Q306" s="70">
        <v>2618000</v>
      </c>
      <c r="R306" s="78">
        <v>45510</v>
      </c>
      <c r="S306" s="70">
        <v>2618000</v>
      </c>
      <c r="T306" s="67" t="s">
        <v>66</v>
      </c>
      <c r="U306" s="75">
        <v>36665858</v>
      </c>
      <c r="V306" s="88" t="s">
        <v>4422</v>
      </c>
      <c r="W306" s="250">
        <v>45510</v>
      </c>
      <c r="X306" s="250">
        <v>45510</v>
      </c>
      <c r="Y306" s="250" t="s">
        <v>74</v>
      </c>
      <c r="Z306" s="250">
        <v>45539</v>
      </c>
      <c r="AA306" s="71">
        <f t="shared" si="20"/>
        <v>29</v>
      </c>
      <c r="AB306" s="70">
        <v>0</v>
      </c>
      <c r="AC306" s="70">
        <v>0</v>
      </c>
      <c r="AD306" s="70">
        <v>0</v>
      </c>
      <c r="AE306" s="76" t="s">
        <v>74</v>
      </c>
      <c r="AF306" s="71">
        <f t="shared" si="21"/>
        <v>0</v>
      </c>
      <c r="AG306" s="70">
        <v>0</v>
      </c>
      <c r="AH306" s="70">
        <v>0</v>
      </c>
      <c r="AI306" s="76" t="s">
        <v>74</v>
      </c>
      <c r="AJ306" s="67">
        <v>0</v>
      </c>
      <c r="AK306" s="76" t="s">
        <v>74</v>
      </c>
      <c r="AL306" s="76" t="s">
        <v>74</v>
      </c>
      <c r="AM306" s="71">
        <f t="shared" si="22"/>
        <v>0</v>
      </c>
      <c r="AN306" s="71">
        <f>+K306+AC306-AH306</f>
        <v>2618000</v>
      </c>
      <c r="AO306" s="67" t="s">
        <v>66</v>
      </c>
      <c r="AP306" s="70">
        <v>2618000</v>
      </c>
      <c r="AQ306" s="67" t="s">
        <v>94</v>
      </c>
      <c r="AR306" s="70">
        <v>0</v>
      </c>
      <c r="AS306" s="249" t="s">
        <v>74</v>
      </c>
      <c r="AT306" s="70">
        <v>0</v>
      </c>
      <c r="AU306" s="82">
        <f t="shared" si="23"/>
        <v>2618000</v>
      </c>
      <c r="AV306" s="83">
        <f t="shared" si="24"/>
        <v>0</v>
      </c>
      <c r="AW306" s="79" t="s">
        <v>74</v>
      </c>
      <c r="AX306" s="67" t="s">
        <v>80</v>
      </c>
      <c r="AY306" s="88" t="s">
        <v>4504</v>
      </c>
      <c r="AZ306" s="68" t="s">
        <v>66</v>
      </c>
      <c r="BA306" s="68" t="s">
        <v>239</v>
      </c>
    </row>
    <row r="307" spans="2:53" x14ac:dyDescent="0.25">
      <c r="B307" s="68">
        <v>2024</v>
      </c>
      <c r="C307" s="68">
        <v>891780111</v>
      </c>
      <c r="D307" s="69" t="s">
        <v>64</v>
      </c>
      <c r="E307" s="70" t="s">
        <v>4503</v>
      </c>
      <c r="F307" s="70" t="s">
        <v>4502</v>
      </c>
      <c r="G307" s="67">
        <v>0</v>
      </c>
      <c r="H307" s="67" t="s">
        <v>72</v>
      </c>
      <c r="I307" s="68" t="s">
        <v>723</v>
      </c>
      <c r="J307" s="88" t="s">
        <v>4501</v>
      </c>
      <c r="K307" s="70">
        <v>146191500</v>
      </c>
      <c r="L307" s="68" t="s">
        <v>67</v>
      </c>
      <c r="M307" s="88" t="s">
        <v>4471</v>
      </c>
      <c r="N307" s="73" t="s">
        <v>1876</v>
      </c>
      <c r="O307" s="75">
        <v>1766</v>
      </c>
      <c r="P307" s="78">
        <v>45509</v>
      </c>
      <c r="Q307" s="70">
        <v>146191500</v>
      </c>
      <c r="R307" s="78">
        <v>45512</v>
      </c>
      <c r="S307" s="70">
        <v>146191500</v>
      </c>
      <c r="T307" s="67" t="s">
        <v>66</v>
      </c>
      <c r="U307" s="75">
        <v>7633815</v>
      </c>
      <c r="V307" s="88" t="s">
        <v>4500</v>
      </c>
      <c r="W307" s="250">
        <v>45512</v>
      </c>
      <c r="X307" s="250">
        <v>45513</v>
      </c>
      <c r="Y307" s="250">
        <v>45513</v>
      </c>
      <c r="Z307" s="250">
        <v>45519</v>
      </c>
      <c r="AA307" s="71">
        <f t="shared" si="20"/>
        <v>6</v>
      </c>
      <c r="AB307" s="70">
        <v>0</v>
      </c>
      <c r="AC307" s="70">
        <v>0</v>
      </c>
      <c r="AD307" s="70">
        <v>0</v>
      </c>
      <c r="AE307" s="76" t="s">
        <v>74</v>
      </c>
      <c r="AF307" s="71">
        <f t="shared" si="21"/>
        <v>0</v>
      </c>
      <c r="AG307" s="70">
        <v>0</v>
      </c>
      <c r="AH307" s="70">
        <v>0</v>
      </c>
      <c r="AI307" s="76" t="s">
        <v>74</v>
      </c>
      <c r="AJ307" s="67">
        <v>0</v>
      </c>
      <c r="AK307" s="76" t="s">
        <v>74</v>
      </c>
      <c r="AL307" s="76" t="s">
        <v>74</v>
      </c>
      <c r="AM307" s="71">
        <f t="shared" si="22"/>
        <v>0</v>
      </c>
      <c r="AN307" s="71">
        <f>+K307+AC307-AH307</f>
        <v>146191500</v>
      </c>
      <c r="AO307" s="67" t="s">
        <v>66</v>
      </c>
      <c r="AP307" s="70">
        <v>146191500</v>
      </c>
      <c r="AQ307" s="67" t="s">
        <v>94</v>
      </c>
      <c r="AR307" s="70">
        <v>0</v>
      </c>
      <c r="AS307" s="249" t="s">
        <v>74</v>
      </c>
      <c r="AT307" s="70">
        <v>0</v>
      </c>
      <c r="AU307" s="82">
        <f t="shared" si="23"/>
        <v>146191500</v>
      </c>
      <c r="AV307" s="83">
        <f t="shared" si="24"/>
        <v>0</v>
      </c>
      <c r="AW307" s="79" t="s">
        <v>74</v>
      </c>
      <c r="AX307" s="67" t="s">
        <v>80</v>
      </c>
      <c r="AY307" s="88" t="s">
        <v>4499</v>
      </c>
      <c r="AZ307" s="68" t="s">
        <v>66</v>
      </c>
      <c r="BA307" s="68" t="s">
        <v>239</v>
      </c>
    </row>
    <row r="308" spans="2:53" x14ac:dyDescent="0.25">
      <c r="B308" s="68">
        <v>2024</v>
      </c>
      <c r="C308" s="68">
        <v>891780111</v>
      </c>
      <c r="D308" s="69" t="s">
        <v>64</v>
      </c>
      <c r="E308" s="70" t="s">
        <v>4498</v>
      </c>
      <c r="F308" s="70" t="s">
        <v>4497</v>
      </c>
      <c r="G308" s="67">
        <v>0</v>
      </c>
      <c r="H308" s="67" t="s">
        <v>72</v>
      </c>
      <c r="I308" s="68" t="s">
        <v>723</v>
      </c>
      <c r="J308" s="88" t="s">
        <v>4496</v>
      </c>
      <c r="K308" s="70">
        <v>24329550</v>
      </c>
      <c r="L308" s="68" t="s">
        <v>67</v>
      </c>
      <c r="M308" s="88" t="s">
        <v>4466</v>
      </c>
      <c r="N308" s="73" t="s">
        <v>4465</v>
      </c>
      <c r="O308" s="75">
        <v>1744</v>
      </c>
      <c r="P308" s="78">
        <v>45505</v>
      </c>
      <c r="Q308" s="70">
        <v>24329550</v>
      </c>
      <c r="R308" s="78">
        <v>45513</v>
      </c>
      <c r="S308" s="70">
        <v>24329550</v>
      </c>
      <c r="T308" s="67" t="s">
        <v>66</v>
      </c>
      <c r="U308" s="75">
        <v>36665858</v>
      </c>
      <c r="V308" s="88" t="s">
        <v>4422</v>
      </c>
      <c r="W308" s="250">
        <v>45513</v>
      </c>
      <c r="X308" s="250">
        <v>45513</v>
      </c>
      <c r="Y308" s="250" t="s">
        <v>74</v>
      </c>
      <c r="Z308" s="250">
        <v>45532</v>
      </c>
      <c r="AA308" s="71">
        <f t="shared" si="20"/>
        <v>19</v>
      </c>
      <c r="AB308" s="70">
        <v>0</v>
      </c>
      <c r="AC308" s="70">
        <v>0</v>
      </c>
      <c r="AD308" s="70">
        <v>0</v>
      </c>
      <c r="AE308" s="76" t="s">
        <v>74</v>
      </c>
      <c r="AF308" s="71">
        <f t="shared" si="21"/>
        <v>0</v>
      </c>
      <c r="AG308" s="70">
        <v>0</v>
      </c>
      <c r="AH308" s="70">
        <v>0</v>
      </c>
      <c r="AI308" s="76" t="s">
        <v>74</v>
      </c>
      <c r="AJ308" s="67">
        <v>0</v>
      </c>
      <c r="AK308" s="76" t="s">
        <v>74</v>
      </c>
      <c r="AL308" s="76" t="s">
        <v>74</v>
      </c>
      <c r="AM308" s="71">
        <f t="shared" si="22"/>
        <v>0</v>
      </c>
      <c r="AN308" s="71">
        <f>+K308+AC308-AH308</f>
        <v>24329550</v>
      </c>
      <c r="AO308" s="67" t="s">
        <v>66</v>
      </c>
      <c r="AP308" s="70">
        <v>24329550</v>
      </c>
      <c r="AQ308" s="67" t="s">
        <v>94</v>
      </c>
      <c r="AR308" s="70">
        <v>0</v>
      </c>
      <c r="AS308" s="249" t="s">
        <v>74</v>
      </c>
      <c r="AT308" s="70">
        <v>0</v>
      </c>
      <c r="AU308" s="82">
        <f t="shared" si="23"/>
        <v>24329550</v>
      </c>
      <c r="AV308" s="83">
        <f t="shared" si="24"/>
        <v>0</v>
      </c>
      <c r="AW308" s="79" t="s">
        <v>74</v>
      </c>
      <c r="AX308" s="67" t="s">
        <v>80</v>
      </c>
      <c r="AY308" s="88" t="s">
        <v>4495</v>
      </c>
      <c r="AZ308" s="68" t="s">
        <v>66</v>
      </c>
      <c r="BA308" s="68" t="s">
        <v>239</v>
      </c>
    </row>
    <row r="309" spans="2:53" x14ac:dyDescent="0.25">
      <c r="B309" s="68">
        <v>2024</v>
      </c>
      <c r="C309" s="68">
        <v>891780111</v>
      </c>
      <c r="D309" s="69" t="s">
        <v>64</v>
      </c>
      <c r="E309" s="70" t="s">
        <v>4494</v>
      </c>
      <c r="F309" s="70" t="s">
        <v>4493</v>
      </c>
      <c r="G309" s="67">
        <v>0</v>
      </c>
      <c r="H309" s="67" t="s">
        <v>72</v>
      </c>
      <c r="I309" s="68" t="s">
        <v>65</v>
      </c>
      <c r="J309" s="88" t="s">
        <v>4492</v>
      </c>
      <c r="K309" s="70">
        <v>4714084</v>
      </c>
      <c r="L309" s="68" t="s">
        <v>67</v>
      </c>
      <c r="M309" s="88" t="s">
        <v>4449</v>
      </c>
      <c r="N309" s="73" t="s">
        <v>4448</v>
      </c>
      <c r="O309" s="75">
        <v>1729</v>
      </c>
      <c r="P309" s="78">
        <v>45503</v>
      </c>
      <c r="Q309" s="70">
        <v>4715000</v>
      </c>
      <c r="R309" s="78">
        <v>45517</v>
      </c>
      <c r="S309" s="70">
        <v>4714084</v>
      </c>
      <c r="T309" s="67" t="s">
        <v>66</v>
      </c>
      <c r="U309" s="75">
        <v>85465146</v>
      </c>
      <c r="V309" s="88" t="s">
        <v>4340</v>
      </c>
      <c r="W309" s="250">
        <v>45517</v>
      </c>
      <c r="X309" s="250">
        <v>45517</v>
      </c>
      <c r="Y309" s="250">
        <v>45517</v>
      </c>
      <c r="Z309" s="250">
        <v>45531</v>
      </c>
      <c r="AA309" s="71">
        <f t="shared" si="20"/>
        <v>14</v>
      </c>
      <c r="AB309" s="70">
        <v>0</v>
      </c>
      <c r="AC309" s="70">
        <v>0</v>
      </c>
      <c r="AD309" s="70">
        <v>0</v>
      </c>
      <c r="AE309" s="76" t="s">
        <v>74</v>
      </c>
      <c r="AF309" s="71">
        <f t="shared" si="21"/>
        <v>0</v>
      </c>
      <c r="AG309" s="70">
        <v>0</v>
      </c>
      <c r="AH309" s="70">
        <v>0</v>
      </c>
      <c r="AI309" s="76" t="s">
        <v>74</v>
      </c>
      <c r="AJ309" s="67">
        <v>0</v>
      </c>
      <c r="AK309" s="76" t="s">
        <v>74</v>
      </c>
      <c r="AL309" s="76" t="s">
        <v>74</v>
      </c>
      <c r="AM309" s="71">
        <f t="shared" si="22"/>
        <v>0</v>
      </c>
      <c r="AN309" s="71">
        <f>+K309+AC309-AH309</f>
        <v>4714084</v>
      </c>
      <c r="AO309" s="67" t="s">
        <v>66</v>
      </c>
      <c r="AP309" s="70">
        <v>4714084</v>
      </c>
      <c r="AQ309" s="67" t="s">
        <v>94</v>
      </c>
      <c r="AR309" s="70">
        <v>0</v>
      </c>
      <c r="AS309" s="249" t="s">
        <v>74</v>
      </c>
      <c r="AT309" s="70">
        <v>0</v>
      </c>
      <c r="AU309" s="82">
        <f t="shared" si="23"/>
        <v>4714084</v>
      </c>
      <c r="AV309" s="83">
        <f t="shared" si="24"/>
        <v>0</v>
      </c>
      <c r="AW309" s="79" t="s">
        <v>74</v>
      </c>
      <c r="AX309" s="67" t="s">
        <v>80</v>
      </c>
      <c r="AY309" s="88" t="s">
        <v>4491</v>
      </c>
      <c r="AZ309" s="68" t="s">
        <v>66</v>
      </c>
      <c r="BA309" s="68" t="s">
        <v>239</v>
      </c>
    </row>
    <row r="310" spans="2:53" x14ac:dyDescent="0.25">
      <c r="B310" s="68">
        <v>2024</v>
      </c>
      <c r="C310" s="68">
        <v>891780111</v>
      </c>
      <c r="D310" s="69" t="s">
        <v>64</v>
      </c>
      <c r="E310" s="70" t="s">
        <v>4490</v>
      </c>
      <c r="F310" s="70" t="s">
        <v>4489</v>
      </c>
      <c r="G310" s="67">
        <v>0</v>
      </c>
      <c r="H310" s="67" t="s">
        <v>72</v>
      </c>
      <c r="I310" s="68" t="s">
        <v>723</v>
      </c>
      <c r="J310" s="88" t="s">
        <v>4488</v>
      </c>
      <c r="K310" s="70">
        <v>50192739</v>
      </c>
      <c r="L310" s="68" t="s">
        <v>67</v>
      </c>
      <c r="M310" s="88" t="s">
        <v>4487</v>
      </c>
      <c r="N310" s="73" t="s">
        <v>4486</v>
      </c>
      <c r="O310" s="75">
        <v>1658</v>
      </c>
      <c r="P310" s="78">
        <v>45495</v>
      </c>
      <c r="Q310" s="70">
        <v>50192739</v>
      </c>
      <c r="R310" s="78">
        <v>45517</v>
      </c>
      <c r="S310" s="70">
        <v>50192739</v>
      </c>
      <c r="T310" s="67" t="s">
        <v>66</v>
      </c>
      <c r="U310" s="75">
        <v>36665858</v>
      </c>
      <c r="V310" s="88" t="s">
        <v>4422</v>
      </c>
      <c r="W310" s="250">
        <v>45517</v>
      </c>
      <c r="X310" s="250">
        <v>45517</v>
      </c>
      <c r="Y310" s="250">
        <v>45517</v>
      </c>
      <c r="Z310" s="250">
        <v>45551</v>
      </c>
      <c r="AA310" s="71">
        <f t="shared" si="20"/>
        <v>34</v>
      </c>
      <c r="AB310" s="70">
        <v>0</v>
      </c>
      <c r="AC310" s="70">
        <v>0</v>
      </c>
      <c r="AD310" s="70">
        <v>0</v>
      </c>
      <c r="AE310" s="76" t="s">
        <v>74</v>
      </c>
      <c r="AF310" s="71">
        <f t="shared" si="21"/>
        <v>0</v>
      </c>
      <c r="AG310" s="70">
        <v>0</v>
      </c>
      <c r="AH310" s="70">
        <v>0</v>
      </c>
      <c r="AI310" s="76" t="s">
        <v>74</v>
      </c>
      <c r="AJ310" s="67">
        <v>0</v>
      </c>
      <c r="AK310" s="76" t="s">
        <v>74</v>
      </c>
      <c r="AL310" s="76" t="s">
        <v>74</v>
      </c>
      <c r="AM310" s="71">
        <f t="shared" si="22"/>
        <v>0</v>
      </c>
      <c r="AN310" s="71">
        <f>+K310+AC310-AH310</f>
        <v>50192739</v>
      </c>
      <c r="AO310" s="67" t="s">
        <v>66</v>
      </c>
      <c r="AP310" s="70">
        <v>50192739</v>
      </c>
      <c r="AQ310" s="67" t="s">
        <v>66</v>
      </c>
      <c r="AR310" s="70">
        <v>25096369.5</v>
      </c>
      <c r="AS310" s="249">
        <v>45520</v>
      </c>
      <c r="AT310" s="70">
        <v>0</v>
      </c>
      <c r="AU310" s="82">
        <f t="shared" si="23"/>
        <v>50192739</v>
      </c>
      <c r="AV310" s="83">
        <f t="shared" si="24"/>
        <v>0</v>
      </c>
      <c r="AW310" s="79" t="s">
        <v>74</v>
      </c>
      <c r="AX310" s="67" t="s">
        <v>95</v>
      </c>
      <c r="AY310" s="88" t="s">
        <v>4485</v>
      </c>
      <c r="AZ310" s="68" t="s">
        <v>66</v>
      </c>
      <c r="BA310" s="68" t="s">
        <v>239</v>
      </c>
    </row>
    <row r="311" spans="2:53" x14ac:dyDescent="0.25">
      <c r="B311" s="68">
        <v>2024</v>
      </c>
      <c r="C311" s="68">
        <v>891780111</v>
      </c>
      <c r="D311" s="69" t="s">
        <v>64</v>
      </c>
      <c r="E311" s="70" t="s">
        <v>4484</v>
      </c>
      <c r="F311" s="70" t="s">
        <v>4483</v>
      </c>
      <c r="G311" s="67">
        <v>0</v>
      </c>
      <c r="H311" s="67" t="s">
        <v>72</v>
      </c>
      <c r="I311" s="68" t="s">
        <v>723</v>
      </c>
      <c r="J311" s="88" t="s">
        <v>4482</v>
      </c>
      <c r="K311" s="70">
        <v>36485400</v>
      </c>
      <c r="L311" s="68" t="s">
        <v>67</v>
      </c>
      <c r="M311" s="88" t="s">
        <v>4405</v>
      </c>
      <c r="N311" s="73" t="s">
        <v>4404</v>
      </c>
      <c r="O311" s="75">
        <v>1649</v>
      </c>
      <c r="P311" s="78">
        <v>45492</v>
      </c>
      <c r="Q311" s="70">
        <v>36485400</v>
      </c>
      <c r="R311" s="78">
        <v>45517</v>
      </c>
      <c r="S311" s="70">
        <v>36485400</v>
      </c>
      <c r="T311" s="67" t="s">
        <v>66</v>
      </c>
      <c r="U311" s="75">
        <v>36665858</v>
      </c>
      <c r="V311" s="88" t="s">
        <v>4422</v>
      </c>
      <c r="W311" s="250">
        <v>45517</v>
      </c>
      <c r="X311" s="250">
        <v>45517</v>
      </c>
      <c r="Y311" s="250" t="s">
        <v>74</v>
      </c>
      <c r="Z311" s="250">
        <v>45546</v>
      </c>
      <c r="AA311" s="71">
        <f t="shared" si="20"/>
        <v>29</v>
      </c>
      <c r="AB311" s="70">
        <v>0</v>
      </c>
      <c r="AC311" s="70">
        <v>0</v>
      </c>
      <c r="AD311" s="70">
        <v>0</v>
      </c>
      <c r="AE311" s="76" t="s">
        <v>74</v>
      </c>
      <c r="AF311" s="71">
        <f t="shared" si="21"/>
        <v>0</v>
      </c>
      <c r="AG311" s="70">
        <v>0</v>
      </c>
      <c r="AH311" s="70">
        <v>0</v>
      </c>
      <c r="AI311" s="76" t="s">
        <v>74</v>
      </c>
      <c r="AJ311" s="67">
        <v>0</v>
      </c>
      <c r="AK311" s="76" t="s">
        <v>74</v>
      </c>
      <c r="AL311" s="76" t="s">
        <v>74</v>
      </c>
      <c r="AM311" s="71">
        <f t="shared" si="22"/>
        <v>0</v>
      </c>
      <c r="AN311" s="71">
        <f>+K311+AC311-AH311</f>
        <v>36485400</v>
      </c>
      <c r="AO311" s="67" t="s">
        <v>66</v>
      </c>
      <c r="AP311" s="70">
        <v>36485400</v>
      </c>
      <c r="AQ311" s="67" t="s">
        <v>94</v>
      </c>
      <c r="AR311" s="70">
        <v>0</v>
      </c>
      <c r="AS311" s="249" t="s">
        <v>74</v>
      </c>
      <c r="AT311" s="70">
        <v>0</v>
      </c>
      <c r="AU311" s="82">
        <f t="shared" si="23"/>
        <v>36485400</v>
      </c>
      <c r="AV311" s="83">
        <f t="shared" si="24"/>
        <v>0</v>
      </c>
      <c r="AW311" s="79" t="s">
        <v>74</v>
      </c>
      <c r="AX311" s="67" t="s">
        <v>95</v>
      </c>
      <c r="AY311" s="88" t="s">
        <v>4481</v>
      </c>
      <c r="AZ311" s="68" t="s">
        <v>66</v>
      </c>
      <c r="BA311" s="68" t="s">
        <v>239</v>
      </c>
    </row>
    <row r="312" spans="2:53" x14ac:dyDescent="0.25">
      <c r="B312" s="68">
        <v>2024</v>
      </c>
      <c r="C312" s="68">
        <v>891780111</v>
      </c>
      <c r="D312" s="69" t="s">
        <v>64</v>
      </c>
      <c r="E312" s="70" t="s">
        <v>4480</v>
      </c>
      <c r="F312" s="70" t="s">
        <v>4479</v>
      </c>
      <c r="G312" s="67">
        <v>0</v>
      </c>
      <c r="H312" s="67" t="s">
        <v>72</v>
      </c>
      <c r="I312" s="68" t="s">
        <v>65</v>
      </c>
      <c r="J312" s="88" t="s">
        <v>4478</v>
      </c>
      <c r="K312" s="70">
        <v>7140000</v>
      </c>
      <c r="L312" s="68" t="s">
        <v>67</v>
      </c>
      <c r="M312" s="88" t="s">
        <v>4477</v>
      </c>
      <c r="N312" s="73" t="s">
        <v>4476</v>
      </c>
      <c r="O312" s="75">
        <v>1764</v>
      </c>
      <c r="P312" s="78">
        <v>45509</v>
      </c>
      <c r="Q312" s="70">
        <v>7140000</v>
      </c>
      <c r="R312" s="78">
        <v>45518</v>
      </c>
      <c r="S312" s="70">
        <v>7140000</v>
      </c>
      <c r="T312" s="67" t="s">
        <v>66</v>
      </c>
      <c r="U312" s="75">
        <v>36665858</v>
      </c>
      <c r="V312" s="88" t="s">
        <v>4422</v>
      </c>
      <c r="W312" s="250">
        <v>45518</v>
      </c>
      <c r="X312" s="250">
        <v>45518</v>
      </c>
      <c r="Y312" s="250" t="s">
        <v>74</v>
      </c>
      <c r="Z312" s="250">
        <v>45545</v>
      </c>
      <c r="AA312" s="71">
        <f t="shared" si="20"/>
        <v>27</v>
      </c>
      <c r="AB312" s="70">
        <v>0</v>
      </c>
      <c r="AC312" s="70">
        <v>0</v>
      </c>
      <c r="AD312" s="70">
        <v>0</v>
      </c>
      <c r="AE312" s="76" t="s">
        <v>74</v>
      </c>
      <c r="AF312" s="71">
        <f t="shared" si="21"/>
        <v>0</v>
      </c>
      <c r="AG312" s="70">
        <v>0</v>
      </c>
      <c r="AH312" s="70">
        <v>0</v>
      </c>
      <c r="AI312" s="76" t="s">
        <v>74</v>
      </c>
      <c r="AJ312" s="67">
        <v>0</v>
      </c>
      <c r="AK312" s="76" t="s">
        <v>74</v>
      </c>
      <c r="AL312" s="76" t="s">
        <v>74</v>
      </c>
      <c r="AM312" s="71">
        <f t="shared" si="22"/>
        <v>0</v>
      </c>
      <c r="AN312" s="71">
        <f>+K312+AC312-AH312</f>
        <v>7140000</v>
      </c>
      <c r="AO312" s="67" t="s">
        <v>66</v>
      </c>
      <c r="AP312" s="70">
        <v>7140000</v>
      </c>
      <c r="AQ312" s="67" t="s">
        <v>94</v>
      </c>
      <c r="AR312" s="70">
        <v>0</v>
      </c>
      <c r="AS312" s="249" t="s">
        <v>74</v>
      </c>
      <c r="AT312" s="70">
        <v>0</v>
      </c>
      <c r="AU312" s="82">
        <f t="shared" si="23"/>
        <v>7140000</v>
      </c>
      <c r="AV312" s="83">
        <f t="shared" si="24"/>
        <v>0</v>
      </c>
      <c r="AW312" s="79" t="s">
        <v>74</v>
      </c>
      <c r="AX312" s="67" t="s">
        <v>95</v>
      </c>
      <c r="AY312" s="88" t="s">
        <v>4475</v>
      </c>
      <c r="AZ312" s="68" t="s">
        <v>66</v>
      </c>
      <c r="BA312" s="68" t="s">
        <v>239</v>
      </c>
    </row>
    <row r="313" spans="2:53" x14ac:dyDescent="0.25">
      <c r="B313" s="68">
        <v>2024</v>
      </c>
      <c r="C313" s="68">
        <v>891780111</v>
      </c>
      <c r="D313" s="69" t="s">
        <v>64</v>
      </c>
      <c r="E313" s="70" t="s">
        <v>4474</v>
      </c>
      <c r="F313" s="70" t="s">
        <v>4473</v>
      </c>
      <c r="G313" s="67">
        <v>0</v>
      </c>
      <c r="H313" s="67" t="s">
        <v>72</v>
      </c>
      <c r="I313" s="68" t="s">
        <v>723</v>
      </c>
      <c r="J313" s="88" t="s">
        <v>4472</v>
      </c>
      <c r="K313" s="70">
        <v>137456000</v>
      </c>
      <c r="L313" s="68" t="s">
        <v>67</v>
      </c>
      <c r="M313" s="88" t="s">
        <v>4471</v>
      </c>
      <c r="N313" s="73" t="s">
        <v>1876</v>
      </c>
      <c r="O313" s="75">
        <v>1814</v>
      </c>
      <c r="P313" s="78">
        <v>45513</v>
      </c>
      <c r="Q313" s="70">
        <v>137456000</v>
      </c>
      <c r="R313" s="78">
        <v>45520</v>
      </c>
      <c r="S313" s="70">
        <v>137456000</v>
      </c>
      <c r="T313" s="67" t="s">
        <v>66</v>
      </c>
      <c r="U313" s="75">
        <v>85152695</v>
      </c>
      <c r="V313" s="88" t="s">
        <v>4398</v>
      </c>
      <c r="W313" s="250">
        <v>45520</v>
      </c>
      <c r="X313" s="250">
        <v>45525</v>
      </c>
      <c r="Y313" s="250">
        <v>45524</v>
      </c>
      <c r="Z313" s="250">
        <v>45545</v>
      </c>
      <c r="AA313" s="71">
        <f t="shared" si="20"/>
        <v>21</v>
      </c>
      <c r="AB313" s="70">
        <v>0</v>
      </c>
      <c r="AC313" s="70">
        <v>0</v>
      </c>
      <c r="AD313" s="70">
        <v>0</v>
      </c>
      <c r="AE313" s="76" t="s">
        <v>74</v>
      </c>
      <c r="AF313" s="71">
        <f t="shared" si="21"/>
        <v>0</v>
      </c>
      <c r="AG313" s="70">
        <v>0</v>
      </c>
      <c r="AH313" s="70">
        <v>0</v>
      </c>
      <c r="AI313" s="76" t="s">
        <v>74</v>
      </c>
      <c r="AJ313" s="67">
        <v>0</v>
      </c>
      <c r="AK313" s="76" t="s">
        <v>74</v>
      </c>
      <c r="AL313" s="76" t="s">
        <v>74</v>
      </c>
      <c r="AM313" s="71">
        <f t="shared" si="22"/>
        <v>0</v>
      </c>
      <c r="AN313" s="71">
        <f>+K313+AC313-AH313</f>
        <v>137456000</v>
      </c>
      <c r="AO313" s="67" t="s">
        <v>66</v>
      </c>
      <c r="AP313" s="70">
        <v>137456000</v>
      </c>
      <c r="AQ313" s="67" t="s">
        <v>94</v>
      </c>
      <c r="AR313" s="70">
        <v>0</v>
      </c>
      <c r="AS313" s="249" t="s">
        <v>74</v>
      </c>
      <c r="AT313" s="70">
        <v>0</v>
      </c>
      <c r="AU313" s="82">
        <f t="shared" si="23"/>
        <v>137456000</v>
      </c>
      <c r="AV313" s="83">
        <f t="shared" si="24"/>
        <v>0</v>
      </c>
      <c r="AW313" s="79" t="s">
        <v>74</v>
      </c>
      <c r="AX313" s="67" t="s">
        <v>95</v>
      </c>
      <c r="AY313" s="88" t="s">
        <v>4470</v>
      </c>
      <c r="AZ313" s="68" t="s">
        <v>66</v>
      </c>
      <c r="BA313" s="68" t="s">
        <v>239</v>
      </c>
    </row>
    <row r="314" spans="2:53" x14ac:dyDescent="0.25">
      <c r="B314" s="68">
        <v>2024</v>
      </c>
      <c r="C314" s="68">
        <v>891780111</v>
      </c>
      <c r="D314" s="69" t="s">
        <v>64</v>
      </c>
      <c r="E314" s="70" t="s">
        <v>4469</v>
      </c>
      <c r="F314" s="70" t="s">
        <v>4468</v>
      </c>
      <c r="G314" s="67">
        <v>0</v>
      </c>
      <c r="H314" s="67" t="s">
        <v>72</v>
      </c>
      <c r="I314" s="68" t="s">
        <v>723</v>
      </c>
      <c r="J314" s="88" t="s">
        <v>4467</v>
      </c>
      <c r="K314" s="70">
        <v>7729050</v>
      </c>
      <c r="L314" s="68" t="s">
        <v>67</v>
      </c>
      <c r="M314" s="88" t="s">
        <v>4466</v>
      </c>
      <c r="N314" s="73" t="s">
        <v>4465</v>
      </c>
      <c r="O314" s="75">
        <v>1743</v>
      </c>
      <c r="P314" s="78">
        <v>45505</v>
      </c>
      <c r="Q314" s="70">
        <v>7729050</v>
      </c>
      <c r="R314" s="78">
        <v>45524</v>
      </c>
      <c r="S314" s="70">
        <v>7729050</v>
      </c>
      <c r="T314" s="67" t="s">
        <v>66</v>
      </c>
      <c r="U314" s="75">
        <v>36665858</v>
      </c>
      <c r="V314" s="88" t="s">
        <v>4422</v>
      </c>
      <c r="W314" s="250">
        <v>45524</v>
      </c>
      <c r="X314" s="250">
        <v>45524</v>
      </c>
      <c r="Y314" s="250" t="s">
        <v>74</v>
      </c>
      <c r="Z314" s="250">
        <v>45551</v>
      </c>
      <c r="AA314" s="71">
        <f t="shared" si="20"/>
        <v>27</v>
      </c>
      <c r="AB314" s="70">
        <v>0</v>
      </c>
      <c r="AC314" s="70">
        <v>0</v>
      </c>
      <c r="AD314" s="70">
        <v>0</v>
      </c>
      <c r="AE314" s="76" t="s">
        <v>74</v>
      </c>
      <c r="AF314" s="71">
        <f t="shared" si="21"/>
        <v>0</v>
      </c>
      <c r="AG314" s="70">
        <v>0</v>
      </c>
      <c r="AH314" s="70">
        <v>0</v>
      </c>
      <c r="AI314" s="76" t="s">
        <v>74</v>
      </c>
      <c r="AJ314" s="67">
        <v>0</v>
      </c>
      <c r="AK314" s="76" t="s">
        <v>74</v>
      </c>
      <c r="AL314" s="76" t="s">
        <v>74</v>
      </c>
      <c r="AM314" s="71">
        <f t="shared" si="22"/>
        <v>0</v>
      </c>
      <c r="AN314" s="71">
        <f>+K314+AC314-AH314</f>
        <v>7729050</v>
      </c>
      <c r="AO314" s="67" t="s">
        <v>66</v>
      </c>
      <c r="AP314" s="70">
        <v>7729050</v>
      </c>
      <c r="AQ314" s="67" t="s">
        <v>94</v>
      </c>
      <c r="AR314" s="70">
        <v>0</v>
      </c>
      <c r="AS314" s="249" t="s">
        <v>74</v>
      </c>
      <c r="AT314" s="70">
        <v>0</v>
      </c>
      <c r="AU314" s="82">
        <f t="shared" si="23"/>
        <v>7729050</v>
      </c>
      <c r="AV314" s="83">
        <f t="shared" si="24"/>
        <v>0</v>
      </c>
      <c r="AW314" s="79" t="s">
        <v>74</v>
      </c>
      <c r="AX314" s="67" t="s">
        <v>95</v>
      </c>
      <c r="AY314" s="88" t="s">
        <v>4464</v>
      </c>
      <c r="AZ314" s="68" t="s">
        <v>66</v>
      </c>
      <c r="BA314" s="68" t="s">
        <v>239</v>
      </c>
    </row>
    <row r="315" spans="2:53" x14ac:dyDescent="0.25">
      <c r="B315" s="68">
        <v>2024</v>
      </c>
      <c r="C315" s="68">
        <v>891780111</v>
      </c>
      <c r="D315" s="69" t="s">
        <v>64</v>
      </c>
      <c r="E315" s="70" t="s">
        <v>4463</v>
      </c>
      <c r="F315" s="70" t="s">
        <v>4462</v>
      </c>
      <c r="G315" s="67">
        <v>0</v>
      </c>
      <c r="H315" s="67" t="s">
        <v>72</v>
      </c>
      <c r="I315" s="68" t="s">
        <v>65</v>
      </c>
      <c r="J315" s="88" t="s">
        <v>4461</v>
      </c>
      <c r="K315" s="70">
        <v>42059402</v>
      </c>
      <c r="L315" s="68" t="s">
        <v>67</v>
      </c>
      <c r="M315" s="88" t="s">
        <v>4460</v>
      </c>
      <c r="N315" s="73" t="s">
        <v>4459</v>
      </c>
      <c r="O315" s="75">
        <v>1662</v>
      </c>
      <c r="P315" s="78">
        <v>45495</v>
      </c>
      <c r="Q315" s="70">
        <v>42059402</v>
      </c>
      <c r="R315" s="78">
        <v>45530</v>
      </c>
      <c r="S315" s="70">
        <v>42059402</v>
      </c>
      <c r="T315" s="67" t="s">
        <v>66</v>
      </c>
      <c r="U315" s="75">
        <v>72221403</v>
      </c>
      <c r="V315" s="88" t="s">
        <v>4458</v>
      </c>
      <c r="W315" s="250">
        <v>45530</v>
      </c>
      <c r="X315" s="250">
        <v>45530</v>
      </c>
      <c r="Y315" s="250" t="s">
        <v>74</v>
      </c>
      <c r="Z315" s="250">
        <v>45559</v>
      </c>
      <c r="AA315" s="71">
        <f t="shared" si="20"/>
        <v>29</v>
      </c>
      <c r="AB315" s="70">
        <v>0</v>
      </c>
      <c r="AC315" s="70">
        <v>0</v>
      </c>
      <c r="AD315" s="70">
        <v>0</v>
      </c>
      <c r="AE315" s="76" t="s">
        <v>74</v>
      </c>
      <c r="AF315" s="71">
        <f t="shared" si="21"/>
        <v>0</v>
      </c>
      <c r="AG315" s="70">
        <v>0</v>
      </c>
      <c r="AH315" s="70">
        <v>0</v>
      </c>
      <c r="AI315" s="76" t="s">
        <v>74</v>
      </c>
      <c r="AJ315" s="67">
        <v>0</v>
      </c>
      <c r="AK315" s="76" t="s">
        <v>74</v>
      </c>
      <c r="AL315" s="76" t="s">
        <v>74</v>
      </c>
      <c r="AM315" s="71">
        <f t="shared" si="22"/>
        <v>0</v>
      </c>
      <c r="AN315" s="71">
        <f>+K315+AC315-AH315</f>
        <v>42059402</v>
      </c>
      <c r="AO315" s="67" t="s">
        <v>66</v>
      </c>
      <c r="AP315" s="70">
        <v>42059402</v>
      </c>
      <c r="AQ315" s="67" t="s">
        <v>94</v>
      </c>
      <c r="AR315" s="70">
        <v>0</v>
      </c>
      <c r="AS315" s="249" t="s">
        <v>74</v>
      </c>
      <c r="AT315" s="70">
        <v>0</v>
      </c>
      <c r="AU315" s="82">
        <f t="shared" si="23"/>
        <v>42059402</v>
      </c>
      <c r="AV315" s="83">
        <f t="shared" si="24"/>
        <v>0</v>
      </c>
      <c r="AW315" s="79" t="s">
        <v>74</v>
      </c>
      <c r="AX315" s="67" t="s">
        <v>95</v>
      </c>
      <c r="AY315" s="88" t="s">
        <v>4457</v>
      </c>
      <c r="AZ315" s="68" t="s">
        <v>66</v>
      </c>
      <c r="BA315" s="68" t="s">
        <v>239</v>
      </c>
    </row>
    <row r="316" spans="2:53" x14ac:dyDescent="0.25">
      <c r="B316" s="68">
        <v>2024</v>
      </c>
      <c r="C316" s="68">
        <v>891780111</v>
      </c>
      <c r="D316" s="69" t="s">
        <v>64</v>
      </c>
      <c r="E316" s="70" t="s">
        <v>4456</v>
      </c>
      <c r="F316" s="70" t="s">
        <v>4455</v>
      </c>
      <c r="G316" s="67">
        <v>0</v>
      </c>
      <c r="H316" s="67" t="s">
        <v>72</v>
      </c>
      <c r="I316" s="68" t="s">
        <v>723</v>
      </c>
      <c r="J316" s="88" t="s">
        <v>4454</v>
      </c>
      <c r="K316" s="70">
        <v>76658965</v>
      </c>
      <c r="L316" s="68" t="s">
        <v>67</v>
      </c>
      <c r="M316" s="88" t="s">
        <v>241</v>
      </c>
      <c r="N316" s="73" t="s">
        <v>4442</v>
      </c>
      <c r="O316" s="75">
        <v>1874</v>
      </c>
      <c r="P316" s="78">
        <v>45518</v>
      </c>
      <c r="Q316" s="70">
        <v>76660000</v>
      </c>
      <c r="R316" s="78">
        <v>45533</v>
      </c>
      <c r="S316" s="70">
        <v>76658965</v>
      </c>
      <c r="T316" s="67" t="s">
        <v>66</v>
      </c>
      <c r="U316" s="75">
        <v>85152695</v>
      </c>
      <c r="V316" s="88" t="s">
        <v>4398</v>
      </c>
      <c r="W316" s="250">
        <v>45533</v>
      </c>
      <c r="X316" s="250">
        <v>45537</v>
      </c>
      <c r="Y316" s="250">
        <v>45533</v>
      </c>
      <c r="Z316" s="250">
        <v>45539</v>
      </c>
      <c r="AA316" s="71">
        <f t="shared" si="20"/>
        <v>6</v>
      </c>
      <c r="AB316" s="70">
        <v>0</v>
      </c>
      <c r="AC316" s="70">
        <v>0</v>
      </c>
      <c r="AD316" s="70">
        <v>0</v>
      </c>
      <c r="AE316" s="76" t="s">
        <v>74</v>
      </c>
      <c r="AF316" s="71">
        <f t="shared" si="21"/>
        <v>0</v>
      </c>
      <c r="AG316" s="70">
        <v>0</v>
      </c>
      <c r="AH316" s="70">
        <v>0</v>
      </c>
      <c r="AI316" s="76" t="s">
        <v>74</v>
      </c>
      <c r="AJ316" s="67">
        <v>0</v>
      </c>
      <c r="AK316" s="76" t="s">
        <v>74</v>
      </c>
      <c r="AL316" s="76" t="s">
        <v>74</v>
      </c>
      <c r="AM316" s="71">
        <f t="shared" si="22"/>
        <v>0</v>
      </c>
      <c r="AN316" s="71">
        <f>+K316+AC316-AH316</f>
        <v>76658965</v>
      </c>
      <c r="AO316" s="67" t="s">
        <v>66</v>
      </c>
      <c r="AP316" s="70">
        <v>76658965</v>
      </c>
      <c r="AQ316" s="67" t="s">
        <v>94</v>
      </c>
      <c r="AR316" s="70">
        <v>0</v>
      </c>
      <c r="AS316" s="249" t="s">
        <v>74</v>
      </c>
      <c r="AT316" s="70">
        <v>0</v>
      </c>
      <c r="AU316" s="82">
        <f t="shared" si="23"/>
        <v>76658965</v>
      </c>
      <c r="AV316" s="83">
        <f t="shared" si="24"/>
        <v>0</v>
      </c>
      <c r="AW316" s="79" t="s">
        <v>74</v>
      </c>
      <c r="AX316" s="67" t="s">
        <v>4447</v>
      </c>
      <c r="AY316" s="88" t="s">
        <v>4453</v>
      </c>
      <c r="AZ316" s="68" t="s">
        <v>66</v>
      </c>
      <c r="BA316" s="68" t="s">
        <v>239</v>
      </c>
    </row>
    <row r="317" spans="2:53" x14ac:dyDescent="0.25">
      <c r="B317" s="68">
        <v>2024</v>
      </c>
      <c r="C317" s="68">
        <v>891780111</v>
      </c>
      <c r="D317" s="69" t="s">
        <v>64</v>
      </c>
      <c r="E317" s="70" t="s">
        <v>4452</v>
      </c>
      <c r="F317" s="70" t="s">
        <v>4451</v>
      </c>
      <c r="G317" s="67">
        <v>0</v>
      </c>
      <c r="H317" s="67" t="s">
        <v>72</v>
      </c>
      <c r="I317" s="68" t="s">
        <v>723</v>
      </c>
      <c r="J317" s="88" t="s">
        <v>4450</v>
      </c>
      <c r="K317" s="70">
        <v>43198162.630000003</v>
      </c>
      <c r="L317" s="68" t="s">
        <v>67</v>
      </c>
      <c r="M317" s="88" t="s">
        <v>4449</v>
      </c>
      <c r="N317" s="73" t="s">
        <v>4448</v>
      </c>
      <c r="O317" s="75">
        <v>1907</v>
      </c>
      <c r="P317" s="78">
        <v>45524</v>
      </c>
      <c r="Q317" s="70">
        <v>43198162.630000003</v>
      </c>
      <c r="R317" s="78">
        <v>45533</v>
      </c>
      <c r="S317" s="70">
        <v>43198162.630000003</v>
      </c>
      <c r="T317" s="67" t="s">
        <v>66</v>
      </c>
      <c r="U317" s="75">
        <v>1082851808</v>
      </c>
      <c r="V317" s="88" t="s">
        <v>1562</v>
      </c>
      <c r="W317" s="250">
        <v>45533</v>
      </c>
      <c r="X317" s="250">
        <v>45538</v>
      </c>
      <c r="Y317" s="250">
        <v>45538</v>
      </c>
      <c r="Z317" s="250">
        <v>45594</v>
      </c>
      <c r="AA317" s="71">
        <f t="shared" si="20"/>
        <v>56</v>
      </c>
      <c r="AB317" s="70">
        <v>0</v>
      </c>
      <c r="AC317" s="70">
        <v>0</v>
      </c>
      <c r="AD317" s="70">
        <v>0</v>
      </c>
      <c r="AE317" s="76" t="s">
        <v>74</v>
      </c>
      <c r="AF317" s="71">
        <f t="shared" si="21"/>
        <v>0</v>
      </c>
      <c r="AG317" s="70">
        <v>0</v>
      </c>
      <c r="AH317" s="70">
        <v>0</v>
      </c>
      <c r="AI317" s="76" t="s">
        <v>74</v>
      </c>
      <c r="AJ317" s="67">
        <v>0</v>
      </c>
      <c r="AK317" s="76" t="s">
        <v>74</v>
      </c>
      <c r="AL317" s="76" t="s">
        <v>74</v>
      </c>
      <c r="AM317" s="71">
        <f t="shared" si="22"/>
        <v>0</v>
      </c>
      <c r="AN317" s="71">
        <f>+K317+AC317-AH317</f>
        <v>43198162.630000003</v>
      </c>
      <c r="AO317" s="67" t="s">
        <v>66</v>
      </c>
      <c r="AP317" s="70">
        <v>43198162.630000003</v>
      </c>
      <c r="AQ317" s="67" t="s">
        <v>94</v>
      </c>
      <c r="AR317" s="70">
        <v>0</v>
      </c>
      <c r="AS317" s="249" t="s">
        <v>74</v>
      </c>
      <c r="AT317" s="70">
        <v>0</v>
      </c>
      <c r="AU317" s="82">
        <f t="shared" si="23"/>
        <v>43198162.630000003</v>
      </c>
      <c r="AV317" s="83">
        <f t="shared" si="24"/>
        <v>0</v>
      </c>
      <c r="AW317" s="79" t="s">
        <v>74</v>
      </c>
      <c r="AX317" s="67" t="s">
        <v>4447</v>
      </c>
      <c r="AY317" s="88" t="s">
        <v>4446</v>
      </c>
      <c r="AZ317" s="68" t="s">
        <v>66</v>
      </c>
      <c r="BA317" s="68" t="s">
        <v>239</v>
      </c>
    </row>
    <row r="318" spans="2:53" x14ac:dyDescent="0.25">
      <c r="B318" s="68">
        <v>2024</v>
      </c>
      <c r="C318" s="68">
        <v>891780111</v>
      </c>
      <c r="D318" s="69" t="s">
        <v>64</v>
      </c>
      <c r="E318" s="70" t="s">
        <v>4445</v>
      </c>
      <c r="F318" s="70" t="s">
        <v>4444</v>
      </c>
      <c r="G318" s="67">
        <v>0</v>
      </c>
      <c r="H318" s="67" t="s">
        <v>72</v>
      </c>
      <c r="I318" s="68" t="s">
        <v>65</v>
      </c>
      <c r="J318" s="88" t="s">
        <v>4443</v>
      </c>
      <c r="K318" s="70">
        <v>15000000</v>
      </c>
      <c r="L318" s="68" t="s">
        <v>67</v>
      </c>
      <c r="M318" s="88" t="s">
        <v>241</v>
      </c>
      <c r="N318" s="73" t="s">
        <v>4442</v>
      </c>
      <c r="O318" s="75">
        <v>1818</v>
      </c>
      <c r="P318" s="78">
        <v>45513</v>
      </c>
      <c r="Q318" s="70">
        <v>15000000</v>
      </c>
      <c r="R318" s="78">
        <v>45534</v>
      </c>
      <c r="S318" s="70">
        <v>15000000</v>
      </c>
      <c r="T318" s="67" t="s">
        <v>66</v>
      </c>
      <c r="U318" s="75">
        <v>36693503</v>
      </c>
      <c r="V318" s="88" t="s">
        <v>4441</v>
      </c>
      <c r="W318" s="250">
        <v>45533</v>
      </c>
      <c r="X318" s="250">
        <v>45533</v>
      </c>
      <c r="Y318" s="250" t="s">
        <v>74</v>
      </c>
      <c r="Z318" s="250">
        <v>45539</v>
      </c>
      <c r="AA318" s="71">
        <f t="shared" si="20"/>
        <v>6</v>
      </c>
      <c r="AB318" s="70">
        <v>0</v>
      </c>
      <c r="AC318" s="70">
        <v>7444640</v>
      </c>
      <c r="AD318" s="70">
        <v>0</v>
      </c>
      <c r="AE318" s="76" t="s">
        <v>74</v>
      </c>
      <c r="AF318" s="71">
        <f t="shared" si="21"/>
        <v>0</v>
      </c>
      <c r="AG318" s="70">
        <v>0</v>
      </c>
      <c r="AH318" s="70">
        <v>0</v>
      </c>
      <c r="AI318" s="76" t="s">
        <v>74</v>
      </c>
      <c r="AJ318" s="67">
        <v>0</v>
      </c>
      <c r="AK318" s="76" t="s">
        <v>74</v>
      </c>
      <c r="AL318" s="76" t="s">
        <v>74</v>
      </c>
      <c r="AM318" s="71">
        <f t="shared" si="22"/>
        <v>0</v>
      </c>
      <c r="AN318" s="71">
        <f>+K318+AC318-AH318</f>
        <v>22444640</v>
      </c>
      <c r="AO318" s="67" t="s">
        <v>66</v>
      </c>
      <c r="AP318" s="70">
        <v>15000000</v>
      </c>
      <c r="AQ318" s="67" t="s">
        <v>94</v>
      </c>
      <c r="AR318" s="70">
        <v>0</v>
      </c>
      <c r="AS318" s="249" t="s">
        <v>74</v>
      </c>
      <c r="AT318" s="70">
        <v>0</v>
      </c>
      <c r="AU318" s="82">
        <f t="shared" si="23"/>
        <v>22444640</v>
      </c>
      <c r="AV318" s="83">
        <f t="shared" si="24"/>
        <v>0</v>
      </c>
      <c r="AW318" s="79" t="s">
        <v>74</v>
      </c>
      <c r="AX318" s="67" t="s">
        <v>95</v>
      </c>
      <c r="AY318" s="88" t="s">
        <v>4440</v>
      </c>
      <c r="AZ318" s="68" t="s">
        <v>66</v>
      </c>
      <c r="BA318" s="68" t="s">
        <v>239</v>
      </c>
    </row>
    <row r="319" spans="2:53" x14ac:dyDescent="0.25">
      <c r="B319" s="68">
        <v>2024</v>
      </c>
      <c r="C319" s="68">
        <v>891780111</v>
      </c>
      <c r="D319" s="69" t="s">
        <v>64</v>
      </c>
      <c r="E319" s="70" t="s">
        <v>4439</v>
      </c>
      <c r="F319" s="70" t="s">
        <v>4438</v>
      </c>
      <c r="G319" s="67">
        <v>0</v>
      </c>
      <c r="H319" s="67" t="s">
        <v>72</v>
      </c>
      <c r="I319" s="68" t="s">
        <v>65</v>
      </c>
      <c r="J319" s="88" t="s">
        <v>4437</v>
      </c>
      <c r="K319" s="70">
        <v>14285355</v>
      </c>
      <c r="L319" s="68" t="s">
        <v>67</v>
      </c>
      <c r="M319" s="88" t="s">
        <v>4436</v>
      </c>
      <c r="N319" s="73" t="s">
        <v>4435</v>
      </c>
      <c r="O319" s="75">
        <v>1915</v>
      </c>
      <c r="P319" s="78">
        <v>45525</v>
      </c>
      <c r="Q319" s="70">
        <v>14285355</v>
      </c>
      <c r="R319" s="78">
        <v>45537</v>
      </c>
      <c r="S319" s="70">
        <v>14285355</v>
      </c>
      <c r="T319" s="67" t="s">
        <v>66</v>
      </c>
      <c r="U319" s="75">
        <v>85467461</v>
      </c>
      <c r="V319" s="88" t="s">
        <v>4379</v>
      </c>
      <c r="W319" s="250">
        <v>45537</v>
      </c>
      <c r="X319" s="78">
        <v>45537</v>
      </c>
      <c r="Y319" s="250" t="s">
        <v>74</v>
      </c>
      <c r="Z319" s="250">
        <v>45569</v>
      </c>
      <c r="AA319" s="71">
        <f t="shared" si="20"/>
        <v>32</v>
      </c>
      <c r="AB319" s="70">
        <v>0</v>
      </c>
      <c r="AC319" s="70">
        <v>0</v>
      </c>
      <c r="AD319" s="70">
        <v>0</v>
      </c>
      <c r="AE319" s="76" t="s">
        <v>74</v>
      </c>
      <c r="AF319" s="71">
        <f t="shared" si="21"/>
        <v>0</v>
      </c>
      <c r="AG319" s="70">
        <v>0</v>
      </c>
      <c r="AH319" s="70">
        <v>0</v>
      </c>
      <c r="AI319" s="76" t="s">
        <v>74</v>
      </c>
      <c r="AJ319" s="67">
        <v>0</v>
      </c>
      <c r="AK319" s="76" t="s">
        <v>74</v>
      </c>
      <c r="AL319" s="76" t="s">
        <v>74</v>
      </c>
      <c r="AM319" s="71">
        <f t="shared" si="22"/>
        <v>0</v>
      </c>
      <c r="AN319" s="71">
        <f>+K319+AC319-AH319</f>
        <v>14285355</v>
      </c>
      <c r="AO319" s="67" t="s">
        <v>66</v>
      </c>
      <c r="AP319" s="70">
        <v>14285355</v>
      </c>
      <c r="AQ319" s="67" t="s">
        <v>94</v>
      </c>
      <c r="AR319" s="70">
        <v>0</v>
      </c>
      <c r="AS319" s="249" t="s">
        <v>74</v>
      </c>
      <c r="AT319" s="70">
        <v>0</v>
      </c>
      <c r="AU319" s="82">
        <f t="shared" si="23"/>
        <v>14285355</v>
      </c>
      <c r="AV319" s="83">
        <f t="shared" si="24"/>
        <v>0</v>
      </c>
      <c r="AW319" s="79" t="s">
        <v>74</v>
      </c>
      <c r="AX319" s="67" t="s">
        <v>95</v>
      </c>
      <c r="AY319" s="88" t="s">
        <v>4434</v>
      </c>
      <c r="AZ319" s="68" t="s">
        <v>66</v>
      </c>
      <c r="BA319" s="68" t="s">
        <v>239</v>
      </c>
    </row>
    <row r="320" spans="2:53" x14ac:dyDescent="0.25">
      <c r="B320" s="68">
        <v>2024</v>
      </c>
      <c r="C320" s="68">
        <v>891780111</v>
      </c>
      <c r="D320" s="69" t="s">
        <v>64</v>
      </c>
      <c r="E320" s="70" t="s">
        <v>4433</v>
      </c>
      <c r="F320" s="70" t="s">
        <v>4432</v>
      </c>
      <c r="G320" s="67">
        <v>0</v>
      </c>
      <c r="H320" s="67" t="s">
        <v>72</v>
      </c>
      <c r="I320" s="68" t="s">
        <v>723</v>
      </c>
      <c r="J320" s="88" t="s">
        <v>4431</v>
      </c>
      <c r="K320" s="70">
        <v>131080285</v>
      </c>
      <c r="L320" s="68" t="s">
        <v>67</v>
      </c>
      <c r="M320" s="88" t="s">
        <v>4430</v>
      </c>
      <c r="N320" s="73" t="s">
        <v>4239</v>
      </c>
      <c r="O320" s="75">
        <v>2009</v>
      </c>
      <c r="P320" s="78">
        <v>45533</v>
      </c>
      <c r="Q320" s="70">
        <v>131080285</v>
      </c>
      <c r="R320" s="78">
        <v>45538</v>
      </c>
      <c r="S320" s="70">
        <v>131080285</v>
      </c>
      <c r="T320" s="67" t="s">
        <v>66</v>
      </c>
      <c r="U320" s="75">
        <v>85465146</v>
      </c>
      <c r="V320" s="88" t="s">
        <v>4340</v>
      </c>
      <c r="W320" s="250">
        <v>45538</v>
      </c>
      <c r="X320" s="78">
        <v>45538</v>
      </c>
      <c r="Y320" s="250" t="s">
        <v>74</v>
      </c>
      <c r="Z320" s="250">
        <v>45552</v>
      </c>
      <c r="AA320" s="71">
        <f t="shared" si="20"/>
        <v>14</v>
      </c>
      <c r="AB320" s="70">
        <v>0</v>
      </c>
      <c r="AC320" s="70">
        <v>0</v>
      </c>
      <c r="AD320" s="70">
        <v>0</v>
      </c>
      <c r="AE320" s="76" t="s">
        <v>74</v>
      </c>
      <c r="AF320" s="71">
        <f t="shared" si="21"/>
        <v>0</v>
      </c>
      <c r="AG320" s="70">
        <v>0</v>
      </c>
      <c r="AH320" s="70">
        <v>0</v>
      </c>
      <c r="AI320" s="76" t="s">
        <v>74</v>
      </c>
      <c r="AJ320" s="67">
        <v>0</v>
      </c>
      <c r="AK320" s="76" t="s">
        <v>74</v>
      </c>
      <c r="AL320" s="76" t="s">
        <v>74</v>
      </c>
      <c r="AM320" s="71">
        <f t="shared" si="22"/>
        <v>0</v>
      </c>
      <c r="AN320" s="71">
        <f>+K320+AC320-AH320</f>
        <v>131080285</v>
      </c>
      <c r="AO320" s="67" t="s">
        <v>66</v>
      </c>
      <c r="AP320" s="70">
        <v>131080285</v>
      </c>
      <c r="AQ320" s="67" t="s">
        <v>94</v>
      </c>
      <c r="AR320" s="70">
        <v>0</v>
      </c>
      <c r="AS320" s="249" t="s">
        <v>74</v>
      </c>
      <c r="AT320" s="70">
        <v>0</v>
      </c>
      <c r="AU320" s="82">
        <f t="shared" si="23"/>
        <v>131080285</v>
      </c>
      <c r="AV320" s="83">
        <f t="shared" si="24"/>
        <v>0</v>
      </c>
      <c r="AW320" s="79" t="s">
        <v>74</v>
      </c>
      <c r="AX320" s="67" t="s">
        <v>95</v>
      </c>
      <c r="AY320" s="88" t="s">
        <v>4429</v>
      </c>
      <c r="AZ320" s="68" t="s">
        <v>66</v>
      </c>
      <c r="BA320" s="68" t="s">
        <v>239</v>
      </c>
    </row>
    <row r="321" spans="2:53" x14ac:dyDescent="0.25">
      <c r="B321" s="68">
        <v>2024</v>
      </c>
      <c r="C321" s="68">
        <v>891780111</v>
      </c>
      <c r="D321" s="69" t="s">
        <v>64</v>
      </c>
      <c r="E321" s="70" t="s">
        <v>4428</v>
      </c>
      <c r="F321" s="70" t="s">
        <v>4427</v>
      </c>
      <c r="G321" s="67">
        <v>0</v>
      </c>
      <c r="H321" s="67" t="s">
        <v>72</v>
      </c>
      <c r="I321" s="68" t="s">
        <v>723</v>
      </c>
      <c r="J321" s="88" t="s">
        <v>4426</v>
      </c>
      <c r="K321" s="70">
        <v>50627865</v>
      </c>
      <c r="L321" s="68" t="s">
        <v>67</v>
      </c>
      <c r="M321" s="88" t="s">
        <v>1650</v>
      </c>
      <c r="N321" s="73" t="s">
        <v>4425</v>
      </c>
      <c r="O321" s="75" t="s">
        <v>4424</v>
      </c>
      <c r="P321" s="78" t="s">
        <v>4423</v>
      </c>
      <c r="Q321" s="70">
        <v>50627865</v>
      </c>
      <c r="R321" s="78">
        <v>45539</v>
      </c>
      <c r="S321" s="70">
        <v>50627865</v>
      </c>
      <c r="T321" s="67" t="s">
        <v>66</v>
      </c>
      <c r="U321" s="75">
        <v>36665858</v>
      </c>
      <c r="V321" s="88" t="s">
        <v>4422</v>
      </c>
      <c r="W321" s="250">
        <v>45539</v>
      </c>
      <c r="X321" s="78">
        <v>45539</v>
      </c>
      <c r="Y321" s="250" t="s">
        <v>74</v>
      </c>
      <c r="Z321" s="250">
        <v>45566</v>
      </c>
      <c r="AA321" s="71">
        <f t="shared" si="20"/>
        <v>27</v>
      </c>
      <c r="AB321" s="70">
        <v>0</v>
      </c>
      <c r="AC321" s="70">
        <v>0</v>
      </c>
      <c r="AD321" s="70">
        <v>0</v>
      </c>
      <c r="AE321" s="76" t="s">
        <v>74</v>
      </c>
      <c r="AF321" s="71">
        <f t="shared" si="21"/>
        <v>0</v>
      </c>
      <c r="AG321" s="70">
        <v>0</v>
      </c>
      <c r="AH321" s="70">
        <v>0</v>
      </c>
      <c r="AI321" s="76" t="s">
        <v>74</v>
      </c>
      <c r="AJ321" s="67">
        <v>0</v>
      </c>
      <c r="AK321" s="76" t="s">
        <v>74</v>
      </c>
      <c r="AL321" s="76" t="s">
        <v>74</v>
      </c>
      <c r="AM321" s="71">
        <f t="shared" si="22"/>
        <v>0</v>
      </c>
      <c r="AN321" s="71">
        <f>+K321+AC321-AH321</f>
        <v>50627865</v>
      </c>
      <c r="AO321" s="67" t="s">
        <v>66</v>
      </c>
      <c r="AP321" s="70">
        <v>50627865</v>
      </c>
      <c r="AQ321" s="67" t="s">
        <v>94</v>
      </c>
      <c r="AR321" s="70">
        <v>0</v>
      </c>
      <c r="AS321" s="249" t="s">
        <v>74</v>
      </c>
      <c r="AT321" s="70">
        <v>0</v>
      </c>
      <c r="AU321" s="82">
        <f t="shared" si="23"/>
        <v>50627865</v>
      </c>
      <c r="AV321" s="83">
        <f t="shared" si="24"/>
        <v>0</v>
      </c>
      <c r="AW321" s="79" t="s">
        <v>74</v>
      </c>
      <c r="AX321" s="67" t="s">
        <v>95</v>
      </c>
      <c r="AY321" s="88" t="s">
        <v>4421</v>
      </c>
      <c r="AZ321" s="68" t="s">
        <v>66</v>
      </c>
      <c r="BA321" s="68" t="s">
        <v>239</v>
      </c>
    </row>
    <row r="322" spans="2:53" x14ac:dyDescent="0.25">
      <c r="B322" s="68">
        <v>2024</v>
      </c>
      <c r="C322" s="68">
        <v>891780111</v>
      </c>
      <c r="D322" s="69" t="s">
        <v>64</v>
      </c>
      <c r="E322" s="70" t="s">
        <v>4420</v>
      </c>
      <c r="F322" s="70" t="s">
        <v>4419</v>
      </c>
      <c r="G322" s="67">
        <v>0</v>
      </c>
      <c r="H322" s="67" t="s">
        <v>72</v>
      </c>
      <c r="I322" s="68" t="s">
        <v>723</v>
      </c>
      <c r="J322" s="88" t="s">
        <v>4418</v>
      </c>
      <c r="K322" s="70">
        <v>28927000</v>
      </c>
      <c r="L322" s="68" t="s">
        <v>67</v>
      </c>
      <c r="M322" s="88" t="s">
        <v>4417</v>
      </c>
      <c r="N322" s="73" t="s">
        <v>4416</v>
      </c>
      <c r="O322" s="75">
        <v>2011</v>
      </c>
      <c r="P322" s="78">
        <v>45533</v>
      </c>
      <c r="Q322" s="70">
        <v>28927000</v>
      </c>
      <c r="R322" s="78">
        <v>45544</v>
      </c>
      <c r="S322" s="70">
        <v>28927000</v>
      </c>
      <c r="T322" s="67" t="s">
        <v>66</v>
      </c>
      <c r="U322" s="75">
        <v>85152695</v>
      </c>
      <c r="V322" s="88" t="s">
        <v>4398</v>
      </c>
      <c r="W322" s="250">
        <v>45544</v>
      </c>
      <c r="X322" s="78">
        <v>45544</v>
      </c>
      <c r="Y322" s="250" t="s">
        <v>74</v>
      </c>
      <c r="Z322" s="250">
        <v>45548</v>
      </c>
      <c r="AA322" s="71">
        <f t="shared" si="20"/>
        <v>4</v>
      </c>
      <c r="AB322" s="70">
        <v>0</v>
      </c>
      <c r="AC322" s="70">
        <v>0</v>
      </c>
      <c r="AD322" s="70">
        <v>0</v>
      </c>
      <c r="AE322" s="76" t="s">
        <v>74</v>
      </c>
      <c r="AF322" s="71">
        <f t="shared" si="21"/>
        <v>0</v>
      </c>
      <c r="AG322" s="70">
        <v>0</v>
      </c>
      <c r="AH322" s="70">
        <v>0</v>
      </c>
      <c r="AI322" s="76" t="s">
        <v>74</v>
      </c>
      <c r="AJ322" s="67">
        <v>0</v>
      </c>
      <c r="AK322" s="76" t="s">
        <v>74</v>
      </c>
      <c r="AL322" s="76" t="s">
        <v>74</v>
      </c>
      <c r="AM322" s="71">
        <f t="shared" si="22"/>
        <v>0</v>
      </c>
      <c r="AN322" s="71">
        <f>+K322+AC322-AH322</f>
        <v>28927000</v>
      </c>
      <c r="AO322" s="67" t="s">
        <v>66</v>
      </c>
      <c r="AP322" s="70">
        <v>289727000</v>
      </c>
      <c r="AQ322" s="67" t="s">
        <v>94</v>
      </c>
      <c r="AR322" s="70">
        <v>0</v>
      </c>
      <c r="AS322" s="249" t="s">
        <v>74</v>
      </c>
      <c r="AT322" s="70">
        <v>0</v>
      </c>
      <c r="AU322" s="82">
        <f t="shared" si="23"/>
        <v>28927000</v>
      </c>
      <c r="AV322" s="83">
        <f t="shared" si="24"/>
        <v>0</v>
      </c>
      <c r="AW322" s="79" t="s">
        <v>74</v>
      </c>
      <c r="AX322" s="67" t="s">
        <v>95</v>
      </c>
      <c r="AY322" s="88" t="s">
        <v>4415</v>
      </c>
      <c r="AZ322" s="68" t="s">
        <v>66</v>
      </c>
      <c r="BA322" s="68" t="s">
        <v>239</v>
      </c>
    </row>
    <row r="323" spans="2:53" x14ac:dyDescent="0.25">
      <c r="B323" s="68">
        <v>2024</v>
      </c>
      <c r="C323" s="68">
        <v>891780111</v>
      </c>
      <c r="D323" s="69" t="s">
        <v>64</v>
      </c>
      <c r="E323" s="70" t="s">
        <v>4414</v>
      </c>
      <c r="F323" s="70" t="s">
        <v>4413</v>
      </c>
      <c r="G323" s="67">
        <v>0</v>
      </c>
      <c r="H323" s="67" t="s">
        <v>72</v>
      </c>
      <c r="I323" s="68" t="s">
        <v>65</v>
      </c>
      <c r="J323" s="88" t="s">
        <v>4412</v>
      </c>
      <c r="K323" s="70">
        <v>70700399</v>
      </c>
      <c r="L323" s="68" t="s">
        <v>67</v>
      </c>
      <c r="M323" s="88" t="s">
        <v>4411</v>
      </c>
      <c r="N323" s="73" t="s">
        <v>4410</v>
      </c>
      <c r="O323" s="75">
        <v>2017</v>
      </c>
      <c r="P323" s="78">
        <v>45534</v>
      </c>
      <c r="Q323" s="70">
        <v>70700399</v>
      </c>
      <c r="R323" s="78">
        <v>45545</v>
      </c>
      <c r="S323" s="70">
        <v>70700399</v>
      </c>
      <c r="T323" s="67" t="s">
        <v>66</v>
      </c>
      <c r="U323" s="75">
        <v>85467461</v>
      </c>
      <c r="V323" s="88" t="s">
        <v>4379</v>
      </c>
      <c r="W323" s="250">
        <v>45545</v>
      </c>
      <c r="X323" s="78">
        <v>45548</v>
      </c>
      <c r="Y323" s="250">
        <v>45545</v>
      </c>
      <c r="Z323" s="250">
        <v>45562</v>
      </c>
      <c r="AA323" s="71">
        <f t="shared" si="20"/>
        <v>17</v>
      </c>
      <c r="AB323" s="70">
        <v>0</v>
      </c>
      <c r="AC323" s="70">
        <v>0</v>
      </c>
      <c r="AD323" s="70">
        <v>0</v>
      </c>
      <c r="AE323" s="76" t="s">
        <v>74</v>
      </c>
      <c r="AF323" s="71">
        <f t="shared" si="21"/>
        <v>0</v>
      </c>
      <c r="AG323" s="70">
        <v>0</v>
      </c>
      <c r="AH323" s="70">
        <v>0</v>
      </c>
      <c r="AI323" s="76" t="s">
        <v>74</v>
      </c>
      <c r="AJ323" s="67">
        <v>0</v>
      </c>
      <c r="AK323" s="76" t="s">
        <v>74</v>
      </c>
      <c r="AL323" s="76" t="s">
        <v>74</v>
      </c>
      <c r="AM323" s="71">
        <f t="shared" si="22"/>
        <v>0</v>
      </c>
      <c r="AN323" s="71">
        <f>+K323+AC323-AH323</f>
        <v>70700399</v>
      </c>
      <c r="AO323" s="67" t="s">
        <v>66</v>
      </c>
      <c r="AP323" s="70">
        <v>70700399</v>
      </c>
      <c r="AQ323" s="67" t="s">
        <v>66</v>
      </c>
      <c r="AR323" s="70">
        <v>28280159.600000001</v>
      </c>
      <c r="AS323" s="249" t="s">
        <v>74</v>
      </c>
      <c r="AT323" s="70">
        <v>0</v>
      </c>
      <c r="AU323" s="82">
        <f t="shared" si="23"/>
        <v>70700399</v>
      </c>
      <c r="AV323" s="83">
        <f t="shared" si="24"/>
        <v>0</v>
      </c>
      <c r="AW323" s="79" t="s">
        <v>74</v>
      </c>
      <c r="AX323" s="67" t="s">
        <v>95</v>
      </c>
      <c r="AY323" s="88" t="s">
        <v>4409</v>
      </c>
      <c r="AZ323" s="68" t="s">
        <v>66</v>
      </c>
      <c r="BA323" s="68" t="s">
        <v>239</v>
      </c>
    </row>
    <row r="324" spans="2:53" x14ac:dyDescent="0.25">
      <c r="B324" s="68">
        <v>2024</v>
      </c>
      <c r="C324" s="68">
        <v>891780111</v>
      </c>
      <c r="D324" s="69" t="s">
        <v>64</v>
      </c>
      <c r="E324" s="70" t="s">
        <v>4408</v>
      </c>
      <c r="F324" s="70" t="s">
        <v>4407</v>
      </c>
      <c r="G324" s="67">
        <v>0</v>
      </c>
      <c r="H324" s="67" t="s">
        <v>72</v>
      </c>
      <c r="I324" s="68" t="s">
        <v>723</v>
      </c>
      <c r="J324" s="88" t="s">
        <v>4406</v>
      </c>
      <c r="K324" s="70">
        <v>176191400</v>
      </c>
      <c r="L324" s="68" t="s">
        <v>67</v>
      </c>
      <c r="M324" s="88" t="s">
        <v>4405</v>
      </c>
      <c r="N324" s="73" t="s">
        <v>4404</v>
      </c>
      <c r="O324" s="75">
        <v>1950</v>
      </c>
      <c r="P324" s="78">
        <v>45527</v>
      </c>
      <c r="Q324" s="70">
        <v>176191400</v>
      </c>
      <c r="R324" s="78">
        <v>45547</v>
      </c>
      <c r="S324" s="70">
        <v>176191400</v>
      </c>
      <c r="T324" s="67" t="s">
        <v>66</v>
      </c>
      <c r="U324" s="75">
        <v>15443332</v>
      </c>
      <c r="V324" s="88" t="s">
        <v>4286</v>
      </c>
      <c r="W324" s="250">
        <v>45547</v>
      </c>
      <c r="X324" s="78">
        <v>45559</v>
      </c>
      <c r="Y324" s="250">
        <v>45551</v>
      </c>
      <c r="Z324" s="250">
        <v>45603</v>
      </c>
      <c r="AA324" s="71">
        <f t="shared" si="20"/>
        <v>52</v>
      </c>
      <c r="AB324" s="70">
        <v>0</v>
      </c>
      <c r="AC324" s="70">
        <v>0</v>
      </c>
      <c r="AD324" s="70">
        <v>0</v>
      </c>
      <c r="AE324" s="76" t="s">
        <v>74</v>
      </c>
      <c r="AF324" s="71">
        <f t="shared" si="21"/>
        <v>0</v>
      </c>
      <c r="AG324" s="70">
        <v>0</v>
      </c>
      <c r="AH324" s="70">
        <v>0</v>
      </c>
      <c r="AI324" s="76" t="s">
        <v>74</v>
      </c>
      <c r="AJ324" s="67">
        <v>0</v>
      </c>
      <c r="AK324" s="76" t="s">
        <v>74</v>
      </c>
      <c r="AL324" s="76" t="s">
        <v>74</v>
      </c>
      <c r="AM324" s="71">
        <f t="shared" si="22"/>
        <v>0</v>
      </c>
      <c r="AN324" s="71">
        <f>+K324+AC324-AH324</f>
        <v>176191400</v>
      </c>
      <c r="AO324" s="67" t="s">
        <v>66</v>
      </c>
      <c r="AP324" s="70">
        <v>176191400</v>
      </c>
      <c r="AQ324" s="67" t="s">
        <v>66</v>
      </c>
      <c r="AR324" s="70">
        <v>88095700</v>
      </c>
      <c r="AS324" s="249" t="s">
        <v>74</v>
      </c>
      <c r="AT324" s="70">
        <v>0</v>
      </c>
      <c r="AU324" s="82">
        <f t="shared" si="23"/>
        <v>176191400</v>
      </c>
      <c r="AV324" s="83">
        <f t="shared" si="24"/>
        <v>0</v>
      </c>
      <c r="AW324" s="79" t="s">
        <v>74</v>
      </c>
      <c r="AX324" s="67" t="s">
        <v>95</v>
      </c>
      <c r="AY324" s="88" t="s">
        <v>4403</v>
      </c>
      <c r="AZ324" s="68" t="s">
        <v>66</v>
      </c>
      <c r="BA324" s="68" t="s">
        <v>239</v>
      </c>
    </row>
    <row r="325" spans="2:53" x14ac:dyDescent="0.25">
      <c r="B325" s="68">
        <v>2024</v>
      </c>
      <c r="C325" s="68">
        <v>891780111</v>
      </c>
      <c r="D325" s="69" t="s">
        <v>64</v>
      </c>
      <c r="E325" s="70" t="s">
        <v>4402</v>
      </c>
      <c r="F325" s="70" t="s">
        <v>4401</v>
      </c>
      <c r="G325" s="67">
        <v>0</v>
      </c>
      <c r="H325" s="67" t="s">
        <v>72</v>
      </c>
      <c r="I325" s="68" t="s">
        <v>723</v>
      </c>
      <c r="J325" s="88" t="s">
        <v>4400</v>
      </c>
      <c r="K325" s="70">
        <v>29131200</v>
      </c>
      <c r="L325" s="68" t="s">
        <v>67</v>
      </c>
      <c r="M325" s="88" t="s">
        <v>1177</v>
      </c>
      <c r="N325" s="73" t="s">
        <v>4399</v>
      </c>
      <c r="O325" s="75">
        <v>2172</v>
      </c>
      <c r="P325" s="78">
        <v>45552</v>
      </c>
      <c r="Q325" s="70">
        <v>29131200</v>
      </c>
      <c r="R325" s="78">
        <v>45554</v>
      </c>
      <c r="S325" s="70">
        <v>29131200</v>
      </c>
      <c r="T325" s="67" t="s">
        <v>66</v>
      </c>
      <c r="U325" s="75">
        <v>85152695</v>
      </c>
      <c r="V325" s="88" t="s">
        <v>4398</v>
      </c>
      <c r="W325" s="250">
        <v>45554</v>
      </c>
      <c r="X325" s="78">
        <v>45554</v>
      </c>
      <c r="Y325" s="250">
        <v>45554</v>
      </c>
      <c r="Z325" s="250">
        <v>45563</v>
      </c>
      <c r="AA325" s="71">
        <f t="shared" si="20"/>
        <v>9</v>
      </c>
      <c r="AB325" s="70">
        <v>0</v>
      </c>
      <c r="AC325" s="70">
        <v>0</v>
      </c>
      <c r="AD325" s="70">
        <v>0</v>
      </c>
      <c r="AE325" s="76" t="s">
        <v>74</v>
      </c>
      <c r="AF325" s="71">
        <f t="shared" si="21"/>
        <v>0</v>
      </c>
      <c r="AG325" s="70">
        <v>0</v>
      </c>
      <c r="AH325" s="70">
        <v>0</v>
      </c>
      <c r="AI325" s="76" t="s">
        <v>74</v>
      </c>
      <c r="AJ325" s="67">
        <v>0</v>
      </c>
      <c r="AK325" s="76" t="s">
        <v>74</v>
      </c>
      <c r="AL325" s="76" t="s">
        <v>74</v>
      </c>
      <c r="AM325" s="71">
        <f t="shared" si="22"/>
        <v>0</v>
      </c>
      <c r="AN325" s="71">
        <f>+K325+AC325-AH325</f>
        <v>29131200</v>
      </c>
      <c r="AO325" s="67" t="s">
        <v>66</v>
      </c>
      <c r="AP325" s="70">
        <v>29131200</v>
      </c>
      <c r="AQ325" s="67" t="s">
        <v>94</v>
      </c>
      <c r="AR325" s="70">
        <v>0</v>
      </c>
      <c r="AS325" s="249" t="s">
        <v>74</v>
      </c>
      <c r="AT325" s="70">
        <v>0</v>
      </c>
      <c r="AU325" s="82">
        <f t="shared" si="23"/>
        <v>29131200</v>
      </c>
      <c r="AV325" s="83">
        <f t="shared" si="24"/>
        <v>0</v>
      </c>
      <c r="AW325" s="79" t="s">
        <v>74</v>
      </c>
      <c r="AX325" s="67" t="s">
        <v>95</v>
      </c>
      <c r="AY325" s="88" t="s">
        <v>4397</v>
      </c>
      <c r="AZ325" s="68" t="s">
        <v>66</v>
      </c>
      <c r="BA325" s="68" t="s">
        <v>239</v>
      </c>
    </row>
    <row r="326" spans="2:53" x14ac:dyDescent="0.25">
      <c r="B326" s="68">
        <v>2024</v>
      </c>
      <c r="C326" s="68">
        <v>891780111</v>
      </c>
      <c r="D326" s="69" t="s">
        <v>64</v>
      </c>
      <c r="E326" s="70" t="s">
        <v>4396</v>
      </c>
      <c r="F326" s="70" t="s">
        <v>4395</v>
      </c>
      <c r="G326" s="67">
        <v>0</v>
      </c>
      <c r="H326" s="67" t="s">
        <v>72</v>
      </c>
      <c r="I326" s="68" t="s">
        <v>723</v>
      </c>
      <c r="J326" s="88" t="s">
        <v>4394</v>
      </c>
      <c r="K326" s="70">
        <v>115796622</v>
      </c>
      <c r="L326" s="68" t="s">
        <v>67</v>
      </c>
      <c r="M326" s="88" t="s">
        <v>4393</v>
      </c>
      <c r="N326" s="73" t="s">
        <v>4392</v>
      </c>
      <c r="O326" s="75">
        <v>2117</v>
      </c>
      <c r="P326" s="78">
        <v>45546</v>
      </c>
      <c r="Q326" s="70">
        <v>115796623</v>
      </c>
      <c r="R326" s="78">
        <v>45555</v>
      </c>
      <c r="S326" s="70">
        <v>115796622</v>
      </c>
      <c r="T326" s="67" t="s">
        <v>66</v>
      </c>
      <c r="U326" s="75">
        <v>85465146</v>
      </c>
      <c r="V326" s="88" t="s">
        <v>4340</v>
      </c>
      <c r="W326" s="250">
        <v>45555</v>
      </c>
      <c r="X326" s="78">
        <v>45565</v>
      </c>
      <c r="Y326" s="250">
        <v>45555</v>
      </c>
      <c r="Z326" s="250">
        <v>45609</v>
      </c>
      <c r="AA326" s="71">
        <f t="shared" si="20"/>
        <v>54</v>
      </c>
      <c r="AB326" s="70">
        <v>0</v>
      </c>
      <c r="AC326" s="70">
        <v>0</v>
      </c>
      <c r="AD326" s="70">
        <v>0</v>
      </c>
      <c r="AE326" s="76" t="s">
        <v>74</v>
      </c>
      <c r="AF326" s="71">
        <f t="shared" si="21"/>
        <v>0</v>
      </c>
      <c r="AG326" s="70">
        <v>0</v>
      </c>
      <c r="AH326" s="70">
        <v>0</v>
      </c>
      <c r="AI326" s="76" t="s">
        <v>74</v>
      </c>
      <c r="AJ326" s="67">
        <v>0</v>
      </c>
      <c r="AK326" s="76" t="s">
        <v>74</v>
      </c>
      <c r="AL326" s="76" t="s">
        <v>74</v>
      </c>
      <c r="AM326" s="71">
        <f t="shared" si="22"/>
        <v>0</v>
      </c>
      <c r="AN326" s="71">
        <f>+K326+AC326-AH326</f>
        <v>115796622</v>
      </c>
      <c r="AO326" s="67" t="s">
        <v>66</v>
      </c>
      <c r="AP326" s="70">
        <v>115796622</v>
      </c>
      <c r="AQ326" s="67" t="s">
        <v>66</v>
      </c>
      <c r="AR326" s="70">
        <v>57898311</v>
      </c>
      <c r="AS326" s="249" t="s">
        <v>74</v>
      </c>
      <c r="AT326" s="70">
        <v>0</v>
      </c>
      <c r="AU326" s="82">
        <f t="shared" si="23"/>
        <v>115796622</v>
      </c>
      <c r="AV326" s="83">
        <f t="shared" si="24"/>
        <v>0</v>
      </c>
      <c r="AW326" s="79" t="s">
        <v>74</v>
      </c>
      <c r="AX326" s="67" t="s">
        <v>95</v>
      </c>
      <c r="AY326" s="88" t="s">
        <v>4391</v>
      </c>
      <c r="AZ326" s="68" t="s">
        <v>66</v>
      </c>
      <c r="BA326" s="68" t="s">
        <v>239</v>
      </c>
    </row>
    <row r="327" spans="2:53" x14ac:dyDescent="0.25">
      <c r="B327" s="68">
        <v>2024</v>
      </c>
      <c r="C327" s="68">
        <v>891780111</v>
      </c>
      <c r="D327" s="69" t="s">
        <v>64</v>
      </c>
      <c r="E327" s="70" t="s">
        <v>4390</v>
      </c>
      <c r="F327" s="70" t="s">
        <v>4389</v>
      </c>
      <c r="G327" s="67">
        <v>0</v>
      </c>
      <c r="H327" s="67" t="s">
        <v>72</v>
      </c>
      <c r="I327" s="68" t="s">
        <v>723</v>
      </c>
      <c r="J327" s="88" t="s">
        <v>4388</v>
      </c>
      <c r="K327" s="70">
        <v>68484500</v>
      </c>
      <c r="L327" s="68" t="s">
        <v>67</v>
      </c>
      <c r="M327" s="88" t="s">
        <v>4387</v>
      </c>
      <c r="N327" s="73" t="s">
        <v>4386</v>
      </c>
      <c r="O327" s="75">
        <v>1949</v>
      </c>
      <c r="P327" s="78">
        <v>45527</v>
      </c>
      <c r="Q327" s="70">
        <v>68484500</v>
      </c>
      <c r="R327" s="78">
        <v>45558</v>
      </c>
      <c r="S327" s="70">
        <v>68484500</v>
      </c>
      <c r="T327" s="67" t="s">
        <v>66</v>
      </c>
      <c r="U327" s="75">
        <v>32770239</v>
      </c>
      <c r="V327" s="88" t="s">
        <v>1944</v>
      </c>
      <c r="W327" s="250">
        <v>45558</v>
      </c>
      <c r="X327" s="78">
        <v>45581</v>
      </c>
      <c r="Y327" s="250">
        <v>45558</v>
      </c>
      <c r="Z327" s="250">
        <v>45629</v>
      </c>
      <c r="AA327" s="71">
        <f t="shared" si="20"/>
        <v>71</v>
      </c>
      <c r="AB327" s="70">
        <v>0</v>
      </c>
      <c r="AC327" s="70">
        <v>0</v>
      </c>
      <c r="AD327" s="70">
        <v>0</v>
      </c>
      <c r="AE327" s="76" t="s">
        <v>74</v>
      </c>
      <c r="AF327" s="71">
        <f t="shared" si="21"/>
        <v>0</v>
      </c>
      <c r="AG327" s="70">
        <v>0</v>
      </c>
      <c r="AH327" s="70">
        <v>0</v>
      </c>
      <c r="AI327" s="76" t="s">
        <v>74</v>
      </c>
      <c r="AJ327" s="67">
        <v>0</v>
      </c>
      <c r="AK327" s="76" t="s">
        <v>74</v>
      </c>
      <c r="AL327" s="76" t="s">
        <v>74</v>
      </c>
      <c r="AM327" s="71">
        <f t="shared" si="22"/>
        <v>0</v>
      </c>
      <c r="AN327" s="71">
        <f>+K327+AC327-AH327</f>
        <v>68484500</v>
      </c>
      <c r="AO327" s="67" t="s">
        <v>66</v>
      </c>
      <c r="AP327" s="70">
        <v>68484000</v>
      </c>
      <c r="AQ327" s="67" t="s">
        <v>66</v>
      </c>
      <c r="AR327" s="70">
        <v>34242000</v>
      </c>
      <c r="AS327" s="249" t="s">
        <v>74</v>
      </c>
      <c r="AT327" s="70">
        <v>0</v>
      </c>
      <c r="AU327" s="82">
        <f t="shared" si="23"/>
        <v>68484500</v>
      </c>
      <c r="AV327" s="83">
        <f t="shared" si="24"/>
        <v>0</v>
      </c>
      <c r="AW327" s="79" t="s">
        <v>74</v>
      </c>
      <c r="AX327" s="67" t="s">
        <v>95</v>
      </c>
      <c r="AY327" s="88" t="s">
        <v>4385</v>
      </c>
      <c r="AZ327" s="68" t="s">
        <v>66</v>
      </c>
      <c r="BA327" s="68" t="s">
        <v>239</v>
      </c>
    </row>
    <row r="328" spans="2:53" x14ac:dyDescent="0.25">
      <c r="B328" s="68">
        <v>2024</v>
      </c>
      <c r="C328" s="68">
        <v>891780111</v>
      </c>
      <c r="D328" s="69" t="s">
        <v>64</v>
      </c>
      <c r="E328" s="70" t="s">
        <v>4384</v>
      </c>
      <c r="F328" s="70" t="s">
        <v>4383</v>
      </c>
      <c r="G328" s="67">
        <v>0</v>
      </c>
      <c r="H328" s="67" t="s">
        <v>72</v>
      </c>
      <c r="I328" s="68" t="s">
        <v>723</v>
      </c>
      <c r="J328" s="88" t="s">
        <v>4382</v>
      </c>
      <c r="K328" s="70">
        <v>37085160</v>
      </c>
      <c r="L328" s="68" t="s">
        <v>67</v>
      </c>
      <c r="M328" s="88" t="s">
        <v>4381</v>
      </c>
      <c r="N328" s="73" t="s">
        <v>4380</v>
      </c>
      <c r="O328" s="75">
        <v>2149</v>
      </c>
      <c r="P328" s="78">
        <v>45548</v>
      </c>
      <c r="Q328" s="70">
        <v>37085160</v>
      </c>
      <c r="R328" s="78">
        <v>45561</v>
      </c>
      <c r="S328" s="70">
        <v>37085160</v>
      </c>
      <c r="T328" s="67" t="s">
        <v>66</v>
      </c>
      <c r="U328" s="75">
        <v>85467461</v>
      </c>
      <c r="V328" s="88" t="s">
        <v>4379</v>
      </c>
      <c r="W328" s="250">
        <v>45561</v>
      </c>
      <c r="X328" s="78">
        <v>45561</v>
      </c>
      <c r="Y328" s="250">
        <v>45562</v>
      </c>
      <c r="Z328" s="250">
        <v>45567</v>
      </c>
      <c r="AA328" s="71">
        <f t="shared" ref="AA328:AA391" si="25">+IF(Y328="1800-01-01",Z328-X328,Z328-Y328)</f>
        <v>5</v>
      </c>
      <c r="AB328" s="70">
        <v>0</v>
      </c>
      <c r="AC328" s="70">
        <v>0</v>
      </c>
      <c r="AD328" s="70">
        <v>0</v>
      </c>
      <c r="AE328" s="76" t="s">
        <v>74</v>
      </c>
      <c r="AF328" s="71">
        <f t="shared" ref="AF328:AF391" si="26">+IF(AE328="1800-01-01",0,AE328-Z328)</f>
        <v>0</v>
      </c>
      <c r="AG328" s="70">
        <v>0</v>
      </c>
      <c r="AH328" s="70">
        <v>0</v>
      </c>
      <c r="AI328" s="76" t="s">
        <v>74</v>
      </c>
      <c r="AJ328" s="67">
        <v>0</v>
      </c>
      <c r="AK328" s="76" t="s">
        <v>74</v>
      </c>
      <c r="AL328" s="76" t="s">
        <v>74</v>
      </c>
      <c r="AM328" s="71">
        <f t="shared" ref="AM328:AM391" si="27">+IF(AK328="1800-01-01",0,AL328-AK328)</f>
        <v>0</v>
      </c>
      <c r="AN328" s="71">
        <f>+K328+AC328-AH328</f>
        <v>37085160</v>
      </c>
      <c r="AO328" s="67" t="s">
        <v>66</v>
      </c>
      <c r="AP328" s="70">
        <v>37085160</v>
      </c>
      <c r="AQ328" s="67" t="s">
        <v>94</v>
      </c>
      <c r="AR328" s="70">
        <v>0</v>
      </c>
      <c r="AS328" s="249" t="s">
        <v>74</v>
      </c>
      <c r="AT328" s="70">
        <v>0</v>
      </c>
      <c r="AU328" s="82">
        <f t="shared" ref="AU328:AU391" si="28">AN328-AT328</f>
        <v>37085160</v>
      </c>
      <c r="AV328" s="83">
        <f t="shared" ref="AV328:AV345" si="29">+IFERROR(AT328/AN328,"_")</f>
        <v>0</v>
      </c>
      <c r="AW328" s="79" t="s">
        <v>74</v>
      </c>
      <c r="AX328" s="67" t="s">
        <v>95</v>
      </c>
      <c r="AY328" s="88" t="s">
        <v>4378</v>
      </c>
      <c r="AZ328" s="68" t="s">
        <v>66</v>
      </c>
      <c r="BA328" s="68" t="s">
        <v>239</v>
      </c>
    </row>
    <row r="329" spans="2:53" x14ac:dyDescent="0.25">
      <c r="B329" s="68">
        <v>2024</v>
      </c>
      <c r="C329" s="68">
        <v>891780111</v>
      </c>
      <c r="D329" s="69" t="s">
        <v>64</v>
      </c>
      <c r="E329" s="70" t="s">
        <v>4377</v>
      </c>
      <c r="F329" s="70" t="s">
        <v>4376</v>
      </c>
      <c r="G329" s="67">
        <v>0</v>
      </c>
      <c r="H329" s="67" t="s">
        <v>72</v>
      </c>
      <c r="I329" s="68" t="s">
        <v>723</v>
      </c>
      <c r="J329" s="88" t="s">
        <v>4375</v>
      </c>
      <c r="K329" s="70">
        <v>324846200</v>
      </c>
      <c r="L329" s="68" t="s">
        <v>67</v>
      </c>
      <c r="M329" s="88" t="s">
        <v>4374</v>
      </c>
      <c r="N329" s="73" t="s">
        <v>4373</v>
      </c>
      <c r="O329" s="75">
        <v>2255</v>
      </c>
      <c r="P329" s="78">
        <v>45560</v>
      </c>
      <c r="Q329" s="70">
        <v>324846200</v>
      </c>
      <c r="R329" s="78">
        <v>45565</v>
      </c>
      <c r="S329" s="70">
        <v>324846200</v>
      </c>
      <c r="T329" s="67" t="s">
        <v>66</v>
      </c>
      <c r="U329" s="75">
        <v>85465146</v>
      </c>
      <c r="V329" s="88" t="s">
        <v>4340</v>
      </c>
      <c r="W329" s="250">
        <v>45565</v>
      </c>
      <c r="X329" s="78">
        <v>45566</v>
      </c>
      <c r="Y329" s="250">
        <v>45566</v>
      </c>
      <c r="Z329" s="250">
        <v>45572</v>
      </c>
      <c r="AA329" s="71">
        <f t="shared" si="25"/>
        <v>6</v>
      </c>
      <c r="AB329" s="70">
        <v>0</v>
      </c>
      <c r="AC329" s="70">
        <v>0</v>
      </c>
      <c r="AD329" s="70">
        <v>0</v>
      </c>
      <c r="AE329" s="76" t="s">
        <v>74</v>
      </c>
      <c r="AF329" s="71">
        <f t="shared" si="26"/>
        <v>0</v>
      </c>
      <c r="AG329" s="70">
        <v>0</v>
      </c>
      <c r="AH329" s="70">
        <v>0</v>
      </c>
      <c r="AI329" s="76" t="s">
        <v>74</v>
      </c>
      <c r="AJ329" s="67">
        <v>0</v>
      </c>
      <c r="AK329" s="76" t="s">
        <v>74</v>
      </c>
      <c r="AL329" s="76" t="s">
        <v>74</v>
      </c>
      <c r="AM329" s="71">
        <f t="shared" si="27"/>
        <v>0</v>
      </c>
      <c r="AN329" s="71">
        <f>+K329+AC329-AH329</f>
        <v>324846200</v>
      </c>
      <c r="AO329" s="67" t="s">
        <v>66</v>
      </c>
      <c r="AP329" s="70">
        <v>324846200</v>
      </c>
      <c r="AQ329" s="67" t="s">
        <v>94</v>
      </c>
      <c r="AR329" s="70">
        <v>0</v>
      </c>
      <c r="AS329" s="249" t="s">
        <v>74</v>
      </c>
      <c r="AT329" s="70">
        <v>0</v>
      </c>
      <c r="AU329" s="82">
        <f t="shared" si="28"/>
        <v>324846200</v>
      </c>
      <c r="AV329" s="83">
        <f t="shared" si="29"/>
        <v>0</v>
      </c>
      <c r="AW329" s="79" t="s">
        <v>74</v>
      </c>
      <c r="AX329" s="67" t="s">
        <v>95</v>
      </c>
      <c r="AY329" s="88" t="s">
        <v>4372</v>
      </c>
      <c r="AZ329" s="68" t="s">
        <v>66</v>
      </c>
      <c r="BA329" s="68" t="s">
        <v>239</v>
      </c>
    </row>
    <row r="330" spans="2:53" x14ac:dyDescent="0.25">
      <c r="B330" s="68">
        <v>2024</v>
      </c>
      <c r="C330" s="68">
        <v>891780111</v>
      </c>
      <c r="D330" s="69" t="s">
        <v>64</v>
      </c>
      <c r="E330" s="74" t="s">
        <v>4371</v>
      </c>
      <c r="F330" s="70" t="s">
        <v>4370</v>
      </c>
      <c r="G330" s="67">
        <v>0</v>
      </c>
      <c r="H330" s="67" t="s">
        <v>72</v>
      </c>
      <c r="I330" s="68" t="s">
        <v>65</v>
      </c>
      <c r="J330" s="88" t="s">
        <v>4369</v>
      </c>
      <c r="K330" s="70">
        <v>8951418</v>
      </c>
      <c r="L330" s="68" t="s">
        <v>67</v>
      </c>
      <c r="M330" s="88" t="s">
        <v>4368</v>
      </c>
      <c r="N330" s="73" t="s">
        <v>4367</v>
      </c>
      <c r="O330" s="75">
        <v>2218</v>
      </c>
      <c r="P330" s="78">
        <v>45558</v>
      </c>
      <c r="Q330" s="70">
        <v>8951418</v>
      </c>
      <c r="R330" s="78">
        <v>45568</v>
      </c>
      <c r="S330" s="70">
        <v>8951418</v>
      </c>
      <c r="T330" s="67" t="s">
        <v>1486</v>
      </c>
      <c r="U330" s="75">
        <v>57444673</v>
      </c>
      <c r="V330" s="88" t="s">
        <v>4366</v>
      </c>
      <c r="W330" s="250">
        <v>45568</v>
      </c>
      <c r="X330" s="78">
        <v>45568</v>
      </c>
      <c r="Y330" s="250" t="s">
        <v>74</v>
      </c>
      <c r="Z330" s="250">
        <v>45657</v>
      </c>
      <c r="AA330" s="71">
        <f t="shared" si="25"/>
        <v>89</v>
      </c>
      <c r="AB330" s="70">
        <v>0</v>
      </c>
      <c r="AC330" s="70">
        <v>0</v>
      </c>
      <c r="AD330" s="70">
        <v>0</v>
      </c>
      <c r="AE330" s="76" t="s">
        <v>74</v>
      </c>
      <c r="AF330" s="71">
        <f t="shared" si="26"/>
        <v>0</v>
      </c>
      <c r="AG330" s="70">
        <v>0</v>
      </c>
      <c r="AH330" s="70">
        <v>0</v>
      </c>
      <c r="AI330" s="76" t="s">
        <v>74</v>
      </c>
      <c r="AJ330" s="67">
        <v>0</v>
      </c>
      <c r="AK330" s="76" t="s">
        <v>74</v>
      </c>
      <c r="AL330" s="76" t="s">
        <v>74</v>
      </c>
      <c r="AM330" s="71">
        <f t="shared" si="27"/>
        <v>0</v>
      </c>
      <c r="AN330" s="71">
        <f>+K330+AC330-AH330</f>
        <v>8951418</v>
      </c>
      <c r="AO330" s="67" t="s">
        <v>66</v>
      </c>
      <c r="AP330" s="70">
        <v>8951418</v>
      </c>
      <c r="AQ330" s="67" t="s">
        <v>94</v>
      </c>
      <c r="AR330" s="70">
        <v>0</v>
      </c>
      <c r="AS330" s="249" t="s">
        <v>74</v>
      </c>
      <c r="AT330" s="70">
        <v>0</v>
      </c>
      <c r="AU330" s="82">
        <f t="shared" si="28"/>
        <v>8951418</v>
      </c>
      <c r="AV330" s="83">
        <f t="shared" si="29"/>
        <v>0</v>
      </c>
      <c r="AW330" s="79" t="s">
        <v>74</v>
      </c>
      <c r="AX330" s="67" t="s">
        <v>95</v>
      </c>
      <c r="AY330" s="88" t="s">
        <v>4365</v>
      </c>
      <c r="AZ330" s="68" t="s">
        <v>66</v>
      </c>
      <c r="BA330" s="68" t="s">
        <v>239</v>
      </c>
    </row>
    <row r="331" spans="2:53" x14ac:dyDescent="0.25">
      <c r="B331" s="68">
        <v>2024</v>
      </c>
      <c r="C331" s="68">
        <v>891780111</v>
      </c>
      <c r="D331" s="69" t="s">
        <v>64</v>
      </c>
      <c r="E331" s="74" t="s">
        <v>4364</v>
      </c>
      <c r="F331" s="70" t="s">
        <v>4363</v>
      </c>
      <c r="G331" s="67">
        <v>0</v>
      </c>
      <c r="H331" s="67" t="s">
        <v>72</v>
      </c>
      <c r="I331" s="68" t="s">
        <v>65</v>
      </c>
      <c r="J331" s="88" t="s">
        <v>4362</v>
      </c>
      <c r="K331" s="70">
        <v>149145125</v>
      </c>
      <c r="L331" s="68" t="s">
        <v>67</v>
      </c>
      <c r="M331" s="88" t="s">
        <v>4361</v>
      </c>
      <c r="N331" s="73" t="s">
        <v>4360</v>
      </c>
      <c r="O331" s="75">
        <v>2254</v>
      </c>
      <c r="P331" s="78">
        <v>45560</v>
      </c>
      <c r="Q331" s="70">
        <v>149181256</v>
      </c>
      <c r="R331" s="78">
        <v>45572</v>
      </c>
      <c r="S331" s="70">
        <v>149145125</v>
      </c>
      <c r="T331" s="67" t="s">
        <v>1486</v>
      </c>
      <c r="U331" s="75">
        <v>85465146</v>
      </c>
      <c r="V331" s="88" t="s">
        <v>4340</v>
      </c>
      <c r="W331" s="250">
        <v>45572</v>
      </c>
      <c r="X331" s="78">
        <v>45575</v>
      </c>
      <c r="Y331" s="250">
        <v>45575</v>
      </c>
      <c r="Z331" s="250">
        <v>45619</v>
      </c>
      <c r="AA331" s="71">
        <f t="shared" si="25"/>
        <v>44</v>
      </c>
      <c r="AB331" s="70">
        <v>0</v>
      </c>
      <c r="AC331" s="70">
        <v>0</v>
      </c>
      <c r="AD331" s="70">
        <v>0</v>
      </c>
      <c r="AE331" s="76" t="s">
        <v>74</v>
      </c>
      <c r="AF331" s="71">
        <f t="shared" si="26"/>
        <v>0</v>
      </c>
      <c r="AG331" s="70">
        <v>0</v>
      </c>
      <c r="AH331" s="70">
        <v>0</v>
      </c>
      <c r="AI331" s="76" t="s">
        <v>74</v>
      </c>
      <c r="AJ331" s="67">
        <v>0</v>
      </c>
      <c r="AK331" s="76" t="s">
        <v>74</v>
      </c>
      <c r="AL331" s="76" t="s">
        <v>74</v>
      </c>
      <c r="AM331" s="71">
        <f t="shared" si="27"/>
        <v>0</v>
      </c>
      <c r="AN331" s="71">
        <f>+K331+AC331-AH331</f>
        <v>149145125</v>
      </c>
      <c r="AO331" s="67" t="s">
        <v>66</v>
      </c>
      <c r="AP331" s="70">
        <v>149145125</v>
      </c>
      <c r="AQ331" s="67" t="s">
        <v>94</v>
      </c>
      <c r="AR331" s="70">
        <v>0</v>
      </c>
      <c r="AS331" s="249" t="s">
        <v>74</v>
      </c>
      <c r="AT331" s="70">
        <v>0</v>
      </c>
      <c r="AU331" s="82">
        <f t="shared" si="28"/>
        <v>149145125</v>
      </c>
      <c r="AV331" s="83">
        <f t="shared" si="29"/>
        <v>0</v>
      </c>
      <c r="AW331" s="79" t="s">
        <v>74</v>
      </c>
      <c r="AX331" s="67" t="s">
        <v>95</v>
      </c>
      <c r="AY331" s="88" t="s">
        <v>4359</v>
      </c>
      <c r="AZ331" s="68" t="s">
        <v>66</v>
      </c>
      <c r="BA331" s="68" t="s">
        <v>239</v>
      </c>
    </row>
    <row r="332" spans="2:53" x14ac:dyDescent="0.25">
      <c r="B332" s="68">
        <v>2024</v>
      </c>
      <c r="C332" s="68">
        <v>891780111</v>
      </c>
      <c r="D332" s="69" t="s">
        <v>64</v>
      </c>
      <c r="E332" s="74" t="s">
        <v>4358</v>
      </c>
      <c r="F332" s="70" t="s">
        <v>4357</v>
      </c>
      <c r="G332" s="67">
        <v>0</v>
      </c>
      <c r="H332" s="67" t="s">
        <v>72</v>
      </c>
      <c r="I332" s="68" t="s">
        <v>723</v>
      </c>
      <c r="J332" s="88" t="s">
        <v>4356</v>
      </c>
      <c r="K332" s="70">
        <v>19228800</v>
      </c>
      <c r="L332" s="68" t="s">
        <v>67</v>
      </c>
      <c r="M332" s="88" t="s">
        <v>4355</v>
      </c>
      <c r="N332" s="73" t="s">
        <v>1927</v>
      </c>
      <c r="O332" s="75">
        <v>2279</v>
      </c>
      <c r="P332" s="78">
        <v>45562</v>
      </c>
      <c r="Q332" s="70">
        <v>20000000</v>
      </c>
      <c r="R332" s="78">
        <v>45583</v>
      </c>
      <c r="S332" s="70">
        <v>19228800</v>
      </c>
      <c r="T332" s="67" t="s">
        <v>1486</v>
      </c>
      <c r="U332" s="75">
        <v>1082868728</v>
      </c>
      <c r="V332" s="88" t="s">
        <v>4354</v>
      </c>
      <c r="W332" s="250">
        <v>45583</v>
      </c>
      <c r="X332" s="78">
        <v>45583</v>
      </c>
      <c r="Y332" s="250" t="s">
        <v>74</v>
      </c>
      <c r="Z332" s="250">
        <v>45592</v>
      </c>
      <c r="AA332" s="71">
        <f t="shared" si="25"/>
        <v>9</v>
      </c>
      <c r="AB332" s="70">
        <v>0</v>
      </c>
      <c r="AC332" s="70">
        <v>0</v>
      </c>
      <c r="AD332" s="70">
        <v>0</v>
      </c>
      <c r="AE332" s="76" t="s">
        <v>74</v>
      </c>
      <c r="AF332" s="71">
        <f t="shared" si="26"/>
        <v>0</v>
      </c>
      <c r="AG332" s="70">
        <v>0</v>
      </c>
      <c r="AH332" s="70">
        <v>0</v>
      </c>
      <c r="AI332" s="76" t="s">
        <v>74</v>
      </c>
      <c r="AJ332" s="67">
        <v>0</v>
      </c>
      <c r="AK332" s="76" t="s">
        <v>74</v>
      </c>
      <c r="AL332" s="76" t="s">
        <v>74</v>
      </c>
      <c r="AM332" s="71">
        <f t="shared" si="27"/>
        <v>0</v>
      </c>
      <c r="AN332" s="71">
        <f>+K332+AC332-AH332</f>
        <v>19228800</v>
      </c>
      <c r="AO332" s="67" t="s">
        <v>66</v>
      </c>
      <c r="AP332" s="70">
        <v>19228800</v>
      </c>
      <c r="AQ332" s="67" t="s">
        <v>94</v>
      </c>
      <c r="AR332" s="70">
        <v>0</v>
      </c>
      <c r="AS332" s="249" t="s">
        <v>74</v>
      </c>
      <c r="AT332" s="70">
        <v>0</v>
      </c>
      <c r="AU332" s="82">
        <f t="shared" si="28"/>
        <v>19228800</v>
      </c>
      <c r="AV332" s="83">
        <f t="shared" si="29"/>
        <v>0</v>
      </c>
      <c r="AW332" s="79" t="s">
        <v>74</v>
      </c>
      <c r="AX332" s="67" t="s">
        <v>95</v>
      </c>
      <c r="AY332" s="88" t="s">
        <v>4353</v>
      </c>
      <c r="AZ332" s="68" t="s">
        <v>66</v>
      </c>
      <c r="BA332" s="68" t="s">
        <v>239</v>
      </c>
    </row>
    <row r="333" spans="2:53" x14ac:dyDescent="0.25">
      <c r="B333" s="68">
        <v>2024</v>
      </c>
      <c r="C333" s="68">
        <v>891780111</v>
      </c>
      <c r="D333" s="69" t="s">
        <v>64</v>
      </c>
      <c r="E333" s="74" t="s">
        <v>4352</v>
      </c>
      <c r="F333" s="70" t="s">
        <v>4351</v>
      </c>
      <c r="G333" s="67">
        <v>0</v>
      </c>
      <c r="H333" s="67" t="s">
        <v>72</v>
      </c>
      <c r="I333" s="68" t="s">
        <v>65</v>
      </c>
      <c r="J333" s="88" t="s">
        <v>4350</v>
      </c>
      <c r="K333" s="70">
        <v>31000000</v>
      </c>
      <c r="L333" s="68" t="s">
        <v>67</v>
      </c>
      <c r="M333" s="88" t="s">
        <v>4349</v>
      </c>
      <c r="N333" s="73" t="s">
        <v>4348</v>
      </c>
      <c r="O333" s="75">
        <v>2372</v>
      </c>
      <c r="P333" s="78">
        <v>45575</v>
      </c>
      <c r="Q333" s="70">
        <v>31000000</v>
      </c>
      <c r="R333" s="78">
        <v>45587</v>
      </c>
      <c r="S333" s="70">
        <v>31000000</v>
      </c>
      <c r="T333" s="67" t="s">
        <v>1486</v>
      </c>
      <c r="U333" s="75">
        <v>85450705</v>
      </c>
      <c r="V333" s="88" t="s">
        <v>4347</v>
      </c>
      <c r="W333" s="250">
        <v>45587</v>
      </c>
      <c r="X333" s="78">
        <v>45587</v>
      </c>
      <c r="Y333" s="250" t="s">
        <v>74</v>
      </c>
      <c r="Z333" s="250">
        <v>45601</v>
      </c>
      <c r="AA333" s="71">
        <f t="shared" si="25"/>
        <v>14</v>
      </c>
      <c r="AB333" s="70">
        <v>0</v>
      </c>
      <c r="AC333" s="70">
        <v>0</v>
      </c>
      <c r="AD333" s="70">
        <v>0</v>
      </c>
      <c r="AE333" s="76" t="s">
        <v>74</v>
      </c>
      <c r="AF333" s="71">
        <f t="shared" si="26"/>
        <v>0</v>
      </c>
      <c r="AG333" s="70">
        <v>0</v>
      </c>
      <c r="AH333" s="70">
        <v>0</v>
      </c>
      <c r="AI333" s="76" t="s">
        <v>74</v>
      </c>
      <c r="AJ333" s="67">
        <v>0</v>
      </c>
      <c r="AK333" s="76" t="s">
        <v>74</v>
      </c>
      <c r="AL333" s="76" t="s">
        <v>74</v>
      </c>
      <c r="AM333" s="71">
        <f t="shared" si="27"/>
        <v>0</v>
      </c>
      <c r="AN333" s="71">
        <f>+K333+AC333-AH333</f>
        <v>31000000</v>
      </c>
      <c r="AO333" s="67" t="s">
        <v>66</v>
      </c>
      <c r="AP333" s="70">
        <v>31000000</v>
      </c>
      <c r="AQ333" s="67" t="s">
        <v>94</v>
      </c>
      <c r="AR333" s="70">
        <v>0</v>
      </c>
      <c r="AS333" s="249" t="s">
        <v>74</v>
      </c>
      <c r="AT333" s="70">
        <v>0</v>
      </c>
      <c r="AU333" s="82">
        <f t="shared" si="28"/>
        <v>31000000</v>
      </c>
      <c r="AV333" s="83">
        <f t="shared" si="29"/>
        <v>0</v>
      </c>
      <c r="AW333" s="79" t="s">
        <v>74</v>
      </c>
      <c r="AX333" s="67" t="s">
        <v>95</v>
      </c>
      <c r="AY333" s="88" t="s">
        <v>4346</v>
      </c>
      <c r="AZ333" s="68" t="s">
        <v>66</v>
      </c>
      <c r="BA333" s="68" t="s">
        <v>239</v>
      </c>
    </row>
    <row r="334" spans="2:53" x14ac:dyDescent="0.25">
      <c r="B334" s="68">
        <v>2024</v>
      </c>
      <c r="C334" s="68">
        <v>891780111</v>
      </c>
      <c r="D334" s="69" t="s">
        <v>64</v>
      </c>
      <c r="E334" s="74" t="s">
        <v>4345</v>
      </c>
      <c r="F334" s="70" t="s">
        <v>4344</v>
      </c>
      <c r="G334" s="67">
        <v>0</v>
      </c>
      <c r="H334" s="67" t="s">
        <v>72</v>
      </c>
      <c r="I334" s="68" t="s">
        <v>723</v>
      </c>
      <c r="J334" s="88" t="s">
        <v>4343</v>
      </c>
      <c r="K334" s="70">
        <v>31826550</v>
      </c>
      <c r="L334" s="68" t="s">
        <v>67</v>
      </c>
      <c r="M334" s="88" t="s">
        <v>4342</v>
      </c>
      <c r="N334" s="73" t="s">
        <v>4341</v>
      </c>
      <c r="O334" s="75">
        <v>2475</v>
      </c>
      <c r="P334" s="78">
        <v>45589</v>
      </c>
      <c r="Q334" s="70">
        <v>31826550</v>
      </c>
      <c r="R334" s="78">
        <v>45593</v>
      </c>
      <c r="S334" s="70">
        <v>31826550</v>
      </c>
      <c r="T334" s="67" t="s">
        <v>1486</v>
      </c>
      <c r="U334" s="75">
        <v>85465146</v>
      </c>
      <c r="V334" s="88" t="s">
        <v>4340</v>
      </c>
      <c r="W334" s="250">
        <v>45593</v>
      </c>
      <c r="X334" s="78">
        <v>45593</v>
      </c>
      <c r="Y334" s="250">
        <v>45593</v>
      </c>
      <c r="Z334" s="250">
        <v>45595</v>
      </c>
      <c r="AA334" s="71">
        <f t="shared" si="25"/>
        <v>2</v>
      </c>
      <c r="AB334" s="70">
        <v>0</v>
      </c>
      <c r="AC334" s="70">
        <v>0</v>
      </c>
      <c r="AD334" s="70">
        <v>0</v>
      </c>
      <c r="AE334" s="76" t="s">
        <v>74</v>
      </c>
      <c r="AF334" s="71">
        <f t="shared" si="26"/>
        <v>0</v>
      </c>
      <c r="AG334" s="70">
        <v>0</v>
      </c>
      <c r="AH334" s="70">
        <v>0</v>
      </c>
      <c r="AI334" s="76" t="s">
        <v>74</v>
      </c>
      <c r="AJ334" s="67">
        <v>0</v>
      </c>
      <c r="AK334" s="76" t="s">
        <v>74</v>
      </c>
      <c r="AL334" s="76" t="s">
        <v>74</v>
      </c>
      <c r="AM334" s="71">
        <f t="shared" si="27"/>
        <v>0</v>
      </c>
      <c r="AN334" s="71">
        <f>+K334+AC334-AH334</f>
        <v>31826550</v>
      </c>
      <c r="AO334" s="67" t="s">
        <v>66</v>
      </c>
      <c r="AP334" s="70">
        <v>31826550</v>
      </c>
      <c r="AQ334" s="67" t="s">
        <v>94</v>
      </c>
      <c r="AR334" s="70">
        <v>0</v>
      </c>
      <c r="AS334" s="249" t="s">
        <v>74</v>
      </c>
      <c r="AT334" s="70">
        <v>0</v>
      </c>
      <c r="AU334" s="82">
        <f t="shared" si="28"/>
        <v>31826550</v>
      </c>
      <c r="AV334" s="83">
        <f t="shared" si="29"/>
        <v>0</v>
      </c>
      <c r="AW334" s="79" t="s">
        <v>74</v>
      </c>
      <c r="AX334" s="67" t="s">
        <v>95</v>
      </c>
      <c r="AY334" s="88" t="s">
        <v>4339</v>
      </c>
      <c r="AZ334" s="68" t="s">
        <v>66</v>
      </c>
      <c r="BA334" s="68" t="s">
        <v>239</v>
      </c>
    </row>
    <row r="335" spans="2:53" x14ac:dyDescent="0.25">
      <c r="B335" s="68">
        <v>2024</v>
      </c>
      <c r="C335" s="68">
        <v>891780111</v>
      </c>
      <c r="D335" s="69" t="s">
        <v>64</v>
      </c>
      <c r="E335" s="70" t="s">
        <v>4338</v>
      </c>
      <c r="F335" s="70" t="s">
        <v>4337</v>
      </c>
      <c r="G335" s="67">
        <v>0</v>
      </c>
      <c r="H335" s="67" t="s">
        <v>72</v>
      </c>
      <c r="I335" s="68" t="s">
        <v>65</v>
      </c>
      <c r="J335" s="88" t="s">
        <v>4336</v>
      </c>
      <c r="K335" s="70">
        <v>322480931</v>
      </c>
      <c r="L335" s="68" t="s">
        <v>67</v>
      </c>
      <c r="M335" s="88" t="s">
        <v>4281</v>
      </c>
      <c r="N335" s="73" t="s">
        <v>4280</v>
      </c>
      <c r="O335" s="75">
        <v>349</v>
      </c>
      <c r="P335" s="78">
        <v>45336</v>
      </c>
      <c r="Q335" s="70">
        <v>322550800</v>
      </c>
      <c r="R335" s="78">
        <v>45363</v>
      </c>
      <c r="S335" s="70">
        <v>322480931</v>
      </c>
      <c r="T335" s="67" t="s">
        <v>66</v>
      </c>
      <c r="U335" s="75">
        <v>19616595</v>
      </c>
      <c r="V335" s="88" t="s">
        <v>4279</v>
      </c>
      <c r="W335" s="250">
        <v>45363</v>
      </c>
      <c r="X335" s="78">
        <v>45372</v>
      </c>
      <c r="Y335" s="250">
        <v>45363</v>
      </c>
      <c r="Z335" s="250">
        <v>45464</v>
      </c>
      <c r="AA335" s="71">
        <f t="shared" si="25"/>
        <v>101</v>
      </c>
      <c r="AB335" s="70">
        <v>1</v>
      </c>
      <c r="AC335" s="70">
        <v>59125411</v>
      </c>
      <c r="AD335" s="70">
        <v>1</v>
      </c>
      <c r="AE335" s="76" t="s">
        <v>74</v>
      </c>
      <c r="AF335" s="71">
        <f t="shared" si="26"/>
        <v>0</v>
      </c>
      <c r="AG335" s="70">
        <v>0</v>
      </c>
      <c r="AH335" s="70">
        <v>0</v>
      </c>
      <c r="AI335" s="76" t="s">
        <v>74</v>
      </c>
      <c r="AJ335" s="67">
        <v>0</v>
      </c>
      <c r="AK335" s="76" t="s">
        <v>74</v>
      </c>
      <c r="AL335" s="76" t="s">
        <v>74</v>
      </c>
      <c r="AM335" s="71">
        <f t="shared" si="27"/>
        <v>0</v>
      </c>
      <c r="AN335" s="71">
        <f>+K335+AC335-AH335</f>
        <v>381606342</v>
      </c>
      <c r="AO335" s="67" t="s">
        <v>66</v>
      </c>
      <c r="AP335" s="70">
        <v>322480931</v>
      </c>
      <c r="AQ335" s="68" t="s">
        <v>66</v>
      </c>
      <c r="AR335" s="70">
        <v>161240465.5</v>
      </c>
      <c r="AS335" s="249" t="s">
        <v>74</v>
      </c>
      <c r="AT335" s="70">
        <v>305842210</v>
      </c>
      <c r="AU335" s="82">
        <f t="shared" si="28"/>
        <v>75764132</v>
      </c>
      <c r="AV335" s="83">
        <f t="shared" si="29"/>
        <v>0.80145997678413849</v>
      </c>
      <c r="AW335" s="79" t="s">
        <v>74</v>
      </c>
      <c r="AX335" s="67" t="s">
        <v>95</v>
      </c>
      <c r="AY335" s="88" t="s">
        <v>4335</v>
      </c>
      <c r="AZ335" s="68" t="s">
        <v>66</v>
      </c>
      <c r="BA335" s="68" t="s">
        <v>239</v>
      </c>
    </row>
    <row r="336" spans="2:53" x14ac:dyDescent="0.25">
      <c r="B336" s="68">
        <v>2024</v>
      </c>
      <c r="C336" s="68">
        <v>891780111</v>
      </c>
      <c r="D336" s="69" t="s">
        <v>64</v>
      </c>
      <c r="E336" s="70" t="s">
        <v>4334</v>
      </c>
      <c r="F336" s="70" t="s">
        <v>4333</v>
      </c>
      <c r="G336" s="67">
        <v>0</v>
      </c>
      <c r="H336" s="67" t="s">
        <v>72</v>
      </c>
      <c r="I336" s="68" t="s">
        <v>723</v>
      </c>
      <c r="J336" s="88" t="s">
        <v>4332</v>
      </c>
      <c r="K336" s="70">
        <v>307392711</v>
      </c>
      <c r="L336" s="68" t="s">
        <v>67</v>
      </c>
      <c r="M336" s="88" t="s">
        <v>4294</v>
      </c>
      <c r="N336" s="73" t="s">
        <v>4293</v>
      </c>
      <c r="O336" s="75">
        <v>685</v>
      </c>
      <c r="P336" s="78">
        <v>45365</v>
      </c>
      <c r="Q336" s="70">
        <v>307392711</v>
      </c>
      <c r="R336" s="78">
        <v>45399</v>
      </c>
      <c r="S336" s="70">
        <v>307392711</v>
      </c>
      <c r="T336" s="67" t="s">
        <v>66</v>
      </c>
      <c r="U336" s="75">
        <v>15443332</v>
      </c>
      <c r="V336" s="88" t="s">
        <v>4286</v>
      </c>
      <c r="W336" s="250">
        <v>45399</v>
      </c>
      <c r="X336" s="78">
        <v>45414</v>
      </c>
      <c r="Y336" s="250">
        <v>45404</v>
      </c>
      <c r="Z336" s="250">
        <v>45475</v>
      </c>
      <c r="AA336" s="71">
        <f t="shared" si="25"/>
        <v>71</v>
      </c>
      <c r="AB336" s="70">
        <v>2</v>
      </c>
      <c r="AC336" s="70">
        <v>153079037</v>
      </c>
      <c r="AD336" s="70">
        <v>2</v>
      </c>
      <c r="AE336" s="76">
        <v>45581</v>
      </c>
      <c r="AF336" s="71">
        <f t="shared" si="26"/>
        <v>106</v>
      </c>
      <c r="AG336" s="70">
        <v>0</v>
      </c>
      <c r="AH336" s="70">
        <v>0</v>
      </c>
      <c r="AI336" s="76" t="s">
        <v>74</v>
      </c>
      <c r="AJ336" s="67">
        <v>0</v>
      </c>
      <c r="AK336" s="76" t="s">
        <v>74</v>
      </c>
      <c r="AL336" s="76" t="s">
        <v>74</v>
      </c>
      <c r="AM336" s="71">
        <f t="shared" si="27"/>
        <v>0</v>
      </c>
      <c r="AN336" s="71">
        <f>+K336+AC336-AH336</f>
        <v>460471748</v>
      </c>
      <c r="AO336" s="67" t="s">
        <v>66</v>
      </c>
      <c r="AP336" s="70">
        <v>322480931</v>
      </c>
      <c r="AQ336" s="68" t="s">
        <v>66</v>
      </c>
      <c r="AR336" s="70">
        <v>92217813.299999997</v>
      </c>
      <c r="AS336" s="249" t="s">
        <v>74</v>
      </c>
      <c r="AT336" s="70">
        <v>0</v>
      </c>
      <c r="AU336" s="82">
        <f t="shared" si="28"/>
        <v>460471748</v>
      </c>
      <c r="AV336" s="83">
        <f t="shared" si="29"/>
        <v>0</v>
      </c>
      <c r="AW336" s="79" t="s">
        <v>74</v>
      </c>
      <c r="AX336" s="67" t="s">
        <v>95</v>
      </c>
      <c r="AY336" s="88" t="s">
        <v>4331</v>
      </c>
      <c r="AZ336" s="68" t="s">
        <v>66</v>
      </c>
      <c r="BA336" s="68" t="s">
        <v>239</v>
      </c>
    </row>
    <row r="337" spans="2:53" x14ac:dyDescent="0.25">
      <c r="B337" s="251">
        <v>2024</v>
      </c>
      <c r="C337" s="251">
        <v>891780111</v>
      </c>
      <c r="D337" s="71" t="s">
        <v>64</v>
      </c>
      <c r="E337" s="70" t="s">
        <v>4330</v>
      </c>
      <c r="F337" s="70" t="s">
        <v>4329</v>
      </c>
      <c r="G337" s="67">
        <v>0</v>
      </c>
      <c r="H337" s="67" t="s">
        <v>72</v>
      </c>
      <c r="I337" s="68" t="s">
        <v>723</v>
      </c>
      <c r="J337" s="88" t="s">
        <v>4328</v>
      </c>
      <c r="K337" s="70">
        <v>323985527</v>
      </c>
      <c r="L337" s="68" t="s">
        <v>67</v>
      </c>
      <c r="M337" s="88" t="s">
        <v>4288</v>
      </c>
      <c r="N337" s="73" t="s">
        <v>4287</v>
      </c>
      <c r="O337" s="75">
        <v>859</v>
      </c>
      <c r="P337" s="78">
        <v>45390</v>
      </c>
      <c r="Q337" s="70">
        <v>324109940</v>
      </c>
      <c r="R337" s="78">
        <v>45411</v>
      </c>
      <c r="S337" s="70">
        <v>323985526.48000002</v>
      </c>
      <c r="T337" s="67" t="s">
        <v>66</v>
      </c>
      <c r="U337" s="75">
        <v>15443332</v>
      </c>
      <c r="V337" s="88" t="s">
        <v>4286</v>
      </c>
      <c r="W337" s="250">
        <v>45411</v>
      </c>
      <c r="X337" s="78">
        <v>45426</v>
      </c>
      <c r="Y337" s="250" t="s">
        <v>74</v>
      </c>
      <c r="Z337" s="250">
        <v>45487</v>
      </c>
      <c r="AA337" s="71">
        <f t="shared" si="25"/>
        <v>61</v>
      </c>
      <c r="AB337" s="70">
        <v>0</v>
      </c>
      <c r="AC337" s="70">
        <v>0</v>
      </c>
      <c r="AD337" s="70">
        <v>0</v>
      </c>
      <c r="AE337" s="76" t="s">
        <v>74</v>
      </c>
      <c r="AF337" s="71">
        <f t="shared" si="26"/>
        <v>0</v>
      </c>
      <c r="AG337" s="70">
        <v>0</v>
      </c>
      <c r="AH337" s="70">
        <v>0</v>
      </c>
      <c r="AI337" s="76" t="s">
        <v>74</v>
      </c>
      <c r="AJ337" s="67">
        <v>0</v>
      </c>
      <c r="AK337" s="76" t="s">
        <v>74</v>
      </c>
      <c r="AL337" s="76" t="s">
        <v>74</v>
      </c>
      <c r="AM337" s="71">
        <f t="shared" si="27"/>
        <v>0</v>
      </c>
      <c r="AN337" s="71">
        <f>+K337+AC337-AH337</f>
        <v>323985527</v>
      </c>
      <c r="AO337" s="67" t="s">
        <v>66</v>
      </c>
      <c r="AP337" s="70">
        <v>322480931</v>
      </c>
      <c r="AQ337" s="68" t="s">
        <v>66</v>
      </c>
      <c r="AR337" s="70">
        <v>161992763.24000001</v>
      </c>
      <c r="AS337" s="249" t="s">
        <v>74</v>
      </c>
      <c r="AT337" s="70">
        <v>264843199</v>
      </c>
      <c r="AU337" s="82">
        <f t="shared" si="28"/>
        <v>59142328</v>
      </c>
      <c r="AV337" s="83">
        <f t="shared" si="29"/>
        <v>0.81745379632343884</v>
      </c>
      <c r="AW337" s="79" t="s">
        <v>74</v>
      </c>
      <c r="AX337" s="67" t="s">
        <v>95</v>
      </c>
      <c r="AY337" s="88" t="s">
        <v>4327</v>
      </c>
      <c r="AZ337" s="68" t="s">
        <v>66</v>
      </c>
      <c r="BA337" s="68" t="s">
        <v>239</v>
      </c>
    </row>
    <row r="338" spans="2:53" x14ac:dyDescent="0.25">
      <c r="B338" s="68">
        <v>2024</v>
      </c>
      <c r="C338" s="68">
        <v>891780111</v>
      </c>
      <c r="D338" s="69" t="s">
        <v>64</v>
      </c>
      <c r="E338" s="70" t="s">
        <v>4326</v>
      </c>
      <c r="F338" s="70" t="s">
        <v>4325</v>
      </c>
      <c r="G338" s="67">
        <v>0</v>
      </c>
      <c r="H338" s="67" t="s">
        <v>72</v>
      </c>
      <c r="I338" s="68" t="s">
        <v>723</v>
      </c>
      <c r="J338" s="88" t="s">
        <v>4324</v>
      </c>
      <c r="K338" s="70">
        <v>20000710</v>
      </c>
      <c r="L338" s="68" t="s">
        <v>67</v>
      </c>
      <c r="M338" s="88" t="s">
        <v>4323</v>
      </c>
      <c r="N338" s="73" t="s">
        <v>4322</v>
      </c>
      <c r="O338" s="75">
        <v>614</v>
      </c>
      <c r="P338" s="78">
        <v>45358</v>
      </c>
      <c r="Q338" s="70">
        <v>20000710</v>
      </c>
      <c r="R338" s="78">
        <v>45421</v>
      </c>
      <c r="S338" s="70">
        <v>20000710</v>
      </c>
      <c r="T338" s="67" t="s">
        <v>66</v>
      </c>
      <c r="U338" s="75">
        <v>85151631</v>
      </c>
      <c r="V338" s="88" t="s">
        <v>4321</v>
      </c>
      <c r="W338" s="250">
        <v>45421</v>
      </c>
      <c r="X338" s="78">
        <v>45429</v>
      </c>
      <c r="Y338" s="250">
        <v>45426</v>
      </c>
      <c r="Z338" s="250">
        <v>45433</v>
      </c>
      <c r="AA338" s="71">
        <f t="shared" si="25"/>
        <v>7</v>
      </c>
      <c r="AB338" s="70">
        <v>0</v>
      </c>
      <c r="AC338" s="70">
        <v>0</v>
      </c>
      <c r="AD338" s="70">
        <v>0</v>
      </c>
      <c r="AE338" s="76" t="s">
        <v>74</v>
      </c>
      <c r="AF338" s="71">
        <f t="shared" si="26"/>
        <v>0</v>
      </c>
      <c r="AG338" s="70">
        <v>0</v>
      </c>
      <c r="AH338" s="70">
        <v>0</v>
      </c>
      <c r="AI338" s="76" t="s">
        <v>74</v>
      </c>
      <c r="AJ338" s="67">
        <v>0</v>
      </c>
      <c r="AK338" s="76" t="s">
        <v>74</v>
      </c>
      <c r="AL338" s="76" t="s">
        <v>74</v>
      </c>
      <c r="AM338" s="71">
        <f t="shared" si="27"/>
        <v>0</v>
      </c>
      <c r="AN338" s="71">
        <f>+K338+AC338-AH338</f>
        <v>20000710</v>
      </c>
      <c r="AO338" s="67" t="s">
        <v>66</v>
      </c>
      <c r="AP338" s="70">
        <v>20000710</v>
      </c>
      <c r="AQ338" s="68" t="s">
        <v>94</v>
      </c>
      <c r="AR338" s="70">
        <v>0</v>
      </c>
      <c r="AS338" s="249" t="s">
        <v>74</v>
      </c>
      <c r="AT338" s="70">
        <v>20000710</v>
      </c>
      <c r="AU338" s="82">
        <f t="shared" si="28"/>
        <v>0</v>
      </c>
      <c r="AV338" s="83">
        <f t="shared" si="29"/>
        <v>1</v>
      </c>
      <c r="AW338" s="79" t="s">
        <v>74</v>
      </c>
      <c r="AX338" s="67" t="s">
        <v>80</v>
      </c>
      <c r="AY338" s="88" t="s">
        <v>4320</v>
      </c>
      <c r="AZ338" s="68" t="s">
        <v>66</v>
      </c>
      <c r="BA338" s="68" t="s">
        <v>239</v>
      </c>
    </row>
    <row r="339" spans="2:53" x14ac:dyDescent="0.25">
      <c r="B339" s="251">
        <v>2024</v>
      </c>
      <c r="C339" s="251">
        <v>891780111</v>
      </c>
      <c r="D339" s="71" t="s">
        <v>64</v>
      </c>
      <c r="E339" s="70" t="s">
        <v>4319</v>
      </c>
      <c r="F339" s="70" t="s">
        <v>4318</v>
      </c>
      <c r="G339" s="67">
        <v>0</v>
      </c>
      <c r="H339" s="67" t="s">
        <v>72</v>
      </c>
      <c r="I339" s="68" t="s">
        <v>723</v>
      </c>
      <c r="J339" s="88" t="s">
        <v>4317</v>
      </c>
      <c r="K339" s="70">
        <v>65250140</v>
      </c>
      <c r="L339" s="68" t="s">
        <v>67</v>
      </c>
      <c r="M339" s="88" t="s">
        <v>4316</v>
      </c>
      <c r="N339" s="73" t="s">
        <v>4315</v>
      </c>
      <c r="O339" s="75">
        <v>939</v>
      </c>
      <c r="P339" s="78">
        <v>45394</v>
      </c>
      <c r="Q339" s="70">
        <v>65250171</v>
      </c>
      <c r="R339" s="78">
        <v>45428</v>
      </c>
      <c r="S339" s="70">
        <v>65250140</v>
      </c>
      <c r="T339" s="67" t="s">
        <v>66</v>
      </c>
      <c r="U339" s="75">
        <v>15443332</v>
      </c>
      <c r="V339" s="88" t="s">
        <v>4286</v>
      </c>
      <c r="W339" s="250">
        <v>45428</v>
      </c>
      <c r="X339" s="78">
        <v>45428</v>
      </c>
      <c r="Y339" s="250">
        <v>45428</v>
      </c>
      <c r="Z339" s="250">
        <v>45447</v>
      </c>
      <c r="AA339" s="71">
        <f t="shared" si="25"/>
        <v>19</v>
      </c>
      <c r="AB339" s="70">
        <v>0</v>
      </c>
      <c r="AC339" s="70">
        <v>0</v>
      </c>
      <c r="AD339" s="70">
        <v>0</v>
      </c>
      <c r="AE339" s="76" t="s">
        <v>74</v>
      </c>
      <c r="AF339" s="71">
        <f t="shared" si="26"/>
        <v>0</v>
      </c>
      <c r="AG339" s="70">
        <v>0</v>
      </c>
      <c r="AH339" s="70">
        <v>0</v>
      </c>
      <c r="AI339" s="76" t="s">
        <v>74</v>
      </c>
      <c r="AJ339" s="67">
        <v>0</v>
      </c>
      <c r="AK339" s="76" t="s">
        <v>74</v>
      </c>
      <c r="AL339" s="76" t="s">
        <v>74</v>
      </c>
      <c r="AM339" s="71">
        <f t="shared" si="27"/>
        <v>0</v>
      </c>
      <c r="AN339" s="71">
        <f>+K339+AC339-AH339</f>
        <v>65250140</v>
      </c>
      <c r="AO339" s="67" t="s">
        <v>66</v>
      </c>
      <c r="AP339" s="70">
        <v>65250140</v>
      </c>
      <c r="AQ339" s="68" t="s">
        <v>66</v>
      </c>
      <c r="AR339" s="70">
        <v>32625070</v>
      </c>
      <c r="AS339" s="249" t="s">
        <v>74</v>
      </c>
      <c r="AT339" s="70">
        <v>65250140</v>
      </c>
      <c r="AU339" s="82">
        <f t="shared" si="28"/>
        <v>0</v>
      </c>
      <c r="AV339" s="83">
        <f t="shared" si="29"/>
        <v>1</v>
      </c>
      <c r="AW339" s="79" t="s">
        <v>74</v>
      </c>
      <c r="AX339" s="67" t="s">
        <v>95</v>
      </c>
      <c r="AY339" s="88" t="s">
        <v>4314</v>
      </c>
      <c r="AZ339" s="68" t="s">
        <v>66</v>
      </c>
      <c r="BA339" s="68" t="s">
        <v>239</v>
      </c>
    </row>
    <row r="340" spans="2:53" x14ac:dyDescent="0.25">
      <c r="B340" s="68">
        <v>2024</v>
      </c>
      <c r="C340" s="68">
        <v>891780111</v>
      </c>
      <c r="D340" s="69" t="s">
        <v>64</v>
      </c>
      <c r="E340" s="70" t="s">
        <v>4313</v>
      </c>
      <c r="F340" s="70" t="s">
        <v>4312</v>
      </c>
      <c r="G340" s="67">
        <v>0</v>
      </c>
      <c r="H340" s="67" t="s">
        <v>72</v>
      </c>
      <c r="I340" s="68" t="s">
        <v>723</v>
      </c>
      <c r="J340" s="88" t="s">
        <v>4311</v>
      </c>
      <c r="K340" s="70">
        <v>34282719</v>
      </c>
      <c r="L340" s="68" t="s">
        <v>67</v>
      </c>
      <c r="M340" s="88" t="s">
        <v>4300</v>
      </c>
      <c r="N340" s="73" t="s">
        <v>4299</v>
      </c>
      <c r="O340" s="75">
        <v>1000</v>
      </c>
      <c r="P340" s="78">
        <v>45404</v>
      </c>
      <c r="Q340" s="70">
        <v>34334701</v>
      </c>
      <c r="R340" s="78">
        <v>45428</v>
      </c>
      <c r="S340" s="70">
        <v>34282719</v>
      </c>
      <c r="T340" s="67" t="s">
        <v>66</v>
      </c>
      <c r="U340" s="75">
        <v>15443332</v>
      </c>
      <c r="V340" s="88" t="s">
        <v>4286</v>
      </c>
      <c r="W340" s="250">
        <v>45428</v>
      </c>
      <c r="X340" s="78">
        <v>45433</v>
      </c>
      <c r="Y340" s="250">
        <v>45429</v>
      </c>
      <c r="Z340" s="250">
        <v>45447</v>
      </c>
      <c r="AA340" s="71">
        <f t="shared" si="25"/>
        <v>18</v>
      </c>
      <c r="AB340" s="70">
        <v>0</v>
      </c>
      <c r="AC340" s="70">
        <v>0</v>
      </c>
      <c r="AD340" s="70">
        <v>0</v>
      </c>
      <c r="AE340" s="76" t="s">
        <v>74</v>
      </c>
      <c r="AF340" s="71">
        <f t="shared" si="26"/>
        <v>0</v>
      </c>
      <c r="AG340" s="70">
        <v>0</v>
      </c>
      <c r="AH340" s="70">
        <v>0</v>
      </c>
      <c r="AI340" s="76" t="s">
        <v>74</v>
      </c>
      <c r="AJ340" s="67">
        <v>0</v>
      </c>
      <c r="AK340" s="76" t="s">
        <v>74</v>
      </c>
      <c r="AL340" s="76" t="s">
        <v>74</v>
      </c>
      <c r="AM340" s="71">
        <f t="shared" si="27"/>
        <v>0</v>
      </c>
      <c r="AN340" s="71">
        <f>+K340+AC340-AH340</f>
        <v>34282719</v>
      </c>
      <c r="AO340" s="67" t="s">
        <v>66</v>
      </c>
      <c r="AP340" s="70">
        <v>34282719</v>
      </c>
      <c r="AQ340" s="68" t="s">
        <v>66</v>
      </c>
      <c r="AR340" s="70">
        <v>10284815.699999999</v>
      </c>
      <c r="AS340" s="249" t="s">
        <v>74</v>
      </c>
      <c r="AT340" s="70">
        <v>34282719</v>
      </c>
      <c r="AU340" s="82">
        <f t="shared" si="28"/>
        <v>0</v>
      </c>
      <c r="AV340" s="83">
        <f t="shared" si="29"/>
        <v>1</v>
      </c>
      <c r="AW340" s="79" t="s">
        <v>74</v>
      </c>
      <c r="AX340" s="67" t="s">
        <v>95</v>
      </c>
      <c r="AY340" s="88" t="s">
        <v>4310</v>
      </c>
      <c r="AZ340" s="68" t="s">
        <v>66</v>
      </c>
      <c r="BA340" s="68" t="s">
        <v>239</v>
      </c>
    </row>
    <row r="341" spans="2:53" x14ac:dyDescent="0.25">
      <c r="B341" s="251">
        <v>2024</v>
      </c>
      <c r="C341" s="251">
        <v>891780111</v>
      </c>
      <c r="D341" s="71" t="s">
        <v>64</v>
      </c>
      <c r="E341" s="70" t="s">
        <v>4309</v>
      </c>
      <c r="F341" s="70" t="s">
        <v>4308</v>
      </c>
      <c r="G341" s="67">
        <v>0</v>
      </c>
      <c r="H341" s="67" t="s">
        <v>72</v>
      </c>
      <c r="I341" s="68" t="s">
        <v>723</v>
      </c>
      <c r="J341" s="88" t="s">
        <v>4307</v>
      </c>
      <c r="K341" s="70">
        <v>307459795</v>
      </c>
      <c r="L341" s="68" t="s">
        <v>67</v>
      </c>
      <c r="M341" s="88" t="s">
        <v>4306</v>
      </c>
      <c r="N341" s="73" t="s">
        <v>4305</v>
      </c>
      <c r="O341" s="75">
        <v>1427</v>
      </c>
      <c r="P341" s="78">
        <v>45464</v>
      </c>
      <c r="Q341" s="70">
        <v>307471111</v>
      </c>
      <c r="R341" s="78">
        <v>45482</v>
      </c>
      <c r="S341" s="70">
        <v>307459795</v>
      </c>
      <c r="T341" s="67" t="s">
        <v>66</v>
      </c>
      <c r="U341" s="75">
        <v>15443332</v>
      </c>
      <c r="V341" s="88" t="s">
        <v>4286</v>
      </c>
      <c r="W341" s="250">
        <v>45482</v>
      </c>
      <c r="X341" s="78">
        <v>45484</v>
      </c>
      <c r="Y341" s="78">
        <v>45484</v>
      </c>
      <c r="Z341" s="250">
        <v>45515</v>
      </c>
      <c r="AA341" s="71">
        <f t="shared" si="25"/>
        <v>31</v>
      </c>
      <c r="AB341" s="70">
        <v>1</v>
      </c>
      <c r="AC341" s="70">
        <v>42965378</v>
      </c>
      <c r="AD341" s="70">
        <v>2</v>
      </c>
      <c r="AE341" s="76">
        <v>45610</v>
      </c>
      <c r="AF341" s="71">
        <f t="shared" si="26"/>
        <v>95</v>
      </c>
      <c r="AG341" s="70">
        <v>0</v>
      </c>
      <c r="AH341" s="70">
        <v>0</v>
      </c>
      <c r="AI341" s="76" t="s">
        <v>74</v>
      </c>
      <c r="AJ341" s="67">
        <v>0</v>
      </c>
      <c r="AK341" s="76" t="s">
        <v>74</v>
      </c>
      <c r="AL341" s="76" t="s">
        <v>74</v>
      </c>
      <c r="AM341" s="71">
        <f t="shared" si="27"/>
        <v>0</v>
      </c>
      <c r="AN341" s="71">
        <f>+K341+AC341-AH341</f>
        <v>350425173</v>
      </c>
      <c r="AO341" s="67" t="s">
        <v>66</v>
      </c>
      <c r="AP341" s="70">
        <v>307459795</v>
      </c>
      <c r="AQ341" s="68" t="s">
        <v>66</v>
      </c>
      <c r="AR341" s="70">
        <v>153729897.5</v>
      </c>
      <c r="AS341" s="249" t="s">
        <v>74</v>
      </c>
      <c r="AT341" s="70">
        <v>0</v>
      </c>
      <c r="AU341" s="82">
        <f t="shared" si="28"/>
        <v>350425173</v>
      </c>
      <c r="AV341" s="83">
        <f t="shared" si="29"/>
        <v>0</v>
      </c>
      <c r="AW341" s="79" t="s">
        <v>74</v>
      </c>
      <c r="AX341" s="67" t="s">
        <v>95</v>
      </c>
      <c r="AY341" s="88" t="s">
        <v>4304</v>
      </c>
      <c r="AZ341" s="68" t="s">
        <v>66</v>
      </c>
      <c r="BA341" s="68" t="s">
        <v>239</v>
      </c>
    </row>
    <row r="342" spans="2:53" x14ac:dyDescent="0.25">
      <c r="B342" s="68">
        <v>2024</v>
      </c>
      <c r="C342" s="68">
        <v>891780111</v>
      </c>
      <c r="D342" s="69" t="s">
        <v>64</v>
      </c>
      <c r="E342" s="70" t="s">
        <v>4303</v>
      </c>
      <c r="F342" s="70" t="s">
        <v>4302</v>
      </c>
      <c r="G342" s="67">
        <v>0</v>
      </c>
      <c r="H342" s="67" t="s">
        <v>72</v>
      </c>
      <c r="I342" s="68" t="s">
        <v>723</v>
      </c>
      <c r="J342" s="88" t="s">
        <v>4301</v>
      </c>
      <c r="K342" s="70">
        <v>216009885.46000001</v>
      </c>
      <c r="L342" s="68" t="s">
        <v>67</v>
      </c>
      <c r="M342" s="88" t="s">
        <v>4300</v>
      </c>
      <c r="N342" s="73" t="s">
        <v>4299</v>
      </c>
      <c r="O342" s="75">
        <v>1452</v>
      </c>
      <c r="P342" s="78">
        <v>45469</v>
      </c>
      <c r="Q342" s="70">
        <v>216009886</v>
      </c>
      <c r="R342" s="78">
        <v>45485</v>
      </c>
      <c r="S342" s="70">
        <v>216009885.46000001</v>
      </c>
      <c r="T342" s="67" t="s">
        <v>66</v>
      </c>
      <c r="U342" s="75">
        <v>15443332</v>
      </c>
      <c r="V342" s="88" t="s">
        <v>4286</v>
      </c>
      <c r="W342" s="250">
        <v>45485</v>
      </c>
      <c r="X342" s="78">
        <v>45497</v>
      </c>
      <c r="Y342" s="78">
        <v>45490</v>
      </c>
      <c r="Z342" s="250">
        <v>45527</v>
      </c>
      <c r="AA342" s="71">
        <f t="shared" si="25"/>
        <v>37</v>
      </c>
      <c r="AB342" s="70">
        <v>0</v>
      </c>
      <c r="AC342" s="70">
        <v>0</v>
      </c>
      <c r="AD342" s="70">
        <v>0</v>
      </c>
      <c r="AE342" s="76" t="s">
        <v>74</v>
      </c>
      <c r="AF342" s="71">
        <f t="shared" si="26"/>
        <v>0</v>
      </c>
      <c r="AG342" s="70">
        <v>0</v>
      </c>
      <c r="AH342" s="70">
        <v>0</v>
      </c>
      <c r="AI342" s="76" t="s">
        <v>74</v>
      </c>
      <c r="AJ342" s="67">
        <v>0</v>
      </c>
      <c r="AK342" s="76" t="s">
        <v>74</v>
      </c>
      <c r="AL342" s="76" t="s">
        <v>74</v>
      </c>
      <c r="AM342" s="71">
        <f t="shared" si="27"/>
        <v>0</v>
      </c>
      <c r="AN342" s="71">
        <f>+K342+AC342-AH342</f>
        <v>216009885.46000001</v>
      </c>
      <c r="AO342" s="67" t="s">
        <v>66</v>
      </c>
      <c r="AP342" s="70">
        <v>216009885.46000001</v>
      </c>
      <c r="AQ342" s="68" t="s">
        <v>94</v>
      </c>
      <c r="AR342" s="70">
        <v>0</v>
      </c>
      <c r="AS342" s="249" t="s">
        <v>74</v>
      </c>
      <c r="AT342" s="70">
        <v>0</v>
      </c>
      <c r="AU342" s="82">
        <f t="shared" si="28"/>
        <v>216009885.46000001</v>
      </c>
      <c r="AV342" s="83">
        <f t="shared" si="29"/>
        <v>0</v>
      </c>
      <c r="AW342" s="79" t="s">
        <v>74</v>
      </c>
      <c r="AX342" s="67" t="s">
        <v>95</v>
      </c>
      <c r="AY342" s="88" t="s">
        <v>4298</v>
      </c>
      <c r="AZ342" s="68" t="s">
        <v>66</v>
      </c>
      <c r="BA342" s="68" t="s">
        <v>239</v>
      </c>
    </row>
    <row r="343" spans="2:53" x14ac:dyDescent="0.25">
      <c r="B343" s="68">
        <v>2024</v>
      </c>
      <c r="C343" s="68">
        <v>891780111</v>
      </c>
      <c r="D343" s="69" t="s">
        <v>64</v>
      </c>
      <c r="E343" s="70" t="s">
        <v>4297</v>
      </c>
      <c r="F343" s="70" t="s">
        <v>4296</v>
      </c>
      <c r="G343" s="67">
        <v>0</v>
      </c>
      <c r="H343" s="67" t="s">
        <v>72</v>
      </c>
      <c r="I343" s="68" t="s">
        <v>723</v>
      </c>
      <c r="J343" s="88" t="s">
        <v>4295</v>
      </c>
      <c r="K343" s="70">
        <v>284677645</v>
      </c>
      <c r="L343" s="68" t="s">
        <v>67</v>
      </c>
      <c r="M343" s="88" t="s">
        <v>4294</v>
      </c>
      <c r="N343" s="73" t="s">
        <v>4293</v>
      </c>
      <c r="O343" s="75">
        <v>1549</v>
      </c>
      <c r="P343" s="78">
        <v>45483</v>
      </c>
      <c r="Q343" s="70">
        <v>284677645</v>
      </c>
      <c r="R343" s="78">
        <v>45519</v>
      </c>
      <c r="S343" s="70">
        <v>284677645</v>
      </c>
      <c r="T343" s="67" t="s">
        <v>66</v>
      </c>
      <c r="U343" s="75">
        <v>15443332</v>
      </c>
      <c r="V343" s="88" t="s">
        <v>4286</v>
      </c>
      <c r="W343" s="250">
        <v>45519</v>
      </c>
      <c r="X343" s="78">
        <v>45537</v>
      </c>
      <c r="Y343" s="78">
        <v>45526</v>
      </c>
      <c r="Z343" s="250">
        <v>45581</v>
      </c>
      <c r="AA343" s="71">
        <f t="shared" si="25"/>
        <v>55</v>
      </c>
      <c r="AB343" s="70">
        <v>0</v>
      </c>
      <c r="AC343" s="70">
        <v>0</v>
      </c>
      <c r="AD343" s="70">
        <v>0</v>
      </c>
      <c r="AE343" s="76" t="s">
        <v>74</v>
      </c>
      <c r="AF343" s="71">
        <f t="shared" si="26"/>
        <v>0</v>
      </c>
      <c r="AG343" s="70">
        <v>0</v>
      </c>
      <c r="AH343" s="70">
        <v>0</v>
      </c>
      <c r="AI343" s="76" t="s">
        <v>74</v>
      </c>
      <c r="AJ343" s="67">
        <v>0</v>
      </c>
      <c r="AK343" s="76" t="s">
        <v>74</v>
      </c>
      <c r="AL343" s="76" t="s">
        <v>74</v>
      </c>
      <c r="AM343" s="71">
        <f t="shared" si="27"/>
        <v>0</v>
      </c>
      <c r="AN343" s="71">
        <f>+K343+AC343-AH343</f>
        <v>284677645</v>
      </c>
      <c r="AO343" s="67" t="s">
        <v>66</v>
      </c>
      <c r="AP343" s="70">
        <v>284677645</v>
      </c>
      <c r="AQ343" s="68" t="s">
        <v>66</v>
      </c>
      <c r="AR343" s="70">
        <v>142338822.5</v>
      </c>
      <c r="AS343" s="249" t="s">
        <v>74</v>
      </c>
      <c r="AT343" s="70">
        <v>0</v>
      </c>
      <c r="AU343" s="82">
        <f t="shared" si="28"/>
        <v>284677645</v>
      </c>
      <c r="AV343" s="83">
        <f t="shared" si="29"/>
        <v>0</v>
      </c>
      <c r="AW343" s="79" t="s">
        <v>74</v>
      </c>
      <c r="AX343" s="67" t="s">
        <v>95</v>
      </c>
      <c r="AY343" s="88" t="s">
        <v>4292</v>
      </c>
      <c r="AZ343" s="68" t="s">
        <v>66</v>
      </c>
      <c r="BA343" s="68" t="s">
        <v>239</v>
      </c>
    </row>
    <row r="344" spans="2:53" x14ac:dyDescent="0.25">
      <c r="B344" s="68">
        <v>2024</v>
      </c>
      <c r="C344" s="68">
        <v>891780111</v>
      </c>
      <c r="D344" s="69" t="s">
        <v>64</v>
      </c>
      <c r="E344" s="70" t="s">
        <v>4291</v>
      </c>
      <c r="F344" s="70" t="s">
        <v>4290</v>
      </c>
      <c r="G344" s="67">
        <v>0</v>
      </c>
      <c r="H344" s="67" t="s">
        <v>72</v>
      </c>
      <c r="I344" s="68" t="s">
        <v>723</v>
      </c>
      <c r="J344" s="88" t="s">
        <v>4289</v>
      </c>
      <c r="K344" s="70">
        <v>307861152</v>
      </c>
      <c r="L344" s="68" t="s">
        <v>67</v>
      </c>
      <c r="M344" s="88" t="s">
        <v>4288</v>
      </c>
      <c r="N344" s="73" t="s">
        <v>4287</v>
      </c>
      <c r="O344" s="75">
        <v>1951</v>
      </c>
      <c r="P344" s="78">
        <v>45527</v>
      </c>
      <c r="Q344" s="70">
        <v>307861152</v>
      </c>
      <c r="R344" s="78">
        <v>45546</v>
      </c>
      <c r="S344" s="70">
        <v>307861152</v>
      </c>
      <c r="T344" s="67" t="s">
        <v>66</v>
      </c>
      <c r="U344" s="75">
        <v>15443332</v>
      </c>
      <c r="V344" s="88" t="s">
        <v>4286</v>
      </c>
      <c r="W344" s="250">
        <v>45546</v>
      </c>
      <c r="X344" s="78">
        <v>45558</v>
      </c>
      <c r="Y344" s="78">
        <v>45553</v>
      </c>
      <c r="Z344" s="250">
        <v>45602</v>
      </c>
      <c r="AA344" s="71">
        <f t="shared" si="25"/>
        <v>49</v>
      </c>
      <c r="AB344" s="70">
        <v>0</v>
      </c>
      <c r="AC344" s="70">
        <v>0</v>
      </c>
      <c r="AD344" s="70">
        <v>0</v>
      </c>
      <c r="AE344" s="76" t="s">
        <v>74</v>
      </c>
      <c r="AF344" s="71">
        <f t="shared" si="26"/>
        <v>0</v>
      </c>
      <c r="AG344" s="70">
        <v>0</v>
      </c>
      <c r="AH344" s="70">
        <v>0</v>
      </c>
      <c r="AI344" s="76" t="s">
        <v>74</v>
      </c>
      <c r="AJ344" s="67">
        <v>0</v>
      </c>
      <c r="AK344" s="76" t="s">
        <v>74</v>
      </c>
      <c r="AL344" s="76" t="s">
        <v>74</v>
      </c>
      <c r="AM344" s="71">
        <f t="shared" si="27"/>
        <v>0</v>
      </c>
      <c r="AN344" s="71">
        <f>+K344+AC344-AH344</f>
        <v>307861152</v>
      </c>
      <c r="AO344" s="67" t="s">
        <v>66</v>
      </c>
      <c r="AP344" s="70">
        <v>307861152</v>
      </c>
      <c r="AQ344" s="68" t="s">
        <v>66</v>
      </c>
      <c r="AR344" s="70">
        <v>153930576</v>
      </c>
      <c r="AS344" s="249" t="s">
        <v>74</v>
      </c>
      <c r="AT344" s="70">
        <v>0</v>
      </c>
      <c r="AU344" s="82">
        <f t="shared" si="28"/>
        <v>307861152</v>
      </c>
      <c r="AV344" s="83">
        <f t="shared" si="29"/>
        <v>0</v>
      </c>
      <c r="AW344" s="79" t="s">
        <v>74</v>
      </c>
      <c r="AX344" s="67" t="s">
        <v>95</v>
      </c>
      <c r="AY344" s="88" t="s">
        <v>4285</v>
      </c>
      <c r="AZ344" s="68" t="s">
        <v>66</v>
      </c>
      <c r="BA344" s="68" t="s">
        <v>239</v>
      </c>
    </row>
    <row r="345" spans="2:53" ht="15.75" thickBot="1" x14ac:dyDescent="0.3">
      <c r="B345" s="104">
        <v>2024</v>
      </c>
      <c r="C345" s="104">
        <v>891780111</v>
      </c>
      <c r="D345" s="105" t="s">
        <v>64</v>
      </c>
      <c r="E345" s="106" t="s">
        <v>4284</v>
      </c>
      <c r="F345" s="106" t="s">
        <v>4283</v>
      </c>
      <c r="G345" s="103">
        <v>0</v>
      </c>
      <c r="H345" s="103" t="s">
        <v>72</v>
      </c>
      <c r="I345" s="104" t="s">
        <v>65</v>
      </c>
      <c r="J345" s="151" t="s">
        <v>4282</v>
      </c>
      <c r="K345" s="106">
        <v>323548342</v>
      </c>
      <c r="L345" s="104" t="s">
        <v>67</v>
      </c>
      <c r="M345" s="151" t="s">
        <v>4281</v>
      </c>
      <c r="N345" s="110" t="s">
        <v>4280</v>
      </c>
      <c r="O345" s="153">
        <v>2101</v>
      </c>
      <c r="P345" s="115">
        <v>45545</v>
      </c>
      <c r="Q345" s="106">
        <v>323548342</v>
      </c>
      <c r="R345" s="115">
        <v>45553</v>
      </c>
      <c r="S345" s="106">
        <v>323548342</v>
      </c>
      <c r="T345" s="103" t="s">
        <v>66</v>
      </c>
      <c r="U345" s="153">
        <v>19616595</v>
      </c>
      <c r="V345" s="151" t="s">
        <v>4279</v>
      </c>
      <c r="W345" s="247">
        <v>45553</v>
      </c>
      <c r="X345" s="115">
        <v>45561</v>
      </c>
      <c r="Y345" s="115">
        <v>45558</v>
      </c>
      <c r="Z345" s="247">
        <v>45591</v>
      </c>
      <c r="AA345" s="149">
        <f t="shared" si="25"/>
        <v>33</v>
      </c>
      <c r="AB345" s="106">
        <v>0</v>
      </c>
      <c r="AC345" s="106">
        <v>0</v>
      </c>
      <c r="AD345" s="106">
        <v>0</v>
      </c>
      <c r="AE345" s="120" t="s">
        <v>74</v>
      </c>
      <c r="AF345" s="149">
        <f t="shared" si="26"/>
        <v>0</v>
      </c>
      <c r="AG345" s="106">
        <v>0</v>
      </c>
      <c r="AH345" s="106">
        <v>0</v>
      </c>
      <c r="AI345" s="120" t="s">
        <v>74</v>
      </c>
      <c r="AJ345" s="103">
        <v>0</v>
      </c>
      <c r="AK345" s="120" t="s">
        <v>74</v>
      </c>
      <c r="AL345" s="120" t="s">
        <v>74</v>
      </c>
      <c r="AM345" s="149">
        <f t="shared" si="27"/>
        <v>0</v>
      </c>
      <c r="AN345" s="149">
        <f>+K345+AC345-AH345</f>
        <v>323548342</v>
      </c>
      <c r="AO345" s="103" t="s">
        <v>66</v>
      </c>
      <c r="AP345" s="106">
        <v>323548342</v>
      </c>
      <c r="AQ345" s="104" t="s">
        <v>66</v>
      </c>
      <c r="AR345" s="106">
        <v>161774171</v>
      </c>
      <c r="AS345" s="246" t="s">
        <v>74</v>
      </c>
      <c r="AT345" s="106">
        <v>0</v>
      </c>
      <c r="AU345" s="147">
        <f t="shared" si="28"/>
        <v>323548342</v>
      </c>
      <c r="AV345" s="146">
        <f t="shared" si="29"/>
        <v>0</v>
      </c>
      <c r="AW345" s="119" t="s">
        <v>74</v>
      </c>
      <c r="AX345" s="103" t="s">
        <v>95</v>
      </c>
      <c r="AY345" s="151" t="s">
        <v>4278</v>
      </c>
      <c r="AZ345" s="104" t="s">
        <v>66</v>
      </c>
      <c r="BA345" s="104" t="s">
        <v>239</v>
      </c>
    </row>
    <row r="346" spans="2:53" s="19" customFormat="1" ht="15.75" thickBot="1" x14ac:dyDescent="0.3">
      <c r="B346" s="534" t="s">
        <v>68</v>
      </c>
      <c r="C346" s="534"/>
      <c r="D346" s="534"/>
      <c r="E346" s="245">
        <f>+SUBTOTAL(3,E8:E345)</f>
        <v>338</v>
      </c>
      <c r="F346" s="244"/>
      <c r="G346" s="244"/>
      <c r="H346" s="244"/>
      <c r="I346" s="244"/>
      <c r="J346" s="244"/>
      <c r="K346" s="243">
        <f>SUM(K8:K345)</f>
        <v>21474812136.900002</v>
      </c>
      <c r="L346" s="535"/>
      <c r="M346" s="535"/>
      <c r="N346" s="535"/>
      <c r="O346" s="535"/>
      <c r="P346" s="535"/>
      <c r="Q346" s="535"/>
      <c r="R346" s="535"/>
      <c r="S346" s="535"/>
      <c r="T346" s="535"/>
      <c r="U346" s="535"/>
      <c r="V346" s="535"/>
      <c r="W346" s="535"/>
      <c r="X346" s="535"/>
      <c r="Y346" s="535"/>
      <c r="Z346" s="535"/>
      <c r="AA346" s="535"/>
      <c r="AB346" s="243">
        <f>SUM(AB8:AB345)</f>
        <v>30</v>
      </c>
      <c r="AC346" s="243">
        <f>SUM(AC8:AC345)</f>
        <v>981411806</v>
      </c>
      <c r="AD346" s="243">
        <f>SUM(AD8:AD345)</f>
        <v>10</v>
      </c>
      <c r="AE346" s="244"/>
      <c r="AF346" s="243">
        <f>SUM(AF8:AF345)</f>
        <v>331</v>
      </c>
      <c r="AG346" s="243">
        <f>SUM(AG8:AG345)</f>
        <v>1</v>
      </c>
      <c r="AH346" s="243">
        <f>SUM(AH8:AH345)</f>
        <v>371806.95</v>
      </c>
      <c r="AI346" s="244"/>
      <c r="AJ346" s="243">
        <f>SUM(AJ8:AJ345)</f>
        <v>1</v>
      </c>
      <c r="AK346" s="535"/>
      <c r="AL346" s="535"/>
      <c r="AM346" s="535"/>
      <c r="AN346" s="243">
        <f>SUM(AN8:AN345)</f>
        <v>22455852135.950001</v>
      </c>
      <c r="AO346" s="244"/>
      <c r="AP346" s="243">
        <f>SUM(AP8:AP345)</f>
        <v>21749202760.900002</v>
      </c>
      <c r="AQ346" s="244"/>
      <c r="AR346" s="243">
        <f>SUM(AR8:AR345)</f>
        <v>2632653329.3400002</v>
      </c>
      <c r="AS346" s="244"/>
      <c r="AT346" s="243">
        <f>SUM(AT8:AT345)</f>
        <v>8215677222</v>
      </c>
      <c r="AU346" s="243">
        <f>SUM(AU8:AU345)</f>
        <v>14240174913.949999</v>
      </c>
      <c r="AV346" s="535"/>
      <c r="AW346" s="535"/>
      <c r="AX346" s="535"/>
      <c r="AY346" s="535"/>
      <c r="AZ346" s="535"/>
      <c r="BA346" s="535"/>
    </row>
  </sheetData>
  <sheetProtection formatCells="0" formatColumns="0" formatRows="0" insertRows="0" deleteRows="0" autoFilter="0"/>
  <mergeCells count="22">
    <mergeCell ref="AV6:AX6"/>
    <mergeCell ref="AY6:BA6"/>
    <mergeCell ref="B346:D346"/>
    <mergeCell ref="L346:AA346"/>
    <mergeCell ref="AK346:AM346"/>
    <mergeCell ref="AV346:BA346"/>
    <mergeCell ref="W6:AA6"/>
    <mergeCell ref="AB6:AF6"/>
    <mergeCell ref="AG6:AI6"/>
    <mergeCell ref="AQ6:AU6"/>
    <mergeCell ref="B3:C6"/>
    <mergeCell ref="D3:G4"/>
    <mergeCell ref="H3:I5"/>
    <mergeCell ref="F5:G5"/>
    <mergeCell ref="AB5:AM5"/>
    <mergeCell ref="E6:G6"/>
    <mergeCell ref="M6:N6"/>
    <mergeCell ref="O6:Q6"/>
    <mergeCell ref="R6:S6"/>
    <mergeCell ref="T6:V6"/>
    <mergeCell ref="AJ6:AM6"/>
    <mergeCell ref="AO6:AP6"/>
  </mergeCells>
  <conditionalFormatting sqref="F5 E6">
    <cfRule type="containsText" dxfId="33"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345 AF8:AF345 AM8:AO345 AU8:AV345">
    <cfRule type="expression" dxfId="32" priority="1">
      <formula>+_xlfn.ISFORMULA(AA8)</formula>
    </cfRule>
  </conditionalFormatting>
  <conditionalFormatting sqref="AP44:AP212">
    <cfRule type="expression" dxfId="31" priority="2">
      <formula>+_xlfn.ISFORMULA(AP44)</formula>
    </cfRule>
  </conditionalFormatting>
  <dataValidations count="10">
    <dataValidation type="list" allowBlank="1" showInputMessage="1" showErrorMessage="1" sqref="AZ8:AZ345" xr:uid="{84C69B4E-94F0-421F-AF43-E15977FAA0DC}">
      <formula1>"SI,NO HA INICIADO"</formula1>
    </dataValidation>
    <dataValidation type="list" allowBlank="1" showInputMessage="1" showErrorMessage="1" sqref="BA8:BA345" xr:uid="{B471A5AC-FB36-4418-9104-B1A78C9E10D9}">
      <formula1>"SI,NA por TIPO Contrato"</formula1>
    </dataValidation>
    <dataValidation type="list" allowBlank="1" showInputMessage="1" showErrorMessage="1" sqref="I8:I345" xr:uid="{694B23FC-581F-41E0-9BF6-56B5965D6106}">
      <formula1>"FUNCIONAMIENTO,INVERSION,OTROS"</formula1>
    </dataValidation>
    <dataValidation type="list" allowBlank="1" showInputMessage="1" showErrorMessage="1" sqref="L8:L345" xr:uid="{BC6010DA-1085-4200-AE70-A7F0F7DF591D}">
      <formula1>"DIRECTA"</formula1>
    </dataValidation>
    <dataValidation type="list" allowBlank="1" showInputMessage="1" showErrorMessage="1" sqref="H8:H345" xr:uid="{5472C695-CA0A-4DFC-BFDE-46393CDA742D}">
      <formula1>"OTRO SECTOR"</formula1>
    </dataValidation>
    <dataValidation type="list" allowBlank="1" showInputMessage="1" showErrorMessage="1" sqref="AX8:AX345" xr:uid="{183B7A8C-A7BF-46BB-89F5-91B4015F2627}">
      <formula1>"Por iniciar,En ejecucion,Suspendido,Terminado,Liquidado"</formula1>
    </dataValidation>
    <dataValidation type="list" allowBlank="1" showInputMessage="1" showErrorMessage="1" sqref="AQ247:AQ249" xr:uid="{334568B6-9DD0-4F12-B507-92E3E75FFA78}">
      <formula1>"S,N"</formula1>
    </dataValidation>
    <dataValidation type="list" allowBlank="1" showInputMessage="1" showErrorMessage="1" sqref="J4" xr:uid="{834AAAA2-5B8C-4A14-B7B9-D1415F9A02D4}">
      <formula1>"42,250,1000,3000"</formula1>
    </dataValidation>
    <dataValidation type="list" allowBlank="1" showInputMessage="1" showErrorMessage="1" errorTitle="ERROR" error="SOLO VALIDO LISTA DESPLEGABLE" promptTitle="ESCOJA EL PERIODO" sqref="F5" xr:uid="{A4434FE3-44B4-4C7C-B66C-EDD6193385FB}">
      <formula1>"Seleccione el periodo a presentar,ENERO,FEBRERO,MARZO,ABRIL,MAYO,JUNIO,JULIO,AGOSTO,SEPTIEMBRE,OCTUBRE,NOVIEMBRE,DICIEMBRE"</formula1>
    </dataValidation>
    <dataValidation type="list" allowBlank="1" showInputMessage="1" showErrorMessage="1" sqref="AO8:AO345 T8:T345 AQ8:AQ246 AQ250:AQ345" xr:uid="{530E496A-D94D-4F00-AB7A-64340B97073D}">
      <formula1>"SI,NO"</formula1>
    </dataValidation>
  </dataValidations>
  <hyperlinks>
    <hyperlink ref="AY276" r:id="rId1" xr:uid="{F3D126D6-C5E3-4140-998C-B2157031FE1D}"/>
    <hyperlink ref="AY135" r:id="rId2" xr:uid="{8703178B-B0A7-4C9E-92FB-DBE31C4D84D2}"/>
    <hyperlink ref="AY296" r:id="rId3" xr:uid="{2059A24A-063C-4050-A1A3-5C3FC81BC8C3}"/>
    <hyperlink ref="AY149" r:id="rId4" xr:uid="{D072C3D8-ED8F-4C4D-B62A-F5C324BE35DB}"/>
  </hyperlinks>
  <pageMargins left="0.7" right="0.7" top="0.75" bottom="0.75" header="0.3" footer="0.3"/>
  <pageSetup orientation="portrait" horizontalDpi="300" verticalDpi="3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ADEE-2FBC-4576-9B8B-C843D8C0175C}">
  <dimension ref="A1:BQ13"/>
  <sheetViews>
    <sheetView showGridLines="0" zoomScaleNormal="100" workbookViewId="0">
      <selection activeCell="E11" sqref="E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28515625" customWidth="1"/>
    <col min="6" max="6" width="16.85546875" customWidth="1"/>
    <col min="7" max="7" width="12.140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3.7109375" customWidth="1"/>
    <col min="16" max="16" width="12.42578125" customWidth="1"/>
    <col min="18" max="18" width="14.7109375" customWidth="1"/>
    <col min="19" max="19" width="1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6" customHeight="1" thickBot="1" x14ac:dyDescent="0.3">
      <c r="B6" s="506"/>
      <c r="C6" s="507"/>
      <c r="D6" s="13" t="s">
        <v>5</v>
      </c>
      <c r="E6" s="530" t="s">
        <v>937</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row>
    <row r="8" spans="1:69" x14ac:dyDescent="0.25">
      <c r="B8" s="49">
        <v>2024</v>
      </c>
      <c r="C8" s="49">
        <v>891780111</v>
      </c>
      <c r="D8" s="50" t="s">
        <v>64</v>
      </c>
      <c r="E8" s="51" t="s">
        <v>936</v>
      </c>
      <c r="F8" s="51" t="s">
        <v>929</v>
      </c>
      <c r="G8" s="53">
        <v>0</v>
      </c>
      <c r="H8" s="53" t="s">
        <v>72</v>
      </c>
      <c r="I8" s="50" t="s">
        <v>65</v>
      </c>
      <c r="J8" s="51" t="s">
        <v>919</v>
      </c>
      <c r="K8" s="51">
        <v>19450000</v>
      </c>
      <c r="L8" s="49" t="s">
        <v>67</v>
      </c>
      <c r="M8" s="55" t="s">
        <v>918</v>
      </c>
      <c r="N8" s="56">
        <v>1082907794</v>
      </c>
      <c r="O8" s="51">
        <v>323</v>
      </c>
      <c r="P8" s="58">
        <v>45331</v>
      </c>
      <c r="Q8" s="51">
        <v>19450000</v>
      </c>
      <c r="R8" s="58">
        <v>45331</v>
      </c>
      <c r="S8" s="51">
        <v>19450000</v>
      </c>
      <c r="T8" s="53" t="s">
        <v>66</v>
      </c>
      <c r="U8" s="52">
        <v>72148417</v>
      </c>
      <c r="V8" s="52" t="s">
        <v>917</v>
      </c>
      <c r="W8" s="60">
        <v>45331</v>
      </c>
      <c r="X8" s="60">
        <v>45331</v>
      </c>
      <c r="Y8" s="60" t="s">
        <v>74</v>
      </c>
      <c r="Z8" s="60">
        <v>45460</v>
      </c>
      <c r="AA8" s="52">
        <f>+IF(Y8="1800-01-01",Z8-X8,Z8-Y8)</f>
        <v>129</v>
      </c>
      <c r="AB8" s="51">
        <v>0</v>
      </c>
      <c r="AC8" s="51">
        <v>0</v>
      </c>
      <c r="AD8" s="51">
        <v>0</v>
      </c>
      <c r="AE8" s="61" t="s">
        <v>74</v>
      </c>
      <c r="AF8" s="52">
        <f>+IF(AE8="1800-01-01",0,AE8-Z8)</f>
        <v>0</v>
      </c>
      <c r="AG8" s="51">
        <v>0</v>
      </c>
      <c r="AH8" s="51">
        <v>0</v>
      </c>
      <c r="AI8" s="58" t="s">
        <v>74</v>
      </c>
      <c r="AJ8" s="53">
        <v>0</v>
      </c>
      <c r="AK8" s="58" t="s">
        <v>74</v>
      </c>
      <c r="AL8" s="58" t="s">
        <v>74</v>
      </c>
      <c r="AM8" s="52">
        <f>+IF(AK8="1800-01-01",0,AL8-AK8)</f>
        <v>0</v>
      </c>
      <c r="AN8" s="52">
        <f>+K8+AC8-AH8</f>
        <v>19450000</v>
      </c>
      <c r="AO8" s="53" t="s">
        <v>66</v>
      </c>
      <c r="AP8" s="51">
        <v>19450000</v>
      </c>
      <c r="AQ8" s="53" t="s">
        <v>94</v>
      </c>
      <c r="AR8" s="51">
        <v>0</v>
      </c>
      <c r="AS8" s="62" t="s">
        <v>74</v>
      </c>
      <c r="AT8" s="173">
        <v>19450000</v>
      </c>
      <c r="AU8" s="64">
        <f>AN8-AT8</f>
        <v>0</v>
      </c>
      <c r="AV8" s="65">
        <f>+IFERROR(AT8/AN8,"_")</f>
        <v>1</v>
      </c>
      <c r="AW8" s="62" t="s">
        <v>74</v>
      </c>
      <c r="AX8" s="53" t="s">
        <v>80</v>
      </c>
      <c r="AY8" s="172" t="s">
        <v>935</v>
      </c>
      <c r="AZ8" s="49" t="s">
        <v>66</v>
      </c>
      <c r="BA8" s="49" t="s">
        <v>66</v>
      </c>
    </row>
    <row r="9" spans="1:69" s="12" customFormat="1" ht="12.75" x14ac:dyDescent="0.2">
      <c r="B9" s="68">
        <v>2024</v>
      </c>
      <c r="C9" s="68">
        <v>891780111</v>
      </c>
      <c r="D9" s="69" t="s">
        <v>64</v>
      </c>
      <c r="E9" s="70" t="s">
        <v>934</v>
      </c>
      <c r="F9" s="70" t="s">
        <v>933</v>
      </c>
      <c r="G9" s="67">
        <v>0</v>
      </c>
      <c r="H9" s="67" t="s">
        <v>72</v>
      </c>
      <c r="I9" s="69" t="s">
        <v>65</v>
      </c>
      <c r="J9" s="88" t="s">
        <v>932</v>
      </c>
      <c r="K9" s="70">
        <v>19250000</v>
      </c>
      <c r="L9" s="68" t="s">
        <v>67</v>
      </c>
      <c r="M9" s="88" t="s">
        <v>924</v>
      </c>
      <c r="N9" s="73">
        <v>1082862655</v>
      </c>
      <c r="O9" s="75">
        <v>322</v>
      </c>
      <c r="P9" s="76">
        <v>45331</v>
      </c>
      <c r="Q9" s="70">
        <v>19250000</v>
      </c>
      <c r="R9" s="76">
        <v>45331</v>
      </c>
      <c r="S9" s="70">
        <v>19250000</v>
      </c>
      <c r="T9" s="67" t="s">
        <v>66</v>
      </c>
      <c r="U9" s="71">
        <v>12548945</v>
      </c>
      <c r="V9" s="71" t="s">
        <v>923</v>
      </c>
      <c r="W9" s="78">
        <v>45331</v>
      </c>
      <c r="X9" s="78">
        <v>45331</v>
      </c>
      <c r="Y9" s="78" t="s">
        <v>74</v>
      </c>
      <c r="Z9" s="78">
        <v>45460</v>
      </c>
      <c r="AA9" s="71">
        <f>+IF(Y9="1800-01-01",Z9-X9,Z9-Y9)</f>
        <v>129</v>
      </c>
      <c r="AB9" s="70">
        <v>0</v>
      </c>
      <c r="AC9" s="70">
        <v>0</v>
      </c>
      <c r="AD9" s="70">
        <v>0</v>
      </c>
      <c r="AE9" s="79" t="s">
        <v>74</v>
      </c>
      <c r="AF9" s="71">
        <f>+IF(AE9="1800-01-01",0,AE9-Z9)</f>
        <v>0</v>
      </c>
      <c r="AG9" s="70">
        <v>0</v>
      </c>
      <c r="AH9" s="70">
        <v>0</v>
      </c>
      <c r="AI9" s="76" t="s">
        <v>74</v>
      </c>
      <c r="AJ9" s="67">
        <v>0</v>
      </c>
      <c r="AK9" s="76" t="s">
        <v>74</v>
      </c>
      <c r="AL9" s="76" t="s">
        <v>74</v>
      </c>
      <c r="AM9" s="71">
        <f>+IF(AK9="1800-01-01",0,AL9-AK9)</f>
        <v>0</v>
      </c>
      <c r="AN9" s="71">
        <f>+K9+AC9-AH9</f>
        <v>19250000</v>
      </c>
      <c r="AO9" s="67" t="s">
        <v>66</v>
      </c>
      <c r="AP9" s="70">
        <v>19250000</v>
      </c>
      <c r="AQ9" s="67" t="s">
        <v>94</v>
      </c>
      <c r="AR9" s="70">
        <v>0</v>
      </c>
      <c r="AS9" s="80" t="s">
        <v>74</v>
      </c>
      <c r="AT9" s="135">
        <v>19250000</v>
      </c>
      <c r="AU9" s="82">
        <f>AN9-AT9</f>
        <v>0</v>
      </c>
      <c r="AV9" s="83">
        <f>+IFERROR(AT9/AN9,"_")</f>
        <v>1</v>
      </c>
      <c r="AW9" s="80" t="s">
        <v>74</v>
      </c>
      <c r="AX9" s="67" t="s">
        <v>80</v>
      </c>
      <c r="AY9" s="84" t="s">
        <v>931</v>
      </c>
      <c r="AZ9" s="68" t="s">
        <v>66</v>
      </c>
      <c r="BA9" s="68" t="s">
        <v>66</v>
      </c>
    </row>
    <row r="10" spans="1:69" x14ac:dyDescent="0.25">
      <c r="B10" s="68">
        <v>2024</v>
      </c>
      <c r="C10" s="68">
        <v>891780111</v>
      </c>
      <c r="D10" s="69" t="s">
        <v>64</v>
      </c>
      <c r="E10" s="70" t="s">
        <v>930</v>
      </c>
      <c r="F10" s="70" t="s">
        <v>929</v>
      </c>
      <c r="G10" s="67">
        <v>0</v>
      </c>
      <c r="H10" s="67" t="s">
        <v>72</v>
      </c>
      <c r="I10" s="69" t="s">
        <v>65</v>
      </c>
      <c r="J10" s="70" t="s">
        <v>925</v>
      </c>
      <c r="K10" s="70">
        <v>3000000</v>
      </c>
      <c r="L10" s="68" t="s">
        <v>67</v>
      </c>
      <c r="M10" s="88" t="s">
        <v>924</v>
      </c>
      <c r="N10" s="73">
        <v>1082862655</v>
      </c>
      <c r="O10" s="70">
        <v>845</v>
      </c>
      <c r="P10" s="78">
        <v>45387</v>
      </c>
      <c r="Q10" s="70">
        <v>3000000</v>
      </c>
      <c r="R10" s="78">
        <v>45393</v>
      </c>
      <c r="S10" s="70">
        <v>3000000</v>
      </c>
      <c r="T10" s="67" t="s">
        <v>66</v>
      </c>
      <c r="U10" s="71">
        <v>12548945</v>
      </c>
      <c r="V10" s="71" t="s">
        <v>923</v>
      </c>
      <c r="W10" s="78">
        <v>45393</v>
      </c>
      <c r="X10" s="78">
        <v>45394</v>
      </c>
      <c r="Y10" s="78" t="s">
        <v>74</v>
      </c>
      <c r="Z10" s="78">
        <v>45412</v>
      </c>
      <c r="AA10" s="71">
        <f>+IF(Y10="1800-01-01",Z10-X10,Z10-Y10)</f>
        <v>18</v>
      </c>
      <c r="AB10" s="70">
        <v>0</v>
      </c>
      <c r="AC10" s="70">
        <v>0</v>
      </c>
      <c r="AD10" s="70">
        <v>0</v>
      </c>
      <c r="AE10" s="79" t="s">
        <v>74</v>
      </c>
      <c r="AF10" s="71">
        <f>+IF(AE10="1800-01-01",0,AE10-Z10)</f>
        <v>0</v>
      </c>
      <c r="AG10" s="70">
        <v>0</v>
      </c>
      <c r="AH10" s="70">
        <v>0</v>
      </c>
      <c r="AI10" s="76" t="s">
        <v>74</v>
      </c>
      <c r="AJ10" s="67">
        <v>0</v>
      </c>
      <c r="AK10" s="76" t="s">
        <v>74</v>
      </c>
      <c r="AL10" s="76" t="s">
        <v>74</v>
      </c>
      <c r="AM10" s="71">
        <f>+IF(AK10="1800-01-01",0,AL10-AK10)</f>
        <v>0</v>
      </c>
      <c r="AN10" s="71">
        <f>+K10+AC10-AH10</f>
        <v>3000000</v>
      </c>
      <c r="AO10" s="67" t="s">
        <v>66</v>
      </c>
      <c r="AP10" s="70">
        <v>3000000</v>
      </c>
      <c r="AQ10" s="67" t="s">
        <v>94</v>
      </c>
      <c r="AR10" s="70">
        <v>0</v>
      </c>
      <c r="AS10" s="80" t="s">
        <v>74</v>
      </c>
      <c r="AT10" s="81">
        <v>3000000</v>
      </c>
      <c r="AU10" s="82">
        <f>AN10-AT10</f>
        <v>0</v>
      </c>
      <c r="AV10" s="83">
        <f>+IFERROR(AT10/AN10,"_")</f>
        <v>1</v>
      </c>
      <c r="AW10" s="80" t="s">
        <v>74</v>
      </c>
      <c r="AX10" s="67" t="s">
        <v>80</v>
      </c>
      <c r="AY10" s="84" t="s">
        <v>928</v>
      </c>
      <c r="AZ10" s="68" t="s">
        <v>66</v>
      </c>
      <c r="BA10" s="67" t="s">
        <v>66</v>
      </c>
    </row>
    <row r="11" spans="1:69" x14ac:dyDescent="0.25">
      <c r="B11" s="67">
        <v>2024</v>
      </c>
      <c r="C11" s="67">
        <v>891780111</v>
      </c>
      <c r="D11" s="70" t="s">
        <v>64</v>
      </c>
      <c r="E11" s="70" t="s">
        <v>927</v>
      </c>
      <c r="F11" s="70" t="s">
        <v>926</v>
      </c>
      <c r="G11" s="67">
        <v>0</v>
      </c>
      <c r="H11" s="67" t="s">
        <v>72</v>
      </c>
      <c r="I11" s="70" t="s">
        <v>65</v>
      </c>
      <c r="J11" s="70" t="s">
        <v>925</v>
      </c>
      <c r="K11" s="70">
        <v>19250000</v>
      </c>
      <c r="L11" s="67" t="s">
        <v>67</v>
      </c>
      <c r="M11" s="70" t="s">
        <v>924</v>
      </c>
      <c r="N11" s="73">
        <v>1082862655</v>
      </c>
      <c r="O11" s="70">
        <v>1444</v>
      </c>
      <c r="P11" s="78">
        <v>45468</v>
      </c>
      <c r="Q11" s="70">
        <v>19250000</v>
      </c>
      <c r="R11" s="78">
        <v>45475</v>
      </c>
      <c r="S11" s="70">
        <v>19250000</v>
      </c>
      <c r="T11" s="67" t="s">
        <v>66</v>
      </c>
      <c r="U11" s="71">
        <v>12548945</v>
      </c>
      <c r="V11" s="70" t="s">
        <v>923</v>
      </c>
      <c r="W11" s="78">
        <v>45475</v>
      </c>
      <c r="X11" s="78">
        <v>45476</v>
      </c>
      <c r="Y11" s="78" t="s">
        <v>74</v>
      </c>
      <c r="Z11" s="78">
        <v>45643</v>
      </c>
      <c r="AA11" s="71">
        <f>+IF(Y11="1800-01-01",Z11-X11,Z11-Y11)</f>
        <v>167</v>
      </c>
      <c r="AB11" s="70">
        <v>0</v>
      </c>
      <c r="AC11" s="70">
        <v>0</v>
      </c>
      <c r="AD11" s="70">
        <v>0</v>
      </c>
      <c r="AE11" s="79" t="s">
        <v>74</v>
      </c>
      <c r="AF11" s="71">
        <f>+IF(AE11="1800-01-01",0,AE11-Z11)</f>
        <v>0</v>
      </c>
      <c r="AG11" s="70">
        <v>0</v>
      </c>
      <c r="AH11" s="70">
        <v>0</v>
      </c>
      <c r="AI11" s="76" t="s">
        <v>74</v>
      </c>
      <c r="AJ11" s="67">
        <v>0</v>
      </c>
      <c r="AK11" s="76" t="s">
        <v>74</v>
      </c>
      <c r="AL11" s="76" t="s">
        <v>74</v>
      </c>
      <c r="AM11" s="71">
        <f>+IF(AK11="1800-01-01",0,AL11-AK11)</f>
        <v>0</v>
      </c>
      <c r="AN11" s="71">
        <f>+K11+AC11-AH11</f>
        <v>19250000</v>
      </c>
      <c r="AO11" s="67" t="s">
        <v>66</v>
      </c>
      <c r="AP11" s="70">
        <v>19250000</v>
      </c>
      <c r="AQ11" s="67" t="s">
        <v>94</v>
      </c>
      <c r="AR11" s="70">
        <v>0</v>
      </c>
      <c r="AS11" s="80" t="s">
        <v>74</v>
      </c>
      <c r="AT11" s="81">
        <v>14000000</v>
      </c>
      <c r="AU11" s="82">
        <f>AN11-AT11</f>
        <v>5250000</v>
      </c>
      <c r="AV11" s="83">
        <f>+IFERROR(AT11/AN11,"_")</f>
        <v>0.72727272727272729</v>
      </c>
      <c r="AW11" s="80" t="s">
        <v>74</v>
      </c>
      <c r="AX11" s="67" t="s">
        <v>95</v>
      </c>
      <c r="AY11" s="70" t="s">
        <v>922</v>
      </c>
      <c r="AZ11" s="67" t="s">
        <v>66</v>
      </c>
      <c r="BA11" s="67" t="s">
        <v>66</v>
      </c>
    </row>
    <row r="12" spans="1:69" ht="15.75" thickBot="1" x14ac:dyDescent="0.3">
      <c r="B12" s="103">
        <v>2024</v>
      </c>
      <c r="C12" s="103">
        <v>891780111</v>
      </c>
      <c r="D12" s="106" t="s">
        <v>64</v>
      </c>
      <c r="E12" s="106" t="s">
        <v>921</v>
      </c>
      <c r="F12" s="106" t="s">
        <v>920</v>
      </c>
      <c r="G12" s="103">
        <v>0</v>
      </c>
      <c r="H12" s="103" t="s">
        <v>72</v>
      </c>
      <c r="I12" s="106" t="s">
        <v>65</v>
      </c>
      <c r="J12" s="106" t="s">
        <v>919</v>
      </c>
      <c r="K12" s="106">
        <v>19450000</v>
      </c>
      <c r="L12" s="103" t="s">
        <v>67</v>
      </c>
      <c r="M12" s="151" t="s">
        <v>918</v>
      </c>
      <c r="N12" s="110">
        <v>1082907794</v>
      </c>
      <c r="O12" s="106">
        <v>1445</v>
      </c>
      <c r="P12" s="115">
        <v>45468</v>
      </c>
      <c r="Q12" s="106">
        <v>19450000</v>
      </c>
      <c r="R12" s="115">
        <v>45475</v>
      </c>
      <c r="S12" s="106">
        <v>19450000</v>
      </c>
      <c r="T12" s="103" t="s">
        <v>66</v>
      </c>
      <c r="U12" s="149">
        <v>72148417</v>
      </c>
      <c r="V12" s="106" t="s">
        <v>917</v>
      </c>
      <c r="W12" s="115">
        <v>45475</v>
      </c>
      <c r="X12" s="115">
        <v>45476</v>
      </c>
      <c r="Y12" s="115" t="s">
        <v>74</v>
      </c>
      <c r="Z12" s="115">
        <v>45643</v>
      </c>
      <c r="AA12" s="149">
        <f>+IF(Y12="1800-01-01",Z12-X12,Z12-Y12)</f>
        <v>167</v>
      </c>
      <c r="AB12" s="106">
        <v>0</v>
      </c>
      <c r="AC12" s="106">
        <v>0</v>
      </c>
      <c r="AD12" s="106">
        <v>0</v>
      </c>
      <c r="AE12" s="119" t="s">
        <v>74</v>
      </c>
      <c r="AF12" s="149">
        <f>+IF(AE12="1800-01-01",0,AE12-Z12)</f>
        <v>0</v>
      </c>
      <c r="AG12" s="106">
        <v>0</v>
      </c>
      <c r="AH12" s="106">
        <v>0</v>
      </c>
      <c r="AI12" s="120" t="s">
        <v>74</v>
      </c>
      <c r="AJ12" s="103">
        <v>0</v>
      </c>
      <c r="AK12" s="120" t="s">
        <v>74</v>
      </c>
      <c r="AL12" s="120" t="s">
        <v>74</v>
      </c>
      <c r="AM12" s="149">
        <f>+IF(AK12="1800-01-01",0,AL12-AK12)</f>
        <v>0</v>
      </c>
      <c r="AN12" s="149">
        <f>+K12+AC12-AH12</f>
        <v>19450000</v>
      </c>
      <c r="AO12" s="103" t="s">
        <v>66</v>
      </c>
      <c r="AP12" s="106">
        <v>19450000</v>
      </c>
      <c r="AQ12" s="103" t="s">
        <v>94</v>
      </c>
      <c r="AR12" s="106">
        <v>0</v>
      </c>
      <c r="AS12" s="122" t="s">
        <v>74</v>
      </c>
      <c r="AT12" s="171">
        <v>13300000</v>
      </c>
      <c r="AU12" s="147">
        <f>AN12-AT12</f>
        <v>6150000</v>
      </c>
      <c r="AV12" s="146">
        <f>+IFERROR(AT12/AN12,"_")</f>
        <v>0.68380462724935731</v>
      </c>
      <c r="AW12" s="122" t="s">
        <v>74</v>
      </c>
      <c r="AX12" s="103" t="s">
        <v>95</v>
      </c>
      <c r="AY12" s="106" t="s">
        <v>916</v>
      </c>
      <c r="AZ12" s="103" t="s">
        <v>66</v>
      </c>
      <c r="BA12" s="103" t="s">
        <v>66</v>
      </c>
    </row>
    <row r="13" spans="1:69" s="19" customFormat="1" ht="15.75" thickBot="1" x14ac:dyDescent="0.3">
      <c r="B13" s="524" t="s">
        <v>68</v>
      </c>
      <c r="C13" s="525"/>
      <c r="D13" s="526"/>
      <c r="E13" s="37">
        <f>+SUBTOTAL(3,E8:E12)</f>
        <v>5</v>
      </c>
      <c r="F13" s="38"/>
      <c r="G13" s="39"/>
      <c r="H13" s="39"/>
      <c r="I13" s="39"/>
      <c r="J13" s="39"/>
      <c r="K13" s="40">
        <f>SUM(K8:K12)</f>
        <v>80400000</v>
      </c>
      <c r="L13" s="527"/>
      <c r="M13" s="528"/>
      <c r="N13" s="528"/>
      <c r="O13" s="528"/>
      <c r="P13" s="528"/>
      <c r="Q13" s="528"/>
      <c r="R13" s="528"/>
      <c r="S13" s="528"/>
      <c r="T13" s="528"/>
      <c r="U13" s="528"/>
      <c r="V13" s="528"/>
      <c r="W13" s="528"/>
      <c r="X13" s="528"/>
      <c r="Y13" s="528"/>
      <c r="Z13" s="528"/>
      <c r="AA13" s="529"/>
      <c r="AB13" s="41">
        <f>SUM(AB8:AB12)</f>
        <v>0</v>
      </c>
      <c r="AC13" s="42">
        <f>SUM(AC8:AC12)</f>
        <v>0</v>
      </c>
      <c r="AD13" s="42">
        <f>SUM(AD8:AD12)</f>
        <v>0</v>
      </c>
      <c r="AE13" s="43"/>
      <c r="AF13" s="42">
        <f>SUM(AF8:AF12)</f>
        <v>0</v>
      </c>
      <c r="AG13" s="42">
        <f>SUM(AG8:AG12)</f>
        <v>0</v>
      </c>
      <c r="AH13" s="44">
        <f>SUM(AH8:AH12)</f>
        <v>0</v>
      </c>
      <c r="AI13" s="43"/>
      <c r="AJ13" s="45">
        <f>SUM(AJ8:AJ12)</f>
        <v>0</v>
      </c>
      <c r="AK13" s="527"/>
      <c r="AL13" s="528"/>
      <c r="AM13" s="529"/>
      <c r="AN13" s="41">
        <f>SUM(AN8:AN12)</f>
        <v>80400000</v>
      </c>
      <c r="AO13" s="43"/>
      <c r="AP13" s="46">
        <f>SUM(AP8:AP12)</f>
        <v>80400000</v>
      </c>
      <c r="AQ13" s="43"/>
      <c r="AR13" s="42">
        <f>SUM(AR8:AR12)</f>
        <v>0</v>
      </c>
      <c r="AS13" s="43"/>
      <c r="AT13" s="47">
        <f>SUM(AT8:AT12)</f>
        <v>69000000</v>
      </c>
      <c r="AU13" s="48">
        <f>SUM(AU8:AU12)</f>
        <v>11400000</v>
      </c>
      <c r="AV13" s="527"/>
      <c r="AW13" s="528"/>
      <c r="AX13" s="528"/>
      <c r="AY13" s="528"/>
      <c r="AZ13" s="528"/>
      <c r="BA13" s="528"/>
    </row>
  </sheetData>
  <sheetProtection formatCells="0" formatColumns="0" formatRows="0" insertRows="0" deleteRows="0" autoFilter="0"/>
  <mergeCells count="22">
    <mergeCell ref="AV13:BA13"/>
    <mergeCell ref="AO6:AP6"/>
    <mergeCell ref="B13:D13"/>
    <mergeCell ref="L13:AA13"/>
    <mergeCell ref="AY6:BA6"/>
    <mergeCell ref="M6:N6"/>
    <mergeCell ref="O6:Q6"/>
    <mergeCell ref="R6:S6"/>
    <mergeCell ref="AK13:AM13"/>
    <mergeCell ref="T6:V6"/>
    <mergeCell ref="AV6:AX6"/>
    <mergeCell ref="AQ6:AU6"/>
    <mergeCell ref="W6:AA6"/>
    <mergeCell ref="AB6:AF6"/>
    <mergeCell ref="AG6:AI6"/>
    <mergeCell ref="AJ6:AM6"/>
    <mergeCell ref="B3:C6"/>
    <mergeCell ref="D3:G4"/>
    <mergeCell ref="H3:I5"/>
    <mergeCell ref="E6:G6"/>
    <mergeCell ref="F5:G5"/>
    <mergeCell ref="AB5:AM5"/>
  </mergeCells>
  <conditionalFormatting sqref="F5 E6">
    <cfRule type="containsText" dxfId="30" priority="4" operator="containsText" text="Seleccione Ordenador">
      <formula>NOT(ISERROR(SEARCH("Seleccione Ordenador",E5)))</formula>
    </cfRule>
  </conditionalFormatting>
  <conditionalFormatting sqref="F11">
    <cfRule type="colorScale" priority="2">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2 AF8:AF12 AM8:AP12 AU8:AV12">
    <cfRule type="expression" dxfId="29" priority="1">
      <formula>+_xlfn.ISFORMULA(AA8)</formula>
    </cfRule>
  </conditionalFormatting>
  <dataValidations count="9">
    <dataValidation type="list" allowBlank="1" showInputMessage="1" showErrorMessage="1" sqref="AX8:AX12"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2" xr:uid="{301B71B2-D3E4-4E77-88BC-DCB7485E0C66}">
      <formula1>"SI,NO"</formula1>
    </dataValidation>
  </dataValidations>
  <hyperlinks>
    <hyperlink ref="AY9" r:id="rId1" xr:uid="{DB881D2A-B844-4C04-9120-C3BD323E8C5C}"/>
    <hyperlink ref="AY8" r:id="rId2" xr:uid="{8AE049BE-199F-4B4A-8DB8-F80157FC4491}"/>
    <hyperlink ref="AY10" r:id="rId3" xr:uid="{892AC2AF-3CBA-4003-BC22-365581177DDF}"/>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6AF4-227F-4936-BF21-19B6A54CCF49}">
  <dimension ref="A1:BQ46"/>
  <sheetViews>
    <sheetView showGridLines="0" zoomScaleNormal="100" workbookViewId="0">
      <selection activeCell="BF9" sqref="BF9"/>
    </sheetView>
  </sheetViews>
  <sheetFormatPr baseColWidth="10" defaultRowHeight="15" x14ac:dyDescent="0.25"/>
  <cols>
    <col min="1" max="1" width="2.5703125" customWidth="1"/>
    <col min="2" max="2" width="9.28515625" customWidth="1"/>
    <col min="3" max="3" width="13.5703125" customWidth="1"/>
    <col min="4" max="4" width="25" customWidth="1"/>
    <col min="5" max="5" width="19.85546875" customWidth="1"/>
    <col min="6" max="6" width="17.140625" customWidth="1"/>
    <col min="7" max="7" width="15.85546875" customWidth="1"/>
    <col min="8" max="8" width="16.5703125" customWidth="1"/>
    <col min="9" max="9" width="17.42578125" customWidth="1"/>
    <col min="10" max="10" width="18.42578125" customWidth="1"/>
    <col min="11" max="12" width="13.42578125" customWidth="1"/>
    <col min="13" max="13" width="18.42578125" customWidth="1"/>
    <col min="14" max="14" width="16.42578125" customWidth="1"/>
    <col min="15" max="15" width="11.42578125" customWidth="1"/>
    <col min="16" max="16" width="12.42578125" customWidth="1"/>
    <col min="17" max="17" width="11.42578125" customWidth="1"/>
    <col min="18" max="18" width="14.7109375" customWidth="1"/>
    <col min="19" max="19" width="13.42578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9.85546875"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20.8554687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29.25" customHeight="1" thickBot="1" x14ac:dyDescent="0.3">
      <c r="B6" s="506"/>
      <c r="C6" s="507"/>
      <c r="D6" s="13" t="s">
        <v>5</v>
      </c>
      <c r="E6" s="530" t="s">
        <v>1480</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row>
    <row r="8" spans="1:69" s="12" customFormat="1" ht="12.75" x14ac:dyDescent="0.2">
      <c r="B8" s="53">
        <v>2024</v>
      </c>
      <c r="C8" s="49">
        <v>891780111</v>
      </c>
      <c r="D8" s="50" t="s">
        <v>64</v>
      </c>
      <c r="E8" s="52" t="s">
        <v>1479</v>
      </c>
      <c r="F8" s="52" t="s">
        <v>1478</v>
      </c>
      <c r="G8" s="53">
        <v>0</v>
      </c>
      <c r="H8" s="53" t="s">
        <v>72</v>
      </c>
      <c r="I8" s="50" t="s">
        <v>65</v>
      </c>
      <c r="J8" s="191" t="s">
        <v>1477</v>
      </c>
      <c r="K8" s="206">
        <v>26950000</v>
      </c>
      <c r="L8" s="49" t="s">
        <v>67</v>
      </c>
      <c r="M8" s="52" t="s">
        <v>1424</v>
      </c>
      <c r="N8" s="52">
        <v>36666875</v>
      </c>
      <c r="O8" s="52">
        <v>31</v>
      </c>
      <c r="P8" s="205">
        <v>45303</v>
      </c>
      <c r="Q8" s="52">
        <v>26950000</v>
      </c>
      <c r="R8" s="58">
        <v>45303</v>
      </c>
      <c r="S8" s="206">
        <v>26950000</v>
      </c>
      <c r="T8" s="53" t="s">
        <v>66</v>
      </c>
      <c r="U8" s="52">
        <v>36726383</v>
      </c>
      <c r="V8" s="191" t="s">
        <v>1337</v>
      </c>
      <c r="W8" s="58">
        <v>45303</v>
      </c>
      <c r="X8" s="58">
        <v>45303</v>
      </c>
      <c r="Y8" s="60" t="s">
        <v>74</v>
      </c>
      <c r="Z8" s="205">
        <v>45471</v>
      </c>
      <c r="AA8" s="52">
        <f t="shared" ref="AA8:AA45" si="0">+IF(Y8="1800-01-01",Z8-X8,Z8-Y8)</f>
        <v>168</v>
      </c>
      <c r="AB8" s="51">
        <v>0</v>
      </c>
      <c r="AC8" s="51">
        <v>0</v>
      </c>
      <c r="AD8" s="51">
        <v>0</v>
      </c>
      <c r="AE8" s="58" t="s">
        <v>74</v>
      </c>
      <c r="AF8" s="52">
        <f t="shared" ref="AF8:AF45" si="1">+IF(AE8="1800-01-01",0,AE8-Z8)</f>
        <v>0</v>
      </c>
      <c r="AG8" s="51">
        <v>0</v>
      </c>
      <c r="AH8" s="51">
        <v>0</v>
      </c>
      <c r="AI8" s="58" t="s">
        <v>74</v>
      </c>
      <c r="AJ8" s="53">
        <v>0</v>
      </c>
      <c r="AK8" s="53" t="s">
        <v>74</v>
      </c>
      <c r="AL8" s="53" t="s">
        <v>74</v>
      </c>
      <c r="AM8" s="52">
        <f t="shared" ref="AM8:AM45" si="2">+IF(AK8="1800-01-01",0,AL8-AK8)</f>
        <v>0</v>
      </c>
      <c r="AN8" s="52">
        <f>+K8+AC8-AH8</f>
        <v>26950000</v>
      </c>
      <c r="AO8" s="53" t="s">
        <v>66</v>
      </c>
      <c r="AP8" s="51">
        <v>26950000</v>
      </c>
      <c r="AQ8" s="53" t="s">
        <v>94</v>
      </c>
      <c r="AR8" s="51">
        <v>0</v>
      </c>
      <c r="AS8" s="62" t="s">
        <v>74</v>
      </c>
      <c r="AT8" s="173">
        <v>26950000</v>
      </c>
      <c r="AU8" s="64">
        <f t="shared" ref="AU8:AU45" si="3">AN8-AT8</f>
        <v>0</v>
      </c>
      <c r="AV8" s="65">
        <f t="shared" ref="AV8:AV45" si="4">+IFERROR(AT8/AN8,"_")</f>
        <v>1</v>
      </c>
      <c r="AW8" s="62" t="s">
        <v>74</v>
      </c>
      <c r="AX8" s="53" t="s">
        <v>80</v>
      </c>
      <c r="AY8" s="204" t="s">
        <v>1476</v>
      </c>
      <c r="AZ8" s="49" t="s">
        <v>66</v>
      </c>
      <c r="BA8" s="49" t="s">
        <v>66</v>
      </c>
    </row>
    <row r="9" spans="1:69" x14ac:dyDescent="0.25">
      <c r="B9" s="67">
        <v>2024</v>
      </c>
      <c r="C9" s="68">
        <v>891780111</v>
      </c>
      <c r="D9" s="69" t="s">
        <v>64</v>
      </c>
      <c r="E9" s="71" t="s">
        <v>1475</v>
      </c>
      <c r="F9" s="71" t="s">
        <v>1474</v>
      </c>
      <c r="G9" s="67">
        <v>0</v>
      </c>
      <c r="H9" s="67" t="s">
        <v>72</v>
      </c>
      <c r="I9" s="69" t="s">
        <v>65</v>
      </c>
      <c r="J9" s="184" t="s">
        <v>1376</v>
      </c>
      <c r="K9" s="203">
        <v>14850000</v>
      </c>
      <c r="L9" s="68" t="s">
        <v>67</v>
      </c>
      <c r="M9" s="71" t="s">
        <v>1375</v>
      </c>
      <c r="N9" s="71">
        <v>1083468618</v>
      </c>
      <c r="O9" s="71">
        <v>30</v>
      </c>
      <c r="P9" s="202">
        <v>45303</v>
      </c>
      <c r="Q9" s="71">
        <v>14850000</v>
      </c>
      <c r="R9" s="78">
        <v>45306</v>
      </c>
      <c r="S9" s="203">
        <v>14850000</v>
      </c>
      <c r="T9" s="67" t="s">
        <v>66</v>
      </c>
      <c r="U9" s="71">
        <v>36726383</v>
      </c>
      <c r="V9" s="184" t="s">
        <v>1337</v>
      </c>
      <c r="W9" s="76">
        <v>45306</v>
      </c>
      <c r="X9" s="76">
        <v>45306</v>
      </c>
      <c r="Y9" s="78" t="s">
        <v>74</v>
      </c>
      <c r="Z9" s="202">
        <v>45471</v>
      </c>
      <c r="AA9" s="71">
        <f t="shared" si="0"/>
        <v>165</v>
      </c>
      <c r="AB9" s="70">
        <v>0</v>
      </c>
      <c r="AC9" s="70">
        <v>0</v>
      </c>
      <c r="AD9" s="70">
        <v>0</v>
      </c>
      <c r="AE9" s="76" t="s">
        <v>74</v>
      </c>
      <c r="AF9" s="71">
        <f t="shared" si="1"/>
        <v>0</v>
      </c>
      <c r="AG9" s="70">
        <v>0</v>
      </c>
      <c r="AH9" s="70">
        <v>0</v>
      </c>
      <c r="AI9" s="76" t="s">
        <v>74</v>
      </c>
      <c r="AJ9" s="67">
        <v>0</v>
      </c>
      <c r="AK9" s="67" t="s">
        <v>74</v>
      </c>
      <c r="AL9" s="67" t="s">
        <v>74</v>
      </c>
      <c r="AM9" s="71">
        <f t="shared" si="2"/>
        <v>0</v>
      </c>
      <c r="AN9" s="71">
        <f>+K9+AC9-AH9</f>
        <v>14850000</v>
      </c>
      <c r="AO9" s="67" t="s">
        <v>66</v>
      </c>
      <c r="AP9" s="70">
        <v>14850000</v>
      </c>
      <c r="AQ9" s="67" t="s">
        <v>94</v>
      </c>
      <c r="AR9" s="70">
        <v>0</v>
      </c>
      <c r="AS9" s="80" t="s">
        <v>74</v>
      </c>
      <c r="AT9" s="81">
        <v>14850000</v>
      </c>
      <c r="AU9" s="82">
        <f t="shared" si="3"/>
        <v>0</v>
      </c>
      <c r="AV9" s="83">
        <f t="shared" si="4"/>
        <v>1</v>
      </c>
      <c r="AW9" s="80" t="s">
        <v>74</v>
      </c>
      <c r="AX9" s="67" t="s">
        <v>80</v>
      </c>
      <c r="AY9" s="89" t="s">
        <v>1473</v>
      </c>
      <c r="AZ9" s="68" t="s">
        <v>66</v>
      </c>
      <c r="BA9" s="68" t="s">
        <v>66</v>
      </c>
    </row>
    <row r="10" spans="1:69" x14ac:dyDescent="0.25">
      <c r="B10" s="67">
        <v>2024</v>
      </c>
      <c r="C10" s="68">
        <v>891780111</v>
      </c>
      <c r="D10" s="69" t="s">
        <v>64</v>
      </c>
      <c r="E10" s="71" t="s">
        <v>1472</v>
      </c>
      <c r="F10" s="71" t="s">
        <v>1471</v>
      </c>
      <c r="G10" s="67">
        <v>0</v>
      </c>
      <c r="H10" s="67" t="s">
        <v>72</v>
      </c>
      <c r="I10" s="69" t="s">
        <v>65</v>
      </c>
      <c r="J10" s="184" t="s">
        <v>1470</v>
      </c>
      <c r="K10" s="203">
        <v>27600000</v>
      </c>
      <c r="L10" s="68" t="s">
        <v>67</v>
      </c>
      <c r="M10" s="71" t="s">
        <v>1332</v>
      </c>
      <c r="N10" s="71">
        <v>1081761629</v>
      </c>
      <c r="O10" s="71">
        <v>28</v>
      </c>
      <c r="P10" s="202">
        <v>45303</v>
      </c>
      <c r="Q10" s="71">
        <v>27600000</v>
      </c>
      <c r="R10" s="76">
        <v>45303</v>
      </c>
      <c r="S10" s="203">
        <v>27600000</v>
      </c>
      <c r="T10" s="67" t="s">
        <v>66</v>
      </c>
      <c r="U10" s="71">
        <v>12550144</v>
      </c>
      <c r="V10" s="184" t="s">
        <v>1316</v>
      </c>
      <c r="W10" s="76">
        <v>45309</v>
      </c>
      <c r="X10" s="76">
        <v>45309</v>
      </c>
      <c r="Y10" s="78" t="s">
        <v>74</v>
      </c>
      <c r="Z10" s="202">
        <v>45471</v>
      </c>
      <c r="AA10" s="71">
        <f t="shared" si="0"/>
        <v>162</v>
      </c>
      <c r="AB10" s="70">
        <v>0</v>
      </c>
      <c r="AC10" s="70">
        <v>0</v>
      </c>
      <c r="AD10" s="70">
        <v>0</v>
      </c>
      <c r="AE10" s="76" t="s">
        <v>74</v>
      </c>
      <c r="AF10" s="71">
        <f t="shared" si="1"/>
        <v>0</v>
      </c>
      <c r="AG10" s="70">
        <v>0</v>
      </c>
      <c r="AH10" s="70">
        <v>0</v>
      </c>
      <c r="AI10" s="76" t="s">
        <v>74</v>
      </c>
      <c r="AJ10" s="67">
        <v>0</v>
      </c>
      <c r="AK10" s="67" t="s">
        <v>74</v>
      </c>
      <c r="AL10" s="67" t="s">
        <v>74</v>
      </c>
      <c r="AM10" s="71">
        <f t="shared" si="2"/>
        <v>0</v>
      </c>
      <c r="AN10" s="71">
        <f>+K10+AC10-AH10</f>
        <v>27600000</v>
      </c>
      <c r="AO10" s="67" t="s">
        <v>66</v>
      </c>
      <c r="AP10" s="70">
        <v>27600000</v>
      </c>
      <c r="AQ10" s="67" t="s">
        <v>94</v>
      </c>
      <c r="AR10" s="70">
        <v>0</v>
      </c>
      <c r="AS10" s="80" t="s">
        <v>74</v>
      </c>
      <c r="AT10" s="81">
        <v>27600000</v>
      </c>
      <c r="AU10" s="82">
        <f t="shared" si="3"/>
        <v>0</v>
      </c>
      <c r="AV10" s="83">
        <f t="shared" si="4"/>
        <v>1</v>
      </c>
      <c r="AW10" s="80" t="s">
        <v>74</v>
      </c>
      <c r="AX10" s="67" t="s">
        <v>80</v>
      </c>
      <c r="AY10" s="89" t="s">
        <v>1469</v>
      </c>
      <c r="AZ10" s="68" t="s">
        <v>66</v>
      </c>
      <c r="BA10" s="68" t="s">
        <v>66</v>
      </c>
    </row>
    <row r="11" spans="1:69" x14ac:dyDescent="0.25">
      <c r="B11" s="67">
        <v>2024</v>
      </c>
      <c r="C11" s="68">
        <v>891780111</v>
      </c>
      <c r="D11" s="69" t="s">
        <v>64</v>
      </c>
      <c r="E11" s="71" t="s">
        <v>1468</v>
      </c>
      <c r="F11" s="71" t="s">
        <v>1467</v>
      </c>
      <c r="G11" s="67">
        <v>0</v>
      </c>
      <c r="H11" s="67" t="s">
        <v>72</v>
      </c>
      <c r="I11" s="69" t="s">
        <v>65</v>
      </c>
      <c r="J11" s="184" t="s">
        <v>1466</v>
      </c>
      <c r="K11" s="203">
        <v>22534000</v>
      </c>
      <c r="L11" s="68" t="s">
        <v>67</v>
      </c>
      <c r="M11" s="71" t="s">
        <v>1355</v>
      </c>
      <c r="N11" s="71">
        <v>1082997207</v>
      </c>
      <c r="O11" s="71">
        <v>29</v>
      </c>
      <c r="P11" s="202">
        <v>45303</v>
      </c>
      <c r="Q11" s="71">
        <v>22534000</v>
      </c>
      <c r="R11" s="78">
        <v>45309</v>
      </c>
      <c r="S11" s="203">
        <v>22534000</v>
      </c>
      <c r="T11" s="67" t="s">
        <v>66</v>
      </c>
      <c r="U11" s="71">
        <v>85472735</v>
      </c>
      <c r="V11" s="184" t="s">
        <v>1348</v>
      </c>
      <c r="W11" s="76">
        <v>45309</v>
      </c>
      <c r="X11" s="76">
        <v>45309</v>
      </c>
      <c r="Y11" s="78" t="s">
        <v>74</v>
      </c>
      <c r="Z11" s="202">
        <v>45471</v>
      </c>
      <c r="AA11" s="71">
        <f t="shared" si="0"/>
        <v>162</v>
      </c>
      <c r="AB11" s="70">
        <v>0</v>
      </c>
      <c r="AC11" s="70">
        <v>0</v>
      </c>
      <c r="AD11" s="70">
        <v>0</v>
      </c>
      <c r="AE11" s="76" t="s">
        <v>74</v>
      </c>
      <c r="AF11" s="71">
        <f t="shared" si="1"/>
        <v>0</v>
      </c>
      <c r="AG11" s="70">
        <v>0</v>
      </c>
      <c r="AH11" s="70">
        <v>0</v>
      </c>
      <c r="AI11" s="76" t="s">
        <v>74</v>
      </c>
      <c r="AJ11" s="67">
        <v>0</v>
      </c>
      <c r="AK11" s="67" t="s">
        <v>74</v>
      </c>
      <c r="AL11" s="67" t="s">
        <v>74</v>
      </c>
      <c r="AM11" s="71">
        <f t="shared" si="2"/>
        <v>0</v>
      </c>
      <c r="AN11" s="71">
        <f>+K11+AC11-AH11</f>
        <v>22534000</v>
      </c>
      <c r="AO11" s="67" t="s">
        <v>66</v>
      </c>
      <c r="AP11" s="70">
        <v>22534000</v>
      </c>
      <c r="AQ11" s="67" t="s">
        <v>94</v>
      </c>
      <c r="AR11" s="70">
        <v>0</v>
      </c>
      <c r="AS11" s="80" t="s">
        <v>74</v>
      </c>
      <c r="AT11" s="81">
        <v>22534000</v>
      </c>
      <c r="AU11" s="82">
        <f t="shared" si="3"/>
        <v>0</v>
      </c>
      <c r="AV11" s="83">
        <f t="shared" si="4"/>
        <v>1</v>
      </c>
      <c r="AW11" s="80" t="s">
        <v>74</v>
      </c>
      <c r="AX11" s="67" t="s">
        <v>80</v>
      </c>
      <c r="AY11" s="89" t="s">
        <v>1465</v>
      </c>
      <c r="AZ11" s="68" t="s">
        <v>66</v>
      </c>
      <c r="BA11" s="68" t="s">
        <v>66</v>
      </c>
    </row>
    <row r="12" spans="1:69" x14ac:dyDescent="0.25">
      <c r="B12" s="67">
        <v>2024</v>
      </c>
      <c r="C12" s="68">
        <v>891780111</v>
      </c>
      <c r="D12" s="69" t="s">
        <v>64</v>
      </c>
      <c r="E12" s="71" t="s">
        <v>1464</v>
      </c>
      <c r="F12" s="71" t="s">
        <v>1463</v>
      </c>
      <c r="G12" s="67">
        <v>0</v>
      </c>
      <c r="H12" s="67" t="s">
        <v>72</v>
      </c>
      <c r="I12" s="69" t="s">
        <v>65</v>
      </c>
      <c r="J12" s="184" t="s">
        <v>1462</v>
      </c>
      <c r="K12" s="203">
        <v>22893867</v>
      </c>
      <c r="L12" s="68" t="s">
        <v>67</v>
      </c>
      <c r="M12" s="71" t="s">
        <v>1370</v>
      </c>
      <c r="N12" s="71">
        <v>1082988307</v>
      </c>
      <c r="O12" s="71">
        <v>25</v>
      </c>
      <c r="P12" s="202">
        <v>45303</v>
      </c>
      <c r="Q12" s="71">
        <v>22893867</v>
      </c>
      <c r="R12" s="78">
        <v>45309</v>
      </c>
      <c r="S12" s="203">
        <v>22893867</v>
      </c>
      <c r="T12" s="67" t="s">
        <v>66</v>
      </c>
      <c r="U12" s="71">
        <v>85472735</v>
      </c>
      <c r="V12" s="184" t="s">
        <v>1348</v>
      </c>
      <c r="W12" s="76">
        <v>45309</v>
      </c>
      <c r="X12" s="76">
        <v>45309</v>
      </c>
      <c r="Y12" s="78" t="s">
        <v>74</v>
      </c>
      <c r="Z12" s="202">
        <v>45471</v>
      </c>
      <c r="AA12" s="71">
        <f t="shared" si="0"/>
        <v>162</v>
      </c>
      <c r="AB12" s="70">
        <v>0</v>
      </c>
      <c r="AC12" s="70">
        <v>0</v>
      </c>
      <c r="AD12" s="70">
        <v>0</v>
      </c>
      <c r="AE12" s="76" t="s">
        <v>74</v>
      </c>
      <c r="AF12" s="71">
        <f t="shared" si="1"/>
        <v>0</v>
      </c>
      <c r="AG12" s="70">
        <v>0</v>
      </c>
      <c r="AH12" s="70">
        <v>0</v>
      </c>
      <c r="AI12" s="76" t="s">
        <v>74</v>
      </c>
      <c r="AJ12" s="67">
        <v>0</v>
      </c>
      <c r="AK12" s="67" t="s">
        <v>74</v>
      </c>
      <c r="AL12" s="67" t="s">
        <v>74</v>
      </c>
      <c r="AM12" s="71">
        <f t="shared" si="2"/>
        <v>0</v>
      </c>
      <c r="AN12" s="71">
        <f>+K12+AC12-AH12</f>
        <v>22893867</v>
      </c>
      <c r="AO12" s="67" t="s">
        <v>66</v>
      </c>
      <c r="AP12" s="70">
        <v>22893867</v>
      </c>
      <c r="AQ12" s="67" t="s">
        <v>94</v>
      </c>
      <c r="AR12" s="70">
        <v>0</v>
      </c>
      <c r="AS12" s="80" t="s">
        <v>74</v>
      </c>
      <c r="AT12" s="81">
        <v>22893867</v>
      </c>
      <c r="AU12" s="82">
        <f t="shared" si="3"/>
        <v>0</v>
      </c>
      <c r="AV12" s="83">
        <f t="shared" si="4"/>
        <v>1</v>
      </c>
      <c r="AW12" s="80" t="s">
        <v>74</v>
      </c>
      <c r="AX12" s="67" t="s">
        <v>80</v>
      </c>
      <c r="AY12" s="89" t="s">
        <v>1461</v>
      </c>
      <c r="AZ12" s="68" t="s">
        <v>66</v>
      </c>
      <c r="BA12" s="68" t="s">
        <v>66</v>
      </c>
    </row>
    <row r="13" spans="1:69" x14ac:dyDescent="0.25">
      <c r="B13" s="67">
        <v>2024</v>
      </c>
      <c r="C13" s="68">
        <v>891780111</v>
      </c>
      <c r="D13" s="69" t="s">
        <v>64</v>
      </c>
      <c r="E13" s="71" t="s">
        <v>1460</v>
      </c>
      <c r="F13" s="71" t="s">
        <v>1459</v>
      </c>
      <c r="G13" s="67">
        <v>0</v>
      </c>
      <c r="H13" s="67" t="s">
        <v>72</v>
      </c>
      <c r="I13" s="69" t="s">
        <v>65</v>
      </c>
      <c r="J13" s="184" t="s">
        <v>1458</v>
      </c>
      <c r="K13" s="203">
        <v>22534000</v>
      </c>
      <c r="L13" s="68" t="s">
        <v>67</v>
      </c>
      <c r="M13" s="71" t="s">
        <v>1360</v>
      </c>
      <c r="N13" s="71">
        <v>1082944854</v>
      </c>
      <c r="O13" s="71">
        <v>26</v>
      </c>
      <c r="P13" s="202">
        <v>45303</v>
      </c>
      <c r="Q13" s="71">
        <v>22534000</v>
      </c>
      <c r="R13" s="78">
        <v>45309</v>
      </c>
      <c r="S13" s="203">
        <v>22534000</v>
      </c>
      <c r="T13" s="67" t="s">
        <v>66</v>
      </c>
      <c r="U13" s="71">
        <v>85472735</v>
      </c>
      <c r="V13" s="184" t="s">
        <v>1348</v>
      </c>
      <c r="W13" s="76">
        <v>45309</v>
      </c>
      <c r="X13" s="76">
        <v>45309</v>
      </c>
      <c r="Y13" s="78" t="s">
        <v>74</v>
      </c>
      <c r="Z13" s="202">
        <v>45471</v>
      </c>
      <c r="AA13" s="71">
        <f t="shared" si="0"/>
        <v>162</v>
      </c>
      <c r="AB13" s="70">
        <v>0</v>
      </c>
      <c r="AC13" s="70">
        <v>0</v>
      </c>
      <c r="AD13" s="70">
        <v>0</v>
      </c>
      <c r="AE13" s="76" t="s">
        <v>74</v>
      </c>
      <c r="AF13" s="71">
        <f t="shared" si="1"/>
        <v>0</v>
      </c>
      <c r="AG13" s="70">
        <v>0</v>
      </c>
      <c r="AH13" s="70">
        <v>0</v>
      </c>
      <c r="AI13" s="76" t="s">
        <v>74</v>
      </c>
      <c r="AJ13" s="67">
        <v>0</v>
      </c>
      <c r="AK13" s="67" t="s">
        <v>74</v>
      </c>
      <c r="AL13" s="67" t="s">
        <v>74</v>
      </c>
      <c r="AM13" s="71">
        <f t="shared" si="2"/>
        <v>0</v>
      </c>
      <c r="AN13" s="71">
        <f>+K13+AC13-AH13</f>
        <v>22534000</v>
      </c>
      <c r="AO13" s="67" t="s">
        <v>66</v>
      </c>
      <c r="AP13" s="70">
        <v>22534000</v>
      </c>
      <c r="AQ13" s="67" t="s">
        <v>94</v>
      </c>
      <c r="AR13" s="70">
        <v>0</v>
      </c>
      <c r="AS13" s="80" t="s">
        <v>74</v>
      </c>
      <c r="AT13" s="81">
        <v>22534000</v>
      </c>
      <c r="AU13" s="82">
        <f t="shared" si="3"/>
        <v>0</v>
      </c>
      <c r="AV13" s="83">
        <f t="shared" si="4"/>
        <v>1</v>
      </c>
      <c r="AW13" s="80" t="s">
        <v>74</v>
      </c>
      <c r="AX13" s="67" t="s">
        <v>80</v>
      </c>
      <c r="AY13" s="89" t="s">
        <v>1457</v>
      </c>
      <c r="AZ13" s="68" t="s">
        <v>66</v>
      </c>
      <c r="BA13" s="68" t="s">
        <v>66</v>
      </c>
    </row>
    <row r="14" spans="1:69" x14ac:dyDescent="0.25">
      <c r="B14" s="67">
        <v>2024</v>
      </c>
      <c r="C14" s="68">
        <v>891780111</v>
      </c>
      <c r="D14" s="69" t="s">
        <v>64</v>
      </c>
      <c r="E14" s="71" t="s">
        <v>1456</v>
      </c>
      <c r="F14" s="71" t="s">
        <v>1455</v>
      </c>
      <c r="G14" s="67">
        <v>0</v>
      </c>
      <c r="H14" s="67" t="s">
        <v>72</v>
      </c>
      <c r="I14" s="69" t="s">
        <v>65</v>
      </c>
      <c r="J14" s="184" t="s">
        <v>1454</v>
      </c>
      <c r="K14" s="203">
        <v>18253000</v>
      </c>
      <c r="L14" s="68" t="s">
        <v>67</v>
      </c>
      <c r="M14" s="71" t="s">
        <v>1389</v>
      </c>
      <c r="N14" s="71">
        <v>1083030283</v>
      </c>
      <c r="O14" s="71">
        <v>66</v>
      </c>
      <c r="P14" s="202">
        <v>45306</v>
      </c>
      <c r="Q14" s="71">
        <v>91265000</v>
      </c>
      <c r="R14" s="76">
        <v>45309</v>
      </c>
      <c r="S14" s="203">
        <v>18253000</v>
      </c>
      <c r="T14" s="67" t="s">
        <v>66</v>
      </c>
      <c r="U14" s="71">
        <v>12550144</v>
      </c>
      <c r="V14" s="184" t="s">
        <v>1316</v>
      </c>
      <c r="W14" s="76">
        <v>45309</v>
      </c>
      <c r="X14" s="76">
        <v>45309</v>
      </c>
      <c r="Y14" s="78" t="s">
        <v>74</v>
      </c>
      <c r="Z14" s="202">
        <v>45457</v>
      </c>
      <c r="AA14" s="71">
        <f t="shared" si="0"/>
        <v>148</v>
      </c>
      <c r="AB14" s="70">
        <v>1</v>
      </c>
      <c r="AC14" s="70">
        <v>1974000</v>
      </c>
      <c r="AD14" s="70">
        <v>0</v>
      </c>
      <c r="AE14" s="76">
        <v>45473</v>
      </c>
      <c r="AF14" s="71">
        <f t="shared" si="1"/>
        <v>16</v>
      </c>
      <c r="AG14" s="70">
        <v>0</v>
      </c>
      <c r="AH14" s="70">
        <v>0</v>
      </c>
      <c r="AI14" s="76" t="s">
        <v>74</v>
      </c>
      <c r="AJ14" s="67">
        <v>0</v>
      </c>
      <c r="AK14" s="67" t="s">
        <v>74</v>
      </c>
      <c r="AL14" s="67" t="s">
        <v>74</v>
      </c>
      <c r="AM14" s="71">
        <f t="shared" si="2"/>
        <v>0</v>
      </c>
      <c r="AN14" s="71">
        <f>+K14+AC14-AH14</f>
        <v>20227000</v>
      </c>
      <c r="AO14" s="67" t="s">
        <v>66</v>
      </c>
      <c r="AP14" s="70">
        <v>18253000</v>
      </c>
      <c r="AQ14" s="67" t="s">
        <v>94</v>
      </c>
      <c r="AR14" s="70">
        <v>0</v>
      </c>
      <c r="AS14" s="80" t="s">
        <v>74</v>
      </c>
      <c r="AT14" s="81">
        <v>20227000</v>
      </c>
      <c r="AU14" s="82">
        <f t="shared" si="3"/>
        <v>0</v>
      </c>
      <c r="AV14" s="83">
        <f t="shared" si="4"/>
        <v>1</v>
      </c>
      <c r="AW14" s="80" t="s">
        <v>74</v>
      </c>
      <c r="AX14" s="67" t="s">
        <v>80</v>
      </c>
      <c r="AY14" s="89" t="s">
        <v>1453</v>
      </c>
      <c r="AZ14" s="68" t="s">
        <v>66</v>
      </c>
      <c r="BA14" s="68" t="s">
        <v>66</v>
      </c>
    </row>
    <row r="15" spans="1:69" x14ac:dyDescent="0.25">
      <c r="B15" s="67">
        <v>2024</v>
      </c>
      <c r="C15" s="68">
        <v>891780111</v>
      </c>
      <c r="D15" s="69" t="s">
        <v>64</v>
      </c>
      <c r="E15" s="71" t="s">
        <v>1452</v>
      </c>
      <c r="F15" s="71" t="s">
        <v>1451</v>
      </c>
      <c r="G15" s="67">
        <v>0</v>
      </c>
      <c r="H15" s="67" t="s">
        <v>72</v>
      </c>
      <c r="I15" s="69" t="s">
        <v>65</v>
      </c>
      <c r="J15" s="184" t="s">
        <v>1450</v>
      </c>
      <c r="K15" s="203">
        <v>18253000</v>
      </c>
      <c r="L15" s="68" t="s">
        <v>67</v>
      </c>
      <c r="M15" s="71" t="s">
        <v>1394</v>
      </c>
      <c r="N15" s="71">
        <v>1083024578</v>
      </c>
      <c r="O15" s="71">
        <v>66</v>
      </c>
      <c r="P15" s="202">
        <v>45306</v>
      </c>
      <c r="Q15" s="71">
        <v>91265000</v>
      </c>
      <c r="R15" s="76">
        <v>45309</v>
      </c>
      <c r="S15" s="203">
        <v>18253000</v>
      </c>
      <c r="T15" s="67" t="s">
        <v>66</v>
      </c>
      <c r="U15" s="71">
        <v>12550144</v>
      </c>
      <c r="V15" s="184" t="s">
        <v>1316</v>
      </c>
      <c r="W15" s="76">
        <v>45309</v>
      </c>
      <c r="X15" s="76">
        <v>45309</v>
      </c>
      <c r="Y15" s="78" t="s">
        <v>74</v>
      </c>
      <c r="Z15" s="202">
        <v>45457</v>
      </c>
      <c r="AA15" s="71">
        <f t="shared" si="0"/>
        <v>148</v>
      </c>
      <c r="AB15" s="70">
        <v>1</v>
      </c>
      <c r="AC15" s="70">
        <v>1974000</v>
      </c>
      <c r="AD15" s="70">
        <v>0</v>
      </c>
      <c r="AE15" s="76">
        <v>45473</v>
      </c>
      <c r="AF15" s="71">
        <f t="shared" si="1"/>
        <v>16</v>
      </c>
      <c r="AG15" s="70">
        <v>0</v>
      </c>
      <c r="AH15" s="70">
        <v>0</v>
      </c>
      <c r="AI15" s="76" t="s">
        <v>74</v>
      </c>
      <c r="AJ15" s="67">
        <v>0</v>
      </c>
      <c r="AK15" s="67" t="s">
        <v>74</v>
      </c>
      <c r="AL15" s="67" t="s">
        <v>74</v>
      </c>
      <c r="AM15" s="71">
        <f t="shared" si="2"/>
        <v>0</v>
      </c>
      <c r="AN15" s="71">
        <f>+K15+AC15-AH15</f>
        <v>20227000</v>
      </c>
      <c r="AO15" s="67" t="s">
        <v>66</v>
      </c>
      <c r="AP15" s="70">
        <v>18253000</v>
      </c>
      <c r="AQ15" s="67" t="s">
        <v>94</v>
      </c>
      <c r="AR15" s="70">
        <v>0</v>
      </c>
      <c r="AS15" s="80" t="s">
        <v>74</v>
      </c>
      <c r="AT15" s="81">
        <v>20227000</v>
      </c>
      <c r="AU15" s="82">
        <f t="shared" si="3"/>
        <v>0</v>
      </c>
      <c r="AV15" s="83">
        <f t="shared" si="4"/>
        <v>1</v>
      </c>
      <c r="AW15" s="80" t="s">
        <v>74</v>
      </c>
      <c r="AX15" s="67" t="s">
        <v>80</v>
      </c>
      <c r="AY15" s="89" t="s">
        <v>1449</v>
      </c>
      <c r="AZ15" s="68" t="s">
        <v>66</v>
      </c>
      <c r="BA15" s="68" t="s">
        <v>66</v>
      </c>
    </row>
    <row r="16" spans="1:69" x14ac:dyDescent="0.25">
      <c r="B16" s="67">
        <v>2024</v>
      </c>
      <c r="C16" s="68">
        <v>891780111</v>
      </c>
      <c r="D16" s="69" t="s">
        <v>64</v>
      </c>
      <c r="E16" s="71" t="s">
        <v>1448</v>
      </c>
      <c r="F16" s="70" t="s">
        <v>1447</v>
      </c>
      <c r="G16" s="67">
        <v>0</v>
      </c>
      <c r="H16" s="67" t="s">
        <v>72</v>
      </c>
      <c r="I16" s="69" t="s">
        <v>65</v>
      </c>
      <c r="J16" s="70" t="s">
        <v>1344</v>
      </c>
      <c r="K16" s="203">
        <v>19250000</v>
      </c>
      <c r="L16" s="68" t="s">
        <v>67</v>
      </c>
      <c r="M16" s="70" t="s">
        <v>1343</v>
      </c>
      <c r="N16" s="70">
        <v>39046134</v>
      </c>
      <c r="O16" s="70">
        <v>72</v>
      </c>
      <c r="P16" s="78">
        <v>45308</v>
      </c>
      <c r="Q16" s="71">
        <v>19250000</v>
      </c>
      <c r="R16" s="76">
        <v>45309</v>
      </c>
      <c r="S16" s="203">
        <v>19250000</v>
      </c>
      <c r="T16" s="67" t="s">
        <v>66</v>
      </c>
      <c r="U16" s="71">
        <v>12550144</v>
      </c>
      <c r="V16" s="184" t="s">
        <v>1316</v>
      </c>
      <c r="W16" s="76">
        <v>45309</v>
      </c>
      <c r="X16" s="76">
        <v>45309</v>
      </c>
      <c r="Y16" s="78" t="s">
        <v>74</v>
      </c>
      <c r="Z16" s="202">
        <v>45471</v>
      </c>
      <c r="AA16" s="71">
        <f t="shared" si="0"/>
        <v>162</v>
      </c>
      <c r="AB16" s="70">
        <v>0</v>
      </c>
      <c r="AC16" s="70">
        <v>0</v>
      </c>
      <c r="AD16" s="70">
        <v>0</v>
      </c>
      <c r="AE16" s="76" t="s">
        <v>74</v>
      </c>
      <c r="AF16" s="71">
        <f t="shared" si="1"/>
        <v>0</v>
      </c>
      <c r="AG16" s="70">
        <v>0</v>
      </c>
      <c r="AH16" s="70">
        <v>0</v>
      </c>
      <c r="AI16" s="76" t="s">
        <v>74</v>
      </c>
      <c r="AJ16" s="67">
        <v>0</v>
      </c>
      <c r="AK16" s="67" t="s">
        <v>74</v>
      </c>
      <c r="AL16" s="67" t="s">
        <v>74</v>
      </c>
      <c r="AM16" s="71">
        <f t="shared" si="2"/>
        <v>0</v>
      </c>
      <c r="AN16" s="71">
        <f>+K16+AC16-AH16</f>
        <v>19250000</v>
      </c>
      <c r="AO16" s="67" t="s">
        <v>66</v>
      </c>
      <c r="AP16" s="70">
        <v>19250000</v>
      </c>
      <c r="AQ16" s="67" t="s">
        <v>94</v>
      </c>
      <c r="AR16" s="70">
        <v>0</v>
      </c>
      <c r="AS16" s="80" t="s">
        <v>74</v>
      </c>
      <c r="AT16" s="81">
        <v>19250000</v>
      </c>
      <c r="AU16" s="82">
        <f t="shared" si="3"/>
        <v>0</v>
      </c>
      <c r="AV16" s="83">
        <f t="shared" si="4"/>
        <v>1</v>
      </c>
      <c r="AW16" s="80" t="s">
        <v>74</v>
      </c>
      <c r="AX16" s="67" t="s">
        <v>80</v>
      </c>
      <c r="AY16" s="89" t="s">
        <v>1446</v>
      </c>
      <c r="AZ16" s="68" t="s">
        <v>66</v>
      </c>
      <c r="BA16" s="68" t="s">
        <v>66</v>
      </c>
    </row>
    <row r="17" spans="2:53" x14ac:dyDescent="0.25">
      <c r="B17" s="67">
        <v>2024</v>
      </c>
      <c r="C17" s="68">
        <v>891780111</v>
      </c>
      <c r="D17" s="69" t="s">
        <v>64</v>
      </c>
      <c r="E17" s="71" t="s">
        <v>1445</v>
      </c>
      <c r="F17" s="71" t="s">
        <v>1444</v>
      </c>
      <c r="G17" s="67">
        <v>0</v>
      </c>
      <c r="H17" s="67" t="s">
        <v>72</v>
      </c>
      <c r="I17" s="69" t="s">
        <v>65</v>
      </c>
      <c r="J17" s="184" t="s">
        <v>1339</v>
      </c>
      <c r="K17" s="203">
        <v>13750000</v>
      </c>
      <c r="L17" s="68" t="s">
        <v>67</v>
      </c>
      <c r="M17" s="71" t="s">
        <v>1338</v>
      </c>
      <c r="N17" s="71">
        <v>57434101</v>
      </c>
      <c r="O17" s="71">
        <v>32</v>
      </c>
      <c r="P17" s="202">
        <v>45303</v>
      </c>
      <c r="Q17" s="71">
        <v>13750000</v>
      </c>
      <c r="R17" s="78">
        <v>45309</v>
      </c>
      <c r="S17" s="203">
        <v>13750000</v>
      </c>
      <c r="T17" s="67" t="s">
        <v>66</v>
      </c>
      <c r="U17" s="71">
        <v>36726383</v>
      </c>
      <c r="V17" s="184" t="s">
        <v>1337</v>
      </c>
      <c r="W17" s="76">
        <v>45309</v>
      </c>
      <c r="X17" s="76">
        <v>45309</v>
      </c>
      <c r="Y17" s="78" t="s">
        <v>74</v>
      </c>
      <c r="Z17" s="202">
        <v>45471</v>
      </c>
      <c r="AA17" s="71">
        <f t="shared" si="0"/>
        <v>162</v>
      </c>
      <c r="AB17" s="70">
        <v>0</v>
      </c>
      <c r="AC17" s="70">
        <v>0</v>
      </c>
      <c r="AD17" s="70">
        <v>0</v>
      </c>
      <c r="AE17" s="76" t="s">
        <v>74</v>
      </c>
      <c r="AF17" s="71">
        <f t="shared" si="1"/>
        <v>0</v>
      </c>
      <c r="AG17" s="70">
        <v>0</v>
      </c>
      <c r="AH17" s="70">
        <v>0</v>
      </c>
      <c r="AI17" s="76" t="s">
        <v>74</v>
      </c>
      <c r="AJ17" s="67">
        <v>0</v>
      </c>
      <c r="AK17" s="67" t="s">
        <v>74</v>
      </c>
      <c r="AL17" s="67" t="s">
        <v>74</v>
      </c>
      <c r="AM17" s="71">
        <f t="shared" si="2"/>
        <v>0</v>
      </c>
      <c r="AN17" s="71">
        <f>+K17+AC17-AH17</f>
        <v>13750000</v>
      </c>
      <c r="AO17" s="67" t="s">
        <v>66</v>
      </c>
      <c r="AP17" s="70">
        <v>13750000</v>
      </c>
      <c r="AQ17" s="67" t="s">
        <v>94</v>
      </c>
      <c r="AR17" s="70">
        <v>0</v>
      </c>
      <c r="AS17" s="80" t="s">
        <v>74</v>
      </c>
      <c r="AT17" s="81">
        <v>13750000</v>
      </c>
      <c r="AU17" s="82">
        <f t="shared" si="3"/>
        <v>0</v>
      </c>
      <c r="AV17" s="83">
        <f t="shared" si="4"/>
        <v>1</v>
      </c>
      <c r="AW17" s="80" t="s">
        <v>74</v>
      </c>
      <c r="AX17" s="67" t="s">
        <v>80</v>
      </c>
      <c r="AY17" s="89" t="s">
        <v>1443</v>
      </c>
      <c r="AZ17" s="68" t="s">
        <v>66</v>
      </c>
      <c r="BA17" s="68" t="s">
        <v>66</v>
      </c>
    </row>
    <row r="18" spans="2:53" x14ac:dyDescent="0.25">
      <c r="B18" s="67">
        <v>2024</v>
      </c>
      <c r="C18" s="68">
        <v>891780111</v>
      </c>
      <c r="D18" s="69" t="s">
        <v>64</v>
      </c>
      <c r="E18" s="71" t="s">
        <v>1442</v>
      </c>
      <c r="F18" s="71" t="s">
        <v>1441</v>
      </c>
      <c r="G18" s="67">
        <v>0</v>
      </c>
      <c r="H18" s="67" t="s">
        <v>72</v>
      </c>
      <c r="I18" s="69" t="s">
        <v>65</v>
      </c>
      <c r="J18" s="71" t="s">
        <v>1440</v>
      </c>
      <c r="K18" s="203">
        <v>23200000</v>
      </c>
      <c r="L18" s="68" t="s">
        <v>67</v>
      </c>
      <c r="M18" s="71" t="s">
        <v>1365</v>
      </c>
      <c r="N18" s="71">
        <v>1083433806</v>
      </c>
      <c r="O18" s="71">
        <v>27</v>
      </c>
      <c r="P18" s="202">
        <v>45303</v>
      </c>
      <c r="Q18" s="71">
        <v>25200000</v>
      </c>
      <c r="R18" s="76">
        <v>45310</v>
      </c>
      <c r="S18" s="203">
        <v>23200000</v>
      </c>
      <c r="T18" s="67" t="s">
        <v>66</v>
      </c>
      <c r="U18" s="71">
        <v>12550144</v>
      </c>
      <c r="V18" s="184" t="s">
        <v>1316</v>
      </c>
      <c r="W18" s="76">
        <v>45310</v>
      </c>
      <c r="X18" s="76">
        <v>45310</v>
      </c>
      <c r="Y18" s="78" t="s">
        <v>74</v>
      </c>
      <c r="Z18" s="202">
        <v>45412</v>
      </c>
      <c r="AA18" s="71">
        <f t="shared" si="0"/>
        <v>102</v>
      </c>
      <c r="AB18" s="70">
        <v>0</v>
      </c>
      <c r="AC18" s="70">
        <v>0</v>
      </c>
      <c r="AD18" s="70">
        <v>1</v>
      </c>
      <c r="AE18" s="76">
        <v>45473</v>
      </c>
      <c r="AF18" s="71">
        <f t="shared" si="1"/>
        <v>61</v>
      </c>
      <c r="AG18" s="70">
        <v>0</v>
      </c>
      <c r="AH18" s="70">
        <v>0</v>
      </c>
      <c r="AI18" s="76" t="s">
        <v>74</v>
      </c>
      <c r="AJ18" s="67">
        <v>0</v>
      </c>
      <c r="AK18" s="67" t="s">
        <v>74</v>
      </c>
      <c r="AL18" s="67" t="s">
        <v>74</v>
      </c>
      <c r="AM18" s="71">
        <f t="shared" si="2"/>
        <v>0</v>
      </c>
      <c r="AN18" s="71">
        <f>+K18+AC18-AH18</f>
        <v>23200000</v>
      </c>
      <c r="AO18" s="67" t="s">
        <v>66</v>
      </c>
      <c r="AP18" s="70">
        <v>23200000</v>
      </c>
      <c r="AQ18" s="67" t="s">
        <v>94</v>
      </c>
      <c r="AR18" s="70">
        <v>0</v>
      </c>
      <c r="AS18" s="80" t="s">
        <v>74</v>
      </c>
      <c r="AT18" s="81">
        <v>23200000</v>
      </c>
      <c r="AU18" s="82">
        <f t="shared" si="3"/>
        <v>0</v>
      </c>
      <c r="AV18" s="83">
        <f t="shared" si="4"/>
        <v>1</v>
      </c>
      <c r="AW18" s="80" t="s">
        <v>74</v>
      </c>
      <c r="AX18" s="67" t="s">
        <v>80</v>
      </c>
      <c r="AY18" s="89" t="s">
        <v>1439</v>
      </c>
      <c r="AZ18" s="68" t="s">
        <v>66</v>
      </c>
      <c r="BA18" s="68" t="s">
        <v>66</v>
      </c>
    </row>
    <row r="19" spans="2:53" x14ac:dyDescent="0.25">
      <c r="B19" s="67">
        <v>2024</v>
      </c>
      <c r="C19" s="68">
        <v>891780111</v>
      </c>
      <c r="D19" s="69" t="s">
        <v>64</v>
      </c>
      <c r="E19" s="71" t="s">
        <v>1438</v>
      </c>
      <c r="F19" s="71" t="s">
        <v>1437</v>
      </c>
      <c r="G19" s="67">
        <v>0</v>
      </c>
      <c r="H19" s="67" t="s">
        <v>72</v>
      </c>
      <c r="I19" s="69" t="s">
        <v>65</v>
      </c>
      <c r="J19" s="184" t="s">
        <v>1433</v>
      </c>
      <c r="K19" s="203">
        <v>18253000</v>
      </c>
      <c r="L19" s="68" t="s">
        <v>67</v>
      </c>
      <c r="M19" s="71" t="s">
        <v>1384</v>
      </c>
      <c r="N19" s="71">
        <v>1079933607</v>
      </c>
      <c r="O19" s="71">
        <v>66</v>
      </c>
      <c r="P19" s="202">
        <v>45306</v>
      </c>
      <c r="Q19" s="71">
        <v>91265000</v>
      </c>
      <c r="R19" s="76">
        <v>45309</v>
      </c>
      <c r="S19" s="203">
        <v>18253000</v>
      </c>
      <c r="T19" s="67" t="s">
        <v>66</v>
      </c>
      <c r="U19" s="71">
        <v>12550144</v>
      </c>
      <c r="V19" s="184" t="s">
        <v>1316</v>
      </c>
      <c r="W19" s="76">
        <v>45313</v>
      </c>
      <c r="X19" s="76">
        <v>45313</v>
      </c>
      <c r="Y19" s="78" t="s">
        <v>74</v>
      </c>
      <c r="Z19" s="202">
        <v>45457</v>
      </c>
      <c r="AA19" s="71">
        <f t="shared" si="0"/>
        <v>144</v>
      </c>
      <c r="AB19" s="70">
        <v>1</v>
      </c>
      <c r="AC19" s="70">
        <v>1974000</v>
      </c>
      <c r="AD19" s="70">
        <v>0</v>
      </c>
      <c r="AE19" s="76">
        <v>45473</v>
      </c>
      <c r="AF19" s="71">
        <f t="shared" si="1"/>
        <v>16</v>
      </c>
      <c r="AG19" s="70">
        <v>0</v>
      </c>
      <c r="AH19" s="70">
        <v>0</v>
      </c>
      <c r="AI19" s="76" t="s">
        <v>74</v>
      </c>
      <c r="AJ19" s="67">
        <v>0</v>
      </c>
      <c r="AK19" s="67" t="s">
        <v>74</v>
      </c>
      <c r="AL19" s="67" t="s">
        <v>74</v>
      </c>
      <c r="AM19" s="71">
        <f t="shared" si="2"/>
        <v>0</v>
      </c>
      <c r="AN19" s="71">
        <f>+K19+AC19-AH19</f>
        <v>20227000</v>
      </c>
      <c r="AO19" s="67" t="s">
        <v>66</v>
      </c>
      <c r="AP19" s="70">
        <v>18253000</v>
      </c>
      <c r="AQ19" s="67" t="s">
        <v>94</v>
      </c>
      <c r="AR19" s="70">
        <v>0</v>
      </c>
      <c r="AS19" s="80" t="s">
        <v>74</v>
      </c>
      <c r="AT19" s="81">
        <v>20227000</v>
      </c>
      <c r="AU19" s="82">
        <f t="shared" si="3"/>
        <v>0</v>
      </c>
      <c r="AV19" s="83">
        <f t="shared" si="4"/>
        <v>1</v>
      </c>
      <c r="AW19" s="80" t="s">
        <v>74</v>
      </c>
      <c r="AX19" s="67" t="s">
        <v>80</v>
      </c>
      <c r="AY19" s="89" t="s">
        <v>1436</v>
      </c>
      <c r="AZ19" s="68" t="s">
        <v>66</v>
      </c>
      <c r="BA19" s="68" t="s">
        <v>66</v>
      </c>
    </row>
    <row r="20" spans="2:53" x14ac:dyDescent="0.25">
      <c r="B20" s="67">
        <v>2024</v>
      </c>
      <c r="C20" s="68">
        <v>891780111</v>
      </c>
      <c r="D20" s="69" t="s">
        <v>64</v>
      </c>
      <c r="E20" s="71" t="s">
        <v>1435</v>
      </c>
      <c r="F20" s="71" t="s">
        <v>1434</v>
      </c>
      <c r="G20" s="67">
        <v>0</v>
      </c>
      <c r="H20" s="67" t="s">
        <v>72</v>
      </c>
      <c r="I20" s="69" t="s">
        <v>65</v>
      </c>
      <c r="J20" s="184" t="s">
        <v>1433</v>
      </c>
      <c r="K20" s="203">
        <v>18253000</v>
      </c>
      <c r="L20" s="68" t="s">
        <v>67</v>
      </c>
      <c r="M20" s="71" t="s">
        <v>1380</v>
      </c>
      <c r="N20" s="71">
        <v>1082977003</v>
      </c>
      <c r="O20" s="71">
        <v>66</v>
      </c>
      <c r="P20" s="202">
        <v>45306</v>
      </c>
      <c r="Q20" s="71">
        <v>91265000</v>
      </c>
      <c r="R20" s="76">
        <v>45314</v>
      </c>
      <c r="S20" s="203">
        <v>18253000</v>
      </c>
      <c r="T20" s="67" t="s">
        <v>66</v>
      </c>
      <c r="U20" s="71">
        <v>12550144</v>
      </c>
      <c r="V20" s="184" t="s">
        <v>1316</v>
      </c>
      <c r="W20" s="76">
        <v>45314</v>
      </c>
      <c r="X20" s="76">
        <v>45314</v>
      </c>
      <c r="Y20" s="78" t="s">
        <v>74</v>
      </c>
      <c r="Z20" s="202">
        <v>45457</v>
      </c>
      <c r="AA20" s="71">
        <f t="shared" si="0"/>
        <v>143</v>
      </c>
      <c r="AB20" s="70">
        <v>1</v>
      </c>
      <c r="AC20" s="70">
        <v>1974000</v>
      </c>
      <c r="AD20" s="70">
        <v>0</v>
      </c>
      <c r="AE20" s="76">
        <v>45473</v>
      </c>
      <c r="AF20" s="71">
        <f t="shared" si="1"/>
        <v>16</v>
      </c>
      <c r="AG20" s="70">
        <v>0</v>
      </c>
      <c r="AH20" s="70">
        <v>0</v>
      </c>
      <c r="AI20" s="76" t="s">
        <v>74</v>
      </c>
      <c r="AJ20" s="67">
        <v>0</v>
      </c>
      <c r="AK20" s="67" t="s">
        <v>74</v>
      </c>
      <c r="AL20" s="67" t="s">
        <v>74</v>
      </c>
      <c r="AM20" s="71">
        <f t="shared" si="2"/>
        <v>0</v>
      </c>
      <c r="AN20" s="71">
        <f>+K20+AC20-AH20</f>
        <v>20227000</v>
      </c>
      <c r="AO20" s="67" t="s">
        <v>66</v>
      </c>
      <c r="AP20" s="70">
        <v>18253000</v>
      </c>
      <c r="AQ20" s="67" t="s">
        <v>94</v>
      </c>
      <c r="AR20" s="70">
        <v>0</v>
      </c>
      <c r="AS20" s="80" t="s">
        <v>74</v>
      </c>
      <c r="AT20" s="81">
        <v>20227000</v>
      </c>
      <c r="AU20" s="82">
        <f t="shared" si="3"/>
        <v>0</v>
      </c>
      <c r="AV20" s="83">
        <f t="shared" si="4"/>
        <v>1</v>
      </c>
      <c r="AW20" s="80" t="s">
        <v>74</v>
      </c>
      <c r="AX20" s="67" t="s">
        <v>80</v>
      </c>
      <c r="AY20" s="89" t="s">
        <v>1432</v>
      </c>
      <c r="AZ20" s="68" t="s">
        <v>66</v>
      </c>
      <c r="BA20" s="68" t="s">
        <v>66</v>
      </c>
    </row>
    <row r="21" spans="2:53" x14ac:dyDescent="0.25">
      <c r="B21" s="67">
        <v>2024</v>
      </c>
      <c r="C21" s="68">
        <v>891780111</v>
      </c>
      <c r="D21" s="69" t="s">
        <v>64</v>
      </c>
      <c r="E21" s="71" t="s">
        <v>1431</v>
      </c>
      <c r="F21" s="71" t="s">
        <v>1430</v>
      </c>
      <c r="G21" s="67">
        <v>0</v>
      </c>
      <c r="H21" s="67" t="s">
        <v>72</v>
      </c>
      <c r="I21" s="69" t="s">
        <v>65</v>
      </c>
      <c r="J21" s="184" t="s">
        <v>1429</v>
      </c>
      <c r="K21" s="203">
        <v>18253000</v>
      </c>
      <c r="L21" s="68" t="s">
        <v>67</v>
      </c>
      <c r="M21" s="71" t="s">
        <v>1332</v>
      </c>
      <c r="N21" s="71">
        <v>1081761629</v>
      </c>
      <c r="O21" s="71">
        <v>66</v>
      </c>
      <c r="P21" s="202">
        <v>45306</v>
      </c>
      <c r="Q21" s="71">
        <v>91265000</v>
      </c>
      <c r="R21" s="76">
        <v>45314</v>
      </c>
      <c r="S21" s="203">
        <v>18253000</v>
      </c>
      <c r="T21" s="67" t="s">
        <v>66</v>
      </c>
      <c r="U21" s="71">
        <v>12550144</v>
      </c>
      <c r="V21" s="184" t="s">
        <v>1316</v>
      </c>
      <c r="W21" s="76">
        <v>45314</v>
      </c>
      <c r="X21" s="76">
        <v>45314</v>
      </c>
      <c r="Y21" s="78" t="s">
        <v>74</v>
      </c>
      <c r="Z21" s="202">
        <v>45457</v>
      </c>
      <c r="AA21" s="71">
        <f t="shared" si="0"/>
        <v>143</v>
      </c>
      <c r="AB21" s="70">
        <v>1</v>
      </c>
      <c r="AC21" s="70">
        <v>1974000</v>
      </c>
      <c r="AD21" s="70">
        <v>0</v>
      </c>
      <c r="AE21" s="76">
        <v>45473</v>
      </c>
      <c r="AF21" s="71">
        <f t="shared" si="1"/>
        <v>16</v>
      </c>
      <c r="AG21" s="70">
        <v>0</v>
      </c>
      <c r="AH21" s="70">
        <v>0</v>
      </c>
      <c r="AI21" s="76" t="s">
        <v>74</v>
      </c>
      <c r="AJ21" s="67">
        <v>0</v>
      </c>
      <c r="AK21" s="67" t="s">
        <v>74</v>
      </c>
      <c r="AL21" s="67" t="s">
        <v>74</v>
      </c>
      <c r="AM21" s="71">
        <f t="shared" si="2"/>
        <v>0</v>
      </c>
      <c r="AN21" s="71">
        <f>+K21+AC21-AH21</f>
        <v>20227000</v>
      </c>
      <c r="AO21" s="67" t="s">
        <v>66</v>
      </c>
      <c r="AP21" s="70">
        <v>18253000</v>
      </c>
      <c r="AQ21" s="67" t="s">
        <v>94</v>
      </c>
      <c r="AR21" s="70">
        <v>0</v>
      </c>
      <c r="AS21" s="80" t="s">
        <v>74</v>
      </c>
      <c r="AT21" s="81">
        <v>20227000</v>
      </c>
      <c r="AU21" s="82">
        <f t="shared" si="3"/>
        <v>0</v>
      </c>
      <c r="AV21" s="83">
        <f t="shared" si="4"/>
        <v>1</v>
      </c>
      <c r="AW21" s="80" t="s">
        <v>74</v>
      </c>
      <c r="AX21" s="67" t="s">
        <v>80</v>
      </c>
      <c r="AY21" s="89" t="s">
        <v>1428</v>
      </c>
      <c r="AZ21" s="68" t="s">
        <v>66</v>
      </c>
      <c r="BA21" s="68" t="s">
        <v>66</v>
      </c>
    </row>
    <row r="22" spans="2:53" x14ac:dyDescent="0.25">
      <c r="B22" s="67">
        <v>2024</v>
      </c>
      <c r="C22" s="68">
        <v>891780111</v>
      </c>
      <c r="D22" s="69" t="s">
        <v>64</v>
      </c>
      <c r="E22" s="71" t="s">
        <v>1427</v>
      </c>
      <c r="F22" s="71" t="s">
        <v>1426</v>
      </c>
      <c r="G22" s="67">
        <v>0</v>
      </c>
      <c r="H22" s="67" t="s">
        <v>72</v>
      </c>
      <c r="I22" s="69" t="s">
        <v>65</v>
      </c>
      <c r="J22" s="184" t="s">
        <v>1425</v>
      </c>
      <c r="K22" s="203">
        <v>15125000</v>
      </c>
      <c r="L22" s="68" t="s">
        <v>67</v>
      </c>
      <c r="M22" s="71" t="s">
        <v>1424</v>
      </c>
      <c r="N22" s="71">
        <v>36666875</v>
      </c>
      <c r="O22" s="71">
        <v>73</v>
      </c>
      <c r="P22" s="202">
        <v>45308</v>
      </c>
      <c r="Q22" s="71">
        <v>15125000</v>
      </c>
      <c r="R22" s="76">
        <v>45306</v>
      </c>
      <c r="S22" s="203">
        <v>15125000</v>
      </c>
      <c r="T22" s="67" t="s">
        <v>66</v>
      </c>
      <c r="U22" s="71">
        <v>36726383</v>
      </c>
      <c r="V22" s="184" t="s">
        <v>1337</v>
      </c>
      <c r="W22" s="76">
        <v>45314</v>
      </c>
      <c r="X22" s="76">
        <v>45314</v>
      </c>
      <c r="Y22" s="78" t="s">
        <v>74</v>
      </c>
      <c r="Z22" s="202">
        <v>45471</v>
      </c>
      <c r="AA22" s="71">
        <f t="shared" si="0"/>
        <v>157</v>
      </c>
      <c r="AB22" s="70">
        <v>0</v>
      </c>
      <c r="AC22" s="70">
        <v>0</v>
      </c>
      <c r="AD22" s="70">
        <v>0</v>
      </c>
      <c r="AE22" s="76" t="s">
        <v>74</v>
      </c>
      <c r="AF22" s="71">
        <f t="shared" si="1"/>
        <v>0</v>
      </c>
      <c r="AG22" s="70">
        <v>0</v>
      </c>
      <c r="AH22" s="70">
        <v>0</v>
      </c>
      <c r="AI22" s="76" t="s">
        <v>74</v>
      </c>
      <c r="AJ22" s="67">
        <v>0</v>
      </c>
      <c r="AK22" s="67" t="s">
        <v>74</v>
      </c>
      <c r="AL22" s="67" t="s">
        <v>74</v>
      </c>
      <c r="AM22" s="71">
        <f t="shared" si="2"/>
        <v>0</v>
      </c>
      <c r="AN22" s="71">
        <f>+K22+AC22-AH22</f>
        <v>15125000</v>
      </c>
      <c r="AO22" s="67" t="s">
        <v>66</v>
      </c>
      <c r="AP22" s="70">
        <v>15125000</v>
      </c>
      <c r="AQ22" s="67" t="s">
        <v>94</v>
      </c>
      <c r="AR22" s="70">
        <v>0</v>
      </c>
      <c r="AS22" s="80" t="s">
        <v>74</v>
      </c>
      <c r="AT22" s="81">
        <v>15125000</v>
      </c>
      <c r="AU22" s="82">
        <f t="shared" si="3"/>
        <v>0</v>
      </c>
      <c r="AV22" s="83">
        <f t="shared" si="4"/>
        <v>1</v>
      </c>
      <c r="AW22" s="80" t="s">
        <v>74</v>
      </c>
      <c r="AX22" s="67" t="s">
        <v>80</v>
      </c>
      <c r="AY22" s="89" t="s">
        <v>1423</v>
      </c>
      <c r="AZ22" s="68" t="s">
        <v>66</v>
      </c>
      <c r="BA22" s="68" t="s">
        <v>66</v>
      </c>
    </row>
    <row r="23" spans="2:53" x14ac:dyDescent="0.25">
      <c r="B23" s="67">
        <v>2024</v>
      </c>
      <c r="C23" s="68">
        <v>891780111</v>
      </c>
      <c r="D23" s="69" t="s">
        <v>64</v>
      </c>
      <c r="E23" s="71" t="s">
        <v>1422</v>
      </c>
      <c r="F23" s="71" t="s">
        <v>1421</v>
      </c>
      <c r="G23" s="67">
        <v>0</v>
      </c>
      <c r="H23" s="67" t="s">
        <v>72</v>
      </c>
      <c r="I23" s="69" t="s">
        <v>65</v>
      </c>
      <c r="J23" s="184" t="s">
        <v>1350</v>
      </c>
      <c r="K23" s="203">
        <v>13170000</v>
      </c>
      <c r="L23" s="68" t="s">
        <v>67</v>
      </c>
      <c r="M23" s="71" t="s">
        <v>1349</v>
      </c>
      <c r="N23" s="71">
        <v>1124059331</v>
      </c>
      <c r="O23" s="70">
        <v>257</v>
      </c>
      <c r="P23" s="78">
        <v>45327</v>
      </c>
      <c r="Q23" s="70">
        <v>13170000</v>
      </c>
      <c r="R23" s="76">
        <v>45328</v>
      </c>
      <c r="S23" s="203">
        <v>13170000</v>
      </c>
      <c r="T23" s="67" t="s">
        <v>66</v>
      </c>
      <c r="U23" s="71">
        <v>85472735</v>
      </c>
      <c r="V23" s="184" t="s">
        <v>1348</v>
      </c>
      <c r="W23" s="76">
        <v>45328</v>
      </c>
      <c r="X23" s="76">
        <v>45328</v>
      </c>
      <c r="Y23" s="78" t="s">
        <v>74</v>
      </c>
      <c r="Z23" s="202">
        <v>45471</v>
      </c>
      <c r="AA23" s="71">
        <f t="shared" si="0"/>
        <v>143</v>
      </c>
      <c r="AB23" s="70">
        <v>0</v>
      </c>
      <c r="AC23" s="70">
        <v>0</v>
      </c>
      <c r="AD23" s="70">
        <v>0</v>
      </c>
      <c r="AE23" s="76" t="s">
        <v>74</v>
      </c>
      <c r="AF23" s="71">
        <f t="shared" si="1"/>
        <v>0</v>
      </c>
      <c r="AG23" s="70">
        <v>0</v>
      </c>
      <c r="AH23" s="70">
        <v>0</v>
      </c>
      <c r="AI23" s="76" t="s">
        <v>74</v>
      </c>
      <c r="AJ23" s="67">
        <v>0</v>
      </c>
      <c r="AK23" s="67" t="s">
        <v>74</v>
      </c>
      <c r="AL23" s="67" t="s">
        <v>74</v>
      </c>
      <c r="AM23" s="71">
        <f t="shared" si="2"/>
        <v>0</v>
      </c>
      <c r="AN23" s="71">
        <f>+K23+AC23-AH23</f>
        <v>13170000</v>
      </c>
      <c r="AO23" s="67" t="s">
        <v>66</v>
      </c>
      <c r="AP23" s="70">
        <v>13170000</v>
      </c>
      <c r="AQ23" s="67" t="s">
        <v>94</v>
      </c>
      <c r="AR23" s="70">
        <v>0</v>
      </c>
      <c r="AS23" s="80" t="s">
        <v>74</v>
      </c>
      <c r="AT23" s="81">
        <v>13170000</v>
      </c>
      <c r="AU23" s="82">
        <f t="shared" si="3"/>
        <v>0</v>
      </c>
      <c r="AV23" s="83">
        <f t="shared" si="4"/>
        <v>1</v>
      </c>
      <c r="AW23" s="80" t="s">
        <v>74</v>
      </c>
      <c r="AX23" s="67" t="s">
        <v>80</v>
      </c>
      <c r="AY23" s="84" t="s">
        <v>1420</v>
      </c>
      <c r="AZ23" s="68" t="s">
        <v>66</v>
      </c>
      <c r="BA23" s="68" t="s">
        <v>66</v>
      </c>
    </row>
    <row r="24" spans="2:53" x14ac:dyDescent="0.25">
      <c r="B24" s="67">
        <v>2024</v>
      </c>
      <c r="C24" s="68">
        <v>891780111</v>
      </c>
      <c r="D24" s="69" t="s">
        <v>64</v>
      </c>
      <c r="E24" s="71" t="s">
        <v>1419</v>
      </c>
      <c r="F24" s="70" t="s">
        <v>1418</v>
      </c>
      <c r="G24" s="67">
        <v>0</v>
      </c>
      <c r="H24" s="67" t="s">
        <v>72</v>
      </c>
      <c r="I24" s="69" t="s">
        <v>65</v>
      </c>
      <c r="J24" s="70" t="s">
        <v>1417</v>
      </c>
      <c r="K24" s="70">
        <v>10000000</v>
      </c>
      <c r="L24" s="68" t="s">
        <v>67</v>
      </c>
      <c r="M24" s="70" t="s">
        <v>1416</v>
      </c>
      <c r="N24" s="70">
        <v>901238253</v>
      </c>
      <c r="O24" s="70">
        <v>373</v>
      </c>
      <c r="P24" s="78">
        <v>45338</v>
      </c>
      <c r="Q24" s="70">
        <v>10000000</v>
      </c>
      <c r="R24" s="76">
        <v>45343</v>
      </c>
      <c r="S24" s="70">
        <v>10000000</v>
      </c>
      <c r="T24" s="67" t="s">
        <v>66</v>
      </c>
      <c r="U24" s="70">
        <v>57420478</v>
      </c>
      <c r="V24" s="70" t="s">
        <v>1311</v>
      </c>
      <c r="W24" s="76">
        <v>45343</v>
      </c>
      <c r="X24" s="76">
        <v>45343</v>
      </c>
      <c r="Y24" s="78" t="s">
        <v>74</v>
      </c>
      <c r="Z24" s="202">
        <v>45657</v>
      </c>
      <c r="AA24" s="71">
        <f t="shared" si="0"/>
        <v>314</v>
      </c>
      <c r="AB24" s="70">
        <v>1</v>
      </c>
      <c r="AC24" s="70">
        <v>5000000</v>
      </c>
      <c r="AD24" s="70">
        <v>0</v>
      </c>
      <c r="AE24" s="76" t="s">
        <v>74</v>
      </c>
      <c r="AF24" s="71">
        <f t="shared" si="1"/>
        <v>0</v>
      </c>
      <c r="AG24" s="70">
        <v>0</v>
      </c>
      <c r="AH24" s="70">
        <v>0</v>
      </c>
      <c r="AI24" s="76" t="s">
        <v>74</v>
      </c>
      <c r="AJ24" s="67">
        <v>0</v>
      </c>
      <c r="AK24" s="67" t="s">
        <v>74</v>
      </c>
      <c r="AL24" s="67" t="s">
        <v>74</v>
      </c>
      <c r="AM24" s="71">
        <f t="shared" si="2"/>
        <v>0</v>
      </c>
      <c r="AN24" s="71">
        <f>+K24+AC24-AH24</f>
        <v>15000000</v>
      </c>
      <c r="AO24" s="67" t="s">
        <v>66</v>
      </c>
      <c r="AP24" s="70">
        <v>10000000</v>
      </c>
      <c r="AQ24" s="67" t="s">
        <v>94</v>
      </c>
      <c r="AR24" s="70">
        <v>0</v>
      </c>
      <c r="AS24" s="80" t="s">
        <v>74</v>
      </c>
      <c r="AT24" s="81">
        <v>11838300</v>
      </c>
      <c r="AU24" s="82">
        <f t="shared" si="3"/>
        <v>3161700</v>
      </c>
      <c r="AV24" s="83">
        <f t="shared" si="4"/>
        <v>0.78922000000000003</v>
      </c>
      <c r="AW24" s="80" t="s">
        <v>74</v>
      </c>
      <c r="AX24" s="67" t="s">
        <v>95</v>
      </c>
      <c r="AY24" s="84" t="s">
        <v>1415</v>
      </c>
      <c r="AZ24" s="68" t="s">
        <v>66</v>
      </c>
      <c r="BA24" s="88" t="s">
        <v>239</v>
      </c>
    </row>
    <row r="25" spans="2:53" x14ac:dyDescent="0.25">
      <c r="B25" s="67">
        <v>2024</v>
      </c>
      <c r="C25" s="68">
        <v>891780111</v>
      </c>
      <c r="D25" s="69" t="s">
        <v>64</v>
      </c>
      <c r="E25" s="71" t="s">
        <v>1414</v>
      </c>
      <c r="F25" s="70" t="s">
        <v>1413</v>
      </c>
      <c r="G25" s="67">
        <v>0</v>
      </c>
      <c r="H25" s="67" t="s">
        <v>72</v>
      </c>
      <c r="I25" s="69" t="s">
        <v>65</v>
      </c>
      <c r="J25" s="70" t="s">
        <v>1313</v>
      </c>
      <c r="K25" s="70">
        <v>20000000</v>
      </c>
      <c r="L25" s="67" t="s">
        <v>67</v>
      </c>
      <c r="M25" s="70" t="s">
        <v>1312</v>
      </c>
      <c r="N25" s="70">
        <v>901094352</v>
      </c>
      <c r="O25" s="70">
        <v>620</v>
      </c>
      <c r="P25" s="78">
        <v>45359</v>
      </c>
      <c r="Q25" s="70">
        <v>20000000</v>
      </c>
      <c r="R25" s="76">
        <v>45363</v>
      </c>
      <c r="S25" s="70">
        <v>20000000</v>
      </c>
      <c r="T25" s="67" t="s">
        <v>66</v>
      </c>
      <c r="U25" s="70">
        <v>57420478</v>
      </c>
      <c r="V25" s="70" t="s">
        <v>1311</v>
      </c>
      <c r="W25" s="76">
        <v>45363</v>
      </c>
      <c r="X25" s="76">
        <v>45363</v>
      </c>
      <c r="Y25" s="78" t="s">
        <v>74</v>
      </c>
      <c r="Z25" s="202">
        <v>45657</v>
      </c>
      <c r="AA25" s="71">
        <f t="shared" si="0"/>
        <v>294</v>
      </c>
      <c r="AB25" s="70">
        <v>1</v>
      </c>
      <c r="AC25" s="70">
        <v>10000000</v>
      </c>
      <c r="AD25" s="70">
        <v>0</v>
      </c>
      <c r="AE25" s="76" t="s">
        <v>74</v>
      </c>
      <c r="AF25" s="71">
        <f t="shared" si="1"/>
        <v>0</v>
      </c>
      <c r="AG25" s="70">
        <v>1</v>
      </c>
      <c r="AH25" s="70">
        <v>384551</v>
      </c>
      <c r="AI25" s="76">
        <v>45580</v>
      </c>
      <c r="AJ25" s="67">
        <v>0</v>
      </c>
      <c r="AK25" s="67" t="s">
        <v>74</v>
      </c>
      <c r="AL25" s="67" t="s">
        <v>74</v>
      </c>
      <c r="AM25" s="71">
        <f t="shared" si="2"/>
        <v>0</v>
      </c>
      <c r="AN25" s="71">
        <f>+K25+AC25-AH25</f>
        <v>29615449</v>
      </c>
      <c r="AO25" s="67" t="s">
        <v>66</v>
      </c>
      <c r="AP25" s="70">
        <v>20000000</v>
      </c>
      <c r="AQ25" s="67" t="s">
        <v>94</v>
      </c>
      <c r="AR25" s="70">
        <v>0</v>
      </c>
      <c r="AS25" s="80" t="s">
        <v>74</v>
      </c>
      <c r="AT25" s="81">
        <v>29615449</v>
      </c>
      <c r="AU25" s="82">
        <f t="shared" si="3"/>
        <v>0</v>
      </c>
      <c r="AV25" s="83">
        <f t="shared" si="4"/>
        <v>1</v>
      </c>
      <c r="AW25" s="80" t="s">
        <v>74</v>
      </c>
      <c r="AX25" s="67" t="s">
        <v>571</v>
      </c>
      <c r="AY25" s="84" t="s">
        <v>1412</v>
      </c>
      <c r="AZ25" s="68" t="s">
        <v>66</v>
      </c>
      <c r="BA25" s="88" t="s">
        <v>239</v>
      </c>
    </row>
    <row r="26" spans="2:53" x14ac:dyDescent="0.25">
      <c r="B26" s="67">
        <v>2024</v>
      </c>
      <c r="C26" s="68">
        <v>891780111</v>
      </c>
      <c r="D26" s="69" t="s">
        <v>64</v>
      </c>
      <c r="E26" s="71" t="s">
        <v>1411</v>
      </c>
      <c r="F26" s="70" t="s">
        <v>1410</v>
      </c>
      <c r="G26" s="67">
        <v>0</v>
      </c>
      <c r="H26" s="67" t="s">
        <v>72</v>
      </c>
      <c r="I26" s="69" t="s">
        <v>65</v>
      </c>
      <c r="J26" s="70" t="s">
        <v>1409</v>
      </c>
      <c r="K26" s="70">
        <v>7800000</v>
      </c>
      <c r="L26" s="67" t="s">
        <v>67</v>
      </c>
      <c r="M26" s="70" t="s">
        <v>1408</v>
      </c>
      <c r="N26" s="70">
        <v>12557025</v>
      </c>
      <c r="O26" s="70">
        <v>425</v>
      </c>
      <c r="P26" s="78">
        <v>45343</v>
      </c>
      <c r="Q26" s="70">
        <v>7800000</v>
      </c>
      <c r="R26" s="76">
        <v>45370</v>
      </c>
      <c r="S26" s="70">
        <v>7800000</v>
      </c>
      <c r="T26" s="67" t="s">
        <v>66</v>
      </c>
      <c r="U26" s="71">
        <v>36726383</v>
      </c>
      <c r="V26" s="184" t="s">
        <v>1337</v>
      </c>
      <c r="W26" s="76">
        <v>45370</v>
      </c>
      <c r="X26" s="76">
        <v>45370</v>
      </c>
      <c r="Y26" s="78" t="s">
        <v>74</v>
      </c>
      <c r="Z26" s="202">
        <v>45473</v>
      </c>
      <c r="AA26" s="71">
        <f t="shared" si="0"/>
        <v>103</v>
      </c>
      <c r="AB26" s="70">
        <v>0</v>
      </c>
      <c r="AC26" s="70">
        <v>0</v>
      </c>
      <c r="AD26" s="70">
        <v>0</v>
      </c>
      <c r="AE26" s="76" t="s">
        <v>74</v>
      </c>
      <c r="AF26" s="71">
        <f t="shared" si="1"/>
        <v>0</v>
      </c>
      <c r="AG26" s="70">
        <v>0</v>
      </c>
      <c r="AH26" s="70">
        <v>0</v>
      </c>
      <c r="AI26" s="76" t="s">
        <v>74</v>
      </c>
      <c r="AJ26" s="67">
        <v>0</v>
      </c>
      <c r="AK26" s="67" t="s">
        <v>74</v>
      </c>
      <c r="AL26" s="67" t="s">
        <v>74</v>
      </c>
      <c r="AM26" s="71">
        <f t="shared" si="2"/>
        <v>0</v>
      </c>
      <c r="AN26" s="71">
        <f>+K26+AC26-AH26</f>
        <v>7800000</v>
      </c>
      <c r="AO26" s="67" t="s">
        <v>66</v>
      </c>
      <c r="AP26" s="70">
        <v>7800000</v>
      </c>
      <c r="AQ26" s="67" t="s">
        <v>94</v>
      </c>
      <c r="AR26" s="70">
        <v>0</v>
      </c>
      <c r="AS26" s="80" t="s">
        <v>74</v>
      </c>
      <c r="AT26" s="81">
        <v>7800000</v>
      </c>
      <c r="AU26" s="82">
        <f t="shared" si="3"/>
        <v>0</v>
      </c>
      <c r="AV26" s="83">
        <f t="shared" si="4"/>
        <v>1</v>
      </c>
      <c r="AW26" s="80" t="s">
        <v>74</v>
      </c>
      <c r="AX26" s="67" t="s">
        <v>80</v>
      </c>
      <c r="AY26" s="89" t="s">
        <v>1407</v>
      </c>
      <c r="AZ26" s="68" t="s">
        <v>66</v>
      </c>
      <c r="BA26" s="88" t="s">
        <v>239</v>
      </c>
    </row>
    <row r="27" spans="2:53" x14ac:dyDescent="0.25">
      <c r="B27" s="67">
        <v>2024</v>
      </c>
      <c r="C27" s="68">
        <v>891780111</v>
      </c>
      <c r="D27" s="69" t="s">
        <v>64</v>
      </c>
      <c r="E27" s="70" t="s">
        <v>1406</v>
      </c>
      <c r="F27" s="70" t="s">
        <v>1405</v>
      </c>
      <c r="G27" s="67">
        <v>0</v>
      </c>
      <c r="H27" s="67" t="s">
        <v>72</v>
      </c>
      <c r="I27" s="69" t="s">
        <v>723</v>
      </c>
      <c r="J27" s="70" t="s">
        <v>1404</v>
      </c>
      <c r="K27" s="70">
        <v>17326400</v>
      </c>
      <c r="L27" s="67" t="s">
        <v>67</v>
      </c>
      <c r="M27" s="70" t="s">
        <v>1399</v>
      </c>
      <c r="N27" s="70">
        <v>900763287</v>
      </c>
      <c r="O27" s="70">
        <v>743</v>
      </c>
      <c r="P27" s="78">
        <v>45371</v>
      </c>
      <c r="Q27" s="70">
        <v>17326400</v>
      </c>
      <c r="R27" s="76">
        <v>45372</v>
      </c>
      <c r="S27" s="70">
        <v>17326400</v>
      </c>
      <c r="T27" s="67" t="s">
        <v>66</v>
      </c>
      <c r="U27" s="70">
        <v>57420478</v>
      </c>
      <c r="V27" s="70" t="s">
        <v>1311</v>
      </c>
      <c r="W27" s="76">
        <v>45372</v>
      </c>
      <c r="X27" s="76">
        <v>45372</v>
      </c>
      <c r="Y27" s="78" t="s">
        <v>74</v>
      </c>
      <c r="Z27" s="202">
        <v>45387</v>
      </c>
      <c r="AA27" s="71">
        <f t="shared" si="0"/>
        <v>15</v>
      </c>
      <c r="AB27" s="70">
        <v>0</v>
      </c>
      <c r="AC27" s="70">
        <v>0</v>
      </c>
      <c r="AD27" s="70">
        <v>0</v>
      </c>
      <c r="AE27" s="76" t="s">
        <v>74</v>
      </c>
      <c r="AF27" s="71">
        <f t="shared" si="1"/>
        <v>0</v>
      </c>
      <c r="AG27" s="70">
        <v>0</v>
      </c>
      <c r="AH27" s="70">
        <v>0</v>
      </c>
      <c r="AI27" s="76" t="s">
        <v>74</v>
      </c>
      <c r="AJ27" s="67">
        <v>0</v>
      </c>
      <c r="AK27" s="67" t="s">
        <v>74</v>
      </c>
      <c r="AL27" s="67" t="s">
        <v>74</v>
      </c>
      <c r="AM27" s="71">
        <f t="shared" si="2"/>
        <v>0</v>
      </c>
      <c r="AN27" s="71">
        <f>+K27+AC27-AH27</f>
        <v>17326400</v>
      </c>
      <c r="AO27" s="67" t="s">
        <v>66</v>
      </c>
      <c r="AP27" s="70">
        <v>17326400</v>
      </c>
      <c r="AQ27" s="67" t="s">
        <v>94</v>
      </c>
      <c r="AR27" s="70">
        <v>0</v>
      </c>
      <c r="AS27" s="80" t="s">
        <v>74</v>
      </c>
      <c r="AT27" s="81">
        <v>17326400</v>
      </c>
      <c r="AU27" s="82">
        <f t="shared" si="3"/>
        <v>0</v>
      </c>
      <c r="AV27" s="83">
        <f t="shared" si="4"/>
        <v>1</v>
      </c>
      <c r="AW27" s="80" t="s">
        <v>74</v>
      </c>
      <c r="AX27" s="67" t="s">
        <v>80</v>
      </c>
      <c r="AY27" s="84" t="s">
        <v>1403</v>
      </c>
      <c r="AZ27" s="68" t="s">
        <v>66</v>
      </c>
      <c r="BA27" s="88" t="s">
        <v>239</v>
      </c>
    </row>
    <row r="28" spans="2:53" x14ac:dyDescent="0.25">
      <c r="B28" s="67">
        <v>2024</v>
      </c>
      <c r="C28" s="68">
        <v>891780111</v>
      </c>
      <c r="D28" s="69" t="s">
        <v>64</v>
      </c>
      <c r="E28" s="70" t="s">
        <v>1402</v>
      </c>
      <c r="F28" s="70" t="s">
        <v>1401</v>
      </c>
      <c r="G28" s="67">
        <v>0</v>
      </c>
      <c r="H28" s="67" t="s">
        <v>72</v>
      </c>
      <c r="I28" s="69" t="s">
        <v>723</v>
      </c>
      <c r="J28" s="70" t="s">
        <v>1400</v>
      </c>
      <c r="K28" s="70">
        <v>18583040</v>
      </c>
      <c r="L28" s="67" t="s">
        <v>67</v>
      </c>
      <c r="M28" s="70" t="s">
        <v>1399</v>
      </c>
      <c r="N28" s="70">
        <v>900763287</v>
      </c>
      <c r="O28" s="70">
        <v>1383</v>
      </c>
      <c r="P28" s="78">
        <v>45461</v>
      </c>
      <c r="Q28" s="70">
        <v>18583040</v>
      </c>
      <c r="R28" s="76">
        <v>45469</v>
      </c>
      <c r="S28" s="70">
        <v>18583040</v>
      </c>
      <c r="T28" s="67" t="s">
        <v>66</v>
      </c>
      <c r="U28" s="70">
        <v>57420478</v>
      </c>
      <c r="V28" s="70" t="s">
        <v>1311</v>
      </c>
      <c r="W28" s="76">
        <v>45468</v>
      </c>
      <c r="X28" s="76">
        <v>45469</v>
      </c>
      <c r="Y28" s="78" t="s">
        <v>74</v>
      </c>
      <c r="Z28" s="202">
        <v>45477</v>
      </c>
      <c r="AA28" s="71">
        <f t="shared" si="0"/>
        <v>8</v>
      </c>
      <c r="AB28" s="70">
        <v>0</v>
      </c>
      <c r="AC28" s="70">
        <v>0</v>
      </c>
      <c r="AD28" s="70">
        <v>0</v>
      </c>
      <c r="AE28" s="76" t="s">
        <v>74</v>
      </c>
      <c r="AF28" s="71">
        <f t="shared" si="1"/>
        <v>0</v>
      </c>
      <c r="AG28" s="70">
        <v>0</v>
      </c>
      <c r="AH28" s="70">
        <v>0</v>
      </c>
      <c r="AI28" s="76" t="s">
        <v>74</v>
      </c>
      <c r="AJ28" s="67">
        <v>0</v>
      </c>
      <c r="AK28" s="67" t="s">
        <v>74</v>
      </c>
      <c r="AL28" s="67" t="s">
        <v>74</v>
      </c>
      <c r="AM28" s="71">
        <f t="shared" si="2"/>
        <v>0</v>
      </c>
      <c r="AN28" s="71">
        <f>+K28+AC28-AH28</f>
        <v>18583040</v>
      </c>
      <c r="AO28" s="67" t="s">
        <v>66</v>
      </c>
      <c r="AP28" s="70">
        <v>17326400</v>
      </c>
      <c r="AQ28" s="67" t="s">
        <v>94</v>
      </c>
      <c r="AR28" s="70">
        <v>0</v>
      </c>
      <c r="AS28" s="80" t="s">
        <v>74</v>
      </c>
      <c r="AT28" s="81">
        <v>18583040</v>
      </c>
      <c r="AU28" s="82">
        <f t="shared" si="3"/>
        <v>0</v>
      </c>
      <c r="AV28" s="83">
        <f t="shared" si="4"/>
        <v>1</v>
      </c>
      <c r="AW28" s="80" t="s">
        <v>74</v>
      </c>
      <c r="AX28" s="67" t="s">
        <v>80</v>
      </c>
      <c r="AY28" s="84" t="s">
        <v>1398</v>
      </c>
      <c r="AZ28" s="68" t="s">
        <v>66</v>
      </c>
      <c r="BA28" s="88" t="s">
        <v>239</v>
      </c>
    </row>
    <row r="29" spans="2:53" x14ac:dyDescent="0.25">
      <c r="B29" s="67">
        <v>2024</v>
      </c>
      <c r="C29" s="68">
        <v>891780111</v>
      </c>
      <c r="D29" s="69" t="s">
        <v>64</v>
      </c>
      <c r="E29" s="71" t="s">
        <v>1397</v>
      </c>
      <c r="F29" s="71" t="s">
        <v>1396</v>
      </c>
      <c r="G29" s="67">
        <v>0</v>
      </c>
      <c r="H29" s="67" t="s">
        <v>72</v>
      </c>
      <c r="I29" s="69" t="s">
        <v>65</v>
      </c>
      <c r="J29" s="184" t="s">
        <v>1395</v>
      </c>
      <c r="K29" s="203">
        <v>18500000</v>
      </c>
      <c r="L29" s="68" t="s">
        <v>67</v>
      </c>
      <c r="M29" s="71" t="s">
        <v>1394</v>
      </c>
      <c r="N29" s="71">
        <v>1083024578</v>
      </c>
      <c r="O29" s="71">
        <v>1500</v>
      </c>
      <c r="P29" s="202">
        <v>45475</v>
      </c>
      <c r="Q29" s="71">
        <v>92500000</v>
      </c>
      <c r="R29" s="76">
        <v>45477</v>
      </c>
      <c r="S29" s="203">
        <v>18500000</v>
      </c>
      <c r="T29" s="67" t="s">
        <v>66</v>
      </c>
      <c r="U29" s="71">
        <v>12550144</v>
      </c>
      <c r="V29" s="184" t="s">
        <v>1316</v>
      </c>
      <c r="W29" s="76">
        <v>45476</v>
      </c>
      <c r="X29" s="76">
        <v>45477</v>
      </c>
      <c r="Y29" s="78" t="s">
        <v>74</v>
      </c>
      <c r="Z29" s="202">
        <v>45626</v>
      </c>
      <c r="AA29" s="71">
        <f t="shared" si="0"/>
        <v>149</v>
      </c>
      <c r="AB29" s="70">
        <v>0</v>
      </c>
      <c r="AC29" s="70">
        <v>0</v>
      </c>
      <c r="AD29" s="70">
        <v>0</v>
      </c>
      <c r="AE29" s="76" t="s">
        <v>74</v>
      </c>
      <c r="AF29" s="71">
        <f t="shared" si="1"/>
        <v>0</v>
      </c>
      <c r="AG29" s="70">
        <v>0</v>
      </c>
      <c r="AH29" s="70">
        <v>0</v>
      </c>
      <c r="AI29" s="76" t="s">
        <v>74</v>
      </c>
      <c r="AJ29" s="67">
        <v>0</v>
      </c>
      <c r="AK29" s="67" t="s">
        <v>74</v>
      </c>
      <c r="AL29" s="67" t="s">
        <v>74</v>
      </c>
      <c r="AM29" s="71">
        <f t="shared" si="2"/>
        <v>0</v>
      </c>
      <c r="AN29" s="71">
        <f>+K29+AC29-AH29</f>
        <v>18500000</v>
      </c>
      <c r="AO29" s="67" t="s">
        <v>66</v>
      </c>
      <c r="AP29" s="70">
        <v>18500000</v>
      </c>
      <c r="AQ29" s="67" t="s">
        <v>94</v>
      </c>
      <c r="AR29" s="70">
        <v>0</v>
      </c>
      <c r="AS29" s="80" t="s">
        <v>74</v>
      </c>
      <c r="AT29" s="81">
        <v>14800000</v>
      </c>
      <c r="AU29" s="82">
        <f t="shared" si="3"/>
        <v>3700000</v>
      </c>
      <c r="AV29" s="83">
        <f t="shared" si="4"/>
        <v>0.8</v>
      </c>
      <c r="AW29" s="80" t="s">
        <v>74</v>
      </c>
      <c r="AX29" s="67" t="s">
        <v>95</v>
      </c>
      <c r="AY29" s="89" t="s">
        <v>1393</v>
      </c>
      <c r="AZ29" s="68" t="s">
        <v>66</v>
      </c>
      <c r="BA29" s="68" t="s">
        <v>66</v>
      </c>
    </row>
    <row r="30" spans="2:53" x14ac:dyDescent="0.25">
      <c r="B30" s="67">
        <v>2024</v>
      </c>
      <c r="C30" s="68">
        <v>891780111</v>
      </c>
      <c r="D30" s="69" t="s">
        <v>64</v>
      </c>
      <c r="E30" s="71" t="s">
        <v>1392</v>
      </c>
      <c r="F30" s="71" t="s">
        <v>1391</v>
      </c>
      <c r="G30" s="67">
        <v>0</v>
      </c>
      <c r="H30" s="67" t="s">
        <v>72</v>
      </c>
      <c r="I30" s="69" t="s">
        <v>65</v>
      </c>
      <c r="J30" s="184" t="s">
        <v>1390</v>
      </c>
      <c r="K30" s="203">
        <v>18500000</v>
      </c>
      <c r="L30" s="68" t="s">
        <v>67</v>
      </c>
      <c r="M30" s="71" t="s">
        <v>1389</v>
      </c>
      <c r="N30" s="71">
        <v>1083030283</v>
      </c>
      <c r="O30" s="71">
        <v>1500</v>
      </c>
      <c r="P30" s="202">
        <v>45475</v>
      </c>
      <c r="Q30" s="71">
        <v>92500000</v>
      </c>
      <c r="R30" s="76">
        <v>45477</v>
      </c>
      <c r="S30" s="203">
        <v>18500000</v>
      </c>
      <c r="T30" s="67" t="s">
        <v>66</v>
      </c>
      <c r="U30" s="71">
        <v>12550144</v>
      </c>
      <c r="V30" s="184" t="s">
        <v>1316</v>
      </c>
      <c r="W30" s="76">
        <v>45476</v>
      </c>
      <c r="X30" s="76">
        <v>45477</v>
      </c>
      <c r="Y30" s="78" t="s">
        <v>74</v>
      </c>
      <c r="Z30" s="202">
        <v>45626</v>
      </c>
      <c r="AA30" s="71">
        <f t="shared" si="0"/>
        <v>149</v>
      </c>
      <c r="AB30" s="70">
        <v>0</v>
      </c>
      <c r="AC30" s="70">
        <v>0</v>
      </c>
      <c r="AD30" s="70">
        <v>0</v>
      </c>
      <c r="AE30" s="76" t="s">
        <v>74</v>
      </c>
      <c r="AF30" s="71">
        <f t="shared" si="1"/>
        <v>0</v>
      </c>
      <c r="AG30" s="70">
        <v>0</v>
      </c>
      <c r="AH30" s="70">
        <v>0</v>
      </c>
      <c r="AI30" s="76" t="s">
        <v>74</v>
      </c>
      <c r="AJ30" s="67">
        <v>0</v>
      </c>
      <c r="AK30" s="67" t="s">
        <v>74</v>
      </c>
      <c r="AL30" s="67" t="s">
        <v>74</v>
      </c>
      <c r="AM30" s="71">
        <f t="shared" si="2"/>
        <v>0</v>
      </c>
      <c r="AN30" s="71">
        <f>+K30+AC30-AH30</f>
        <v>18500000</v>
      </c>
      <c r="AO30" s="67" t="s">
        <v>66</v>
      </c>
      <c r="AP30" s="70">
        <v>18500000</v>
      </c>
      <c r="AQ30" s="67" t="s">
        <v>94</v>
      </c>
      <c r="AR30" s="70">
        <v>0</v>
      </c>
      <c r="AS30" s="80" t="s">
        <v>74</v>
      </c>
      <c r="AT30" s="81">
        <v>14800000</v>
      </c>
      <c r="AU30" s="82">
        <f t="shared" si="3"/>
        <v>3700000</v>
      </c>
      <c r="AV30" s="83">
        <f t="shared" si="4"/>
        <v>0.8</v>
      </c>
      <c r="AW30" s="80" t="s">
        <v>74</v>
      </c>
      <c r="AX30" s="67" t="s">
        <v>95</v>
      </c>
      <c r="AY30" s="89" t="s">
        <v>1388</v>
      </c>
      <c r="AZ30" s="68" t="s">
        <v>66</v>
      </c>
      <c r="BA30" s="68" t="s">
        <v>66</v>
      </c>
    </row>
    <row r="31" spans="2:53" x14ac:dyDescent="0.25">
      <c r="B31" s="67">
        <v>2024</v>
      </c>
      <c r="C31" s="68">
        <v>891780111</v>
      </c>
      <c r="D31" s="69" t="s">
        <v>64</v>
      </c>
      <c r="E31" s="71" t="s">
        <v>1387</v>
      </c>
      <c r="F31" s="71" t="s">
        <v>1386</v>
      </c>
      <c r="G31" s="67">
        <v>0</v>
      </c>
      <c r="H31" s="67" t="s">
        <v>72</v>
      </c>
      <c r="I31" s="69" t="s">
        <v>65</v>
      </c>
      <c r="J31" s="184" t="s">
        <v>1385</v>
      </c>
      <c r="K31" s="203">
        <v>18500000</v>
      </c>
      <c r="L31" s="68" t="s">
        <v>67</v>
      </c>
      <c r="M31" s="71" t="s">
        <v>1384</v>
      </c>
      <c r="N31" s="71">
        <v>1079933607</v>
      </c>
      <c r="O31" s="71">
        <v>1500</v>
      </c>
      <c r="P31" s="202">
        <v>45306</v>
      </c>
      <c r="Q31" s="71">
        <v>92500000</v>
      </c>
      <c r="R31" s="76">
        <v>45478</v>
      </c>
      <c r="S31" s="203">
        <v>18500000</v>
      </c>
      <c r="T31" s="67" t="s">
        <v>66</v>
      </c>
      <c r="U31" s="71">
        <v>12550144</v>
      </c>
      <c r="V31" s="184" t="s">
        <v>1316</v>
      </c>
      <c r="W31" s="76">
        <v>45478</v>
      </c>
      <c r="X31" s="76">
        <v>45478</v>
      </c>
      <c r="Y31" s="78" t="s">
        <v>74</v>
      </c>
      <c r="Z31" s="202">
        <v>45626</v>
      </c>
      <c r="AA31" s="71">
        <f t="shared" si="0"/>
        <v>148</v>
      </c>
      <c r="AB31" s="70">
        <v>0</v>
      </c>
      <c r="AC31" s="70">
        <v>0</v>
      </c>
      <c r="AD31" s="70">
        <v>0</v>
      </c>
      <c r="AE31" s="76" t="s">
        <v>74</v>
      </c>
      <c r="AF31" s="71">
        <f t="shared" si="1"/>
        <v>0</v>
      </c>
      <c r="AG31" s="70">
        <v>0</v>
      </c>
      <c r="AH31" s="70">
        <v>0</v>
      </c>
      <c r="AI31" s="76" t="s">
        <v>74</v>
      </c>
      <c r="AJ31" s="67">
        <v>0</v>
      </c>
      <c r="AK31" s="67" t="s">
        <v>74</v>
      </c>
      <c r="AL31" s="67" t="s">
        <v>74</v>
      </c>
      <c r="AM31" s="71">
        <f t="shared" si="2"/>
        <v>0</v>
      </c>
      <c r="AN31" s="71">
        <f>+K31+AC31-AH31</f>
        <v>18500000</v>
      </c>
      <c r="AO31" s="67" t="s">
        <v>66</v>
      </c>
      <c r="AP31" s="70">
        <v>18500000</v>
      </c>
      <c r="AQ31" s="67" t="s">
        <v>94</v>
      </c>
      <c r="AR31" s="70">
        <v>0</v>
      </c>
      <c r="AS31" s="80" t="s">
        <v>74</v>
      </c>
      <c r="AT31" s="81">
        <v>11100000</v>
      </c>
      <c r="AU31" s="82">
        <f t="shared" si="3"/>
        <v>7400000</v>
      </c>
      <c r="AV31" s="83">
        <f t="shared" si="4"/>
        <v>0.6</v>
      </c>
      <c r="AW31" s="80" t="s">
        <v>74</v>
      </c>
      <c r="AX31" s="67" t="s">
        <v>95</v>
      </c>
      <c r="AY31" s="89" t="s">
        <v>1383</v>
      </c>
      <c r="AZ31" s="68" t="s">
        <v>66</v>
      </c>
      <c r="BA31" s="68" t="s">
        <v>66</v>
      </c>
    </row>
    <row r="32" spans="2:53" x14ac:dyDescent="0.25">
      <c r="B32" s="67">
        <v>2024</v>
      </c>
      <c r="C32" s="68">
        <v>891780111</v>
      </c>
      <c r="D32" s="69" t="s">
        <v>64</v>
      </c>
      <c r="E32" s="71" t="s">
        <v>1382</v>
      </c>
      <c r="F32" s="71" t="s">
        <v>1381</v>
      </c>
      <c r="G32" s="67">
        <v>0</v>
      </c>
      <c r="H32" s="67" t="s">
        <v>72</v>
      </c>
      <c r="I32" s="69" t="s">
        <v>65</v>
      </c>
      <c r="J32" s="184" t="s">
        <v>1328</v>
      </c>
      <c r="K32" s="203">
        <v>18500000</v>
      </c>
      <c r="L32" s="68" t="s">
        <v>67</v>
      </c>
      <c r="M32" s="71" t="s">
        <v>1380</v>
      </c>
      <c r="N32" s="71">
        <v>1082977003</v>
      </c>
      <c r="O32" s="71">
        <v>1500</v>
      </c>
      <c r="P32" s="202">
        <v>45306</v>
      </c>
      <c r="Q32" s="71">
        <v>92500000</v>
      </c>
      <c r="R32" s="76">
        <v>45481</v>
      </c>
      <c r="S32" s="203">
        <v>18500000</v>
      </c>
      <c r="T32" s="67" t="s">
        <v>66</v>
      </c>
      <c r="U32" s="71">
        <v>12550144</v>
      </c>
      <c r="V32" s="184" t="s">
        <v>1316</v>
      </c>
      <c r="W32" s="76">
        <v>45481</v>
      </c>
      <c r="X32" s="76">
        <v>45481</v>
      </c>
      <c r="Y32" s="78" t="s">
        <v>74</v>
      </c>
      <c r="Z32" s="202">
        <v>45626</v>
      </c>
      <c r="AA32" s="71">
        <f t="shared" si="0"/>
        <v>145</v>
      </c>
      <c r="AB32" s="70">
        <v>0</v>
      </c>
      <c r="AC32" s="70">
        <v>0</v>
      </c>
      <c r="AD32" s="70">
        <v>0</v>
      </c>
      <c r="AE32" s="76" t="s">
        <v>74</v>
      </c>
      <c r="AF32" s="71">
        <f t="shared" si="1"/>
        <v>0</v>
      </c>
      <c r="AG32" s="70">
        <v>1</v>
      </c>
      <c r="AH32" s="70">
        <v>14800000</v>
      </c>
      <c r="AI32" s="76">
        <v>45499</v>
      </c>
      <c r="AJ32" s="67">
        <v>0</v>
      </c>
      <c r="AK32" s="67" t="s">
        <v>74</v>
      </c>
      <c r="AL32" s="67" t="s">
        <v>74</v>
      </c>
      <c r="AM32" s="71">
        <f t="shared" si="2"/>
        <v>0</v>
      </c>
      <c r="AN32" s="71">
        <f>+K32+AC32-AH32</f>
        <v>3700000</v>
      </c>
      <c r="AO32" s="67" t="s">
        <v>66</v>
      </c>
      <c r="AP32" s="70">
        <v>18500000</v>
      </c>
      <c r="AQ32" s="67" t="s">
        <v>94</v>
      </c>
      <c r="AR32" s="70">
        <v>0</v>
      </c>
      <c r="AS32" s="80" t="s">
        <v>74</v>
      </c>
      <c r="AT32" s="81">
        <v>3700000</v>
      </c>
      <c r="AU32" s="82">
        <f t="shared" si="3"/>
        <v>0</v>
      </c>
      <c r="AV32" s="83">
        <f t="shared" si="4"/>
        <v>1</v>
      </c>
      <c r="AW32" s="80" t="s">
        <v>74</v>
      </c>
      <c r="AX32" s="67" t="s">
        <v>95</v>
      </c>
      <c r="AY32" s="89" t="s">
        <v>1379</v>
      </c>
      <c r="AZ32" s="68" t="s">
        <v>66</v>
      </c>
      <c r="BA32" s="68" t="s">
        <v>66</v>
      </c>
    </row>
    <row r="33" spans="2:53" x14ac:dyDescent="0.25">
      <c r="B33" s="67">
        <v>2024</v>
      </c>
      <c r="C33" s="68">
        <v>891780111</v>
      </c>
      <c r="D33" s="69" t="s">
        <v>64</v>
      </c>
      <c r="E33" s="71" t="s">
        <v>1378</v>
      </c>
      <c r="F33" s="71" t="s">
        <v>1377</v>
      </c>
      <c r="G33" s="67">
        <v>0</v>
      </c>
      <c r="H33" s="67" t="s">
        <v>72</v>
      </c>
      <c r="I33" s="69" t="s">
        <v>65</v>
      </c>
      <c r="J33" s="184" t="s">
        <v>1376</v>
      </c>
      <c r="K33" s="203">
        <v>14850000</v>
      </c>
      <c r="L33" s="68" t="s">
        <v>67</v>
      </c>
      <c r="M33" s="71" t="s">
        <v>1375</v>
      </c>
      <c r="N33" s="71">
        <v>1083468618</v>
      </c>
      <c r="O33" s="71">
        <v>1557</v>
      </c>
      <c r="P33" s="202">
        <v>45483</v>
      </c>
      <c r="Q33" s="71">
        <v>14850000</v>
      </c>
      <c r="R33" s="76">
        <v>45489</v>
      </c>
      <c r="S33" s="203">
        <v>14850000</v>
      </c>
      <c r="T33" s="67" t="s">
        <v>66</v>
      </c>
      <c r="U33" s="71">
        <v>12550144</v>
      </c>
      <c r="V33" s="184" t="s">
        <v>1316</v>
      </c>
      <c r="W33" s="76">
        <v>45484</v>
      </c>
      <c r="X33" s="76">
        <v>45489</v>
      </c>
      <c r="Y33" s="78" t="s">
        <v>74</v>
      </c>
      <c r="Z33" s="202">
        <v>45639</v>
      </c>
      <c r="AA33" s="71">
        <f t="shared" si="0"/>
        <v>150</v>
      </c>
      <c r="AB33" s="70">
        <v>0</v>
      </c>
      <c r="AC33" s="70">
        <v>0</v>
      </c>
      <c r="AD33" s="70">
        <v>0</v>
      </c>
      <c r="AE33" s="76" t="s">
        <v>74</v>
      </c>
      <c r="AF33" s="71">
        <f t="shared" si="1"/>
        <v>0</v>
      </c>
      <c r="AG33" s="70">
        <v>0</v>
      </c>
      <c r="AH33" s="70">
        <v>0</v>
      </c>
      <c r="AI33" s="76" t="s">
        <v>74</v>
      </c>
      <c r="AJ33" s="67">
        <v>0</v>
      </c>
      <c r="AK33" s="67" t="s">
        <v>74</v>
      </c>
      <c r="AL33" s="67" t="s">
        <v>74</v>
      </c>
      <c r="AM33" s="71">
        <f t="shared" si="2"/>
        <v>0</v>
      </c>
      <c r="AN33" s="71">
        <f>+K33+AC33-AH33</f>
        <v>14850000</v>
      </c>
      <c r="AO33" s="67" t="s">
        <v>66</v>
      </c>
      <c r="AP33" s="70">
        <v>14850000</v>
      </c>
      <c r="AQ33" s="67" t="s">
        <v>94</v>
      </c>
      <c r="AR33" s="70">
        <v>0</v>
      </c>
      <c r="AS33" s="80" t="s">
        <v>74</v>
      </c>
      <c r="AT33" s="81">
        <v>8100000</v>
      </c>
      <c r="AU33" s="82">
        <f t="shared" si="3"/>
        <v>6750000</v>
      </c>
      <c r="AV33" s="83">
        <f t="shared" si="4"/>
        <v>0.54545454545454541</v>
      </c>
      <c r="AW33" s="80" t="s">
        <v>74</v>
      </c>
      <c r="AX33" s="67" t="s">
        <v>95</v>
      </c>
      <c r="AY33" s="89" t="s">
        <v>1374</v>
      </c>
      <c r="AZ33" s="68" t="s">
        <v>66</v>
      </c>
      <c r="BA33" s="68" t="s">
        <v>66</v>
      </c>
    </row>
    <row r="34" spans="2:53" x14ac:dyDescent="0.25">
      <c r="B34" s="67">
        <v>2024</v>
      </c>
      <c r="C34" s="68">
        <v>891780111</v>
      </c>
      <c r="D34" s="69" t="s">
        <v>64</v>
      </c>
      <c r="E34" s="71" t="s">
        <v>1373</v>
      </c>
      <c r="F34" s="71" t="s">
        <v>1372</v>
      </c>
      <c r="G34" s="67">
        <v>0</v>
      </c>
      <c r="H34" s="67" t="s">
        <v>72</v>
      </c>
      <c r="I34" s="69" t="s">
        <v>65</v>
      </c>
      <c r="J34" s="184" t="s">
        <v>1371</v>
      </c>
      <c r="K34" s="203">
        <v>22352000</v>
      </c>
      <c r="L34" s="68" t="s">
        <v>67</v>
      </c>
      <c r="M34" s="71" t="s">
        <v>1370</v>
      </c>
      <c r="N34" s="71">
        <v>1082988307</v>
      </c>
      <c r="O34" s="71">
        <v>1556</v>
      </c>
      <c r="P34" s="202">
        <v>45483</v>
      </c>
      <c r="Q34" s="71">
        <v>22352000</v>
      </c>
      <c r="R34" s="76">
        <v>45489</v>
      </c>
      <c r="S34" s="203">
        <v>22352000</v>
      </c>
      <c r="T34" s="67" t="s">
        <v>66</v>
      </c>
      <c r="U34" s="71">
        <v>85472735</v>
      </c>
      <c r="V34" s="184" t="s">
        <v>1348</v>
      </c>
      <c r="W34" s="76">
        <v>45484</v>
      </c>
      <c r="X34" s="76">
        <v>45489</v>
      </c>
      <c r="Y34" s="78" t="s">
        <v>74</v>
      </c>
      <c r="Z34" s="202">
        <v>45639</v>
      </c>
      <c r="AA34" s="71">
        <f t="shared" si="0"/>
        <v>150</v>
      </c>
      <c r="AB34" s="70">
        <v>0</v>
      </c>
      <c r="AC34" s="70">
        <v>0</v>
      </c>
      <c r="AD34" s="70">
        <v>0</v>
      </c>
      <c r="AE34" s="76" t="s">
        <v>74</v>
      </c>
      <c r="AF34" s="71">
        <f t="shared" si="1"/>
        <v>0</v>
      </c>
      <c r="AG34" s="70">
        <v>0</v>
      </c>
      <c r="AH34" s="70">
        <v>0</v>
      </c>
      <c r="AI34" s="76" t="s">
        <v>74</v>
      </c>
      <c r="AJ34" s="67">
        <v>0</v>
      </c>
      <c r="AK34" s="67" t="s">
        <v>74</v>
      </c>
      <c r="AL34" s="67" t="s">
        <v>74</v>
      </c>
      <c r="AM34" s="71">
        <f t="shared" si="2"/>
        <v>0</v>
      </c>
      <c r="AN34" s="71">
        <f>+K34+AC34-AH34</f>
        <v>22352000</v>
      </c>
      <c r="AO34" s="67" t="s">
        <v>66</v>
      </c>
      <c r="AP34" s="70">
        <v>22352000</v>
      </c>
      <c r="AQ34" s="67" t="s">
        <v>94</v>
      </c>
      <c r="AR34" s="70">
        <v>0</v>
      </c>
      <c r="AS34" s="80" t="s">
        <v>74</v>
      </c>
      <c r="AT34" s="81">
        <v>16254000</v>
      </c>
      <c r="AU34" s="82">
        <f t="shared" si="3"/>
        <v>6098000</v>
      </c>
      <c r="AV34" s="83">
        <f t="shared" si="4"/>
        <v>0.7271832498210451</v>
      </c>
      <c r="AW34" s="80" t="s">
        <v>74</v>
      </c>
      <c r="AX34" s="67" t="s">
        <v>95</v>
      </c>
      <c r="AY34" s="89" t="s">
        <v>1369</v>
      </c>
      <c r="AZ34" s="68" t="s">
        <v>66</v>
      </c>
      <c r="BA34" s="68" t="s">
        <v>66</v>
      </c>
    </row>
    <row r="35" spans="2:53" x14ac:dyDescent="0.25">
      <c r="B35" s="67">
        <v>2024</v>
      </c>
      <c r="C35" s="68">
        <v>891780111</v>
      </c>
      <c r="D35" s="69" t="s">
        <v>64</v>
      </c>
      <c r="E35" s="71" t="s">
        <v>1368</v>
      </c>
      <c r="F35" s="71" t="s">
        <v>1367</v>
      </c>
      <c r="G35" s="67">
        <v>0</v>
      </c>
      <c r="H35" s="67" t="s">
        <v>72</v>
      </c>
      <c r="I35" s="69" t="s">
        <v>65</v>
      </c>
      <c r="J35" s="184" t="s">
        <v>1366</v>
      </c>
      <c r="K35" s="203">
        <v>21230000</v>
      </c>
      <c r="L35" s="68" t="s">
        <v>67</v>
      </c>
      <c r="M35" s="71" t="s">
        <v>1365</v>
      </c>
      <c r="N35" s="71">
        <v>1083433806</v>
      </c>
      <c r="O35" s="71">
        <v>1547</v>
      </c>
      <c r="P35" s="202">
        <v>45483</v>
      </c>
      <c r="Q35" s="71">
        <v>21230000</v>
      </c>
      <c r="R35" s="76">
        <v>45489</v>
      </c>
      <c r="S35" s="203">
        <v>21230000</v>
      </c>
      <c r="T35" s="67" t="s">
        <v>66</v>
      </c>
      <c r="U35" s="71">
        <v>12550144</v>
      </c>
      <c r="V35" s="184" t="s">
        <v>1316</v>
      </c>
      <c r="W35" s="76">
        <v>45484</v>
      </c>
      <c r="X35" s="76">
        <v>45489</v>
      </c>
      <c r="Y35" s="78" t="s">
        <v>74</v>
      </c>
      <c r="Z35" s="202">
        <v>45639</v>
      </c>
      <c r="AA35" s="71">
        <f t="shared" si="0"/>
        <v>150</v>
      </c>
      <c r="AB35" s="70">
        <v>0</v>
      </c>
      <c r="AC35" s="70">
        <v>0</v>
      </c>
      <c r="AD35" s="70">
        <v>1</v>
      </c>
      <c r="AE35" s="76" t="s">
        <v>74</v>
      </c>
      <c r="AF35" s="71">
        <f t="shared" si="1"/>
        <v>0</v>
      </c>
      <c r="AG35" s="70">
        <v>0</v>
      </c>
      <c r="AH35" s="70">
        <v>0</v>
      </c>
      <c r="AI35" s="76" t="s">
        <v>74</v>
      </c>
      <c r="AJ35" s="67">
        <v>0</v>
      </c>
      <c r="AK35" s="67" t="s">
        <v>74</v>
      </c>
      <c r="AL35" s="67" t="s">
        <v>74</v>
      </c>
      <c r="AM35" s="71">
        <f t="shared" si="2"/>
        <v>0</v>
      </c>
      <c r="AN35" s="71">
        <f>+K35+AC35-AH35</f>
        <v>21230000</v>
      </c>
      <c r="AO35" s="67" t="s">
        <v>66</v>
      </c>
      <c r="AP35" s="70">
        <v>21230000</v>
      </c>
      <c r="AQ35" s="67" t="s">
        <v>94</v>
      </c>
      <c r="AR35" s="70">
        <v>0</v>
      </c>
      <c r="AS35" s="80" t="s">
        <v>74</v>
      </c>
      <c r="AT35" s="81">
        <v>11580000</v>
      </c>
      <c r="AU35" s="82">
        <f t="shared" si="3"/>
        <v>9650000</v>
      </c>
      <c r="AV35" s="83">
        <f t="shared" si="4"/>
        <v>0.54545454545454541</v>
      </c>
      <c r="AW35" s="80" t="s">
        <v>74</v>
      </c>
      <c r="AX35" s="67" t="s">
        <v>95</v>
      </c>
      <c r="AY35" s="89" t="s">
        <v>1364</v>
      </c>
      <c r="AZ35" s="68" t="s">
        <v>66</v>
      </c>
      <c r="BA35" s="68" t="s">
        <v>66</v>
      </c>
    </row>
    <row r="36" spans="2:53" x14ac:dyDescent="0.25">
      <c r="B36" s="67">
        <v>2024</v>
      </c>
      <c r="C36" s="68">
        <v>891780111</v>
      </c>
      <c r="D36" s="69" t="s">
        <v>64</v>
      </c>
      <c r="E36" s="71" t="s">
        <v>1363</v>
      </c>
      <c r="F36" s="71" t="s">
        <v>1362</v>
      </c>
      <c r="G36" s="67">
        <v>0</v>
      </c>
      <c r="H36" s="67" t="s">
        <v>72</v>
      </c>
      <c r="I36" s="69" t="s">
        <v>65</v>
      </c>
      <c r="J36" s="184" t="s">
        <v>1361</v>
      </c>
      <c r="K36" s="203">
        <v>22000000</v>
      </c>
      <c r="L36" s="68" t="s">
        <v>67</v>
      </c>
      <c r="M36" s="71" t="s">
        <v>1360</v>
      </c>
      <c r="N36" s="71">
        <v>1082944854</v>
      </c>
      <c r="O36" s="71">
        <v>1555</v>
      </c>
      <c r="P36" s="202">
        <v>45483</v>
      </c>
      <c r="Q36" s="71">
        <v>22000000</v>
      </c>
      <c r="R36" s="76">
        <v>45489</v>
      </c>
      <c r="S36" s="203">
        <v>22000000</v>
      </c>
      <c r="T36" s="67" t="s">
        <v>66</v>
      </c>
      <c r="U36" s="71">
        <v>85472735</v>
      </c>
      <c r="V36" s="184" t="s">
        <v>1348</v>
      </c>
      <c r="W36" s="76">
        <v>45484</v>
      </c>
      <c r="X36" s="76">
        <v>45489</v>
      </c>
      <c r="Y36" s="78" t="s">
        <v>74</v>
      </c>
      <c r="Z36" s="202">
        <v>45639</v>
      </c>
      <c r="AA36" s="71">
        <f t="shared" si="0"/>
        <v>150</v>
      </c>
      <c r="AB36" s="70">
        <v>0</v>
      </c>
      <c r="AC36" s="70">
        <v>0</v>
      </c>
      <c r="AD36" s="70">
        <v>0</v>
      </c>
      <c r="AE36" s="76" t="s">
        <v>74</v>
      </c>
      <c r="AF36" s="71">
        <f t="shared" si="1"/>
        <v>0</v>
      </c>
      <c r="AG36" s="70">
        <v>0</v>
      </c>
      <c r="AH36" s="70">
        <v>0</v>
      </c>
      <c r="AI36" s="76" t="s">
        <v>74</v>
      </c>
      <c r="AJ36" s="67">
        <v>0</v>
      </c>
      <c r="AK36" s="67" t="s">
        <v>74</v>
      </c>
      <c r="AL36" s="67" t="s">
        <v>74</v>
      </c>
      <c r="AM36" s="71">
        <f t="shared" si="2"/>
        <v>0</v>
      </c>
      <c r="AN36" s="71">
        <f>+K36+AC36-AH36</f>
        <v>22000000</v>
      </c>
      <c r="AO36" s="67" t="s">
        <v>66</v>
      </c>
      <c r="AP36" s="70">
        <v>22000000</v>
      </c>
      <c r="AQ36" s="67" t="s">
        <v>94</v>
      </c>
      <c r="AR36" s="70">
        <v>0</v>
      </c>
      <c r="AS36" s="80" t="s">
        <v>74</v>
      </c>
      <c r="AT36" s="81">
        <v>16000000</v>
      </c>
      <c r="AU36" s="82">
        <f t="shared" si="3"/>
        <v>6000000</v>
      </c>
      <c r="AV36" s="83">
        <f t="shared" si="4"/>
        <v>0.72727272727272729</v>
      </c>
      <c r="AW36" s="80" t="s">
        <v>74</v>
      </c>
      <c r="AX36" s="67" t="s">
        <v>95</v>
      </c>
      <c r="AY36" s="89" t="s">
        <v>1359</v>
      </c>
      <c r="AZ36" s="68" t="s">
        <v>66</v>
      </c>
      <c r="BA36" s="68" t="s">
        <v>66</v>
      </c>
    </row>
    <row r="37" spans="2:53" x14ac:dyDescent="0.25">
      <c r="B37" s="67">
        <v>2024</v>
      </c>
      <c r="C37" s="68">
        <v>891780111</v>
      </c>
      <c r="D37" s="69" t="s">
        <v>64</v>
      </c>
      <c r="E37" s="71" t="s">
        <v>1358</v>
      </c>
      <c r="F37" s="71" t="s">
        <v>1357</v>
      </c>
      <c r="G37" s="67">
        <v>0</v>
      </c>
      <c r="H37" s="67" t="s">
        <v>72</v>
      </c>
      <c r="I37" s="69" t="s">
        <v>65</v>
      </c>
      <c r="J37" s="184" t="s">
        <v>1356</v>
      </c>
      <c r="K37" s="203">
        <v>22000000</v>
      </c>
      <c r="L37" s="68" t="s">
        <v>67</v>
      </c>
      <c r="M37" s="71" t="s">
        <v>1355</v>
      </c>
      <c r="N37" s="71">
        <v>1082997207</v>
      </c>
      <c r="O37" s="71">
        <v>1558</v>
      </c>
      <c r="P37" s="202">
        <v>45483</v>
      </c>
      <c r="Q37" s="71">
        <v>22000000</v>
      </c>
      <c r="R37" s="76">
        <v>45489</v>
      </c>
      <c r="S37" s="203">
        <v>22000000</v>
      </c>
      <c r="T37" s="67" t="s">
        <v>66</v>
      </c>
      <c r="U37" s="71">
        <v>1083044087</v>
      </c>
      <c r="V37" s="184" t="s">
        <v>1354</v>
      </c>
      <c r="W37" s="76">
        <v>45484</v>
      </c>
      <c r="X37" s="76">
        <v>45489</v>
      </c>
      <c r="Y37" s="78" t="s">
        <v>74</v>
      </c>
      <c r="Z37" s="202">
        <v>45639</v>
      </c>
      <c r="AA37" s="71">
        <f t="shared" si="0"/>
        <v>150</v>
      </c>
      <c r="AB37" s="70">
        <v>0</v>
      </c>
      <c r="AC37" s="70">
        <v>0</v>
      </c>
      <c r="AD37" s="70">
        <v>0</v>
      </c>
      <c r="AE37" s="76" t="s">
        <v>74</v>
      </c>
      <c r="AF37" s="71">
        <f t="shared" si="1"/>
        <v>0</v>
      </c>
      <c r="AG37" s="70">
        <v>0</v>
      </c>
      <c r="AH37" s="70">
        <v>0</v>
      </c>
      <c r="AI37" s="76" t="s">
        <v>74</v>
      </c>
      <c r="AJ37" s="67">
        <v>0</v>
      </c>
      <c r="AK37" s="67" t="s">
        <v>74</v>
      </c>
      <c r="AL37" s="67" t="s">
        <v>74</v>
      </c>
      <c r="AM37" s="71">
        <f t="shared" si="2"/>
        <v>0</v>
      </c>
      <c r="AN37" s="71">
        <f>+K37+AC37-AH37</f>
        <v>22000000</v>
      </c>
      <c r="AO37" s="67" t="s">
        <v>66</v>
      </c>
      <c r="AP37" s="70">
        <v>22000000</v>
      </c>
      <c r="AQ37" s="67" t="s">
        <v>94</v>
      </c>
      <c r="AR37" s="70">
        <v>0</v>
      </c>
      <c r="AS37" s="80" t="s">
        <v>74</v>
      </c>
      <c r="AT37" s="81">
        <v>16000000</v>
      </c>
      <c r="AU37" s="82">
        <f t="shared" si="3"/>
        <v>6000000</v>
      </c>
      <c r="AV37" s="83">
        <f t="shared" si="4"/>
        <v>0.72727272727272729</v>
      </c>
      <c r="AW37" s="80" t="s">
        <v>74</v>
      </c>
      <c r="AX37" s="67" t="s">
        <v>95</v>
      </c>
      <c r="AY37" s="89" t="s">
        <v>1353</v>
      </c>
      <c r="AZ37" s="68" t="s">
        <v>66</v>
      </c>
      <c r="BA37" s="68" t="s">
        <v>66</v>
      </c>
    </row>
    <row r="38" spans="2:53" x14ac:dyDescent="0.25">
      <c r="B38" s="67">
        <v>2024</v>
      </c>
      <c r="C38" s="68">
        <v>891780111</v>
      </c>
      <c r="D38" s="69" t="s">
        <v>64</v>
      </c>
      <c r="E38" s="71" t="s">
        <v>1352</v>
      </c>
      <c r="F38" s="71" t="s">
        <v>1351</v>
      </c>
      <c r="G38" s="67">
        <v>0</v>
      </c>
      <c r="H38" s="67" t="s">
        <v>72</v>
      </c>
      <c r="I38" s="69" t="s">
        <v>65</v>
      </c>
      <c r="J38" s="184" t="s">
        <v>1350</v>
      </c>
      <c r="K38" s="203">
        <v>13750000</v>
      </c>
      <c r="L38" s="68" t="s">
        <v>67</v>
      </c>
      <c r="M38" s="71" t="s">
        <v>1349</v>
      </c>
      <c r="N38" s="71">
        <v>1124059331</v>
      </c>
      <c r="O38" s="70">
        <v>257</v>
      </c>
      <c r="P38" s="78">
        <v>45327</v>
      </c>
      <c r="Q38" s="70">
        <v>26920000</v>
      </c>
      <c r="R38" s="76">
        <v>45489</v>
      </c>
      <c r="S38" s="203">
        <v>13750000</v>
      </c>
      <c r="T38" s="67" t="s">
        <v>66</v>
      </c>
      <c r="U38" s="71">
        <v>85472735</v>
      </c>
      <c r="V38" s="184" t="s">
        <v>1348</v>
      </c>
      <c r="W38" s="76">
        <v>45484</v>
      </c>
      <c r="X38" s="76">
        <v>45489</v>
      </c>
      <c r="Y38" s="78" t="s">
        <v>74</v>
      </c>
      <c r="Z38" s="202">
        <v>45639</v>
      </c>
      <c r="AA38" s="71">
        <f t="shared" si="0"/>
        <v>150</v>
      </c>
      <c r="AB38" s="70">
        <v>0</v>
      </c>
      <c r="AC38" s="70">
        <v>0</v>
      </c>
      <c r="AD38" s="70">
        <v>0</v>
      </c>
      <c r="AE38" s="76" t="s">
        <v>74</v>
      </c>
      <c r="AF38" s="71">
        <f t="shared" si="1"/>
        <v>0</v>
      </c>
      <c r="AG38" s="70">
        <v>0</v>
      </c>
      <c r="AH38" s="70">
        <v>0</v>
      </c>
      <c r="AI38" s="76" t="s">
        <v>74</v>
      </c>
      <c r="AJ38" s="67">
        <v>0</v>
      </c>
      <c r="AK38" s="67" t="s">
        <v>74</v>
      </c>
      <c r="AL38" s="67" t="s">
        <v>74</v>
      </c>
      <c r="AM38" s="71">
        <f t="shared" si="2"/>
        <v>0</v>
      </c>
      <c r="AN38" s="71">
        <f>+K38+AC38-AH38</f>
        <v>13750000</v>
      </c>
      <c r="AO38" s="67" t="s">
        <v>66</v>
      </c>
      <c r="AP38" s="70">
        <v>13750000</v>
      </c>
      <c r="AQ38" s="67" t="s">
        <v>94</v>
      </c>
      <c r="AR38" s="70">
        <v>0</v>
      </c>
      <c r="AS38" s="80" t="s">
        <v>74</v>
      </c>
      <c r="AT38" s="81">
        <v>7500000</v>
      </c>
      <c r="AU38" s="82">
        <f t="shared" si="3"/>
        <v>6250000</v>
      </c>
      <c r="AV38" s="83">
        <f t="shared" si="4"/>
        <v>0.54545454545454541</v>
      </c>
      <c r="AW38" s="80" t="s">
        <v>74</v>
      </c>
      <c r="AX38" s="67" t="s">
        <v>95</v>
      </c>
      <c r="AY38" s="89" t="s">
        <v>1347</v>
      </c>
      <c r="AZ38" s="68" t="s">
        <v>66</v>
      </c>
      <c r="BA38" s="68" t="s">
        <v>66</v>
      </c>
    </row>
    <row r="39" spans="2:53" x14ac:dyDescent="0.25">
      <c r="B39" s="67">
        <v>2024</v>
      </c>
      <c r="C39" s="68">
        <v>891780111</v>
      </c>
      <c r="D39" s="69" t="s">
        <v>64</v>
      </c>
      <c r="E39" s="71" t="s">
        <v>1346</v>
      </c>
      <c r="F39" s="70" t="s">
        <v>1345</v>
      </c>
      <c r="G39" s="67">
        <v>0</v>
      </c>
      <c r="H39" s="67" t="s">
        <v>72</v>
      </c>
      <c r="I39" s="69" t="s">
        <v>65</v>
      </c>
      <c r="J39" s="70" t="s">
        <v>1344</v>
      </c>
      <c r="K39" s="203">
        <v>13750000</v>
      </c>
      <c r="L39" s="68" t="s">
        <v>67</v>
      </c>
      <c r="M39" s="70" t="s">
        <v>1343</v>
      </c>
      <c r="N39" s="70">
        <v>39046134</v>
      </c>
      <c r="O39" s="70">
        <v>1548</v>
      </c>
      <c r="P39" s="78">
        <v>45308</v>
      </c>
      <c r="Q39" s="71">
        <v>13750000</v>
      </c>
      <c r="R39" s="76">
        <v>45489</v>
      </c>
      <c r="S39" s="203">
        <v>19250000</v>
      </c>
      <c r="T39" s="67" t="s">
        <v>66</v>
      </c>
      <c r="U39" s="71">
        <v>12550144</v>
      </c>
      <c r="V39" s="184" t="s">
        <v>1316</v>
      </c>
      <c r="W39" s="76">
        <v>45484</v>
      </c>
      <c r="X39" s="76">
        <v>45489</v>
      </c>
      <c r="Y39" s="78" t="s">
        <v>74</v>
      </c>
      <c r="Z39" s="202">
        <v>45639</v>
      </c>
      <c r="AA39" s="71">
        <f t="shared" si="0"/>
        <v>150</v>
      </c>
      <c r="AB39" s="70">
        <v>0</v>
      </c>
      <c r="AC39" s="70">
        <v>0</v>
      </c>
      <c r="AD39" s="70">
        <v>0</v>
      </c>
      <c r="AE39" s="76" t="s">
        <v>74</v>
      </c>
      <c r="AF39" s="71">
        <f t="shared" si="1"/>
        <v>0</v>
      </c>
      <c r="AG39" s="70">
        <v>0</v>
      </c>
      <c r="AH39" s="70">
        <v>0</v>
      </c>
      <c r="AI39" s="76" t="s">
        <v>74</v>
      </c>
      <c r="AJ39" s="67">
        <v>0</v>
      </c>
      <c r="AK39" s="67" t="s">
        <v>74</v>
      </c>
      <c r="AL39" s="67" t="s">
        <v>74</v>
      </c>
      <c r="AM39" s="71">
        <f t="shared" si="2"/>
        <v>0</v>
      </c>
      <c r="AN39" s="71">
        <f>+K39+AC39-AH39</f>
        <v>13750000</v>
      </c>
      <c r="AO39" s="67" t="s">
        <v>66</v>
      </c>
      <c r="AP39" s="70">
        <v>13750000</v>
      </c>
      <c r="AQ39" s="67" t="s">
        <v>94</v>
      </c>
      <c r="AR39" s="70">
        <v>0</v>
      </c>
      <c r="AS39" s="80" t="s">
        <v>74</v>
      </c>
      <c r="AT39" s="81">
        <v>8750000</v>
      </c>
      <c r="AU39" s="82">
        <f t="shared" si="3"/>
        <v>5000000</v>
      </c>
      <c r="AV39" s="83">
        <f t="shared" si="4"/>
        <v>0.63636363636363635</v>
      </c>
      <c r="AW39" s="80" t="s">
        <v>74</v>
      </c>
      <c r="AX39" s="67" t="s">
        <v>95</v>
      </c>
      <c r="AY39" s="89" t="s">
        <v>1342</v>
      </c>
      <c r="AZ39" s="68" t="s">
        <v>66</v>
      </c>
      <c r="BA39" s="68" t="s">
        <v>66</v>
      </c>
    </row>
    <row r="40" spans="2:53" x14ac:dyDescent="0.25">
      <c r="B40" s="67">
        <v>2024</v>
      </c>
      <c r="C40" s="68">
        <v>891780111</v>
      </c>
      <c r="D40" s="69" t="s">
        <v>64</v>
      </c>
      <c r="E40" s="71" t="s">
        <v>1341</v>
      </c>
      <c r="F40" s="70" t="s">
        <v>1340</v>
      </c>
      <c r="G40" s="67">
        <v>0</v>
      </c>
      <c r="H40" s="67" t="s">
        <v>72</v>
      </c>
      <c r="I40" s="69" t="s">
        <v>65</v>
      </c>
      <c r="J40" s="70" t="s">
        <v>1339</v>
      </c>
      <c r="K40" s="203">
        <v>13750000</v>
      </c>
      <c r="L40" s="68" t="s">
        <v>67</v>
      </c>
      <c r="M40" s="70" t="s">
        <v>1338</v>
      </c>
      <c r="N40" s="70">
        <v>57434101</v>
      </c>
      <c r="O40" s="70">
        <v>1553</v>
      </c>
      <c r="P40" s="78">
        <v>45483</v>
      </c>
      <c r="Q40" s="71">
        <v>13750000</v>
      </c>
      <c r="R40" s="76">
        <v>45489</v>
      </c>
      <c r="S40" s="203">
        <v>13750000</v>
      </c>
      <c r="T40" s="67" t="s">
        <v>66</v>
      </c>
      <c r="U40" s="71">
        <v>36726383</v>
      </c>
      <c r="V40" s="184" t="s">
        <v>1337</v>
      </c>
      <c r="W40" s="76">
        <v>45484</v>
      </c>
      <c r="X40" s="76">
        <v>45489</v>
      </c>
      <c r="Y40" s="78" t="s">
        <v>74</v>
      </c>
      <c r="Z40" s="202">
        <v>45639</v>
      </c>
      <c r="AA40" s="71">
        <f t="shared" si="0"/>
        <v>150</v>
      </c>
      <c r="AB40" s="70">
        <v>0</v>
      </c>
      <c r="AC40" s="70">
        <v>0</v>
      </c>
      <c r="AD40" s="70">
        <v>0</v>
      </c>
      <c r="AE40" s="76" t="s">
        <v>74</v>
      </c>
      <c r="AF40" s="71">
        <f t="shared" si="1"/>
        <v>0</v>
      </c>
      <c r="AG40" s="70">
        <v>0</v>
      </c>
      <c r="AH40" s="70">
        <v>0</v>
      </c>
      <c r="AI40" s="76" t="s">
        <v>74</v>
      </c>
      <c r="AJ40" s="67">
        <v>0</v>
      </c>
      <c r="AK40" s="67" t="s">
        <v>74</v>
      </c>
      <c r="AL40" s="67" t="s">
        <v>74</v>
      </c>
      <c r="AM40" s="71">
        <f t="shared" si="2"/>
        <v>0</v>
      </c>
      <c r="AN40" s="71">
        <f>+K40+AC40-AH40</f>
        <v>13750000</v>
      </c>
      <c r="AO40" s="67" t="s">
        <v>66</v>
      </c>
      <c r="AP40" s="70">
        <v>13750000</v>
      </c>
      <c r="AQ40" s="67" t="s">
        <v>94</v>
      </c>
      <c r="AR40" s="70">
        <v>0</v>
      </c>
      <c r="AS40" s="80" t="s">
        <v>74</v>
      </c>
      <c r="AT40" s="81">
        <v>7500000</v>
      </c>
      <c r="AU40" s="82">
        <f t="shared" si="3"/>
        <v>6250000</v>
      </c>
      <c r="AV40" s="83">
        <f t="shared" si="4"/>
        <v>0.54545454545454541</v>
      </c>
      <c r="AW40" s="80" t="s">
        <v>74</v>
      </c>
      <c r="AX40" s="67" t="s">
        <v>95</v>
      </c>
      <c r="AY40" s="89" t="s">
        <v>1336</v>
      </c>
      <c r="AZ40" s="68" t="s">
        <v>66</v>
      </c>
      <c r="BA40" s="68" t="s">
        <v>66</v>
      </c>
    </row>
    <row r="41" spans="2:53" x14ac:dyDescent="0.25">
      <c r="B41" s="67">
        <v>2024</v>
      </c>
      <c r="C41" s="68">
        <v>891780111</v>
      </c>
      <c r="D41" s="69" t="s">
        <v>64</v>
      </c>
      <c r="E41" s="71" t="s">
        <v>1335</v>
      </c>
      <c r="F41" s="71" t="s">
        <v>1334</v>
      </c>
      <c r="G41" s="67">
        <v>0</v>
      </c>
      <c r="H41" s="67" t="s">
        <v>72</v>
      </c>
      <c r="I41" s="69" t="s">
        <v>65</v>
      </c>
      <c r="J41" s="184" t="s">
        <v>1333</v>
      </c>
      <c r="K41" s="203">
        <v>18500000</v>
      </c>
      <c r="L41" s="68" t="s">
        <v>67</v>
      </c>
      <c r="M41" s="71" t="s">
        <v>1332</v>
      </c>
      <c r="N41" s="71">
        <v>1081761629</v>
      </c>
      <c r="O41" s="71">
        <v>1500</v>
      </c>
      <c r="P41" s="202">
        <v>45306</v>
      </c>
      <c r="Q41" s="71">
        <v>92500000</v>
      </c>
      <c r="R41" s="76">
        <v>45496</v>
      </c>
      <c r="S41" s="203">
        <v>18500000</v>
      </c>
      <c r="T41" s="67" t="s">
        <v>66</v>
      </c>
      <c r="U41" s="71">
        <v>12550144</v>
      </c>
      <c r="V41" s="184" t="s">
        <v>1316</v>
      </c>
      <c r="W41" s="76">
        <v>45496</v>
      </c>
      <c r="X41" s="76">
        <v>45496</v>
      </c>
      <c r="Y41" s="78" t="s">
        <v>74</v>
      </c>
      <c r="Z41" s="202">
        <v>45626</v>
      </c>
      <c r="AA41" s="71">
        <f t="shared" si="0"/>
        <v>130</v>
      </c>
      <c r="AB41" s="70">
        <v>0</v>
      </c>
      <c r="AC41" s="70">
        <v>0</v>
      </c>
      <c r="AD41" s="70">
        <v>0</v>
      </c>
      <c r="AE41" s="76" t="s">
        <v>74</v>
      </c>
      <c r="AF41" s="71">
        <f t="shared" si="1"/>
        <v>0</v>
      </c>
      <c r="AG41" s="70">
        <v>0</v>
      </c>
      <c r="AH41" s="70">
        <v>0</v>
      </c>
      <c r="AI41" s="76" t="s">
        <v>74</v>
      </c>
      <c r="AJ41" s="67">
        <v>0</v>
      </c>
      <c r="AK41" s="67" t="s">
        <v>74</v>
      </c>
      <c r="AL41" s="67" t="s">
        <v>74</v>
      </c>
      <c r="AM41" s="71">
        <f t="shared" si="2"/>
        <v>0</v>
      </c>
      <c r="AN41" s="71">
        <f>+K41+AC41-AH41</f>
        <v>18500000</v>
      </c>
      <c r="AO41" s="67" t="s">
        <v>66</v>
      </c>
      <c r="AP41" s="70">
        <v>18500000</v>
      </c>
      <c r="AQ41" s="67" t="s">
        <v>94</v>
      </c>
      <c r="AR41" s="70">
        <v>0</v>
      </c>
      <c r="AS41" s="80" t="s">
        <v>74</v>
      </c>
      <c r="AT41" s="81">
        <v>13000000</v>
      </c>
      <c r="AU41" s="82">
        <f t="shared" si="3"/>
        <v>5500000</v>
      </c>
      <c r="AV41" s="83">
        <f t="shared" si="4"/>
        <v>0.70270270270270274</v>
      </c>
      <c r="AW41" s="80" t="s">
        <v>74</v>
      </c>
      <c r="AX41" s="67" t="s">
        <v>95</v>
      </c>
      <c r="AY41" s="89" t="s">
        <v>1331</v>
      </c>
      <c r="AZ41" s="68" t="s">
        <v>66</v>
      </c>
      <c r="BA41" s="68" t="s">
        <v>66</v>
      </c>
    </row>
    <row r="42" spans="2:53" x14ac:dyDescent="0.25">
      <c r="B42" s="67">
        <v>2024</v>
      </c>
      <c r="C42" s="68">
        <v>891780111</v>
      </c>
      <c r="D42" s="69" t="s">
        <v>64</v>
      </c>
      <c r="E42" s="71" t="s">
        <v>1330</v>
      </c>
      <c r="F42" s="71" t="s">
        <v>1329</v>
      </c>
      <c r="G42" s="67">
        <v>0</v>
      </c>
      <c r="H42" s="67" t="s">
        <v>72</v>
      </c>
      <c r="I42" s="69" t="s">
        <v>65</v>
      </c>
      <c r="J42" s="184" t="s">
        <v>1328</v>
      </c>
      <c r="K42" s="203">
        <v>14800000</v>
      </c>
      <c r="L42" s="68" t="s">
        <v>67</v>
      </c>
      <c r="M42" s="71" t="s">
        <v>1327</v>
      </c>
      <c r="N42" s="71">
        <v>1007558518</v>
      </c>
      <c r="O42" s="71">
        <v>1500</v>
      </c>
      <c r="P42" s="202">
        <v>45306</v>
      </c>
      <c r="Q42" s="71">
        <v>92500000</v>
      </c>
      <c r="R42" s="76">
        <v>45519</v>
      </c>
      <c r="S42" s="203">
        <v>14800000</v>
      </c>
      <c r="T42" s="67" t="s">
        <v>66</v>
      </c>
      <c r="U42" s="71">
        <v>12550144</v>
      </c>
      <c r="V42" s="184" t="s">
        <v>1316</v>
      </c>
      <c r="W42" s="76">
        <v>45519</v>
      </c>
      <c r="X42" s="76">
        <v>45519</v>
      </c>
      <c r="Y42" s="78" t="s">
        <v>74</v>
      </c>
      <c r="Z42" s="202">
        <v>45626</v>
      </c>
      <c r="AA42" s="71">
        <f t="shared" si="0"/>
        <v>107</v>
      </c>
      <c r="AB42" s="70">
        <v>0</v>
      </c>
      <c r="AC42" s="70">
        <v>0</v>
      </c>
      <c r="AD42" s="70">
        <v>0</v>
      </c>
      <c r="AE42" s="76" t="s">
        <v>74</v>
      </c>
      <c r="AF42" s="71">
        <f t="shared" si="1"/>
        <v>0</v>
      </c>
      <c r="AG42" s="70">
        <v>0</v>
      </c>
      <c r="AH42" s="70">
        <v>0</v>
      </c>
      <c r="AI42" s="76" t="s">
        <v>74</v>
      </c>
      <c r="AJ42" s="67">
        <v>0</v>
      </c>
      <c r="AK42" s="67" t="s">
        <v>74</v>
      </c>
      <c r="AL42" s="67" t="s">
        <v>74</v>
      </c>
      <c r="AM42" s="71">
        <f t="shared" si="2"/>
        <v>0</v>
      </c>
      <c r="AN42" s="71">
        <f>+K42+AC42-AH42</f>
        <v>14800000</v>
      </c>
      <c r="AO42" s="67" t="s">
        <v>66</v>
      </c>
      <c r="AP42" s="70">
        <v>14800000</v>
      </c>
      <c r="AQ42" s="67" t="s">
        <v>94</v>
      </c>
      <c r="AR42" s="70">
        <v>0</v>
      </c>
      <c r="AS42" s="80" t="s">
        <v>74</v>
      </c>
      <c r="AT42" s="81">
        <v>7400000</v>
      </c>
      <c r="AU42" s="82">
        <f t="shared" si="3"/>
        <v>7400000</v>
      </c>
      <c r="AV42" s="83">
        <f t="shared" si="4"/>
        <v>0.5</v>
      </c>
      <c r="AW42" s="80" t="s">
        <v>74</v>
      </c>
      <c r="AX42" s="67" t="s">
        <v>95</v>
      </c>
      <c r="AY42" s="89" t="s">
        <v>1326</v>
      </c>
      <c r="AZ42" s="68" t="s">
        <v>66</v>
      </c>
      <c r="BA42" s="68" t="s">
        <v>66</v>
      </c>
    </row>
    <row r="43" spans="2:53" x14ac:dyDescent="0.25">
      <c r="B43" s="67">
        <v>2024</v>
      </c>
      <c r="C43" s="68">
        <v>891780111</v>
      </c>
      <c r="D43" s="69" t="s">
        <v>64</v>
      </c>
      <c r="E43" s="71" t="s">
        <v>1325</v>
      </c>
      <c r="F43" s="70" t="s">
        <v>1324</v>
      </c>
      <c r="G43" s="67">
        <v>0</v>
      </c>
      <c r="H43" s="67" t="s">
        <v>72</v>
      </c>
      <c r="I43" s="69" t="s">
        <v>65</v>
      </c>
      <c r="J43" s="184" t="s">
        <v>1323</v>
      </c>
      <c r="K43" s="70">
        <v>13937000</v>
      </c>
      <c r="L43" s="68" t="s">
        <v>67</v>
      </c>
      <c r="M43" s="70" t="s">
        <v>1322</v>
      </c>
      <c r="N43" s="70">
        <v>1082846924</v>
      </c>
      <c r="O43" s="70">
        <v>1922</v>
      </c>
      <c r="P43" s="78">
        <v>45526</v>
      </c>
      <c r="Q43" s="71">
        <v>13937000</v>
      </c>
      <c r="R43" s="76">
        <v>45527</v>
      </c>
      <c r="S43" s="70">
        <v>13937000</v>
      </c>
      <c r="T43" s="67" t="s">
        <v>66</v>
      </c>
      <c r="U43" s="71">
        <v>12550144</v>
      </c>
      <c r="V43" s="184" t="s">
        <v>1316</v>
      </c>
      <c r="W43" s="76">
        <v>45527</v>
      </c>
      <c r="X43" s="76">
        <v>45527</v>
      </c>
      <c r="Y43" s="78" t="s">
        <v>74</v>
      </c>
      <c r="Z43" s="202">
        <v>45626</v>
      </c>
      <c r="AA43" s="71">
        <f t="shared" si="0"/>
        <v>99</v>
      </c>
      <c r="AB43" s="70">
        <v>0</v>
      </c>
      <c r="AC43" s="70">
        <v>0</v>
      </c>
      <c r="AD43" s="70">
        <v>0</v>
      </c>
      <c r="AE43" s="76" t="s">
        <v>74</v>
      </c>
      <c r="AF43" s="71">
        <f t="shared" si="1"/>
        <v>0</v>
      </c>
      <c r="AG43" s="70">
        <v>0</v>
      </c>
      <c r="AH43" s="70">
        <v>0</v>
      </c>
      <c r="AI43" s="76" t="s">
        <v>74</v>
      </c>
      <c r="AJ43" s="67">
        <v>0</v>
      </c>
      <c r="AK43" s="67" t="s">
        <v>74</v>
      </c>
      <c r="AL43" s="67" t="s">
        <v>74</v>
      </c>
      <c r="AM43" s="71">
        <f t="shared" si="2"/>
        <v>0</v>
      </c>
      <c r="AN43" s="71">
        <f>+K43+AC43-AH43</f>
        <v>13937000</v>
      </c>
      <c r="AO43" s="67" t="s">
        <v>66</v>
      </c>
      <c r="AP43" s="70">
        <v>13937000</v>
      </c>
      <c r="AQ43" s="67" t="s">
        <v>94</v>
      </c>
      <c r="AR43" s="70">
        <v>0</v>
      </c>
      <c r="AS43" s="80" t="s">
        <v>74</v>
      </c>
      <c r="AT43" s="70">
        <v>2837000</v>
      </c>
      <c r="AU43" s="82">
        <f t="shared" si="3"/>
        <v>11100000</v>
      </c>
      <c r="AV43" s="83">
        <f t="shared" si="4"/>
        <v>0.20355887206715936</v>
      </c>
      <c r="AW43" s="80" t="s">
        <v>74</v>
      </c>
      <c r="AX43" s="67" t="s">
        <v>95</v>
      </c>
      <c r="AY43" s="84" t="s">
        <v>1321</v>
      </c>
      <c r="AZ43" s="68" t="s">
        <v>66</v>
      </c>
      <c r="BA43" s="68" t="s">
        <v>66</v>
      </c>
    </row>
    <row r="44" spans="2:53" x14ac:dyDescent="0.25">
      <c r="B44" s="67">
        <v>2024</v>
      </c>
      <c r="C44" s="68">
        <v>891780111</v>
      </c>
      <c r="D44" s="69" t="s">
        <v>64</v>
      </c>
      <c r="E44" s="71" t="s">
        <v>1320</v>
      </c>
      <c r="F44" s="70" t="s">
        <v>1319</v>
      </c>
      <c r="G44" s="67">
        <v>0</v>
      </c>
      <c r="H44" s="67" t="s">
        <v>72</v>
      </c>
      <c r="I44" s="69" t="s">
        <v>65</v>
      </c>
      <c r="J44" s="184" t="s">
        <v>1318</v>
      </c>
      <c r="K44" s="70">
        <v>2600000</v>
      </c>
      <c r="L44" s="68" t="s">
        <v>67</v>
      </c>
      <c r="M44" s="70" t="s">
        <v>1317</v>
      </c>
      <c r="N44" s="70">
        <v>1083031227</v>
      </c>
      <c r="O44" s="70">
        <v>1809</v>
      </c>
      <c r="P44" s="78">
        <v>45506</v>
      </c>
      <c r="Q44" s="71">
        <v>3900000</v>
      </c>
      <c r="R44" s="76">
        <v>45547</v>
      </c>
      <c r="S44" s="70">
        <v>2600000</v>
      </c>
      <c r="T44" s="67" t="s">
        <v>66</v>
      </c>
      <c r="U44" s="71">
        <v>12550144</v>
      </c>
      <c r="V44" s="184" t="s">
        <v>1316</v>
      </c>
      <c r="W44" s="76">
        <v>45547</v>
      </c>
      <c r="X44" s="76">
        <v>45547</v>
      </c>
      <c r="Y44" s="78" t="s">
        <v>74</v>
      </c>
      <c r="Z44" s="202">
        <v>45596</v>
      </c>
      <c r="AA44" s="71">
        <f t="shared" si="0"/>
        <v>49</v>
      </c>
      <c r="AB44" s="70">
        <v>0</v>
      </c>
      <c r="AC44" s="70">
        <v>0</v>
      </c>
      <c r="AD44" s="70">
        <v>0</v>
      </c>
      <c r="AE44" s="76" t="s">
        <v>74</v>
      </c>
      <c r="AF44" s="71">
        <f t="shared" si="1"/>
        <v>0</v>
      </c>
      <c r="AG44" s="70">
        <v>0</v>
      </c>
      <c r="AH44" s="70">
        <v>0</v>
      </c>
      <c r="AI44" s="76" t="s">
        <v>74</v>
      </c>
      <c r="AJ44" s="67">
        <v>0</v>
      </c>
      <c r="AK44" s="67" t="s">
        <v>74</v>
      </c>
      <c r="AL44" s="67" t="s">
        <v>74</v>
      </c>
      <c r="AM44" s="71">
        <f t="shared" si="2"/>
        <v>0</v>
      </c>
      <c r="AN44" s="71">
        <f>+K44+AC44-AH44</f>
        <v>2600000</v>
      </c>
      <c r="AO44" s="67" t="s">
        <v>66</v>
      </c>
      <c r="AP44" s="70">
        <v>2600000</v>
      </c>
      <c r="AQ44" s="67" t="s">
        <v>94</v>
      </c>
      <c r="AR44" s="70">
        <v>0</v>
      </c>
      <c r="AS44" s="80" t="s">
        <v>74</v>
      </c>
      <c r="AT44" s="70">
        <v>0</v>
      </c>
      <c r="AU44" s="82">
        <f t="shared" si="3"/>
        <v>2600000</v>
      </c>
      <c r="AV44" s="83">
        <f t="shared" si="4"/>
        <v>0</v>
      </c>
      <c r="AW44" s="80" t="s">
        <v>74</v>
      </c>
      <c r="AX44" s="67" t="s">
        <v>95</v>
      </c>
      <c r="AY44" s="84" t="s">
        <v>1315</v>
      </c>
      <c r="AZ44" s="68" t="s">
        <v>66</v>
      </c>
      <c r="BA44" s="68" t="s">
        <v>66</v>
      </c>
    </row>
    <row r="45" spans="2:53" ht="15.75" thickBot="1" x14ac:dyDescent="0.3">
      <c r="B45" s="103">
        <v>2024</v>
      </c>
      <c r="C45" s="104">
        <v>891780111</v>
      </c>
      <c r="D45" s="105" t="s">
        <v>64</v>
      </c>
      <c r="E45" s="149" t="s">
        <v>1314</v>
      </c>
      <c r="F45" s="106" t="s">
        <v>14635</v>
      </c>
      <c r="G45" s="103">
        <v>0</v>
      </c>
      <c r="H45" s="103" t="s">
        <v>72</v>
      </c>
      <c r="I45" s="105" t="s">
        <v>65</v>
      </c>
      <c r="J45" s="106" t="s">
        <v>1313</v>
      </c>
      <c r="K45" s="106">
        <v>10000000</v>
      </c>
      <c r="L45" s="103" t="s">
        <v>67</v>
      </c>
      <c r="M45" s="106" t="s">
        <v>1312</v>
      </c>
      <c r="N45" s="106">
        <v>901094352</v>
      </c>
      <c r="O45" s="106">
        <v>2343</v>
      </c>
      <c r="P45" s="115">
        <v>45572</v>
      </c>
      <c r="Q45" s="106">
        <v>10000000</v>
      </c>
      <c r="R45" s="120">
        <v>45583</v>
      </c>
      <c r="S45" s="106">
        <v>10000000</v>
      </c>
      <c r="T45" s="103" t="s">
        <v>66</v>
      </c>
      <c r="U45" s="106">
        <v>57420478</v>
      </c>
      <c r="V45" s="106" t="s">
        <v>1311</v>
      </c>
      <c r="W45" s="120">
        <v>45582</v>
      </c>
      <c r="X45" s="120">
        <v>45583</v>
      </c>
      <c r="Y45" s="115" t="s">
        <v>74</v>
      </c>
      <c r="Z45" s="201">
        <v>45657</v>
      </c>
      <c r="AA45" s="149">
        <f t="shared" si="0"/>
        <v>74</v>
      </c>
      <c r="AB45" s="106">
        <v>0</v>
      </c>
      <c r="AC45" s="106">
        <v>0</v>
      </c>
      <c r="AD45" s="106">
        <v>0</v>
      </c>
      <c r="AE45" s="120" t="s">
        <v>74</v>
      </c>
      <c r="AF45" s="149">
        <f t="shared" si="1"/>
        <v>0</v>
      </c>
      <c r="AG45" s="106">
        <v>0</v>
      </c>
      <c r="AH45" s="106">
        <v>0</v>
      </c>
      <c r="AI45" s="120" t="s">
        <v>74</v>
      </c>
      <c r="AJ45" s="103">
        <v>0</v>
      </c>
      <c r="AK45" s="103" t="s">
        <v>74</v>
      </c>
      <c r="AL45" s="103" t="s">
        <v>74</v>
      </c>
      <c r="AM45" s="149">
        <f t="shared" si="2"/>
        <v>0</v>
      </c>
      <c r="AN45" s="149">
        <f>+K45+AC45-AH45</f>
        <v>10000000</v>
      </c>
      <c r="AO45" s="103" t="s">
        <v>66</v>
      </c>
      <c r="AP45" s="106">
        <v>10000000</v>
      </c>
      <c r="AQ45" s="103" t="s">
        <v>94</v>
      </c>
      <c r="AR45" s="106">
        <v>0</v>
      </c>
      <c r="AS45" s="122" t="s">
        <v>74</v>
      </c>
      <c r="AT45" s="171">
        <v>0</v>
      </c>
      <c r="AU45" s="147">
        <f t="shared" si="3"/>
        <v>10000000</v>
      </c>
      <c r="AV45" s="146">
        <f t="shared" si="4"/>
        <v>0</v>
      </c>
      <c r="AW45" s="122" t="s">
        <v>74</v>
      </c>
      <c r="AX45" s="103" t="s">
        <v>95</v>
      </c>
      <c r="AY45" s="200" t="s">
        <v>1310</v>
      </c>
      <c r="AZ45" s="104" t="s">
        <v>66</v>
      </c>
      <c r="BA45" s="151" t="s">
        <v>239</v>
      </c>
    </row>
    <row r="46" spans="2:53" s="19" customFormat="1" ht="15.75" thickBot="1" x14ac:dyDescent="0.3">
      <c r="B46" s="524" t="s">
        <v>68</v>
      </c>
      <c r="C46" s="525"/>
      <c r="D46" s="526"/>
      <c r="E46" s="37">
        <f>+SUBTOTAL(3,E8:E45)</f>
        <v>38</v>
      </c>
      <c r="F46" s="38"/>
      <c r="G46" s="39"/>
      <c r="H46" s="39"/>
      <c r="I46" s="39"/>
      <c r="J46" s="39"/>
      <c r="K46" s="40">
        <f>SUM(K8:K45)</f>
        <v>664350307</v>
      </c>
      <c r="L46" s="527"/>
      <c r="M46" s="528"/>
      <c r="N46" s="528"/>
      <c r="O46" s="528"/>
      <c r="P46" s="528"/>
      <c r="Q46" s="528"/>
      <c r="R46" s="528"/>
      <c r="S46" s="528"/>
      <c r="T46" s="528"/>
      <c r="U46" s="528"/>
      <c r="V46" s="528"/>
      <c r="W46" s="528"/>
      <c r="X46" s="528"/>
      <c r="Y46" s="528"/>
      <c r="Z46" s="528"/>
      <c r="AA46" s="529"/>
      <c r="AB46" s="41">
        <f>SUM(AB8:AB44)</f>
        <v>7</v>
      </c>
      <c r="AC46" s="42">
        <f>SUM(AC8:AC45)</f>
        <v>24870000</v>
      </c>
      <c r="AD46" s="42">
        <f>SUM(AD8:AD45)</f>
        <v>2</v>
      </c>
      <c r="AE46" s="43"/>
      <c r="AF46" s="42">
        <f>SUM(AF8:AF45)</f>
        <v>141</v>
      </c>
      <c r="AG46" s="42">
        <f>SUM(AG8:AG45)</f>
        <v>2</v>
      </c>
      <c r="AH46" s="44">
        <f>SUM(AH8:AH45)</f>
        <v>15184551</v>
      </c>
      <c r="AI46" s="43"/>
      <c r="AJ46" s="45">
        <f>SUM(AJ8:AJ45)</f>
        <v>0</v>
      </c>
      <c r="AK46" s="527"/>
      <c r="AL46" s="528"/>
      <c r="AM46" s="529"/>
      <c r="AN46" s="41">
        <f>SUM(AN8:AN45)</f>
        <v>674035756</v>
      </c>
      <c r="AO46" s="43"/>
      <c r="AP46" s="46">
        <f>SUM(AP8:AP45)</f>
        <v>663093667</v>
      </c>
      <c r="AQ46" s="43"/>
      <c r="AR46" s="42">
        <f>SUM(AR8:AR44)</f>
        <v>0</v>
      </c>
      <c r="AS46" s="43"/>
      <c r="AT46" s="47">
        <f>SUM(AT8:AT45)</f>
        <v>567476056</v>
      </c>
      <c r="AU46" s="48">
        <f>SUM(AU8:AU45)</f>
        <v>106559700</v>
      </c>
      <c r="AV46" s="527"/>
      <c r="AW46" s="528"/>
      <c r="AX46" s="528"/>
      <c r="AY46" s="528"/>
      <c r="AZ46" s="528"/>
      <c r="BA46" s="528"/>
    </row>
  </sheetData>
  <sheetProtection formatCells="0" formatColumns="0" formatRows="0" insertRows="0" deleteRows="0" autoFilter="0"/>
  <mergeCells count="22">
    <mergeCell ref="B3:C6"/>
    <mergeCell ref="D3:G4"/>
    <mergeCell ref="H3:I5"/>
    <mergeCell ref="E6:G6"/>
    <mergeCell ref="AV46:BA46"/>
    <mergeCell ref="AO6:AP6"/>
    <mergeCell ref="B46:D46"/>
    <mergeCell ref="L46:AA46"/>
    <mergeCell ref="AY6:BA6"/>
    <mergeCell ref="M6:N6"/>
    <mergeCell ref="O6:Q6"/>
    <mergeCell ref="R6:S6"/>
    <mergeCell ref="AK46:AM46"/>
    <mergeCell ref="T6:V6"/>
    <mergeCell ref="AV6:AX6"/>
    <mergeCell ref="AQ6:AU6"/>
    <mergeCell ref="F5:G5"/>
    <mergeCell ref="AB5:AM5"/>
    <mergeCell ref="W6:AA6"/>
    <mergeCell ref="AB6:AF6"/>
    <mergeCell ref="AG6:AI6"/>
    <mergeCell ref="AJ6:AM6"/>
  </mergeCells>
  <conditionalFormatting sqref="F5 E6">
    <cfRule type="containsText" dxfId="28" priority="6" operator="containsText" text="Seleccione Ordenador">
      <formula>NOT(ISERROR(SEARCH("Seleccione Ordenador",E5)))</formula>
    </cfRule>
  </conditionalFormatting>
  <conditionalFormatting sqref="F18">
    <cfRule type="colorScale" priority="4">
      <colorScale>
        <cfvo type="min"/>
        <cfvo type="max"/>
        <color theme="5" tint="0.59999389629810485"/>
        <color rgb="FFFFEF9C"/>
      </colorScale>
    </cfRule>
  </conditionalFormatting>
  <conditionalFormatting sqref="F35">
    <cfRule type="colorScale" priority="3">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45 AF8:AF45 AM8:AP45">
    <cfRule type="expression" dxfId="27" priority="2">
      <formula>+_xlfn.ISFORMULA(AA8)</formula>
    </cfRule>
  </conditionalFormatting>
  <conditionalFormatting sqref="AU8:AV45">
    <cfRule type="expression" dxfId="26" priority="1">
      <formula>+_xlfn.ISFORMULA(AU8)</formula>
    </cfRule>
  </conditionalFormatting>
  <dataValidations count="9">
    <dataValidation type="list" allowBlank="1" showInputMessage="1" showErrorMessage="1" sqref="AX8:AX45" xr:uid="{00000000-0002-0000-0000-000008000000}">
      <formula1>"Por iniciar,En ejecucion,Suspendido,Terminado,Liquidado"</formula1>
    </dataValidation>
    <dataValidation type="list" allowBlank="1" showInputMessage="1" showErrorMessage="1" sqref="H8:H45" xr:uid="{00000000-0002-0000-0000-000007000000}">
      <formula1>"OTRO SECTOR"</formula1>
    </dataValidation>
    <dataValidation type="list" allowBlank="1" showInputMessage="1" showErrorMessage="1" sqref="I8:I45" xr:uid="{00000000-0002-0000-0000-000006000000}">
      <formula1>"FUNCIONAMIENTO,INVERSION,OTROS"</formula1>
    </dataValidation>
    <dataValidation type="list" allowBlank="1" showInputMessage="1" showErrorMessage="1" sqref="BA8:BA45" xr:uid="{00000000-0002-0000-0000-000005000000}">
      <formula1>"SI,NA por TIPO Contrato"</formula1>
    </dataValidation>
    <dataValidation type="list" allowBlank="1" showInputMessage="1" showErrorMessage="1" sqref="AZ8:AZ45" xr:uid="{00000000-0002-0000-0000-000004000000}">
      <formula1>"SI,NO HA INICIADO"</formula1>
    </dataValidation>
    <dataValidation type="list" allowBlank="1" showInputMessage="1" showErrorMessage="1" sqref="L8:L24 L29:L44" xr:uid="{00000000-0002-0000-0000-000003000000}">
      <formula1>"DIRECTA"</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Q8:AQ25 AO8:AO45 T8:T45 AQ29:AQ45" xr:uid="{00000000-0002-0000-0000-000000000000}">
      <formula1>"SI,NO"</formula1>
    </dataValidation>
  </dataValidations>
  <hyperlinks>
    <hyperlink ref="AY8" r:id="rId1" xr:uid="{F1670AD8-E78F-4917-8418-90106ADF8007}"/>
    <hyperlink ref="AY9" r:id="rId2" xr:uid="{78BAD2BC-42F8-432A-8FBE-46268645E705}"/>
    <hyperlink ref="AY10" r:id="rId3" xr:uid="{191E038E-C35C-4B90-8911-A55CAAE51C20}"/>
    <hyperlink ref="AY11" r:id="rId4" xr:uid="{9EBAC384-F37D-4931-B9CD-2EEF73A0BF38}"/>
    <hyperlink ref="AY12" r:id="rId5" xr:uid="{E2BD000F-0BD7-472C-B830-B99FE7B24564}"/>
    <hyperlink ref="AY13" r:id="rId6" xr:uid="{87551F48-6029-43A1-A48C-3A7B5BFD2F37}"/>
    <hyperlink ref="AY14" r:id="rId7" xr:uid="{B91FAD3D-40CD-4B0F-9594-87E38536469B}"/>
    <hyperlink ref="AY15" r:id="rId8" xr:uid="{55105B40-5EDA-47B7-8A20-F7129B3E5012}"/>
    <hyperlink ref="AY16" r:id="rId9" xr:uid="{D204D09A-F86E-47B7-9EA3-B5373F3FDEDD}"/>
    <hyperlink ref="AY17" r:id="rId10" xr:uid="{EF721531-6460-487B-BC9F-2102C4A7DD18}"/>
    <hyperlink ref="AY18" r:id="rId11" xr:uid="{DEE99D68-BD3B-498C-ADAE-8EB37598A0B3}"/>
    <hyperlink ref="AY19" r:id="rId12" xr:uid="{3A2F7822-2BA4-4118-8C9A-6309B784541E}"/>
    <hyperlink ref="AY21" r:id="rId13" xr:uid="{C0AEB8DF-145F-4C3A-9A18-4B253FBD4703}"/>
    <hyperlink ref="AY20" r:id="rId14" xr:uid="{C1F29080-8FDF-4DC9-B021-ED40AE6AF478}"/>
    <hyperlink ref="AY22" r:id="rId15" xr:uid="{A340ECAB-6F6D-4CBF-8953-0F7569287799}"/>
    <hyperlink ref="AY23" r:id="rId16" xr:uid="{7EC438CB-8573-471F-9E5F-31F396CD8D4B}"/>
    <hyperlink ref="AY24" r:id="rId17" xr:uid="{4A0BBE77-7139-4EE6-85F6-018EA89F140D}"/>
    <hyperlink ref="AY25" r:id="rId18" xr:uid="{A57C3C87-7D91-48F8-9A83-4886807AF258}"/>
    <hyperlink ref="AY27" r:id="rId19" xr:uid="{1C45B455-D687-428C-A30E-38F80C5713C0}"/>
    <hyperlink ref="AY26" r:id="rId20" xr:uid="{3F584FBC-A00D-4632-B20B-971EBB553AFB}"/>
    <hyperlink ref="AY28" r:id="rId21" xr:uid="{F66B8DC2-DBB0-4F6B-9AFE-F8CAD34E8DA6}"/>
    <hyperlink ref="AY29" r:id="rId22" xr:uid="{93E75147-022B-4DE2-8EA2-EED2080DF40F}"/>
    <hyperlink ref="AY31" r:id="rId23" xr:uid="{21329798-C66E-49CE-96E5-6E3675E54845}"/>
    <hyperlink ref="AY32" r:id="rId24" xr:uid="{C9AD7CCE-DC62-4FE9-A0D1-32F877EB9CC1}"/>
    <hyperlink ref="AY33" r:id="rId25" xr:uid="{9C8840D2-B67C-4548-A578-08C785159A1E}"/>
    <hyperlink ref="AY34" r:id="rId26" xr:uid="{6268908C-EB4F-43AF-B017-453AB9241A66}"/>
    <hyperlink ref="AY35" r:id="rId27" xr:uid="{80C4F323-AD6F-4427-B2F3-1740C0EFE207}"/>
    <hyperlink ref="AY36" r:id="rId28" xr:uid="{9CF47BA3-9849-4E0B-8C68-8FB5B9EE7632}"/>
    <hyperlink ref="AY37" r:id="rId29" xr:uid="{8C2ED02C-2B4C-4769-905F-CB2C7529F0EB}"/>
    <hyperlink ref="AY38" r:id="rId30" xr:uid="{21A1864C-AC59-4ACF-8EB8-EBEA1211DA3F}"/>
    <hyperlink ref="AY40" r:id="rId31" xr:uid="{286D8682-6FDA-4D26-8898-734FC7F6DCAE}"/>
    <hyperlink ref="AY39" r:id="rId32" xr:uid="{2FEF7D31-394A-4F0C-BFEB-ACBE308D2ABA}"/>
    <hyperlink ref="AY41" r:id="rId33" xr:uid="{2B115B95-9BE4-40C1-B9D7-2EE3F2670D64}"/>
    <hyperlink ref="AY42" r:id="rId34" xr:uid="{FC051B62-1C65-4523-B869-0843FBEDA78A}"/>
    <hyperlink ref="AY43" r:id="rId35" xr:uid="{FBC27386-317B-495F-92E5-C7E51F748C1C}"/>
    <hyperlink ref="AY44" r:id="rId36" xr:uid="{428C1F56-CCCB-4BD5-A933-B92E7FE2598C}"/>
    <hyperlink ref="AY45" r:id="rId37" xr:uid="{332DAA85-7378-4191-A016-10FB1D7AFA22}"/>
  </hyperlinks>
  <pageMargins left="0.70866141732283472" right="0.70866141732283472" top="0.74803149606299213" bottom="0.74803149606299213" header="0.31496062992125984" footer="0.31496062992125984"/>
  <pageSetup orientation="portrait" horizontalDpi="300" verticalDpi="300" r:id="rId38"/>
  <drawing r:id="rId3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2681-D117-4F2F-9258-6E0496745963}">
  <dimension ref="A1:BT25"/>
  <sheetViews>
    <sheetView showGridLines="0" workbookViewId="0">
      <selection activeCell="E6" sqref="E6:G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5.28515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72" s="12" customFormat="1" ht="35.25" customHeight="1" thickBot="1" x14ac:dyDescent="0.3">
      <c r="B6" s="506"/>
      <c r="C6" s="507"/>
      <c r="D6" s="13" t="s">
        <v>5</v>
      </c>
      <c r="E6" s="530" t="s">
        <v>14607</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72"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c r="BR7" s="17"/>
      <c r="BS7" s="17"/>
      <c r="BT7" s="17"/>
    </row>
    <row r="8" spans="1:72" x14ac:dyDescent="0.25">
      <c r="B8" s="49">
        <v>2024</v>
      </c>
      <c r="C8" s="53">
        <v>891780111</v>
      </c>
      <c r="D8" s="50" t="s">
        <v>64</v>
      </c>
      <c r="E8" s="51" t="s">
        <v>14606</v>
      </c>
      <c r="F8" s="51" t="s">
        <v>14605</v>
      </c>
      <c r="G8" s="53">
        <v>0</v>
      </c>
      <c r="H8" s="53" t="s">
        <v>72</v>
      </c>
      <c r="I8" s="50" t="s">
        <v>65</v>
      </c>
      <c r="J8" s="55" t="s">
        <v>14604</v>
      </c>
      <c r="K8" s="51">
        <v>26000000</v>
      </c>
      <c r="L8" s="49" t="s">
        <v>67</v>
      </c>
      <c r="M8" s="55" t="s">
        <v>14565</v>
      </c>
      <c r="N8" s="56">
        <v>57291132</v>
      </c>
      <c r="O8" s="57">
        <v>115</v>
      </c>
      <c r="P8" s="58">
        <v>45313</v>
      </c>
      <c r="Q8" s="51">
        <v>26000000</v>
      </c>
      <c r="R8" s="58">
        <v>45314</v>
      </c>
      <c r="S8" s="51">
        <v>26000000</v>
      </c>
      <c r="T8" s="53" t="s">
        <v>66</v>
      </c>
      <c r="U8" s="57">
        <v>41947381</v>
      </c>
      <c r="V8" s="55" t="s">
        <v>14534</v>
      </c>
      <c r="W8" s="60">
        <v>45314</v>
      </c>
      <c r="X8" s="60">
        <v>45314</v>
      </c>
      <c r="Y8" s="60" t="s">
        <v>74</v>
      </c>
      <c r="Z8" s="60">
        <v>45504</v>
      </c>
      <c r="AA8" s="52">
        <f t="shared" ref="AA8:AA24" si="0">+IF(Y8="1800-01-01",Z8-X8,Z8-Y8)</f>
        <v>190</v>
      </c>
      <c r="AB8" s="51">
        <v>0</v>
      </c>
      <c r="AC8" s="51">
        <v>0</v>
      </c>
      <c r="AD8" s="51">
        <v>0</v>
      </c>
      <c r="AE8" s="61" t="s">
        <v>74</v>
      </c>
      <c r="AF8" s="52">
        <f t="shared" ref="AF8:AF15" si="1">+IF(AE8="1800-01-01",0,AE8-Z8)</f>
        <v>0</v>
      </c>
      <c r="AG8" s="51">
        <v>0</v>
      </c>
      <c r="AH8" s="51">
        <v>0</v>
      </c>
      <c r="AI8" s="58" t="s">
        <v>74</v>
      </c>
      <c r="AJ8" s="53">
        <v>0</v>
      </c>
      <c r="AK8" s="58" t="s">
        <v>74</v>
      </c>
      <c r="AL8" s="58" t="s">
        <v>74</v>
      </c>
      <c r="AM8" s="52">
        <f t="shared" ref="AM8:AM24" si="2">+IF(AK8="1800-01-01",0,AL8-AK8)</f>
        <v>0</v>
      </c>
      <c r="AN8" s="52">
        <f>+K8+AC8-AH8</f>
        <v>26000000</v>
      </c>
      <c r="AO8" s="53" t="s">
        <v>66</v>
      </c>
      <c r="AP8" s="51">
        <v>26000000</v>
      </c>
      <c r="AQ8" s="53" t="s">
        <v>94</v>
      </c>
      <c r="AR8" s="51">
        <v>0</v>
      </c>
      <c r="AS8" s="62" t="s">
        <v>74</v>
      </c>
      <c r="AT8" s="189">
        <v>26000000</v>
      </c>
      <c r="AU8" s="64">
        <f t="shared" ref="AU8:AU24" si="3">AN8-AT8</f>
        <v>0</v>
      </c>
      <c r="AV8" s="65">
        <f t="shared" ref="AV8:AV24" si="4">+IFERROR(AT8/AN8,"_")</f>
        <v>1</v>
      </c>
      <c r="AW8" s="62" t="s">
        <v>74</v>
      </c>
      <c r="AX8" s="53" t="s">
        <v>80</v>
      </c>
      <c r="AY8" s="130" t="s">
        <v>14603</v>
      </c>
      <c r="AZ8" s="49" t="s">
        <v>66</v>
      </c>
      <c r="BA8" s="49" t="s">
        <v>66</v>
      </c>
      <c r="BB8" s="12"/>
    </row>
    <row r="9" spans="1:72" x14ac:dyDescent="0.25">
      <c r="B9" s="68">
        <v>2024</v>
      </c>
      <c r="C9" s="67">
        <v>891780111</v>
      </c>
      <c r="D9" s="69" t="s">
        <v>64</v>
      </c>
      <c r="E9" s="70" t="s">
        <v>14602</v>
      </c>
      <c r="F9" s="70" t="s">
        <v>14601</v>
      </c>
      <c r="G9" s="67">
        <v>0</v>
      </c>
      <c r="H9" s="67" t="s">
        <v>72</v>
      </c>
      <c r="I9" s="69" t="s">
        <v>65</v>
      </c>
      <c r="J9" s="88" t="s">
        <v>14600</v>
      </c>
      <c r="K9" s="70">
        <v>22750000</v>
      </c>
      <c r="L9" s="68" t="s">
        <v>67</v>
      </c>
      <c r="M9" s="88" t="s">
        <v>14560</v>
      </c>
      <c r="N9" s="73">
        <v>1082986396</v>
      </c>
      <c r="O9" s="75">
        <v>117</v>
      </c>
      <c r="P9" s="76">
        <v>45313</v>
      </c>
      <c r="Q9" s="70">
        <v>40300000</v>
      </c>
      <c r="R9" s="76">
        <v>45314</v>
      </c>
      <c r="S9" s="70">
        <v>22750000</v>
      </c>
      <c r="T9" s="67" t="s">
        <v>66</v>
      </c>
      <c r="U9" s="75">
        <v>41947381</v>
      </c>
      <c r="V9" s="88" t="s">
        <v>14534</v>
      </c>
      <c r="W9" s="78">
        <v>45314</v>
      </c>
      <c r="X9" s="78">
        <v>45314</v>
      </c>
      <c r="Y9" s="78" t="s">
        <v>74</v>
      </c>
      <c r="Z9" s="78">
        <v>45504</v>
      </c>
      <c r="AA9" s="71">
        <f t="shared" si="0"/>
        <v>190</v>
      </c>
      <c r="AB9" s="70">
        <v>0</v>
      </c>
      <c r="AC9" s="70">
        <v>0</v>
      </c>
      <c r="AD9" s="70">
        <v>0</v>
      </c>
      <c r="AE9" s="79" t="s">
        <v>74</v>
      </c>
      <c r="AF9" s="71">
        <f t="shared" si="1"/>
        <v>0</v>
      </c>
      <c r="AG9" s="70">
        <v>0</v>
      </c>
      <c r="AH9" s="70">
        <v>0</v>
      </c>
      <c r="AI9" s="76" t="s">
        <v>74</v>
      </c>
      <c r="AJ9" s="67">
        <v>0</v>
      </c>
      <c r="AK9" s="76" t="s">
        <v>74</v>
      </c>
      <c r="AL9" s="76" t="s">
        <v>74</v>
      </c>
      <c r="AM9" s="71">
        <f t="shared" si="2"/>
        <v>0</v>
      </c>
      <c r="AN9" s="71">
        <f>+K9+AC9-AH9</f>
        <v>22750000</v>
      </c>
      <c r="AO9" s="67" t="s">
        <v>66</v>
      </c>
      <c r="AP9" s="70">
        <v>22750000</v>
      </c>
      <c r="AQ9" s="67" t="s">
        <v>94</v>
      </c>
      <c r="AR9" s="70">
        <v>0</v>
      </c>
      <c r="AS9" s="80" t="s">
        <v>74</v>
      </c>
      <c r="AT9" s="182">
        <v>22750000</v>
      </c>
      <c r="AU9" s="82">
        <f t="shared" si="3"/>
        <v>0</v>
      </c>
      <c r="AV9" s="83">
        <f t="shared" si="4"/>
        <v>1</v>
      </c>
      <c r="AW9" s="80" t="s">
        <v>74</v>
      </c>
      <c r="AX9" s="67" t="s">
        <v>80</v>
      </c>
      <c r="AY9" s="74" t="s">
        <v>14599</v>
      </c>
      <c r="AZ9" s="68" t="s">
        <v>66</v>
      </c>
      <c r="BA9" s="68" t="s">
        <v>66</v>
      </c>
      <c r="BB9" s="12"/>
    </row>
    <row r="10" spans="1:72" x14ac:dyDescent="0.25">
      <c r="B10" s="68">
        <v>2024</v>
      </c>
      <c r="C10" s="67">
        <v>891780111</v>
      </c>
      <c r="D10" s="69" t="s">
        <v>64</v>
      </c>
      <c r="E10" s="70" t="s">
        <v>14598</v>
      </c>
      <c r="F10" s="70" t="s">
        <v>14597</v>
      </c>
      <c r="G10" s="67">
        <v>0</v>
      </c>
      <c r="H10" s="67" t="s">
        <v>72</v>
      </c>
      <c r="I10" s="69" t="s">
        <v>65</v>
      </c>
      <c r="J10" s="88" t="s">
        <v>14556</v>
      </c>
      <c r="K10" s="70">
        <v>15000000</v>
      </c>
      <c r="L10" s="68" t="s">
        <v>67</v>
      </c>
      <c r="M10" s="88" t="s">
        <v>14555</v>
      </c>
      <c r="N10" s="73">
        <v>1082961539</v>
      </c>
      <c r="O10" s="70">
        <v>127</v>
      </c>
      <c r="P10" s="76">
        <v>45313</v>
      </c>
      <c r="Q10" s="70">
        <v>15000000</v>
      </c>
      <c r="R10" s="76">
        <v>45314</v>
      </c>
      <c r="S10" s="70">
        <v>15000000</v>
      </c>
      <c r="T10" s="67" t="s">
        <v>66</v>
      </c>
      <c r="U10" s="75">
        <v>41947381</v>
      </c>
      <c r="V10" s="88" t="s">
        <v>14534</v>
      </c>
      <c r="W10" s="78">
        <v>45314</v>
      </c>
      <c r="X10" s="78">
        <v>45314</v>
      </c>
      <c r="Y10" s="78" t="s">
        <v>74</v>
      </c>
      <c r="Z10" s="78">
        <v>45504</v>
      </c>
      <c r="AA10" s="71">
        <f t="shared" si="0"/>
        <v>190</v>
      </c>
      <c r="AB10" s="70">
        <v>1</v>
      </c>
      <c r="AC10" s="70">
        <v>2550000</v>
      </c>
      <c r="AD10" s="70">
        <v>1</v>
      </c>
      <c r="AE10" s="78">
        <v>45504</v>
      </c>
      <c r="AF10" s="71">
        <f t="shared" si="1"/>
        <v>0</v>
      </c>
      <c r="AG10" s="70">
        <v>0</v>
      </c>
      <c r="AH10" s="70">
        <v>0</v>
      </c>
      <c r="AI10" s="76" t="s">
        <v>74</v>
      </c>
      <c r="AJ10" s="67">
        <v>0</v>
      </c>
      <c r="AK10" s="76" t="s">
        <v>74</v>
      </c>
      <c r="AL10" s="76" t="s">
        <v>74</v>
      </c>
      <c r="AM10" s="71">
        <f t="shared" si="2"/>
        <v>0</v>
      </c>
      <c r="AN10" s="71">
        <f>+K10+AC10-AH10</f>
        <v>17550000</v>
      </c>
      <c r="AO10" s="67" t="s">
        <v>66</v>
      </c>
      <c r="AP10" s="70">
        <v>17550000</v>
      </c>
      <c r="AQ10" s="67" t="s">
        <v>94</v>
      </c>
      <c r="AR10" s="70">
        <v>0</v>
      </c>
      <c r="AS10" s="80" t="s">
        <v>74</v>
      </c>
      <c r="AT10" s="182">
        <v>17550000</v>
      </c>
      <c r="AU10" s="82">
        <f t="shared" si="3"/>
        <v>0</v>
      </c>
      <c r="AV10" s="83">
        <f t="shared" si="4"/>
        <v>1</v>
      </c>
      <c r="AW10" s="80" t="s">
        <v>74</v>
      </c>
      <c r="AX10" s="67" t="s">
        <v>80</v>
      </c>
      <c r="AY10" s="74" t="s">
        <v>14596</v>
      </c>
      <c r="AZ10" s="68" t="s">
        <v>66</v>
      </c>
      <c r="BA10" s="68" t="s">
        <v>66</v>
      </c>
    </row>
    <row r="11" spans="1:72" x14ac:dyDescent="0.25">
      <c r="B11" s="68">
        <v>2024</v>
      </c>
      <c r="C11" s="67">
        <v>891780111</v>
      </c>
      <c r="D11" s="69" t="s">
        <v>64</v>
      </c>
      <c r="E11" s="70" t="s">
        <v>14595</v>
      </c>
      <c r="F11" s="70" t="s">
        <v>14594</v>
      </c>
      <c r="G11" s="67">
        <v>0</v>
      </c>
      <c r="H11" s="67" t="s">
        <v>72</v>
      </c>
      <c r="I11" s="69" t="s">
        <v>65</v>
      </c>
      <c r="J11" s="88" t="s">
        <v>14593</v>
      </c>
      <c r="K11" s="70">
        <v>17550000</v>
      </c>
      <c r="L11" s="68" t="s">
        <v>67</v>
      </c>
      <c r="M11" s="88" t="s">
        <v>14550</v>
      </c>
      <c r="N11" s="73">
        <v>1082845936</v>
      </c>
      <c r="O11" s="70">
        <v>117</v>
      </c>
      <c r="P11" s="76">
        <v>45313</v>
      </c>
      <c r="Q11" s="70">
        <v>40300000</v>
      </c>
      <c r="R11" s="76">
        <v>45315</v>
      </c>
      <c r="S11" s="70">
        <v>17500000</v>
      </c>
      <c r="T11" s="67" t="s">
        <v>66</v>
      </c>
      <c r="U11" s="75">
        <v>41947381</v>
      </c>
      <c r="V11" s="88" t="s">
        <v>14534</v>
      </c>
      <c r="W11" s="78">
        <v>45315</v>
      </c>
      <c r="X11" s="78">
        <v>45315</v>
      </c>
      <c r="Y11" s="78" t="s">
        <v>74</v>
      </c>
      <c r="Z11" s="78">
        <v>45504</v>
      </c>
      <c r="AA11" s="71">
        <f t="shared" si="0"/>
        <v>189</v>
      </c>
      <c r="AB11" s="70">
        <v>0</v>
      </c>
      <c r="AC11" s="70">
        <v>0</v>
      </c>
      <c r="AD11" s="70">
        <v>0</v>
      </c>
      <c r="AE11" s="79" t="s">
        <v>74</v>
      </c>
      <c r="AF11" s="71">
        <f t="shared" si="1"/>
        <v>0</v>
      </c>
      <c r="AG11" s="70">
        <v>0</v>
      </c>
      <c r="AH11" s="70">
        <v>0</v>
      </c>
      <c r="AI11" s="76" t="s">
        <v>74</v>
      </c>
      <c r="AJ11" s="67">
        <v>0</v>
      </c>
      <c r="AK11" s="76" t="s">
        <v>74</v>
      </c>
      <c r="AL11" s="76" t="s">
        <v>74</v>
      </c>
      <c r="AM11" s="71">
        <f t="shared" si="2"/>
        <v>0</v>
      </c>
      <c r="AN11" s="71">
        <f>+K11+AC11-AH11</f>
        <v>17550000</v>
      </c>
      <c r="AO11" s="67" t="s">
        <v>66</v>
      </c>
      <c r="AP11" s="70">
        <v>17550000</v>
      </c>
      <c r="AQ11" s="67" t="s">
        <v>94</v>
      </c>
      <c r="AR11" s="70">
        <v>0</v>
      </c>
      <c r="AS11" s="80" t="s">
        <v>74</v>
      </c>
      <c r="AT11" s="182">
        <v>17550000</v>
      </c>
      <c r="AU11" s="82">
        <f t="shared" si="3"/>
        <v>0</v>
      </c>
      <c r="AV11" s="83">
        <f t="shared" si="4"/>
        <v>1</v>
      </c>
      <c r="AW11" s="80" t="s">
        <v>74</v>
      </c>
      <c r="AX11" s="67" t="s">
        <v>80</v>
      </c>
      <c r="AY11" s="74" t="s">
        <v>14592</v>
      </c>
      <c r="AZ11" s="68" t="s">
        <v>66</v>
      </c>
      <c r="BA11" s="68" t="s">
        <v>66</v>
      </c>
    </row>
    <row r="12" spans="1:72" x14ac:dyDescent="0.25">
      <c r="B12" s="68">
        <v>2024</v>
      </c>
      <c r="C12" s="67">
        <v>891780111</v>
      </c>
      <c r="D12" s="69" t="s">
        <v>64</v>
      </c>
      <c r="E12" s="70" t="s">
        <v>14591</v>
      </c>
      <c r="F12" s="70" t="s">
        <v>14590</v>
      </c>
      <c r="G12" s="67">
        <v>0</v>
      </c>
      <c r="H12" s="67" t="s">
        <v>72</v>
      </c>
      <c r="I12" s="69" t="s">
        <v>65</v>
      </c>
      <c r="J12" s="88" t="s">
        <v>14589</v>
      </c>
      <c r="K12" s="70">
        <v>9900000</v>
      </c>
      <c r="L12" s="68" t="s">
        <v>67</v>
      </c>
      <c r="M12" s="88" t="s">
        <v>14545</v>
      </c>
      <c r="N12" s="73">
        <v>1083027929</v>
      </c>
      <c r="O12" s="70">
        <v>116</v>
      </c>
      <c r="P12" s="76">
        <v>45313</v>
      </c>
      <c r="Q12" s="70">
        <v>99000000</v>
      </c>
      <c r="R12" s="76">
        <v>45323</v>
      </c>
      <c r="S12" s="70">
        <v>9900000</v>
      </c>
      <c r="T12" s="67" t="s">
        <v>66</v>
      </c>
      <c r="U12" s="75">
        <v>41947381</v>
      </c>
      <c r="V12" s="88" t="s">
        <v>14534</v>
      </c>
      <c r="W12" s="76">
        <v>45323</v>
      </c>
      <c r="X12" s="76">
        <v>45323</v>
      </c>
      <c r="Y12" s="78" t="s">
        <v>74</v>
      </c>
      <c r="Z12" s="78">
        <v>45412</v>
      </c>
      <c r="AA12" s="71">
        <f t="shared" si="0"/>
        <v>89</v>
      </c>
      <c r="AB12" s="70">
        <v>0</v>
      </c>
      <c r="AC12" s="70">
        <v>0</v>
      </c>
      <c r="AD12" s="70">
        <v>0</v>
      </c>
      <c r="AE12" s="79" t="s">
        <v>74</v>
      </c>
      <c r="AF12" s="71">
        <f t="shared" si="1"/>
        <v>0</v>
      </c>
      <c r="AG12" s="70">
        <v>0</v>
      </c>
      <c r="AH12" s="70">
        <v>0</v>
      </c>
      <c r="AI12" s="76" t="s">
        <v>74</v>
      </c>
      <c r="AJ12" s="67">
        <v>1</v>
      </c>
      <c r="AK12" s="76">
        <v>45390</v>
      </c>
      <c r="AL12" s="76">
        <v>45505</v>
      </c>
      <c r="AM12" s="71">
        <f t="shared" si="2"/>
        <v>115</v>
      </c>
      <c r="AN12" s="71">
        <f>+K12+AC12-AH12</f>
        <v>9900000</v>
      </c>
      <c r="AO12" s="67" t="s">
        <v>66</v>
      </c>
      <c r="AP12" s="70">
        <v>9900000</v>
      </c>
      <c r="AQ12" s="67" t="s">
        <v>94</v>
      </c>
      <c r="AR12" s="70">
        <v>0</v>
      </c>
      <c r="AS12" s="80" t="s">
        <v>74</v>
      </c>
      <c r="AT12" s="182">
        <v>9900000</v>
      </c>
      <c r="AU12" s="82">
        <f t="shared" si="3"/>
        <v>0</v>
      </c>
      <c r="AV12" s="83">
        <f t="shared" si="4"/>
        <v>1</v>
      </c>
      <c r="AW12" s="80" t="s">
        <v>74</v>
      </c>
      <c r="AX12" s="67" t="s">
        <v>95</v>
      </c>
      <c r="AY12" s="74" t="s">
        <v>14588</v>
      </c>
      <c r="AZ12" s="68" t="s">
        <v>66</v>
      </c>
      <c r="BA12" s="68" t="s">
        <v>66</v>
      </c>
    </row>
    <row r="13" spans="1:72" x14ac:dyDescent="0.25">
      <c r="B13" s="68">
        <v>2024</v>
      </c>
      <c r="C13" s="67">
        <v>891780111</v>
      </c>
      <c r="D13" s="69" t="s">
        <v>64</v>
      </c>
      <c r="E13" s="70" t="s">
        <v>14587</v>
      </c>
      <c r="F13" s="70" t="s">
        <v>14586</v>
      </c>
      <c r="G13" s="67">
        <v>0</v>
      </c>
      <c r="H13" s="67" t="s">
        <v>72</v>
      </c>
      <c r="I13" s="69" t="s">
        <v>65</v>
      </c>
      <c r="J13" s="88" t="s">
        <v>14585</v>
      </c>
      <c r="K13" s="70">
        <v>22165000</v>
      </c>
      <c r="L13" s="68" t="s">
        <v>67</v>
      </c>
      <c r="M13" s="88" t="s">
        <v>14540</v>
      </c>
      <c r="N13" s="73">
        <v>60385970</v>
      </c>
      <c r="O13" s="70">
        <v>158</v>
      </c>
      <c r="P13" s="76">
        <v>45316</v>
      </c>
      <c r="Q13" s="70">
        <v>22165000</v>
      </c>
      <c r="R13" s="76">
        <v>45324</v>
      </c>
      <c r="S13" s="70">
        <v>22165000</v>
      </c>
      <c r="T13" s="67" t="s">
        <v>66</v>
      </c>
      <c r="U13" s="75">
        <v>41947381</v>
      </c>
      <c r="V13" s="88" t="s">
        <v>14534</v>
      </c>
      <c r="W13" s="76">
        <v>45324</v>
      </c>
      <c r="X13" s="76">
        <v>45324</v>
      </c>
      <c r="Y13" s="78" t="s">
        <v>74</v>
      </c>
      <c r="Z13" s="76">
        <v>45338</v>
      </c>
      <c r="AA13" s="71">
        <f t="shared" si="0"/>
        <v>14</v>
      </c>
      <c r="AB13" s="70">
        <v>0</v>
      </c>
      <c r="AC13" s="70">
        <v>0</v>
      </c>
      <c r="AD13" s="70">
        <v>0</v>
      </c>
      <c r="AE13" s="79" t="s">
        <v>74</v>
      </c>
      <c r="AF13" s="71">
        <f t="shared" si="1"/>
        <v>0</v>
      </c>
      <c r="AG13" s="70">
        <v>0</v>
      </c>
      <c r="AH13" s="70">
        <v>0</v>
      </c>
      <c r="AI13" s="76" t="s">
        <v>74</v>
      </c>
      <c r="AJ13" s="67">
        <v>0</v>
      </c>
      <c r="AK13" s="76" t="s">
        <v>74</v>
      </c>
      <c r="AL13" s="76" t="s">
        <v>74</v>
      </c>
      <c r="AM13" s="71">
        <f t="shared" si="2"/>
        <v>0</v>
      </c>
      <c r="AN13" s="71">
        <f>+K13+AC13-AH13</f>
        <v>22165000</v>
      </c>
      <c r="AO13" s="67" t="s">
        <v>66</v>
      </c>
      <c r="AP13" s="70">
        <v>22165000</v>
      </c>
      <c r="AQ13" s="67" t="s">
        <v>94</v>
      </c>
      <c r="AR13" s="70">
        <v>0</v>
      </c>
      <c r="AS13" s="80" t="s">
        <v>74</v>
      </c>
      <c r="AT13" s="182">
        <v>22165000</v>
      </c>
      <c r="AU13" s="82">
        <f t="shared" si="3"/>
        <v>0</v>
      </c>
      <c r="AV13" s="83">
        <f t="shared" si="4"/>
        <v>1</v>
      </c>
      <c r="AW13" s="80" t="s">
        <v>74</v>
      </c>
      <c r="AX13" s="67" t="s">
        <v>80</v>
      </c>
      <c r="AY13" s="74" t="s">
        <v>14584</v>
      </c>
      <c r="AZ13" s="68" t="s">
        <v>66</v>
      </c>
      <c r="BA13" s="68" t="s">
        <v>66</v>
      </c>
    </row>
    <row r="14" spans="1:72" x14ac:dyDescent="0.25">
      <c r="B14" s="68">
        <v>2024</v>
      </c>
      <c r="C14" s="67">
        <v>891780111</v>
      </c>
      <c r="D14" s="69" t="s">
        <v>64</v>
      </c>
      <c r="E14" s="70" t="s">
        <v>14583</v>
      </c>
      <c r="F14" s="70" t="s">
        <v>14582</v>
      </c>
      <c r="G14" s="67">
        <v>0</v>
      </c>
      <c r="H14" s="67" t="s">
        <v>72</v>
      </c>
      <c r="I14" s="69" t="s">
        <v>65</v>
      </c>
      <c r="J14" s="71" t="s">
        <v>14581</v>
      </c>
      <c r="K14" s="71">
        <v>34319600</v>
      </c>
      <c r="L14" s="68" t="s">
        <v>67</v>
      </c>
      <c r="M14" s="88" t="s">
        <v>14580</v>
      </c>
      <c r="N14" s="73">
        <v>860002400</v>
      </c>
      <c r="O14" s="70">
        <v>319</v>
      </c>
      <c r="P14" s="76">
        <v>45329</v>
      </c>
      <c r="Q14" s="70">
        <v>34319600</v>
      </c>
      <c r="R14" s="76">
        <v>45330</v>
      </c>
      <c r="S14" s="70">
        <v>34319600</v>
      </c>
      <c r="T14" s="67" t="s">
        <v>66</v>
      </c>
      <c r="U14" s="75">
        <v>41947381</v>
      </c>
      <c r="V14" s="88" t="s">
        <v>14534</v>
      </c>
      <c r="W14" s="76">
        <v>45330</v>
      </c>
      <c r="X14" s="76">
        <v>45330</v>
      </c>
      <c r="Y14" s="78" t="s">
        <v>74</v>
      </c>
      <c r="Z14" s="76">
        <v>45696</v>
      </c>
      <c r="AA14" s="71">
        <f t="shared" si="0"/>
        <v>366</v>
      </c>
      <c r="AB14" s="70">
        <v>0</v>
      </c>
      <c r="AC14" s="70">
        <v>0</v>
      </c>
      <c r="AD14" s="70">
        <v>0</v>
      </c>
      <c r="AE14" s="67" t="s">
        <v>74</v>
      </c>
      <c r="AF14" s="71">
        <f t="shared" si="1"/>
        <v>0</v>
      </c>
      <c r="AG14" s="70">
        <v>0</v>
      </c>
      <c r="AH14" s="70">
        <v>0</v>
      </c>
      <c r="AI14" s="67" t="s">
        <v>74</v>
      </c>
      <c r="AJ14" s="67">
        <v>0</v>
      </c>
      <c r="AK14" s="67" t="s">
        <v>74</v>
      </c>
      <c r="AL14" s="67" t="s">
        <v>74</v>
      </c>
      <c r="AM14" s="71">
        <f t="shared" si="2"/>
        <v>0</v>
      </c>
      <c r="AN14" s="71">
        <f>+K14+AC14-AH14</f>
        <v>34319600</v>
      </c>
      <c r="AO14" s="67" t="s">
        <v>66</v>
      </c>
      <c r="AP14" s="70">
        <v>34319600</v>
      </c>
      <c r="AQ14" s="67" t="s">
        <v>94</v>
      </c>
      <c r="AR14" s="70">
        <v>0</v>
      </c>
      <c r="AS14" s="67" t="s">
        <v>74</v>
      </c>
      <c r="AT14" s="182">
        <v>26156200</v>
      </c>
      <c r="AU14" s="82">
        <f t="shared" si="3"/>
        <v>8163400</v>
      </c>
      <c r="AV14" s="83">
        <f t="shared" si="4"/>
        <v>0.76213592233009708</v>
      </c>
      <c r="AW14" s="80" t="s">
        <v>74</v>
      </c>
      <c r="AX14" s="67" t="s">
        <v>95</v>
      </c>
      <c r="AY14" s="74" t="s">
        <v>14579</v>
      </c>
      <c r="AZ14" s="68" t="s">
        <v>66</v>
      </c>
      <c r="BA14" s="68" t="s">
        <v>66</v>
      </c>
    </row>
    <row r="15" spans="1:72" x14ac:dyDescent="0.25">
      <c r="B15" s="68">
        <v>2024</v>
      </c>
      <c r="C15" s="67">
        <v>891780111</v>
      </c>
      <c r="D15" s="69" t="s">
        <v>64</v>
      </c>
      <c r="E15" s="70" t="s">
        <v>14578</v>
      </c>
      <c r="F15" s="70" t="s">
        <v>14577</v>
      </c>
      <c r="G15" s="67">
        <v>0</v>
      </c>
      <c r="H15" s="67" t="s">
        <v>72</v>
      </c>
      <c r="I15" s="69" t="s">
        <v>65</v>
      </c>
      <c r="J15" s="88" t="s">
        <v>14576</v>
      </c>
      <c r="K15" s="70">
        <v>1400000</v>
      </c>
      <c r="L15" s="68" t="s">
        <v>67</v>
      </c>
      <c r="M15" s="88" t="s">
        <v>14575</v>
      </c>
      <c r="N15" s="73">
        <v>1082887911</v>
      </c>
      <c r="O15" s="70">
        <v>327</v>
      </c>
      <c r="P15" s="76">
        <v>45331</v>
      </c>
      <c r="Q15" s="70">
        <v>1400000</v>
      </c>
      <c r="R15" s="76">
        <v>45331</v>
      </c>
      <c r="S15" s="70">
        <v>1400000</v>
      </c>
      <c r="T15" s="67" t="s">
        <v>66</v>
      </c>
      <c r="U15" s="75">
        <v>41947381</v>
      </c>
      <c r="V15" s="88" t="s">
        <v>14534</v>
      </c>
      <c r="W15" s="76">
        <v>45342</v>
      </c>
      <c r="X15" s="76">
        <v>45342</v>
      </c>
      <c r="Y15" s="78" t="s">
        <v>74</v>
      </c>
      <c r="Z15" s="76">
        <v>45351</v>
      </c>
      <c r="AA15" s="71">
        <f t="shared" si="0"/>
        <v>9</v>
      </c>
      <c r="AB15" s="70">
        <v>0</v>
      </c>
      <c r="AC15" s="70">
        <v>0</v>
      </c>
      <c r="AD15" s="70">
        <v>0</v>
      </c>
      <c r="AE15" s="67" t="s">
        <v>74</v>
      </c>
      <c r="AF15" s="71">
        <f t="shared" si="1"/>
        <v>0</v>
      </c>
      <c r="AG15" s="70">
        <v>0</v>
      </c>
      <c r="AH15" s="70">
        <v>0</v>
      </c>
      <c r="AI15" s="67" t="s">
        <v>74</v>
      </c>
      <c r="AJ15" s="67">
        <v>0</v>
      </c>
      <c r="AK15" s="67" t="s">
        <v>74</v>
      </c>
      <c r="AL15" s="67" t="s">
        <v>74</v>
      </c>
      <c r="AM15" s="71">
        <f t="shared" si="2"/>
        <v>0</v>
      </c>
      <c r="AN15" s="71">
        <f>+K15+AC15-AH15</f>
        <v>1400000</v>
      </c>
      <c r="AO15" s="67" t="s">
        <v>66</v>
      </c>
      <c r="AP15" s="70">
        <v>1400000</v>
      </c>
      <c r="AQ15" s="67" t="s">
        <v>94</v>
      </c>
      <c r="AR15" s="70">
        <v>0</v>
      </c>
      <c r="AS15" s="67" t="s">
        <v>74</v>
      </c>
      <c r="AT15" s="182">
        <v>1400000</v>
      </c>
      <c r="AU15" s="82">
        <f t="shared" si="3"/>
        <v>0</v>
      </c>
      <c r="AV15" s="83">
        <f t="shared" si="4"/>
        <v>1</v>
      </c>
      <c r="AW15" s="80" t="s">
        <v>74</v>
      </c>
      <c r="AX15" s="67" t="s">
        <v>80</v>
      </c>
      <c r="AY15" s="74" t="s">
        <v>14574</v>
      </c>
      <c r="AZ15" s="68" t="s">
        <v>66</v>
      </c>
      <c r="BA15" s="68" t="s">
        <v>66</v>
      </c>
    </row>
    <row r="16" spans="1:72" x14ac:dyDescent="0.25">
      <c r="B16" s="68">
        <v>2024</v>
      </c>
      <c r="C16" s="67">
        <v>891780111</v>
      </c>
      <c r="D16" s="69" t="s">
        <v>64</v>
      </c>
      <c r="E16" s="70" t="s">
        <v>14573</v>
      </c>
      <c r="F16" s="70" t="s">
        <v>14572</v>
      </c>
      <c r="G16" s="67">
        <v>0</v>
      </c>
      <c r="H16" s="67" t="s">
        <v>72</v>
      </c>
      <c r="I16" s="69" t="s">
        <v>65</v>
      </c>
      <c r="J16" s="88" t="s">
        <v>14571</v>
      </c>
      <c r="K16" s="70">
        <v>12000000</v>
      </c>
      <c r="L16" s="68" t="s">
        <v>67</v>
      </c>
      <c r="M16" s="88" t="s">
        <v>14570</v>
      </c>
      <c r="N16" s="73">
        <v>57434146</v>
      </c>
      <c r="O16" s="70">
        <v>698</v>
      </c>
      <c r="P16" s="78">
        <v>45366</v>
      </c>
      <c r="Q16" s="70">
        <v>12000000</v>
      </c>
      <c r="R16" s="76">
        <v>45371</v>
      </c>
      <c r="S16" s="70">
        <v>12000000</v>
      </c>
      <c r="T16" s="67" t="s">
        <v>66</v>
      </c>
      <c r="U16" s="75">
        <v>41947381</v>
      </c>
      <c r="V16" s="88" t="s">
        <v>14534</v>
      </c>
      <c r="W16" s="78">
        <v>45371</v>
      </c>
      <c r="X16" s="78">
        <v>45371</v>
      </c>
      <c r="Y16" s="78" t="s">
        <v>74</v>
      </c>
      <c r="Z16" s="76">
        <v>45493</v>
      </c>
      <c r="AA16" s="71">
        <f t="shared" si="0"/>
        <v>122</v>
      </c>
      <c r="AB16" s="70">
        <v>0</v>
      </c>
      <c r="AC16" s="70">
        <v>0</v>
      </c>
      <c r="AD16" s="70">
        <v>0</v>
      </c>
      <c r="AE16" s="67" t="s">
        <v>74</v>
      </c>
      <c r="AF16" s="71">
        <f>+IF(AE16="1800-01-01",0,AE16-#REF!)</f>
        <v>0</v>
      </c>
      <c r="AG16" s="70">
        <v>0</v>
      </c>
      <c r="AH16" s="70">
        <v>0</v>
      </c>
      <c r="AI16" s="67" t="s">
        <v>74</v>
      </c>
      <c r="AJ16" s="67">
        <v>0</v>
      </c>
      <c r="AK16" s="67" t="s">
        <v>74</v>
      </c>
      <c r="AL16" s="67" t="s">
        <v>74</v>
      </c>
      <c r="AM16" s="71">
        <f t="shared" si="2"/>
        <v>0</v>
      </c>
      <c r="AN16" s="71">
        <f>+K16+AC16-AH16</f>
        <v>12000000</v>
      </c>
      <c r="AO16" s="67" t="s">
        <v>66</v>
      </c>
      <c r="AP16" s="70">
        <v>12000000</v>
      </c>
      <c r="AQ16" s="67" t="s">
        <v>94</v>
      </c>
      <c r="AR16" s="70">
        <v>0</v>
      </c>
      <c r="AS16" s="67" t="s">
        <v>74</v>
      </c>
      <c r="AT16" s="182">
        <v>12000000</v>
      </c>
      <c r="AU16" s="82">
        <f t="shared" si="3"/>
        <v>0</v>
      </c>
      <c r="AV16" s="83">
        <f t="shared" si="4"/>
        <v>1</v>
      </c>
      <c r="AW16" s="80" t="s">
        <v>74</v>
      </c>
      <c r="AX16" s="67" t="s">
        <v>80</v>
      </c>
      <c r="AY16" s="74" t="s">
        <v>14569</v>
      </c>
      <c r="AZ16" s="68" t="s">
        <v>66</v>
      </c>
      <c r="BA16" s="68" t="s">
        <v>66</v>
      </c>
    </row>
    <row r="17" spans="2:53" x14ac:dyDescent="0.25">
      <c r="B17" s="68">
        <v>2024</v>
      </c>
      <c r="C17" s="67">
        <v>891780111</v>
      </c>
      <c r="D17" s="69" t="s">
        <v>64</v>
      </c>
      <c r="E17" s="70" t="s">
        <v>14568</v>
      </c>
      <c r="F17" s="70" t="s">
        <v>14567</v>
      </c>
      <c r="G17" s="67">
        <v>0</v>
      </c>
      <c r="H17" s="67" t="s">
        <v>72</v>
      </c>
      <c r="I17" s="69" t="s">
        <v>65</v>
      </c>
      <c r="J17" s="88" t="s">
        <v>14566</v>
      </c>
      <c r="K17" s="70">
        <v>18000000</v>
      </c>
      <c r="L17" s="68" t="s">
        <v>67</v>
      </c>
      <c r="M17" s="88" t="s">
        <v>14565</v>
      </c>
      <c r="N17" s="73">
        <v>57291132</v>
      </c>
      <c r="O17" s="70">
        <v>1811</v>
      </c>
      <c r="P17" s="78">
        <v>45513</v>
      </c>
      <c r="Q17" s="70">
        <v>18000000</v>
      </c>
      <c r="R17" s="76">
        <v>45513</v>
      </c>
      <c r="S17" s="70">
        <v>18000000</v>
      </c>
      <c r="T17" s="67" t="s">
        <v>66</v>
      </c>
      <c r="U17" s="75">
        <v>41947381</v>
      </c>
      <c r="V17" s="88" t="s">
        <v>14534</v>
      </c>
      <c r="W17" s="78">
        <v>45513</v>
      </c>
      <c r="X17" s="78">
        <v>45513</v>
      </c>
      <c r="Y17" s="78" t="s">
        <v>74</v>
      </c>
      <c r="Z17" s="76">
        <v>45641</v>
      </c>
      <c r="AA17" s="71">
        <f t="shared" si="0"/>
        <v>128</v>
      </c>
      <c r="AB17" s="70">
        <v>0</v>
      </c>
      <c r="AC17" s="70">
        <v>0</v>
      </c>
      <c r="AD17" s="70">
        <v>0</v>
      </c>
      <c r="AE17" s="67" t="s">
        <v>74</v>
      </c>
      <c r="AF17" s="71">
        <f t="shared" ref="AF17:AF24" si="5">+IF(AE17="1800-01-01",0,AE17-Z17)</f>
        <v>0</v>
      </c>
      <c r="AG17" s="70">
        <v>0</v>
      </c>
      <c r="AH17" s="70">
        <v>0</v>
      </c>
      <c r="AI17" s="67" t="s">
        <v>74</v>
      </c>
      <c r="AJ17" s="67">
        <v>0</v>
      </c>
      <c r="AK17" s="67" t="s">
        <v>74</v>
      </c>
      <c r="AL17" s="67" t="s">
        <v>74</v>
      </c>
      <c r="AM17" s="71">
        <f t="shared" si="2"/>
        <v>0</v>
      </c>
      <c r="AN17" s="71">
        <f>+K17+AC17-AH17</f>
        <v>18000000</v>
      </c>
      <c r="AO17" s="67" t="s">
        <v>66</v>
      </c>
      <c r="AP17" s="70">
        <v>18000000</v>
      </c>
      <c r="AQ17" s="67" t="s">
        <v>94</v>
      </c>
      <c r="AR17" s="70">
        <v>0</v>
      </c>
      <c r="AS17" s="67" t="s">
        <v>74</v>
      </c>
      <c r="AT17" s="182">
        <v>12000000</v>
      </c>
      <c r="AU17" s="82">
        <f t="shared" si="3"/>
        <v>6000000</v>
      </c>
      <c r="AV17" s="83">
        <f t="shared" si="4"/>
        <v>0.66666666666666663</v>
      </c>
      <c r="AW17" s="80" t="s">
        <v>74</v>
      </c>
      <c r="AX17" s="67" t="s">
        <v>95</v>
      </c>
      <c r="AY17" s="74" t="s">
        <v>14564</v>
      </c>
      <c r="AZ17" s="68" t="s">
        <v>66</v>
      </c>
      <c r="BA17" s="68" t="s">
        <v>66</v>
      </c>
    </row>
    <row r="18" spans="2:53" x14ac:dyDescent="0.25">
      <c r="B18" s="68">
        <v>2024</v>
      </c>
      <c r="C18" s="67">
        <v>891780111</v>
      </c>
      <c r="D18" s="69" t="s">
        <v>64</v>
      </c>
      <c r="E18" s="70" t="s">
        <v>14563</v>
      </c>
      <c r="F18" s="70" t="s">
        <v>14562</v>
      </c>
      <c r="G18" s="67">
        <v>0</v>
      </c>
      <c r="H18" s="67" t="s">
        <v>72</v>
      </c>
      <c r="I18" s="69" t="s">
        <v>65</v>
      </c>
      <c r="J18" s="88" t="s">
        <v>14561</v>
      </c>
      <c r="K18" s="70">
        <v>15750000</v>
      </c>
      <c r="L18" s="68" t="s">
        <v>67</v>
      </c>
      <c r="M18" s="88" t="s">
        <v>14560</v>
      </c>
      <c r="N18" s="73">
        <v>1082986396</v>
      </c>
      <c r="O18" s="70">
        <v>1812</v>
      </c>
      <c r="P18" s="78">
        <v>45513</v>
      </c>
      <c r="Q18" s="70">
        <v>27900000</v>
      </c>
      <c r="R18" s="76">
        <v>45513</v>
      </c>
      <c r="S18" s="70">
        <v>15750000</v>
      </c>
      <c r="T18" s="67" t="s">
        <v>66</v>
      </c>
      <c r="U18" s="75">
        <v>41947381</v>
      </c>
      <c r="V18" s="88" t="s">
        <v>14534</v>
      </c>
      <c r="W18" s="78">
        <v>45513</v>
      </c>
      <c r="X18" s="78">
        <v>45513</v>
      </c>
      <c r="Y18" s="78" t="s">
        <v>74</v>
      </c>
      <c r="Z18" s="76">
        <v>45641</v>
      </c>
      <c r="AA18" s="71">
        <f t="shared" si="0"/>
        <v>128</v>
      </c>
      <c r="AB18" s="70">
        <v>0</v>
      </c>
      <c r="AC18" s="70">
        <v>0</v>
      </c>
      <c r="AD18" s="70">
        <v>0</v>
      </c>
      <c r="AE18" s="67" t="s">
        <v>74</v>
      </c>
      <c r="AF18" s="71">
        <f t="shared" si="5"/>
        <v>0</v>
      </c>
      <c r="AG18" s="70">
        <v>0</v>
      </c>
      <c r="AH18" s="70">
        <v>0</v>
      </c>
      <c r="AI18" s="67" t="s">
        <v>74</v>
      </c>
      <c r="AJ18" s="67">
        <v>0</v>
      </c>
      <c r="AK18" s="67" t="s">
        <v>74</v>
      </c>
      <c r="AL18" s="67" t="s">
        <v>74</v>
      </c>
      <c r="AM18" s="71">
        <f t="shared" si="2"/>
        <v>0</v>
      </c>
      <c r="AN18" s="71">
        <f>+K18+AC18-AH18</f>
        <v>15750000</v>
      </c>
      <c r="AO18" s="67" t="s">
        <v>66</v>
      </c>
      <c r="AP18" s="70">
        <v>15750000</v>
      </c>
      <c r="AQ18" s="67" t="s">
        <v>94</v>
      </c>
      <c r="AR18" s="70">
        <v>0</v>
      </c>
      <c r="AS18" s="67" t="s">
        <v>74</v>
      </c>
      <c r="AT18" s="182">
        <v>10500000</v>
      </c>
      <c r="AU18" s="82">
        <f t="shared" si="3"/>
        <v>5250000</v>
      </c>
      <c r="AV18" s="83">
        <f t="shared" si="4"/>
        <v>0.66666666666666663</v>
      </c>
      <c r="AW18" s="80" t="s">
        <v>74</v>
      </c>
      <c r="AX18" s="67" t="s">
        <v>95</v>
      </c>
      <c r="AY18" s="74" t="s">
        <v>14559</v>
      </c>
      <c r="AZ18" s="68" t="s">
        <v>66</v>
      </c>
      <c r="BA18" s="68" t="s">
        <v>66</v>
      </c>
    </row>
    <row r="19" spans="2:53" x14ac:dyDescent="0.25">
      <c r="B19" s="68">
        <v>2024</v>
      </c>
      <c r="C19" s="67">
        <v>891780111</v>
      </c>
      <c r="D19" s="69" t="s">
        <v>64</v>
      </c>
      <c r="E19" s="70" t="s">
        <v>14558</v>
      </c>
      <c r="F19" s="70" t="s">
        <v>14557</v>
      </c>
      <c r="G19" s="67">
        <v>0</v>
      </c>
      <c r="H19" s="67" t="s">
        <v>72</v>
      </c>
      <c r="I19" s="69" t="s">
        <v>65</v>
      </c>
      <c r="J19" s="88" t="s">
        <v>14556</v>
      </c>
      <c r="K19" s="70">
        <v>12150000</v>
      </c>
      <c r="L19" s="68" t="s">
        <v>67</v>
      </c>
      <c r="M19" s="88" t="s">
        <v>14555</v>
      </c>
      <c r="N19" s="73">
        <v>1082961539</v>
      </c>
      <c r="O19" s="70">
        <v>1810</v>
      </c>
      <c r="P19" s="78">
        <v>45513</v>
      </c>
      <c r="Q19" s="70">
        <v>12150000</v>
      </c>
      <c r="R19" s="76">
        <v>45513</v>
      </c>
      <c r="S19" s="70">
        <v>12150000</v>
      </c>
      <c r="T19" s="67" t="s">
        <v>66</v>
      </c>
      <c r="U19" s="75">
        <v>41947381</v>
      </c>
      <c r="V19" s="88" t="s">
        <v>14534</v>
      </c>
      <c r="W19" s="78">
        <v>45513</v>
      </c>
      <c r="X19" s="78">
        <v>45513</v>
      </c>
      <c r="Y19" s="78" t="s">
        <v>74</v>
      </c>
      <c r="Z19" s="76">
        <v>45641</v>
      </c>
      <c r="AA19" s="71">
        <f t="shared" si="0"/>
        <v>128</v>
      </c>
      <c r="AB19" s="70">
        <v>0</v>
      </c>
      <c r="AC19" s="70">
        <v>0</v>
      </c>
      <c r="AD19" s="70">
        <v>0</v>
      </c>
      <c r="AE19" s="67" t="s">
        <v>74</v>
      </c>
      <c r="AF19" s="71">
        <f t="shared" si="5"/>
        <v>0</v>
      </c>
      <c r="AG19" s="70">
        <v>0</v>
      </c>
      <c r="AH19" s="70">
        <v>0</v>
      </c>
      <c r="AI19" s="67" t="s">
        <v>74</v>
      </c>
      <c r="AJ19" s="67">
        <v>0</v>
      </c>
      <c r="AK19" s="67" t="s">
        <v>74</v>
      </c>
      <c r="AL19" s="67" t="s">
        <v>74</v>
      </c>
      <c r="AM19" s="71">
        <f t="shared" si="2"/>
        <v>0</v>
      </c>
      <c r="AN19" s="71">
        <f>+K19+AC19-AH19</f>
        <v>12150000</v>
      </c>
      <c r="AO19" s="67" t="s">
        <v>66</v>
      </c>
      <c r="AP19" s="70">
        <v>12150000</v>
      </c>
      <c r="AQ19" s="67" t="s">
        <v>94</v>
      </c>
      <c r="AR19" s="70">
        <v>0</v>
      </c>
      <c r="AS19" s="67" t="s">
        <v>74</v>
      </c>
      <c r="AT19" s="182">
        <v>8100000</v>
      </c>
      <c r="AU19" s="82">
        <f t="shared" si="3"/>
        <v>4050000</v>
      </c>
      <c r="AV19" s="83">
        <f t="shared" si="4"/>
        <v>0.66666666666666663</v>
      </c>
      <c r="AW19" s="80" t="s">
        <v>74</v>
      </c>
      <c r="AX19" s="67" t="s">
        <v>95</v>
      </c>
      <c r="AY19" s="74" t="s">
        <v>14554</v>
      </c>
      <c r="AZ19" s="68" t="s">
        <v>66</v>
      </c>
      <c r="BA19" s="68" t="s">
        <v>66</v>
      </c>
    </row>
    <row r="20" spans="2:53" x14ac:dyDescent="0.25">
      <c r="B20" s="68">
        <v>2024</v>
      </c>
      <c r="C20" s="67">
        <v>891780111</v>
      </c>
      <c r="D20" s="69" t="s">
        <v>64</v>
      </c>
      <c r="E20" s="70" t="s">
        <v>14553</v>
      </c>
      <c r="F20" s="70" t="s">
        <v>14552</v>
      </c>
      <c r="G20" s="67">
        <v>0</v>
      </c>
      <c r="H20" s="67" t="s">
        <v>72</v>
      </c>
      <c r="I20" s="69" t="s">
        <v>65</v>
      </c>
      <c r="J20" s="88" t="s">
        <v>14551</v>
      </c>
      <c r="K20" s="70">
        <v>12150000</v>
      </c>
      <c r="L20" s="68" t="s">
        <v>67</v>
      </c>
      <c r="M20" s="88" t="s">
        <v>14550</v>
      </c>
      <c r="N20" s="73">
        <v>1082845936</v>
      </c>
      <c r="O20" s="70">
        <v>1812</v>
      </c>
      <c r="P20" s="78">
        <v>45513</v>
      </c>
      <c r="Q20" s="70">
        <v>27900000</v>
      </c>
      <c r="R20" s="76">
        <v>45516</v>
      </c>
      <c r="S20" s="70">
        <v>12150000</v>
      </c>
      <c r="T20" s="67" t="s">
        <v>66</v>
      </c>
      <c r="U20" s="75">
        <v>41947381</v>
      </c>
      <c r="V20" s="88" t="s">
        <v>14534</v>
      </c>
      <c r="W20" s="78">
        <v>45516</v>
      </c>
      <c r="X20" s="78">
        <v>45516</v>
      </c>
      <c r="Y20" s="78" t="s">
        <v>74</v>
      </c>
      <c r="Z20" s="76">
        <v>45641</v>
      </c>
      <c r="AA20" s="71">
        <f t="shared" si="0"/>
        <v>125</v>
      </c>
      <c r="AB20" s="70">
        <v>0</v>
      </c>
      <c r="AC20" s="70">
        <v>0</v>
      </c>
      <c r="AD20" s="70">
        <v>0</v>
      </c>
      <c r="AE20" s="67" t="s">
        <v>74</v>
      </c>
      <c r="AF20" s="71">
        <f t="shared" si="5"/>
        <v>0</v>
      </c>
      <c r="AG20" s="70">
        <v>0</v>
      </c>
      <c r="AH20" s="70">
        <v>0</v>
      </c>
      <c r="AI20" s="67" t="s">
        <v>74</v>
      </c>
      <c r="AJ20" s="67">
        <v>0</v>
      </c>
      <c r="AK20" s="67" t="s">
        <v>74</v>
      </c>
      <c r="AL20" s="67" t="s">
        <v>74</v>
      </c>
      <c r="AM20" s="71">
        <f t="shared" si="2"/>
        <v>0</v>
      </c>
      <c r="AN20" s="71">
        <f>+K20+AC20-AH20</f>
        <v>12150000</v>
      </c>
      <c r="AO20" s="67" t="s">
        <v>66</v>
      </c>
      <c r="AP20" s="70">
        <v>12150000</v>
      </c>
      <c r="AQ20" s="67" t="s">
        <v>94</v>
      </c>
      <c r="AR20" s="70">
        <v>0</v>
      </c>
      <c r="AS20" s="67" t="s">
        <v>74</v>
      </c>
      <c r="AT20" s="182">
        <v>8100000</v>
      </c>
      <c r="AU20" s="82">
        <f t="shared" si="3"/>
        <v>4050000</v>
      </c>
      <c r="AV20" s="83">
        <f t="shared" si="4"/>
        <v>0.66666666666666663</v>
      </c>
      <c r="AW20" s="80" t="s">
        <v>74</v>
      </c>
      <c r="AX20" s="67" t="s">
        <v>95</v>
      </c>
      <c r="AY20" s="74" t="s">
        <v>14549</v>
      </c>
      <c r="AZ20" s="68" t="s">
        <v>66</v>
      </c>
      <c r="BA20" s="68" t="s">
        <v>66</v>
      </c>
    </row>
    <row r="21" spans="2:53" x14ac:dyDescent="0.25">
      <c r="B21" s="68">
        <v>2024</v>
      </c>
      <c r="C21" s="67">
        <v>891780111</v>
      </c>
      <c r="D21" s="69" t="s">
        <v>64</v>
      </c>
      <c r="E21" s="70" t="s">
        <v>14548</v>
      </c>
      <c r="F21" s="70" t="s">
        <v>14547</v>
      </c>
      <c r="G21" s="67">
        <v>0</v>
      </c>
      <c r="H21" s="67" t="s">
        <v>72</v>
      </c>
      <c r="I21" s="69" t="s">
        <v>65</v>
      </c>
      <c r="J21" s="88" t="s">
        <v>14546</v>
      </c>
      <c r="K21" s="70">
        <v>11550000</v>
      </c>
      <c r="L21" s="68" t="s">
        <v>67</v>
      </c>
      <c r="M21" s="88" t="s">
        <v>14545</v>
      </c>
      <c r="N21" s="73">
        <v>1083027929</v>
      </c>
      <c r="O21" s="70">
        <v>2014</v>
      </c>
      <c r="P21" s="78">
        <v>45513</v>
      </c>
      <c r="Q21" s="70">
        <v>11550000</v>
      </c>
      <c r="R21" s="76">
        <v>45534</v>
      </c>
      <c r="S21" s="70">
        <v>11550000</v>
      </c>
      <c r="T21" s="67" t="s">
        <v>66</v>
      </c>
      <c r="U21" s="75">
        <v>41947381</v>
      </c>
      <c r="V21" s="88" t="s">
        <v>14534</v>
      </c>
      <c r="W21" s="78">
        <v>45534</v>
      </c>
      <c r="X21" s="78">
        <v>45534</v>
      </c>
      <c r="Y21" s="78" t="s">
        <v>74</v>
      </c>
      <c r="Z21" s="76">
        <v>45641</v>
      </c>
      <c r="AA21" s="71">
        <f t="shared" si="0"/>
        <v>107</v>
      </c>
      <c r="AB21" s="70">
        <v>0</v>
      </c>
      <c r="AC21" s="70">
        <v>0</v>
      </c>
      <c r="AD21" s="70">
        <v>0</v>
      </c>
      <c r="AE21" s="67" t="s">
        <v>74</v>
      </c>
      <c r="AF21" s="71">
        <f t="shared" si="5"/>
        <v>0</v>
      </c>
      <c r="AG21" s="70">
        <v>0</v>
      </c>
      <c r="AH21" s="70">
        <v>0</v>
      </c>
      <c r="AI21" s="67" t="s">
        <v>74</v>
      </c>
      <c r="AJ21" s="67">
        <v>0</v>
      </c>
      <c r="AK21" s="67" t="s">
        <v>74</v>
      </c>
      <c r="AL21" s="67" t="s">
        <v>74</v>
      </c>
      <c r="AM21" s="71">
        <f t="shared" si="2"/>
        <v>0</v>
      </c>
      <c r="AN21" s="71">
        <f>+K21+AC21-AH21</f>
        <v>11550000</v>
      </c>
      <c r="AO21" s="67" t="s">
        <v>66</v>
      </c>
      <c r="AP21" s="70">
        <v>11550000</v>
      </c>
      <c r="AQ21" s="67" t="s">
        <v>94</v>
      </c>
      <c r="AR21" s="70">
        <v>0</v>
      </c>
      <c r="AS21" s="67" t="s">
        <v>74</v>
      </c>
      <c r="AT21" s="182">
        <v>0</v>
      </c>
      <c r="AU21" s="82">
        <f t="shared" si="3"/>
        <v>11550000</v>
      </c>
      <c r="AV21" s="83">
        <f t="shared" si="4"/>
        <v>0</v>
      </c>
      <c r="AW21" s="80" t="s">
        <v>74</v>
      </c>
      <c r="AX21" s="67" t="s">
        <v>95</v>
      </c>
      <c r="AY21" s="74" t="s">
        <v>14544</v>
      </c>
      <c r="AZ21" s="68" t="s">
        <v>66</v>
      </c>
      <c r="BA21" s="68" t="s">
        <v>66</v>
      </c>
    </row>
    <row r="22" spans="2:53" x14ac:dyDescent="0.25">
      <c r="B22" s="68">
        <v>2024</v>
      </c>
      <c r="C22" s="67">
        <v>891780111</v>
      </c>
      <c r="D22" s="69" t="s">
        <v>64</v>
      </c>
      <c r="E22" s="70" t="s">
        <v>14543</v>
      </c>
      <c r="F22" s="70" t="s">
        <v>14542</v>
      </c>
      <c r="G22" s="67">
        <v>0</v>
      </c>
      <c r="H22" s="67" t="s">
        <v>72</v>
      </c>
      <c r="I22" s="69" t="s">
        <v>65</v>
      </c>
      <c r="J22" s="88" t="s">
        <v>14541</v>
      </c>
      <c r="K22" s="70">
        <v>25440000</v>
      </c>
      <c r="L22" s="68" t="s">
        <v>67</v>
      </c>
      <c r="M22" s="88" t="s">
        <v>14540</v>
      </c>
      <c r="N22" s="73">
        <v>60385970</v>
      </c>
      <c r="O22" s="70">
        <v>1563</v>
      </c>
      <c r="P22" s="78">
        <v>45484</v>
      </c>
      <c r="Q22" s="70">
        <v>25440000</v>
      </c>
      <c r="R22" s="76">
        <v>45510</v>
      </c>
      <c r="S22" s="70">
        <v>25440000</v>
      </c>
      <c r="T22" s="67" t="s">
        <v>66</v>
      </c>
      <c r="U22" s="75">
        <v>41947381</v>
      </c>
      <c r="V22" s="88" t="s">
        <v>14534</v>
      </c>
      <c r="W22" s="78">
        <v>45510</v>
      </c>
      <c r="X22" s="78">
        <v>45510</v>
      </c>
      <c r="Y22" s="78" t="s">
        <v>74</v>
      </c>
      <c r="Z22" s="78">
        <v>45524</v>
      </c>
      <c r="AA22" s="71">
        <f t="shared" si="0"/>
        <v>14</v>
      </c>
      <c r="AB22" s="70">
        <v>0</v>
      </c>
      <c r="AC22" s="70">
        <v>0</v>
      </c>
      <c r="AD22" s="70">
        <v>0</v>
      </c>
      <c r="AE22" s="67" t="s">
        <v>74</v>
      </c>
      <c r="AF22" s="71">
        <f t="shared" si="5"/>
        <v>0</v>
      </c>
      <c r="AG22" s="70">
        <v>0</v>
      </c>
      <c r="AH22" s="70">
        <v>0</v>
      </c>
      <c r="AI22" s="67" t="s">
        <v>74</v>
      </c>
      <c r="AJ22" s="67">
        <v>0</v>
      </c>
      <c r="AK22" s="67" t="s">
        <v>74</v>
      </c>
      <c r="AL22" s="67" t="s">
        <v>74</v>
      </c>
      <c r="AM22" s="71">
        <f t="shared" si="2"/>
        <v>0</v>
      </c>
      <c r="AN22" s="71">
        <f>+K22+AC22-AH22</f>
        <v>25440000</v>
      </c>
      <c r="AO22" s="67" t="s">
        <v>66</v>
      </c>
      <c r="AP22" s="70">
        <v>25440000</v>
      </c>
      <c r="AQ22" s="67" t="s">
        <v>94</v>
      </c>
      <c r="AR22" s="70">
        <v>0</v>
      </c>
      <c r="AS22" s="67" t="s">
        <v>74</v>
      </c>
      <c r="AT22" s="182">
        <v>25440000</v>
      </c>
      <c r="AU22" s="82">
        <f t="shared" si="3"/>
        <v>0</v>
      </c>
      <c r="AV22" s="83">
        <f t="shared" si="4"/>
        <v>1</v>
      </c>
      <c r="AW22" s="80" t="s">
        <v>74</v>
      </c>
      <c r="AX22" s="67" t="s">
        <v>80</v>
      </c>
      <c r="AY22" s="74" t="s">
        <v>14539</v>
      </c>
      <c r="AZ22" s="68" t="s">
        <v>66</v>
      </c>
      <c r="BA22" s="68" t="s">
        <v>66</v>
      </c>
    </row>
    <row r="23" spans="2:53" x14ac:dyDescent="0.25">
      <c r="B23" s="68">
        <v>2024</v>
      </c>
      <c r="C23" s="67">
        <v>891780111</v>
      </c>
      <c r="D23" s="69" t="s">
        <v>64</v>
      </c>
      <c r="E23" s="70" t="s">
        <v>14538</v>
      </c>
      <c r="F23" s="70" t="s">
        <v>14537</v>
      </c>
      <c r="G23" s="67">
        <v>0</v>
      </c>
      <c r="H23" s="67" t="s">
        <v>72</v>
      </c>
      <c r="I23" s="69" t="s">
        <v>65</v>
      </c>
      <c r="J23" s="70" t="s">
        <v>14536</v>
      </c>
      <c r="K23" s="70">
        <v>4500000</v>
      </c>
      <c r="L23" s="68" t="s">
        <v>67</v>
      </c>
      <c r="M23" s="88" t="s">
        <v>14535</v>
      </c>
      <c r="N23" s="73">
        <v>26671695</v>
      </c>
      <c r="O23" s="70">
        <v>2159</v>
      </c>
      <c r="P23" s="78">
        <v>45551</v>
      </c>
      <c r="Q23" s="70">
        <v>4500000</v>
      </c>
      <c r="R23" s="78">
        <v>45551</v>
      </c>
      <c r="S23" s="70">
        <v>4500000</v>
      </c>
      <c r="T23" s="67" t="s">
        <v>66</v>
      </c>
      <c r="U23" s="75">
        <v>41947381</v>
      </c>
      <c r="V23" s="88" t="s">
        <v>14534</v>
      </c>
      <c r="W23" s="78">
        <v>45552</v>
      </c>
      <c r="X23" s="78">
        <v>45552</v>
      </c>
      <c r="Y23" s="78" t="s">
        <v>74</v>
      </c>
      <c r="Z23" s="78">
        <v>45582</v>
      </c>
      <c r="AA23" s="71">
        <f t="shared" si="0"/>
        <v>30</v>
      </c>
      <c r="AB23" s="70">
        <v>0</v>
      </c>
      <c r="AC23" s="70">
        <v>0</v>
      </c>
      <c r="AD23" s="70">
        <v>0</v>
      </c>
      <c r="AE23" s="67" t="s">
        <v>74</v>
      </c>
      <c r="AF23" s="71">
        <f t="shared" si="5"/>
        <v>0</v>
      </c>
      <c r="AG23" s="70">
        <v>0</v>
      </c>
      <c r="AH23" s="70">
        <v>0</v>
      </c>
      <c r="AI23" s="67" t="s">
        <v>74</v>
      </c>
      <c r="AJ23" s="67">
        <v>0</v>
      </c>
      <c r="AK23" s="67" t="s">
        <v>74</v>
      </c>
      <c r="AL23" s="67" t="s">
        <v>74</v>
      </c>
      <c r="AM23" s="71">
        <f t="shared" si="2"/>
        <v>0</v>
      </c>
      <c r="AN23" s="71">
        <f>+K23+AC23-AH23</f>
        <v>4500000</v>
      </c>
      <c r="AO23" s="67" t="s">
        <v>66</v>
      </c>
      <c r="AP23" s="70">
        <v>4500000</v>
      </c>
      <c r="AQ23" s="67" t="s">
        <v>94</v>
      </c>
      <c r="AR23" s="70">
        <v>0</v>
      </c>
      <c r="AS23" s="67" t="s">
        <v>74</v>
      </c>
      <c r="AT23" s="182">
        <v>0</v>
      </c>
      <c r="AU23" s="82">
        <f t="shared" si="3"/>
        <v>4500000</v>
      </c>
      <c r="AV23" s="83">
        <f t="shared" si="4"/>
        <v>0</v>
      </c>
      <c r="AW23" s="80" t="s">
        <v>74</v>
      </c>
      <c r="AX23" s="67" t="s">
        <v>95</v>
      </c>
      <c r="AY23" s="74" t="s">
        <v>14533</v>
      </c>
      <c r="AZ23" s="68" t="s">
        <v>66</v>
      </c>
      <c r="BA23" s="68" t="s">
        <v>66</v>
      </c>
    </row>
    <row r="24" spans="2:53" ht="15.75" thickBot="1" x14ac:dyDescent="0.3">
      <c r="B24" s="104">
        <v>2024</v>
      </c>
      <c r="C24" s="103">
        <v>891780111</v>
      </c>
      <c r="D24" s="105" t="s">
        <v>64</v>
      </c>
      <c r="E24" s="106" t="s">
        <v>14634</v>
      </c>
      <c r="F24" s="106" t="s">
        <v>14633</v>
      </c>
      <c r="G24" s="103">
        <v>0</v>
      </c>
      <c r="H24" s="103" t="s">
        <v>72</v>
      </c>
      <c r="I24" s="105" t="s">
        <v>65</v>
      </c>
      <c r="J24" s="106" t="s">
        <v>14632</v>
      </c>
      <c r="K24" s="106">
        <v>3440000</v>
      </c>
      <c r="L24" s="104" t="s">
        <v>67</v>
      </c>
      <c r="M24" s="151" t="s">
        <v>14575</v>
      </c>
      <c r="N24" s="110">
        <v>1082887911</v>
      </c>
      <c r="O24" s="106">
        <v>1561</v>
      </c>
      <c r="P24" s="115">
        <v>45484</v>
      </c>
      <c r="Q24" s="106">
        <v>3440000</v>
      </c>
      <c r="R24" s="115">
        <v>45484</v>
      </c>
      <c r="S24" s="106">
        <v>3440000</v>
      </c>
      <c r="T24" s="103" t="s">
        <v>66</v>
      </c>
      <c r="U24" s="153">
        <v>41947381</v>
      </c>
      <c r="V24" s="151" t="s">
        <v>14534</v>
      </c>
      <c r="W24" s="115">
        <v>45593</v>
      </c>
      <c r="X24" s="115">
        <v>45593</v>
      </c>
      <c r="Y24" s="115" t="s">
        <v>74</v>
      </c>
      <c r="Z24" s="115">
        <v>45608</v>
      </c>
      <c r="AA24" s="149">
        <f t="shared" si="0"/>
        <v>15</v>
      </c>
      <c r="AB24" s="106">
        <v>0</v>
      </c>
      <c r="AC24" s="106">
        <v>0</v>
      </c>
      <c r="AD24" s="106">
        <v>0</v>
      </c>
      <c r="AE24" s="103" t="s">
        <v>74</v>
      </c>
      <c r="AF24" s="149">
        <f t="shared" si="5"/>
        <v>0</v>
      </c>
      <c r="AG24" s="106">
        <v>0</v>
      </c>
      <c r="AH24" s="106">
        <v>0</v>
      </c>
      <c r="AI24" s="103" t="s">
        <v>74</v>
      </c>
      <c r="AJ24" s="103">
        <v>0</v>
      </c>
      <c r="AK24" s="103" t="s">
        <v>74</v>
      </c>
      <c r="AL24" s="103" t="s">
        <v>74</v>
      </c>
      <c r="AM24" s="149">
        <f t="shared" si="2"/>
        <v>0</v>
      </c>
      <c r="AN24" s="149">
        <f>+K24+AC24-AH24</f>
        <v>3440000</v>
      </c>
      <c r="AO24" s="103" t="s">
        <v>66</v>
      </c>
      <c r="AP24" s="106">
        <v>3440000</v>
      </c>
      <c r="AQ24" s="103" t="s">
        <v>94</v>
      </c>
      <c r="AR24" s="106">
        <v>0</v>
      </c>
      <c r="AS24" s="103" t="s">
        <v>74</v>
      </c>
      <c r="AT24" s="179">
        <v>0</v>
      </c>
      <c r="AU24" s="147">
        <f t="shared" si="3"/>
        <v>3440000</v>
      </c>
      <c r="AV24" s="146">
        <f t="shared" si="4"/>
        <v>0</v>
      </c>
      <c r="AW24" s="122" t="s">
        <v>74</v>
      </c>
      <c r="AX24" s="103" t="s">
        <v>95</v>
      </c>
      <c r="AY24" s="248" t="s">
        <v>14631</v>
      </c>
      <c r="AZ24" s="104" t="s">
        <v>66</v>
      </c>
      <c r="BA24" s="104" t="s">
        <v>66</v>
      </c>
    </row>
    <row r="25" spans="2:53" s="19" customFormat="1" ht="15.75" thickBot="1" x14ac:dyDescent="0.3">
      <c r="B25" s="524" t="s">
        <v>68</v>
      </c>
      <c r="C25" s="525"/>
      <c r="D25" s="526"/>
      <c r="E25" s="37">
        <f>+SUBTOTAL(3,E8:E24)</f>
        <v>17</v>
      </c>
      <c r="F25" s="38"/>
      <c r="G25" s="39"/>
      <c r="H25" s="39"/>
      <c r="I25" s="39"/>
      <c r="J25" s="39"/>
      <c r="K25" s="40">
        <f>SUM(K8:K24)</f>
        <v>264064600</v>
      </c>
      <c r="L25" s="527"/>
      <c r="M25" s="528"/>
      <c r="N25" s="528"/>
      <c r="O25" s="528"/>
      <c r="P25" s="528"/>
      <c r="Q25" s="528"/>
      <c r="R25" s="528"/>
      <c r="S25" s="528"/>
      <c r="T25" s="528"/>
      <c r="U25" s="528"/>
      <c r="V25" s="528"/>
      <c r="W25" s="528"/>
      <c r="X25" s="528"/>
      <c r="Y25" s="528"/>
      <c r="Z25" s="528"/>
      <c r="AA25" s="529"/>
      <c r="AB25" s="41">
        <f>SUM(AB8:AB24)</f>
        <v>1</v>
      </c>
      <c r="AC25" s="42">
        <f>SUM(AC8:AC24)</f>
        <v>2550000</v>
      </c>
      <c r="AD25" s="42">
        <f>SUM(AD8:AD24)</f>
        <v>1</v>
      </c>
      <c r="AE25" s="43"/>
      <c r="AF25" s="42">
        <f>SUM(AF8:AF24)</f>
        <v>0</v>
      </c>
      <c r="AG25" s="42">
        <f>SUM(AG8:AG24)</f>
        <v>0</v>
      </c>
      <c r="AH25" s="44">
        <f>SUM(AH8:AH24)</f>
        <v>0</v>
      </c>
      <c r="AI25" s="43"/>
      <c r="AJ25" s="45">
        <f>SUM(AJ8:AJ24)</f>
        <v>1</v>
      </c>
      <c r="AK25" s="527"/>
      <c r="AL25" s="528"/>
      <c r="AM25" s="529"/>
      <c r="AN25" s="41">
        <f>SUM(AN8:AN24)</f>
        <v>266614600</v>
      </c>
      <c r="AO25" s="46"/>
      <c r="AP25" s="46"/>
      <c r="AQ25" s="43"/>
      <c r="AR25" s="42">
        <f>SUM(AR8:AR24)</f>
        <v>0</v>
      </c>
      <c r="AS25" s="43"/>
      <c r="AT25" s="47">
        <f>SUM(AT8:AT24)</f>
        <v>219611200</v>
      </c>
      <c r="AU25" s="48">
        <f>SUM(AU8:AU24)</f>
        <v>47003400</v>
      </c>
      <c r="AV25" s="527"/>
      <c r="AW25" s="528"/>
      <c r="AX25" s="528"/>
      <c r="AY25" s="528"/>
      <c r="AZ25" s="528"/>
      <c r="BA25" s="528"/>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25:BA25"/>
    <mergeCell ref="AO6:AP6"/>
    <mergeCell ref="B25:D25"/>
    <mergeCell ref="L25:AA25"/>
    <mergeCell ref="AY6:BA6"/>
    <mergeCell ref="M6:N6"/>
    <mergeCell ref="O6:Q6"/>
    <mergeCell ref="R6:S6"/>
    <mergeCell ref="AK25:AM25"/>
    <mergeCell ref="T6:V6"/>
    <mergeCell ref="H3:I5"/>
    <mergeCell ref="E6:G6"/>
    <mergeCell ref="AV6:AX6"/>
    <mergeCell ref="AQ6:AU6"/>
  </mergeCells>
  <conditionalFormatting sqref="F5 E6">
    <cfRule type="containsText" dxfId="25"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4 AU8:AV24 AO9 AM9:AN15">
    <cfRule type="expression" dxfId="24" priority="2">
      <formula>+_xlfn.ISFORMULA(AA8)</formula>
    </cfRule>
  </conditionalFormatting>
  <conditionalFormatting sqref="AF8:AF24">
    <cfRule type="expression" dxfId="23" priority="1">
      <formula>+_xlfn.ISFORMULA(AF8)</formula>
    </cfRule>
  </conditionalFormatting>
  <conditionalFormatting sqref="AM8:AO8 AO10:AP12 AO13 AO14:AP15 AM16:AP16 AM17:AO17 AM18:AP24">
    <cfRule type="expression" dxfId="22" priority="3">
      <formula>+_xlfn.ISFORMULA(AM8)</formula>
    </cfRule>
  </conditionalFormatting>
  <dataValidations count="9">
    <dataValidation type="list" allowBlank="1" showInputMessage="1" showErrorMessage="1" sqref="H8:H24" xr:uid="{0702C2A5-72D9-4820-8D3B-D816F8654FDD}">
      <formula1>"OTRO SECTOR"</formula1>
    </dataValidation>
    <dataValidation type="list" allowBlank="1" showInputMessage="1" showErrorMessage="1" sqref="L8:L24" xr:uid="{EE8EE2F2-8BC1-46D7-B28C-9776309D777D}">
      <formula1>"DIRECTA"</formula1>
    </dataValidation>
    <dataValidation type="list" allowBlank="1" showInputMessage="1" showErrorMessage="1" sqref="I8:I24" xr:uid="{824282D2-6949-47C9-9CE1-93CEB98509B5}">
      <formula1>"FUNCIONAMIENTO,INVERSION,OTROS"</formula1>
    </dataValidation>
    <dataValidation type="list" allowBlank="1" showInputMessage="1" showErrorMessage="1" sqref="AX8:AX24" xr:uid="{63DA7620-CE4C-4F8A-896E-61CFBC4FF58E}">
      <formula1>"Por iniciar,En ejecucion,Suspendido,Terminado,Liquidado"</formula1>
    </dataValidation>
    <dataValidation type="list" allowBlank="1" showInputMessage="1" showErrorMessage="1" sqref="BA8:BA24" xr:uid="{7299B4FF-1FDF-4CCF-8E6C-D62CC1F07AC6}">
      <formula1>"SI,NA por TIPO Contrato"</formula1>
    </dataValidation>
    <dataValidation type="list" allowBlank="1" showInputMessage="1" showErrorMessage="1" sqref="AZ8:AZ24" xr:uid="{C999323E-82E4-4B22-A9EA-DF4DDEFC5E8D}">
      <formula1>"SI,NO HA INICIADO"</formula1>
    </dataValidation>
    <dataValidation type="list" allowBlank="1" showInputMessage="1" showErrorMessage="1" sqref="T8:T24 AQ8:AQ12 AO8:AO24"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9" r:id="rId1" xr:uid="{3773960E-21BB-4FCE-9C70-530AC4F3D3E1}"/>
    <hyperlink ref="AY10" r:id="rId2" xr:uid="{CF773B5F-043F-4D44-96B9-929026BD0C9C}"/>
    <hyperlink ref="AY15" r:id="rId3" xr:uid="{A35B0FF7-ACED-47DD-B5C2-F0B13739B24B}"/>
    <hyperlink ref="AY16" r:id="rId4" xr:uid="{13C78FFA-8F7D-4F9A-926C-4ACB0B33AE57}"/>
    <hyperlink ref="AY21" r:id="rId5" xr:uid="{A0A26FB9-7045-4720-8AA5-FA44BE237426}"/>
    <hyperlink ref="AY20" r:id="rId6" xr:uid="{53B10B94-1420-4470-A08D-A38E2A1EEC9A}"/>
    <hyperlink ref="AY19" r:id="rId7" xr:uid="{DEEA455F-FF9C-4C6D-A1A3-76A0A4FD07D2}"/>
    <hyperlink ref="AY18" r:id="rId8" xr:uid="{709ED637-F139-4B9E-9CF3-0A14158DFC46}"/>
    <hyperlink ref="AY17" r:id="rId9" xr:uid="{5DF8E5EE-4A5D-466C-B945-FF346E8EF62D}"/>
    <hyperlink ref="AY22" r:id="rId10" xr:uid="{6F4F90BF-1CE4-4B74-BDA8-14D0F711D0A7}"/>
    <hyperlink ref="AY24" r:id="rId11" xr:uid="{9B450746-4484-4391-8F2E-178E0E461F44}"/>
  </hyperlinks>
  <pageMargins left="0.7" right="0.7" top="0.75" bottom="0.75" header="0.3" footer="0.3"/>
  <pageSetup orientation="portrait" horizontalDpi="300" verticalDpi="300"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F3B5-F4BE-40BB-A843-86ADDF0153F4}">
  <dimension ref="A1:BQ57"/>
  <sheetViews>
    <sheetView showGridLines="0" zoomScaleNormal="100" workbookViewId="0">
      <selection activeCell="BB1" sqref="BB1:BE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6.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29.25" customHeight="1" thickBot="1" x14ac:dyDescent="0.3">
      <c r="B6" s="506"/>
      <c r="C6" s="507"/>
      <c r="D6" s="13" t="s">
        <v>5</v>
      </c>
      <c r="E6" s="530" t="s">
        <v>915</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row>
    <row r="8" spans="1:69" s="12" customFormat="1" ht="12.75" x14ac:dyDescent="0.2">
      <c r="B8" s="49">
        <v>2024</v>
      </c>
      <c r="C8" s="49">
        <v>891780111</v>
      </c>
      <c r="D8" s="50" t="s">
        <v>64</v>
      </c>
      <c r="E8" s="51" t="s">
        <v>914</v>
      </c>
      <c r="F8" s="51" t="s">
        <v>913</v>
      </c>
      <c r="G8" s="53">
        <v>0</v>
      </c>
      <c r="H8" s="53" t="s">
        <v>72</v>
      </c>
      <c r="I8" s="50" t="s">
        <v>65</v>
      </c>
      <c r="J8" s="55" t="s">
        <v>912</v>
      </c>
      <c r="K8" s="51">
        <v>24200000</v>
      </c>
      <c r="L8" s="49" t="s">
        <v>67</v>
      </c>
      <c r="M8" s="55" t="s">
        <v>775</v>
      </c>
      <c r="N8" s="56">
        <v>49778889</v>
      </c>
      <c r="O8" s="57">
        <v>94</v>
      </c>
      <c r="P8" s="165">
        <v>45309</v>
      </c>
      <c r="Q8" s="164">
        <v>24200000</v>
      </c>
      <c r="R8" s="165">
        <v>45320</v>
      </c>
      <c r="S8" s="164">
        <v>24200000</v>
      </c>
      <c r="T8" s="53" t="s">
        <v>66</v>
      </c>
      <c r="U8" s="166">
        <v>1082943047</v>
      </c>
      <c r="V8" s="55" t="s">
        <v>855</v>
      </c>
      <c r="W8" s="165">
        <v>45320</v>
      </c>
      <c r="X8" s="165">
        <v>45323</v>
      </c>
      <c r="Y8" s="60" t="s">
        <v>74</v>
      </c>
      <c r="Z8" s="165">
        <v>45488</v>
      </c>
      <c r="AA8" s="52">
        <f t="shared" ref="AA8:AA39" si="0">+IF(Y8="1800-01-01",Z8-X8,Z8-Y8)</f>
        <v>165</v>
      </c>
      <c r="AB8" s="51">
        <v>0</v>
      </c>
      <c r="AC8" s="51">
        <v>0</v>
      </c>
      <c r="AD8" s="51">
        <v>0</v>
      </c>
      <c r="AE8" s="61" t="s">
        <v>74</v>
      </c>
      <c r="AF8" s="52">
        <f t="shared" ref="AF8:AF39" si="1">+IF(AE8="1800-01-01",0,AE8-Z8)</f>
        <v>0</v>
      </c>
      <c r="AG8" s="51">
        <v>0</v>
      </c>
      <c r="AH8" s="51">
        <v>0</v>
      </c>
      <c r="AI8" s="58" t="s">
        <v>74</v>
      </c>
      <c r="AJ8" s="53">
        <v>0</v>
      </c>
      <c r="AK8" s="58" t="s">
        <v>74</v>
      </c>
      <c r="AL8" s="58" t="s">
        <v>74</v>
      </c>
      <c r="AM8" s="52">
        <f t="shared" ref="AM8:AM39" si="2">+IF(AK8="1800-01-01",0,AL8-AK8)</f>
        <v>0</v>
      </c>
      <c r="AN8" s="52">
        <f>+K8+AC8-AH8</f>
        <v>24200000</v>
      </c>
      <c r="AO8" s="53" t="s">
        <v>66</v>
      </c>
      <c r="AP8" s="164">
        <v>24200000</v>
      </c>
      <c r="AQ8" s="53" t="s">
        <v>94</v>
      </c>
      <c r="AR8" s="51">
        <v>0</v>
      </c>
      <c r="AS8" s="62" t="s">
        <v>74</v>
      </c>
      <c r="AT8" s="63">
        <v>24200000</v>
      </c>
      <c r="AU8" s="64">
        <f t="shared" ref="AU8:AU39" si="3">AN8-AT8</f>
        <v>0</v>
      </c>
      <c r="AV8" s="65">
        <f t="shared" ref="AV8:AV39" si="4">+IFERROR(AT8/AN8,"_")</f>
        <v>1</v>
      </c>
      <c r="AW8" s="62" t="s">
        <v>74</v>
      </c>
      <c r="AX8" s="53" t="s">
        <v>80</v>
      </c>
      <c r="AY8" s="163" t="s">
        <v>911</v>
      </c>
      <c r="AZ8" s="49" t="s">
        <v>66</v>
      </c>
      <c r="BA8" s="49" t="s">
        <v>66</v>
      </c>
    </row>
    <row r="9" spans="1:69" x14ac:dyDescent="0.25">
      <c r="B9" s="68">
        <v>2024</v>
      </c>
      <c r="C9" s="68">
        <v>891780111</v>
      </c>
      <c r="D9" s="69" t="s">
        <v>64</v>
      </c>
      <c r="E9" s="70" t="s">
        <v>910</v>
      </c>
      <c r="F9" s="70" t="s">
        <v>909</v>
      </c>
      <c r="G9" s="67">
        <v>0</v>
      </c>
      <c r="H9" s="67" t="s">
        <v>72</v>
      </c>
      <c r="I9" s="69" t="s">
        <v>65</v>
      </c>
      <c r="J9" s="88" t="s">
        <v>908</v>
      </c>
      <c r="K9" s="70">
        <v>19800000</v>
      </c>
      <c r="L9" s="68" t="s">
        <v>67</v>
      </c>
      <c r="M9" s="88" t="s">
        <v>785</v>
      </c>
      <c r="N9" s="73">
        <v>1083023487</v>
      </c>
      <c r="O9" s="75">
        <v>102</v>
      </c>
      <c r="P9" s="156">
        <v>45310</v>
      </c>
      <c r="Q9" s="155">
        <v>19800000</v>
      </c>
      <c r="R9" s="156">
        <v>45321</v>
      </c>
      <c r="S9" s="157">
        <v>19800000</v>
      </c>
      <c r="T9" s="67" t="s">
        <v>66</v>
      </c>
      <c r="U9" s="157">
        <v>1082943047</v>
      </c>
      <c r="V9" s="88" t="s">
        <v>899</v>
      </c>
      <c r="W9" s="156">
        <v>45321</v>
      </c>
      <c r="X9" s="156">
        <v>45323</v>
      </c>
      <c r="Y9" s="78" t="s">
        <v>74</v>
      </c>
      <c r="Z9" s="156">
        <v>45488</v>
      </c>
      <c r="AA9" s="71">
        <f t="shared" si="0"/>
        <v>165</v>
      </c>
      <c r="AB9" s="70">
        <v>0</v>
      </c>
      <c r="AC9" s="70">
        <v>0</v>
      </c>
      <c r="AD9" s="70">
        <v>0</v>
      </c>
      <c r="AE9" s="79" t="s">
        <v>74</v>
      </c>
      <c r="AF9" s="71">
        <f t="shared" si="1"/>
        <v>0</v>
      </c>
      <c r="AG9" s="70">
        <v>0</v>
      </c>
      <c r="AH9" s="70">
        <v>0</v>
      </c>
      <c r="AI9" s="76" t="s">
        <v>74</v>
      </c>
      <c r="AJ9" s="67">
        <v>0</v>
      </c>
      <c r="AK9" s="76" t="s">
        <v>74</v>
      </c>
      <c r="AL9" s="76" t="s">
        <v>74</v>
      </c>
      <c r="AM9" s="71">
        <f t="shared" si="2"/>
        <v>0</v>
      </c>
      <c r="AN9" s="71">
        <f>+K9+AC9-AH9</f>
        <v>19800000</v>
      </c>
      <c r="AO9" s="67" t="s">
        <v>66</v>
      </c>
      <c r="AP9" s="157">
        <v>19800000</v>
      </c>
      <c r="AQ9" s="67" t="s">
        <v>94</v>
      </c>
      <c r="AR9" s="70">
        <v>0</v>
      </c>
      <c r="AS9" s="80" t="s">
        <v>74</v>
      </c>
      <c r="AT9" s="135">
        <v>19800000</v>
      </c>
      <c r="AU9" s="82">
        <f t="shared" si="3"/>
        <v>0</v>
      </c>
      <c r="AV9" s="83">
        <f t="shared" si="4"/>
        <v>1</v>
      </c>
      <c r="AW9" s="80" t="s">
        <v>74</v>
      </c>
      <c r="AX9" s="67" t="s">
        <v>80</v>
      </c>
      <c r="AY9" s="162" t="s">
        <v>907</v>
      </c>
      <c r="AZ9" s="68" t="s">
        <v>66</v>
      </c>
      <c r="BA9" s="68" t="s">
        <v>66</v>
      </c>
    </row>
    <row r="10" spans="1:69" x14ac:dyDescent="0.25">
      <c r="B10" s="68">
        <v>2024</v>
      </c>
      <c r="C10" s="68">
        <v>891780111</v>
      </c>
      <c r="D10" s="69" t="s">
        <v>64</v>
      </c>
      <c r="E10" s="70" t="s">
        <v>906</v>
      </c>
      <c r="F10" s="70" t="s">
        <v>905</v>
      </c>
      <c r="G10" s="67">
        <v>0</v>
      </c>
      <c r="H10" s="67" t="s">
        <v>72</v>
      </c>
      <c r="I10" s="69" t="s">
        <v>65</v>
      </c>
      <c r="J10" s="88" t="s">
        <v>904</v>
      </c>
      <c r="K10" s="70">
        <v>14850000</v>
      </c>
      <c r="L10" s="68" t="s">
        <v>67</v>
      </c>
      <c r="M10" s="88" t="s">
        <v>770</v>
      </c>
      <c r="N10" s="73">
        <v>1083044902</v>
      </c>
      <c r="O10" s="75">
        <v>95</v>
      </c>
      <c r="P10" s="156">
        <v>45309</v>
      </c>
      <c r="Q10" s="155">
        <v>31350000</v>
      </c>
      <c r="R10" s="156">
        <v>45321</v>
      </c>
      <c r="S10" s="70">
        <v>14850000</v>
      </c>
      <c r="T10" s="67" t="s">
        <v>66</v>
      </c>
      <c r="U10" s="157">
        <v>1082943047</v>
      </c>
      <c r="V10" s="88" t="s">
        <v>899</v>
      </c>
      <c r="W10" s="156">
        <v>45321</v>
      </c>
      <c r="X10" s="156">
        <v>45323</v>
      </c>
      <c r="Y10" s="78" t="s">
        <v>74</v>
      </c>
      <c r="Z10" s="156">
        <v>45488</v>
      </c>
      <c r="AA10" s="71">
        <f t="shared" si="0"/>
        <v>165</v>
      </c>
      <c r="AB10" s="70">
        <v>0</v>
      </c>
      <c r="AC10" s="70">
        <v>0</v>
      </c>
      <c r="AD10" s="70">
        <v>0</v>
      </c>
      <c r="AE10" s="79" t="s">
        <v>74</v>
      </c>
      <c r="AF10" s="71">
        <f t="shared" si="1"/>
        <v>0</v>
      </c>
      <c r="AG10" s="70">
        <v>0</v>
      </c>
      <c r="AH10" s="70">
        <v>0</v>
      </c>
      <c r="AI10" s="76" t="s">
        <v>74</v>
      </c>
      <c r="AJ10" s="67">
        <v>0</v>
      </c>
      <c r="AK10" s="76" t="s">
        <v>74</v>
      </c>
      <c r="AL10" s="76" t="s">
        <v>74</v>
      </c>
      <c r="AM10" s="71">
        <f t="shared" si="2"/>
        <v>0</v>
      </c>
      <c r="AN10" s="71">
        <f>+K10+AC10-AH10</f>
        <v>14850000</v>
      </c>
      <c r="AO10" s="67" t="s">
        <v>66</v>
      </c>
      <c r="AP10" s="70">
        <v>14850000</v>
      </c>
      <c r="AQ10" s="67" t="s">
        <v>94</v>
      </c>
      <c r="AR10" s="70">
        <v>0</v>
      </c>
      <c r="AS10" s="80" t="s">
        <v>74</v>
      </c>
      <c r="AT10" s="135">
        <v>14850000</v>
      </c>
      <c r="AU10" s="82">
        <f t="shared" si="3"/>
        <v>0</v>
      </c>
      <c r="AV10" s="83">
        <f t="shared" si="4"/>
        <v>1</v>
      </c>
      <c r="AW10" s="80" t="s">
        <v>74</v>
      </c>
      <c r="AX10" s="67" t="s">
        <v>80</v>
      </c>
      <c r="AY10" s="154" t="s">
        <v>903</v>
      </c>
      <c r="AZ10" s="68" t="s">
        <v>66</v>
      </c>
      <c r="BA10" s="68" t="s">
        <v>66</v>
      </c>
    </row>
    <row r="11" spans="1:69" x14ac:dyDescent="0.25">
      <c r="B11" s="68">
        <v>2024</v>
      </c>
      <c r="C11" s="68">
        <v>891780111</v>
      </c>
      <c r="D11" s="69" t="s">
        <v>64</v>
      </c>
      <c r="E11" s="70" t="s">
        <v>902</v>
      </c>
      <c r="F11" s="70" t="s">
        <v>901</v>
      </c>
      <c r="G11" s="67">
        <v>0</v>
      </c>
      <c r="H11" s="67" t="s">
        <v>72</v>
      </c>
      <c r="I11" s="69" t="s">
        <v>65</v>
      </c>
      <c r="J11" s="88" t="s">
        <v>900</v>
      </c>
      <c r="K11" s="70">
        <v>16500000</v>
      </c>
      <c r="L11" s="68" t="s">
        <v>67</v>
      </c>
      <c r="M11" s="88" t="s">
        <v>780</v>
      </c>
      <c r="N11" s="73">
        <v>1082856526</v>
      </c>
      <c r="O11" s="75">
        <v>95</v>
      </c>
      <c r="P11" s="156">
        <v>45309</v>
      </c>
      <c r="Q11" s="155">
        <v>31350000</v>
      </c>
      <c r="R11" s="156">
        <v>45321</v>
      </c>
      <c r="S11" s="70">
        <v>16500000</v>
      </c>
      <c r="T11" s="67" t="s">
        <v>66</v>
      </c>
      <c r="U11" s="157">
        <v>1082943047</v>
      </c>
      <c r="V11" s="88" t="s">
        <v>899</v>
      </c>
      <c r="W11" s="156">
        <v>45321</v>
      </c>
      <c r="X11" s="156">
        <v>45323</v>
      </c>
      <c r="Y11" s="78" t="s">
        <v>74</v>
      </c>
      <c r="Z11" s="156">
        <v>45488</v>
      </c>
      <c r="AA11" s="71">
        <f t="shared" si="0"/>
        <v>165</v>
      </c>
      <c r="AB11" s="70">
        <v>0</v>
      </c>
      <c r="AC11" s="70">
        <v>0</v>
      </c>
      <c r="AD11" s="70">
        <v>0</v>
      </c>
      <c r="AE11" s="79" t="s">
        <v>74</v>
      </c>
      <c r="AF11" s="71">
        <f t="shared" si="1"/>
        <v>0</v>
      </c>
      <c r="AG11" s="70">
        <v>0</v>
      </c>
      <c r="AH11" s="70">
        <v>0</v>
      </c>
      <c r="AI11" s="76" t="s">
        <v>74</v>
      </c>
      <c r="AJ11" s="67">
        <v>0</v>
      </c>
      <c r="AK11" s="76" t="s">
        <v>74</v>
      </c>
      <c r="AL11" s="76" t="s">
        <v>74</v>
      </c>
      <c r="AM11" s="71">
        <f t="shared" si="2"/>
        <v>0</v>
      </c>
      <c r="AN11" s="71">
        <f>+K11+AC11-AH11</f>
        <v>16500000</v>
      </c>
      <c r="AO11" s="67" t="s">
        <v>66</v>
      </c>
      <c r="AP11" s="70">
        <v>16500000</v>
      </c>
      <c r="AQ11" s="67" t="s">
        <v>94</v>
      </c>
      <c r="AR11" s="70">
        <v>0</v>
      </c>
      <c r="AS11" s="80" t="s">
        <v>74</v>
      </c>
      <c r="AT11" s="135">
        <v>16500000</v>
      </c>
      <c r="AU11" s="82">
        <f t="shared" si="3"/>
        <v>0</v>
      </c>
      <c r="AV11" s="83">
        <f t="shared" si="4"/>
        <v>1</v>
      </c>
      <c r="AW11" s="80" t="s">
        <v>74</v>
      </c>
      <c r="AX11" s="67" t="s">
        <v>80</v>
      </c>
      <c r="AY11" s="154" t="s">
        <v>898</v>
      </c>
      <c r="AZ11" s="68" t="s">
        <v>66</v>
      </c>
      <c r="BA11" s="68" t="s">
        <v>66</v>
      </c>
    </row>
    <row r="12" spans="1:69" x14ac:dyDescent="0.25">
      <c r="B12" s="68">
        <v>2024</v>
      </c>
      <c r="C12" s="68">
        <v>891780111</v>
      </c>
      <c r="D12" s="69" t="s">
        <v>64</v>
      </c>
      <c r="E12" s="70" t="s">
        <v>897</v>
      </c>
      <c r="F12" s="70" t="s">
        <v>896</v>
      </c>
      <c r="G12" s="67">
        <v>0</v>
      </c>
      <c r="H12" s="67" t="s">
        <v>72</v>
      </c>
      <c r="I12" s="69" t="s">
        <v>65</v>
      </c>
      <c r="J12" s="88" t="s">
        <v>895</v>
      </c>
      <c r="K12" s="70">
        <v>13750000</v>
      </c>
      <c r="L12" s="68" t="s">
        <v>67</v>
      </c>
      <c r="M12" s="88" t="s">
        <v>744</v>
      </c>
      <c r="N12" s="73">
        <v>1083033741</v>
      </c>
      <c r="O12" s="75">
        <v>112</v>
      </c>
      <c r="P12" s="156">
        <v>45313</v>
      </c>
      <c r="Q12" s="155">
        <v>13750000</v>
      </c>
      <c r="R12" s="156">
        <v>45322</v>
      </c>
      <c r="S12" s="70">
        <v>13750000</v>
      </c>
      <c r="T12" s="67" t="s">
        <v>66</v>
      </c>
      <c r="U12" s="157">
        <v>7144495</v>
      </c>
      <c r="V12" s="88" t="s">
        <v>743</v>
      </c>
      <c r="W12" s="156">
        <v>45322</v>
      </c>
      <c r="X12" s="156">
        <v>45323</v>
      </c>
      <c r="Y12" s="78" t="s">
        <v>74</v>
      </c>
      <c r="Z12" s="156">
        <v>45488</v>
      </c>
      <c r="AA12" s="71">
        <f t="shared" si="0"/>
        <v>165</v>
      </c>
      <c r="AB12" s="70">
        <v>0</v>
      </c>
      <c r="AC12" s="70">
        <v>0</v>
      </c>
      <c r="AD12" s="70">
        <v>0</v>
      </c>
      <c r="AE12" s="79" t="s">
        <v>74</v>
      </c>
      <c r="AF12" s="71">
        <f t="shared" si="1"/>
        <v>0</v>
      </c>
      <c r="AG12" s="70">
        <v>0</v>
      </c>
      <c r="AH12" s="70">
        <v>0</v>
      </c>
      <c r="AI12" s="76" t="s">
        <v>74</v>
      </c>
      <c r="AJ12" s="67">
        <v>0</v>
      </c>
      <c r="AK12" s="76" t="s">
        <v>74</v>
      </c>
      <c r="AL12" s="76" t="s">
        <v>74</v>
      </c>
      <c r="AM12" s="71">
        <f t="shared" si="2"/>
        <v>0</v>
      </c>
      <c r="AN12" s="71">
        <f>+K12+AC12-AH12</f>
        <v>13750000</v>
      </c>
      <c r="AO12" s="67" t="s">
        <v>66</v>
      </c>
      <c r="AP12" s="70">
        <v>13750000</v>
      </c>
      <c r="AQ12" s="67" t="s">
        <v>94</v>
      </c>
      <c r="AR12" s="70">
        <v>0</v>
      </c>
      <c r="AS12" s="80" t="s">
        <v>74</v>
      </c>
      <c r="AT12" s="135">
        <v>13750000</v>
      </c>
      <c r="AU12" s="82">
        <f t="shared" si="3"/>
        <v>0</v>
      </c>
      <c r="AV12" s="83">
        <f t="shared" si="4"/>
        <v>1</v>
      </c>
      <c r="AW12" s="80" t="s">
        <v>74</v>
      </c>
      <c r="AX12" s="67" t="s">
        <v>80</v>
      </c>
      <c r="AY12" s="154" t="s">
        <v>894</v>
      </c>
      <c r="AZ12" s="68" t="s">
        <v>66</v>
      </c>
      <c r="BA12" s="68" t="s">
        <v>66</v>
      </c>
    </row>
    <row r="13" spans="1:69" x14ac:dyDescent="0.25">
      <c r="B13" s="68">
        <v>2024</v>
      </c>
      <c r="C13" s="68">
        <v>891780111</v>
      </c>
      <c r="D13" s="69" t="s">
        <v>64</v>
      </c>
      <c r="E13" s="70" t="s">
        <v>893</v>
      </c>
      <c r="F13" s="70" t="s">
        <v>892</v>
      </c>
      <c r="G13" s="67">
        <v>0</v>
      </c>
      <c r="H13" s="67" t="s">
        <v>72</v>
      </c>
      <c r="I13" s="69" t="s">
        <v>65</v>
      </c>
      <c r="J13" s="88" t="s">
        <v>891</v>
      </c>
      <c r="K13" s="70">
        <v>13750000</v>
      </c>
      <c r="L13" s="68" t="s">
        <v>67</v>
      </c>
      <c r="M13" s="88" t="s">
        <v>749</v>
      </c>
      <c r="N13" s="73">
        <v>1083013202</v>
      </c>
      <c r="O13" s="75">
        <v>114</v>
      </c>
      <c r="P13" s="156">
        <v>45313</v>
      </c>
      <c r="Q13" s="155">
        <v>13750000</v>
      </c>
      <c r="R13" s="156">
        <v>45322</v>
      </c>
      <c r="S13" s="70">
        <v>13750000</v>
      </c>
      <c r="T13" s="67" t="s">
        <v>66</v>
      </c>
      <c r="U13" s="157">
        <v>36718407</v>
      </c>
      <c r="V13" s="88" t="s">
        <v>811</v>
      </c>
      <c r="W13" s="156">
        <v>45322</v>
      </c>
      <c r="X13" s="156">
        <v>45323</v>
      </c>
      <c r="Y13" s="78" t="s">
        <v>74</v>
      </c>
      <c r="Z13" s="156">
        <v>45488</v>
      </c>
      <c r="AA13" s="71">
        <f t="shared" si="0"/>
        <v>165</v>
      </c>
      <c r="AB13" s="70">
        <v>0</v>
      </c>
      <c r="AC13" s="70">
        <v>0</v>
      </c>
      <c r="AD13" s="70">
        <v>0</v>
      </c>
      <c r="AE13" s="79" t="s">
        <v>74</v>
      </c>
      <c r="AF13" s="71">
        <f t="shared" si="1"/>
        <v>0</v>
      </c>
      <c r="AG13" s="70">
        <v>0</v>
      </c>
      <c r="AH13" s="70">
        <v>0</v>
      </c>
      <c r="AI13" s="76" t="s">
        <v>74</v>
      </c>
      <c r="AJ13" s="67">
        <v>0</v>
      </c>
      <c r="AK13" s="76" t="s">
        <v>74</v>
      </c>
      <c r="AL13" s="76" t="s">
        <v>74</v>
      </c>
      <c r="AM13" s="71">
        <f t="shared" si="2"/>
        <v>0</v>
      </c>
      <c r="AN13" s="71">
        <f>+K13+AC13-AH13</f>
        <v>13750000</v>
      </c>
      <c r="AO13" s="67" t="s">
        <v>66</v>
      </c>
      <c r="AP13" s="70">
        <v>13750000</v>
      </c>
      <c r="AQ13" s="67" t="s">
        <v>94</v>
      </c>
      <c r="AR13" s="70">
        <v>0</v>
      </c>
      <c r="AS13" s="80" t="s">
        <v>74</v>
      </c>
      <c r="AT13" s="135">
        <v>13750000</v>
      </c>
      <c r="AU13" s="82">
        <f t="shared" si="3"/>
        <v>0</v>
      </c>
      <c r="AV13" s="83">
        <f t="shared" si="4"/>
        <v>1</v>
      </c>
      <c r="AW13" s="80" t="s">
        <v>74</v>
      </c>
      <c r="AX13" s="67" t="s">
        <v>80</v>
      </c>
      <c r="AY13" s="154" t="s">
        <v>887</v>
      </c>
      <c r="AZ13" s="68" t="s">
        <v>66</v>
      </c>
      <c r="BA13" s="68" t="s">
        <v>66</v>
      </c>
    </row>
    <row r="14" spans="1:69" x14ac:dyDescent="0.25">
      <c r="B14" s="68">
        <v>2024</v>
      </c>
      <c r="C14" s="68">
        <v>891780111</v>
      </c>
      <c r="D14" s="69" t="s">
        <v>64</v>
      </c>
      <c r="E14" s="70" t="s">
        <v>890</v>
      </c>
      <c r="F14" s="70" t="s">
        <v>889</v>
      </c>
      <c r="G14" s="67">
        <v>0</v>
      </c>
      <c r="H14" s="67" t="s">
        <v>72</v>
      </c>
      <c r="I14" s="69" t="s">
        <v>65</v>
      </c>
      <c r="J14" s="88" t="s">
        <v>888</v>
      </c>
      <c r="K14" s="70">
        <v>19250000</v>
      </c>
      <c r="L14" s="68" t="s">
        <v>67</v>
      </c>
      <c r="M14" s="88" t="s">
        <v>738</v>
      </c>
      <c r="N14" s="73">
        <v>1083005553</v>
      </c>
      <c r="O14" s="75">
        <v>144</v>
      </c>
      <c r="P14" s="156">
        <v>45315</v>
      </c>
      <c r="Q14" s="155">
        <v>19250000</v>
      </c>
      <c r="R14" s="156">
        <v>45323</v>
      </c>
      <c r="S14" s="70">
        <v>19250000</v>
      </c>
      <c r="T14" s="67" t="s">
        <v>66</v>
      </c>
      <c r="U14" s="157">
        <v>84455280</v>
      </c>
      <c r="V14" s="88" t="s">
        <v>708</v>
      </c>
      <c r="W14" s="156">
        <v>45323</v>
      </c>
      <c r="X14" s="156">
        <v>45323</v>
      </c>
      <c r="Y14" s="78" t="s">
        <v>74</v>
      </c>
      <c r="Z14" s="156">
        <v>45488</v>
      </c>
      <c r="AA14" s="71">
        <f t="shared" si="0"/>
        <v>165</v>
      </c>
      <c r="AB14" s="70">
        <v>0</v>
      </c>
      <c r="AC14" s="70">
        <v>0</v>
      </c>
      <c r="AD14" s="70">
        <v>0</v>
      </c>
      <c r="AE14" s="79" t="s">
        <v>74</v>
      </c>
      <c r="AF14" s="71">
        <f t="shared" si="1"/>
        <v>0</v>
      </c>
      <c r="AG14" s="70">
        <v>0</v>
      </c>
      <c r="AH14" s="70">
        <v>0</v>
      </c>
      <c r="AI14" s="76" t="s">
        <v>74</v>
      </c>
      <c r="AJ14" s="67">
        <v>0</v>
      </c>
      <c r="AK14" s="76" t="s">
        <v>74</v>
      </c>
      <c r="AL14" s="76" t="s">
        <v>74</v>
      </c>
      <c r="AM14" s="71">
        <f t="shared" si="2"/>
        <v>0</v>
      </c>
      <c r="AN14" s="71">
        <f>+K14+AC14-AH14</f>
        <v>19250000</v>
      </c>
      <c r="AO14" s="67" t="s">
        <v>66</v>
      </c>
      <c r="AP14" s="70">
        <v>19250000</v>
      </c>
      <c r="AQ14" s="67" t="s">
        <v>94</v>
      </c>
      <c r="AR14" s="70">
        <v>0</v>
      </c>
      <c r="AS14" s="80" t="s">
        <v>74</v>
      </c>
      <c r="AT14" s="135">
        <v>19250000</v>
      </c>
      <c r="AU14" s="82">
        <f t="shared" si="3"/>
        <v>0</v>
      </c>
      <c r="AV14" s="83">
        <f t="shared" si="4"/>
        <v>1</v>
      </c>
      <c r="AW14" s="80" t="s">
        <v>74</v>
      </c>
      <c r="AX14" s="67" t="s">
        <v>80</v>
      </c>
      <c r="AY14" s="154" t="s">
        <v>887</v>
      </c>
      <c r="AZ14" s="68" t="s">
        <v>66</v>
      </c>
      <c r="BA14" s="68" t="s">
        <v>66</v>
      </c>
    </row>
    <row r="15" spans="1:69" x14ac:dyDescent="0.25">
      <c r="B15" s="68">
        <v>2024</v>
      </c>
      <c r="C15" s="68">
        <v>891780111</v>
      </c>
      <c r="D15" s="69" t="s">
        <v>64</v>
      </c>
      <c r="E15" s="70" t="s">
        <v>886</v>
      </c>
      <c r="F15" s="70" t="s">
        <v>885</v>
      </c>
      <c r="G15" s="67">
        <v>0</v>
      </c>
      <c r="H15" s="67" t="s">
        <v>72</v>
      </c>
      <c r="I15" s="69" t="s">
        <v>65</v>
      </c>
      <c r="J15" s="88" t="s">
        <v>884</v>
      </c>
      <c r="K15" s="70">
        <v>19250000</v>
      </c>
      <c r="L15" s="68" t="s">
        <v>67</v>
      </c>
      <c r="M15" s="88" t="s">
        <v>760</v>
      </c>
      <c r="N15" s="73">
        <v>32790934</v>
      </c>
      <c r="O15" s="75">
        <v>145</v>
      </c>
      <c r="P15" s="156">
        <v>45315</v>
      </c>
      <c r="Q15" s="155">
        <v>19250000</v>
      </c>
      <c r="R15" s="156">
        <v>45323</v>
      </c>
      <c r="S15" s="70">
        <v>19250000</v>
      </c>
      <c r="T15" s="67" t="s">
        <v>66</v>
      </c>
      <c r="U15" s="157">
        <v>1082950841</v>
      </c>
      <c r="V15" s="88" t="s">
        <v>719</v>
      </c>
      <c r="W15" s="156">
        <v>45323</v>
      </c>
      <c r="X15" s="156">
        <v>45323</v>
      </c>
      <c r="Y15" s="78" t="s">
        <v>74</v>
      </c>
      <c r="Z15" s="156">
        <v>45488</v>
      </c>
      <c r="AA15" s="71">
        <f t="shared" si="0"/>
        <v>165</v>
      </c>
      <c r="AB15" s="70">
        <v>0</v>
      </c>
      <c r="AC15" s="70">
        <v>0</v>
      </c>
      <c r="AD15" s="70">
        <v>0</v>
      </c>
      <c r="AE15" s="79" t="s">
        <v>74</v>
      </c>
      <c r="AF15" s="71">
        <f t="shared" si="1"/>
        <v>0</v>
      </c>
      <c r="AG15" s="70">
        <v>0</v>
      </c>
      <c r="AH15" s="70">
        <v>0</v>
      </c>
      <c r="AI15" s="76" t="s">
        <v>74</v>
      </c>
      <c r="AJ15" s="67">
        <v>0</v>
      </c>
      <c r="AK15" s="76" t="s">
        <v>74</v>
      </c>
      <c r="AL15" s="76" t="s">
        <v>74</v>
      </c>
      <c r="AM15" s="71">
        <f t="shared" si="2"/>
        <v>0</v>
      </c>
      <c r="AN15" s="71">
        <f>+K15+AC15-AH15</f>
        <v>19250000</v>
      </c>
      <c r="AO15" s="67" t="s">
        <v>66</v>
      </c>
      <c r="AP15" s="70">
        <v>19250000</v>
      </c>
      <c r="AQ15" s="67" t="s">
        <v>94</v>
      </c>
      <c r="AR15" s="70">
        <v>0</v>
      </c>
      <c r="AS15" s="80" t="s">
        <v>74</v>
      </c>
      <c r="AT15" s="135">
        <v>19250000</v>
      </c>
      <c r="AU15" s="82">
        <f t="shared" si="3"/>
        <v>0</v>
      </c>
      <c r="AV15" s="83">
        <f t="shared" si="4"/>
        <v>1</v>
      </c>
      <c r="AW15" s="80" t="s">
        <v>74</v>
      </c>
      <c r="AX15" s="67" t="s">
        <v>80</v>
      </c>
      <c r="AY15" s="154" t="s">
        <v>883</v>
      </c>
      <c r="AZ15" s="68" t="s">
        <v>66</v>
      </c>
      <c r="BA15" s="68" t="s">
        <v>66</v>
      </c>
    </row>
    <row r="16" spans="1:69" x14ac:dyDescent="0.25">
      <c r="B16" s="68">
        <v>2024</v>
      </c>
      <c r="C16" s="68">
        <v>891780111</v>
      </c>
      <c r="D16" s="69" t="s">
        <v>64</v>
      </c>
      <c r="E16" s="70" t="s">
        <v>882</v>
      </c>
      <c r="F16" s="70" t="s">
        <v>881</v>
      </c>
      <c r="G16" s="67">
        <v>0</v>
      </c>
      <c r="H16" s="67" t="s">
        <v>72</v>
      </c>
      <c r="I16" s="69" t="s">
        <v>65</v>
      </c>
      <c r="J16" s="88" t="s">
        <v>880</v>
      </c>
      <c r="K16" s="70">
        <v>14850000</v>
      </c>
      <c r="L16" s="68" t="s">
        <v>67</v>
      </c>
      <c r="M16" s="88" t="s">
        <v>754</v>
      </c>
      <c r="N16" s="73">
        <v>1083003478</v>
      </c>
      <c r="O16" s="75">
        <v>121</v>
      </c>
      <c r="P16" s="156">
        <v>45313</v>
      </c>
      <c r="Q16" s="155">
        <v>14850000</v>
      </c>
      <c r="R16" s="156">
        <v>45323</v>
      </c>
      <c r="S16" s="70">
        <v>14850000</v>
      </c>
      <c r="T16" s="67" t="s">
        <v>66</v>
      </c>
      <c r="U16" s="157">
        <v>1082943047</v>
      </c>
      <c r="V16" s="88" t="s">
        <v>855</v>
      </c>
      <c r="W16" s="156">
        <v>45323</v>
      </c>
      <c r="X16" s="156">
        <v>45323</v>
      </c>
      <c r="Y16" s="78" t="s">
        <v>74</v>
      </c>
      <c r="Z16" s="156">
        <v>45488</v>
      </c>
      <c r="AA16" s="71">
        <f t="shared" si="0"/>
        <v>165</v>
      </c>
      <c r="AB16" s="70">
        <v>0</v>
      </c>
      <c r="AC16" s="70">
        <v>0</v>
      </c>
      <c r="AD16" s="70">
        <v>0</v>
      </c>
      <c r="AE16" s="79" t="s">
        <v>74</v>
      </c>
      <c r="AF16" s="71">
        <f t="shared" si="1"/>
        <v>0</v>
      </c>
      <c r="AG16" s="70">
        <v>0</v>
      </c>
      <c r="AH16" s="70">
        <v>0</v>
      </c>
      <c r="AI16" s="76" t="s">
        <v>74</v>
      </c>
      <c r="AJ16" s="67">
        <v>0</v>
      </c>
      <c r="AK16" s="76" t="s">
        <v>74</v>
      </c>
      <c r="AL16" s="76" t="s">
        <v>74</v>
      </c>
      <c r="AM16" s="71">
        <f t="shared" si="2"/>
        <v>0</v>
      </c>
      <c r="AN16" s="71">
        <f>+K16+AC16-AH16</f>
        <v>14850000</v>
      </c>
      <c r="AO16" s="67" t="s">
        <v>66</v>
      </c>
      <c r="AP16" s="70">
        <v>14850000</v>
      </c>
      <c r="AQ16" s="67" t="s">
        <v>94</v>
      </c>
      <c r="AR16" s="70">
        <v>0</v>
      </c>
      <c r="AS16" s="80" t="s">
        <v>74</v>
      </c>
      <c r="AT16" s="135">
        <v>14850000</v>
      </c>
      <c r="AU16" s="82">
        <f t="shared" si="3"/>
        <v>0</v>
      </c>
      <c r="AV16" s="83">
        <f t="shared" si="4"/>
        <v>1</v>
      </c>
      <c r="AW16" s="80" t="s">
        <v>74</v>
      </c>
      <c r="AX16" s="67" t="s">
        <v>80</v>
      </c>
      <c r="AY16" s="154" t="s">
        <v>879</v>
      </c>
      <c r="AZ16" s="68" t="s">
        <v>66</v>
      </c>
      <c r="BA16" s="68" t="s">
        <v>66</v>
      </c>
    </row>
    <row r="17" spans="2:53" x14ac:dyDescent="0.25">
      <c r="B17" s="68">
        <v>2024</v>
      </c>
      <c r="C17" s="68">
        <v>891780111</v>
      </c>
      <c r="D17" s="69" t="s">
        <v>64</v>
      </c>
      <c r="E17" s="70" t="s">
        <v>878</v>
      </c>
      <c r="F17" s="70" t="s">
        <v>877</v>
      </c>
      <c r="G17" s="67">
        <v>0</v>
      </c>
      <c r="H17" s="67" t="s">
        <v>72</v>
      </c>
      <c r="I17" s="69" t="s">
        <v>65</v>
      </c>
      <c r="J17" s="88" t="s">
        <v>876</v>
      </c>
      <c r="K17" s="70">
        <v>13750000</v>
      </c>
      <c r="L17" s="68" t="s">
        <v>67</v>
      </c>
      <c r="M17" s="88" t="s">
        <v>790</v>
      </c>
      <c r="N17" s="73">
        <v>1083010275</v>
      </c>
      <c r="O17" s="75">
        <v>129</v>
      </c>
      <c r="P17" s="156">
        <v>45313</v>
      </c>
      <c r="Q17" s="155">
        <v>13750000</v>
      </c>
      <c r="R17" s="156">
        <v>45324</v>
      </c>
      <c r="S17" s="70">
        <v>13750000</v>
      </c>
      <c r="T17" s="67" t="s">
        <v>66</v>
      </c>
      <c r="U17" s="157">
        <v>4978990</v>
      </c>
      <c r="V17" s="88" t="s">
        <v>702</v>
      </c>
      <c r="W17" s="156">
        <v>45324</v>
      </c>
      <c r="X17" s="156">
        <v>45324</v>
      </c>
      <c r="Y17" s="78" t="s">
        <v>74</v>
      </c>
      <c r="Z17" s="156">
        <v>45488</v>
      </c>
      <c r="AA17" s="71">
        <f t="shared" si="0"/>
        <v>164</v>
      </c>
      <c r="AB17" s="70">
        <v>0</v>
      </c>
      <c r="AC17" s="70">
        <v>0</v>
      </c>
      <c r="AD17" s="70">
        <v>0</v>
      </c>
      <c r="AE17" s="79" t="s">
        <v>74</v>
      </c>
      <c r="AF17" s="71">
        <f t="shared" si="1"/>
        <v>0</v>
      </c>
      <c r="AG17" s="70">
        <v>1</v>
      </c>
      <c r="AH17" s="70">
        <v>8750000</v>
      </c>
      <c r="AI17" s="156">
        <v>45373</v>
      </c>
      <c r="AJ17" s="67">
        <v>0</v>
      </c>
      <c r="AK17" s="76" t="s">
        <v>74</v>
      </c>
      <c r="AL17" s="76" t="s">
        <v>74</v>
      </c>
      <c r="AM17" s="71">
        <f t="shared" si="2"/>
        <v>0</v>
      </c>
      <c r="AN17" s="71">
        <f>+K17+AC17-AH17</f>
        <v>5000000</v>
      </c>
      <c r="AO17" s="67" t="s">
        <v>66</v>
      </c>
      <c r="AP17" s="70">
        <v>13750000</v>
      </c>
      <c r="AQ17" s="67" t="s">
        <v>94</v>
      </c>
      <c r="AR17" s="70">
        <v>0</v>
      </c>
      <c r="AS17" s="80" t="s">
        <v>74</v>
      </c>
      <c r="AT17" s="135">
        <v>5000000</v>
      </c>
      <c r="AU17" s="82">
        <f t="shared" si="3"/>
        <v>0</v>
      </c>
      <c r="AV17" s="83">
        <f t="shared" si="4"/>
        <v>1</v>
      </c>
      <c r="AW17" s="80" t="s">
        <v>74</v>
      </c>
      <c r="AX17" s="67" t="s">
        <v>80</v>
      </c>
      <c r="AY17" s="154" t="s">
        <v>875</v>
      </c>
      <c r="AZ17" s="68" t="s">
        <v>66</v>
      </c>
      <c r="BA17" s="68" t="s">
        <v>66</v>
      </c>
    </row>
    <row r="18" spans="2:53" x14ac:dyDescent="0.25">
      <c r="B18" s="68">
        <v>2024</v>
      </c>
      <c r="C18" s="68">
        <v>891780111</v>
      </c>
      <c r="D18" s="69" t="s">
        <v>64</v>
      </c>
      <c r="E18" s="70" t="s">
        <v>874</v>
      </c>
      <c r="F18" s="70" t="s">
        <v>873</v>
      </c>
      <c r="G18" s="67">
        <v>0</v>
      </c>
      <c r="H18" s="67" t="s">
        <v>72</v>
      </c>
      <c r="I18" s="69" t="s">
        <v>65</v>
      </c>
      <c r="J18" s="88" t="s">
        <v>807</v>
      </c>
      <c r="K18" s="70">
        <v>12500000</v>
      </c>
      <c r="L18" s="68" t="s">
        <v>67</v>
      </c>
      <c r="M18" s="88" t="s">
        <v>806</v>
      </c>
      <c r="N18" s="73">
        <v>1082971346</v>
      </c>
      <c r="O18" s="75">
        <v>308</v>
      </c>
      <c r="P18" s="156">
        <v>45330</v>
      </c>
      <c r="Q18" s="155">
        <v>12500000</v>
      </c>
      <c r="R18" s="156">
        <v>45338</v>
      </c>
      <c r="S18" s="155">
        <v>12500000</v>
      </c>
      <c r="T18" s="67" t="s">
        <v>66</v>
      </c>
      <c r="U18" s="157">
        <v>36718407</v>
      </c>
      <c r="V18" s="88" t="s">
        <v>811</v>
      </c>
      <c r="W18" s="156">
        <v>45338</v>
      </c>
      <c r="X18" s="156">
        <v>45338</v>
      </c>
      <c r="Y18" s="78" t="s">
        <v>74</v>
      </c>
      <c r="Z18" s="156">
        <v>45488</v>
      </c>
      <c r="AA18" s="71">
        <f t="shared" si="0"/>
        <v>150</v>
      </c>
      <c r="AB18" s="70">
        <v>0</v>
      </c>
      <c r="AC18" s="70">
        <v>0</v>
      </c>
      <c r="AD18" s="70">
        <v>0</v>
      </c>
      <c r="AE18" s="79" t="s">
        <v>74</v>
      </c>
      <c r="AF18" s="71">
        <f t="shared" si="1"/>
        <v>0</v>
      </c>
      <c r="AG18" s="70">
        <v>0</v>
      </c>
      <c r="AH18" s="70">
        <v>0</v>
      </c>
      <c r="AI18" s="76" t="s">
        <v>74</v>
      </c>
      <c r="AJ18" s="67">
        <v>0</v>
      </c>
      <c r="AK18" s="76" t="s">
        <v>74</v>
      </c>
      <c r="AL18" s="76" t="s">
        <v>74</v>
      </c>
      <c r="AM18" s="71">
        <f t="shared" si="2"/>
        <v>0</v>
      </c>
      <c r="AN18" s="71">
        <f>+K18+AC18-AH18</f>
        <v>12500000</v>
      </c>
      <c r="AO18" s="67" t="s">
        <v>66</v>
      </c>
      <c r="AP18" s="155">
        <v>12500000</v>
      </c>
      <c r="AQ18" s="67" t="s">
        <v>94</v>
      </c>
      <c r="AR18" s="70">
        <v>0</v>
      </c>
      <c r="AS18" s="80" t="s">
        <v>74</v>
      </c>
      <c r="AT18" s="135">
        <v>12500000</v>
      </c>
      <c r="AU18" s="82">
        <f t="shared" si="3"/>
        <v>0</v>
      </c>
      <c r="AV18" s="83">
        <f t="shared" si="4"/>
        <v>1</v>
      </c>
      <c r="AW18" s="80" t="s">
        <v>74</v>
      </c>
      <c r="AX18" s="67" t="s">
        <v>80</v>
      </c>
      <c r="AY18" s="154" t="s">
        <v>872</v>
      </c>
      <c r="AZ18" s="68" t="s">
        <v>66</v>
      </c>
      <c r="BA18" s="68" t="s">
        <v>66</v>
      </c>
    </row>
    <row r="19" spans="2:53" x14ac:dyDescent="0.25">
      <c r="B19" s="68">
        <v>2024</v>
      </c>
      <c r="C19" s="68">
        <v>891780111</v>
      </c>
      <c r="D19" s="69" t="s">
        <v>64</v>
      </c>
      <c r="E19" s="70" t="s">
        <v>871</v>
      </c>
      <c r="F19" s="70" t="s">
        <v>870</v>
      </c>
      <c r="G19" s="67">
        <v>0</v>
      </c>
      <c r="H19" s="67" t="s">
        <v>72</v>
      </c>
      <c r="I19" s="69" t="s">
        <v>65</v>
      </c>
      <c r="J19" s="88" t="s">
        <v>869</v>
      </c>
      <c r="K19" s="70">
        <v>10500000</v>
      </c>
      <c r="L19" s="68" t="s">
        <v>67</v>
      </c>
      <c r="M19" s="88" t="s">
        <v>697</v>
      </c>
      <c r="N19" s="73">
        <v>1221964687</v>
      </c>
      <c r="O19" s="75">
        <v>113</v>
      </c>
      <c r="P19" s="156">
        <v>45313</v>
      </c>
      <c r="Q19" s="155">
        <v>10500000</v>
      </c>
      <c r="R19" s="156">
        <v>45323</v>
      </c>
      <c r="S19" s="70">
        <v>10500000</v>
      </c>
      <c r="T19" s="67" t="s">
        <v>66</v>
      </c>
      <c r="U19" s="157">
        <v>1082943047</v>
      </c>
      <c r="V19" s="88" t="s">
        <v>855</v>
      </c>
      <c r="W19" s="156">
        <v>45323</v>
      </c>
      <c r="X19" s="156">
        <v>45323</v>
      </c>
      <c r="Y19" s="78" t="s">
        <v>74</v>
      </c>
      <c r="Z19" s="156">
        <v>45473</v>
      </c>
      <c r="AA19" s="71">
        <f t="shared" si="0"/>
        <v>150</v>
      </c>
      <c r="AB19" s="70">
        <v>0</v>
      </c>
      <c r="AC19" s="70">
        <v>0</v>
      </c>
      <c r="AD19" s="70">
        <v>0</v>
      </c>
      <c r="AE19" s="79" t="s">
        <v>74</v>
      </c>
      <c r="AF19" s="71">
        <f t="shared" si="1"/>
        <v>0</v>
      </c>
      <c r="AG19" s="70">
        <v>0</v>
      </c>
      <c r="AH19" s="70">
        <v>0</v>
      </c>
      <c r="AI19" s="76" t="s">
        <v>74</v>
      </c>
      <c r="AJ19" s="67">
        <v>0</v>
      </c>
      <c r="AK19" s="76" t="s">
        <v>74</v>
      </c>
      <c r="AL19" s="76" t="s">
        <v>74</v>
      </c>
      <c r="AM19" s="71">
        <f t="shared" si="2"/>
        <v>0</v>
      </c>
      <c r="AN19" s="71">
        <f>+K19+AC19-AH19</f>
        <v>10500000</v>
      </c>
      <c r="AO19" s="67" t="s">
        <v>66</v>
      </c>
      <c r="AP19" s="70">
        <v>10500000</v>
      </c>
      <c r="AQ19" s="67" t="s">
        <v>94</v>
      </c>
      <c r="AR19" s="70">
        <v>0</v>
      </c>
      <c r="AS19" s="80" t="s">
        <v>74</v>
      </c>
      <c r="AT19" s="135">
        <v>10500000</v>
      </c>
      <c r="AU19" s="82">
        <f t="shared" si="3"/>
        <v>0</v>
      </c>
      <c r="AV19" s="83">
        <f t="shared" si="4"/>
        <v>1</v>
      </c>
      <c r="AW19" s="80" t="s">
        <v>74</v>
      </c>
      <c r="AX19" s="67" t="s">
        <v>80</v>
      </c>
      <c r="AY19" s="154" t="s">
        <v>868</v>
      </c>
      <c r="AZ19" s="68" t="s">
        <v>66</v>
      </c>
      <c r="BA19" s="68" t="s">
        <v>66</v>
      </c>
    </row>
    <row r="20" spans="2:53" x14ac:dyDescent="0.25">
      <c r="B20" s="68">
        <v>2024</v>
      </c>
      <c r="C20" s="68">
        <v>891780111</v>
      </c>
      <c r="D20" s="69" t="s">
        <v>64</v>
      </c>
      <c r="E20" s="70" t="s">
        <v>867</v>
      </c>
      <c r="F20" s="70" t="s">
        <v>866</v>
      </c>
      <c r="G20" s="67">
        <v>0</v>
      </c>
      <c r="H20" s="67" t="s">
        <v>72</v>
      </c>
      <c r="I20" s="69" t="s">
        <v>65</v>
      </c>
      <c r="J20" s="88" t="s">
        <v>865</v>
      </c>
      <c r="K20" s="70">
        <v>12500000</v>
      </c>
      <c r="L20" s="68" t="s">
        <v>67</v>
      </c>
      <c r="M20" s="88" t="s">
        <v>864</v>
      </c>
      <c r="N20" s="73">
        <v>1082939691</v>
      </c>
      <c r="O20" s="75">
        <v>159</v>
      </c>
      <c r="P20" s="156">
        <v>45316</v>
      </c>
      <c r="Q20" s="155">
        <v>12500000</v>
      </c>
      <c r="R20" s="156">
        <v>45327</v>
      </c>
      <c r="S20" s="70">
        <v>12500000</v>
      </c>
      <c r="T20" s="67" t="s">
        <v>66</v>
      </c>
      <c r="U20" s="157">
        <v>4978990</v>
      </c>
      <c r="V20" s="88" t="s">
        <v>702</v>
      </c>
      <c r="W20" s="156">
        <v>45327</v>
      </c>
      <c r="X20" s="156">
        <v>45327</v>
      </c>
      <c r="Y20" s="78" t="s">
        <v>74</v>
      </c>
      <c r="Z20" s="156">
        <v>45473</v>
      </c>
      <c r="AA20" s="71">
        <f t="shared" si="0"/>
        <v>146</v>
      </c>
      <c r="AB20" s="70">
        <v>0</v>
      </c>
      <c r="AC20" s="70">
        <v>0</v>
      </c>
      <c r="AD20" s="70">
        <v>0</v>
      </c>
      <c r="AE20" s="79" t="s">
        <v>74</v>
      </c>
      <c r="AF20" s="71">
        <f t="shared" si="1"/>
        <v>0</v>
      </c>
      <c r="AG20" s="70">
        <v>0</v>
      </c>
      <c r="AH20" s="70">
        <v>0</v>
      </c>
      <c r="AI20" s="76" t="s">
        <v>74</v>
      </c>
      <c r="AJ20" s="67">
        <v>0</v>
      </c>
      <c r="AK20" s="76" t="s">
        <v>74</v>
      </c>
      <c r="AL20" s="76" t="s">
        <v>74</v>
      </c>
      <c r="AM20" s="71">
        <f t="shared" si="2"/>
        <v>0</v>
      </c>
      <c r="AN20" s="71">
        <f>+K20+AC20-AH20</f>
        <v>12500000</v>
      </c>
      <c r="AO20" s="67" t="s">
        <v>66</v>
      </c>
      <c r="AP20" s="70">
        <v>12500000</v>
      </c>
      <c r="AQ20" s="67" t="s">
        <v>94</v>
      </c>
      <c r="AR20" s="70">
        <v>0</v>
      </c>
      <c r="AS20" s="80" t="s">
        <v>74</v>
      </c>
      <c r="AT20" s="135">
        <v>12500000</v>
      </c>
      <c r="AU20" s="82">
        <f t="shared" si="3"/>
        <v>0</v>
      </c>
      <c r="AV20" s="83">
        <f t="shared" si="4"/>
        <v>1</v>
      </c>
      <c r="AW20" s="80" t="s">
        <v>74</v>
      </c>
      <c r="AX20" s="67" t="s">
        <v>80</v>
      </c>
      <c r="AY20" s="154" t="s">
        <v>863</v>
      </c>
      <c r="AZ20" s="68" t="s">
        <v>66</v>
      </c>
      <c r="BA20" s="68" t="s">
        <v>66</v>
      </c>
    </row>
    <row r="21" spans="2:53" x14ac:dyDescent="0.25">
      <c r="B21" s="68">
        <v>2024</v>
      </c>
      <c r="C21" s="68">
        <v>891780111</v>
      </c>
      <c r="D21" s="69" t="s">
        <v>64</v>
      </c>
      <c r="E21" s="70" t="s">
        <v>862</v>
      </c>
      <c r="F21" s="70" t="s">
        <v>861</v>
      </c>
      <c r="G21" s="67">
        <v>0</v>
      </c>
      <c r="H21" s="67" t="s">
        <v>72</v>
      </c>
      <c r="I21" s="69" t="s">
        <v>65</v>
      </c>
      <c r="J21" s="88" t="s">
        <v>860</v>
      </c>
      <c r="K21" s="70">
        <v>7500000</v>
      </c>
      <c r="L21" s="68" t="s">
        <v>67</v>
      </c>
      <c r="M21" s="88" t="s">
        <v>703</v>
      </c>
      <c r="N21" s="73">
        <v>1083044427</v>
      </c>
      <c r="O21" s="75">
        <v>258</v>
      </c>
      <c r="P21" s="156">
        <v>45327</v>
      </c>
      <c r="Q21" s="155">
        <v>7500000</v>
      </c>
      <c r="R21" s="156">
        <v>45338</v>
      </c>
      <c r="S21" s="70">
        <v>7500000</v>
      </c>
      <c r="T21" s="67" t="s">
        <v>66</v>
      </c>
      <c r="U21" s="157">
        <v>4978990</v>
      </c>
      <c r="V21" s="88" t="s">
        <v>702</v>
      </c>
      <c r="W21" s="156">
        <v>45338</v>
      </c>
      <c r="X21" s="156">
        <v>45338</v>
      </c>
      <c r="Y21" s="78" t="s">
        <v>74</v>
      </c>
      <c r="Z21" s="156">
        <v>45488</v>
      </c>
      <c r="AA21" s="71">
        <f t="shared" si="0"/>
        <v>150</v>
      </c>
      <c r="AB21" s="70">
        <v>0</v>
      </c>
      <c r="AC21" s="70">
        <v>0</v>
      </c>
      <c r="AD21" s="70">
        <v>0</v>
      </c>
      <c r="AE21" s="79" t="s">
        <v>74</v>
      </c>
      <c r="AF21" s="71">
        <f t="shared" si="1"/>
        <v>0</v>
      </c>
      <c r="AG21" s="70">
        <v>0</v>
      </c>
      <c r="AH21" s="70">
        <v>0</v>
      </c>
      <c r="AI21" s="76" t="s">
        <v>74</v>
      </c>
      <c r="AJ21" s="67">
        <v>0</v>
      </c>
      <c r="AK21" s="76" t="s">
        <v>74</v>
      </c>
      <c r="AL21" s="76" t="s">
        <v>74</v>
      </c>
      <c r="AM21" s="71">
        <f t="shared" si="2"/>
        <v>0</v>
      </c>
      <c r="AN21" s="71">
        <f>+K21+AC21-AH21</f>
        <v>7500000</v>
      </c>
      <c r="AO21" s="67" t="s">
        <v>66</v>
      </c>
      <c r="AP21" s="70">
        <v>7500000</v>
      </c>
      <c r="AQ21" s="67" t="s">
        <v>94</v>
      </c>
      <c r="AR21" s="70">
        <v>0</v>
      </c>
      <c r="AS21" s="80" t="s">
        <v>74</v>
      </c>
      <c r="AT21" s="135">
        <v>7500000</v>
      </c>
      <c r="AU21" s="82">
        <f t="shared" si="3"/>
        <v>0</v>
      </c>
      <c r="AV21" s="83">
        <f t="shared" si="4"/>
        <v>1</v>
      </c>
      <c r="AW21" s="80" t="s">
        <v>74</v>
      </c>
      <c r="AX21" s="67" t="s">
        <v>80</v>
      </c>
      <c r="AY21" s="154" t="s">
        <v>859</v>
      </c>
      <c r="AZ21" s="68" t="s">
        <v>66</v>
      </c>
      <c r="BA21" s="68" t="s">
        <v>66</v>
      </c>
    </row>
    <row r="22" spans="2:53" x14ac:dyDescent="0.25">
      <c r="B22" s="68">
        <v>2024</v>
      </c>
      <c r="C22" s="68">
        <v>891780111</v>
      </c>
      <c r="D22" s="69" t="s">
        <v>64</v>
      </c>
      <c r="E22" s="70" t="s">
        <v>858</v>
      </c>
      <c r="F22" s="70" t="s">
        <v>857</v>
      </c>
      <c r="G22" s="67">
        <v>0</v>
      </c>
      <c r="H22" s="67" t="s">
        <v>72</v>
      </c>
      <c r="I22" s="69" t="s">
        <v>65</v>
      </c>
      <c r="J22" s="88" t="s">
        <v>856</v>
      </c>
      <c r="K22" s="70">
        <v>10450000</v>
      </c>
      <c r="L22" s="68" t="s">
        <v>67</v>
      </c>
      <c r="M22" s="88" t="s">
        <v>691</v>
      </c>
      <c r="N22" s="73">
        <v>1103098411</v>
      </c>
      <c r="O22" s="75">
        <v>255</v>
      </c>
      <c r="P22" s="156">
        <v>45327</v>
      </c>
      <c r="Q22" s="155">
        <v>10450000</v>
      </c>
      <c r="R22" s="156">
        <v>45342</v>
      </c>
      <c r="S22" s="70">
        <v>10450000</v>
      </c>
      <c r="T22" s="67" t="s">
        <v>66</v>
      </c>
      <c r="U22" s="157">
        <v>1082943047</v>
      </c>
      <c r="V22" s="88" t="s">
        <v>855</v>
      </c>
      <c r="W22" s="156">
        <v>45342</v>
      </c>
      <c r="X22" s="156">
        <v>45342</v>
      </c>
      <c r="Y22" s="78" t="s">
        <v>74</v>
      </c>
      <c r="Z22" s="156">
        <v>45488</v>
      </c>
      <c r="AA22" s="71">
        <f t="shared" si="0"/>
        <v>146</v>
      </c>
      <c r="AB22" s="70">
        <v>0</v>
      </c>
      <c r="AC22" s="70">
        <v>0</v>
      </c>
      <c r="AD22" s="70">
        <v>0</v>
      </c>
      <c r="AE22" s="79" t="s">
        <v>74</v>
      </c>
      <c r="AF22" s="71">
        <f t="shared" si="1"/>
        <v>0</v>
      </c>
      <c r="AG22" s="70">
        <v>0</v>
      </c>
      <c r="AH22" s="70">
        <v>0</v>
      </c>
      <c r="AI22" s="76" t="s">
        <v>74</v>
      </c>
      <c r="AJ22" s="67">
        <v>0</v>
      </c>
      <c r="AK22" s="76" t="s">
        <v>74</v>
      </c>
      <c r="AL22" s="76" t="s">
        <v>74</v>
      </c>
      <c r="AM22" s="71">
        <f t="shared" si="2"/>
        <v>0</v>
      </c>
      <c r="AN22" s="71">
        <f>+K22+AC22-AH22</f>
        <v>10450000</v>
      </c>
      <c r="AO22" s="67" t="s">
        <v>66</v>
      </c>
      <c r="AP22" s="70">
        <v>10450000</v>
      </c>
      <c r="AQ22" s="67" t="s">
        <v>94</v>
      </c>
      <c r="AR22" s="70">
        <v>0</v>
      </c>
      <c r="AS22" s="80" t="s">
        <v>74</v>
      </c>
      <c r="AT22" s="135">
        <v>10450000</v>
      </c>
      <c r="AU22" s="82">
        <f t="shared" si="3"/>
        <v>0</v>
      </c>
      <c r="AV22" s="83">
        <f t="shared" si="4"/>
        <v>1</v>
      </c>
      <c r="AW22" s="80" t="s">
        <v>74</v>
      </c>
      <c r="AX22" s="67" t="s">
        <v>80</v>
      </c>
      <c r="AY22" s="154" t="s">
        <v>854</v>
      </c>
      <c r="AZ22" s="68" t="s">
        <v>66</v>
      </c>
      <c r="BA22" s="68" t="s">
        <v>66</v>
      </c>
    </row>
    <row r="23" spans="2:53" x14ac:dyDescent="0.25">
      <c r="B23" s="68">
        <v>2024</v>
      </c>
      <c r="C23" s="68">
        <v>891780111</v>
      </c>
      <c r="D23" s="69" t="s">
        <v>64</v>
      </c>
      <c r="E23" s="70" t="s">
        <v>853</v>
      </c>
      <c r="F23" s="70" t="s">
        <v>852</v>
      </c>
      <c r="G23" s="67">
        <v>0</v>
      </c>
      <c r="H23" s="67" t="s">
        <v>72</v>
      </c>
      <c r="I23" s="69" t="s">
        <v>65</v>
      </c>
      <c r="J23" s="88" t="s">
        <v>827</v>
      </c>
      <c r="K23" s="70">
        <v>15000000</v>
      </c>
      <c r="L23" s="68" t="s">
        <v>67</v>
      </c>
      <c r="M23" s="88" t="s">
        <v>826</v>
      </c>
      <c r="N23" s="73" t="s">
        <v>727</v>
      </c>
      <c r="O23" s="75">
        <v>281</v>
      </c>
      <c r="P23" s="156">
        <v>45328</v>
      </c>
      <c r="Q23" s="155">
        <v>15000000</v>
      </c>
      <c r="R23" s="156">
        <v>45336</v>
      </c>
      <c r="S23" s="70">
        <v>15000000</v>
      </c>
      <c r="T23" s="67" t="s">
        <v>66</v>
      </c>
      <c r="U23" s="157">
        <v>4978990</v>
      </c>
      <c r="V23" s="88" t="s">
        <v>702</v>
      </c>
      <c r="W23" s="156">
        <v>45335</v>
      </c>
      <c r="X23" s="156">
        <v>45336</v>
      </c>
      <c r="Y23" s="78" t="s">
        <v>74</v>
      </c>
      <c r="Z23" s="156">
        <v>45473</v>
      </c>
      <c r="AA23" s="71">
        <f t="shared" si="0"/>
        <v>137</v>
      </c>
      <c r="AB23" s="70">
        <v>0</v>
      </c>
      <c r="AC23" s="70">
        <v>0</v>
      </c>
      <c r="AD23" s="70">
        <v>0</v>
      </c>
      <c r="AE23" s="79" t="s">
        <v>74</v>
      </c>
      <c r="AF23" s="71">
        <f t="shared" si="1"/>
        <v>0</v>
      </c>
      <c r="AG23" s="70">
        <v>0</v>
      </c>
      <c r="AH23" s="70">
        <v>0</v>
      </c>
      <c r="AI23" s="76" t="s">
        <v>74</v>
      </c>
      <c r="AJ23" s="67">
        <v>0</v>
      </c>
      <c r="AK23" s="76" t="s">
        <v>74</v>
      </c>
      <c r="AL23" s="76" t="s">
        <v>74</v>
      </c>
      <c r="AM23" s="71">
        <f t="shared" si="2"/>
        <v>0</v>
      </c>
      <c r="AN23" s="71">
        <f>+K23+AC23-AH23</f>
        <v>15000000</v>
      </c>
      <c r="AO23" s="67" t="s">
        <v>66</v>
      </c>
      <c r="AP23" s="70">
        <v>15000000</v>
      </c>
      <c r="AQ23" s="67" t="s">
        <v>94</v>
      </c>
      <c r="AR23" s="70">
        <v>0</v>
      </c>
      <c r="AS23" s="80" t="s">
        <v>74</v>
      </c>
      <c r="AT23" s="135">
        <v>15000000</v>
      </c>
      <c r="AU23" s="82">
        <f t="shared" si="3"/>
        <v>0</v>
      </c>
      <c r="AV23" s="83">
        <f t="shared" si="4"/>
        <v>1</v>
      </c>
      <c r="AW23" s="80" t="s">
        <v>74</v>
      </c>
      <c r="AX23" s="67" t="s">
        <v>80</v>
      </c>
      <c r="AY23" s="154" t="s">
        <v>851</v>
      </c>
      <c r="AZ23" s="68" t="s">
        <v>66</v>
      </c>
      <c r="BA23" s="68" t="s">
        <v>239</v>
      </c>
    </row>
    <row r="24" spans="2:53" x14ac:dyDescent="0.25">
      <c r="B24" s="68">
        <v>2024</v>
      </c>
      <c r="C24" s="68">
        <v>891780111</v>
      </c>
      <c r="D24" s="69" t="s">
        <v>64</v>
      </c>
      <c r="E24" s="70" t="s">
        <v>850</v>
      </c>
      <c r="F24" s="70" t="s">
        <v>849</v>
      </c>
      <c r="G24" s="67">
        <v>0</v>
      </c>
      <c r="H24" s="67" t="s">
        <v>72</v>
      </c>
      <c r="I24" s="69" t="s">
        <v>65</v>
      </c>
      <c r="J24" s="88" t="s">
        <v>685</v>
      </c>
      <c r="K24" s="70">
        <v>6000000</v>
      </c>
      <c r="L24" s="68" t="s">
        <v>67</v>
      </c>
      <c r="M24" s="88" t="s">
        <v>684</v>
      </c>
      <c r="N24" s="73" t="s">
        <v>683</v>
      </c>
      <c r="O24" s="75">
        <v>175</v>
      </c>
      <c r="P24" s="156">
        <v>45320</v>
      </c>
      <c r="Q24" s="155">
        <v>6000000</v>
      </c>
      <c r="R24" s="156">
        <v>45335</v>
      </c>
      <c r="S24" s="70">
        <v>6000000</v>
      </c>
      <c r="T24" s="67" t="s">
        <v>66</v>
      </c>
      <c r="U24" s="157">
        <v>1082950841</v>
      </c>
      <c r="V24" s="88" t="s">
        <v>759</v>
      </c>
      <c r="W24" s="156">
        <v>45335</v>
      </c>
      <c r="X24" s="156">
        <v>45335</v>
      </c>
      <c r="Y24" s="78" t="s">
        <v>74</v>
      </c>
      <c r="Z24" s="156">
        <v>45503</v>
      </c>
      <c r="AA24" s="71">
        <f t="shared" si="0"/>
        <v>168</v>
      </c>
      <c r="AB24" s="70">
        <v>0</v>
      </c>
      <c r="AC24" s="70">
        <v>0</v>
      </c>
      <c r="AD24" s="70">
        <v>0</v>
      </c>
      <c r="AE24" s="79" t="s">
        <v>74</v>
      </c>
      <c r="AF24" s="71">
        <f t="shared" si="1"/>
        <v>0</v>
      </c>
      <c r="AG24" s="70">
        <v>0</v>
      </c>
      <c r="AH24" s="70">
        <v>0</v>
      </c>
      <c r="AI24" s="76" t="s">
        <v>74</v>
      </c>
      <c r="AJ24" s="67">
        <v>0</v>
      </c>
      <c r="AK24" s="76" t="s">
        <v>74</v>
      </c>
      <c r="AL24" s="76" t="s">
        <v>74</v>
      </c>
      <c r="AM24" s="71">
        <f t="shared" si="2"/>
        <v>0</v>
      </c>
      <c r="AN24" s="71">
        <f>+K24+AC24-AH24</f>
        <v>6000000</v>
      </c>
      <c r="AO24" s="67" t="s">
        <v>66</v>
      </c>
      <c r="AP24" s="70">
        <v>6000000</v>
      </c>
      <c r="AQ24" s="67" t="s">
        <v>94</v>
      </c>
      <c r="AR24" s="70">
        <v>0</v>
      </c>
      <c r="AS24" s="80" t="s">
        <v>74</v>
      </c>
      <c r="AT24" s="135">
        <v>6000000</v>
      </c>
      <c r="AU24" s="82">
        <f t="shared" si="3"/>
        <v>0</v>
      </c>
      <c r="AV24" s="83">
        <f t="shared" si="4"/>
        <v>1</v>
      </c>
      <c r="AW24" s="80" t="s">
        <v>74</v>
      </c>
      <c r="AX24" s="67" t="s">
        <v>80</v>
      </c>
      <c r="AY24" s="154" t="s">
        <v>848</v>
      </c>
      <c r="AZ24" s="68" t="s">
        <v>66</v>
      </c>
      <c r="BA24" s="68" t="s">
        <v>239</v>
      </c>
    </row>
    <row r="25" spans="2:53" x14ac:dyDescent="0.25">
      <c r="B25" s="68">
        <v>2024</v>
      </c>
      <c r="C25" s="68">
        <v>891780111</v>
      </c>
      <c r="D25" s="69" t="s">
        <v>64</v>
      </c>
      <c r="E25" s="70" t="s">
        <v>847</v>
      </c>
      <c r="F25" s="70" t="s">
        <v>846</v>
      </c>
      <c r="G25" s="67">
        <v>0</v>
      </c>
      <c r="H25" s="67" t="s">
        <v>72</v>
      </c>
      <c r="I25" s="69" t="s">
        <v>723</v>
      </c>
      <c r="J25" s="88" t="s">
        <v>845</v>
      </c>
      <c r="K25" s="70">
        <v>5085000</v>
      </c>
      <c r="L25" s="68" t="s">
        <v>67</v>
      </c>
      <c r="M25" s="88" t="s">
        <v>733</v>
      </c>
      <c r="N25" s="73" t="s">
        <v>732</v>
      </c>
      <c r="O25" s="75">
        <v>376</v>
      </c>
      <c r="P25" s="156">
        <v>45338</v>
      </c>
      <c r="Q25" s="155">
        <v>5085000</v>
      </c>
      <c r="R25" s="156">
        <v>45349</v>
      </c>
      <c r="S25" s="155">
        <v>5085000</v>
      </c>
      <c r="T25" s="67" t="s">
        <v>66</v>
      </c>
      <c r="U25" s="157">
        <v>1027944725</v>
      </c>
      <c r="V25" s="88" t="s">
        <v>844</v>
      </c>
      <c r="W25" s="156">
        <v>45349</v>
      </c>
      <c r="X25" s="156">
        <v>45350</v>
      </c>
      <c r="Y25" s="78" t="s">
        <v>74</v>
      </c>
      <c r="Z25" s="156">
        <v>45350</v>
      </c>
      <c r="AA25" s="71">
        <f t="shared" si="0"/>
        <v>0</v>
      </c>
      <c r="AB25" s="70">
        <v>0</v>
      </c>
      <c r="AC25" s="70">
        <v>0</v>
      </c>
      <c r="AD25" s="70">
        <v>0</v>
      </c>
      <c r="AE25" s="79" t="s">
        <v>74</v>
      </c>
      <c r="AF25" s="71">
        <f t="shared" si="1"/>
        <v>0</v>
      </c>
      <c r="AG25" s="70">
        <v>0</v>
      </c>
      <c r="AH25" s="70">
        <v>0</v>
      </c>
      <c r="AI25" s="76" t="s">
        <v>74</v>
      </c>
      <c r="AJ25" s="67">
        <v>0</v>
      </c>
      <c r="AK25" s="76" t="s">
        <v>74</v>
      </c>
      <c r="AL25" s="76" t="s">
        <v>74</v>
      </c>
      <c r="AM25" s="71">
        <f t="shared" si="2"/>
        <v>0</v>
      </c>
      <c r="AN25" s="71">
        <f>+K25+AC25-AH25</f>
        <v>5085000</v>
      </c>
      <c r="AO25" s="67" t="s">
        <v>66</v>
      </c>
      <c r="AP25" s="155">
        <v>5085000</v>
      </c>
      <c r="AQ25" s="67" t="s">
        <v>94</v>
      </c>
      <c r="AR25" s="70">
        <v>0</v>
      </c>
      <c r="AS25" s="80" t="s">
        <v>74</v>
      </c>
      <c r="AT25" s="135">
        <v>5085000</v>
      </c>
      <c r="AU25" s="82">
        <f t="shared" si="3"/>
        <v>0</v>
      </c>
      <c r="AV25" s="83">
        <f t="shared" si="4"/>
        <v>1</v>
      </c>
      <c r="AW25" s="80" t="s">
        <v>74</v>
      </c>
      <c r="AX25" s="67" t="s">
        <v>80</v>
      </c>
      <c r="AY25" s="154" t="s">
        <v>843</v>
      </c>
      <c r="AZ25" s="68" t="s">
        <v>66</v>
      </c>
      <c r="BA25" s="68" t="s">
        <v>239</v>
      </c>
    </row>
    <row r="26" spans="2:53" x14ac:dyDescent="0.25">
      <c r="B26" s="68">
        <v>2024</v>
      </c>
      <c r="C26" s="68">
        <v>891780111</v>
      </c>
      <c r="D26" s="69" t="s">
        <v>64</v>
      </c>
      <c r="E26" s="70" t="s">
        <v>842</v>
      </c>
      <c r="F26" s="70" t="s">
        <v>841</v>
      </c>
      <c r="G26" s="67">
        <v>0</v>
      </c>
      <c r="H26" s="67" t="s">
        <v>72</v>
      </c>
      <c r="I26" s="69" t="s">
        <v>65</v>
      </c>
      <c r="J26" s="88" t="s">
        <v>840</v>
      </c>
      <c r="K26" s="70">
        <v>4000000</v>
      </c>
      <c r="L26" s="68" t="s">
        <v>67</v>
      </c>
      <c r="M26" s="88" t="s">
        <v>801</v>
      </c>
      <c r="N26" s="73" t="s">
        <v>800</v>
      </c>
      <c r="O26" s="70">
        <v>518</v>
      </c>
      <c r="P26" s="156">
        <v>45351</v>
      </c>
      <c r="Q26" s="155">
        <v>4000000</v>
      </c>
      <c r="R26" s="156">
        <v>45366</v>
      </c>
      <c r="S26" s="155">
        <v>4000000</v>
      </c>
      <c r="T26" s="67" t="s">
        <v>66</v>
      </c>
      <c r="U26" s="157">
        <v>7144495</v>
      </c>
      <c r="V26" s="88" t="s">
        <v>743</v>
      </c>
      <c r="W26" s="156">
        <v>45366</v>
      </c>
      <c r="X26" s="156">
        <v>45369</v>
      </c>
      <c r="Y26" s="78" t="s">
        <v>74</v>
      </c>
      <c r="Z26" s="156">
        <v>45657</v>
      </c>
      <c r="AA26" s="161">
        <f t="shared" si="0"/>
        <v>288</v>
      </c>
      <c r="AB26" s="70">
        <v>0</v>
      </c>
      <c r="AC26" s="70">
        <v>0</v>
      </c>
      <c r="AD26" s="70">
        <v>0</v>
      </c>
      <c r="AE26" s="79" t="s">
        <v>74</v>
      </c>
      <c r="AF26" s="161">
        <f t="shared" si="1"/>
        <v>0</v>
      </c>
      <c r="AG26" s="70">
        <v>0</v>
      </c>
      <c r="AH26" s="70">
        <v>0</v>
      </c>
      <c r="AI26" s="76" t="s">
        <v>74</v>
      </c>
      <c r="AJ26" s="67">
        <v>0</v>
      </c>
      <c r="AK26" s="76" t="s">
        <v>74</v>
      </c>
      <c r="AL26" s="76" t="s">
        <v>74</v>
      </c>
      <c r="AM26" s="161">
        <f t="shared" si="2"/>
        <v>0</v>
      </c>
      <c r="AN26" s="161">
        <f>+K26+AC26-AH26</f>
        <v>4000000</v>
      </c>
      <c r="AO26" s="67" t="s">
        <v>66</v>
      </c>
      <c r="AP26" s="155">
        <v>4000000</v>
      </c>
      <c r="AQ26" s="67" t="s">
        <v>94</v>
      </c>
      <c r="AR26" s="70">
        <v>0</v>
      </c>
      <c r="AS26" s="80" t="s">
        <v>74</v>
      </c>
      <c r="AT26" s="135">
        <v>4000000</v>
      </c>
      <c r="AU26" s="160">
        <f t="shared" si="3"/>
        <v>0</v>
      </c>
      <c r="AV26" s="159">
        <f t="shared" si="4"/>
        <v>1</v>
      </c>
      <c r="AW26" s="80" t="s">
        <v>74</v>
      </c>
      <c r="AX26" s="67" t="s">
        <v>80</v>
      </c>
      <c r="AY26" s="154" t="s">
        <v>839</v>
      </c>
      <c r="AZ26" s="68" t="s">
        <v>66</v>
      </c>
      <c r="BA26" s="68" t="s">
        <v>239</v>
      </c>
    </row>
    <row r="27" spans="2:53" x14ac:dyDescent="0.25">
      <c r="B27" s="68">
        <v>2024</v>
      </c>
      <c r="C27" s="68">
        <v>891780111</v>
      </c>
      <c r="D27" s="69" t="s">
        <v>64</v>
      </c>
      <c r="E27" s="70" t="s">
        <v>838</v>
      </c>
      <c r="F27" s="70" t="s">
        <v>837</v>
      </c>
      <c r="G27" s="67">
        <v>0</v>
      </c>
      <c r="H27" s="67" t="s">
        <v>72</v>
      </c>
      <c r="I27" s="69" t="s">
        <v>65</v>
      </c>
      <c r="J27" s="88" t="s">
        <v>836</v>
      </c>
      <c r="K27" s="70">
        <v>7125720</v>
      </c>
      <c r="L27" s="68" t="s">
        <v>67</v>
      </c>
      <c r="M27" s="88" t="s">
        <v>835</v>
      </c>
      <c r="N27" s="73">
        <v>1082881269</v>
      </c>
      <c r="O27" s="70">
        <v>777</v>
      </c>
      <c r="P27" s="156">
        <v>45372</v>
      </c>
      <c r="Q27" s="70">
        <v>7125720</v>
      </c>
      <c r="R27" s="156">
        <v>45399</v>
      </c>
      <c r="S27" s="70">
        <v>7125720</v>
      </c>
      <c r="T27" s="67" t="s">
        <v>66</v>
      </c>
      <c r="U27" s="157">
        <v>36718407</v>
      </c>
      <c r="V27" s="88" t="s">
        <v>811</v>
      </c>
      <c r="W27" s="156">
        <v>45399</v>
      </c>
      <c r="X27" s="156">
        <v>45399</v>
      </c>
      <c r="Y27" s="78" t="s">
        <v>74</v>
      </c>
      <c r="Z27" s="156">
        <v>45406</v>
      </c>
      <c r="AA27" s="71">
        <f t="shared" si="0"/>
        <v>7</v>
      </c>
      <c r="AB27" s="70">
        <v>0</v>
      </c>
      <c r="AC27" s="70">
        <v>0</v>
      </c>
      <c r="AD27" s="70">
        <v>0</v>
      </c>
      <c r="AE27" s="79" t="s">
        <v>74</v>
      </c>
      <c r="AF27" s="71">
        <f t="shared" si="1"/>
        <v>0</v>
      </c>
      <c r="AG27" s="70">
        <v>0</v>
      </c>
      <c r="AH27" s="70">
        <v>0</v>
      </c>
      <c r="AI27" s="76" t="s">
        <v>74</v>
      </c>
      <c r="AJ27" s="67">
        <v>0</v>
      </c>
      <c r="AK27" s="76" t="s">
        <v>74</v>
      </c>
      <c r="AL27" s="76" t="s">
        <v>74</v>
      </c>
      <c r="AM27" s="71">
        <f t="shared" si="2"/>
        <v>0</v>
      </c>
      <c r="AN27" s="71">
        <f>+K27+AC27-AH27</f>
        <v>7125720</v>
      </c>
      <c r="AO27" s="67" t="s">
        <v>66</v>
      </c>
      <c r="AP27" s="70">
        <v>7125720</v>
      </c>
      <c r="AQ27" s="67" t="s">
        <v>94</v>
      </c>
      <c r="AR27" s="70">
        <v>0</v>
      </c>
      <c r="AS27" s="80" t="s">
        <v>74</v>
      </c>
      <c r="AT27" s="135">
        <v>7125720</v>
      </c>
      <c r="AU27" s="82">
        <f t="shared" si="3"/>
        <v>0</v>
      </c>
      <c r="AV27" s="83">
        <f t="shared" si="4"/>
        <v>1</v>
      </c>
      <c r="AW27" s="80" t="s">
        <v>74</v>
      </c>
      <c r="AX27" s="67" t="s">
        <v>80</v>
      </c>
      <c r="AY27" s="154" t="s">
        <v>834</v>
      </c>
      <c r="AZ27" s="68" t="s">
        <v>66</v>
      </c>
      <c r="BA27" s="68" t="s">
        <v>239</v>
      </c>
    </row>
    <row r="28" spans="2:53" x14ac:dyDescent="0.25">
      <c r="B28" s="68">
        <v>2024</v>
      </c>
      <c r="C28" s="68">
        <v>891780111</v>
      </c>
      <c r="D28" s="69" t="s">
        <v>64</v>
      </c>
      <c r="E28" s="70" t="s">
        <v>833</v>
      </c>
      <c r="F28" s="70" t="s">
        <v>832</v>
      </c>
      <c r="G28" s="67">
        <v>0</v>
      </c>
      <c r="H28" s="67" t="s">
        <v>72</v>
      </c>
      <c r="I28" s="69" t="s">
        <v>65</v>
      </c>
      <c r="J28" s="88" t="s">
        <v>831</v>
      </c>
      <c r="K28" s="70">
        <v>8750000</v>
      </c>
      <c r="L28" s="68" t="s">
        <v>67</v>
      </c>
      <c r="M28" s="88" t="s">
        <v>790</v>
      </c>
      <c r="N28" s="73">
        <v>1083010275</v>
      </c>
      <c r="O28" s="70">
        <v>977</v>
      </c>
      <c r="P28" s="156">
        <v>45400</v>
      </c>
      <c r="Q28" s="70">
        <v>8750000</v>
      </c>
      <c r="R28" s="156">
        <v>45404</v>
      </c>
      <c r="S28" s="70">
        <v>8750000</v>
      </c>
      <c r="T28" s="67" t="s">
        <v>66</v>
      </c>
      <c r="U28" s="157">
        <v>4978990</v>
      </c>
      <c r="V28" s="88" t="s">
        <v>702</v>
      </c>
      <c r="W28" s="156">
        <v>45404</v>
      </c>
      <c r="X28" s="156">
        <v>45404</v>
      </c>
      <c r="Y28" s="78" t="s">
        <v>74</v>
      </c>
      <c r="Z28" s="156">
        <v>45488</v>
      </c>
      <c r="AA28" s="71">
        <f t="shared" si="0"/>
        <v>84</v>
      </c>
      <c r="AB28" s="70">
        <v>0</v>
      </c>
      <c r="AC28" s="70">
        <v>0</v>
      </c>
      <c r="AD28" s="70">
        <v>0</v>
      </c>
      <c r="AE28" s="79" t="s">
        <v>74</v>
      </c>
      <c r="AF28" s="71">
        <f t="shared" si="1"/>
        <v>0</v>
      </c>
      <c r="AG28" s="70">
        <v>0</v>
      </c>
      <c r="AH28" s="70">
        <v>0</v>
      </c>
      <c r="AI28" s="76" t="s">
        <v>74</v>
      </c>
      <c r="AJ28" s="67">
        <v>0</v>
      </c>
      <c r="AK28" s="76" t="s">
        <v>74</v>
      </c>
      <c r="AL28" s="76" t="s">
        <v>74</v>
      </c>
      <c r="AM28" s="71">
        <f t="shared" si="2"/>
        <v>0</v>
      </c>
      <c r="AN28" s="71">
        <f>+K28+AC28-AH28</f>
        <v>8750000</v>
      </c>
      <c r="AO28" s="67" t="s">
        <v>66</v>
      </c>
      <c r="AP28" s="155">
        <v>8750000</v>
      </c>
      <c r="AQ28" s="67" t="s">
        <v>94</v>
      </c>
      <c r="AR28" s="70">
        <v>0</v>
      </c>
      <c r="AS28" s="80" t="s">
        <v>74</v>
      </c>
      <c r="AT28" s="135">
        <v>8750000</v>
      </c>
      <c r="AU28" s="82">
        <f t="shared" si="3"/>
        <v>0</v>
      </c>
      <c r="AV28" s="83">
        <f t="shared" si="4"/>
        <v>1</v>
      </c>
      <c r="AW28" s="80" t="s">
        <v>74</v>
      </c>
      <c r="AX28" s="67" t="s">
        <v>80</v>
      </c>
      <c r="AY28" s="154" t="s">
        <v>830</v>
      </c>
      <c r="AZ28" s="68" t="s">
        <v>66</v>
      </c>
      <c r="BA28" s="68" t="s">
        <v>66</v>
      </c>
    </row>
    <row r="29" spans="2:53" x14ac:dyDescent="0.25">
      <c r="B29" s="68">
        <v>2024</v>
      </c>
      <c r="C29" s="68">
        <v>891780111</v>
      </c>
      <c r="D29" s="69" t="s">
        <v>64</v>
      </c>
      <c r="E29" s="70" t="s">
        <v>829</v>
      </c>
      <c r="F29" s="70" t="s">
        <v>828</v>
      </c>
      <c r="G29" s="67">
        <v>0</v>
      </c>
      <c r="H29" s="67" t="s">
        <v>72</v>
      </c>
      <c r="I29" s="69" t="s">
        <v>65</v>
      </c>
      <c r="J29" s="88" t="s">
        <v>827</v>
      </c>
      <c r="K29" s="70">
        <v>28000000</v>
      </c>
      <c r="L29" s="68" t="s">
        <v>67</v>
      </c>
      <c r="M29" s="88" t="s">
        <v>826</v>
      </c>
      <c r="N29" s="73" t="s">
        <v>727</v>
      </c>
      <c r="O29" s="70">
        <v>1103</v>
      </c>
      <c r="P29" s="156">
        <v>45414</v>
      </c>
      <c r="Q29" s="155">
        <v>28000000</v>
      </c>
      <c r="R29" s="156">
        <v>45419</v>
      </c>
      <c r="S29" s="155">
        <v>28000000</v>
      </c>
      <c r="T29" s="67" t="s">
        <v>66</v>
      </c>
      <c r="U29" s="157">
        <v>4978990</v>
      </c>
      <c r="V29" s="88" t="s">
        <v>702</v>
      </c>
      <c r="W29" s="156">
        <v>45419</v>
      </c>
      <c r="X29" s="156">
        <v>45419</v>
      </c>
      <c r="Y29" s="78" t="s">
        <v>74</v>
      </c>
      <c r="Z29" s="156">
        <v>45535</v>
      </c>
      <c r="AA29" s="71">
        <f t="shared" si="0"/>
        <v>116</v>
      </c>
      <c r="AB29" s="70">
        <v>0</v>
      </c>
      <c r="AC29" s="70">
        <v>0</v>
      </c>
      <c r="AD29" s="70">
        <v>0</v>
      </c>
      <c r="AE29" s="79" t="s">
        <v>74</v>
      </c>
      <c r="AF29" s="71">
        <f t="shared" si="1"/>
        <v>0</v>
      </c>
      <c r="AG29" s="70">
        <v>0</v>
      </c>
      <c r="AH29" s="70">
        <v>0</v>
      </c>
      <c r="AI29" s="76" t="s">
        <v>74</v>
      </c>
      <c r="AJ29" s="67">
        <v>0</v>
      </c>
      <c r="AK29" s="76" t="s">
        <v>74</v>
      </c>
      <c r="AL29" s="76" t="s">
        <v>74</v>
      </c>
      <c r="AM29" s="71">
        <f t="shared" si="2"/>
        <v>0</v>
      </c>
      <c r="AN29" s="71">
        <f>+K29+AC29-AH29</f>
        <v>28000000</v>
      </c>
      <c r="AO29" s="67" t="s">
        <v>66</v>
      </c>
      <c r="AP29" s="155">
        <v>28000000</v>
      </c>
      <c r="AQ29" s="67" t="s">
        <v>94</v>
      </c>
      <c r="AR29" s="70">
        <v>0</v>
      </c>
      <c r="AS29" s="80" t="s">
        <v>74</v>
      </c>
      <c r="AT29" s="135">
        <v>28000000</v>
      </c>
      <c r="AU29" s="82">
        <f t="shared" si="3"/>
        <v>0</v>
      </c>
      <c r="AV29" s="83">
        <f t="shared" si="4"/>
        <v>1</v>
      </c>
      <c r="AW29" s="80" t="s">
        <v>74</v>
      </c>
      <c r="AX29" s="67" t="s">
        <v>80</v>
      </c>
      <c r="AY29" s="154" t="s">
        <v>825</v>
      </c>
      <c r="AZ29" s="68" t="s">
        <v>66</v>
      </c>
      <c r="BA29" s="68" t="s">
        <v>239</v>
      </c>
    </row>
    <row r="30" spans="2:53" x14ac:dyDescent="0.25">
      <c r="B30" s="68">
        <v>2024</v>
      </c>
      <c r="C30" s="68">
        <v>891780111</v>
      </c>
      <c r="D30" s="69" t="s">
        <v>64</v>
      </c>
      <c r="E30" s="70" t="s">
        <v>824</v>
      </c>
      <c r="F30" s="70" t="s">
        <v>823</v>
      </c>
      <c r="G30" s="67">
        <v>0</v>
      </c>
      <c r="H30" s="67" t="s">
        <v>72</v>
      </c>
      <c r="I30" s="69" t="s">
        <v>65</v>
      </c>
      <c r="J30" s="88" t="s">
        <v>822</v>
      </c>
      <c r="K30" s="70">
        <v>3159450</v>
      </c>
      <c r="L30" s="68" t="s">
        <v>67</v>
      </c>
      <c r="M30" s="88" t="s">
        <v>821</v>
      </c>
      <c r="N30" s="73" t="s">
        <v>820</v>
      </c>
      <c r="O30" s="70">
        <v>1087</v>
      </c>
      <c r="P30" s="156">
        <v>45412</v>
      </c>
      <c r="Q30" s="155">
        <v>3159450</v>
      </c>
      <c r="R30" s="156">
        <v>45420</v>
      </c>
      <c r="S30" s="155">
        <v>3159450</v>
      </c>
      <c r="T30" s="67" t="s">
        <v>66</v>
      </c>
      <c r="U30" s="157">
        <v>84455280</v>
      </c>
      <c r="V30" s="88" t="s">
        <v>708</v>
      </c>
      <c r="W30" s="156">
        <v>45420</v>
      </c>
      <c r="X30" s="156">
        <v>45420</v>
      </c>
      <c r="Y30" s="78" t="s">
        <v>74</v>
      </c>
      <c r="Z30" s="156">
        <v>45434</v>
      </c>
      <c r="AA30" s="71">
        <f t="shared" si="0"/>
        <v>14</v>
      </c>
      <c r="AB30" s="70">
        <v>0</v>
      </c>
      <c r="AC30" s="70">
        <v>0</v>
      </c>
      <c r="AD30" s="70">
        <v>0</v>
      </c>
      <c r="AE30" s="79" t="s">
        <v>74</v>
      </c>
      <c r="AF30" s="71">
        <f t="shared" si="1"/>
        <v>0</v>
      </c>
      <c r="AG30" s="70">
        <v>0</v>
      </c>
      <c r="AH30" s="70">
        <v>0</v>
      </c>
      <c r="AI30" s="76" t="s">
        <v>74</v>
      </c>
      <c r="AJ30" s="67">
        <v>0</v>
      </c>
      <c r="AK30" s="76" t="s">
        <v>74</v>
      </c>
      <c r="AL30" s="76" t="s">
        <v>74</v>
      </c>
      <c r="AM30" s="71">
        <f t="shared" si="2"/>
        <v>0</v>
      </c>
      <c r="AN30" s="71">
        <f>+K30+AC30-AH30</f>
        <v>3159450</v>
      </c>
      <c r="AO30" s="67" t="s">
        <v>66</v>
      </c>
      <c r="AP30" s="155">
        <v>3159450</v>
      </c>
      <c r="AQ30" s="67" t="s">
        <v>94</v>
      </c>
      <c r="AR30" s="70">
        <v>0</v>
      </c>
      <c r="AS30" s="80" t="s">
        <v>74</v>
      </c>
      <c r="AT30" s="135">
        <v>3159450</v>
      </c>
      <c r="AU30" s="82">
        <f t="shared" si="3"/>
        <v>0</v>
      </c>
      <c r="AV30" s="83">
        <f t="shared" si="4"/>
        <v>1</v>
      </c>
      <c r="AW30" s="80" t="s">
        <v>74</v>
      </c>
      <c r="AX30" s="67" t="s">
        <v>80</v>
      </c>
      <c r="AY30" s="154" t="s">
        <v>819</v>
      </c>
      <c r="AZ30" s="68" t="s">
        <v>66</v>
      </c>
      <c r="BA30" s="68" t="s">
        <v>239</v>
      </c>
    </row>
    <row r="31" spans="2:53" x14ac:dyDescent="0.25">
      <c r="B31" s="68">
        <v>2024</v>
      </c>
      <c r="C31" s="68">
        <v>891780111</v>
      </c>
      <c r="D31" s="69" t="s">
        <v>64</v>
      </c>
      <c r="E31" s="70" t="s">
        <v>818</v>
      </c>
      <c r="F31" s="70" t="s">
        <v>817</v>
      </c>
      <c r="G31" s="67">
        <v>0</v>
      </c>
      <c r="H31" s="67" t="s">
        <v>72</v>
      </c>
      <c r="I31" s="69" t="s">
        <v>65</v>
      </c>
      <c r="J31" s="88" t="s">
        <v>816</v>
      </c>
      <c r="K31" s="70">
        <v>7000000</v>
      </c>
      <c r="L31" s="68" t="s">
        <v>67</v>
      </c>
      <c r="M31" s="88" t="s">
        <v>765</v>
      </c>
      <c r="N31" s="73">
        <v>1082912437</v>
      </c>
      <c r="O31" s="70">
        <v>1169</v>
      </c>
      <c r="P31" s="156">
        <v>45426</v>
      </c>
      <c r="Q31" s="155">
        <v>7000000</v>
      </c>
      <c r="R31" s="156">
        <v>45435</v>
      </c>
      <c r="S31" s="155">
        <v>7000000</v>
      </c>
      <c r="T31" s="67" t="s">
        <v>66</v>
      </c>
      <c r="U31" s="157">
        <v>7601124</v>
      </c>
      <c r="V31" s="88" t="s">
        <v>689</v>
      </c>
      <c r="W31" s="156">
        <v>45435</v>
      </c>
      <c r="X31" s="156">
        <v>45435</v>
      </c>
      <c r="Y31" s="78" t="s">
        <v>74</v>
      </c>
      <c r="Z31" s="156">
        <v>45488</v>
      </c>
      <c r="AA31" s="71">
        <f t="shared" si="0"/>
        <v>53</v>
      </c>
      <c r="AB31" s="70">
        <v>0</v>
      </c>
      <c r="AC31" s="70">
        <v>0</v>
      </c>
      <c r="AD31" s="70">
        <v>0</v>
      </c>
      <c r="AE31" s="79" t="s">
        <v>74</v>
      </c>
      <c r="AF31" s="71">
        <f t="shared" si="1"/>
        <v>0</v>
      </c>
      <c r="AG31" s="70">
        <v>0</v>
      </c>
      <c r="AH31" s="70">
        <v>0</v>
      </c>
      <c r="AI31" s="76" t="s">
        <v>74</v>
      </c>
      <c r="AJ31" s="67">
        <v>0</v>
      </c>
      <c r="AK31" s="76" t="s">
        <v>74</v>
      </c>
      <c r="AL31" s="76" t="s">
        <v>74</v>
      </c>
      <c r="AM31" s="71">
        <f t="shared" si="2"/>
        <v>0</v>
      </c>
      <c r="AN31" s="71">
        <f>+K31+AC31-AH31</f>
        <v>7000000</v>
      </c>
      <c r="AO31" s="67" t="s">
        <v>66</v>
      </c>
      <c r="AP31" s="155">
        <v>7000000</v>
      </c>
      <c r="AQ31" s="67" t="s">
        <v>94</v>
      </c>
      <c r="AR31" s="70">
        <v>0</v>
      </c>
      <c r="AS31" s="80" t="s">
        <v>74</v>
      </c>
      <c r="AT31" s="135">
        <v>7000000</v>
      </c>
      <c r="AU31" s="82">
        <f t="shared" si="3"/>
        <v>0</v>
      </c>
      <c r="AV31" s="83">
        <f t="shared" si="4"/>
        <v>1</v>
      </c>
      <c r="AW31" s="80" t="s">
        <v>74</v>
      </c>
      <c r="AX31" s="67" t="s">
        <v>80</v>
      </c>
      <c r="AY31" s="154" t="s">
        <v>815</v>
      </c>
      <c r="AZ31" s="68" t="s">
        <v>66</v>
      </c>
      <c r="BA31" s="68" t="s">
        <v>66</v>
      </c>
    </row>
    <row r="32" spans="2:53" x14ac:dyDescent="0.25">
      <c r="B32" s="68">
        <v>2024</v>
      </c>
      <c r="C32" s="68">
        <v>891780111</v>
      </c>
      <c r="D32" s="69" t="s">
        <v>64</v>
      </c>
      <c r="E32" s="70" t="s">
        <v>814</v>
      </c>
      <c r="F32" s="70" t="s">
        <v>813</v>
      </c>
      <c r="G32" s="67">
        <v>0</v>
      </c>
      <c r="H32" s="67" t="s">
        <v>72</v>
      </c>
      <c r="I32" s="69" t="s">
        <v>65</v>
      </c>
      <c r="J32" s="88" t="s">
        <v>812</v>
      </c>
      <c r="K32" s="70">
        <v>2500000</v>
      </c>
      <c r="L32" s="68" t="s">
        <v>67</v>
      </c>
      <c r="M32" s="88" t="s">
        <v>714</v>
      </c>
      <c r="N32" s="73">
        <v>1004345117</v>
      </c>
      <c r="O32" s="70">
        <v>1412</v>
      </c>
      <c r="P32" s="156">
        <v>45464</v>
      </c>
      <c r="Q32" s="155">
        <v>2500000</v>
      </c>
      <c r="R32" s="156">
        <v>45475</v>
      </c>
      <c r="S32" s="155">
        <v>2500000</v>
      </c>
      <c r="T32" s="67" t="s">
        <v>66</v>
      </c>
      <c r="U32" s="157">
        <v>36718407</v>
      </c>
      <c r="V32" s="88" t="s">
        <v>811</v>
      </c>
      <c r="W32" s="156">
        <v>45471</v>
      </c>
      <c r="X32" s="156">
        <v>45475</v>
      </c>
      <c r="Y32" s="78" t="s">
        <v>74</v>
      </c>
      <c r="Z32" s="156">
        <v>45504</v>
      </c>
      <c r="AA32" s="71">
        <f t="shared" si="0"/>
        <v>29</v>
      </c>
      <c r="AB32" s="70">
        <v>0</v>
      </c>
      <c r="AC32" s="70">
        <v>0</v>
      </c>
      <c r="AD32" s="70">
        <v>0</v>
      </c>
      <c r="AE32" s="79" t="s">
        <v>74</v>
      </c>
      <c r="AF32" s="71">
        <f t="shared" si="1"/>
        <v>0</v>
      </c>
      <c r="AG32" s="70">
        <v>0</v>
      </c>
      <c r="AH32" s="70">
        <v>0</v>
      </c>
      <c r="AI32" s="76" t="s">
        <v>74</v>
      </c>
      <c r="AJ32" s="67">
        <v>0</v>
      </c>
      <c r="AK32" s="76" t="s">
        <v>74</v>
      </c>
      <c r="AL32" s="76" t="s">
        <v>74</v>
      </c>
      <c r="AM32" s="71">
        <f t="shared" si="2"/>
        <v>0</v>
      </c>
      <c r="AN32" s="71">
        <f>+K32+AC32-AH32</f>
        <v>2500000</v>
      </c>
      <c r="AO32" s="67" t="s">
        <v>66</v>
      </c>
      <c r="AP32" s="155">
        <v>2500000</v>
      </c>
      <c r="AQ32" s="67" t="s">
        <v>94</v>
      </c>
      <c r="AR32" s="70">
        <v>0</v>
      </c>
      <c r="AS32" s="80" t="s">
        <v>74</v>
      </c>
      <c r="AT32" s="135">
        <v>2500000</v>
      </c>
      <c r="AU32" s="82">
        <f t="shared" si="3"/>
        <v>0</v>
      </c>
      <c r="AV32" s="83">
        <f t="shared" si="4"/>
        <v>1</v>
      </c>
      <c r="AW32" s="80" t="s">
        <v>74</v>
      </c>
      <c r="AX32" s="67" t="s">
        <v>80</v>
      </c>
      <c r="AY32" s="154" t="s">
        <v>810</v>
      </c>
      <c r="AZ32" s="68" t="s">
        <v>66</v>
      </c>
      <c r="BA32" s="68" t="s">
        <v>66</v>
      </c>
    </row>
    <row r="33" spans="2:53" x14ac:dyDescent="0.25">
      <c r="B33" s="68">
        <v>2024</v>
      </c>
      <c r="C33" s="68">
        <v>891780111</v>
      </c>
      <c r="D33" s="69" t="s">
        <v>64</v>
      </c>
      <c r="E33" s="70" t="s">
        <v>809</v>
      </c>
      <c r="F33" s="70" t="s">
        <v>808</v>
      </c>
      <c r="G33" s="67">
        <v>0</v>
      </c>
      <c r="H33" s="67" t="s">
        <v>72</v>
      </c>
      <c r="I33" s="69" t="s">
        <v>65</v>
      </c>
      <c r="J33" s="88" t="s">
        <v>807</v>
      </c>
      <c r="K33" s="70">
        <v>10000000</v>
      </c>
      <c r="L33" s="68" t="s">
        <v>67</v>
      </c>
      <c r="M33" s="88" t="s">
        <v>806</v>
      </c>
      <c r="N33" s="73">
        <v>1082971346</v>
      </c>
      <c r="O33" s="70">
        <v>1475</v>
      </c>
      <c r="P33" s="158">
        <v>45470</v>
      </c>
      <c r="Q33" s="70">
        <v>10000000</v>
      </c>
      <c r="R33" s="158">
        <v>45489</v>
      </c>
      <c r="S33" s="70">
        <v>10000000</v>
      </c>
      <c r="T33" s="67" t="s">
        <v>66</v>
      </c>
      <c r="U33" s="157">
        <v>36718407</v>
      </c>
      <c r="V33" s="88" t="s">
        <v>676</v>
      </c>
      <c r="W33" s="156">
        <v>45489</v>
      </c>
      <c r="X33" s="156">
        <v>45489</v>
      </c>
      <c r="Y33" s="78" t="s">
        <v>74</v>
      </c>
      <c r="Z33" s="156">
        <v>45611</v>
      </c>
      <c r="AA33" s="71">
        <f t="shared" si="0"/>
        <v>122</v>
      </c>
      <c r="AB33" s="70">
        <v>0</v>
      </c>
      <c r="AC33" s="70">
        <v>0</v>
      </c>
      <c r="AD33" s="70">
        <v>0</v>
      </c>
      <c r="AE33" s="79" t="s">
        <v>74</v>
      </c>
      <c r="AF33" s="71">
        <f t="shared" si="1"/>
        <v>0</v>
      </c>
      <c r="AG33" s="70">
        <v>0</v>
      </c>
      <c r="AH33" s="70">
        <v>0</v>
      </c>
      <c r="AI33" s="76" t="s">
        <v>74</v>
      </c>
      <c r="AJ33" s="67">
        <v>1</v>
      </c>
      <c r="AK33" s="76">
        <v>45504</v>
      </c>
      <c r="AL33" s="76">
        <v>45628</v>
      </c>
      <c r="AM33" s="71">
        <f t="shared" si="2"/>
        <v>124</v>
      </c>
      <c r="AN33" s="71">
        <f>+K33+AC33-AH33</f>
        <v>10000000</v>
      </c>
      <c r="AO33" s="67" t="s">
        <v>66</v>
      </c>
      <c r="AP33" s="155">
        <v>10000000</v>
      </c>
      <c r="AQ33" s="67" t="s">
        <v>94</v>
      </c>
      <c r="AR33" s="70">
        <v>0</v>
      </c>
      <c r="AS33" s="80" t="s">
        <v>74</v>
      </c>
      <c r="AT33" s="135">
        <v>1250000</v>
      </c>
      <c r="AU33" s="82">
        <f t="shared" si="3"/>
        <v>8750000</v>
      </c>
      <c r="AV33" s="83">
        <f t="shared" si="4"/>
        <v>0.125</v>
      </c>
      <c r="AW33" s="80" t="s">
        <v>74</v>
      </c>
      <c r="AX33" s="67" t="s">
        <v>95</v>
      </c>
      <c r="AY33" s="154" t="s">
        <v>805</v>
      </c>
      <c r="AZ33" s="68" t="s">
        <v>66</v>
      </c>
      <c r="BA33" s="68" t="s">
        <v>66</v>
      </c>
    </row>
    <row r="34" spans="2:53" x14ac:dyDescent="0.25">
      <c r="B34" s="68">
        <v>2024</v>
      </c>
      <c r="C34" s="68">
        <v>891780111</v>
      </c>
      <c r="D34" s="69" t="s">
        <v>64</v>
      </c>
      <c r="E34" s="70" t="s">
        <v>804</v>
      </c>
      <c r="F34" s="70" t="s">
        <v>803</v>
      </c>
      <c r="G34" s="67">
        <v>0</v>
      </c>
      <c r="H34" s="67" t="s">
        <v>72</v>
      </c>
      <c r="I34" s="69" t="s">
        <v>65</v>
      </c>
      <c r="J34" s="88" t="s">
        <v>802</v>
      </c>
      <c r="K34" s="70">
        <v>5000000</v>
      </c>
      <c r="L34" s="68" t="s">
        <v>67</v>
      </c>
      <c r="M34" s="88" t="s">
        <v>801</v>
      </c>
      <c r="N34" s="73" t="s">
        <v>800</v>
      </c>
      <c r="O34" s="70">
        <v>1576</v>
      </c>
      <c r="P34" s="156">
        <v>45489</v>
      </c>
      <c r="Q34" s="155">
        <v>5000000</v>
      </c>
      <c r="R34" s="156">
        <v>45497</v>
      </c>
      <c r="S34" s="155">
        <v>5000000</v>
      </c>
      <c r="T34" s="67" t="s">
        <v>66</v>
      </c>
      <c r="U34" s="157">
        <v>7144495</v>
      </c>
      <c r="V34" s="88" t="s">
        <v>743</v>
      </c>
      <c r="W34" s="156">
        <v>45497</v>
      </c>
      <c r="X34" s="156">
        <v>45497</v>
      </c>
      <c r="Y34" s="78" t="s">
        <v>74</v>
      </c>
      <c r="Z34" s="156">
        <v>45657</v>
      </c>
      <c r="AA34" s="71">
        <f t="shared" si="0"/>
        <v>160</v>
      </c>
      <c r="AB34" s="70">
        <v>0</v>
      </c>
      <c r="AC34" s="70">
        <v>0</v>
      </c>
      <c r="AD34" s="70">
        <v>0</v>
      </c>
      <c r="AE34" s="79" t="s">
        <v>74</v>
      </c>
      <c r="AF34" s="71">
        <f t="shared" si="1"/>
        <v>0</v>
      </c>
      <c r="AG34" s="70">
        <v>0</v>
      </c>
      <c r="AH34" s="70">
        <v>0</v>
      </c>
      <c r="AI34" s="76" t="s">
        <v>74</v>
      </c>
      <c r="AJ34" s="67">
        <v>0</v>
      </c>
      <c r="AK34" s="76" t="s">
        <v>74</v>
      </c>
      <c r="AL34" s="76" t="s">
        <v>74</v>
      </c>
      <c r="AM34" s="71">
        <f t="shared" si="2"/>
        <v>0</v>
      </c>
      <c r="AN34" s="71">
        <f>+K34+AC34-AH34</f>
        <v>5000000</v>
      </c>
      <c r="AO34" s="67" t="s">
        <v>66</v>
      </c>
      <c r="AP34" s="155">
        <v>5000000</v>
      </c>
      <c r="AQ34" s="67" t="s">
        <v>94</v>
      </c>
      <c r="AR34" s="70">
        <v>0</v>
      </c>
      <c r="AS34" s="80" t="s">
        <v>74</v>
      </c>
      <c r="AT34" s="135">
        <v>3889669</v>
      </c>
      <c r="AU34" s="82">
        <f t="shared" si="3"/>
        <v>1110331</v>
      </c>
      <c r="AV34" s="83">
        <f t="shared" si="4"/>
        <v>0.77793380000000001</v>
      </c>
      <c r="AW34" s="80" t="s">
        <v>74</v>
      </c>
      <c r="AX34" s="67" t="s">
        <v>95</v>
      </c>
      <c r="AY34" s="154" t="s">
        <v>799</v>
      </c>
      <c r="AZ34" s="68" t="s">
        <v>66</v>
      </c>
      <c r="BA34" s="68" t="s">
        <v>239</v>
      </c>
    </row>
    <row r="35" spans="2:53" x14ac:dyDescent="0.25">
      <c r="B35" s="68">
        <v>2024</v>
      </c>
      <c r="C35" s="68">
        <v>891780111</v>
      </c>
      <c r="D35" s="69" t="s">
        <v>64</v>
      </c>
      <c r="E35" s="70" t="s">
        <v>798</v>
      </c>
      <c r="F35" s="70" t="s">
        <v>797</v>
      </c>
      <c r="G35" s="67">
        <v>0</v>
      </c>
      <c r="H35" s="67" t="s">
        <v>72</v>
      </c>
      <c r="I35" s="69" t="s">
        <v>65</v>
      </c>
      <c r="J35" s="88" t="s">
        <v>796</v>
      </c>
      <c r="K35" s="70">
        <v>2875000</v>
      </c>
      <c r="L35" s="68" t="s">
        <v>67</v>
      </c>
      <c r="M35" s="88" t="s">
        <v>795</v>
      </c>
      <c r="N35" s="73">
        <v>12559311</v>
      </c>
      <c r="O35" s="70">
        <v>1682</v>
      </c>
      <c r="P35" s="156">
        <v>45496</v>
      </c>
      <c r="Q35" s="155">
        <v>2875000</v>
      </c>
      <c r="R35" s="156">
        <v>45505</v>
      </c>
      <c r="S35" s="155">
        <v>2875000</v>
      </c>
      <c r="T35" s="67" t="s">
        <v>66</v>
      </c>
      <c r="U35" s="157">
        <v>36718407</v>
      </c>
      <c r="V35" s="88" t="s">
        <v>676</v>
      </c>
      <c r="W35" s="156">
        <v>45505</v>
      </c>
      <c r="X35" s="156">
        <v>45505</v>
      </c>
      <c r="Y35" s="78" t="s">
        <v>74</v>
      </c>
      <c r="Z35" s="156">
        <v>45534</v>
      </c>
      <c r="AA35" s="71">
        <f t="shared" si="0"/>
        <v>29</v>
      </c>
      <c r="AB35" s="70">
        <v>0</v>
      </c>
      <c r="AC35" s="70">
        <v>0</v>
      </c>
      <c r="AD35" s="70">
        <v>0</v>
      </c>
      <c r="AE35" s="79" t="s">
        <v>74</v>
      </c>
      <c r="AF35" s="71">
        <f t="shared" si="1"/>
        <v>0</v>
      </c>
      <c r="AG35" s="70">
        <v>0</v>
      </c>
      <c r="AH35" s="70">
        <v>0</v>
      </c>
      <c r="AI35" s="76" t="s">
        <v>74</v>
      </c>
      <c r="AJ35" s="67">
        <v>0</v>
      </c>
      <c r="AK35" s="76" t="s">
        <v>74</v>
      </c>
      <c r="AL35" s="76" t="s">
        <v>74</v>
      </c>
      <c r="AM35" s="71">
        <f t="shared" si="2"/>
        <v>0</v>
      </c>
      <c r="AN35" s="71">
        <f>+K35+AC35-AH35</f>
        <v>2875000</v>
      </c>
      <c r="AO35" s="67" t="s">
        <v>66</v>
      </c>
      <c r="AP35" s="155">
        <v>2875000</v>
      </c>
      <c r="AQ35" s="67" t="s">
        <v>94</v>
      </c>
      <c r="AR35" s="70">
        <v>0</v>
      </c>
      <c r="AS35" s="80" t="s">
        <v>74</v>
      </c>
      <c r="AT35" s="135">
        <v>2875000</v>
      </c>
      <c r="AU35" s="82">
        <f t="shared" si="3"/>
        <v>0</v>
      </c>
      <c r="AV35" s="83">
        <f t="shared" si="4"/>
        <v>1</v>
      </c>
      <c r="AW35" s="80" t="s">
        <v>74</v>
      </c>
      <c r="AX35" s="67" t="s">
        <v>80</v>
      </c>
      <c r="AY35" s="89" t="s">
        <v>794</v>
      </c>
      <c r="AZ35" s="68" t="s">
        <v>66</v>
      </c>
      <c r="BA35" s="68" t="s">
        <v>66</v>
      </c>
    </row>
    <row r="36" spans="2:53" x14ac:dyDescent="0.25">
      <c r="B36" s="68">
        <v>2024</v>
      </c>
      <c r="C36" s="68">
        <v>891780111</v>
      </c>
      <c r="D36" s="69" t="s">
        <v>64</v>
      </c>
      <c r="E36" s="70" t="s">
        <v>793</v>
      </c>
      <c r="F36" s="70" t="s">
        <v>792</v>
      </c>
      <c r="G36" s="67">
        <v>0</v>
      </c>
      <c r="H36" s="67" t="s">
        <v>72</v>
      </c>
      <c r="I36" s="69" t="s">
        <v>65</v>
      </c>
      <c r="J36" s="88" t="s">
        <v>791</v>
      </c>
      <c r="K36" s="70">
        <v>12500000</v>
      </c>
      <c r="L36" s="68" t="s">
        <v>67</v>
      </c>
      <c r="M36" s="88" t="s">
        <v>790</v>
      </c>
      <c r="N36" s="73">
        <v>1083010275</v>
      </c>
      <c r="O36" s="70">
        <v>1584</v>
      </c>
      <c r="P36" s="156">
        <v>45489</v>
      </c>
      <c r="Q36" s="70">
        <v>12500000</v>
      </c>
      <c r="R36" s="156">
        <v>45505</v>
      </c>
      <c r="S36" s="155">
        <v>12500000</v>
      </c>
      <c r="T36" s="67" t="s">
        <v>66</v>
      </c>
      <c r="U36" s="157">
        <v>4978990</v>
      </c>
      <c r="V36" s="88" t="s">
        <v>702</v>
      </c>
      <c r="W36" s="156">
        <v>45505</v>
      </c>
      <c r="X36" s="156">
        <v>45505</v>
      </c>
      <c r="Y36" s="78" t="s">
        <v>74</v>
      </c>
      <c r="Z36" s="156">
        <v>45656</v>
      </c>
      <c r="AA36" s="71">
        <f t="shared" si="0"/>
        <v>151</v>
      </c>
      <c r="AB36" s="70">
        <v>0</v>
      </c>
      <c r="AC36" s="70">
        <v>0</v>
      </c>
      <c r="AD36" s="70">
        <v>0</v>
      </c>
      <c r="AE36" s="79" t="s">
        <v>74</v>
      </c>
      <c r="AF36" s="71">
        <f t="shared" si="1"/>
        <v>0</v>
      </c>
      <c r="AG36" s="70">
        <v>0</v>
      </c>
      <c r="AH36" s="70">
        <v>0</v>
      </c>
      <c r="AI36" s="76" t="s">
        <v>74</v>
      </c>
      <c r="AJ36" s="67">
        <v>0</v>
      </c>
      <c r="AK36" s="76" t="s">
        <v>74</v>
      </c>
      <c r="AL36" s="76" t="s">
        <v>74</v>
      </c>
      <c r="AM36" s="71">
        <f t="shared" si="2"/>
        <v>0</v>
      </c>
      <c r="AN36" s="71">
        <f>+K36+AC36-AH36</f>
        <v>12500000</v>
      </c>
      <c r="AO36" s="67" t="s">
        <v>66</v>
      </c>
      <c r="AP36" s="155">
        <v>12500000</v>
      </c>
      <c r="AQ36" s="67" t="s">
        <v>94</v>
      </c>
      <c r="AR36" s="70">
        <v>0</v>
      </c>
      <c r="AS36" s="80" t="s">
        <v>74</v>
      </c>
      <c r="AT36" s="135">
        <v>5000000</v>
      </c>
      <c r="AU36" s="82">
        <f t="shared" si="3"/>
        <v>7500000</v>
      </c>
      <c r="AV36" s="83">
        <f t="shared" si="4"/>
        <v>0.4</v>
      </c>
      <c r="AW36" s="80" t="s">
        <v>74</v>
      </c>
      <c r="AX36" s="67" t="s">
        <v>95</v>
      </c>
      <c r="AY36" s="89" t="s">
        <v>789</v>
      </c>
      <c r="AZ36" s="68" t="s">
        <v>66</v>
      </c>
      <c r="BA36" s="68" t="s">
        <v>66</v>
      </c>
    </row>
    <row r="37" spans="2:53" x14ac:dyDescent="0.25">
      <c r="B37" s="68">
        <v>2024</v>
      </c>
      <c r="C37" s="68">
        <v>891780111</v>
      </c>
      <c r="D37" s="69" t="s">
        <v>64</v>
      </c>
      <c r="E37" s="70" t="s">
        <v>788</v>
      </c>
      <c r="F37" s="70" t="s">
        <v>787</v>
      </c>
      <c r="G37" s="67">
        <v>0</v>
      </c>
      <c r="H37" s="67" t="s">
        <v>72</v>
      </c>
      <c r="I37" s="69" t="s">
        <v>65</v>
      </c>
      <c r="J37" s="88" t="s">
        <v>786</v>
      </c>
      <c r="K37" s="70">
        <v>19800000</v>
      </c>
      <c r="L37" s="68" t="s">
        <v>67</v>
      </c>
      <c r="M37" s="88" t="s">
        <v>785</v>
      </c>
      <c r="N37" s="73">
        <v>1083023487</v>
      </c>
      <c r="O37" s="70">
        <v>1577</v>
      </c>
      <c r="P37" s="156">
        <v>45489</v>
      </c>
      <c r="Q37" s="70">
        <v>19800000</v>
      </c>
      <c r="R37" s="156">
        <v>45505</v>
      </c>
      <c r="S37" s="155">
        <v>19800000</v>
      </c>
      <c r="T37" s="67" t="s">
        <v>66</v>
      </c>
      <c r="U37" s="157">
        <v>1082943047</v>
      </c>
      <c r="V37" s="88" t="s">
        <v>696</v>
      </c>
      <c r="W37" s="156">
        <v>45505</v>
      </c>
      <c r="X37" s="156">
        <v>45505</v>
      </c>
      <c r="Y37" s="78" t="s">
        <v>74</v>
      </c>
      <c r="Z37" s="156">
        <v>45672</v>
      </c>
      <c r="AA37" s="71">
        <f t="shared" si="0"/>
        <v>167</v>
      </c>
      <c r="AB37" s="70">
        <v>0</v>
      </c>
      <c r="AC37" s="70">
        <v>0</v>
      </c>
      <c r="AD37" s="70">
        <v>0</v>
      </c>
      <c r="AE37" s="79" t="s">
        <v>74</v>
      </c>
      <c r="AF37" s="71">
        <f t="shared" si="1"/>
        <v>0</v>
      </c>
      <c r="AG37" s="70">
        <v>0</v>
      </c>
      <c r="AH37" s="70">
        <v>0</v>
      </c>
      <c r="AI37" s="76" t="s">
        <v>74</v>
      </c>
      <c r="AJ37" s="67">
        <v>0</v>
      </c>
      <c r="AK37" s="76" t="s">
        <v>74</v>
      </c>
      <c r="AL37" s="76" t="s">
        <v>74</v>
      </c>
      <c r="AM37" s="71">
        <f t="shared" si="2"/>
        <v>0</v>
      </c>
      <c r="AN37" s="71">
        <f>+K37+AC37-AH37</f>
        <v>19800000</v>
      </c>
      <c r="AO37" s="67" t="s">
        <v>66</v>
      </c>
      <c r="AP37" s="155">
        <v>19800000</v>
      </c>
      <c r="AQ37" s="67" t="s">
        <v>94</v>
      </c>
      <c r="AR37" s="70">
        <v>0</v>
      </c>
      <c r="AS37" s="80" t="s">
        <v>74</v>
      </c>
      <c r="AT37" s="135">
        <v>8250000</v>
      </c>
      <c r="AU37" s="82">
        <f t="shared" si="3"/>
        <v>11550000</v>
      </c>
      <c r="AV37" s="83">
        <f t="shared" si="4"/>
        <v>0.41666666666666669</v>
      </c>
      <c r="AW37" s="80" t="s">
        <v>74</v>
      </c>
      <c r="AX37" s="67" t="s">
        <v>95</v>
      </c>
      <c r="AY37" s="89" t="s">
        <v>784</v>
      </c>
      <c r="AZ37" s="68" t="s">
        <v>66</v>
      </c>
      <c r="BA37" s="68" t="s">
        <v>66</v>
      </c>
    </row>
    <row r="38" spans="2:53" x14ac:dyDescent="0.25">
      <c r="B38" s="68">
        <v>2024</v>
      </c>
      <c r="C38" s="68">
        <v>891780111</v>
      </c>
      <c r="D38" s="69" t="s">
        <v>64</v>
      </c>
      <c r="E38" s="70" t="s">
        <v>783</v>
      </c>
      <c r="F38" s="70" t="s">
        <v>782</v>
      </c>
      <c r="G38" s="67">
        <v>0</v>
      </c>
      <c r="H38" s="67" t="s">
        <v>72</v>
      </c>
      <c r="I38" s="69" t="s">
        <v>65</v>
      </c>
      <c r="J38" s="88" t="s">
        <v>781</v>
      </c>
      <c r="K38" s="70">
        <v>18000000</v>
      </c>
      <c r="L38" s="68" t="s">
        <v>67</v>
      </c>
      <c r="M38" s="88" t="s">
        <v>780</v>
      </c>
      <c r="N38" s="73">
        <v>1082856526</v>
      </c>
      <c r="O38" s="70">
        <v>1575</v>
      </c>
      <c r="P38" s="156">
        <v>45485</v>
      </c>
      <c r="Q38" s="155">
        <v>34200000</v>
      </c>
      <c r="R38" s="156">
        <v>45505</v>
      </c>
      <c r="S38" s="155">
        <v>18000000</v>
      </c>
      <c r="T38" s="67" t="s">
        <v>66</v>
      </c>
      <c r="U38" s="157">
        <v>1082943047</v>
      </c>
      <c r="V38" s="88" t="s">
        <v>696</v>
      </c>
      <c r="W38" s="156">
        <v>45505</v>
      </c>
      <c r="X38" s="156">
        <v>45505</v>
      </c>
      <c r="Y38" s="78" t="s">
        <v>74</v>
      </c>
      <c r="Z38" s="156">
        <v>45672</v>
      </c>
      <c r="AA38" s="71">
        <f t="shared" si="0"/>
        <v>167</v>
      </c>
      <c r="AB38" s="70">
        <v>0</v>
      </c>
      <c r="AC38" s="70">
        <v>0</v>
      </c>
      <c r="AD38" s="70">
        <v>0</v>
      </c>
      <c r="AE38" s="79" t="s">
        <v>74</v>
      </c>
      <c r="AF38" s="71">
        <f t="shared" si="1"/>
        <v>0</v>
      </c>
      <c r="AG38" s="70">
        <v>0</v>
      </c>
      <c r="AH38" s="70">
        <v>0</v>
      </c>
      <c r="AI38" s="76" t="s">
        <v>74</v>
      </c>
      <c r="AJ38" s="67">
        <v>0</v>
      </c>
      <c r="AK38" s="76" t="s">
        <v>74</v>
      </c>
      <c r="AL38" s="76" t="s">
        <v>74</v>
      </c>
      <c r="AM38" s="71">
        <f t="shared" si="2"/>
        <v>0</v>
      </c>
      <c r="AN38" s="71">
        <f>+K38+AC38-AH38</f>
        <v>18000000</v>
      </c>
      <c r="AO38" s="67" t="s">
        <v>66</v>
      </c>
      <c r="AP38" s="155">
        <v>18000000</v>
      </c>
      <c r="AQ38" s="67" t="s">
        <v>94</v>
      </c>
      <c r="AR38" s="70">
        <v>0</v>
      </c>
      <c r="AS38" s="80" t="s">
        <v>74</v>
      </c>
      <c r="AT38" s="135">
        <v>9000000</v>
      </c>
      <c r="AU38" s="82">
        <f t="shared" si="3"/>
        <v>9000000</v>
      </c>
      <c r="AV38" s="83">
        <f t="shared" si="4"/>
        <v>0.5</v>
      </c>
      <c r="AW38" s="80" t="s">
        <v>74</v>
      </c>
      <c r="AX38" s="67" t="s">
        <v>95</v>
      </c>
      <c r="AY38" s="89" t="s">
        <v>779</v>
      </c>
      <c r="AZ38" s="68" t="s">
        <v>66</v>
      </c>
      <c r="BA38" s="68" t="s">
        <v>66</v>
      </c>
    </row>
    <row r="39" spans="2:53" x14ac:dyDescent="0.25">
      <c r="B39" s="68">
        <v>2024</v>
      </c>
      <c r="C39" s="68">
        <v>891780111</v>
      </c>
      <c r="D39" s="69" t="s">
        <v>64</v>
      </c>
      <c r="E39" s="70" t="s">
        <v>778</v>
      </c>
      <c r="F39" s="70" t="s">
        <v>777</v>
      </c>
      <c r="G39" s="67">
        <v>0</v>
      </c>
      <c r="H39" s="67" t="s">
        <v>72</v>
      </c>
      <c r="I39" s="69" t="s">
        <v>65</v>
      </c>
      <c r="J39" s="88" t="s">
        <v>776</v>
      </c>
      <c r="K39" s="70">
        <v>26400000</v>
      </c>
      <c r="L39" s="68" t="s">
        <v>67</v>
      </c>
      <c r="M39" s="88" t="s">
        <v>775</v>
      </c>
      <c r="N39" s="73">
        <v>49778889</v>
      </c>
      <c r="O39" s="70">
        <v>1573</v>
      </c>
      <c r="P39" s="156">
        <v>45485</v>
      </c>
      <c r="Q39" s="155">
        <v>26400000</v>
      </c>
      <c r="R39" s="156">
        <v>45505</v>
      </c>
      <c r="S39" s="155">
        <v>26400000</v>
      </c>
      <c r="T39" s="67" t="s">
        <v>66</v>
      </c>
      <c r="U39" s="157">
        <v>1082943047</v>
      </c>
      <c r="V39" s="88" t="s">
        <v>696</v>
      </c>
      <c r="W39" s="156">
        <v>45505</v>
      </c>
      <c r="X39" s="156">
        <v>45505</v>
      </c>
      <c r="Y39" s="78" t="s">
        <v>74</v>
      </c>
      <c r="Z39" s="156">
        <v>45672</v>
      </c>
      <c r="AA39" s="71">
        <f t="shared" si="0"/>
        <v>167</v>
      </c>
      <c r="AB39" s="70">
        <v>0</v>
      </c>
      <c r="AC39" s="70">
        <v>0</v>
      </c>
      <c r="AD39" s="70">
        <v>0</v>
      </c>
      <c r="AE39" s="79" t="s">
        <v>74</v>
      </c>
      <c r="AF39" s="71">
        <f t="shared" si="1"/>
        <v>0</v>
      </c>
      <c r="AG39" s="70">
        <v>0</v>
      </c>
      <c r="AH39" s="70">
        <v>0</v>
      </c>
      <c r="AI39" s="76" t="s">
        <v>74</v>
      </c>
      <c r="AJ39" s="67">
        <v>0</v>
      </c>
      <c r="AK39" s="76" t="s">
        <v>74</v>
      </c>
      <c r="AL39" s="76" t="s">
        <v>74</v>
      </c>
      <c r="AM39" s="71">
        <f t="shared" si="2"/>
        <v>0</v>
      </c>
      <c r="AN39" s="71">
        <f>+K39+AC39-AH39</f>
        <v>26400000</v>
      </c>
      <c r="AO39" s="67" t="s">
        <v>66</v>
      </c>
      <c r="AP39" s="155">
        <v>26400000</v>
      </c>
      <c r="AQ39" s="67" t="s">
        <v>94</v>
      </c>
      <c r="AR39" s="70">
        <v>0</v>
      </c>
      <c r="AS39" s="80" t="s">
        <v>74</v>
      </c>
      <c r="AT39" s="135">
        <v>8800000</v>
      </c>
      <c r="AU39" s="82">
        <f t="shared" si="3"/>
        <v>17600000</v>
      </c>
      <c r="AV39" s="83">
        <f t="shared" si="4"/>
        <v>0.33333333333333331</v>
      </c>
      <c r="AW39" s="80" t="s">
        <v>74</v>
      </c>
      <c r="AX39" s="67" t="s">
        <v>95</v>
      </c>
      <c r="AY39" s="89" t="s">
        <v>774</v>
      </c>
      <c r="AZ39" s="68" t="s">
        <v>66</v>
      </c>
      <c r="BA39" s="68" t="s">
        <v>66</v>
      </c>
    </row>
    <row r="40" spans="2:53" x14ac:dyDescent="0.25">
      <c r="B40" s="68">
        <v>2024</v>
      </c>
      <c r="C40" s="68">
        <v>891780111</v>
      </c>
      <c r="D40" s="69" t="s">
        <v>64</v>
      </c>
      <c r="E40" s="70" t="s">
        <v>773</v>
      </c>
      <c r="F40" s="70" t="s">
        <v>772</v>
      </c>
      <c r="G40" s="67">
        <v>0</v>
      </c>
      <c r="H40" s="67" t="s">
        <v>72</v>
      </c>
      <c r="I40" s="69" t="s">
        <v>65</v>
      </c>
      <c r="J40" s="88" t="s">
        <v>771</v>
      </c>
      <c r="K40" s="70">
        <v>16200000</v>
      </c>
      <c r="L40" s="68" t="s">
        <v>67</v>
      </c>
      <c r="M40" s="88" t="s">
        <v>770</v>
      </c>
      <c r="N40" s="73">
        <v>1083044902</v>
      </c>
      <c r="O40" s="70">
        <v>1575</v>
      </c>
      <c r="P40" s="156">
        <v>45485</v>
      </c>
      <c r="Q40" s="155">
        <v>34200000</v>
      </c>
      <c r="R40" s="156">
        <v>45505</v>
      </c>
      <c r="S40" s="155">
        <v>16200000</v>
      </c>
      <c r="T40" s="67" t="s">
        <v>66</v>
      </c>
      <c r="U40" s="157">
        <v>1082943047</v>
      </c>
      <c r="V40" s="88" t="s">
        <v>696</v>
      </c>
      <c r="W40" s="156">
        <v>45505</v>
      </c>
      <c r="X40" s="156">
        <v>45505</v>
      </c>
      <c r="Y40" s="78" t="s">
        <v>74</v>
      </c>
      <c r="Z40" s="156">
        <v>45672</v>
      </c>
      <c r="AA40" s="71">
        <f t="shared" ref="AA40:AA56" si="5">+IF(Y40="1800-01-01",Z40-X40,Z40-Y40)</f>
        <v>167</v>
      </c>
      <c r="AB40" s="70">
        <v>0</v>
      </c>
      <c r="AC40" s="70">
        <v>0</v>
      </c>
      <c r="AD40" s="70">
        <v>0</v>
      </c>
      <c r="AE40" s="79" t="s">
        <v>74</v>
      </c>
      <c r="AF40" s="71">
        <f t="shared" ref="AF40:AF56" si="6">+IF(AE40="1800-01-01",0,AE40-Z40)</f>
        <v>0</v>
      </c>
      <c r="AG40" s="70">
        <v>0</v>
      </c>
      <c r="AH40" s="70">
        <v>0</v>
      </c>
      <c r="AI40" s="76" t="s">
        <v>74</v>
      </c>
      <c r="AJ40" s="67">
        <v>0</v>
      </c>
      <c r="AK40" s="76" t="s">
        <v>74</v>
      </c>
      <c r="AL40" s="76" t="s">
        <v>74</v>
      </c>
      <c r="AM40" s="71">
        <f t="shared" ref="AM40:AM56" si="7">+IF(AK40="1800-01-01",0,AL40-AK40)</f>
        <v>0</v>
      </c>
      <c r="AN40" s="71">
        <f>+K40+AC40-AH40</f>
        <v>16200000</v>
      </c>
      <c r="AO40" s="67" t="s">
        <v>66</v>
      </c>
      <c r="AP40" s="155">
        <v>16200000</v>
      </c>
      <c r="AQ40" s="67" t="s">
        <v>94</v>
      </c>
      <c r="AR40" s="70">
        <v>0</v>
      </c>
      <c r="AS40" s="80" t="s">
        <v>74</v>
      </c>
      <c r="AT40" s="135">
        <v>5400000</v>
      </c>
      <c r="AU40" s="82">
        <f t="shared" ref="AU40:AU56" si="8">AN40-AT40</f>
        <v>10800000</v>
      </c>
      <c r="AV40" s="83">
        <f t="shared" ref="AV40:AV56" si="9">+IFERROR(AT40/AN40,"_")</f>
        <v>0.33333333333333331</v>
      </c>
      <c r="AW40" s="80" t="s">
        <v>74</v>
      </c>
      <c r="AX40" s="67" t="s">
        <v>95</v>
      </c>
      <c r="AY40" s="89" t="s">
        <v>769</v>
      </c>
      <c r="AZ40" s="68" t="s">
        <v>66</v>
      </c>
      <c r="BA40" s="68" t="s">
        <v>66</v>
      </c>
    </row>
    <row r="41" spans="2:53" x14ac:dyDescent="0.25">
      <c r="B41" s="68">
        <v>2024</v>
      </c>
      <c r="C41" s="68">
        <v>891780111</v>
      </c>
      <c r="D41" s="69" t="s">
        <v>64</v>
      </c>
      <c r="E41" s="70" t="s">
        <v>768</v>
      </c>
      <c r="F41" s="70" t="s">
        <v>767</v>
      </c>
      <c r="G41" s="67">
        <v>0</v>
      </c>
      <c r="H41" s="67" t="s">
        <v>72</v>
      </c>
      <c r="I41" s="69" t="s">
        <v>65</v>
      </c>
      <c r="J41" s="88" t="s">
        <v>766</v>
      </c>
      <c r="K41" s="70">
        <v>19250000</v>
      </c>
      <c r="L41" s="68" t="s">
        <v>67</v>
      </c>
      <c r="M41" s="88" t="s">
        <v>765</v>
      </c>
      <c r="N41" s="73">
        <v>1082912437</v>
      </c>
      <c r="O41" s="70">
        <v>1440</v>
      </c>
      <c r="P41" s="156">
        <v>45468</v>
      </c>
      <c r="Q41" s="155">
        <v>19250000</v>
      </c>
      <c r="R41" s="156">
        <v>45506</v>
      </c>
      <c r="S41" s="155">
        <v>19250000</v>
      </c>
      <c r="T41" s="67" t="s">
        <v>66</v>
      </c>
      <c r="U41" s="157">
        <v>7601124</v>
      </c>
      <c r="V41" s="88" t="s">
        <v>689</v>
      </c>
      <c r="W41" s="156">
        <v>45506</v>
      </c>
      <c r="X41" s="156">
        <v>45506</v>
      </c>
      <c r="Y41" s="78" t="s">
        <v>74</v>
      </c>
      <c r="Z41" s="156">
        <v>45672</v>
      </c>
      <c r="AA41" s="71">
        <f t="shared" si="5"/>
        <v>166</v>
      </c>
      <c r="AB41" s="70">
        <v>0</v>
      </c>
      <c r="AC41" s="70">
        <v>0</v>
      </c>
      <c r="AD41" s="70">
        <v>0</v>
      </c>
      <c r="AE41" s="79" t="s">
        <v>74</v>
      </c>
      <c r="AF41" s="71">
        <f t="shared" si="6"/>
        <v>0</v>
      </c>
      <c r="AG41" s="70">
        <v>0</v>
      </c>
      <c r="AH41" s="70">
        <v>0</v>
      </c>
      <c r="AI41" s="76" t="s">
        <v>74</v>
      </c>
      <c r="AJ41" s="67">
        <v>0</v>
      </c>
      <c r="AK41" s="76" t="s">
        <v>74</v>
      </c>
      <c r="AL41" s="76" t="s">
        <v>74</v>
      </c>
      <c r="AM41" s="71">
        <f t="shared" si="7"/>
        <v>0</v>
      </c>
      <c r="AN41" s="71">
        <f>+K41+AC41-AH41</f>
        <v>19250000</v>
      </c>
      <c r="AO41" s="67" t="s">
        <v>66</v>
      </c>
      <c r="AP41" s="155">
        <v>19250000</v>
      </c>
      <c r="AQ41" s="67" t="s">
        <v>94</v>
      </c>
      <c r="AR41" s="70">
        <v>0</v>
      </c>
      <c r="AS41" s="80" t="s">
        <v>74</v>
      </c>
      <c r="AT41" s="135">
        <v>6400000</v>
      </c>
      <c r="AU41" s="82">
        <f t="shared" si="8"/>
        <v>12850000</v>
      </c>
      <c r="AV41" s="83">
        <f t="shared" si="9"/>
        <v>0.33246753246753247</v>
      </c>
      <c r="AW41" s="80" t="s">
        <v>74</v>
      </c>
      <c r="AX41" s="67" t="s">
        <v>95</v>
      </c>
      <c r="AY41" s="89" t="s">
        <v>764</v>
      </c>
      <c r="AZ41" s="68" t="s">
        <v>66</v>
      </c>
      <c r="BA41" s="68" t="s">
        <v>66</v>
      </c>
    </row>
    <row r="42" spans="2:53" x14ac:dyDescent="0.25">
      <c r="B42" s="68">
        <v>2024</v>
      </c>
      <c r="C42" s="68">
        <v>891780111</v>
      </c>
      <c r="D42" s="69" t="s">
        <v>64</v>
      </c>
      <c r="E42" s="70" t="s">
        <v>763</v>
      </c>
      <c r="F42" s="70" t="s">
        <v>762</v>
      </c>
      <c r="G42" s="67">
        <v>0</v>
      </c>
      <c r="H42" s="67" t="s">
        <v>72</v>
      </c>
      <c r="I42" s="69" t="s">
        <v>65</v>
      </c>
      <c r="J42" s="88" t="s">
        <v>761</v>
      </c>
      <c r="K42" s="70">
        <v>19250000</v>
      </c>
      <c r="L42" s="68" t="s">
        <v>67</v>
      </c>
      <c r="M42" s="88" t="s">
        <v>760</v>
      </c>
      <c r="N42" s="73">
        <v>32790934</v>
      </c>
      <c r="O42" s="70">
        <v>1442</v>
      </c>
      <c r="P42" s="156">
        <v>45468</v>
      </c>
      <c r="Q42" s="155">
        <v>19250000</v>
      </c>
      <c r="R42" s="156">
        <v>45506</v>
      </c>
      <c r="S42" s="155">
        <v>19250000</v>
      </c>
      <c r="T42" s="67" t="s">
        <v>66</v>
      </c>
      <c r="U42" s="157">
        <v>1082950841</v>
      </c>
      <c r="V42" s="88" t="s">
        <v>759</v>
      </c>
      <c r="W42" s="156">
        <v>45506</v>
      </c>
      <c r="X42" s="156">
        <v>45506</v>
      </c>
      <c r="Y42" s="78" t="s">
        <v>74</v>
      </c>
      <c r="Z42" s="156">
        <v>45672</v>
      </c>
      <c r="AA42" s="71">
        <f t="shared" si="5"/>
        <v>166</v>
      </c>
      <c r="AB42" s="70">
        <v>0</v>
      </c>
      <c r="AC42" s="70">
        <v>0</v>
      </c>
      <c r="AD42" s="70">
        <v>0</v>
      </c>
      <c r="AE42" s="79" t="s">
        <v>74</v>
      </c>
      <c r="AF42" s="71">
        <f t="shared" si="6"/>
        <v>0</v>
      </c>
      <c r="AG42" s="70">
        <v>0</v>
      </c>
      <c r="AH42" s="70">
        <v>0</v>
      </c>
      <c r="AI42" s="76" t="s">
        <v>74</v>
      </c>
      <c r="AJ42" s="67">
        <v>0</v>
      </c>
      <c r="AK42" s="76" t="s">
        <v>74</v>
      </c>
      <c r="AL42" s="76" t="s">
        <v>74</v>
      </c>
      <c r="AM42" s="71">
        <f t="shared" si="7"/>
        <v>0</v>
      </c>
      <c r="AN42" s="71">
        <f>+K42+AC42-AH42</f>
        <v>19250000</v>
      </c>
      <c r="AO42" s="67" t="s">
        <v>66</v>
      </c>
      <c r="AP42" s="155">
        <v>19250000</v>
      </c>
      <c r="AQ42" s="67" t="s">
        <v>94</v>
      </c>
      <c r="AR42" s="70">
        <v>0</v>
      </c>
      <c r="AS42" s="80" t="s">
        <v>74</v>
      </c>
      <c r="AT42" s="135">
        <v>7000000</v>
      </c>
      <c r="AU42" s="82">
        <f t="shared" si="8"/>
        <v>12250000</v>
      </c>
      <c r="AV42" s="83">
        <f t="shared" si="9"/>
        <v>0.36363636363636365</v>
      </c>
      <c r="AW42" s="80" t="s">
        <v>74</v>
      </c>
      <c r="AX42" s="67" t="s">
        <v>95</v>
      </c>
      <c r="AY42" s="89" t="s">
        <v>758</v>
      </c>
      <c r="AZ42" s="68" t="s">
        <v>66</v>
      </c>
      <c r="BA42" s="68" t="s">
        <v>66</v>
      </c>
    </row>
    <row r="43" spans="2:53" x14ac:dyDescent="0.25">
      <c r="B43" s="68">
        <v>2024</v>
      </c>
      <c r="C43" s="68">
        <v>891780111</v>
      </c>
      <c r="D43" s="69" t="s">
        <v>64</v>
      </c>
      <c r="E43" s="70" t="s">
        <v>757</v>
      </c>
      <c r="F43" s="70" t="s">
        <v>756</v>
      </c>
      <c r="G43" s="67">
        <v>0</v>
      </c>
      <c r="H43" s="67" t="s">
        <v>72</v>
      </c>
      <c r="I43" s="69" t="s">
        <v>65</v>
      </c>
      <c r="J43" s="88" t="s">
        <v>755</v>
      </c>
      <c r="K43" s="70">
        <v>16200000</v>
      </c>
      <c r="L43" s="68" t="s">
        <v>67</v>
      </c>
      <c r="M43" s="88" t="s">
        <v>754</v>
      </c>
      <c r="N43" s="73">
        <v>1083003478</v>
      </c>
      <c r="O43" s="70">
        <v>1583</v>
      </c>
      <c r="P43" s="156">
        <v>45489</v>
      </c>
      <c r="Q43" s="70">
        <v>16200000</v>
      </c>
      <c r="R43" s="156">
        <v>45506</v>
      </c>
      <c r="S43" s="155">
        <v>16200000</v>
      </c>
      <c r="T43" s="67" t="s">
        <v>66</v>
      </c>
      <c r="U43" s="157">
        <v>1082943047</v>
      </c>
      <c r="V43" s="88" t="s">
        <v>696</v>
      </c>
      <c r="W43" s="156">
        <v>45506</v>
      </c>
      <c r="X43" s="156">
        <v>45506</v>
      </c>
      <c r="Y43" s="78" t="s">
        <v>74</v>
      </c>
      <c r="Z43" s="156">
        <v>45672</v>
      </c>
      <c r="AA43" s="71">
        <f t="shared" si="5"/>
        <v>166</v>
      </c>
      <c r="AB43" s="70">
        <v>0</v>
      </c>
      <c r="AC43" s="70">
        <v>0</v>
      </c>
      <c r="AD43" s="70">
        <v>0</v>
      </c>
      <c r="AE43" s="79" t="s">
        <v>74</v>
      </c>
      <c r="AF43" s="71">
        <f t="shared" si="6"/>
        <v>0</v>
      </c>
      <c r="AG43" s="70">
        <v>0</v>
      </c>
      <c r="AH43" s="70">
        <v>0</v>
      </c>
      <c r="AI43" s="76" t="s">
        <v>74</v>
      </c>
      <c r="AJ43" s="67">
        <v>0</v>
      </c>
      <c r="AK43" s="76" t="s">
        <v>74</v>
      </c>
      <c r="AL43" s="76" t="s">
        <v>74</v>
      </c>
      <c r="AM43" s="71">
        <f t="shared" si="7"/>
        <v>0</v>
      </c>
      <c r="AN43" s="71">
        <f>+K43+AC43-AH43</f>
        <v>16200000</v>
      </c>
      <c r="AO43" s="67" t="s">
        <v>66</v>
      </c>
      <c r="AP43" s="155">
        <v>16200000</v>
      </c>
      <c r="AQ43" s="67" t="s">
        <v>94</v>
      </c>
      <c r="AR43" s="70">
        <v>0</v>
      </c>
      <c r="AS43" s="80" t="s">
        <v>74</v>
      </c>
      <c r="AT43" s="135">
        <v>5400000</v>
      </c>
      <c r="AU43" s="82">
        <f t="shared" si="8"/>
        <v>10800000</v>
      </c>
      <c r="AV43" s="83">
        <f t="shared" si="9"/>
        <v>0.33333333333333331</v>
      </c>
      <c r="AW43" s="80" t="s">
        <v>74</v>
      </c>
      <c r="AX43" s="67" t="s">
        <v>95</v>
      </c>
      <c r="AY43" s="89" t="s">
        <v>753</v>
      </c>
      <c r="AZ43" s="68" t="s">
        <v>66</v>
      </c>
      <c r="BA43" s="68" t="s">
        <v>66</v>
      </c>
    </row>
    <row r="44" spans="2:53" x14ac:dyDescent="0.25">
      <c r="B44" s="68">
        <v>2024</v>
      </c>
      <c r="C44" s="68">
        <v>891780111</v>
      </c>
      <c r="D44" s="69" t="s">
        <v>64</v>
      </c>
      <c r="E44" s="70" t="s">
        <v>752</v>
      </c>
      <c r="F44" s="70" t="s">
        <v>751</v>
      </c>
      <c r="G44" s="67">
        <v>0</v>
      </c>
      <c r="H44" s="67" t="s">
        <v>72</v>
      </c>
      <c r="I44" s="69" t="s">
        <v>65</v>
      </c>
      <c r="J44" s="88" t="s">
        <v>750</v>
      </c>
      <c r="K44" s="70">
        <v>13750000</v>
      </c>
      <c r="L44" s="68" t="s">
        <v>67</v>
      </c>
      <c r="M44" s="88" t="s">
        <v>749</v>
      </c>
      <c r="N44" s="73">
        <v>1083013202</v>
      </c>
      <c r="O44" s="70">
        <v>1432</v>
      </c>
      <c r="P44" s="156">
        <v>45467</v>
      </c>
      <c r="Q44" s="70">
        <v>13750000</v>
      </c>
      <c r="R44" s="156">
        <v>45509</v>
      </c>
      <c r="S44" s="155">
        <v>13750000</v>
      </c>
      <c r="T44" s="67" t="s">
        <v>66</v>
      </c>
      <c r="U44" s="157">
        <v>36718407</v>
      </c>
      <c r="V44" s="88" t="s">
        <v>676</v>
      </c>
      <c r="W44" s="156">
        <v>45509</v>
      </c>
      <c r="X44" s="156">
        <v>45509</v>
      </c>
      <c r="Y44" s="78" t="s">
        <v>74</v>
      </c>
      <c r="Z44" s="156">
        <v>45672</v>
      </c>
      <c r="AA44" s="71">
        <f t="shared" si="5"/>
        <v>163</v>
      </c>
      <c r="AB44" s="70">
        <v>0</v>
      </c>
      <c r="AC44" s="70">
        <v>0</v>
      </c>
      <c r="AD44" s="70">
        <v>0</v>
      </c>
      <c r="AE44" s="79" t="s">
        <v>74</v>
      </c>
      <c r="AF44" s="71">
        <f t="shared" si="6"/>
        <v>0</v>
      </c>
      <c r="AG44" s="70">
        <v>0</v>
      </c>
      <c r="AH44" s="70">
        <v>0</v>
      </c>
      <c r="AI44" s="76" t="s">
        <v>74</v>
      </c>
      <c r="AJ44" s="67">
        <v>0</v>
      </c>
      <c r="AK44" s="76" t="s">
        <v>74</v>
      </c>
      <c r="AL44" s="76" t="s">
        <v>74</v>
      </c>
      <c r="AM44" s="71">
        <f t="shared" si="7"/>
        <v>0</v>
      </c>
      <c r="AN44" s="71">
        <f>+K44+AC44-AH44</f>
        <v>13750000</v>
      </c>
      <c r="AO44" s="67" t="s">
        <v>66</v>
      </c>
      <c r="AP44" s="155">
        <v>13750000</v>
      </c>
      <c r="AQ44" s="67" t="s">
        <v>94</v>
      </c>
      <c r="AR44" s="70">
        <v>0</v>
      </c>
      <c r="AS44" s="80" t="s">
        <v>74</v>
      </c>
      <c r="AT44" s="135">
        <v>5000000</v>
      </c>
      <c r="AU44" s="82">
        <f t="shared" si="8"/>
        <v>8750000</v>
      </c>
      <c r="AV44" s="83">
        <f t="shared" si="9"/>
        <v>0.36363636363636365</v>
      </c>
      <c r="AW44" s="80" t="s">
        <v>74</v>
      </c>
      <c r="AX44" s="67" t="s">
        <v>95</v>
      </c>
      <c r="AY44" s="154" t="s">
        <v>748</v>
      </c>
      <c r="AZ44" s="68" t="s">
        <v>66</v>
      </c>
      <c r="BA44" s="68" t="s">
        <v>66</v>
      </c>
    </row>
    <row r="45" spans="2:53" x14ac:dyDescent="0.25">
      <c r="B45" s="68">
        <v>2024</v>
      </c>
      <c r="C45" s="68">
        <v>891780111</v>
      </c>
      <c r="D45" s="69" t="s">
        <v>64</v>
      </c>
      <c r="E45" s="70" t="s">
        <v>747</v>
      </c>
      <c r="F45" s="70" t="s">
        <v>746</v>
      </c>
      <c r="G45" s="67">
        <v>0</v>
      </c>
      <c r="H45" s="67" t="s">
        <v>72</v>
      </c>
      <c r="I45" s="69" t="s">
        <v>65</v>
      </c>
      <c r="J45" s="88" t="s">
        <v>745</v>
      </c>
      <c r="K45" s="70">
        <v>13750000</v>
      </c>
      <c r="L45" s="68" t="s">
        <v>67</v>
      </c>
      <c r="M45" s="88" t="s">
        <v>744</v>
      </c>
      <c r="N45" s="73">
        <v>1083033741</v>
      </c>
      <c r="O45" s="70">
        <v>1433</v>
      </c>
      <c r="P45" s="156">
        <v>45467</v>
      </c>
      <c r="Q45" s="70">
        <v>13750000</v>
      </c>
      <c r="R45" s="156">
        <v>45509</v>
      </c>
      <c r="S45" s="155">
        <v>13750000</v>
      </c>
      <c r="T45" s="67" t="s">
        <v>66</v>
      </c>
      <c r="U45" s="157">
        <v>7144495</v>
      </c>
      <c r="V45" s="88" t="s">
        <v>743</v>
      </c>
      <c r="W45" s="156">
        <v>45509</v>
      </c>
      <c r="X45" s="156">
        <v>45509</v>
      </c>
      <c r="Y45" s="78" t="s">
        <v>74</v>
      </c>
      <c r="Z45" s="156">
        <v>45672</v>
      </c>
      <c r="AA45" s="71">
        <f t="shared" si="5"/>
        <v>163</v>
      </c>
      <c r="AB45" s="70">
        <v>1</v>
      </c>
      <c r="AC45" s="70">
        <v>2100000</v>
      </c>
      <c r="AD45" s="70">
        <v>0</v>
      </c>
      <c r="AE45" s="79" t="s">
        <v>74</v>
      </c>
      <c r="AF45" s="71">
        <f t="shared" si="6"/>
        <v>0</v>
      </c>
      <c r="AG45" s="70">
        <v>0</v>
      </c>
      <c r="AH45" s="70">
        <v>0</v>
      </c>
      <c r="AI45" s="76" t="s">
        <v>74</v>
      </c>
      <c r="AJ45" s="67">
        <v>0</v>
      </c>
      <c r="AK45" s="76" t="s">
        <v>74</v>
      </c>
      <c r="AL45" s="76" t="s">
        <v>74</v>
      </c>
      <c r="AM45" s="71">
        <f t="shared" si="7"/>
        <v>0</v>
      </c>
      <c r="AN45" s="71">
        <f>+K45+AC45-AH45</f>
        <v>15850000</v>
      </c>
      <c r="AO45" s="67" t="s">
        <v>66</v>
      </c>
      <c r="AP45" s="155">
        <v>13750000</v>
      </c>
      <c r="AQ45" s="67" t="s">
        <v>94</v>
      </c>
      <c r="AR45" s="70">
        <v>0</v>
      </c>
      <c r="AS45" s="80" t="s">
        <v>74</v>
      </c>
      <c r="AT45" s="135">
        <v>5000000</v>
      </c>
      <c r="AU45" s="82">
        <f t="shared" si="8"/>
        <v>10850000</v>
      </c>
      <c r="AV45" s="83">
        <f t="shared" si="9"/>
        <v>0.31545741324921134</v>
      </c>
      <c r="AW45" s="80" t="s">
        <v>74</v>
      </c>
      <c r="AX45" s="67" t="s">
        <v>95</v>
      </c>
      <c r="AY45" s="89" t="s">
        <v>742</v>
      </c>
      <c r="AZ45" s="68" t="s">
        <v>66</v>
      </c>
      <c r="BA45" s="68" t="s">
        <v>66</v>
      </c>
    </row>
    <row r="46" spans="2:53" x14ac:dyDescent="0.25">
      <c r="B46" s="68">
        <v>2024</v>
      </c>
      <c r="C46" s="68">
        <v>891780111</v>
      </c>
      <c r="D46" s="69" t="s">
        <v>64</v>
      </c>
      <c r="E46" s="70" t="s">
        <v>741</v>
      </c>
      <c r="F46" s="70" t="s">
        <v>740</v>
      </c>
      <c r="G46" s="67">
        <v>0</v>
      </c>
      <c r="H46" s="67" t="s">
        <v>72</v>
      </c>
      <c r="I46" s="69" t="s">
        <v>65</v>
      </c>
      <c r="J46" s="88" t="s">
        <v>739</v>
      </c>
      <c r="K46" s="70">
        <v>19250000</v>
      </c>
      <c r="L46" s="68" t="s">
        <v>67</v>
      </c>
      <c r="M46" s="88" t="s">
        <v>738</v>
      </c>
      <c r="N46" s="73">
        <v>1083005553</v>
      </c>
      <c r="O46" s="70">
        <v>1435</v>
      </c>
      <c r="P46" s="156">
        <v>45467</v>
      </c>
      <c r="Q46" s="155">
        <v>19250000</v>
      </c>
      <c r="R46" s="156">
        <v>45509</v>
      </c>
      <c r="S46" s="155">
        <v>19250000</v>
      </c>
      <c r="T46" s="67" t="s">
        <v>66</v>
      </c>
      <c r="U46" s="157">
        <v>84455280</v>
      </c>
      <c r="V46" s="88" t="s">
        <v>708</v>
      </c>
      <c r="W46" s="156">
        <v>45509</v>
      </c>
      <c r="X46" s="156">
        <v>45509</v>
      </c>
      <c r="Y46" s="78" t="s">
        <v>74</v>
      </c>
      <c r="Z46" s="156">
        <v>45672</v>
      </c>
      <c r="AA46" s="71">
        <f t="shared" si="5"/>
        <v>163</v>
      </c>
      <c r="AB46" s="70">
        <v>0</v>
      </c>
      <c r="AC46" s="70">
        <v>0</v>
      </c>
      <c r="AD46" s="70">
        <v>0</v>
      </c>
      <c r="AE46" s="79" t="s">
        <v>74</v>
      </c>
      <c r="AF46" s="71">
        <f t="shared" si="6"/>
        <v>0</v>
      </c>
      <c r="AG46" s="70">
        <v>0</v>
      </c>
      <c r="AH46" s="70">
        <v>0</v>
      </c>
      <c r="AI46" s="76" t="s">
        <v>74</v>
      </c>
      <c r="AJ46" s="67">
        <v>0</v>
      </c>
      <c r="AK46" s="76" t="s">
        <v>74</v>
      </c>
      <c r="AL46" s="76" t="s">
        <v>74</v>
      </c>
      <c r="AM46" s="71">
        <f t="shared" si="7"/>
        <v>0</v>
      </c>
      <c r="AN46" s="71">
        <f>+K46+AC46-AH46</f>
        <v>19250000</v>
      </c>
      <c r="AO46" s="67" t="s">
        <v>66</v>
      </c>
      <c r="AP46" s="155">
        <v>19250000</v>
      </c>
      <c r="AQ46" s="67" t="s">
        <v>94</v>
      </c>
      <c r="AR46" s="70">
        <v>0</v>
      </c>
      <c r="AS46" s="80" t="s">
        <v>74</v>
      </c>
      <c r="AT46" s="135">
        <v>7000000</v>
      </c>
      <c r="AU46" s="82">
        <f t="shared" si="8"/>
        <v>12250000</v>
      </c>
      <c r="AV46" s="83">
        <f t="shared" si="9"/>
        <v>0.36363636363636365</v>
      </c>
      <c r="AW46" s="80" t="s">
        <v>74</v>
      </c>
      <c r="AX46" s="67" t="s">
        <v>95</v>
      </c>
      <c r="AY46" s="89" t="s">
        <v>737</v>
      </c>
      <c r="AZ46" s="68" t="s">
        <v>66</v>
      </c>
      <c r="BA46" s="68" t="s">
        <v>66</v>
      </c>
    </row>
    <row r="47" spans="2:53" x14ac:dyDescent="0.25">
      <c r="B47" s="68">
        <v>2024</v>
      </c>
      <c r="C47" s="68">
        <v>891780111</v>
      </c>
      <c r="D47" s="69" t="s">
        <v>64</v>
      </c>
      <c r="E47" s="70" t="s">
        <v>736</v>
      </c>
      <c r="F47" s="70" t="s">
        <v>735</v>
      </c>
      <c r="G47" s="67">
        <v>0</v>
      </c>
      <c r="H47" s="67" t="s">
        <v>72</v>
      </c>
      <c r="I47" s="69" t="s">
        <v>723</v>
      </c>
      <c r="J47" s="88" t="s">
        <v>734</v>
      </c>
      <c r="K47" s="70">
        <v>4841000</v>
      </c>
      <c r="L47" s="68" t="s">
        <v>67</v>
      </c>
      <c r="M47" s="88" t="s">
        <v>733</v>
      </c>
      <c r="N47" s="73" t="s">
        <v>732</v>
      </c>
      <c r="O47" s="70">
        <v>1725</v>
      </c>
      <c r="P47" s="156">
        <v>45499</v>
      </c>
      <c r="Q47" s="155">
        <v>4841000</v>
      </c>
      <c r="R47" s="156">
        <v>45513</v>
      </c>
      <c r="S47" s="155">
        <v>4841000</v>
      </c>
      <c r="T47" s="67" t="s">
        <v>66</v>
      </c>
      <c r="U47" s="157">
        <v>4978990</v>
      </c>
      <c r="V47" s="88" t="s">
        <v>702</v>
      </c>
      <c r="W47" s="156">
        <v>45513</v>
      </c>
      <c r="X47" s="156">
        <v>45527</v>
      </c>
      <c r="Y47" s="78" t="s">
        <v>74</v>
      </c>
      <c r="Z47" s="156">
        <v>45528</v>
      </c>
      <c r="AA47" s="71">
        <f t="shared" si="5"/>
        <v>1</v>
      </c>
      <c r="AB47" s="70">
        <v>0</v>
      </c>
      <c r="AC47" s="70">
        <v>0</v>
      </c>
      <c r="AD47" s="70">
        <v>0</v>
      </c>
      <c r="AE47" s="79" t="s">
        <v>74</v>
      </c>
      <c r="AF47" s="71">
        <f t="shared" si="6"/>
        <v>0</v>
      </c>
      <c r="AG47" s="70">
        <v>0</v>
      </c>
      <c r="AH47" s="70">
        <v>0</v>
      </c>
      <c r="AI47" s="76" t="s">
        <v>74</v>
      </c>
      <c r="AJ47" s="67">
        <v>0</v>
      </c>
      <c r="AK47" s="76" t="s">
        <v>74</v>
      </c>
      <c r="AL47" s="76" t="s">
        <v>74</v>
      </c>
      <c r="AM47" s="71">
        <f t="shared" si="7"/>
        <v>0</v>
      </c>
      <c r="AN47" s="71">
        <f>+K47+AC47-AH47</f>
        <v>4841000</v>
      </c>
      <c r="AO47" s="67" t="s">
        <v>66</v>
      </c>
      <c r="AP47" s="155">
        <v>4841000</v>
      </c>
      <c r="AQ47" s="67" t="s">
        <v>94</v>
      </c>
      <c r="AR47" s="70">
        <v>0</v>
      </c>
      <c r="AS47" s="80" t="s">
        <v>74</v>
      </c>
      <c r="AT47" s="135">
        <v>4794000</v>
      </c>
      <c r="AU47" s="82">
        <f t="shared" si="8"/>
        <v>47000</v>
      </c>
      <c r="AV47" s="83">
        <f t="shared" si="9"/>
        <v>0.99029126213592233</v>
      </c>
      <c r="AW47" s="80" t="s">
        <v>74</v>
      </c>
      <c r="AX47" s="67" t="s">
        <v>95</v>
      </c>
      <c r="AY47" s="89" t="s">
        <v>731</v>
      </c>
      <c r="AZ47" s="68" t="s">
        <v>66</v>
      </c>
      <c r="BA47" s="68" t="s">
        <v>239</v>
      </c>
    </row>
    <row r="48" spans="2:53" x14ac:dyDescent="0.25">
      <c r="B48" s="68">
        <v>2024</v>
      </c>
      <c r="C48" s="68">
        <v>891780111</v>
      </c>
      <c r="D48" s="69" t="s">
        <v>64</v>
      </c>
      <c r="E48" s="70" t="s">
        <v>730</v>
      </c>
      <c r="F48" s="70" t="s">
        <v>729</v>
      </c>
      <c r="G48" s="67">
        <v>0</v>
      </c>
      <c r="H48" s="67" t="s">
        <v>72</v>
      </c>
      <c r="I48" s="69" t="s">
        <v>65</v>
      </c>
      <c r="J48" s="88" t="s">
        <v>728</v>
      </c>
      <c r="K48" s="70">
        <v>27132142</v>
      </c>
      <c r="L48" s="68" t="s">
        <v>67</v>
      </c>
      <c r="M48" s="88" t="s">
        <v>246</v>
      </c>
      <c r="N48" s="73" t="s">
        <v>727</v>
      </c>
      <c r="O48" s="70">
        <v>1786</v>
      </c>
      <c r="P48" s="156">
        <v>45512</v>
      </c>
      <c r="Q48" s="155">
        <v>27132142</v>
      </c>
      <c r="R48" s="156">
        <v>45517</v>
      </c>
      <c r="S48" s="155">
        <v>27132142</v>
      </c>
      <c r="T48" s="67" t="s">
        <v>66</v>
      </c>
      <c r="U48" s="157">
        <v>4978990</v>
      </c>
      <c r="V48" s="88" t="s">
        <v>702</v>
      </c>
      <c r="W48" s="156">
        <v>45517</v>
      </c>
      <c r="X48" s="156">
        <v>45517</v>
      </c>
      <c r="Y48" s="78" t="s">
        <v>74</v>
      </c>
      <c r="Z48" s="156">
        <v>45657</v>
      </c>
      <c r="AA48" s="71">
        <f t="shared" si="5"/>
        <v>140</v>
      </c>
      <c r="AB48" s="70">
        <v>0</v>
      </c>
      <c r="AC48" s="70">
        <v>0</v>
      </c>
      <c r="AD48" s="70">
        <v>0</v>
      </c>
      <c r="AE48" s="79" t="s">
        <v>74</v>
      </c>
      <c r="AF48" s="71">
        <f t="shared" si="6"/>
        <v>0</v>
      </c>
      <c r="AG48" s="70">
        <v>0</v>
      </c>
      <c r="AH48" s="70">
        <v>0</v>
      </c>
      <c r="AI48" s="76" t="s">
        <v>74</v>
      </c>
      <c r="AJ48" s="67">
        <v>0</v>
      </c>
      <c r="AK48" s="76" t="s">
        <v>74</v>
      </c>
      <c r="AL48" s="76" t="s">
        <v>74</v>
      </c>
      <c r="AM48" s="71">
        <f t="shared" si="7"/>
        <v>0</v>
      </c>
      <c r="AN48" s="71">
        <f>+K48+AC48-AH48</f>
        <v>27132142</v>
      </c>
      <c r="AO48" s="67" t="s">
        <v>66</v>
      </c>
      <c r="AP48" s="155">
        <v>27132142</v>
      </c>
      <c r="AQ48" s="67" t="s">
        <v>94</v>
      </c>
      <c r="AR48" s="70">
        <v>0</v>
      </c>
      <c r="AS48" s="80" t="s">
        <v>74</v>
      </c>
      <c r="AT48" s="135">
        <v>21163055</v>
      </c>
      <c r="AU48" s="82">
        <f t="shared" si="8"/>
        <v>5969087</v>
      </c>
      <c r="AV48" s="83">
        <f t="shared" si="9"/>
        <v>0.77999941913911552</v>
      </c>
      <c r="AW48" s="80" t="s">
        <v>74</v>
      </c>
      <c r="AX48" s="67" t="s">
        <v>95</v>
      </c>
      <c r="AY48" s="89" t="s">
        <v>726</v>
      </c>
      <c r="AZ48" s="68" t="s">
        <v>66</v>
      </c>
      <c r="BA48" s="68" t="s">
        <v>239</v>
      </c>
    </row>
    <row r="49" spans="2:53" x14ac:dyDescent="0.25">
      <c r="B49" s="68">
        <v>2024</v>
      </c>
      <c r="C49" s="68">
        <v>891780111</v>
      </c>
      <c r="D49" s="69" t="s">
        <v>64</v>
      </c>
      <c r="E49" s="70" t="s">
        <v>725</v>
      </c>
      <c r="F49" s="70" t="s">
        <v>724</v>
      </c>
      <c r="G49" s="67">
        <v>0</v>
      </c>
      <c r="H49" s="67" t="s">
        <v>72</v>
      </c>
      <c r="I49" s="69" t="s">
        <v>723</v>
      </c>
      <c r="J49" s="88" t="s">
        <v>722</v>
      </c>
      <c r="K49" s="70">
        <v>14738998</v>
      </c>
      <c r="L49" s="68" t="s">
        <v>67</v>
      </c>
      <c r="M49" s="88" t="s">
        <v>721</v>
      </c>
      <c r="N49" s="73" t="s">
        <v>720</v>
      </c>
      <c r="O49" s="70">
        <v>1816</v>
      </c>
      <c r="P49" s="156">
        <v>45513</v>
      </c>
      <c r="Q49" s="155">
        <v>14738998</v>
      </c>
      <c r="R49" s="156">
        <v>45518</v>
      </c>
      <c r="S49" s="155">
        <v>14738998</v>
      </c>
      <c r="T49" s="67" t="s">
        <v>66</v>
      </c>
      <c r="U49" s="157">
        <v>1082950841</v>
      </c>
      <c r="V49" s="88" t="s">
        <v>719</v>
      </c>
      <c r="W49" s="156">
        <v>45518</v>
      </c>
      <c r="X49" s="156">
        <v>45518</v>
      </c>
      <c r="Y49" s="156">
        <v>45518</v>
      </c>
      <c r="Z49" s="156">
        <v>45525</v>
      </c>
      <c r="AA49" s="71">
        <f t="shared" si="5"/>
        <v>7</v>
      </c>
      <c r="AB49" s="70">
        <v>0</v>
      </c>
      <c r="AC49" s="70">
        <v>0</v>
      </c>
      <c r="AD49" s="70">
        <v>0</v>
      </c>
      <c r="AE49" s="79" t="s">
        <v>74</v>
      </c>
      <c r="AF49" s="71">
        <f t="shared" si="6"/>
        <v>0</v>
      </c>
      <c r="AG49" s="70">
        <v>0</v>
      </c>
      <c r="AH49" s="70">
        <v>0</v>
      </c>
      <c r="AI49" s="76" t="s">
        <v>74</v>
      </c>
      <c r="AJ49" s="67">
        <v>0</v>
      </c>
      <c r="AK49" s="76" t="s">
        <v>74</v>
      </c>
      <c r="AL49" s="76" t="s">
        <v>74</v>
      </c>
      <c r="AM49" s="71">
        <f t="shared" si="7"/>
        <v>0</v>
      </c>
      <c r="AN49" s="71">
        <f>+K49+AC49-AH49</f>
        <v>14738998</v>
      </c>
      <c r="AO49" s="67" t="s">
        <v>66</v>
      </c>
      <c r="AP49" s="155">
        <v>14738998</v>
      </c>
      <c r="AQ49" s="67" t="s">
        <v>94</v>
      </c>
      <c r="AR49" s="70">
        <v>0</v>
      </c>
      <c r="AS49" s="80" t="s">
        <v>74</v>
      </c>
      <c r="AT49" s="135">
        <v>14738998</v>
      </c>
      <c r="AU49" s="82">
        <f t="shared" si="8"/>
        <v>0</v>
      </c>
      <c r="AV49" s="83">
        <f t="shared" si="9"/>
        <v>1</v>
      </c>
      <c r="AW49" s="80" t="s">
        <v>74</v>
      </c>
      <c r="AX49" s="67" t="s">
        <v>80</v>
      </c>
      <c r="AY49" s="89" t="s">
        <v>718</v>
      </c>
      <c r="AZ49" s="68" t="s">
        <v>66</v>
      </c>
      <c r="BA49" s="68" t="s">
        <v>239</v>
      </c>
    </row>
    <row r="50" spans="2:53" x14ac:dyDescent="0.25">
      <c r="B50" s="68">
        <v>2024</v>
      </c>
      <c r="C50" s="68">
        <v>891780111</v>
      </c>
      <c r="D50" s="69" t="s">
        <v>64</v>
      </c>
      <c r="E50" s="70" t="s">
        <v>717</v>
      </c>
      <c r="F50" s="70" t="s">
        <v>716</v>
      </c>
      <c r="G50" s="67">
        <v>0</v>
      </c>
      <c r="H50" s="67" t="s">
        <v>72</v>
      </c>
      <c r="I50" s="69" t="s">
        <v>65</v>
      </c>
      <c r="J50" s="88" t="s">
        <v>715</v>
      </c>
      <c r="K50" s="70">
        <v>10000000</v>
      </c>
      <c r="L50" s="68" t="s">
        <v>67</v>
      </c>
      <c r="M50" s="88" t="s">
        <v>714</v>
      </c>
      <c r="N50" s="73">
        <v>1004345117</v>
      </c>
      <c r="O50" s="70">
        <v>1789</v>
      </c>
      <c r="P50" s="156">
        <v>45512</v>
      </c>
      <c r="Q50" s="155">
        <v>10000000</v>
      </c>
      <c r="R50" s="156">
        <v>45520</v>
      </c>
      <c r="S50" s="155">
        <v>10000000</v>
      </c>
      <c r="T50" s="67" t="s">
        <v>66</v>
      </c>
      <c r="U50" s="157">
        <v>36718407</v>
      </c>
      <c r="V50" s="88" t="s">
        <v>676</v>
      </c>
      <c r="W50" s="156">
        <v>45520</v>
      </c>
      <c r="X50" s="156">
        <v>45520</v>
      </c>
      <c r="Y50" s="78" t="s">
        <v>74</v>
      </c>
      <c r="Z50" s="156">
        <v>45626</v>
      </c>
      <c r="AA50" s="71">
        <f t="shared" si="5"/>
        <v>106</v>
      </c>
      <c r="AB50" s="70">
        <v>0</v>
      </c>
      <c r="AC50" s="70">
        <v>0</v>
      </c>
      <c r="AD50" s="70">
        <v>0</v>
      </c>
      <c r="AE50" s="79" t="s">
        <v>74</v>
      </c>
      <c r="AF50" s="71">
        <f t="shared" si="6"/>
        <v>0</v>
      </c>
      <c r="AG50" s="70">
        <v>0</v>
      </c>
      <c r="AH50" s="70">
        <v>0</v>
      </c>
      <c r="AI50" s="76" t="s">
        <v>74</v>
      </c>
      <c r="AJ50" s="67">
        <v>0</v>
      </c>
      <c r="AK50" s="76" t="s">
        <v>74</v>
      </c>
      <c r="AL50" s="76" t="s">
        <v>74</v>
      </c>
      <c r="AM50" s="71">
        <f t="shared" si="7"/>
        <v>0</v>
      </c>
      <c r="AN50" s="71">
        <f>+K50+AC50-AH50</f>
        <v>10000000</v>
      </c>
      <c r="AO50" s="67" t="s">
        <v>66</v>
      </c>
      <c r="AP50" s="155">
        <v>10000000</v>
      </c>
      <c r="AQ50" s="67" t="s">
        <v>94</v>
      </c>
      <c r="AR50" s="70">
        <v>0</v>
      </c>
      <c r="AS50" s="80" t="s">
        <v>74</v>
      </c>
      <c r="AT50" s="135">
        <v>5000000</v>
      </c>
      <c r="AU50" s="82">
        <f t="shared" si="8"/>
        <v>5000000</v>
      </c>
      <c r="AV50" s="83">
        <f t="shared" si="9"/>
        <v>0.5</v>
      </c>
      <c r="AW50" s="80" t="s">
        <v>74</v>
      </c>
      <c r="AX50" s="67" t="s">
        <v>95</v>
      </c>
      <c r="AY50" s="89" t="s">
        <v>713</v>
      </c>
      <c r="AZ50" s="68" t="s">
        <v>66</v>
      </c>
      <c r="BA50" s="68" t="s">
        <v>66</v>
      </c>
    </row>
    <row r="51" spans="2:53" x14ac:dyDescent="0.25">
      <c r="B51" s="68">
        <v>2024</v>
      </c>
      <c r="C51" s="68">
        <v>891780111</v>
      </c>
      <c r="D51" s="69" t="s">
        <v>64</v>
      </c>
      <c r="E51" s="70" t="s">
        <v>712</v>
      </c>
      <c r="F51" s="70" t="s">
        <v>711</v>
      </c>
      <c r="G51" s="67">
        <v>0</v>
      </c>
      <c r="H51" s="67" t="s">
        <v>72</v>
      </c>
      <c r="I51" s="69" t="s">
        <v>65</v>
      </c>
      <c r="J51" s="88" t="s">
        <v>710</v>
      </c>
      <c r="K51" s="70">
        <v>8400000</v>
      </c>
      <c r="L51" s="68" t="s">
        <v>67</v>
      </c>
      <c r="M51" s="88" t="s">
        <v>709</v>
      </c>
      <c r="N51" s="73">
        <v>1082990620</v>
      </c>
      <c r="O51" s="70">
        <v>1888</v>
      </c>
      <c r="P51" s="156">
        <v>45519</v>
      </c>
      <c r="Q51" s="155">
        <v>8400000</v>
      </c>
      <c r="R51" s="156">
        <v>45524</v>
      </c>
      <c r="S51" s="155">
        <v>8400000</v>
      </c>
      <c r="T51" s="67" t="s">
        <v>66</v>
      </c>
      <c r="U51" s="157">
        <v>84455280</v>
      </c>
      <c r="V51" s="88" t="s">
        <v>708</v>
      </c>
      <c r="W51" s="156">
        <v>45524</v>
      </c>
      <c r="X51" s="156">
        <v>45524</v>
      </c>
      <c r="Y51" s="78" t="s">
        <v>74</v>
      </c>
      <c r="Z51" s="156">
        <v>45641</v>
      </c>
      <c r="AA51" s="71">
        <f t="shared" si="5"/>
        <v>117</v>
      </c>
      <c r="AB51" s="70">
        <v>0</v>
      </c>
      <c r="AC51" s="70">
        <v>0</v>
      </c>
      <c r="AD51" s="70">
        <v>0</v>
      </c>
      <c r="AE51" s="79" t="s">
        <v>74</v>
      </c>
      <c r="AF51" s="71">
        <f t="shared" si="6"/>
        <v>0</v>
      </c>
      <c r="AG51" s="70">
        <v>0</v>
      </c>
      <c r="AH51" s="70">
        <v>0</v>
      </c>
      <c r="AI51" s="76" t="s">
        <v>74</v>
      </c>
      <c r="AJ51" s="67">
        <v>0</v>
      </c>
      <c r="AK51" s="76" t="s">
        <v>74</v>
      </c>
      <c r="AL51" s="76" t="s">
        <v>74</v>
      </c>
      <c r="AM51" s="71">
        <f t="shared" si="7"/>
        <v>0</v>
      </c>
      <c r="AN51" s="71">
        <f>+K51+AC51-AH51</f>
        <v>8400000</v>
      </c>
      <c r="AO51" s="67" t="s">
        <v>66</v>
      </c>
      <c r="AP51" s="155">
        <v>8400000</v>
      </c>
      <c r="AQ51" s="67" t="s">
        <v>94</v>
      </c>
      <c r="AR51" s="70">
        <v>0</v>
      </c>
      <c r="AS51" s="80" t="s">
        <v>74</v>
      </c>
      <c r="AT51" s="135">
        <v>2100000</v>
      </c>
      <c r="AU51" s="82">
        <f t="shared" si="8"/>
        <v>6300000</v>
      </c>
      <c r="AV51" s="83">
        <f t="shared" si="9"/>
        <v>0.25</v>
      </c>
      <c r="AW51" s="80" t="s">
        <v>74</v>
      </c>
      <c r="AX51" s="67" t="s">
        <v>95</v>
      </c>
      <c r="AY51" s="89" t="s">
        <v>707</v>
      </c>
      <c r="AZ51" s="68" t="s">
        <v>66</v>
      </c>
      <c r="BA51" s="68" t="s">
        <v>66</v>
      </c>
    </row>
    <row r="52" spans="2:53" x14ac:dyDescent="0.25">
      <c r="B52" s="68">
        <v>2024</v>
      </c>
      <c r="C52" s="68">
        <v>891780111</v>
      </c>
      <c r="D52" s="69" t="s">
        <v>64</v>
      </c>
      <c r="E52" s="70" t="s">
        <v>706</v>
      </c>
      <c r="F52" s="70" t="s">
        <v>705</v>
      </c>
      <c r="G52" s="67">
        <v>0</v>
      </c>
      <c r="H52" s="67" t="s">
        <v>72</v>
      </c>
      <c r="I52" s="69" t="s">
        <v>65</v>
      </c>
      <c r="J52" s="88" t="s">
        <v>704</v>
      </c>
      <c r="K52" s="70">
        <v>7500000</v>
      </c>
      <c r="L52" s="68" t="s">
        <v>67</v>
      </c>
      <c r="M52" s="88" t="s">
        <v>703</v>
      </c>
      <c r="N52" s="73">
        <v>1083044427</v>
      </c>
      <c r="O52" s="70">
        <v>1579</v>
      </c>
      <c r="P52" s="156">
        <v>45489</v>
      </c>
      <c r="Q52" s="155">
        <v>7500000</v>
      </c>
      <c r="R52" s="156">
        <v>45505</v>
      </c>
      <c r="S52" s="155">
        <v>7500000</v>
      </c>
      <c r="T52" s="67" t="s">
        <v>66</v>
      </c>
      <c r="U52" s="157">
        <v>4978990</v>
      </c>
      <c r="V52" s="88" t="s">
        <v>702</v>
      </c>
      <c r="W52" s="156">
        <v>45505</v>
      </c>
      <c r="X52" s="156">
        <v>45505</v>
      </c>
      <c r="Y52" s="156">
        <v>45519</v>
      </c>
      <c r="Z52" s="156">
        <v>45656</v>
      </c>
      <c r="AA52" s="71">
        <f t="shared" si="5"/>
        <v>137</v>
      </c>
      <c r="AB52" s="70">
        <v>0</v>
      </c>
      <c r="AC52" s="70">
        <v>0</v>
      </c>
      <c r="AD52" s="70">
        <v>0</v>
      </c>
      <c r="AE52" s="79" t="s">
        <v>74</v>
      </c>
      <c r="AF52" s="71">
        <f t="shared" si="6"/>
        <v>0</v>
      </c>
      <c r="AG52" s="70">
        <v>0</v>
      </c>
      <c r="AH52" s="70">
        <v>0</v>
      </c>
      <c r="AI52" s="76" t="s">
        <v>74</v>
      </c>
      <c r="AJ52" s="67">
        <v>0</v>
      </c>
      <c r="AK52" s="76" t="s">
        <v>74</v>
      </c>
      <c r="AL52" s="76" t="s">
        <v>74</v>
      </c>
      <c r="AM52" s="71">
        <f t="shared" si="7"/>
        <v>0</v>
      </c>
      <c r="AN52" s="71">
        <f>+K52+AC52-AH52</f>
        <v>7500000</v>
      </c>
      <c r="AO52" s="67" t="s">
        <v>66</v>
      </c>
      <c r="AP52" s="155">
        <v>7500000</v>
      </c>
      <c r="AQ52" s="67" t="s">
        <v>94</v>
      </c>
      <c r="AR52" s="70">
        <v>0</v>
      </c>
      <c r="AS52" s="80" t="s">
        <v>74</v>
      </c>
      <c r="AT52" s="135">
        <v>3000000</v>
      </c>
      <c r="AU52" s="82">
        <f t="shared" si="8"/>
        <v>4500000</v>
      </c>
      <c r="AV52" s="83">
        <f t="shared" si="9"/>
        <v>0.4</v>
      </c>
      <c r="AW52" s="80" t="s">
        <v>74</v>
      </c>
      <c r="AX52" s="67" t="s">
        <v>95</v>
      </c>
      <c r="AY52" s="89" t="s">
        <v>701</v>
      </c>
      <c r="AZ52" s="68" t="s">
        <v>66</v>
      </c>
      <c r="BA52" s="68" t="s">
        <v>66</v>
      </c>
    </row>
    <row r="53" spans="2:53" x14ac:dyDescent="0.25">
      <c r="B53" s="68">
        <v>2024</v>
      </c>
      <c r="C53" s="68">
        <v>891780111</v>
      </c>
      <c r="D53" s="69" t="s">
        <v>64</v>
      </c>
      <c r="E53" s="70" t="s">
        <v>700</v>
      </c>
      <c r="F53" s="70" t="s">
        <v>699</v>
      </c>
      <c r="G53" s="67">
        <v>0</v>
      </c>
      <c r="H53" s="67" t="s">
        <v>72</v>
      </c>
      <c r="I53" s="69" t="s">
        <v>65</v>
      </c>
      <c r="J53" s="88" t="s">
        <v>698</v>
      </c>
      <c r="K53" s="70">
        <v>9450000</v>
      </c>
      <c r="L53" s="68" t="s">
        <v>67</v>
      </c>
      <c r="M53" s="88" t="s">
        <v>697</v>
      </c>
      <c r="N53" s="73">
        <v>1221964687</v>
      </c>
      <c r="O53" s="70">
        <v>1578</v>
      </c>
      <c r="P53" s="156">
        <v>45489</v>
      </c>
      <c r="Q53" s="155">
        <v>9450000</v>
      </c>
      <c r="R53" s="156">
        <v>45505</v>
      </c>
      <c r="S53" s="155">
        <v>9450000</v>
      </c>
      <c r="T53" s="67" t="s">
        <v>66</v>
      </c>
      <c r="U53" s="157">
        <v>1082943047</v>
      </c>
      <c r="V53" s="88" t="s">
        <v>696</v>
      </c>
      <c r="W53" s="156">
        <v>45505</v>
      </c>
      <c r="X53" s="156">
        <v>45505</v>
      </c>
      <c r="Y53" s="78" t="s">
        <v>74</v>
      </c>
      <c r="Z53" s="156">
        <v>45641</v>
      </c>
      <c r="AA53" s="71">
        <f t="shared" si="5"/>
        <v>136</v>
      </c>
      <c r="AB53" s="70">
        <v>0</v>
      </c>
      <c r="AC53" s="70">
        <v>0</v>
      </c>
      <c r="AD53" s="70">
        <v>0</v>
      </c>
      <c r="AE53" s="79" t="s">
        <v>74</v>
      </c>
      <c r="AF53" s="71">
        <f t="shared" si="6"/>
        <v>0</v>
      </c>
      <c r="AG53" s="70">
        <v>0</v>
      </c>
      <c r="AH53" s="70">
        <v>0</v>
      </c>
      <c r="AI53" s="76" t="s">
        <v>74</v>
      </c>
      <c r="AJ53" s="67">
        <v>0</v>
      </c>
      <c r="AK53" s="76" t="s">
        <v>74</v>
      </c>
      <c r="AL53" s="76" t="s">
        <v>74</v>
      </c>
      <c r="AM53" s="71">
        <f t="shared" si="7"/>
        <v>0</v>
      </c>
      <c r="AN53" s="71">
        <f>+K53+AC53-AH53</f>
        <v>9450000</v>
      </c>
      <c r="AO53" s="67" t="s">
        <v>66</v>
      </c>
      <c r="AP53" s="155">
        <v>9450000</v>
      </c>
      <c r="AQ53" s="67" t="s">
        <v>94</v>
      </c>
      <c r="AR53" s="70">
        <v>0</v>
      </c>
      <c r="AS53" s="80" t="s">
        <v>74</v>
      </c>
      <c r="AT53" s="135">
        <v>2100000</v>
      </c>
      <c r="AU53" s="82">
        <f t="shared" si="8"/>
        <v>7350000</v>
      </c>
      <c r="AV53" s="83">
        <f t="shared" si="9"/>
        <v>0.22222222222222221</v>
      </c>
      <c r="AW53" s="80" t="s">
        <v>74</v>
      </c>
      <c r="AX53" s="67" t="s">
        <v>95</v>
      </c>
      <c r="AY53" s="89" t="s">
        <v>695</v>
      </c>
      <c r="AZ53" s="68" t="s">
        <v>66</v>
      </c>
      <c r="BA53" s="68" t="s">
        <v>66</v>
      </c>
    </row>
    <row r="54" spans="2:53" x14ac:dyDescent="0.25">
      <c r="B54" s="68">
        <v>2024</v>
      </c>
      <c r="C54" s="68">
        <v>891780111</v>
      </c>
      <c r="D54" s="69" t="s">
        <v>64</v>
      </c>
      <c r="E54" s="70" t="s">
        <v>694</v>
      </c>
      <c r="F54" s="70" t="s">
        <v>693</v>
      </c>
      <c r="G54" s="67">
        <v>0</v>
      </c>
      <c r="H54" s="67" t="s">
        <v>72</v>
      </c>
      <c r="I54" s="69" t="s">
        <v>65</v>
      </c>
      <c r="J54" s="88" t="s">
        <v>692</v>
      </c>
      <c r="K54" s="70">
        <v>8550000</v>
      </c>
      <c r="L54" s="68" t="s">
        <v>67</v>
      </c>
      <c r="M54" s="88" t="s">
        <v>691</v>
      </c>
      <c r="N54" s="73">
        <v>1103098411</v>
      </c>
      <c r="O54" s="70">
        <v>1439</v>
      </c>
      <c r="P54" s="156" t="s">
        <v>690</v>
      </c>
      <c r="Q54" s="155">
        <v>10450000</v>
      </c>
      <c r="R54" s="156">
        <v>45552</v>
      </c>
      <c r="S54" s="155">
        <v>8550000</v>
      </c>
      <c r="T54" s="67" t="s">
        <v>66</v>
      </c>
      <c r="U54" s="157">
        <v>7601124</v>
      </c>
      <c r="V54" s="71" t="s">
        <v>689</v>
      </c>
      <c r="W54" s="156">
        <v>45552</v>
      </c>
      <c r="X54" s="156">
        <v>45552</v>
      </c>
      <c r="Y54" s="78" t="s">
        <v>74</v>
      </c>
      <c r="Z54" s="156">
        <v>45672</v>
      </c>
      <c r="AA54" s="71">
        <f t="shared" si="5"/>
        <v>120</v>
      </c>
      <c r="AB54" s="70">
        <v>0</v>
      </c>
      <c r="AC54" s="70">
        <v>0</v>
      </c>
      <c r="AD54" s="70">
        <v>0</v>
      </c>
      <c r="AE54" s="79" t="s">
        <v>74</v>
      </c>
      <c r="AF54" s="71">
        <f t="shared" si="6"/>
        <v>0</v>
      </c>
      <c r="AG54" s="70">
        <v>0</v>
      </c>
      <c r="AH54" s="70">
        <v>0</v>
      </c>
      <c r="AI54" s="76" t="s">
        <v>74</v>
      </c>
      <c r="AJ54" s="67">
        <v>0</v>
      </c>
      <c r="AK54" s="76" t="s">
        <v>74</v>
      </c>
      <c r="AL54" s="76" t="s">
        <v>74</v>
      </c>
      <c r="AM54" s="71">
        <f t="shared" si="7"/>
        <v>0</v>
      </c>
      <c r="AN54" s="71">
        <f>+K54+AC54-AH54</f>
        <v>8550000</v>
      </c>
      <c r="AO54" s="67" t="s">
        <v>66</v>
      </c>
      <c r="AP54" s="155">
        <v>8550000</v>
      </c>
      <c r="AQ54" s="67" t="s">
        <v>94</v>
      </c>
      <c r="AR54" s="70">
        <v>0</v>
      </c>
      <c r="AS54" s="80" t="s">
        <v>74</v>
      </c>
      <c r="AT54" s="135">
        <v>2100000</v>
      </c>
      <c r="AU54" s="82">
        <f t="shared" si="8"/>
        <v>6450000</v>
      </c>
      <c r="AV54" s="83">
        <f t="shared" si="9"/>
        <v>0.24561403508771928</v>
      </c>
      <c r="AW54" s="80" t="s">
        <v>74</v>
      </c>
      <c r="AX54" s="67" t="s">
        <v>95</v>
      </c>
      <c r="AY54" s="89" t="s">
        <v>688</v>
      </c>
      <c r="AZ54" s="68" t="s">
        <v>66</v>
      </c>
      <c r="BA54" s="68" t="s">
        <v>66</v>
      </c>
    </row>
    <row r="55" spans="2:53" x14ac:dyDescent="0.25">
      <c r="B55" s="68">
        <v>2024</v>
      </c>
      <c r="C55" s="68">
        <v>891780111</v>
      </c>
      <c r="D55" s="69" t="s">
        <v>64</v>
      </c>
      <c r="E55" s="70" t="s">
        <v>687</v>
      </c>
      <c r="F55" s="70" t="s">
        <v>686</v>
      </c>
      <c r="G55" s="67">
        <v>0</v>
      </c>
      <c r="H55" s="67" t="s">
        <v>72</v>
      </c>
      <c r="I55" s="69" t="s">
        <v>65</v>
      </c>
      <c r="J55" s="88" t="s">
        <v>685</v>
      </c>
      <c r="K55" s="70">
        <v>6000000</v>
      </c>
      <c r="L55" s="68" t="s">
        <v>67</v>
      </c>
      <c r="M55" s="88" t="s">
        <v>684</v>
      </c>
      <c r="N55" s="73" t="s">
        <v>683</v>
      </c>
      <c r="O55" s="70">
        <v>2126</v>
      </c>
      <c r="P55" s="156">
        <v>45547</v>
      </c>
      <c r="Q55" s="155">
        <v>6000000</v>
      </c>
      <c r="R55" s="156">
        <v>45558</v>
      </c>
      <c r="S55" s="155">
        <v>6000000</v>
      </c>
      <c r="T55" s="67" t="s">
        <v>66</v>
      </c>
      <c r="U55" s="157">
        <v>1082950841</v>
      </c>
      <c r="V55" s="71" t="s">
        <v>682</v>
      </c>
      <c r="W55" s="156">
        <v>45558</v>
      </c>
      <c r="X55" s="156">
        <v>45558</v>
      </c>
      <c r="Y55" s="78" t="s">
        <v>74</v>
      </c>
      <c r="Z55" s="156">
        <v>45657</v>
      </c>
      <c r="AA55" s="71">
        <f t="shared" si="5"/>
        <v>99</v>
      </c>
      <c r="AB55" s="70">
        <v>0</v>
      </c>
      <c r="AC55" s="70">
        <v>0</v>
      </c>
      <c r="AD55" s="70">
        <v>0</v>
      </c>
      <c r="AE55" s="79" t="s">
        <v>74</v>
      </c>
      <c r="AF55" s="71">
        <f t="shared" si="6"/>
        <v>0</v>
      </c>
      <c r="AG55" s="70">
        <v>0</v>
      </c>
      <c r="AH55" s="70">
        <v>0</v>
      </c>
      <c r="AI55" s="76" t="s">
        <v>74</v>
      </c>
      <c r="AJ55" s="67">
        <v>0</v>
      </c>
      <c r="AK55" s="76" t="s">
        <v>74</v>
      </c>
      <c r="AL55" s="76" t="s">
        <v>74</v>
      </c>
      <c r="AM55" s="71">
        <f t="shared" si="7"/>
        <v>0</v>
      </c>
      <c r="AN55" s="71">
        <f>+K55+AC55-AH55</f>
        <v>6000000</v>
      </c>
      <c r="AO55" s="67" t="s">
        <v>66</v>
      </c>
      <c r="AP55" s="155">
        <v>6000000</v>
      </c>
      <c r="AQ55" s="67" t="s">
        <v>94</v>
      </c>
      <c r="AR55" s="70">
        <v>0</v>
      </c>
      <c r="AS55" s="80" t="s">
        <v>74</v>
      </c>
      <c r="AT55" s="135">
        <v>3661000</v>
      </c>
      <c r="AU55" s="82">
        <f t="shared" si="8"/>
        <v>2339000</v>
      </c>
      <c r="AV55" s="83">
        <f t="shared" si="9"/>
        <v>0.61016666666666663</v>
      </c>
      <c r="AW55" s="80" t="s">
        <v>74</v>
      </c>
      <c r="AX55" s="67" t="s">
        <v>95</v>
      </c>
      <c r="AY55" s="154" t="s">
        <v>681</v>
      </c>
      <c r="AZ55" s="68" t="s">
        <v>66</v>
      </c>
      <c r="BA55" s="68" t="s">
        <v>239</v>
      </c>
    </row>
    <row r="56" spans="2:53" ht="15.75" thickBot="1" x14ac:dyDescent="0.3">
      <c r="B56" s="104">
        <v>2024</v>
      </c>
      <c r="C56" s="104">
        <v>891780111</v>
      </c>
      <c r="D56" s="105" t="s">
        <v>64</v>
      </c>
      <c r="E56" s="106" t="s">
        <v>680</v>
      </c>
      <c r="F56" s="106" t="s">
        <v>679</v>
      </c>
      <c r="G56" s="103">
        <v>0</v>
      </c>
      <c r="H56" s="103" t="s">
        <v>72</v>
      </c>
      <c r="I56" s="105" t="s">
        <v>65</v>
      </c>
      <c r="J56" s="151" t="s">
        <v>678</v>
      </c>
      <c r="K56" s="106">
        <v>5000000</v>
      </c>
      <c r="L56" s="104" t="s">
        <v>67</v>
      </c>
      <c r="M56" s="151" t="s">
        <v>677</v>
      </c>
      <c r="N56" s="110">
        <v>1083010243</v>
      </c>
      <c r="O56" s="106">
        <v>2320</v>
      </c>
      <c r="P56" s="150">
        <v>45569</v>
      </c>
      <c r="Q56" s="148">
        <v>5000000</v>
      </c>
      <c r="R56" s="150">
        <v>45572</v>
      </c>
      <c r="S56" s="148">
        <v>5000000</v>
      </c>
      <c r="T56" s="103" t="s">
        <v>66</v>
      </c>
      <c r="U56" s="152">
        <v>36718407</v>
      </c>
      <c r="V56" s="151" t="s">
        <v>676</v>
      </c>
      <c r="W56" s="150">
        <v>45572</v>
      </c>
      <c r="X56" s="150">
        <v>45572</v>
      </c>
      <c r="Y56" s="115" t="s">
        <v>74</v>
      </c>
      <c r="Z56" s="150">
        <v>45626</v>
      </c>
      <c r="AA56" s="149">
        <f t="shared" si="5"/>
        <v>54</v>
      </c>
      <c r="AB56" s="106">
        <v>0</v>
      </c>
      <c r="AC56" s="106">
        <v>0</v>
      </c>
      <c r="AD56" s="106">
        <v>0</v>
      </c>
      <c r="AE56" s="119" t="s">
        <v>74</v>
      </c>
      <c r="AF56" s="149">
        <f t="shared" si="6"/>
        <v>0</v>
      </c>
      <c r="AG56" s="106">
        <v>0</v>
      </c>
      <c r="AH56" s="106">
        <v>0</v>
      </c>
      <c r="AI56" s="120" t="s">
        <v>74</v>
      </c>
      <c r="AJ56" s="103">
        <v>0</v>
      </c>
      <c r="AK56" s="120" t="s">
        <v>74</v>
      </c>
      <c r="AL56" s="120" t="s">
        <v>74</v>
      </c>
      <c r="AM56" s="149">
        <f t="shared" si="7"/>
        <v>0</v>
      </c>
      <c r="AN56" s="149">
        <f>+K56+AC56-AH56</f>
        <v>5000000</v>
      </c>
      <c r="AO56" s="103" t="s">
        <v>66</v>
      </c>
      <c r="AP56" s="148">
        <v>5000000</v>
      </c>
      <c r="AQ56" s="103" t="s">
        <v>94</v>
      </c>
      <c r="AR56" s="106">
        <v>0</v>
      </c>
      <c r="AS56" s="122" t="s">
        <v>74</v>
      </c>
      <c r="AT56" s="143">
        <v>0</v>
      </c>
      <c r="AU56" s="147">
        <f t="shared" si="8"/>
        <v>5000000</v>
      </c>
      <c r="AV56" s="146">
        <f t="shared" si="9"/>
        <v>0</v>
      </c>
      <c r="AW56" s="122" t="s">
        <v>74</v>
      </c>
      <c r="AX56" s="103" t="s">
        <v>95</v>
      </c>
      <c r="AY56" s="145" t="s">
        <v>675</v>
      </c>
      <c r="AZ56" s="104" t="s">
        <v>66</v>
      </c>
      <c r="BA56" s="104" t="s">
        <v>66</v>
      </c>
    </row>
    <row r="57" spans="2:53" s="19" customFormat="1" ht="15.75" thickBot="1" x14ac:dyDescent="0.3">
      <c r="B57" s="524" t="s">
        <v>68</v>
      </c>
      <c r="C57" s="525"/>
      <c r="D57" s="526"/>
      <c r="E57" s="37">
        <f>+SUBTOTAL(3,E8:E56)</f>
        <v>49</v>
      </c>
      <c r="F57" s="38"/>
      <c r="G57" s="39"/>
      <c r="H57" s="39"/>
      <c r="I57" s="39"/>
      <c r="J57" s="39"/>
      <c r="K57" s="40">
        <f>SUM(K8:K56)</f>
        <v>623857310</v>
      </c>
      <c r="L57" s="527"/>
      <c r="M57" s="528"/>
      <c r="N57" s="528"/>
      <c r="O57" s="528"/>
      <c r="P57" s="528"/>
      <c r="Q57" s="528"/>
      <c r="R57" s="528"/>
      <c r="S57" s="528"/>
      <c r="T57" s="528"/>
      <c r="U57" s="528"/>
      <c r="V57" s="528"/>
      <c r="W57" s="528"/>
      <c r="X57" s="528"/>
      <c r="Y57" s="528"/>
      <c r="Z57" s="528"/>
      <c r="AA57" s="529"/>
      <c r="AB57" s="41">
        <f>SUM(AB8:AB56)</f>
        <v>1</v>
      </c>
      <c r="AC57" s="42">
        <f>SUM(AC8:AC56)</f>
        <v>2100000</v>
      </c>
      <c r="AD57" s="42">
        <f>SUM(AD8:AD56)</f>
        <v>0</v>
      </c>
      <c r="AE57" s="43"/>
      <c r="AF57" s="42">
        <f>SUM(AF8:AF56)</f>
        <v>0</v>
      </c>
      <c r="AG57" s="42">
        <f>SUM(AG8:AG56)</f>
        <v>1</v>
      </c>
      <c r="AH57" s="44">
        <f>SUM(AH8:AH56)</f>
        <v>8750000</v>
      </c>
      <c r="AI57" s="43"/>
      <c r="AJ57" s="45">
        <f>SUM(AJ8:AJ56)</f>
        <v>1</v>
      </c>
      <c r="AK57" s="527"/>
      <c r="AL57" s="528"/>
      <c r="AM57" s="529"/>
      <c r="AN57" s="41">
        <f>SUM(AN8:AN56)</f>
        <v>617207310</v>
      </c>
      <c r="AO57" s="43"/>
      <c r="AP57" s="46">
        <f>SUM(AP8:AP56)</f>
        <v>623857310</v>
      </c>
      <c r="AQ57" s="43"/>
      <c r="AR57" s="42">
        <f>SUM(AR8:AR56)</f>
        <v>0</v>
      </c>
      <c r="AS57" s="43"/>
      <c r="AT57" s="47">
        <f>SUM(AT8:AT56)</f>
        <v>440191892</v>
      </c>
      <c r="AU57" s="48">
        <f>SUM(AU8:AU56)</f>
        <v>177015418</v>
      </c>
      <c r="AV57" s="527"/>
      <c r="AW57" s="528"/>
      <c r="AX57" s="528"/>
      <c r="AY57" s="528"/>
      <c r="AZ57" s="528"/>
      <c r="BA57" s="528"/>
    </row>
  </sheetData>
  <sheetProtection formatCells="0" formatColumns="0" formatRows="0" insertRows="0" deleteRows="0" autoFilter="0"/>
  <mergeCells count="22">
    <mergeCell ref="B3:C6"/>
    <mergeCell ref="D3:G4"/>
    <mergeCell ref="AV57:BA57"/>
    <mergeCell ref="AO6:AP6"/>
    <mergeCell ref="B57:D57"/>
    <mergeCell ref="L57:AA57"/>
    <mergeCell ref="AY6:BA6"/>
    <mergeCell ref="M6:N6"/>
    <mergeCell ref="O6:Q6"/>
    <mergeCell ref="R6:S6"/>
    <mergeCell ref="AK57:AM57"/>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21"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56 AF8:AF56 AM8:AO56 AU8:AV56">
    <cfRule type="expression" dxfId="20" priority="1">
      <formula>+_xlfn.ISFORMULA(AA8)</formula>
    </cfRule>
  </conditionalFormatting>
  <dataValidations count="9">
    <dataValidation type="list" allowBlank="1" showInputMessage="1" showErrorMessage="1" sqref="AX8:AX56" xr:uid="{00000000-0002-0000-0000-000009000000}">
      <formula1>"Por iniciar,En ejecucion,Suspendido,Terminado,Liquidado"</formula1>
    </dataValidation>
    <dataValidation type="list" allowBlank="1" showInputMessage="1" showErrorMessage="1" sqref="H8:H56" xr:uid="{00000000-0002-0000-0000-000008000000}">
      <formula1>"OTRO SECTOR"</formula1>
    </dataValidation>
    <dataValidation type="list" allowBlank="1" showInputMessage="1" showErrorMessage="1" sqref="L8:L56" xr:uid="{00000000-0002-0000-0000-000007000000}">
      <formula1>"DIRECTA"</formula1>
    </dataValidation>
    <dataValidation type="list" allowBlank="1" showInputMessage="1" showErrorMessage="1" sqref="BA8:BA56" xr:uid="{00000000-0002-0000-0000-000006000000}">
      <formula1>"SI,NA por TIPO Contrato"</formula1>
    </dataValidation>
    <dataValidation type="list" allowBlank="1" showInputMessage="1" showErrorMessage="1" sqref="AZ8:AZ56" xr:uid="{00000000-0002-0000-0000-000005000000}">
      <formula1>"SI,NO HA INICIADO"</formula1>
    </dataValidation>
    <dataValidation type="list" allowBlank="1" showInputMessage="1" showErrorMessage="1" sqref="T8:T56 AO8:AO56 AQ8:AQ56" xr:uid="{00000000-0002-0000-0000-000004000000}">
      <formula1>"SI,NO"</formula1>
    </dataValidation>
    <dataValidation type="list" allowBlank="1" showInputMessage="1" showErrorMessage="1" sqref="I8:I24 I26:I56" xr:uid="{00000000-0002-0000-0000-000002000000}">
      <formula1>"FUNCIONAMIENTO,INVERSION,OTROS"</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J4" xr:uid="{00000000-0002-0000-0000-000000000000}">
      <formula1>"42,250,1000,3000"</formula1>
    </dataValidation>
  </dataValidations>
  <hyperlinks>
    <hyperlink ref="AY8" r:id="rId1" xr:uid="{D7AB8A8B-E551-4C49-99FD-657E49B3E531}"/>
    <hyperlink ref="AY9" r:id="rId2" xr:uid="{07EAEC3A-C7A7-42FE-B8ED-85091E07C812}"/>
    <hyperlink ref="AY15" r:id="rId3" xr:uid="{372F37F0-AD7A-409D-A7A6-451D572515F4}"/>
    <hyperlink ref="AY16" r:id="rId4" xr:uid="{230DC5B0-0556-48B5-8C9B-4AB1FE84C2BF}"/>
    <hyperlink ref="AY17" r:id="rId5" xr:uid="{510B1757-B1DC-4EBD-AFE5-14D5F2B4BD22}"/>
    <hyperlink ref="AY19" r:id="rId6" xr:uid="{67324DD8-C461-456D-BE2D-99A8D599F760}"/>
    <hyperlink ref="AY18" r:id="rId7" xr:uid="{C780130D-F532-4C8A-BE72-111B41C10DBE}"/>
    <hyperlink ref="AY23" r:id="rId8" xr:uid="{803F4A25-941B-4EC0-B4A6-539EF2B7999B}"/>
    <hyperlink ref="AY33" r:id="rId9" xr:uid="{A0E5446D-E406-4289-BBF0-AC5E6820ADAA}"/>
    <hyperlink ref="AY34" r:id="rId10" xr:uid="{D412A230-C3FA-4879-92A5-D9749DE81C35}"/>
    <hyperlink ref="AY35" r:id="rId11" xr:uid="{7EBCFC89-6DA9-45B5-B17A-7A282B331E82}"/>
    <hyperlink ref="AY36" r:id="rId12" xr:uid="{6266411A-0589-4F7D-AFCA-671BF470AEB4}"/>
    <hyperlink ref="AY37" r:id="rId13" xr:uid="{D3E97075-366C-454E-8ED7-6543B9D87A04}"/>
    <hyperlink ref="AY38" r:id="rId14" xr:uid="{2305CC74-DD66-4B39-8C06-B88DF1D294D1}"/>
    <hyperlink ref="AY39" r:id="rId15" xr:uid="{6FC1BE37-C8F9-4C2B-992B-AD38510F4806}"/>
    <hyperlink ref="AY40" r:id="rId16" xr:uid="{C7775E6F-4A13-4810-B126-4B2361857522}"/>
    <hyperlink ref="AY41" r:id="rId17" xr:uid="{5773C164-5D11-4FA8-BC9C-0071862FA8E3}"/>
    <hyperlink ref="AY42" r:id="rId18" xr:uid="{431DDCF0-30C1-4F86-8FBD-1970FD93E963}"/>
    <hyperlink ref="AY43" r:id="rId19" xr:uid="{EDA21AD5-6701-4A39-A12E-0185D513DDB1}"/>
    <hyperlink ref="AY45" r:id="rId20" xr:uid="{4A4636CD-903B-4E30-BC54-7C9B331AF41D}"/>
    <hyperlink ref="AY46" r:id="rId21" xr:uid="{81104C8B-6337-42A2-A597-7C10D378E51B}"/>
    <hyperlink ref="AY47" r:id="rId22" xr:uid="{724CFEF0-D77A-4F9B-8094-8F6CBE596681}"/>
    <hyperlink ref="AY48" r:id="rId23" xr:uid="{143DCA8A-D251-4F04-B830-D1B4AE820F8A}"/>
    <hyperlink ref="AY49" r:id="rId24" xr:uid="{61DBF8A3-5DDF-4AD4-B6C5-57AA6624776B}"/>
    <hyperlink ref="AY50" r:id="rId25" xr:uid="{E06C268A-1C25-42C5-8603-088F01B115BD}"/>
    <hyperlink ref="AY51" r:id="rId26" xr:uid="{29A6EFB1-CF86-469A-95FE-313FA08958F2}"/>
    <hyperlink ref="AY54" r:id="rId27" xr:uid="{697440DA-92CC-45A0-8EA2-1D5BE7BF4C4B}"/>
    <hyperlink ref="AY56" r:id="rId28" xr:uid="{765E6DE8-3868-4AA2-9E59-53210E7D9132}"/>
  </hyperlinks>
  <pageMargins left="0.7" right="0.7" top="0.75" bottom="0.75" header="0.3" footer="0.3"/>
  <pageSetup orientation="portrait" horizontalDpi="300" verticalDpi="300" r:id="rId29"/>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Q37"/>
  <sheetViews>
    <sheetView showGridLines="0" zoomScaleNormal="100" workbookViewId="0">
      <selection activeCell="BF7" sqref="BF7"/>
    </sheetView>
  </sheetViews>
  <sheetFormatPr baseColWidth="10" defaultRowHeight="15" x14ac:dyDescent="0.25"/>
  <cols>
    <col min="1" max="1" width="2.5703125" customWidth="1"/>
    <col min="2" max="2" width="9.28515625" customWidth="1"/>
    <col min="3" max="3" width="13.5703125" customWidth="1"/>
    <col min="4" max="4" width="18.5703125" customWidth="1"/>
    <col min="5" max="5" width="22.140625" customWidth="1"/>
    <col min="6" max="6" width="17.140625" customWidth="1"/>
    <col min="7" max="7" width="13" customWidth="1"/>
    <col min="8" max="8" width="16.5703125" customWidth="1"/>
    <col min="9" max="9" width="17.42578125" customWidth="1"/>
    <col min="10" max="10" width="20.28515625" customWidth="1"/>
    <col min="11" max="11" width="15.42578125" customWidth="1"/>
    <col min="12" max="12" width="13.42578125" customWidth="1"/>
    <col min="13" max="13" width="21.7109375" customWidth="1"/>
    <col min="14" max="14" width="16.42578125" customWidth="1"/>
    <col min="15" max="15" width="13.5703125" customWidth="1"/>
    <col min="16" max="16" width="15.140625" customWidth="1"/>
    <col min="17" max="17" width="12.140625" customWidth="1"/>
    <col min="18" max="18" width="14.7109375" customWidth="1"/>
    <col min="19" max="19" width="12.28515625" customWidth="1"/>
    <col min="20" max="20" width="14.140625" customWidth="1"/>
    <col min="21" max="21" width="16.5703125" customWidth="1"/>
    <col min="22" max="22" width="15.8554687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5.25" customHeight="1" thickBot="1" x14ac:dyDescent="0.3">
      <c r="B6" s="506"/>
      <c r="C6" s="507"/>
      <c r="D6" s="13" t="s">
        <v>5</v>
      </c>
      <c r="E6" s="530" t="s">
        <v>81</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27" t="s">
        <v>16</v>
      </c>
      <c r="C7" s="28" t="s">
        <v>17</v>
      </c>
      <c r="D7" s="29" t="s">
        <v>18</v>
      </c>
      <c r="E7" s="30" t="s">
        <v>19</v>
      </c>
      <c r="F7" s="30" t="s">
        <v>20</v>
      </c>
      <c r="G7" s="29" t="s">
        <v>21</v>
      </c>
      <c r="H7" s="27" t="s">
        <v>22</v>
      </c>
      <c r="I7" s="27" t="s">
        <v>71</v>
      </c>
      <c r="J7" s="27" t="s">
        <v>23</v>
      </c>
      <c r="K7" s="27" t="s">
        <v>24</v>
      </c>
      <c r="L7" s="27" t="s">
        <v>25</v>
      </c>
      <c r="M7" s="27" t="s">
        <v>26</v>
      </c>
      <c r="N7" s="28" t="s">
        <v>27</v>
      </c>
      <c r="O7" s="28" t="s">
        <v>28</v>
      </c>
      <c r="P7" s="27" t="s">
        <v>29</v>
      </c>
      <c r="Q7" s="27" t="s">
        <v>30</v>
      </c>
      <c r="R7" s="27" t="s">
        <v>31</v>
      </c>
      <c r="S7" s="27" t="s">
        <v>32</v>
      </c>
      <c r="T7" s="27" t="s">
        <v>33</v>
      </c>
      <c r="U7" s="28" t="s">
        <v>34</v>
      </c>
      <c r="V7" s="27" t="s">
        <v>35</v>
      </c>
      <c r="W7" s="27" t="s">
        <v>69</v>
      </c>
      <c r="X7" s="27" t="s">
        <v>36</v>
      </c>
      <c r="Y7" s="27" t="s">
        <v>37</v>
      </c>
      <c r="Z7" s="31" t="s">
        <v>38</v>
      </c>
      <c r="AA7" s="32" t="s">
        <v>39</v>
      </c>
      <c r="AB7" s="27" t="s">
        <v>40</v>
      </c>
      <c r="AC7" s="27" t="s">
        <v>41</v>
      </c>
      <c r="AD7" s="27" t="s">
        <v>42</v>
      </c>
      <c r="AE7" s="31" t="s">
        <v>43</v>
      </c>
      <c r="AF7" s="32" t="s">
        <v>44</v>
      </c>
      <c r="AG7" s="27" t="s">
        <v>45</v>
      </c>
      <c r="AH7" s="27" t="s">
        <v>46</v>
      </c>
      <c r="AI7" s="31" t="s">
        <v>47</v>
      </c>
      <c r="AJ7" s="27" t="s">
        <v>48</v>
      </c>
      <c r="AK7" s="31" t="s">
        <v>49</v>
      </c>
      <c r="AL7" s="31" t="s">
        <v>50</v>
      </c>
      <c r="AM7" s="32" t="s">
        <v>51</v>
      </c>
      <c r="AN7" s="32" t="s">
        <v>52</v>
      </c>
      <c r="AO7" s="27" t="s">
        <v>78</v>
      </c>
      <c r="AP7" s="27" t="s">
        <v>79</v>
      </c>
      <c r="AQ7" s="27" t="s">
        <v>53</v>
      </c>
      <c r="AR7" s="27" t="s">
        <v>54</v>
      </c>
      <c r="AS7" s="27" t="s">
        <v>55</v>
      </c>
      <c r="AT7" s="33" t="s">
        <v>56</v>
      </c>
      <c r="AU7" s="34" t="s">
        <v>57</v>
      </c>
      <c r="AV7" s="35" t="s">
        <v>58</v>
      </c>
      <c r="AW7" s="27" t="s">
        <v>59</v>
      </c>
      <c r="AX7" s="27" t="s">
        <v>60</v>
      </c>
      <c r="AY7" s="28" t="s">
        <v>61</v>
      </c>
      <c r="AZ7" s="28" t="s">
        <v>62</v>
      </c>
      <c r="BA7" s="28" t="s">
        <v>63</v>
      </c>
      <c r="BB7" s="17"/>
      <c r="BC7" s="17"/>
      <c r="BD7" s="17"/>
      <c r="BE7" s="17"/>
      <c r="BF7" s="17"/>
      <c r="BG7" s="17"/>
      <c r="BH7" s="17"/>
      <c r="BI7" s="17"/>
      <c r="BJ7" s="17"/>
      <c r="BK7" s="17"/>
      <c r="BL7" s="17"/>
      <c r="BM7" s="17"/>
      <c r="BN7" s="17"/>
      <c r="BO7" s="17"/>
      <c r="BP7" s="17"/>
      <c r="BQ7" s="17"/>
    </row>
    <row r="8" spans="1:69" s="12" customFormat="1" ht="12.75" x14ac:dyDescent="0.2">
      <c r="B8" s="49">
        <v>2024</v>
      </c>
      <c r="C8" s="49">
        <v>891780111</v>
      </c>
      <c r="D8" s="50" t="s">
        <v>64</v>
      </c>
      <c r="E8" s="51" t="s">
        <v>82</v>
      </c>
      <c r="F8" s="52" t="s">
        <v>96</v>
      </c>
      <c r="G8" s="53">
        <v>0</v>
      </c>
      <c r="H8" s="53" t="s">
        <v>72</v>
      </c>
      <c r="I8" s="50" t="s">
        <v>65</v>
      </c>
      <c r="J8" s="54" t="s">
        <v>169</v>
      </c>
      <c r="K8" s="51">
        <v>16500000</v>
      </c>
      <c r="L8" s="49" t="s">
        <v>67</v>
      </c>
      <c r="M8" s="55" t="s">
        <v>86</v>
      </c>
      <c r="N8" s="56">
        <v>1083012685</v>
      </c>
      <c r="O8" s="57" t="s">
        <v>90</v>
      </c>
      <c r="P8" s="58">
        <v>45313</v>
      </c>
      <c r="Q8" s="53" t="s">
        <v>91</v>
      </c>
      <c r="R8" s="58">
        <v>45316</v>
      </c>
      <c r="S8" s="51">
        <v>16500000</v>
      </c>
      <c r="T8" s="53" t="s">
        <v>66</v>
      </c>
      <c r="U8" s="51">
        <v>57290542</v>
      </c>
      <c r="V8" s="59" t="s">
        <v>110</v>
      </c>
      <c r="W8" s="60">
        <v>45316</v>
      </c>
      <c r="X8" s="60">
        <v>45316</v>
      </c>
      <c r="Y8" s="60" t="s">
        <v>74</v>
      </c>
      <c r="Z8" s="60">
        <v>45473</v>
      </c>
      <c r="AA8" s="52">
        <f>+IF(Y8="1800-01-01",Z8-X8,Z8-Y8)</f>
        <v>157</v>
      </c>
      <c r="AB8" s="51">
        <v>0</v>
      </c>
      <c r="AC8" s="51">
        <v>0</v>
      </c>
      <c r="AD8" s="51">
        <v>0</v>
      </c>
      <c r="AE8" s="58" t="s">
        <v>74</v>
      </c>
      <c r="AF8" s="52">
        <f>+IF(AE8="1800-01-01",0,AE8-Z8)</f>
        <v>0</v>
      </c>
      <c r="AG8" s="51">
        <v>0</v>
      </c>
      <c r="AH8" s="51">
        <v>0</v>
      </c>
      <c r="AI8" s="58" t="s">
        <v>74</v>
      </c>
      <c r="AJ8" s="53">
        <v>0</v>
      </c>
      <c r="AK8" s="58"/>
      <c r="AL8" s="58"/>
      <c r="AM8" s="52">
        <f>+IF(AK8="1800-01-01",0,AL8-AK8)</f>
        <v>0</v>
      </c>
      <c r="AN8" s="52">
        <f>+K8+AC8-AH8</f>
        <v>16500000</v>
      </c>
      <c r="AO8" s="53" t="s">
        <v>66</v>
      </c>
      <c r="AP8" s="51">
        <v>16500000</v>
      </c>
      <c r="AQ8" s="53" t="s">
        <v>94</v>
      </c>
      <c r="AR8" s="51">
        <v>0</v>
      </c>
      <c r="AS8" s="62" t="s">
        <v>74</v>
      </c>
      <c r="AT8" s="63">
        <v>16500000</v>
      </c>
      <c r="AU8" s="64">
        <f>AN8-AT8</f>
        <v>0</v>
      </c>
      <c r="AV8" s="65">
        <f>+IFERROR(AT8/AN8,"_")</f>
        <v>1</v>
      </c>
      <c r="AW8" s="62" t="s">
        <v>74</v>
      </c>
      <c r="AX8" s="53" t="s">
        <v>80</v>
      </c>
      <c r="AY8" s="66" t="s">
        <v>97</v>
      </c>
      <c r="AZ8" s="49" t="s">
        <v>66</v>
      </c>
      <c r="BA8" s="49" t="s">
        <v>66</v>
      </c>
    </row>
    <row r="9" spans="1:69" x14ac:dyDescent="0.25">
      <c r="B9" s="67">
        <v>2024</v>
      </c>
      <c r="C9" s="68">
        <v>891780111</v>
      </c>
      <c r="D9" s="69" t="s">
        <v>64</v>
      </c>
      <c r="E9" s="70" t="s">
        <v>83</v>
      </c>
      <c r="F9" s="71" t="s">
        <v>98</v>
      </c>
      <c r="G9" s="67">
        <v>0</v>
      </c>
      <c r="H9" s="67" t="s">
        <v>72</v>
      </c>
      <c r="I9" s="69" t="s">
        <v>65</v>
      </c>
      <c r="J9" s="72" t="s">
        <v>170</v>
      </c>
      <c r="K9" s="70">
        <v>2520000</v>
      </c>
      <c r="L9" s="68" t="s">
        <v>67</v>
      </c>
      <c r="M9" s="70" t="s">
        <v>87</v>
      </c>
      <c r="N9" s="73">
        <v>1083018887</v>
      </c>
      <c r="O9" s="70">
        <v>134</v>
      </c>
      <c r="P9" s="76">
        <v>45313</v>
      </c>
      <c r="Q9" s="70">
        <v>4020000</v>
      </c>
      <c r="R9" s="76">
        <v>45316</v>
      </c>
      <c r="S9" s="70">
        <v>2520000</v>
      </c>
      <c r="T9" s="67" t="s">
        <v>66</v>
      </c>
      <c r="U9" s="70">
        <v>57290542</v>
      </c>
      <c r="V9" s="77" t="s">
        <v>110</v>
      </c>
      <c r="W9" s="78">
        <v>45316</v>
      </c>
      <c r="X9" s="78">
        <v>45316</v>
      </c>
      <c r="Y9" s="78" t="s">
        <v>74</v>
      </c>
      <c r="Z9" s="78">
        <v>45322</v>
      </c>
      <c r="AA9" s="71">
        <f t="shared" ref="AA9:AA36" si="0">+IF(Y9="1800-01-01",Z9-X9,Z9-Y9)</f>
        <v>6</v>
      </c>
      <c r="AB9" s="70">
        <v>0</v>
      </c>
      <c r="AC9" s="70">
        <v>0</v>
      </c>
      <c r="AD9" s="70">
        <v>0</v>
      </c>
      <c r="AE9" s="76" t="s">
        <v>74</v>
      </c>
      <c r="AF9" s="71">
        <f t="shared" ref="AF9:AF36" si="1">+IF(AE9="1800-01-01",0,AE9-Z9)</f>
        <v>0</v>
      </c>
      <c r="AG9" s="70">
        <v>0</v>
      </c>
      <c r="AH9" s="70">
        <v>0</v>
      </c>
      <c r="AI9" s="76" t="s">
        <v>74</v>
      </c>
      <c r="AJ9" s="67">
        <v>0</v>
      </c>
      <c r="AK9" s="67"/>
      <c r="AL9" s="67"/>
      <c r="AM9" s="71">
        <f t="shared" ref="AM9:AM36" si="2">+IF(AK9="1800-01-01",0,AL9-AK9)</f>
        <v>0</v>
      </c>
      <c r="AN9" s="71">
        <f>+K9+AC9-AH9</f>
        <v>2520000</v>
      </c>
      <c r="AO9" s="67" t="s">
        <v>66</v>
      </c>
      <c r="AP9" s="70">
        <v>2520000</v>
      </c>
      <c r="AQ9" s="67" t="s">
        <v>94</v>
      </c>
      <c r="AR9" s="70">
        <v>0</v>
      </c>
      <c r="AS9" s="80" t="s">
        <v>74</v>
      </c>
      <c r="AT9" s="81">
        <v>2520000</v>
      </c>
      <c r="AU9" s="82">
        <f>AN9-AT9</f>
        <v>0</v>
      </c>
      <c r="AV9" s="83">
        <f t="shared" ref="AV9:AV36" si="3">+IFERROR(AT9/AN9,"_")</f>
        <v>1</v>
      </c>
      <c r="AW9" s="80" t="s">
        <v>74</v>
      </c>
      <c r="AX9" s="67" t="s">
        <v>80</v>
      </c>
      <c r="AY9" s="84" t="s">
        <v>99</v>
      </c>
      <c r="AZ9" s="68" t="s">
        <v>66</v>
      </c>
      <c r="BA9" s="68" t="s">
        <v>66</v>
      </c>
    </row>
    <row r="10" spans="1:69" x14ac:dyDescent="0.25">
      <c r="B10" s="67">
        <v>2024</v>
      </c>
      <c r="C10" s="68">
        <v>891780111</v>
      </c>
      <c r="D10" s="69" t="s">
        <v>64</v>
      </c>
      <c r="E10" s="70" t="s">
        <v>84</v>
      </c>
      <c r="F10" s="71" t="s">
        <v>101</v>
      </c>
      <c r="G10" s="67">
        <v>0</v>
      </c>
      <c r="H10" s="67" t="s">
        <v>72</v>
      </c>
      <c r="I10" s="69" t="s">
        <v>65</v>
      </c>
      <c r="J10" s="85" t="s">
        <v>171</v>
      </c>
      <c r="K10" s="70">
        <v>19250000</v>
      </c>
      <c r="L10" s="68" t="s">
        <v>67</v>
      </c>
      <c r="M10" s="70" t="s">
        <v>88</v>
      </c>
      <c r="N10" s="73">
        <v>1083022534</v>
      </c>
      <c r="O10" s="70">
        <v>182</v>
      </c>
      <c r="P10" s="78">
        <v>45321</v>
      </c>
      <c r="Q10" s="70">
        <v>19250000</v>
      </c>
      <c r="R10" s="76">
        <v>45322</v>
      </c>
      <c r="S10" s="70">
        <v>19250000</v>
      </c>
      <c r="T10" s="67" t="s">
        <v>66</v>
      </c>
      <c r="U10" s="71">
        <v>7601831</v>
      </c>
      <c r="V10" s="71" t="s">
        <v>92</v>
      </c>
      <c r="W10" s="78">
        <v>45322</v>
      </c>
      <c r="X10" s="78">
        <v>45323</v>
      </c>
      <c r="Y10" s="78" t="s">
        <v>74</v>
      </c>
      <c r="Z10" s="78">
        <v>45473</v>
      </c>
      <c r="AA10" s="71">
        <f t="shared" si="0"/>
        <v>150</v>
      </c>
      <c r="AB10" s="70">
        <v>1</v>
      </c>
      <c r="AC10" s="70">
        <v>0</v>
      </c>
      <c r="AD10" s="70">
        <v>1</v>
      </c>
      <c r="AE10" s="76">
        <v>45488</v>
      </c>
      <c r="AF10" s="71">
        <f t="shared" si="1"/>
        <v>15</v>
      </c>
      <c r="AG10" s="70">
        <v>0</v>
      </c>
      <c r="AH10" s="70">
        <v>0</v>
      </c>
      <c r="AI10" s="76" t="s">
        <v>74</v>
      </c>
      <c r="AJ10" s="67">
        <v>0</v>
      </c>
      <c r="AK10" s="67"/>
      <c r="AL10" s="67"/>
      <c r="AM10" s="71">
        <f>+IF(AK10="1800-01-01",0,AL10-AK10)</f>
        <v>0</v>
      </c>
      <c r="AN10" s="71">
        <f>+K10+AC10-AH10</f>
        <v>19250000</v>
      </c>
      <c r="AO10" s="67" t="s">
        <v>66</v>
      </c>
      <c r="AP10" s="70">
        <v>19250000</v>
      </c>
      <c r="AQ10" s="67" t="s">
        <v>94</v>
      </c>
      <c r="AR10" s="70">
        <v>0</v>
      </c>
      <c r="AS10" s="80" t="s">
        <v>74</v>
      </c>
      <c r="AT10" s="81">
        <v>19250000</v>
      </c>
      <c r="AU10" s="82">
        <f>AN10-AT10</f>
        <v>0</v>
      </c>
      <c r="AV10" s="83">
        <f t="shared" si="3"/>
        <v>1</v>
      </c>
      <c r="AW10" s="80" t="s">
        <v>74</v>
      </c>
      <c r="AX10" s="67" t="s">
        <v>80</v>
      </c>
      <c r="AY10" s="84" t="s">
        <v>100</v>
      </c>
      <c r="AZ10" s="68" t="s">
        <v>66</v>
      </c>
      <c r="BA10" s="68" t="s">
        <v>66</v>
      </c>
    </row>
    <row r="11" spans="1:69" x14ac:dyDescent="0.25">
      <c r="B11" s="67">
        <v>2024</v>
      </c>
      <c r="C11" s="68">
        <v>891780111</v>
      </c>
      <c r="D11" s="69" t="s">
        <v>64</v>
      </c>
      <c r="E11" s="70" t="s">
        <v>85</v>
      </c>
      <c r="F11" s="71" t="s">
        <v>103</v>
      </c>
      <c r="G11" s="67">
        <v>0</v>
      </c>
      <c r="H11" s="67" t="s">
        <v>72</v>
      </c>
      <c r="I11" s="69" t="s">
        <v>65</v>
      </c>
      <c r="J11" s="85" t="s">
        <v>172</v>
      </c>
      <c r="K11" s="70">
        <v>13750000</v>
      </c>
      <c r="L11" s="68" t="s">
        <v>67</v>
      </c>
      <c r="M11" s="70" t="s">
        <v>89</v>
      </c>
      <c r="N11" s="73">
        <v>1082890218</v>
      </c>
      <c r="O11" s="70">
        <v>174</v>
      </c>
      <c r="P11" s="78">
        <v>45320</v>
      </c>
      <c r="Q11" s="70">
        <v>13750000</v>
      </c>
      <c r="R11" s="76">
        <v>45322</v>
      </c>
      <c r="S11" s="70">
        <v>13750000</v>
      </c>
      <c r="T11" s="67" t="s">
        <v>66</v>
      </c>
      <c r="U11" s="71">
        <v>84452426</v>
      </c>
      <c r="V11" s="71" t="s">
        <v>93</v>
      </c>
      <c r="W11" s="78">
        <v>45322</v>
      </c>
      <c r="X11" s="78">
        <v>45323</v>
      </c>
      <c r="Y11" s="78" t="s">
        <v>74</v>
      </c>
      <c r="Z11" s="78">
        <v>45473</v>
      </c>
      <c r="AA11" s="71">
        <f t="shared" si="0"/>
        <v>150</v>
      </c>
      <c r="AB11" s="70">
        <v>0</v>
      </c>
      <c r="AC11" s="70">
        <v>0</v>
      </c>
      <c r="AD11" s="70">
        <v>0</v>
      </c>
      <c r="AE11" s="76" t="s">
        <v>74</v>
      </c>
      <c r="AF11" s="71">
        <f t="shared" si="1"/>
        <v>0</v>
      </c>
      <c r="AG11" s="70">
        <v>0</v>
      </c>
      <c r="AH11" s="70">
        <v>0</v>
      </c>
      <c r="AI11" s="76" t="s">
        <v>74</v>
      </c>
      <c r="AJ11" s="67">
        <v>0</v>
      </c>
      <c r="AK11" s="67"/>
      <c r="AL11" s="67"/>
      <c r="AM11" s="71">
        <f>+IF(AK11="1800-01-01",0,AL11-AK11)</f>
        <v>0</v>
      </c>
      <c r="AN11" s="71">
        <f>+K11+AC11-AH11</f>
        <v>13750000</v>
      </c>
      <c r="AO11" s="67" t="s">
        <v>66</v>
      </c>
      <c r="AP11" s="70">
        <v>13750000</v>
      </c>
      <c r="AQ11" s="67" t="s">
        <v>94</v>
      </c>
      <c r="AR11" s="70">
        <v>0</v>
      </c>
      <c r="AS11" s="80" t="s">
        <v>74</v>
      </c>
      <c r="AT11" s="81">
        <v>13750000</v>
      </c>
      <c r="AU11" s="82">
        <f t="shared" ref="AU11:AU36" si="4">AN11-AT11</f>
        <v>0</v>
      </c>
      <c r="AV11" s="83">
        <f t="shared" si="3"/>
        <v>1</v>
      </c>
      <c r="AW11" s="80" t="s">
        <v>74</v>
      </c>
      <c r="AX11" s="67" t="s">
        <v>80</v>
      </c>
      <c r="AY11" s="84" t="s">
        <v>102</v>
      </c>
      <c r="AZ11" s="68" t="s">
        <v>66</v>
      </c>
      <c r="BA11" s="68" t="s">
        <v>66</v>
      </c>
    </row>
    <row r="12" spans="1:69" x14ac:dyDescent="0.25">
      <c r="B12" s="67">
        <v>2024</v>
      </c>
      <c r="C12" s="68">
        <v>891780111</v>
      </c>
      <c r="D12" s="69" t="s">
        <v>64</v>
      </c>
      <c r="E12" s="70" t="s">
        <v>106</v>
      </c>
      <c r="F12" s="71" t="s">
        <v>105</v>
      </c>
      <c r="G12" s="67">
        <v>0</v>
      </c>
      <c r="H12" s="67" t="s">
        <v>72</v>
      </c>
      <c r="I12" s="69" t="s">
        <v>65</v>
      </c>
      <c r="J12" s="72" t="s">
        <v>173</v>
      </c>
      <c r="K12" s="70">
        <v>25200000</v>
      </c>
      <c r="L12" s="68" t="s">
        <v>67</v>
      </c>
      <c r="M12" s="70" t="s">
        <v>87</v>
      </c>
      <c r="N12" s="73">
        <v>1083018887</v>
      </c>
      <c r="O12" s="70">
        <v>172</v>
      </c>
      <c r="P12" s="78">
        <v>45320</v>
      </c>
      <c r="Q12" s="70">
        <v>25200000</v>
      </c>
      <c r="R12" s="76">
        <v>45322</v>
      </c>
      <c r="S12" s="70">
        <v>25200000</v>
      </c>
      <c r="T12" s="67" t="s">
        <v>66</v>
      </c>
      <c r="U12" s="70">
        <v>57290542</v>
      </c>
      <c r="V12" s="77" t="s">
        <v>110</v>
      </c>
      <c r="W12" s="78">
        <v>45322</v>
      </c>
      <c r="X12" s="78">
        <v>45323</v>
      </c>
      <c r="Y12" s="78" t="s">
        <v>74</v>
      </c>
      <c r="Z12" s="78">
        <v>45473</v>
      </c>
      <c r="AA12" s="71">
        <f t="shared" si="0"/>
        <v>150</v>
      </c>
      <c r="AB12" s="70">
        <v>0</v>
      </c>
      <c r="AC12" s="70">
        <v>0</v>
      </c>
      <c r="AD12" s="70">
        <v>0</v>
      </c>
      <c r="AE12" s="76" t="s">
        <v>74</v>
      </c>
      <c r="AF12" s="71">
        <f t="shared" si="1"/>
        <v>0</v>
      </c>
      <c r="AG12" s="70">
        <v>0</v>
      </c>
      <c r="AH12" s="70">
        <v>0</v>
      </c>
      <c r="AI12" s="76" t="s">
        <v>74</v>
      </c>
      <c r="AJ12" s="67">
        <v>0</v>
      </c>
      <c r="AK12" s="67"/>
      <c r="AL12" s="67"/>
      <c r="AM12" s="71">
        <f t="shared" si="2"/>
        <v>0</v>
      </c>
      <c r="AN12" s="71">
        <f>+K12+AC12-AH12</f>
        <v>25200000</v>
      </c>
      <c r="AO12" s="67" t="s">
        <v>66</v>
      </c>
      <c r="AP12" s="70">
        <v>25200000</v>
      </c>
      <c r="AQ12" s="67" t="s">
        <v>94</v>
      </c>
      <c r="AR12" s="70">
        <v>0</v>
      </c>
      <c r="AS12" s="80" t="s">
        <v>74</v>
      </c>
      <c r="AT12" s="81">
        <v>25200000</v>
      </c>
      <c r="AU12" s="82">
        <f>AN12-AT12</f>
        <v>0</v>
      </c>
      <c r="AV12" s="83">
        <f t="shared" si="3"/>
        <v>1</v>
      </c>
      <c r="AW12" s="80" t="s">
        <v>74</v>
      </c>
      <c r="AX12" s="67" t="s">
        <v>80</v>
      </c>
      <c r="AY12" s="87" t="s">
        <v>104</v>
      </c>
      <c r="AZ12" s="68" t="s">
        <v>66</v>
      </c>
      <c r="BA12" s="68" t="s">
        <v>66</v>
      </c>
    </row>
    <row r="13" spans="1:69" x14ac:dyDescent="0.25">
      <c r="B13" s="67">
        <v>2024</v>
      </c>
      <c r="C13" s="68">
        <v>891780111</v>
      </c>
      <c r="D13" s="69" t="s">
        <v>64</v>
      </c>
      <c r="E13" s="70" t="s">
        <v>107</v>
      </c>
      <c r="F13" s="71" t="s">
        <v>108</v>
      </c>
      <c r="G13" s="67">
        <v>0</v>
      </c>
      <c r="H13" s="67" t="s">
        <v>72</v>
      </c>
      <c r="I13" s="69" t="s">
        <v>65</v>
      </c>
      <c r="J13" s="72" t="s">
        <v>174</v>
      </c>
      <c r="K13" s="70">
        <v>13750000</v>
      </c>
      <c r="L13" s="68" t="s">
        <v>67</v>
      </c>
      <c r="M13" s="70" t="s">
        <v>109</v>
      </c>
      <c r="N13" s="70">
        <v>1083029293</v>
      </c>
      <c r="O13" s="70">
        <v>171</v>
      </c>
      <c r="P13" s="78">
        <v>45320</v>
      </c>
      <c r="Q13" s="70">
        <v>13750000</v>
      </c>
      <c r="R13" s="78">
        <v>45324</v>
      </c>
      <c r="S13" s="70">
        <v>13750000</v>
      </c>
      <c r="T13" s="67" t="s">
        <v>66</v>
      </c>
      <c r="U13" s="70">
        <v>57290542</v>
      </c>
      <c r="V13" s="77" t="s">
        <v>110</v>
      </c>
      <c r="W13" s="78">
        <v>45324</v>
      </c>
      <c r="X13" s="78">
        <v>45324</v>
      </c>
      <c r="Y13" s="78" t="s">
        <v>74</v>
      </c>
      <c r="Z13" s="78">
        <v>45473</v>
      </c>
      <c r="AA13" s="71">
        <f t="shared" si="0"/>
        <v>149</v>
      </c>
      <c r="AB13" s="70">
        <v>0</v>
      </c>
      <c r="AC13" s="70">
        <v>0</v>
      </c>
      <c r="AD13" s="70">
        <v>0</v>
      </c>
      <c r="AE13" s="76" t="s">
        <v>74</v>
      </c>
      <c r="AF13" s="71">
        <f t="shared" si="1"/>
        <v>0</v>
      </c>
      <c r="AG13" s="70">
        <v>0</v>
      </c>
      <c r="AH13" s="70">
        <v>0</v>
      </c>
      <c r="AI13" s="76" t="s">
        <v>74</v>
      </c>
      <c r="AJ13" s="67">
        <v>0</v>
      </c>
      <c r="AK13" s="67"/>
      <c r="AL13" s="67"/>
      <c r="AM13" s="71">
        <f t="shared" si="2"/>
        <v>0</v>
      </c>
      <c r="AN13" s="71">
        <f>+K13+AC13-AH13</f>
        <v>13750000</v>
      </c>
      <c r="AO13" s="67" t="s">
        <v>66</v>
      </c>
      <c r="AP13" s="70">
        <v>13750000</v>
      </c>
      <c r="AQ13" s="67" t="s">
        <v>94</v>
      </c>
      <c r="AR13" s="70">
        <v>0</v>
      </c>
      <c r="AS13" s="80" t="s">
        <v>74</v>
      </c>
      <c r="AT13" s="81">
        <v>13750000</v>
      </c>
      <c r="AU13" s="82">
        <f t="shared" si="4"/>
        <v>0</v>
      </c>
      <c r="AV13" s="83">
        <f t="shared" si="3"/>
        <v>1</v>
      </c>
      <c r="AW13" s="80" t="s">
        <v>74</v>
      </c>
      <c r="AX13" s="67" t="s">
        <v>80</v>
      </c>
      <c r="AY13" s="70" t="s">
        <v>111</v>
      </c>
      <c r="AZ13" s="67" t="s">
        <v>66</v>
      </c>
      <c r="BA13" s="67" t="s">
        <v>66</v>
      </c>
    </row>
    <row r="14" spans="1:69" x14ac:dyDescent="0.25">
      <c r="B14" s="67">
        <v>2024</v>
      </c>
      <c r="C14" s="68">
        <v>891780111</v>
      </c>
      <c r="D14" s="69" t="s">
        <v>64</v>
      </c>
      <c r="E14" s="70" t="s">
        <v>112</v>
      </c>
      <c r="F14" s="71" t="s">
        <v>113</v>
      </c>
      <c r="G14" s="67">
        <v>0</v>
      </c>
      <c r="H14" s="67" t="s">
        <v>72</v>
      </c>
      <c r="I14" s="69" t="s">
        <v>65</v>
      </c>
      <c r="J14" s="74" t="s">
        <v>116</v>
      </c>
      <c r="K14" s="70">
        <v>15000000</v>
      </c>
      <c r="L14" s="68" t="s">
        <v>67</v>
      </c>
      <c r="M14" s="70" t="s">
        <v>117</v>
      </c>
      <c r="N14" s="70">
        <v>1083038085</v>
      </c>
      <c r="O14" s="70">
        <v>181</v>
      </c>
      <c r="P14" s="78">
        <v>45321</v>
      </c>
      <c r="Q14" s="70">
        <v>15000000</v>
      </c>
      <c r="R14" s="78">
        <v>45327</v>
      </c>
      <c r="S14" s="70">
        <v>15000000</v>
      </c>
      <c r="T14" s="67" t="s">
        <v>66</v>
      </c>
      <c r="U14" s="71">
        <v>30766322</v>
      </c>
      <c r="V14" s="71" t="s">
        <v>118</v>
      </c>
      <c r="W14" s="78">
        <v>45327</v>
      </c>
      <c r="X14" s="78">
        <v>45327</v>
      </c>
      <c r="Y14" s="78" t="s">
        <v>74</v>
      </c>
      <c r="Z14" s="78">
        <v>45473</v>
      </c>
      <c r="AA14" s="71">
        <f t="shared" si="0"/>
        <v>146</v>
      </c>
      <c r="AB14" s="70">
        <v>0</v>
      </c>
      <c r="AC14" s="70">
        <v>0</v>
      </c>
      <c r="AD14" s="70">
        <v>0</v>
      </c>
      <c r="AE14" s="76" t="s">
        <v>74</v>
      </c>
      <c r="AF14" s="71">
        <f t="shared" si="1"/>
        <v>0</v>
      </c>
      <c r="AG14" s="70">
        <v>0</v>
      </c>
      <c r="AH14" s="70">
        <v>0</v>
      </c>
      <c r="AI14" s="76" t="s">
        <v>74</v>
      </c>
      <c r="AJ14" s="67">
        <v>0</v>
      </c>
      <c r="AK14" s="67"/>
      <c r="AL14" s="67"/>
      <c r="AM14" s="71">
        <f t="shared" si="2"/>
        <v>0</v>
      </c>
      <c r="AN14" s="71">
        <f>+K14+AC14-AH14</f>
        <v>15000000</v>
      </c>
      <c r="AO14" s="67" t="s">
        <v>66</v>
      </c>
      <c r="AP14" s="70">
        <v>15000000</v>
      </c>
      <c r="AQ14" s="67" t="s">
        <v>94</v>
      </c>
      <c r="AR14" s="70">
        <v>0</v>
      </c>
      <c r="AS14" s="80" t="s">
        <v>74</v>
      </c>
      <c r="AT14" s="81">
        <v>15000000</v>
      </c>
      <c r="AU14" s="82">
        <f t="shared" si="4"/>
        <v>0</v>
      </c>
      <c r="AV14" s="83">
        <f t="shared" si="3"/>
        <v>1</v>
      </c>
      <c r="AW14" s="80" t="s">
        <v>74</v>
      </c>
      <c r="AX14" s="67" t="s">
        <v>80</v>
      </c>
      <c r="AY14" s="70" t="s">
        <v>119</v>
      </c>
      <c r="AZ14" s="67" t="s">
        <v>66</v>
      </c>
      <c r="BA14" s="67" t="s">
        <v>66</v>
      </c>
    </row>
    <row r="15" spans="1:69" x14ac:dyDescent="0.25">
      <c r="B15" s="67">
        <v>2024</v>
      </c>
      <c r="C15" s="68">
        <v>891780111</v>
      </c>
      <c r="D15" s="69" t="s">
        <v>64</v>
      </c>
      <c r="E15" s="70" t="s">
        <v>114</v>
      </c>
      <c r="F15" s="71" t="s">
        <v>120</v>
      </c>
      <c r="G15" s="67">
        <v>0</v>
      </c>
      <c r="H15" s="67" t="s">
        <v>72</v>
      </c>
      <c r="I15" s="69" t="s">
        <v>65</v>
      </c>
      <c r="J15" s="74" t="s">
        <v>121</v>
      </c>
      <c r="K15" s="70">
        <v>12500000</v>
      </c>
      <c r="L15" s="68" t="s">
        <v>67</v>
      </c>
      <c r="M15" s="70" t="s">
        <v>122</v>
      </c>
      <c r="N15" s="70">
        <v>1082992747</v>
      </c>
      <c r="O15" s="70">
        <v>173</v>
      </c>
      <c r="P15" s="78">
        <v>45320</v>
      </c>
      <c r="Q15" s="70">
        <v>12500000</v>
      </c>
      <c r="R15" s="78">
        <v>45336</v>
      </c>
      <c r="S15" s="70">
        <v>12500000</v>
      </c>
      <c r="T15" s="67" t="s">
        <v>66</v>
      </c>
      <c r="U15" s="71">
        <v>30766322</v>
      </c>
      <c r="V15" s="71" t="s">
        <v>118</v>
      </c>
      <c r="W15" s="78">
        <v>45336</v>
      </c>
      <c r="X15" s="78">
        <v>45336</v>
      </c>
      <c r="Y15" s="78" t="s">
        <v>74</v>
      </c>
      <c r="Z15" s="78">
        <v>45473</v>
      </c>
      <c r="AA15" s="71">
        <f t="shared" si="0"/>
        <v>137</v>
      </c>
      <c r="AB15" s="70">
        <v>0</v>
      </c>
      <c r="AC15" s="70">
        <v>0</v>
      </c>
      <c r="AD15" s="70">
        <v>0</v>
      </c>
      <c r="AE15" s="76" t="s">
        <v>74</v>
      </c>
      <c r="AF15" s="71">
        <f t="shared" si="1"/>
        <v>0</v>
      </c>
      <c r="AG15" s="70">
        <v>0</v>
      </c>
      <c r="AH15" s="70">
        <v>0</v>
      </c>
      <c r="AI15" s="76" t="s">
        <v>74</v>
      </c>
      <c r="AJ15" s="67">
        <v>0</v>
      </c>
      <c r="AK15" s="67"/>
      <c r="AL15" s="67"/>
      <c r="AM15" s="71">
        <f t="shared" si="2"/>
        <v>0</v>
      </c>
      <c r="AN15" s="71">
        <f>+K15+AC15-AH15</f>
        <v>12500000</v>
      </c>
      <c r="AO15" s="67" t="s">
        <v>66</v>
      </c>
      <c r="AP15" s="70">
        <v>12500000</v>
      </c>
      <c r="AQ15" s="67" t="s">
        <v>94</v>
      </c>
      <c r="AR15" s="70">
        <v>0</v>
      </c>
      <c r="AS15" s="80" t="s">
        <v>74</v>
      </c>
      <c r="AT15" s="81">
        <v>12500000</v>
      </c>
      <c r="AU15" s="82">
        <f>AN15-AT15</f>
        <v>0</v>
      </c>
      <c r="AV15" s="83">
        <f t="shared" si="3"/>
        <v>1</v>
      </c>
      <c r="AW15" s="80" t="s">
        <v>74</v>
      </c>
      <c r="AX15" s="67" t="s">
        <v>80</v>
      </c>
      <c r="AY15" s="84" t="s">
        <v>123</v>
      </c>
      <c r="AZ15" s="67" t="s">
        <v>66</v>
      </c>
      <c r="BA15" s="67" t="s">
        <v>66</v>
      </c>
    </row>
    <row r="16" spans="1:69" x14ac:dyDescent="0.25">
      <c r="B16" s="67">
        <v>2024</v>
      </c>
      <c r="C16" s="68">
        <v>891780111</v>
      </c>
      <c r="D16" s="69" t="s">
        <v>64</v>
      </c>
      <c r="E16" s="70" t="s">
        <v>115</v>
      </c>
      <c r="F16" s="71" t="s">
        <v>124</v>
      </c>
      <c r="G16" s="67">
        <v>0</v>
      </c>
      <c r="H16" s="67" t="s">
        <v>72</v>
      </c>
      <c r="I16" s="69" t="s">
        <v>65</v>
      </c>
      <c r="J16" s="85" t="s">
        <v>175</v>
      </c>
      <c r="K16" s="70">
        <v>11000000</v>
      </c>
      <c r="L16" s="68" t="s">
        <v>67</v>
      </c>
      <c r="M16" s="70" t="s">
        <v>125</v>
      </c>
      <c r="N16" s="70">
        <v>1083029253</v>
      </c>
      <c r="O16" s="70">
        <v>311</v>
      </c>
      <c r="P16" s="78">
        <v>45330</v>
      </c>
      <c r="Q16" s="70">
        <v>11000000</v>
      </c>
      <c r="R16" s="78">
        <v>45338</v>
      </c>
      <c r="S16" s="70">
        <v>11000000</v>
      </c>
      <c r="T16" s="67" t="s">
        <v>66</v>
      </c>
      <c r="U16" s="71">
        <v>7601831</v>
      </c>
      <c r="V16" s="71" t="s">
        <v>92</v>
      </c>
      <c r="W16" s="78">
        <v>45338</v>
      </c>
      <c r="X16" s="78">
        <v>45338</v>
      </c>
      <c r="Y16" s="78" t="s">
        <v>74</v>
      </c>
      <c r="Z16" s="78">
        <v>45473</v>
      </c>
      <c r="AA16" s="71">
        <f t="shared" si="0"/>
        <v>135</v>
      </c>
      <c r="AB16" s="70">
        <v>0</v>
      </c>
      <c r="AC16" s="70">
        <v>0</v>
      </c>
      <c r="AD16" s="70">
        <v>0</v>
      </c>
      <c r="AE16" s="76" t="s">
        <v>74</v>
      </c>
      <c r="AF16" s="71">
        <f t="shared" si="1"/>
        <v>0</v>
      </c>
      <c r="AG16" s="70">
        <v>0</v>
      </c>
      <c r="AH16" s="70">
        <v>0</v>
      </c>
      <c r="AI16" s="76" t="s">
        <v>74</v>
      </c>
      <c r="AJ16" s="67">
        <v>0</v>
      </c>
      <c r="AK16" s="67"/>
      <c r="AL16" s="67"/>
      <c r="AM16" s="71">
        <f t="shared" si="2"/>
        <v>0</v>
      </c>
      <c r="AN16" s="71">
        <f>+K16+AC16-AH16</f>
        <v>11000000</v>
      </c>
      <c r="AO16" s="67" t="s">
        <v>94</v>
      </c>
      <c r="AP16" s="70">
        <v>0</v>
      </c>
      <c r="AQ16" s="67" t="s">
        <v>94</v>
      </c>
      <c r="AR16" s="70">
        <v>0</v>
      </c>
      <c r="AS16" s="80" t="s">
        <v>74</v>
      </c>
      <c r="AT16" s="81">
        <v>11000000</v>
      </c>
      <c r="AU16" s="82">
        <f t="shared" si="4"/>
        <v>0</v>
      </c>
      <c r="AV16" s="83">
        <f t="shared" si="3"/>
        <v>1</v>
      </c>
      <c r="AW16" s="80" t="s">
        <v>74</v>
      </c>
      <c r="AX16" s="67" t="s">
        <v>80</v>
      </c>
      <c r="AY16" s="70" t="s">
        <v>126</v>
      </c>
      <c r="AZ16" s="67" t="s">
        <v>66</v>
      </c>
      <c r="BA16" s="67" t="s">
        <v>66</v>
      </c>
    </row>
    <row r="17" spans="2:53" s="12" customFormat="1" ht="15.75" customHeight="1" x14ac:dyDescent="0.2">
      <c r="B17" s="67">
        <v>2024</v>
      </c>
      <c r="C17" s="68">
        <v>891780111</v>
      </c>
      <c r="D17" s="69" t="s">
        <v>64</v>
      </c>
      <c r="E17" s="69" t="s">
        <v>127</v>
      </c>
      <c r="F17" s="70" t="s">
        <v>129</v>
      </c>
      <c r="G17" s="67">
        <v>0</v>
      </c>
      <c r="H17" s="67" t="s">
        <v>72</v>
      </c>
      <c r="I17" s="69" t="s">
        <v>65</v>
      </c>
      <c r="J17" s="85" t="s">
        <v>176</v>
      </c>
      <c r="K17" s="70">
        <v>7500000</v>
      </c>
      <c r="L17" s="68" t="s">
        <v>67</v>
      </c>
      <c r="M17" s="70" t="s">
        <v>130</v>
      </c>
      <c r="N17" s="70">
        <v>1083022706</v>
      </c>
      <c r="O17" s="70">
        <v>622</v>
      </c>
      <c r="P17" s="78">
        <v>45359</v>
      </c>
      <c r="Q17" s="70">
        <v>7500000</v>
      </c>
      <c r="R17" s="78">
        <v>45363</v>
      </c>
      <c r="S17" s="70">
        <v>7500000</v>
      </c>
      <c r="T17" s="67" t="s">
        <v>66</v>
      </c>
      <c r="U17" s="70">
        <v>79738530</v>
      </c>
      <c r="V17" s="71" t="s">
        <v>131</v>
      </c>
      <c r="W17" s="78">
        <v>45363</v>
      </c>
      <c r="X17" s="78">
        <v>45363</v>
      </c>
      <c r="Y17" s="78" t="s">
        <v>74</v>
      </c>
      <c r="Z17" s="78">
        <v>45427</v>
      </c>
      <c r="AA17" s="71">
        <f t="shared" si="0"/>
        <v>64</v>
      </c>
      <c r="AB17" s="70">
        <v>0</v>
      </c>
      <c r="AC17" s="70">
        <v>0</v>
      </c>
      <c r="AD17" s="70">
        <v>0</v>
      </c>
      <c r="AE17" s="76" t="s">
        <v>74</v>
      </c>
      <c r="AF17" s="71">
        <f t="shared" si="1"/>
        <v>0</v>
      </c>
      <c r="AG17" s="70">
        <v>0</v>
      </c>
      <c r="AH17" s="70">
        <v>0</v>
      </c>
      <c r="AI17" s="76" t="s">
        <v>74</v>
      </c>
      <c r="AJ17" s="67">
        <v>0</v>
      </c>
      <c r="AK17" s="67"/>
      <c r="AL17" s="67"/>
      <c r="AM17" s="71">
        <f t="shared" si="2"/>
        <v>0</v>
      </c>
      <c r="AN17" s="71">
        <f>+K17+AC17-AH17</f>
        <v>7500000</v>
      </c>
      <c r="AO17" s="67" t="s">
        <v>66</v>
      </c>
      <c r="AP17" s="70">
        <v>7500000</v>
      </c>
      <c r="AQ17" s="67" t="s">
        <v>94</v>
      </c>
      <c r="AR17" s="70">
        <v>0</v>
      </c>
      <c r="AS17" s="80" t="s">
        <v>74</v>
      </c>
      <c r="AT17" s="81">
        <v>7500000</v>
      </c>
      <c r="AU17" s="82">
        <f t="shared" si="4"/>
        <v>0</v>
      </c>
      <c r="AV17" s="83">
        <f t="shared" si="3"/>
        <v>1</v>
      </c>
      <c r="AW17" s="80" t="s">
        <v>74</v>
      </c>
      <c r="AX17" s="67" t="s">
        <v>80</v>
      </c>
      <c r="AY17" s="70" t="s">
        <v>132</v>
      </c>
      <c r="AZ17" s="67" t="s">
        <v>66</v>
      </c>
      <c r="BA17" s="67" t="s">
        <v>66</v>
      </c>
    </row>
    <row r="18" spans="2:53" s="12" customFormat="1" ht="15" customHeight="1" x14ac:dyDescent="0.2">
      <c r="B18" s="67">
        <v>2024</v>
      </c>
      <c r="C18" s="68">
        <v>891780111</v>
      </c>
      <c r="D18" s="69" t="s">
        <v>64</v>
      </c>
      <c r="E18" s="70" t="s">
        <v>128</v>
      </c>
      <c r="F18" s="71" t="s">
        <v>133</v>
      </c>
      <c r="G18" s="67">
        <v>0</v>
      </c>
      <c r="H18" s="67" t="s">
        <v>72</v>
      </c>
      <c r="I18" s="69" t="s">
        <v>65</v>
      </c>
      <c r="J18" s="85" t="s">
        <v>177</v>
      </c>
      <c r="K18" s="70">
        <v>11250000</v>
      </c>
      <c r="L18" s="68" t="s">
        <v>67</v>
      </c>
      <c r="M18" s="70" t="s">
        <v>134</v>
      </c>
      <c r="N18" s="70">
        <v>1083043778</v>
      </c>
      <c r="O18" s="70">
        <v>621</v>
      </c>
      <c r="P18" s="78">
        <v>45359</v>
      </c>
      <c r="Q18" s="70">
        <v>11250000</v>
      </c>
      <c r="R18" s="78">
        <v>45369</v>
      </c>
      <c r="S18" s="70">
        <v>11250000</v>
      </c>
      <c r="T18" s="67" t="s">
        <v>66</v>
      </c>
      <c r="U18" s="70">
        <v>57290542</v>
      </c>
      <c r="V18" s="77" t="s">
        <v>110</v>
      </c>
      <c r="W18" s="78">
        <v>45369</v>
      </c>
      <c r="X18" s="78">
        <v>45369</v>
      </c>
      <c r="Y18" s="78" t="s">
        <v>74</v>
      </c>
      <c r="Z18" s="78">
        <v>45473</v>
      </c>
      <c r="AA18" s="71">
        <f t="shared" si="0"/>
        <v>104</v>
      </c>
      <c r="AB18" s="70">
        <v>0</v>
      </c>
      <c r="AC18" s="70">
        <v>0</v>
      </c>
      <c r="AD18" s="70">
        <v>0</v>
      </c>
      <c r="AE18" s="76" t="s">
        <v>74</v>
      </c>
      <c r="AF18" s="71">
        <f t="shared" si="1"/>
        <v>0</v>
      </c>
      <c r="AG18" s="70">
        <v>0</v>
      </c>
      <c r="AH18" s="70">
        <v>0</v>
      </c>
      <c r="AI18" s="76" t="s">
        <v>74</v>
      </c>
      <c r="AJ18" s="67">
        <v>0</v>
      </c>
      <c r="AK18" s="67"/>
      <c r="AL18" s="67"/>
      <c r="AM18" s="71">
        <f t="shared" si="2"/>
        <v>0</v>
      </c>
      <c r="AN18" s="71">
        <f>+K18+AC18-AH18</f>
        <v>11250000</v>
      </c>
      <c r="AO18" s="67" t="s">
        <v>66</v>
      </c>
      <c r="AP18" s="70">
        <v>11250000</v>
      </c>
      <c r="AQ18" s="67" t="s">
        <v>94</v>
      </c>
      <c r="AR18" s="70">
        <v>0</v>
      </c>
      <c r="AS18" s="80" t="s">
        <v>74</v>
      </c>
      <c r="AT18" s="81">
        <v>11250000</v>
      </c>
      <c r="AU18" s="82">
        <f t="shared" si="4"/>
        <v>0</v>
      </c>
      <c r="AV18" s="83">
        <f t="shared" si="3"/>
        <v>1</v>
      </c>
      <c r="AW18" s="80" t="s">
        <v>74</v>
      </c>
      <c r="AX18" s="67" t="s">
        <v>80</v>
      </c>
      <c r="AY18" s="70" t="s">
        <v>135</v>
      </c>
      <c r="AZ18" s="67" t="s">
        <v>66</v>
      </c>
      <c r="BA18" s="67" t="s">
        <v>66</v>
      </c>
    </row>
    <row r="19" spans="2:53" x14ac:dyDescent="0.25">
      <c r="B19" s="67">
        <v>2024</v>
      </c>
      <c r="C19" s="68">
        <v>891780111</v>
      </c>
      <c r="D19" s="69" t="s">
        <v>64</v>
      </c>
      <c r="E19" s="70" t="s">
        <v>136</v>
      </c>
      <c r="F19" s="71" t="s">
        <v>139</v>
      </c>
      <c r="G19" s="67">
        <v>0</v>
      </c>
      <c r="H19" s="67" t="s">
        <v>72</v>
      </c>
      <c r="I19" s="69" t="s">
        <v>65</v>
      </c>
      <c r="J19" s="74" t="s">
        <v>140</v>
      </c>
      <c r="K19" s="70">
        <v>18000000</v>
      </c>
      <c r="L19" s="68" t="s">
        <v>67</v>
      </c>
      <c r="M19" s="88" t="s">
        <v>86</v>
      </c>
      <c r="N19" s="73">
        <v>1083012685</v>
      </c>
      <c r="O19" s="70">
        <v>1483</v>
      </c>
      <c r="P19" s="78">
        <v>45471</v>
      </c>
      <c r="Q19" s="70">
        <v>20520000</v>
      </c>
      <c r="R19" s="78">
        <v>45481</v>
      </c>
      <c r="S19" s="70">
        <v>18000000</v>
      </c>
      <c r="T19" s="67" t="s">
        <v>66</v>
      </c>
      <c r="U19" s="70">
        <v>57290542</v>
      </c>
      <c r="V19" s="77" t="s">
        <v>110</v>
      </c>
      <c r="W19" s="78">
        <v>45481</v>
      </c>
      <c r="X19" s="78">
        <v>45481</v>
      </c>
      <c r="Y19" s="78" t="s">
        <v>74</v>
      </c>
      <c r="Z19" s="78">
        <v>45641</v>
      </c>
      <c r="AA19" s="71">
        <f t="shared" si="0"/>
        <v>160</v>
      </c>
      <c r="AB19" s="70">
        <v>0</v>
      </c>
      <c r="AC19" s="70">
        <v>0</v>
      </c>
      <c r="AD19" s="70">
        <v>0</v>
      </c>
      <c r="AE19" s="76" t="s">
        <v>74</v>
      </c>
      <c r="AF19" s="71">
        <f t="shared" si="1"/>
        <v>0</v>
      </c>
      <c r="AG19" s="70">
        <v>0</v>
      </c>
      <c r="AH19" s="70">
        <v>0</v>
      </c>
      <c r="AI19" s="76" t="s">
        <v>74</v>
      </c>
      <c r="AJ19" s="67">
        <v>0</v>
      </c>
      <c r="AK19" s="67"/>
      <c r="AL19" s="67"/>
      <c r="AM19" s="71">
        <f t="shared" si="2"/>
        <v>0</v>
      </c>
      <c r="AN19" s="71">
        <f>+K19+AC19-AH19</f>
        <v>18000000</v>
      </c>
      <c r="AO19" s="67" t="s">
        <v>66</v>
      </c>
      <c r="AP19" s="70">
        <v>18000000</v>
      </c>
      <c r="AQ19" s="67" t="s">
        <v>94</v>
      </c>
      <c r="AR19" s="70">
        <v>0</v>
      </c>
      <c r="AS19" s="80" t="s">
        <v>74</v>
      </c>
      <c r="AT19" s="81">
        <v>9000000</v>
      </c>
      <c r="AU19" s="82">
        <f t="shared" si="4"/>
        <v>9000000</v>
      </c>
      <c r="AV19" s="83">
        <f t="shared" si="3"/>
        <v>0.5</v>
      </c>
      <c r="AW19" s="80" t="s">
        <v>74</v>
      </c>
      <c r="AX19" s="67" t="s">
        <v>95</v>
      </c>
      <c r="AY19" s="89" t="s">
        <v>141</v>
      </c>
      <c r="AZ19" s="67" t="s">
        <v>66</v>
      </c>
      <c r="BA19" s="67" t="s">
        <v>66</v>
      </c>
    </row>
    <row r="20" spans="2:53" x14ac:dyDescent="0.25">
      <c r="B20" s="67">
        <v>2024</v>
      </c>
      <c r="C20" s="68">
        <v>891780111</v>
      </c>
      <c r="D20" s="69" t="s">
        <v>64</v>
      </c>
      <c r="E20" s="70" t="s">
        <v>137</v>
      </c>
      <c r="F20" s="71" t="s">
        <v>142</v>
      </c>
      <c r="G20" s="67">
        <v>0</v>
      </c>
      <c r="H20" s="67" t="s">
        <v>72</v>
      </c>
      <c r="I20" s="69" t="s">
        <v>65</v>
      </c>
      <c r="J20" s="74" t="s">
        <v>143</v>
      </c>
      <c r="K20" s="70">
        <v>10000000</v>
      </c>
      <c r="L20" s="68" t="s">
        <v>67</v>
      </c>
      <c r="M20" s="70" t="s">
        <v>144</v>
      </c>
      <c r="N20" s="70">
        <v>42102448</v>
      </c>
      <c r="O20" s="70">
        <v>1493</v>
      </c>
      <c r="P20" s="78">
        <v>45475</v>
      </c>
      <c r="Q20" s="70">
        <v>10000000</v>
      </c>
      <c r="R20" s="78">
        <v>45481</v>
      </c>
      <c r="S20" s="70">
        <v>10000000</v>
      </c>
      <c r="T20" s="67" t="s">
        <v>66</v>
      </c>
      <c r="U20" s="70">
        <v>57290542</v>
      </c>
      <c r="V20" s="77" t="s">
        <v>110</v>
      </c>
      <c r="W20" s="78">
        <v>45481</v>
      </c>
      <c r="X20" s="78">
        <v>45481</v>
      </c>
      <c r="Y20" s="78" t="s">
        <v>74</v>
      </c>
      <c r="Z20" s="78">
        <v>45596</v>
      </c>
      <c r="AA20" s="71">
        <f t="shared" si="0"/>
        <v>115</v>
      </c>
      <c r="AB20" s="70">
        <v>0</v>
      </c>
      <c r="AC20" s="70">
        <v>0</v>
      </c>
      <c r="AD20" s="70">
        <v>0</v>
      </c>
      <c r="AE20" s="76" t="s">
        <v>74</v>
      </c>
      <c r="AF20" s="71">
        <f t="shared" si="1"/>
        <v>0</v>
      </c>
      <c r="AG20" s="70">
        <v>0</v>
      </c>
      <c r="AH20" s="70">
        <v>0</v>
      </c>
      <c r="AI20" s="76" t="s">
        <v>74</v>
      </c>
      <c r="AJ20" s="67">
        <v>0</v>
      </c>
      <c r="AK20" s="67"/>
      <c r="AL20" s="67"/>
      <c r="AM20" s="71">
        <f t="shared" si="2"/>
        <v>0</v>
      </c>
      <c r="AN20" s="71">
        <f>+K20+AC20-AH20</f>
        <v>10000000</v>
      </c>
      <c r="AO20" s="67" t="s">
        <v>66</v>
      </c>
      <c r="AP20" s="70">
        <v>10000000</v>
      </c>
      <c r="AQ20" s="67" t="s">
        <v>94</v>
      </c>
      <c r="AR20" s="70">
        <v>0</v>
      </c>
      <c r="AS20" s="80" t="s">
        <v>74</v>
      </c>
      <c r="AT20" s="81">
        <v>5000000</v>
      </c>
      <c r="AU20" s="82">
        <f t="shared" si="4"/>
        <v>5000000</v>
      </c>
      <c r="AV20" s="83">
        <f t="shared" si="3"/>
        <v>0.5</v>
      </c>
      <c r="AW20" s="80" t="s">
        <v>74</v>
      </c>
      <c r="AX20" s="67" t="s">
        <v>95</v>
      </c>
      <c r="AY20" s="84" t="s">
        <v>145</v>
      </c>
      <c r="AZ20" s="67" t="s">
        <v>66</v>
      </c>
      <c r="BA20" s="67" t="s">
        <v>66</v>
      </c>
    </row>
    <row r="21" spans="2:53" x14ac:dyDescent="0.25">
      <c r="B21" s="67">
        <v>2024</v>
      </c>
      <c r="C21" s="68">
        <v>891780111</v>
      </c>
      <c r="D21" s="69" t="s">
        <v>64</v>
      </c>
      <c r="E21" s="70" t="s">
        <v>138</v>
      </c>
      <c r="F21" s="71" t="s">
        <v>146</v>
      </c>
      <c r="G21" s="67">
        <v>0</v>
      </c>
      <c r="H21" s="67" t="s">
        <v>72</v>
      </c>
      <c r="I21" s="69" t="s">
        <v>65</v>
      </c>
      <c r="J21" s="74" t="s">
        <v>147</v>
      </c>
      <c r="K21" s="70">
        <v>2520000</v>
      </c>
      <c r="L21" s="68" t="s">
        <v>67</v>
      </c>
      <c r="M21" s="70" t="s">
        <v>87</v>
      </c>
      <c r="N21" s="73">
        <v>1083018887</v>
      </c>
      <c r="O21" s="70">
        <v>1483</v>
      </c>
      <c r="P21" s="78">
        <v>45471</v>
      </c>
      <c r="Q21" s="70">
        <v>20520000</v>
      </c>
      <c r="R21" s="78">
        <v>45483</v>
      </c>
      <c r="S21" s="70">
        <v>2520000</v>
      </c>
      <c r="T21" s="67" t="s">
        <v>66</v>
      </c>
      <c r="U21" s="70">
        <v>57290542</v>
      </c>
      <c r="V21" s="77" t="s">
        <v>110</v>
      </c>
      <c r="W21" s="78">
        <v>45483</v>
      </c>
      <c r="X21" s="78">
        <v>45483</v>
      </c>
      <c r="Y21" s="78" t="s">
        <v>74</v>
      </c>
      <c r="Z21" s="78">
        <v>45492</v>
      </c>
      <c r="AA21" s="71">
        <f t="shared" si="0"/>
        <v>9</v>
      </c>
      <c r="AB21" s="70">
        <v>0</v>
      </c>
      <c r="AC21" s="70">
        <v>0</v>
      </c>
      <c r="AD21" s="70">
        <v>0</v>
      </c>
      <c r="AE21" s="76" t="s">
        <v>74</v>
      </c>
      <c r="AF21" s="71">
        <f t="shared" si="1"/>
        <v>0</v>
      </c>
      <c r="AG21" s="70">
        <v>0</v>
      </c>
      <c r="AH21" s="70">
        <v>0</v>
      </c>
      <c r="AI21" s="76" t="s">
        <v>74</v>
      </c>
      <c r="AJ21" s="67">
        <v>0</v>
      </c>
      <c r="AK21" s="67"/>
      <c r="AL21" s="67"/>
      <c r="AM21" s="71">
        <f t="shared" si="2"/>
        <v>0</v>
      </c>
      <c r="AN21" s="71">
        <f>+K21+AC21-AH21</f>
        <v>2520000</v>
      </c>
      <c r="AO21" s="67" t="s">
        <v>66</v>
      </c>
      <c r="AP21" s="70">
        <v>2520000</v>
      </c>
      <c r="AQ21" s="67" t="s">
        <v>94</v>
      </c>
      <c r="AR21" s="70">
        <v>0</v>
      </c>
      <c r="AS21" s="80" t="s">
        <v>74</v>
      </c>
      <c r="AT21" s="81">
        <v>2520000</v>
      </c>
      <c r="AU21" s="82">
        <f t="shared" si="4"/>
        <v>0</v>
      </c>
      <c r="AV21" s="83">
        <f t="shared" si="3"/>
        <v>1</v>
      </c>
      <c r="AW21" s="80" t="s">
        <v>74</v>
      </c>
      <c r="AX21" s="67" t="s">
        <v>80</v>
      </c>
      <c r="AY21" s="90" t="s">
        <v>148</v>
      </c>
      <c r="AZ21" s="67" t="s">
        <v>66</v>
      </c>
      <c r="BA21" s="67" t="s">
        <v>66</v>
      </c>
    </row>
    <row r="22" spans="2:53" x14ac:dyDescent="0.25">
      <c r="B22" s="67">
        <v>2024</v>
      </c>
      <c r="C22" s="68">
        <v>891780111</v>
      </c>
      <c r="D22" s="69" t="s">
        <v>64</v>
      </c>
      <c r="E22" s="70" t="s">
        <v>149</v>
      </c>
      <c r="F22" s="71" t="s">
        <v>150</v>
      </c>
      <c r="G22" s="67">
        <v>0</v>
      </c>
      <c r="H22" s="67" t="s">
        <v>72</v>
      </c>
      <c r="I22" s="69" t="s">
        <v>65</v>
      </c>
      <c r="J22" s="74" t="s">
        <v>151</v>
      </c>
      <c r="K22" s="70">
        <v>5250000</v>
      </c>
      <c r="L22" s="68" t="s">
        <v>67</v>
      </c>
      <c r="M22" s="70" t="s">
        <v>117</v>
      </c>
      <c r="N22" s="70">
        <v>1083038085</v>
      </c>
      <c r="O22" s="70">
        <v>1714</v>
      </c>
      <c r="P22" s="78">
        <v>45498</v>
      </c>
      <c r="Q22" s="70">
        <v>5250000</v>
      </c>
      <c r="R22" s="78">
        <v>45499</v>
      </c>
      <c r="S22" s="70">
        <v>5250000</v>
      </c>
      <c r="T22" s="67" t="s">
        <v>66</v>
      </c>
      <c r="U22" s="70">
        <v>57290542</v>
      </c>
      <c r="V22" s="77" t="s">
        <v>110</v>
      </c>
      <c r="W22" s="78">
        <v>45499</v>
      </c>
      <c r="X22" s="78">
        <v>45499</v>
      </c>
      <c r="Y22" s="78" t="s">
        <v>74</v>
      </c>
      <c r="Z22" s="78">
        <v>45535</v>
      </c>
      <c r="AA22" s="71">
        <f t="shared" si="0"/>
        <v>36</v>
      </c>
      <c r="AB22" s="70">
        <v>0</v>
      </c>
      <c r="AC22" s="70">
        <v>0</v>
      </c>
      <c r="AD22" s="70">
        <v>0</v>
      </c>
      <c r="AE22" s="76" t="s">
        <v>74</v>
      </c>
      <c r="AF22" s="71">
        <f t="shared" si="1"/>
        <v>0</v>
      </c>
      <c r="AG22" s="70">
        <v>0</v>
      </c>
      <c r="AH22" s="70">
        <v>0</v>
      </c>
      <c r="AI22" s="76" t="s">
        <v>74</v>
      </c>
      <c r="AJ22" s="67">
        <v>0</v>
      </c>
      <c r="AK22" s="67"/>
      <c r="AL22" s="67"/>
      <c r="AM22" s="71">
        <f t="shared" si="2"/>
        <v>0</v>
      </c>
      <c r="AN22" s="71">
        <f>+K22+AC22-AH22</f>
        <v>5250000</v>
      </c>
      <c r="AO22" s="67" t="s">
        <v>66</v>
      </c>
      <c r="AP22" s="70">
        <v>5250000</v>
      </c>
      <c r="AQ22" s="67" t="s">
        <v>94</v>
      </c>
      <c r="AR22" s="70">
        <v>0</v>
      </c>
      <c r="AS22" s="80" t="s">
        <v>74</v>
      </c>
      <c r="AT22" s="81">
        <v>5250000</v>
      </c>
      <c r="AU22" s="82">
        <f t="shared" si="4"/>
        <v>0</v>
      </c>
      <c r="AV22" s="83">
        <f t="shared" si="3"/>
        <v>1</v>
      </c>
      <c r="AW22" s="80" t="s">
        <v>74</v>
      </c>
      <c r="AX22" s="67" t="s">
        <v>80</v>
      </c>
      <c r="AY22" s="84" t="s">
        <v>152</v>
      </c>
      <c r="AZ22" s="67" t="s">
        <v>66</v>
      </c>
      <c r="BA22" s="67" t="s">
        <v>66</v>
      </c>
    </row>
    <row r="23" spans="2:53" x14ac:dyDescent="0.25">
      <c r="B23" s="67">
        <v>2024</v>
      </c>
      <c r="C23" s="68">
        <v>891780111</v>
      </c>
      <c r="D23" s="69" t="s">
        <v>64</v>
      </c>
      <c r="E23" s="70" t="s">
        <v>153</v>
      </c>
      <c r="F23" s="71" t="s">
        <v>157</v>
      </c>
      <c r="G23" s="67">
        <v>0</v>
      </c>
      <c r="H23" s="67" t="s">
        <v>72</v>
      </c>
      <c r="I23" s="69" t="s">
        <v>65</v>
      </c>
      <c r="J23" s="74" t="s">
        <v>161</v>
      </c>
      <c r="K23" s="70">
        <v>5250000</v>
      </c>
      <c r="L23" s="68" t="s">
        <v>67</v>
      </c>
      <c r="M23" s="70" t="s">
        <v>109</v>
      </c>
      <c r="N23" s="70">
        <v>1083029293</v>
      </c>
      <c r="O23" s="70">
        <v>1716</v>
      </c>
      <c r="P23" s="78">
        <v>45498</v>
      </c>
      <c r="Q23" s="70">
        <v>5250000</v>
      </c>
      <c r="R23" s="78">
        <v>45499</v>
      </c>
      <c r="S23" s="70">
        <v>5250000</v>
      </c>
      <c r="T23" s="67" t="s">
        <v>66</v>
      </c>
      <c r="U23" s="70">
        <v>57290542</v>
      </c>
      <c r="V23" s="77" t="s">
        <v>110</v>
      </c>
      <c r="W23" s="78">
        <v>45499</v>
      </c>
      <c r="X23" s="78">
        <v>45499</v>
      </c>
      <c r="Y23" s="78" t="s">
        <v>74</v>
      </c>
      <c r="Z23" s="78">
        <v>45535</v>
      </c>
      <c r="AA23" s="71">
        <f t="shared" si="0"/>
        <v>36</v>
      </c>
      <c r="AB23" s="70">
        <v>0</v>
      </c>
      <c r="AC23" s="70">
        <v>0</v>
      </c>
      <c r="AD23" s="70">
        <v>0</v>
      </c>
      <c r="AE23" s="76" t="s">
        <v>74</v>
      </c>
      <c r="AF23" s="71">
        <f t="shared" si="1"/>
        <v>0</v>
      </c>
      <c r="AG23" s="70">
        <v>0</v>
      </c>
      <c r="AH23" s="70">
        <v>0</v>
      </c>
      <c r="AI23" s="76" t="s">
        <v>74</v>
      </c>
      <c r="AJ23" s="67">
        <v>0</v>
      </c>
      <c r="AK23" s="67"/>
      <c r="AL23" s="67"/>
      <c r="AM23" s="71">
        <f t="shared" si="2"/>
        <v>0</v>
      </c>
      <c r="AN23" s="71">
        <f>+K23+AC23-AH23</f>
        <v>5250000</v>
      </c>
      <c r="AO23" s="67" t="s">
        <v>66</v>
      </c>
      <c r="AP23" s="70">
        <v>5250000</v>
      </c>
      <c r="AQ23" s="67" t="s">
        <v>94</v>
      </c>
      <c r="AR23" s="70">
        <v>0</v>
      </c>
      <c r="AS23" s="80" t="s">
        <v>74</v>
      </c>
      <c r="AT23" s="81">
        <v>5250000</v>
      </c>
      <c r="AU23" s="82">
        <f t="shared" si="4"/>
        <v>0</v>
      </c>
      <c r="AV23" s="83">
        <f t="shared" si="3"/>
        <v>1</v>
      </c>
      <c r="AW23" s="80" t="s">
        <v>74</v>
      </c>
      <c r="AX23" s="67" t="s">
        <v>80</v>
      </c>
      <c r="AY23" s="84" t="s">
        <v>165</v>
      </c>
      <c r="AZ23" s="67" t="s">
        <v>66</v>
      </c>
      <c r="BA23" s="67" t="s">
        <v>66</v>
      </c>
    </row>
    <row r="24" spans="2:53" x14ac:dyDescent="0.25">
      <c r="B24" s="67">
        <v>2024</v>
      </c>
      <c r="C24" s="68">
        <v>891780111</v>
      </c>
      <c r="D24" s="69" t="s">
        <v>64</v>
      </c>
      <c r="E24" s="70" t="s">
        <v>154</v>
      </c>
      <c r="F24" s="71" t="s">
        <v>158</v>
      </c>
      <c r="G24" s="67">
        <v>0</v>
      </c>
      <c r="H24" s="67" t="s">
        <v>72</v>
      </c>
      <c r="I24" s="69" t="s">
        <v>65</v>
      </c>
      <c r="J24" s="74" t="s">
        <v>162</v>
      </c>
      <c r="K24" s="70">
        <v>3750000</v>
      </c>
      <c r="L24" s="68" t="s">
        <v>67</v>
      </c>
      <c r="M24" s="70" t="s">
        <v>134</v>
      </c>
      <c r="N24" s="70">
        <v>1083043778</v>
      </c>
      <c r="O24" s="70">
        <v>1715</v>
      </c>
      <c r="P24" s="78">
        <v>45498</v>
      </c>
      <c r="Q24" s="70">
        <v>3750000</v>
      </c>
      <c r="R24" s="78">
        <v>45499</v>
      </c>
      <c r="S24" s="70">
        <v>3750000</v>
      </c>
      <c r="T24" s="67" t="s">
        <v>66</v>
      </c>
      <c r="U24" s="70">
        <v>57290542</v>
      </c>
      <c r="V24" s="77" t="s">
        <v>110</v>
      </c>
      <c r="W24" s="78">
        <v>45499</v>
      </c>
      <c r="X24" s="78">
        <v>45499</v>
      </c>
      <c r="Y24" s="78" t="s">
        <v>74</v>
      </c>
      <c r="Z24" s="78">
        <v>45535</v>
      </c>
      <c r="AA24" s="71">
        <f t="shared" si="0"/>
        <v>36</v>
      </c>
      <c r="AB24" s="70">
        <v>0</v>
      </c>
      <c r="AC24" s="70">
        <v>0</v>
      </c>
      <c r="AD24" s="70">
        <v>0</v>
      </c>
      <c r="AE24" s="76" t="s">
        <v>74</v>
      </c>
      <c r="AF24" s="71">
        <f t="shared" si="1"/>
        <v>0</v>
      </c>
      <c r="AG24" s="70">
        <v>0</v>
      </c>
      <c r="AH24" s="70">
        <v>0</v>
      </c>
      <c r="AI24" s="76" t="s">
        <v>74</v>
      </c>
      <c r="AJ24" s="67">
        <v>0</v>
      </c>
      <c r="AK24" s="67"/>
      <c r="AL24" s="67"/>
      <c r="AM24" s="71">
        <f t="shared" si="2"/>
        <v>0</v>
      </c>
      <c r="AN24" s="71">
        <f>+K24+AC24-AH24</f>
        <v>3750000</v>
      </c>
      <c r="AO24" s="67" t="s">
        <v>66</v>
      </c>
      <c r="AP24" s="70">
        <v>3750000</v>
      </c>
      <c r="AQ24" s="67" t="s">
        <v>94</v>
      </c>
      <c r="AR24" s="70">
        <v>0</v>
      </c>
      <c r="AS24" s="80" t="s">
        <v>74</v>
      </c>
      <c r="AT24" s="81">
        <v>3750000</v>
      </c>
      <c r="AU24" s="82">
        <f t="shared" si="4"/>
        <v>0</v>
      </c>
      <c r="AV24" s="83">
        <f t="shared" si="3"/>
        <v>1</v>
      </c>
      <c r="AW24" s="80" t="s">
        <v>74</v>
      </c>
      <c r="AX24" s="67" t="s">
        <v>80</v>
      </c>
      <c r="AY24" s="84" t="s">
        <v>166</v>
      </c>
      <c r="AZ24" s="67" t="s">
        <v>66</v>
      </c>
      <c r="BA24" s="67" t="s">
        <v>66</v>
      </c>
    </row>
    <row r="25" spans="2:53" x14ac:dyDescent="0.25">
      <c r="B25" s="67">
        <v>2024</v>
      </c>
      <c r="C25" s="68">
        <v>891780111</v>
      </c>
      <c r="D25" s="69" t="s">
        <v>64</v>
      </c>
      <c r="E25" s="70" t="s">
        <v>155</v>
      </c>
      <c r="F25" s="71" t="s">
        <v>159</v>
      </c>
      <c r="G25" s="67">
        <v>0</v>
      </c>
      <c r="H25" s="67" t="s">
        <v>72</v>
      </c>
      <c r="I25" s="69" t="s">
        <v>65</v>
      </c>
      <c r="J25" s="74" t="s">
        <v>163</v>
      </c>
      <c r="K25" s="70">
        <v>7500000</v>
      </c>
      <c r="L25" s="68" t="s">
        <v>67</v>
      </c>
      <c r="M25" s="70" t="s">
        <v>87</v>
      </c>
      <c r="N25" s="73">
        <v>1083018887</v>
      </c>
      <c r="O25" s="70">
        <v>1717</v>
      </c>
      <c r="P25" s="78">
        <v>45498</v>
      </c>
      <c r="Q25" s="70">
        <v>7500000</v>
      </c>
      <c r="R25" s="78">
        <v>45499</v>
      </c>
      <c r="S25" s="70">
        <v>7500000</v>
      </c>
      <c r="T25" s="67" t="s">
        <v>66</v>
      </c>
      <c r="U25" s="70">
        <v>57290542</v>
      </c>
      <c r="V25" s="77" t="s">
        <v>110</v>
      </c>
      <c r="W25" s="78">
        <v>45499</v>
      </c>
      <c r="X25" s="78">
        <v>45499</v>
      </c>
      <c r="Y25" s="78" t="s">
        <v>74</v>
      </c>
      <c r="Z25" s="78">
        <v>45535</v>
      </c>
      <c r="AA25" s="71">
        <f t="shared" si="0"/>
        <v>36</v>
      </c>
      <c r="AB25" s="70">
        <v>0</v>
      </c>
      <c r="AC25" s="70">
        <v>0</v>
      </c>
      <c r="AD25" s="70">
        <v>0</v>
      </c>
      <c r="AE25" s="76" t="s">
        <v>74</v>
      </c>
      <c r="AF25" s="71">
        <f t="shared" si="1"/>
        <v>0</v>
      </c>
      <c r="AG25" s="70">
        <v>0</v>
      </c>
      <c r="AH25" s="70">
        <v>0</v>
      </c>
      <c r="AI25" s="76" t="s">
        <v>74</v>
      </c>
      <c r="AJ25" s="67">
        <v>0</v>
      </c>
      <c r="AK25" s="67"/>
      <c r="AL25" s="67"/>
      <c r="AM25" s="71">
        <f t="shared" si="2"/>
        <v>0</v>
      </c>
      <c r="AN25" s="71">
        <f>+K25+AC25-AH25</f>
        <v>7500000</v>
      </c>
      <c r="AO25" s="67" t="s">
        <v>66</v>
      </c>
      <c r="AP25" s="70">
        <v>7500000</v>
      </c>
      <c r="AQ25" s="67" t="s">
        <v>94</v>
      </c>
      <c r="AR25" s="70">
        <v>0</v>
      </c>
      <c r="AS25" s="80" t="s">
        <v>74</v>
      </c>
      <c r="AT25" s="81">
        <v>7500000</v>
      </c>
      <c r="AU25" s="82">
        <f t="shared" si="4"/>
        <v>0</v>
      </c>
      <c r="AV25" s="83">
        <f t="shared" si="3"/>
        <v>1</v>
      </c>
      <c r="AW25" s="80" t="s">
        <v>74</v>
      </c>
      <c r="AX25" s="67" t="s">
        <v>80</v>
      </c>
      <c r="AY25" s="84" t="s">
        <v>167</v>
      </c>
      <c r="AZ25" s="67" t="s">
        <v>66</v>
      </c>
      <c r="BA25" s="67" t="s">
        <v>66</v>
      </c>
    </row>
    <row r="26" spans="2:53" x14ac:dyDescent="0.25">
      <c r="B26" s="67">
        <v>2024</v>
      </c>
      <c r="C26" s="68">
        <v>891780111</v>
      </c>
      <c r="D26" s="69" t="s">
        <v>64</v>
      </c>
      <c r="E26" s="70" t="s">
        <v>156</v>
      </c>
      <c r="F26" s="71" t="s">
        <v>160</v>
      </c>
      <c r="G26" s="67">
        <v>0</v>
      </c>
      <c r="H26" s="67" t="s">
        <v>72</v>
      </c>
      <c r="I26" s="69" t="s">
        <v>65</v>
      </c>
      <c r="J26" s="74" t="s">
        <v>164</v>
      </c>
      <c r="K26" s="70">
        <v>3500000</v>
      </c>
      <c r="L26" s="68" t="s">
        <v>67</v>
      </c>
      <c r="M26" s="70" t="s">
        <v>89</v>
      </c>
      <c r="N26" s="73">
        <v>1082890218</v>
      </c>
      <c r="O26" s="70">
        <v>1713</v>
      </c>
      <c r="P26" s="78">
        <v>45498</v>
      </c>
      <c r="Q26" s="70">
        <v>3750000</v>
      </c>
      <c r="R26" s="78">
        <v>45504</v>
      </c>
      <c r="S26" s="70">
        <v>3500000</v>
      </c>
      <c r="T26" s="67" t="s">
        <v>66</v>
      </c>
      <c r="U26" s="70">
        <v>57290542</v>
      </c>
      <c r="V26" s="77" t="s">
        <v>110</v>
      </c>
      <c r="W26" s="78">
        <v>45504</v>
      </c>
      <c r="X26" s="78">
        <v>45505</v>
      </c>
      <c r="Y26" s="78" t="s">
        <v>74</v>
      </c>
      <c r="Z26" s="78">
        <v>45535</v>
      </c>
      <c r="AA26" s="71">
        <f t="shared" si="0"/>
        <v>30</v>
      </c>
      <c r="AB26" s="70">
        <v>0</v>
      </c>
      <c r="AC26" s="70">
        <v>0</v>
      </c>
      <c r="AD26" s="70">
        <v>0</v>
      </c>
      <c r="AE26" s="76" t="s">
        <v>74</v>
      </c>
      <c r="AF26" s="71">
        <f t="shared" si="1"/>
        <v>0</v>
      </c>
      <c r="AG26" s="70">
        <v>0</v>
      </c>
      <c r="AH26" s="70">
        <v>0</v>
      </c>
      <c r="AI26" s="76" t="s">
        <v>74</v>
      </c>
      <c r="AJ26" s="67">
        <v>0</v>
      </c>
      <c r="AK26" s="67"/>
      <c r="AL26" s="67"/>
      <c r="AM26" s="71">
        <f t="shared" si="2"/>
        <v>0</v>
      </c>
      <c r="AN26" s="71">
        <f>+K26+AC26-AH26</f>
        <v>3500000</v>
      </c>
      <c r="AO26" s="67" t="s">
        <v>66</v>
      </c>
      <c r="AP26" s="70">
        <v>3500000</v>
      </c>
      <c r="AQ26" s="67" t="s">
        <v>94</v>
      </c>
      <c r="AR26" s="70">
        <v>0</v>
      </c>
      <c r="AS26" s="80" t="s">
        <v>74</v>
      </c>
      <c r="AT26" s="81">
        <v>3500000</v>
      </c>
      <c r="AU26" s="82">
        <f t="shared" si="4"/>
        <v>0</v>
      </c>
      <c r="AV26" s="83">
        <f t="shared" si="3"/>
        <v>1</v>
      </c>
      <c r="AW26" s="80" t="s">
        <v>74</v>
      </c>
      <c r="AX26" s="67" t="s">
        <v>80</v>
      </c>
      <c r="AY26" s="84" t="s">
        <v>168</v>
      </c>
      <c r="AZ26" s="67" t="s">
        <v>66</v>
      </c>
      <c r="BA26" s="67" t="s">
        <v>66</v>
      </c>
    </row>
    <row r="27" spans="2:53" x14ac:dyDescent="0.25">
      <c r="B27" s="67">
        <v>2024</v>
      </c>
      <c r="C27" s="68">
        <v>891780111</v>
      </c>
      <c r="D27" s="69" t="s">
        <v>64</v>
      </c>
      <c r="E27" s="70" t="s">
        <v>178</v>
      </c>
      <c r="F27" s="91" t="s">
        <v>179</v>
      </c>
      <c r="G27" s="67">
        <v>0</v>
      </c>
      <c r="H27" s="67" t="s">
        <v>72</v>
      </c>
      <c r="I27" s="69" t="s">
        <v>65</v>
      </c>
      <c r="J27" s="74" t="s">
        <v>180</v>
      </c>
      <c r="K27" s="70">
        <v>5250000</v>
      </c>
      <c r="L27" s="68" t="s">
        <v>67</v>
      </c>
      <c r="M27" s="70" t="s">
        <v>88</v>
      </c>
      <c r="N27" s="73">
        <v>1083022534</v>
      </c>
      <c r="O27" s="70">
        <v>1735</v>
      </c>
      <c r="P27" s="78">
        <v>45504</v>
      </c>
      <c r="Q27" s="70">
        <v>5250000</v>
      </c>
      <c r="R27" s="78">
        <v>45506</v>
      </c>
      <c r="S27" s="70">
        <v>5250000</v>
      </c>
      <c r="T27" s="67" t="s">
        <v>66</v>
      </c>
      <c r="U27" s="70">
        <v>57290542</v>
      </c>
      <c r="V27" s="77" t="s">
        <v>110</v>
      </c>
      <c r="W27" s="78">
        <v>45506</v>
      </c>
      <c r="X27" s="78">
        <v>45506</v>
      </c>
      <c r="Y27" s="78" t="s">
        <v>74</v>
      </c>
      <c r="Z27" s="78">
        <v>45550</v>
      </c>
      <c r="AA27" s="71">
        <f t="shared" si="0"/>
        <v>44</v>
      </c>
      <c r="AB27" s="70">
        <v>0</v>
      </c>
      <c r="AC27" s="70">
        <v>0</v>
      </c>
      <c r="AD27" s="70">
        <v>0</v>
      </c>
      <c r="AE27" s="76" t="s">
        <v>74</v>
      </c>
      <c r="AF27" s="71">
        <f t="shared" si="1"/>
        <v>0</v>
      </c>
      <c r="AG27" s="70">
        <v>0</v>
      </c>
      <c r="AH27" s="70">
        <v>0</v>
      </c>
      <c r="AI27" s="76" t="s">
        <v>74</v>
      </c>
      <c r="AJ27" s="67">
        <v>0</v>
      </c>
      <c r="AK27" s="67"/>
      <c r="AL27" s="67"/>
      <c r="AM27" s="71">
        <f t="shared" si="2"/>
        <v>0</v>
      </c>
      <c r="AN27" s="71">
        <f>+K27+AC27-AH27</f>
        <v>5250000</v>
      </c>
      <c r="AO27" s="67" t="s">
        <v>66</v>
      </c>
      <c r="AP27" s="70">
        <v>5250000</v>
      </c>
      <c r="AQ27" s="67" t="s">
        <v>94</v>
      </c>
      <c r="AR27" s="70">
        <v>0</v>
      </c>
      <c r="AS27" s="80" t="s">
        <v>74</v>
      </c>
      <c r="AT27" s="81">
        <v>5250000</v>
      </c>
      <c r="AU27" s="82">
        <f t="shared" si="4"/>
        <v>0</v>
      </c>
      <c r="AV27" s="83">
        <f t="shared" si="3"/>
        <v>1</v>
      </c>
      <c r="AW27" s="80" t="s">
        <v>74</v>
      </c>
      <c r="AX27" s="67" t="s">
        <v>80</v>
      </c>
      <c r="AY27" s="70" t="s">
        <v>181</v>
      </c>
      <c r="AZ27" s="67" t="s">
        <v>66</v>
      </c>
      <c r="BA27" s="67" t="s">
        <v>66</v>
      </c>
    </row>
    <row r="28" spans="2:53" x14ac:dyDescent="0.25">
      <c r="B28" s="67">
        <v>2024</v>
      </c>
      <c r="C28" s="68">
        <v>891780111</v>
      </c>
      <c r="D28" s="69" t="s">
        <v>64</v>
      </c>
      <c r="E28" s="70" t="s">
        <v>182</v>
      </c>
      <c r="F28" s="91" t="s">
        <v>183</v>
      </c>
      <c r="G28" s="67">
        <v>0</v>
      </c>
      <c r="H28" s="67" t="s">
        <v>72</v>
      </c>
      <c r="I28" s="69" t="s">
        <v>65</v>
      </c>
      <c r="J28" s="92" t="s">
        <v>184</v>
      </c>
      <c r="K28" s="93">
        <v>6600000</v>
      </c>
      <c r="L28" s="68" t="s">
        <v>67</v>
      </c>
      <c r="M28" s="70" t="s">
        <v>125</v>
      </c>
      <c r="N28" s="70">
        <v>1083029253</v>
      </c>
      <c r="O28" s="93">
        <v>1736</v>
      </c>
      <c r="P28" s="78">
        <v>45504</v>
      </c>
      <c r="Q28" s="93">
        <v>6600000</v>
      </c>
      <c r="R28" s="78">
        <v>45516</v>
      </c>
      <c r="S28" s="93">
        <v>6600000</v>
      </c>
      <c r="T28" s="67" t="s">
        <v>66</v>
      </c>
      <c r="U28" s="70">
        <v>57290542</v>
      </c>
      <c r="V28" s="77" t="s">
        <v>110</v>
      </c>
      <c r="W28" s="78">
        <v>45516</v>
      </c>
      <c r="X28" s="78">
        <v>45516</v>
      </c>
      <c r="Y28" s="78" t="s">
        <v>74</v>
      </c>
      <c r="Z28" s="78">
        <v>45596</v>
      </c>
      <c r="AA28" s="94">
        <f t="shared" si="0"/>
        <v>80</v>
      </c>
      <c r="AB28" s="70">
        <v>0</v>
      </c>
      <c r="AC28" s="70">
        <v>0</v>
      </c>
      <c r="AD28" s="70">
        <v>0</v>
      </c>
      <c r="AE28" s="76" t="s">
        <v>74</v>
      </c>
      <c r="AF28" s="94">
        <f t="shared" si="1"/>
        <v>0</v>
      </c>
      <c r="AG28" s="70">
        <v>0</v>
      </c>
      <c r="AH28" s="70">
        <v>0</v>
      </c>
      <c r="AI28" s="76" t="s">
        <v>74</v>
      </c>
      <c r="AJ28" s="67">
        <v>0</v>
      </c>
      <c r="AK28" s="67"/>
      <c r="AL28" s="67"/>
      <c r="AM28" s="71">
        <f t="shared" si="2"/>
        <v>0</v>
      </c>
      <c r="AN28" s="71">
        <f>+K28+AC28-AH28</f>
        <v>6600000</v>
      </c>
      <c r="AO28" s="67" t="s">
        <v>66</v>
      </c>
      <c r="AP28" s="70">
        <v>6600000</v>
      </c>
      <c r="AQ28" s="67" t="s">
        <v>94</v>
      </c>
      <c r="AR28" s="70">
        <v>0</v>
      </c>
      <c r="AS28" s="80" t="s">
        <v>74</v>
      </c>
      <c r="AT28" s="81">
        <v>4400000</v>
      </c>
      <c r="AU28" s="82">
        <f t="shared" si="4"/>
        <v>2200000</v>
      </c>
      <c r="AV28" s="83">
        <f t="shared" si="3"/>
        <v>0.66666666666666663</v>
      </c>
      <c r="AW28" s="80" t="s">
        <v>74</v>
      </c>
      <c r="AX28" s="67" t="s">
        <v>95</v>
      </c>
      <c r="AY28" s="70" t="s">
        <v>185</v>
      </c>
      <c r="AZ28" s="67" t="s">
        <v>66</v>
      </c>
      <c r="BA28" s="67" t="s">
        <v>66</v>
      </c>
    </row>
    <row r="29" spans="2:53" ht="15" customHeight="1" x14ac:dyDescent="0.25">
      <c r="B29" s="67">
        <v>2024</v>
      </c>
      <c r="C29" s="68">
        <v>891780111</v>
      </c>
      <c r="D29" s="69" t="s">
        <v>64</v>
      </c>
      <c r="E29" s="70" t="s">
        <v>186</v>
      </c>
      <c r="F29" s="91" t="s">
        <v>187</v>
      </c>
      <c r="G29" s="67">
        <v>0</v>
      </c>
      <c r="H29" s="67" t="s">
        <v>72</v>
      </c>
      <c r="I29" s="69" t="s">
        <v>65</v>
      </c>
      <c r="J29" s="95" t="s">
        <v>196</v>
      </c>
      <c r="K29" s="93">
        <v>3500000</v>
      </c>
      <c r="L29" s="68" t="s">
        <v>67</v>
      </c>
      <c r="M29" s="70" t="s">
        <v>122</v>
      </c>
      <c r="N29" s="70">
        <v>1082992747</v>
      </c>
      <c r="O29" s="93">
        <v>1712</v>
      </c>
      <c r="P29" s="78">
        <v>45498</v>
      </c>
      <c r="Q29" s="93">
        <v>3750000</v>
      </c>
      <c r="R29" s="78">
        <v>45516</v>
      </c>
      <c r="S29" s="93">
        <v>3500000</v>
      </c>
      <c r="T29" s="67" t="s">
        <v>66</v>
      </c>
      <c r="U29" s="70">
        <v>57290542</v>
      </c>
      <c r="V29" s="77" t="s">
        <v>110</v>
      </c>
      <c r="W29" s="78">
        <v>45516</v>
      </c>
      <c r="X29" s="78">
        <v>45516</v>
      </c>
      <c r="Y29" s="78" t="s">
        <v>74</v>
      </c>
      <c r="Z29" s="78">
        <v>45535</v>
      </c>
      <c r="AA29" s="94">
        <f t="shared" si="0"/>
        <v>19</v>
      </c>
      <c r="AB29" s="70">
        <v>0</v>
      </c>
      <c r="AC29" s="70">
        <v>0</v>
      </c>
      <c r="AD29" s="70">
        <v>0</v>
      </c>
      <c r="AE29" s="76" t="s">
        <v>74</v>
      </c>
      <c r="AF29" s="94">
        <f t="shared" si="1"/>
        <v>0</v>
      </c>
      <c r="AG29" s="93">
        <v>1</v>
      </c>
      <c r="AH29" s="93">
        <v>1000000</v>
      </c>
      <c r="AI29" s="76">
        <v>45527</v>
      </c>
      <c r="AJ29" s="96">
        <v>0</v>
      </c>
      <c r="AK29" s="67"/>
      <c r="AL29" s="67"/>
      <c r="AM29" s="71">
        <f t="shared" si="2"/>
        <v>0</v>
      </c>
      <c r="AN29" s="71">
        <f>+K29+AC29-AH29</f>
        <v>2500000</v>
      </c>
      <c r="AO29" s="67" t="s">
        <v>66</v>
      </c>
      <c r="AP29" s="70">
        <v>3500000</v>
      </c>
      <c r="AQ29" s="67" t="s">
        <v>94</v>
      </c>
      <c r="AR29" s="70">
        <v>0</v>
      </c>
      <c r="AS29" s="80" t="s">
        <v>74</v>
      </c>
      <c r="AT29" s="81">
        <v>2500000</v>
      </c>
      <c r="AU29" s="82">
        <f t="shared" si="4"/>
        <v>0</v>
      </c>
      <c r="AV29" s="83">
        <f t="shared" si="3"/>
        <v>1</v>
      </c>
      <c r="AW29" s="80" t="s">
        <v>74</v>
      </c>
      <c r="AX29" s="67" t="s">
        <v>80</v>
      </c>
      <c r="AY29" s="84" t="s">
        <v>188</v>
      </c>
      <c r="AZ29" s="67" t="s">
        <v>66</v>
      </c>
      <c r="BA29" s="67" t="s">
        <v>66</v>
      </c>
    </row>
    <row r="30" spans="2:53" ht="16.5" customHeight="1" x14ac:dyDescent="0.25">
      <c r="B30" s="67">
        <v>2024</v>
      </c>
      <c r="C30" s="68">
        <v>891780111</v>
      </c>
      <c r="D30" s="69" t="s">
        <v>64</v>
      </c>
      <c r="E30" s="70" t="s">
        <v>189</v>
      </c>
      <c r="F30" s="91" t="s">
        <v>191</v>
      </c>
      <c r="G30" s="67">
        <v>0</v>
      </c>
      <c r="H30" s="67" t="s">
        <v>72</v>
      </c>
      <c r="I30" s="69" t="s">
        <v>65</v>
      </c>
      <c r="J30" s="95" t="s">
        <v>196</v>
      </c>
      <c r="K30" s="93">
        <v>11250000</v>
      </c>
      <c r="L30" s="68" t="s">
        <v>67</v>
      </c>
      <c r="M30" s="93" t="s">
        <v>190</v>
      </c>
      <c r="N30" s="93">
        <v>1235539103</v>
      </c>
      <c r="O30" s="96" t="s">
        <v>192</v>
      </c>
      <c r="P30" s="78" t="s">
        <v>193</v>
      </c>
      <c r="Q30" s="96" t="s">
        <v>194</v>
      </c>
      <c r="R30" s="78">
        <v>45541</v>
      </c>
      <c r="S30" s="97">
        <v>11250000</v>
      </c>
      <c r="T30" s="67" t="s">
        <v>66</v>
      </c>
      <c r="U30" s="70">
        <v>57290542</v>
      </c>
      <c r="V30" s="77" t="s">
        <v>110</v>
      </c>
      <c r="W30" s="78">
        <v>45541</v>
      </c>
      <c r="X30" s="78">
        <v>45541</v>
      </c>
      <c r="Y30" s="78" t="s">
        <v>74</v>
      </c>
      <c r="Z30" s="78">
        <v>45641</v>
      </c>
      <c r="AA30" s="94">
        <f t="shared" si="0"/>
        <v>100</v>
      </c>
      <c r="AB30" s="93">
        <v>0</v>
      </c>
      <c r="AC30" s="93">
        <v>0</v>
      </c>
      <c r="AD30" s="93">
        <v>0</v>
      </c>
      <c r="AE30" s="76" t="s">
        <v>74</v>
      </c>
      <c r="AF30" s="94">
        <f t="shared" si="1"/>
        <v>0</v>
      </c>
      <c r="AG30" s="93">
        <v>0</v>
      </c>
      <c r="AH30" s="93">
        <v>0</v>
      </c>
      <c r="AI30" s="76" t="s">
        <v>74</v>
      </c>
      <c r="AJ30" s="96">
        <v>0</v>
      </c>
      <c r="AK30" s="67"/>
      <c r="AL30" s="67"/>
      <c r="AM30" s="71">
        <f t="shared" si="2"/>
        <v>0</v>
      </c>
      <c r="AN30" s="71">
        <f>+K30+AC30-AH30</f>
        <v>11250000</v>
      </c>
      <c r="AO30" s="67" t="s">
        <v>66</v>
      </c>
      <c r="AP30" s="70">
        <v>11250000</v>
      </c>
      <c r="AQ30" s="67" t="s">
        <v>94</v>
      </c>
      <c r="AR30" s="70">
        <v>0</v>
      </c>
      <c r="AS30" s="80" t="s">
        <v>74</v>
      </c>
      <c r="AT30" s="81">
        <v>2812500</v>
      </c>
      <c r="AU30" s="82">
        <f t="shared" si="4"/>
        <v>8437500</v>
      </c>
      <c r="AV30" s="83">
        <f t="shared" si="3"/>
        <v>0.25</v>
      </c>
      <c r="AW30" s="80" t="s">
        <v>74</v>
      </c>
      <c r="AX30" s="67" t="s">
        <v>95</v>
      </c>
      <c r="AY30" s="84" t="s">
        <v>195</v>
      </c>
      <c r="AZ30" s="67" t="s">
        <v>66</v>
      </c>
      <c r="BA30" s="67" t="s">
        <v>66</v>
      </c>
    </row>
    <row r="31" spans="2:53" ht="15" customHeight="1" x14ac:dyDescent="0.25">
      <c r="B31" s="67">
        <v>2024</v>
      </c>
      <c r="C31" s="68">
        <v>891780111</v>
      </c>
      <c r="D31" s="69" t="s">
        <v>64</v>
      </c>
      <c r="E31" s="70" t="s">
        <v>197</v>
      </c>
      <c r="F31" s="91" t="s">
        <v>211</v>
      </c>
      <c r="G31" s="67">
        <v>0</v>
      </c>
      <c r="H31" s="67" t="s">
        <v>72</v>
      </c>
      <c r="I31" s="69" t="s">
        <v>65</v>
      </c>
      <c r="J31" s="92" t="s">
        <v>203</v>
      </c>
      <c r="K31" s="93">
        <v>20000000</v>
      </c>
      <c r="L31" s="68" t="s">
        <v>67</v>
      </c>
      <c r="M31" s="70" t="s">
        <v>87</v>
      </c>
      <c r="N31" s="73">
        <v>1083018887</v>
      </c>
      <c r="O31" s="93">
        <v>2063</v>
      </c>
      <c r="P31" s="98">
        <v>45540</v>
      </c>
      <c r="Q31" s="97">
        <v>20000000</v>
      </c>
      <c r="R31" s="78">
        <v>45547</v>
      </c>
      <c r="S31" s="97">
        <v>20000000</v>
      </c>
      <c r="T31" s="67" t="s">
        <v>66</v>
      </c>
      <c r="U31" s="70">
        <v>57290542</v>
      </c>
      <c r="V31" s="77" t="s">
        <v>110</v>
      </c>
      <c r="W31" s="78">
        <v>45547</v>
      </c>
      <c r="X31" s="78">
        <v>45547</v>
      </c>
      <c r="Y31" s="78" t="s">
        <v>74</v>
      </c>
      <c r="Z31" s="78">
        <v>45641</v>
      </c>
      <c r="AA31" s="94">
        <f t="shared" si="0"/>
        <v>94</v>
      </c>
      <c r="AB31" s="93">
        <v>0</v>
      </c>
      <c r="AC31" s="93">
        <v>0</v>
      </c>
      <c r="AD31" s="93">
        <v>0</v>
      </c>
      <c r="AE31" s="76" t="s">
        <v>74</v>
      </c>
      <c r="AF31" s="94">
        <f t="shared" si="1"/>
        <v>0</v>
      </c>
      <c r="AG31" s="97">
        <v>0</v>
      </c>
      <c r="AH31" s="97">
        <v>0</v>
      </c>
      <c r="AI31" s="76" t="s">
        <v>74</v>
      </c>
      <c r="AJ31" s="96">
        <v>0</v>
      </c>
      <c r="AK31" s="67"/>
      <c r="AL31" s="67"/>
      <c r="AM31" s="71">
        <f t="shared" si="2"/>
        <v>0</v>
      </c>
      <c r="AN31" s="71">
        <f>+K31+AC31-AH31</f>
        <v>20000000</v>
      </c>
      <c r="AO31" s="67" t="s">
        <v>66</v>
      </c>
      <c r="AP31" s="70">
        <v>20000000</v>
      </c>
      <c r="AQ31" s="67" t="s">
        <v>94</v>
      </c>
      <c r="AR31" s="70">
        <v>0</v>
      </c>
      <c r="AS31" s="80" t="s">
        <v>74</v>
      </c>
      <c r="AT31" s="81">
        <v>5000000</v>
      </c>
      <c r="AU31" s="82">
        <f t="shared" si="4"/>
        <v>15000000</v>
      </c>
      <c r="AV31" s="83">
        <f t="shared" si="3"/>
        <v>0.25</v>
      </c>
      <c r="AW31" s="80" t="s">
        <v>74</v>
      </c>
      <c r="AX31" s="67" t="s">
        <v>95</v>
      </c>
      <c r="AY31" s="70" t="s">
        <v>204</v>
      </c>
      <c r="AZ31" s="67" t="s">
        <v>66</v>
      </c>
      <c r="BA31" s="67" t="s">
        <v>66</v>
      </c>
    </row>
    <row r="32" spans="2:53" x14ac:dyDescent="0.25">
      <c r="B32" s="67">
        <v>2024</v>
      </c>
      <c r="C32" s="68">
        <v>891780111</v>
      </c>
      <c r="D32" s="69" t="s">
        <v>64</v>
      </c>
      <c r="E32" s="70" t="s">
        <v>198</v>
      </c>
      <c r="F32" s="91" t="s">
        <v>210</v>
      </c>
      <c r="G32" s="67">
        <v>0</v>
      </c>
      <c r="H32" s="67" t="s">
        <v>72</v>
      </c>
      <c r="I32" s="69" t="s">
        <v>65</v>
      </c>
      <c r="J32" s="95" t="s">
        <v>220</v>
      </c>
      <c r="K32" s="93">
        <v>14000000</v>
      </c>
      <c r="L32" s="68" t="s">
        <v>67</v>
      </c>
      <c r="M32" s="93" t="s">
        <v>109</v>
      </c>
      <c r="N32" s="70">
        <v>1083029293</v>
      </c>
      <c r="O32" s="93">
        <v>2079</v>
      </c>
      <c r="P32" s="98">
        <v>45541</v>
      </c>
      <c r="Q32" s="97">
        <v>14000000</v>
      </c>
      <c r="R32" s="78">
        <v>45547</v>
      </c>
      <c r="S32" s="97">
        <v>14000000</v>
      </c>
      <c r="T32" s="67" t="s">
        <v>66</v>
      </c>
      <c r="U32" s="70">
        <v>57290542</v>
      </c>
      <c r="V32" s="77" t="s">
        <v>110</v>
      </c>
      <c r="W32" s="78">
        <v>45547</v>
      </c>
      <c r="X32" s="78">
        <v>45547</v>
      </c>
      <c r="Y32" s="78" t="s">
        <v>74</v>
      </c>
      <c r="Z32" s="78">
        <v>45641</v>
      </c>
      <c r="AA32" s="94">
        <f t="shared" si="0"/>
        <v>94</v>
      </c>
      <c r="AB32" s="93">
        <v>0</v>
      </c>
      <c r="AC32" s="93">
        <v>0</v>
      </c>
      <c r="AD32" s="93">
        <v>0</v>
      </c>
      <c r="AE32" s="76" t="s">
        <v>74</v>
      </c>
      <c r="AF32" s="94">
        <f t="shared" si="1"/>
        <v>0</v>
      </c>
      <c r="AG32" s="97">
        <v>0</v>
      </c>
      <c r="AH32" s="97">
        <v>0</v>
      </c>
      <c r="AI32" s="76" t="s">
        <v>74</v>
      </c>
      <c r="AJ32" s="96">
        <v>0</v>
      </c>
      <c r="AK32" s="99"/>
      <c r="AL32" s="99"/>
      <c r="AM32" s="94">
        <f t="shared" si="2"/>
        <v>0</v>
      </c>
      <c r="AN32" s="94">
        <f>+K32+AC32-AH32</f>
        <v>14000000</v>
      </c>
      <c r="AO32" s="67" t="s">
        <v>66</v>
      </c>
      <c r="AP32" s="94">
        <v>14000000</v>
      </c>
      <c r="AQ32" s="67" t="s">
        <v>94</v>
      </c>
      <c r="AR32" s="70">
        <v>0</v>
      </c>
      <c r="AS32" s="80" t="s">
        <v>74</v>
      </c>
      <c r="AT32" s="81">
        <v>3500000</v>
      </c>
      <c r="AU32" s="100">
        <f t="shared" si="4"/>
        <v>10500000</v>
      </c>
      <c r="AV32" s="101">
        <f t="shared" si="3"/>
        <v>0.25</v>
      </c>
      <c r="AW32" s="80" t="s">
        <v>74</v>
      </c>
      <c r="AX32" s="67" t="s">
        <v>95</v>
      </c>
      <c r="AY32" s="70" t="s">
        <v>205</v>
      </c>
      <c r="AZ32" s="67" t="s">
        <v>66</v>
      </c>
      <c r="BA32" s="67" t="s">
        <v>66</v>
      </c>
    </row>
    <row r="33" spans="2:53" ht="15.75" customHeight="1" x14ac:dyDescent="0.25">
      <c r="B33" s="67">
        <v>2024</v>
      </c>
      <c r="C33" s="68">
        <v>891780111</v>
      </c>
      <c r="D33" s="69" t="s">
        <v>64</v>
      </c>
      <c r="E33" s="70" t="s">
        <v>199</v>
      </c>
      <c r="F33" s="91" t="s">
        <v>212</v>
      </c>
      <c r="G33" s="67">
        <v>0</v>
      </c>
      <c r="H33" s="67" t="s">
        <v>72</v>
      </c>
      <c r="I33" s="69" t="s">
        <v>65</v>
      </c>
      <c r="J33" s="95" t="s">
        <v>162</v>
      </c>
      <c r="K33" s="93">
        <v>10000000</v>
      </c>
      <c r="L33" s="68" t="s">
        <v>67</v>
      </c>
      <c r="M33" s="70" t="s">
        <v>134</v>
      </c>
      <c r="N33" s="70">
        <v>1083043778</v>
      </c>
      <c r="O33" s="93">
        <v>2065</v>
      </c>
      <c r="P33" s="98">
        <v>45540</v>
      </c>
      <c r="Q33" s="97">
        <v>10000000</v>
      </c>
      <c r="R33" s="78">
        <v>45547</v>
      </c>
      <c r="S33" s="97">
        <v>10000000</v>
      </c>
      <c r="T33" s="67" t="s">
        <v>66</v>
      </c>
      <c r="U33" s="70">
        <v>57290542</v>
      </c>
      <c r="V33" s="77" t="s">
        <v>110</v>
      </c>
      <c r="W33" s="78">
        <v>45547</v>
      </c>
      <c r="X33" s="78">
        <v>45547</v>
      </c>
      <c r="Y33" s="78" t="s">
        <v>74</v>
      </c>
      <c r="Z33" s="78">
        <v>45641</v>
      </c>
      <c r="AA33" s="94">
        <f t="shared" si="0"/>
        <v>94</v>
      </c>
      <c r="AB33" s="93">
        <v>0</v>
      </c>
      <c r="AC33" s="93">
        <v>0</v>
      </c>
      <c r="AD33" s="93">
        <v>0</v>
      </c>
      <c r="AE33" s="76" t="s">
        <v>74</v>
      </c>
      <c r="AF33" s="94">
        <f t="shared" si="1"/>
        <v>0</v>
      </c>
      <c r="AG33" s="97">
        <v>0</v>
      </c>
      <c r="AH33" s="97">
        <v>0</v>
      </c>
      <c r="AI33" s="76" t="s">
        <v>74</v>
      </c>
      <c r="AJ33" s="96">
        <v>0</v>
      </c>
      <c r="AK33" s="99"/>
      <c r="AL33" s="99"/>
      <c r="AM33" s="94">
        <f t="shared" si="2"/>
        <v>0</v>
      </c>
      <c r="AN33" s="94">
        <f>+K33+AC33-AH33</f>
        <v>10000000</v>
      </c>
      <c r="AO33" s="67" t="s">
        <v>66</v>
      </c>
      <c r="AP33" s="97">
        <v>10000000</v>
      </c>
      <c r="AQ33" s="67" t="s">
        <v>94</v>
      </c>
      <c r="AR33" s="70">
        <v>0</v>
      </c>
      <c r="AS33" s="80" t="s">
        <v>74</v>
      </c>
      <c r="AT33" s="81">
        <v>2500000</v>
      </c>
      <c r="AU33" s="100">
        <f t="shared" si="4"/>
        <v>7500000</v>
      </c>
      <c r="AV33" s="101">
        <f t="shared" si="3"/>
        <v>0.25</v>
      </c>
      <c r="AW33" s="80" t="s">
        <v>74</v>
      </c>
      <c r="AX33" s="67" t="s">
        <v>95</v>
      </c>
      <c r="AY33" s="70" t="s">
        <v>215</v>
      </c>
      <c r="AZ33" s="67" t="s">
        <v>66</v>
      </c>
      <c r="BA33" s="67" t="s">
        <v>66</v>
      </c>
    </row>
    <row r="34" spans="2:53" x14ac:dyDescent="0.25">
      <c r="B34" s="67">
        <v>2024</v>
      </c>
      <c r="C34" s="68">
        <v>891780111</v>
      </c>
      <c r="D34" s="69" t="s">
        <v>64</v>
      </c>
      <c r="E34" s="70" t="s">
        <v>200</v>
      </c>
      <c r="F34" s="91" t="s">
        <v>213</v>
      </c>
      <c r="G34" s="67">
        <v>0</v>
      </c>
      <c r="H34" s="67" t="s">
        <v>72</v>
      </c>
      <c r="I34" s="69" t="s">
        <v>65</v>
      </c>
      <c r="J34" s="95" t="s">
        <v>221</v>
      </c>
      <c r="K34" s="93">
        <v>14000000</v>
      </c>
      <c r="L34" s="68" t="s">
        <v>67</v>
      </c>
      <c r="M34" s="93" t="s">
        <v>88</v>
      </c>
      <c r="N34" s="73">
        <v>1083022534</v>
      </c>
      <c r="O34" s="93">
        <v>2080</v>
      </c>
      <c r="P34" s="98">
        <v>45541</v>
      </c>
      <c r="Q34" s="97">
        <v>14000000</v>
      </c>
      <c r="R34" s="78">
        <v>45552</v>
      </c>
      <c r="S34" s="97">
        <v>14000000</v>
      </c>
      <c r="T34" s="67" t="s">
        <v>66</v>
      </c>
      <c r="U34" s="70">
        <v>57290542</v>
      </c>
      <c r="V34" s="77" t="s">
        <v>110</v>
      </c>
      <c r="W34" s="78">
        <v>45552</v>
      </c>
      <c r="X34" s="78">
        <v>45552</v>
      </c>
      <c r="Y34" s="78" t="s">
        <v>74</v>
      </c>
      <c r="Z34" s="78">
        <v>45641</v>
      </c>
      <c r="AA34" s="94">
        <f t="shared" si="0"/>
        <v>89</v>
      </c>
      <c r="AB34" s="93">
        <v>0</v>
      </c>
      <c r="AC34" s="93">
        <v>0</v>
      </c>
      <c r="AD34" s="93">
        <v>0</v>
      </c>
      <c r="AE34" s="76" t="s">
        <v>74</v>
      </c>
      <c r="AF34" s="94">
        <f t="shared" si="1"/>
        <v>0</v>
      </c>
      <c r="AG34" s="97">
        <v>0</v>
      </c>
      <c r="AH34" s="97">
        <v>0</v>
      </c>
      <c r="AI34" s="76" t="s">
        <v>74</v>
      </c>
      <c r="AJ34" s="96">
        <v>0</v>
      </c>
      <c r="AK34" s="99"/>
      <c r="AL34" s="99"/>
      <c r="AM34" s="94">
        <f t="shared" si="2"/>
        <v>0</v>
      </c>
      <c r="AN34" s="94">
        <f>+K34+AC34-AH34</f>
        <v>14000000</v>
      </c>
      <c r="AO34" s="67" t="s">
        <v>66</v>
      </c>
      <c r="AP34" s="97">
        <v>14000000</v>
      </c>
      <c r="AQ34" s="67" t="s">
        <v>94</v>
      </c>
      <c r="AR34" s="70">
        <v>0</v>
      </c>
      <c r="AS34" s="80" t="s">
        <v>74</v>
      </c>
      <c r="AT34" s="102">
        <v>3500000</v>
      </c>
      <c r="AU34" s="100">
        <f t="shared" si="4"/>
        <v>10500000</v>
      </c>
      <c r="AV34" s="101">
        <f t="shared" si="3"/>
        <v>0.25</v>
      </c>
      <c r="AW34" s="80" t="s">
        <v>74</v>
      </c>
      <c r="AX34" s="67" t="s">
        <v>95</v>
      </c>
      <c r="AY34" s="93" t="s">
        <v>214</v>
      </c>
      <c r="AZ34" s="67" t="s">
        <v>66</v>
      </c>
      <c r="BA34" s="67" t="s">
        <v>66</v>
      </c>
    </row>
    <row r="35" spans="2:53" x14ac:dyDescent="0.25">
      <c r="B35" s="67">
        <v>2024</v>
      </c>
      <c r="C35" s="68">
        <v>891780111</v>
      </c>
      <c r="D35" s="69" t="s">
        <v>64</v>
      </c>
      <c r="E35" s="70" t="s">
        <v>201</v>
      </c>
      <c r="F35" s="91" t="s">
        <v>216</v>
      </c>
      <c r="G35" s="67">
        <v>0</v>
      </c>
      <c r="H35" s="67" t="s">
        <v>72</v>
      </c>
      <c r="I35" s="69" t="s">
        <v>65</v>
      </c>
      <c r="J35" s="95" t="s">
        <v>222</v>
      </c>
      <c r="K35" s="93">
        <v>14000000</v>
      </c>
      <c r="L35" s="68" t="s">
        <v>67</v>
      </c>
      <c r="M35" s="70" t="s">
        <v>117</v>
      </c>
      <c r="N35" s="70">
        <v>1083038085</v>
      </c>
      <c r="O35" s="93">
        <v>2081</v>
      </c>
      <c r="P35" s="98">
        <v>45541</v>
      </c>
      <c r="Q35" s="97">
        <v>14000000</v>
      </c>
      <c r="R35" s="78">
        <v>45552</v>
      </c>
      <c r="S35" s="97">
        <v>14000000</v>
      </c>
      <c r="T35" s="67" t="s">
        <v>66</v>
      </c>
      <c r="U35" s="70">
        <v>57290542</v>
      </c>
      <c r="V35" s="77" t="s">
        <v>110</v>
      </c>
      <c r="W35" s="78">
        <v>45552</v>
      </c>
      <c r="X35" s="78">
        <v>45552</v>
      </c>
      <c r="Y35" s="78" t="s">
        <v>74</v>
      </c>
      <c r="Z35" s="78">
        <v>45641</v>
      </c>
      <c r="AA35" s="94">
        <f t="shared" si="0"/>
        <v>89</v>
      </c>
      <c r="AB35" s="93">
        <v>0</v>
      </c>
      <c r="AC35" s="93">
        <v>0</v>
      </c>
      <c r="AD35" s="93">
        <v>0</v>
      </c>
      <c r="AE35" s="76" t="s">
        <v>74</v>
      </c>
      <c r="AF35" s="94">
        <f t="shared" si="1"/>
        <v>0</v>
      </c>
      <c r="AG35" s="97">
        <v>0</v>
      </c>
      <c r="AH35" s="97">
        <v>0</v>
      </c>
      <c r="AI35" s="76" t="s">
        <v>74</v>
      </c>
      <c r="AJ35" s="96">
        <v>0</v>
      </c>
      <c r="AK35" s="99"/>
      <c r="AL35" s="99"/>
      <c r="AM35" s="94">
        <f t="shared" si="2"/>
        <v>0</v>
      </c>
      <c r="AN35" s="94">
        <f>+K35+AC35-AH35</f>
        <v>14000000</v>
      </c>
      <c r="AO35" s="67" t="s">
        <v>66</v>
      </c>
      <c r="AP35" s="97">
        <v>14000000</v>
      </c>
      <c r="AQ35" s="67" t="s">
        <v>94</v>
      </c>
      <c r="AR35" s="70">
        <v>0</v>
      </c>
      <c r="AS35" s="80" t="s">
        <v>74</v>
      </c>
      <c r="AT35" s="102">
        <v>3500000</v>
      </c>
      <c r="AU35" s="100">
        <f t="shared" si="4"/>
        <v>10500000</v>
      </c>
      <c r="AV35" s="101">
        <f t="shared" si="3"/>
        <v>0.25</v>
      </c>
      <c r="AW35" s="80" t="s">
        <v>74</v>
      </c>
      <c r="AX35" s="67" t="s">
        <v>95</v>
      </c>
      <c r="AY35" s="93" t="s">
        <v>217</v>
      </c>
      <c r="AZ35" s="67" t="s">
        <v>66</v>
      </c>
      <c r="BA35" s="67" t="s">
        <v>66</v>
      </c>
    </row>
    <row r="36" spans="2:53" ht="15.75" thickBot="1" x14ac:dyDescent="0.3">
      <c r="B36" s="103">
        <v>2024</v>
      </c>
      <c r="C36" s="104">
        <v>891780111</v>
      </c>
      <c r="D36" s="105" t="s">
        <v>64</v>
      </c>
      <c r="E36" s="106" t="s">
        <v>202</v>
      </c>
      <c r="F36" s="107" t="s">
        <v>218</v>
      </c>
      <c r="G36" s="103">
        <v>0</v>
      </c>
      <c r="H36" s="103" t="s">
        <v>72</v>
      </c>
      <c r="I36" s="105" t="s">
        <v>65</v>
      </c>
      <c r="J36" s="108" t="s">
        <v>206</v>
      </c>
      <c r="K36" s="109">
        <v>11750000</v>
      </c>
      <c r="L36" s="104" t="s">
        <v>67</v>
      </c>
      <c r="M36" s="106" t="s">
        <v>89</v>
      </c>
      <c r="N36" s="110">
        <v>1082890218</v>
      </c>
      <c r="O36" s="113" t="s">
        <v>207</v>
      </c>
      <c r="P36" s="114" t="s">
        <v>208</v>
      </c>
      <c r="Q36" s="114" t="s">
        <v>209</v>
      </c>
      <c r="R36" s="115">
        <v>45552</v>
      </c>
      <c r="S36" s="116">
        <v>11750000</v>
      </c>
      <c r="T36" s="103" t="s">
        <v>66</v>
      </c>
      <c r="U36" s="106">
        <v>57290542</v>
      </c>
      <c r="V36" s="117" t="s">
        <v>110</v>
      </c>
      <c r="W36" s="115">
        <v>45552</v>
      </c>
      <c r="X36" s="115">
        <v>45552</v>
      </c>
      <c r="Y36" s="115" t="s">
        <v>74</v>
      </c>
      <c r="Z36" s="115">
        <v>45641</v>
      </c>
      <c r="AA36" s="118">
        <f t="shared" si="0"/>
        <v>89</v>
      </c>
      <c r="AB36" s="109">
        <v>0</v>
      </c>
      <c r="AC36" s="109">
        <v>0</v>
      </c>
      <c r="AD36" s="109">
        <v>0</v>
      </c>
      <c r="AE36" s="120" t="s">
        <v>74</v>
      </c>
      <c r="AF36" s="118">
        <f t="shared" si="1"/>
        <v>0</v>
      </c>
      <c r="AG36" s="116">
        <v>0</v>
      </c>
      <c r="AH36" s="116">
        <v>0</v>
      </c>
      <c r="AI36" s="120" t="s">
        <v>74</v>
      </c>
      <c r="AJ36" s="121">
        <v>0</v>
      </c>
      <c r="AK36" s="114"/>
      <c r="AL36" s="114"/>
      <c r="AM36" s="118">
        <f t="shared" si="2"/>
        <v>0</v>
      </c>
      <c r="AN36" s="118">
        <f>+K36+AC36-AH36</f>
        <v>11750000</v>
      </c>
      <c r="AO36" s="103" t="s">
        <v>66</v>
      </c>
      <c r="AP36" s="116">
        <v>11750000</v>
      </c>
      <c r="AQ36" s="103" t="s">
        <v>94</v>
      </c>
      <c r="AR36" s="106">
        <v>0</v>
      </c>
      <c r="AS36" s="122" t="s">
        <v>74</v>
      </c>
      <c r="AT36" s="123">
        <v>2937500</v>
      </c>
      <c r="AU36" s="124">
        <f t="shared" si="4"/>
        <v>8812500</v>
      </c>
      <c r="AV36" s="125">
        <f t="shared" si="3"/>
        <v>0.25</v>
      </c>
      <c r="AW36" s="122" t="s">
        <v>74</v>
      </c>
      <c r="AX36" s="103" t="s">
        <v>95</v>
      </c>
      <c r="AY36" s="109" t="s">
        <v>219</v>
      </c>
      <c r="AZ36" s="103" t="s">
        <v>66</v>
      </c>
      <c r="BA36" s="103" t="s">
        <v>66</v>
      </c>
    </row>
    <row r="37" spans="2:53" s="19" customFormat="1" ht="15.75" thickBot="1" x14ac:dyDescent="0.3">
      <c r="B37" s="524" t="s">
        <v>68</v>
      </c>
      <c r="C37" s="525"/>
      <c r="D37" s="526"/>
      <c r="E37" s="37">
        <f>+SUBTOTAL(3,E8:E36)</f>
        <v>29</v>
      </c>
      <c r="F37" s="38"/>
      <c r="G37" s="39"/>
      <c r="H37" s="39"/>
      <c r="I37" s="39"/>
      <c r="J37" s="39"/>
      <c r="K37" s="40">
        <f>SUM(K8:K36)</f>
        <v>314340000</v>
      </c>
      <c r="L37" s="527"/>
      <c r="M37" s="528"/>
      <c r="N37" s="528"/>
      <c r="O37" s="528"/>
      <c r="P37" s="528"/>
      <c r="Q37" s="528"/>
      <c r="R37" s="528"/>
      <c r="S37" s="528"/>
      <c r="T37" s="528"/>
      <c r="U37" s="528"/>
      <c r="V37" s="528"/>
      <c r="W37" s="528"/>
      <c r="X37" s="528"/>
      <c r="Y37" s="528"/>
      <c r="Z37" s="528"/>
      <c r="AA37" s="529"/>
      <c r="AB37" s="41">
        <f>SUM(AB8:AB36)</f>
        <v>1</v>
      </c>
      <c r="AC37" s="42">
        <f>SUM(AC8:AC36)</f>
        <v>0</v>
      </c>
      <c r="AD37" s="42">
        <f>SUM(AD8:AD36)</f>
        <v>1</v>
      </c>
      <c r="AE37" s="43"/>
      <c r="AF37" s="42">
        <f>SUM(AF8:AF36)</f>
        <v>15</v>
      </c>
      <c r="AG37" s="42">
        <f>SUM(AG8:AG36)</f>
        <v>1</v>
      </c>
      <c r="AH37" s="44">
        <f>SUM(AH8:AH36)</f>
        <v>1000000</v>
      </c>
      <c r="AI37" s="43"/>
      <c r="AJ37" s="45">
        <f>SUM(AJ8:AJ36)</f>
        <v>0</v>
      </c>
      <c r="AK37" s="527"/>
      <c r="AL37" s="528"/>
      <c r="AM37" s="529"/>
      <c r="AN37" s="41">
        <f>SUM(AN8:AN36)</f>
        <v>313340000</v>
      </c>
      <c r="AO37" s="43"/>
      <c r="AP37" s="46">
        <f>SUM(AP8:AP36)</f>
        <v>303340000</v>
      </c>
      <c r="AQ37" s="43"/>
      <c r="AR37" s="42">
        <f>SUM(AR8:AR36)</f>
        <v>0</v>
      </c>
      <c r="AS37" s="43"/>
      <c r="AT37" s="47">
        <f>SUM(AT8:AT36)</f>
        <v>225890000</v>
      </c>
      <c r="AU37" s="48">
        <f>SUM(AU8:AU36)</f>
        <v>87450000</v>
      </c>
      <c r="AV37" s="527"/>
      <c r="AW37" s="528"/>
      <c r="AX37" s="528"/>
      <c r="AY37" s="528"/>
      <c r="AZ37" s="528"/>
      <c r="BA37" s="528"/>
    </row>
  </sheetData>
  <sheetProtection formatCells="0" formatColumns="0" formatRows="0" insertRows="0" deleteRows="0" autoFilter="0"/>
  <mergeCells count="22">
    <mergeCell ref="D3:G4"/>
    <mergeCell ref="H3:I5"/>
    <mergeCell ref="E6:G6"/>
    <mergeCell ref="AV6:AX6"/>
    <mergeCell ref="AQ6:AU6"/>
    <mergeCell ref="F5:G5"/>
    <mergeCell ref="AB5:AM5"/>
    <mergeCell ref="AV37:BA37"/>
    <mergeCell ref="AO6:AP6"/>
    <mergeCell ref="B37:D37"/>
    <mergeCell ref="L37:AA37"/>
    <mergeCell ref="AY6:BA6"/>
    <mergeCell ref="M6:N6"/>
    <mergeCell ref="O6:Q6"/>
    <mergeCell ref="R6:S6"/>
    <mergeCell ref="AK37:AM37"/>
    <mergeCell ref="T6:V6"/>
    <mergeCell ref="W6:AA6"/>
    <mergeCell ref="AB6:AF6"/>
    <mergeCell ref="AG6:AI6"/>
    <mergeCell ref="AJ6:AM6"/>
    <mergeCell ref="B3:C6"/>
  </mergeCells>
  <conditionalFormatting sqref="F5 E6">
    <cfRule type="containsText" dxfId="19" priority="15" operator="containsText" text="Seleccione Ordenador">
      <formula>NOT(ISERROR(SEARCH("Seleccione Ordenador",E5)))</formula>
    </cfRule>
  </conditionalFormatting>
  <conditionalFormatting sqref="F5:G5">
    <cfRule type="colorScale" priority="14">
      <colorScale>
        <cfvo type="min"/>
        <cfvo type="percentile" val="50"/>
        <cfvo type="max"/>
        <color rgb="FFF8696B"/>
        <color rgb="FFFFEB84"/>
        <color rgb="FF63BE7B"/>
      </colorScale>
    </cfRule>
  </conditionalFormatting>
  <conditionalFormatting sqref="AA8:AA36 AF8:AF36 AM8:AP36 AU8:AV36">
    <cfRule type="expression" dxfId="18" priority="6">
      <formula>+_xlfn.ISFORMULA(AA8)</formula>
    </cfRule>
  </conditionalFormatting>
  <dataValidations count="8">
    <dataValidation type="list" allowBlank="1" showInputMessage="1" showErrorMessage="1" sqref="T8:T12 T19:T36 AQ8:AQ36 AO8:AO36" xr:uid="{301B71B2-D3E4-4E77-88BC-DCB7485E0C66}">
      <formula1>"SI,NO"</formula1>
    </dataValidation>
    <dataValidation type="list" allowBlank="1" showInputMessage="1" showErrorMessage="1" sqref="J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AZ8:BA12" xr:uid="{2D82EE60-D046-4CAD-A681-3DC6FAB5153E}">
      <formula1>"SI,NO HA INICIADO"</formula1>
    </dataValidation>
    <dataValidation type="list" allowBlank="1" showInputMessage="1" showErrorMessage="1" sqref="I8:I36" xr:uid="{824282D2-6949-47C9-9CE1-93CEB98509B5}">
      <formula1>"FUNCIONAMIENTO,INVERSION,OTROS"</formula1>
    </dataValidation>
    <dataValidation type="list" allowBlank="1" showInputMessage="1" showErrorMessage="1" sqref="L8:L36" xr:uid="{EE8EE2F2-8BC1-46D7-B28C-9776309D777D}">
      <formula1>"DIRECTA"</formula1>
    </dataValidation>
    <dataValidation type="list" allowBlank="1" showInputMessage="1" showErrorMessage="1" sqref="H8:H36" xr:uid="{9F0679C5-E460-4719-9FF0-8912C2B0199E}">
      <formula1>"OTRO SECTOR"</formula1>
    </dataValidation>
    <dataValidation type="list" allowBlank="1" showInputMessage="1" showErrorMessage="1" sqref="AX8:AX36" xr:uid="{63DA7620-CE4C-4F8A-896E-61CFBC4FF58E}">
      <formula1>"Por iniciar,En ejecucion,Suspendido,Terminado,Liquidado"</formula1>
    </dataValidation>
  </dataValidations>
  <hyperlinks>
    <hyperlink ref="AY8" r:id="rId1" xr:uid="{C709FA90-C87C-4ABD-B57E-0024D1171BB9}"/>
    <hyperlink ref="AY9" r:id="rId2" xr:uid="{E6710EFB-17BD-4788-8F90-D4A77C75EC09}"/>
    <hyperlink ref="AY12" r:id="rId3" xr:uid="{98AF33FF-84EF-421F-83E2-BA1A7D482AF1}"/>
    <hyperlink ref="AY10" r:id="rId4" xr:uid="{82DC02FA-5935-46F8-BB47-874E96D2B7DD}"/>
    <hyperlink ref="AY11" r:id="rId5" xr:uid="{8BB5F889-EB62-4C28-A797-DA5B20DA3F86}"/>
    <hyperlink ref="AY15" r:id="rId6" xr:uid="{8E3DDD65-9649-4CA5-8245-5582DB697955}"/>
    <hyperlink ref="AY19" r:id="rId7" xr:uid="{39A841E2-5A38-487F-8BC2-B197DE8F2EEC}"/>
    <hyperlink ref="AY20" r:id="rId8" xr:uid="{56427D08-4FE5-4654-A014-736C63009019}"/>
    <hyperlink ref="AY21" r:id="rId9" xr:uid="{E49D2CD3-A512-4B1A-9E8C-4FAAEBB976A8}"/>
    <hyperlink ref="AY22" r:id="rId10" xr:uid="{D0608471-EC73-4886-864F-0DE290FD6937}"/>
    <hyperlink ref="AY23" r:id="rId11" xr:uid="{1B755B46-65F6-43DB-96CF-0C0B287E52FB}"/>
    <hyperlink ref="AY24" r:id="rId12" xr:uid="{71180717-AEFC-4D1B-9311-F090C5901467}"/>
    <hyperlink ref="AY25" r:id="rId13" xr:uid="{F5A0AEED-BFDF-48A5-9B5D-B7231DF397D1}"/>
    <hyperlink ref="AY26" r:id="rId14" xr:uid="{8A0081B7-F01F-4646-9B6B-E13FA76B420E}"/>
    <hyperlink ref="AY29" r:id="rId15" xr:uid="{35748FEF-EFC3-47EF-8C6C-C40B82F5ACF7}"/>
    <hyperlink ref="AY30" r:id="rId16" xr:uid="{9EADA50F-81C9-483E-961E-E090D7C8E841}"/>
  </hyperlinks>
  <pageMargins left="0.7" right="0.7" top="0.75" bottom="0.75" header="0.3" footer="0.3"/>
  <pageSetup orientation="portrait" horizontalDpi="300" verticalDpi="300" r:id="rId17"/>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9DBE-AE58-4FFD-B4F0-83BC197D2D33}">
  <dimension ref="A1:BQ30"/>
  <sheetViews>
    <sheetView showGridLines="0" workbookViewId="0">
      <selection activeCell="BF7" sqref="B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1.42578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2.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69" ht="7.5" customHeight="1" x14ac:dyDescent="0.25">
      <c r="V1" s="1"/>
    </row>
    <row r="2" spans="1:69" ht="11.25" customHeight="1" thickBot="1" x14ac:dyDescent="0.3">
      <c r="H2" s="2"/>
      <c r="V2" s="1"/>
    </row>
    <row r="3" spans="1:69" ht="21" customHeight="1" thickBot="1" x14ac:dyDescent="0.3">
      <c r="B3" s="502"/>
      <c r="C3" s="503"/>
      <c r="D3" s="508" t="s">
        <v>70</v>
      </c>
      <c r="E3" s="509"/>
      <c r="F3" s="509"/>
      <c r="G3" s="510"/>
      <c r="H3" s="514" t="s">
        <v>0</v>
      </c>
      <c r="I3" s="515"/>
      <c r="J3" s="4" t="s">
        <v>75</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04"/>
      <c r="C4" s="505"/>
      <c r="D4" s="511"/>
      <c r="E4" s="512"/>
      <c r="F4" s="512"/>
      <c r="G4" s="513"/>
      <c r="H4" s="516"/>
      <c r="I4" s="517"/>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04"/>
      <c r="C5" s="505"/>
      <c r="D5" s="7" t="s">
        <v>2</v>
      </c>
      <c r="E5" s="8"/>
      <c r="F5" s="520" t="s">
        <v>223</v>
      </c>
      <c r="G5" s="520"/>
      <c r="H5" s="518"/>
      <c r="I5" s="519"/>
      <c r="J5" s="10">
        <f>+K6*J4</f>
        <v>54600000</v>
      </c>
      <c r="K5" s="11" t="s">
        <v>3</v>
      </c>
      <c r="L5" s="5"/>
      <c r="M5" s="5"/>
      <c r="N5" s="5"/>
      <c r="O5" s="5"/>
      <c r="P5" s="5"/>
      <c r="Q5" s="5"/>
      <c r="R5" s="5"/>
      <c r="S5" s="5"/>
      <c r="T5" s="5"/>
      <c r="U5" s="5"/>
      <c r="V5" s="6"/>
      <c r="W5" s="6"/>
      <c r="X5" s="6"/>
      <c r="Y5" s="6"/>
      <c r="Z5" s="6"/>
      <c r="AA5" s="6"/>
      <c r="AB5" s="521" t="s">
        <v>4</v>
      </c>
      <c r="AC5" s="522"/>
      <c r="AD5" s="522"/>
      <c r="AE5" s="522"/>
      <c r="AF5" s="522"/>
      <c r="AG5" s="522"/>
      <c r="AH5" s="522"/>
      <c r="AI5" s="522"/>
      <c r="AJ5" s="522"/>
      <c r="AK5" s="522"/>
      <c r="AL5" s="522"/>
      <c r="AM5" s="523"/>
      <c r="AN5" s="5"/>
      <c r="AO5" s="5"/>
      <c r="AP5" s="5"/>
      <c r="AQ5" s="5"/>
      <c r="AR5" s="5"/>
      <c r="AS5" s="5"/>
      <c r="AT5" s="5"/>
      <c r="AU5" s="5"/>
      <c r="AV5" s="5"/>
      <c r="AW5" s="5"/>
      <c r="AX5" s="5"/>
      <c r="AY5" s="5"/>
      <c r="AZ5" s="5"/>
      <c r="BA5" s="5"/>
    </row>
    <row r="6" spans="1:69" s="12" customFormat="1" ht="39" customHeight="1" thickBot="1" x14ac:dyDescent="0.3">
      <c r="B6" s="506"/>
      <c r="C6" s="507"/>
      <c r="D6" s="13" t="s">
        <v>5</v>
      </c>
      <c r="E6" s="530" t="s">
        <v>14532</v>
      </c>
      <c r="F6" s="530"/>
      <c r="G6" s="531"/>
      <c r="H6" s="21" t="s">
        <v>76</v>
      </c>
      <c r="I6" s="22"/>
      <c r="J6" s="23"/>
      <c r="K6" s="20">
        <v>1300000</v>
      </c>
      <c r="L6" s="5"/>
      <c r="M6" s="499" t="s">
        <v>6</v>
      </c>
      <c r="N6" s="500"/>
      <c r="O6" s="499" t="s">
        <v>7</v>
      </c>
      <c r="P6" s="500"/>
      <c r="Q6" s="501"/>
      <c r="R6" s="532" t="s">
        <v>8</v>
      </c>
      <c r="S6" s="533"/>
      <c r="T6" s="499" t="s">
        <v>9</v>
      </c>
      <c r="U6" s="500"/>
      <c r="V6" s="500"/>
      <c r="W6" s="521" t="s">
        <v>10</v>
      </c>
      <c r="X6" s="522"/>
      <c r="Y6" s="522"/>
      <c r="Z6" s="522"/>
      <c r="AA6" s="523"/>
      <c r="AB6" s="521" t="s">
        <v>11</v>
      </c>
      <c r="AC6" s="522"/>
      <c r="AD6" s="522"/>
      <c r="AE6" s="522"/>
      <c r="AF6" s="523"/>
      <c r="AG6" s="499" t="s">
        <v>12</v>
      </c>
      <c r="AH6" s="500"/>
      <c r="AI6" s="501"/>
      <c r="AJ6" s="499" t="s">
        <v>13</v>
      </c>
      <c r="AK6" s="500"/>
      <c r="AL6" s="500"/>
      <c r="AM6" s="501"/>
      <c r="AN6" s="5"/>
      <c r="AO6" s="499" t="s">
        <v>77</v>
      </c>
      <c r="AP6" s="501"/>
      <c r="AQ6" s="499" t="s">
        <v>14</v>
      </c>
      <c r="AR6" s="500"/>
      <c r="AS6" s="500"/>
      <c r="AT6" s="500"/>
      <c r="AU6" s="501"/>
      <c r="AV6" s="499" t="s">
        <v>73</v>
      </c>
      <c r="AW6" s="500"/>
      <c r="AX6" s="501"/>
      <c r="AY6" s="499" t="s">
        <v>15</v>
      </c>
      <c r="AZ6" s="500"/>
      <c r="BA6" s="501"/>
    </row>
    <row r="7" spans="1:69" s="18" customFormat="1" ht="77.25" thickBot="1" x14ac:dyDescent="0.3">
      <c r="A7" s="14"/>
      <c r="B7" s="15" t="s">
        <v>16</v>
      </c>
      <c r="C7" s="167" t="s">
        <v>17</v>
      </c>
      <c r="D7" s="169" t="s">
        <v>18</v>
      </c>
      <c r="E7" s="170" t="s">
        <v>19</v>
      </c>
      <c r="F7" s="170" t="s">
        <v>20</v>
      </c>
      <c r="G7" s="169" t="s">
        <v>21</v>
      </c>
      <c r="H7" s="15" t="s">
        <v>22</v>
      </c>
      <c r="I7" s="15" t="s">
        <v>71</v>
      </c>
      <c r="J7" s="15" t="s">
        <v>23</v>
      </c>
      <c r="K7" s="15" t="s">
        <v>24</v>
      </c>
      <c r="L7" s="15" t="s">
        <v>25</v>
      </c>
      <c r="M7" s="15" t="s">
        <v>26</v>
      </c>
      <c r="N7" s="167" t="s">
        <v>27</v>
      </c>
      <c r="O7" s="167" t="s">
        <v>28</v>
      </c>
      <c r="P7" s="15" t="s">
        <v>29</v>
      </c>
      <c r="Q7" s="15" t="s">
        <v>30</v>
      </c>
      <c r="R7" s="15" t="s">
        <v>31</v>
      </c>
      <c r="S7" s="15" t="s">
        <v>32</v>
      </c>
      <c r="T7" s="15" t="s">
        <v>33</v>
      </c>
      <c r="U7" s="167" t="s">
        <v>34</v>
      </c>
      <c r="V7" s="15" t="s">
        <v>35</v>
      </c>
      <c r="W7" s="15" t="s">
        <v>69</v>
      </c>
      <c r="X7" s="15" t="s">
        <v>36</v>
      </c>
      <c r="Y7" s="15" t="s">
        <v>37</v>
      </c>
      <c r="Z7" s="16" t="s">
        <v>38</v>
      </c>
      <c r="AA7" s="24" t="s">
        <v>39</v>
      </c>
      <c r="AB7" s="15" t="s">
        <v>40</v>
      </c>
      <c r="AC7" s="15" t="s">
        <v>41</v>
      </c>
      <c r="AD7" s="15" t="s">
        <v>42</v>
      </c>
      <c r="AE7" s="16" t="s">
        <v>43</v>
      </c>
      <c r="AF7" s="24" t="s">
        <v>44</v>
      </c>
      <c r="AG7" s="15" t="s">
        <v>45</v>
      </c>
      <c r="AH7" s="15" t="s">
        <v>46</v>
      </c>
      <c r="AI7" s="16" t="s">
        <v>47</v>
      </c>
      <c r="AJ7" s="15" t="s">
        <v>48</v>
      </c>
      <c r="AK7" s="16" t="s">
        <v>49</v>
      </c>
      <c r="AL7" s="16" t="s">
        <v>50</v>
      </c>
      <c r="AM7" s="24" t="s">
        <v>51</v>
      </c>
      <c r="AN7" s="24" t="s">
        <v>52</v>
      </c>
      <c r="AO7" s="15" t="s">
        <v>78</v>
      </c>
      <c r="AP7" s="15" t="s">
        <v>79</v>
      </c>
      <c r="AQ7" s="15" t="s">
        <v>53</v>
      </c>
      <c r="AR7" s="15" t="s">
        <v>54</v>
      </c>
      <c r="AS7" s="15" t="s">
        <v>55</v>
      </c>
      <c r="AT7" s="168" t="s">
        <v>56</v>
      </c>
      <c r="AU7" s="25" t="s">
        <v>57</v>
      </c>
      <c r="AV7" s="26" t="s">
        <v>58</v>
      </c>
      <c r="AW7" s="15" t="s">
        <v>59</v>
      </c>
      <c r="AX7" s="15" t="s">
        <v>60</v>
      </c>
      <c r="AY7" s="167" t="s">
        <v>61</v>
      </c>
      <c r="AZ7" s="167" t="s">
        <v>62</v>
      </c>
      <c r="BA7" s="167" t="s">
        <v>63</v>
      </c>
      <c r="BB7" s="17"/>
      <c r="BC7" s="17"/>
      <c r="BD7" s="17"/>
      <c r="BE7" s="17"/>
      <c r="BF7" s="17"/>
      <c r="BG7" s="17"/>
      <c r="BH7" s="17"/>
      <c r="BI7" s="17"/>
      <c r="BJ7" s="17"/>
      <c r="BK7" s="17"/>
      <c r="BL7" s="17"/>
      <c r="BM7" s="17"/>
      <c r="BN7" s="17"/>
      <c r="BO7" s="17"/>
      <c r="BP7" s="17"/>
      <c r="BQ7" s="17"/>
    </row>
    <row r="8" spans="1:69" s="12" customFormat="1" ht="12.75" x14ac:dyDescent="0.2">
      <c r="B8" s="49">
        <v>2024</v>
      </c>
      <c r="C8" s="49">
        <v>891780111</v>
      </c>
      <c r="D8" s="50" t="s">
        <v>64</v>
      </c>
      <c r="E8" s="51" t="s">
        <v>14531</v>
      </c>
      <c r="F8" s="51" t="s">
        <v>14530</v>
      </c>
      <c r="G8" s="53">
        <v>0</v>
      </c>
      <c r="H8" s="53" t="s">
        <v>72</v>
      </c>
      <c r="I8" s="50" t="s">
        <v>65</v>
      </c>
      <c r="J8" s="55" t="s">
        <v>14529</v>
      </c>
      <c r="K8" s="51">
        <v>27500000</v>
      </c>
      <c r="L8" s="49" t="s">
        <v>67</v>
      </c>
      <c r="M8" s="55" t="s">
        <v>13451</v>
      </c>
      <c r="N8" s="56">
        <v>85155728</v>
      </c>
      <c r="O8" s="57">
        <v>135</v>
      </c>
      <c r="P8" s="58">
        <v>45314</v>
      </c>
      <c r="Q8" s="51">
        <v>27500000</v>
      </c>
      <c r="R8" s="58">
        <v>45323</v>
      </c>
      <c r="S8" s="51">
        <v>27500000</v>
      </c>
      <c r="T8" s="53" t="s">
        <v>66</v>
      </c>
      <c r="U8" s="57">
        <v>32770239</v>
      </c>
      <c r="V8" s="55" t="s">
        <v>1944</v>
      </c>
      <c r="W8" s="58">
        <v>45323</v>
      </c>
      <c r="X8" s="58">
        <v>45323</v>
      </c>
      <c r="Y8" s="60" t="s">
        <v>74</v>
      </c>
      <c r="Z8" s="60">
        <v>45488</v>
      </c>
      <c r="AA8" s="52">
        <f t="shared" ref="AA8:AA29" si="0">+IF(Y8="1800-01-01",Z8-X8,Z8-Y8)</f>
        <v>165</v>
      </c>
      <c r="AB8" s="51">
        <v>0</v>
      </c>
      <c r="AC8" s="51">
        <v>0</v>
      </c>
      <c r="AD8" s="51">
        <v>0</v>
      </c>
      <c r="AE8" s="61" t="s">
        <v>74</v>
      </c>
      <c r="AF8" s="52">
        <f t="shared" ref="AF8:AF29" si="1">+IF(AE8="1800-01-01",0,AE8-Z8)</f>
        <v>0</v>
      </c>
      <c r="AG8" s="51">
        <v>0</v>
      </c>
      <c r="AH8" s="51">
        <v>0</v>
      </c>
      <c r="AI8" s="58" t="s">
        <v>74</v>
      </c>
      <c r="AJ8" s="53">
        <v>0</v>
      </c>
      <c r="AK8" s="58" t="s">
        <v>74</v>
      </c>
      <c r="AL8" s="58" t="s">
        <v>74</v>
      </c>
      <c r="AM8" s="52">
        <f t="shared" ref="AM8:AM29" si="2">+IF(AK8="1800-01-01",0,AL8-AK8)</f>
        <v>0</v>
      </c>
      <c r="AN8" s="52">
        <f>+K8+AC8-AH8</f>
        <v>27500000</v>
      </c>
      <c r="AO8" s="53" t="s">
        <v>66</v>
      </c>
      <c r="AP8" s="51">
        <v>27500000</v>
      </c>
      <c r="AQ8" s="53" t="s">
        <v>94</v>
      </c>
      <c r="AR8" s="51">
        <v>0</v>
      </c>
      <c r="AS8" s="62" t="s">
        <v>74</v>
      </c>
      <c r="AT8" s="51">
        <v>27500000</v>
      </c>
      <c r="AU8" s="64">
        <f t="shared" ref="AU8:AU29" si="3">AN8-AT8</f>
        <v>0</v>
      </c>
      <c r="AV8" s="65">
        <f t="shared" ref="AV8:AV29" si="4">+IFERROR(AT8/AN8,"_")</f>
        <v>1</v>
      </c>
      <c r="AW8" s="62" t="s">
        <v>74</v>
      </c>
      <c r="AX8" s="53" t="s">
        <v>80</v>
      </c>
      <c r="AY8" s="55" t="s">
        <v>14528</v>
      </c>
      <c r="AZ8" s="49" t="s">
        <v>66</v>
      </c>
      <c r="BA8" s="49" t="s">
        <v>66</v>
      </c>
    </row>
    <row r="9" spans="1:69" x14ac:dyDescent="0.25">
      <c r="B9" s="68">
        <v>2024</v>
      </c>
      <c r="C9" s="68">
        <v>891780111</v>
      </c>
      <c r="D9" s="69" t="s">
        <v>64</v>
      </c>
      <c r="E9" s="70" t="s">
        <v>14527</v>
      </c>
      <c r="F9" s="70" t="s">
        <v>14526</v>
      </c>
      <c r="G9" s="96">
        <v>0</v>
      </c>
      <c r="H9" s="67" t="s">
        <v>72</v>
      </c>
      <c r="I9" s="69" t="s">
        <v>65</v>
      </c>
      <c r="J9" s="88" t="s">
        <v>14525</v>
      </c>
      <c r="K9" s="70">
        <v>13750000</v>
      </c>
      <c r="L9" s="68" t="s">
        <v>67</v>
      </c>
      <c r="M9" s="88" t="s">
        <v>14458</v>
      </c>
      <c r="N9" s="73">
        <v>1065657067</v>
      </c>
      <c r="O9" s="93">
        <v>136</v>
      </c>
      <c r="P9" s="76">
        <v>45314</v>
      </c>
      <c r="Q9" s="93">
        <v>27500000</v>
      </c>
      <c r="R9" s="76">
        <v>45323</v>
      </c>
      <c r="S9" s="70">
        <v>13750000</v>
      </c>
      <c r="T9" s="67" t="s">
        <v>66</v>
      </c>
      <c r="U9" s="75">
        <v>1082863147</v>
      </c>
      <c r="V9" s="88" t="s">
        <v>5772</v>
      </c>
      <c r="W9" s="76">
        <v>45323</v>
      </c>
      <c r="X9" s="76">
        <v>45323</v>
      </c>
      <c r="Y9" s="78" t="s">
        <v>74</v>
      </c>
      <c r="Z9" s="78">
        <v>45488</v>
      </c>
      <c r="AA9" s="94">
        <f t="shared" si="0"/>
        <v>165</v>
      </c>
      <c r="AB9" s="70">
        <v>0</v>
      </c>
      <c r="AC9" s="70">
        <v>0</v>
      </c>
      <c r="AD9" s="70">
        <v>0</v>
      </c>
      <c r="AE9" s="79" t="s">
        <v>74</v>
      </c>
      <c r="AF9" s="94">
        <f t="shared" si="1"/>
        <v>0</v>
      </c>
      <c r="AG9" s="70">
        <v>0</v>
      </c>
      <c r="AH9" s="70">
        <v>0</v>
      </c>
      <c r="AI9" s="76" t="s">
        <v>74</v>
      </c>
      <c r="AJ9" s="67">
        <v>0</v>
      </c>
      <c r="AK9" s="76" t="s">
        <v>74</v>
      </c>
      <c r="AL9" s="76" t="s">
        <v>74</v>
      </c>
      <c r="AM9" s="94">
        <f t="shared" si="2"/>
        <v>0</v>
      </c>
      <c r="AN9" s="94">
        <f>+K9+AC9-AH9</f>
        <v>13750000</v>
      </c>
      <c r="AO9" s="67" t="s">
        <v>66</v>
      </c>
      <c r="AP9" s="70">
        <v>13750000</v>
      </c>
      <c r="AQ9" s="67" t="s">
        <v>94</v>
      </c>
      <c r="AR9" s="70">
        <v>0</v>
      </c>
      <c r="AS9" s="80" t="s">
        <v>74</v>
      </c>
      <c r="AT9" s="70">
        <v>13750000</v>
      </c>
      <c r="AU9" s="100">
        <f t="shared" si="3"/>
        <v>0</v>
      </c>
      <c r="AV9" s="101">
        <f t="shared" si="4"/>
        <v>1</v>
      </c>
      <c r="AW9" s="80" t="s">
        <v>74</v>
      </c>
      <c r="AX9" s="67" t="s">
        <v>80</v>
      </c>
      <c r="AY9" s="88" t="s">
        <v>14524</v>
      </c>
      <c r="AZ9" s="68" t="s">
        <v>66</v>
      </c>
      <c r="BA9" s="68" t="s">
        <v>66</v>
      </c>
    </row>
    <row r="10" spans="1:69" x14ac:dyDescent="0.25">
      <c r="B10" s="68">
        <v>2024</v>
      </c>
      <c r="C10" s="68">
        <v>891780111</v>
      </c>
      <c r="D10" s="69" t="s">
        <v>64</v>
      </c>
      <c r="E10" s="70" t="s">
        <v>14523</v>
      </c>
      <c r="F10" s="70" t="s">
        <v>14522</v>
      </c>
      <c r="G10" s="96">
        <v>0</v>
      </c>
      <c r="H10" s="67" t="s">
        <v>72</v>
      </c>
      <c r="I10" s="69" t="s">
        <v>65</v>
      </c>
      <c r="J10" s="88" t="s">
        <v>14464</v>
      </c>
      <c r="K10" s="70">
        <v>13750000</v>
      </c>
      <c r="L10" s="68" t="s">
        <v>67</v>
      </c>
      <c r="M10" s="88" t="s">
        <v>14463</v>
      </c>
      <c r="N10" s="73">
        <v>84456404</v>
      </c>
      <c r="O10" s="93">
        <v>136</v>
      </c>
      <c r="P10" s="76">
        <v>45314</v>
      </c>
      <c r="Q10" s="93">
        <v>27500000</v>
      </c>
      <c r="R10" s="76">
        <v>45323</v>
      </c>
      <c r="S10" s="70">
        <v>13750000</v>
      </c>
      <c r="T10" s="67" t="s">
        <v>66</v>
      </c>
      <c r="U10" s="75">
        <v>1083432808</v>
      </c>
      <c r="V10" s="88" t="s">
        <v>7279</v>
      </c>
      <c r="W10" s="76">
        <v>45323</v>
      </c>
      <c r="X10" s="76">
        <v>45323</v>
      </c>
      <c r="Y10" s="78" t="s">
        <v>74</v>
      </c>
      <c r="Z10" s="78">
        <v>45488</v>
      </c>
      <c r="AA10" s="94">
        <f t="shared" si="0"/>
        <v>165</v>
      </c>
      <c r="AB10" s="70">
        <v>0</v>
      </c>
      <c r="AC10" s="70">
        <v>0</v>
      </c>
      <c r="AD10" s="70">
        <v>0</v>
      </c>
      <c r="AE10" s="79" t="s">
        <v>74</v>
      </c>
      <c r="AF10" s="94">
        <f t="shared" si="1"/>
        <v>0</v>
      </c>
      <c r="AG10" s="70">
        <v>0</v>
      </c>
      <c r="AH10" s="70">
        <v>0</v>
      </c>
      <c r="AI10" s="76" t="s">
        <v>74</v>
      </c>
      <c r="AJ10" s="67">
        <v>0</v>
      </c>
      <c r="AK10" s="76" t="s">
        <v>74</v>
      </c>
      <c r="AL10" s="76" t="s">
        <v>74</v>
      </c>
      <c r="AM10" s="94">
        <f t="shared" si="2"/>
        <v>0</v>
      </c>
      <c r="AN10" s="94">
        <f>+K10+AC10-AH10</f>
        <v>13750000</v>
      </c>
      <c r="AO10" s="67" t="s">
        <v>66</v>
      </c>
      <c r="AP10" s="70">
        <v>13750000</v>
      </c>
      <c r="AQ10" s="67" t="s">
        <v>94</v>
      </c>
      <c r="AR10" s="70">
        <v>0</v>
      </c>
      <c r="AS10" s="80" t="s">
        <v>74</v>
      </c>
      <c r="AT10" s="70">
        <v>13750000</v>
      </c>
      <c r="AU10" s="100">
        <f t="shared" si="3"/>
        <v>0</v>
      </c>
      <c r="AV10" s="101">
        <f t="shared" si="4"/>
        <v>1</v>
      </c>
      <c r="AW10" s="80" t="s">
        <v>74</v>
      </c>
      <c r="AX10" s="67" t="s">
        <v>80</v>
      </c>
      <c r="AY10" s="88" t="s">
        <v>14521</v>
      </c>
      <c r="AZ10" s="68" t="s">
        <v>66</v>
      </c>
      <c r="BA10" s="68" t="s">
        <v>66</v>
      </c>
    </row>
    <row r="11" spans="1:69" x14ac:dyDescent="0.25">
      <c r="B11" s="68">
        <v>2024</v>
      </c>
      <c r="C11" s="68">
        <v>891780111</v>
      </c>
      <c r="D11" s="69" t="s">
        <v>64</v>
      </c>
      <c r="E11" s="70" t="s">
        <v>14520</v>
      </c>
      <c r="F11" s="70" t="s">
        <v>14519</v>
      </c>
      <c r="G11" s="96">
        <v>0</v>
      </c>
      <c r="H11" s="67" t="s">
        <v>72</v>
      </c>
      <c r="I11" s="69" t="s">
        <v>65</v>
      </c>
      <c r="J11" s="88" t="s">
        <v>14518</v>
      </c>
      <c r="K11" s="70">
        <v>19250000</v>
      </c>
      <c r="L11" s="68" t="s">
        <v>67</v>
      </c>
      <c r="M11" s="88" t="s">
        <v>14469</v>
      </c>
      <c r="N11" s="73">
        <v>1083018407</v>
      </c>
      <c r="O11" s="93">
        <v>137</v>
      </c>
      <c r="P11" s="76">
        <v>45314</v>
      </c>
      <c r="Q11" s="93">
        <v>19250000</v>
      </c>
      <c r="R11" s="76">
        <v>45323</v>
      </c>
      <c r="S11" s="70">
        <v>19250000</v>
      </c>
      <c r="T11" s="67" t="s">
        <v>66</v>
      </c>
      <c r="U11" s="75">
        <v>91156594</v>
      </c>
      <c r="V11" s="88" t="s">
        <v>14468</v>
      </c>
      <c r="W11" s="76">
        <v>45323</v>
      </c>
      <c r="X11" s="76">
        <v>45323</v>
      </c>
      <c r="Y11" s="78" t="s">
        <v>74</v>
      </c>
      <c r="Z11" s="78">
        <v>45488</v>
      </c>
      <c r="AA11" s="94">
        <f t="shared" si="0"/>
        <v>165</v>
      </c>
      <c r="AB11" s="70">
        <v>0</v>
      </c>
      <c r="AC11" s="70">
        <v>0</v>
      </c>
      <c r="AD11" s="70">
        <v>0</v>
      </c>
      <c r="AE11" s="79" t="s">
        <v>74</v>
      </c>
      <c r="AF11" s="94">
        <f t="shared" si="1"/>
        <v>0</v>
      </c>
      <c r="AG11" s="70">
        <v>0</v>
      </c>
      <c r="AH11" s="70">
        <v>0</v>
      </c>
      <c r="AI11" s="76" t="s">
        <v>74</v>
      </c>
      <c r="AJ11" s="67">
        <v>0</v>
      </c>
      <c r="AK11" s="76" t="s">
        <v>74</v>
      </c>
      <c r="AL11" s="76" t="s">
        <v>74</v>
      </c>
      <c r="AM11" s="94">
        <f t="shared" si="2"/>
        <v>0</v>
      </c>
      <c r="AN11" s="94">
        <f>+K11+AC11-AH11</f>
        <v>19250000</v>
      </c>
      <c r="AO11" s="67" t="s">
        <v>66</v>
      </c>
      <c r="AP11" s="70">
        <v>19250000</v>
      </c>
      <c r="AQ11" s="67" t="s">
        <v>94</v>
      </c>
      <c r="AR11" s="70">
        <v>0</v>
      </c>
      <c r="AS11" s="80" t="s">
        <v>74</v>
      </c>
      <c r="AT11" s="70">
        <v>19250000</v>
      </c>
      <c r="AU11" s="100">
        <f t="shared" si="3"/>
        <v>0</v>
      </c>
      <c r="AV11" s="101">
        <f t="shared" si="4"/>
        <v>1</v>
      </c>
      <c r="AW11" s="80" t="s">
        <v>74</v>
      </c>
      <c r="AX11" s="67" t="s">
        <v>80</v>
      </c>
      <c r="AY11" s="88" t="s">
        <v>14517</v>
      </c>
      <c r="AZ11" s="68" t="s">
        <v>66</v>
      </c>
      <c r="BA11" s="68" t="s">
        <v>66</v>
      </c>
    </row>
    <row r="12" spans="1:69" x14ac:dyDescent="0.25">
      <c r="B12" s="68">
        <v>2024</v>
      </c>
      <c r="C12" s="68">
        <v>891780111</v>
      </c>
      <c r="D12" s="69" t="s">
        <v>64</v>
      </c>
      <c r="E12" s="70" t="s">
        <v>14516</v>
      </c>
      <c r="F12" s="70" t="s">
        <v>14515</v>
      </c>
      <c r="G12" s="96">
        <v>0</v>
      </c>
      <c r="H12" s="67" t="s">
        <v>72</v>
      </c>
      <c r="I12" s="69" t="s">
        <v>65</v>
      </c>
      <c r="J12" s="88" t="s">
        <v>14444</v>
      </c>
      <c r="K12" s="70">
        <v>15000000</v>
      </c>
      <c r="L12" s="68" t="s">
        <v>67</v>
      </c>
      <c r="M12" s="88" t="s">
        <v>14443</v>
      </c>
      <c r="N12" s="73">
        <v>1082250917</v>
      </c>
      <c r="O12" s="93">
        <v>138</v>
      </c>
      <c r="P12" s="76">
        <v>45314</v>
      </c>
      <c r="Q12" s="93">
        <v>15000000</v>
      </c>
      <c r="R12" s="76">
        <v>45323</v>
      </c>
      <c r="S12" s="70">
        <v>15000000</v>
      </c>
      <c r="T12" s="67" t="s">
        <v>66</v>
      </c>
      <c r="U12" s="75">
        <v>1083432808</v>
      </c>
      <c r="V12" s="88" t="s">
        <v>7279</v>
      </c>
      <c r="W12" s="76">
        <v>45323</v>
      </c>
      <c r="X12" s="76">
        <v>45323</v>
      </c>
      <c r="Y12" s="78" t="s">
        <v>74</v>
      </c>
      <c r="Z12" s="78">
        <v>45473</v>
      </c>
      <c r="AA12" s="94">
        <f t="shared" si="0"/>
        <v>150</v>
      </c>
      <c r="AB12" s="70">
        <v>0</v>
      </c>
      <c r="AC12" s="70">
        <v>0</v>
      </c>
      <c r="AD12" s="70">
        <v>0</v>
      </c>
      <c r="AE12" s="79" t="s">
        <v>74</v>
      </c>
      <c r="AF12" s="94">
        <f t="shared" si="1"/>
        <v>0</v>
      </c>
      <c r="AG12" s="70">
        <v>0</v>
      </c>
      <c r="AH12" s="70">
        <v>0</v>
      </c>
      <c r="AI12" s="76" t="s">
        <v>74</v>
      </c>
      <c r="AJ12" s="67">
        <v>0</v>
      </c>
      <c r="AK12" s="76" t="s">
        <v>74</v>
      </c>
      <c r="AL12" s="76" t="s">
        <v>74</v>
      </c>
      <c r="AM12" s="94">
        <f t="shared" si="2"/>
        <v>0</v>
      </c>
      <c r="AN12" s="94">
        <f>+K12+AC12-AH12</f>
        <v>15000000</v>
      </c>
      <c r="AO12" s="67" t="s">
        <v>66</v>
      </c>
      <c r="AP12" s="70">
        <v>15000000</v>
      </c>
      <c r="AQ12" s="67" t="s">
        <v>94</v>
      </c>
      <c r="AR12" s="70">
        <v>0</v>
      </c>
      <c r="AS12" s="80" t="s">
        <v>74</v>
      </c>
      <c r="AT12" s="70">
        <v>15000000</v>
      </c>
      <c r="AU12" s="100">
        <f t="shared" si="3"/>
        <v>0</v>
      </c>
      <c r="AV12" s="101">
        <f t="shared" si="4"/>
        <v>1</v>
      </c>
      <c r="AW12" s="80" t="s">
        <v>74</v>
      </c>
      <c r="AX12" s="67" t="s">
        <v>80</v>
      </c>
      <c r="AY12" s="88" t="s">
        <v>14514</v>
      </c>
      <c r="AZ12" s="68" t="s">
        <v>66</v>
      </c>
      <c r="BA12" s="68" t="s">
        <v>66</v>
      </c>
    </row>
    <row r="13" spans="1:69" x14ac:dyDescent="0.25">
      <c r="B13" s="68">
        <v>2024</v>
      </c>
      <c r="C13" s="68">
        <v>891780111</v>
      </c>
      <c r="D13" s="69" t="s">
        <v>64</v>
      </c>
      <c r="E13" s="70" t="s">
        <v>14513</v>
      </c>
      <c r="F13" s="70" t="s">
        <v>14512</v>
      </c>
      <c r="G13" s="96">
        <v>0</v>
      </c>
      <c r="H13" s="67" t="s">
        <v>72</v>
      </c>
      <c r="I13" s="69" t="s">
        <v>65</v>
      </c>
      <c r="J13" s="88" t="s">
        <v>14511</v>
      </c>
      <c r="K13" s="70">
        <v>15000000</v>
      </c>
      <c r="L13" s="68" t="s">
        <v>67</v>
      </c>
      <c r="M13" s="88" t="s">
        <v>14438</v>
      </c>
      <c r="N13" s="73">
        <v>1049348815</v>
      </c>
      <c r="O13" s="93">
        <v>139</v>
      </c>
      <c r="P13" s="76">
        <v>45314</v>
      </c>
      <c r="Q13" s="93">
        <v>15000000</v>
      </c>
      <c r="R13" s="76">
        <v>45323</v>
      </c>
      <c r="S13" s="70">
        <v>15000000</v>
      </c>
      <c r="T13" s="67" t="s">
        <v>66</v>
      </c>
      <c r="U13" s="75">
        <v>32770239</v>
      </c>
      <c r="V13" s="88" t="s">
        <v>1944</v>
      </c>
      <c r="W13" s="76">
        <v>45323</v>
      </c>
      <c r="X13" s="76">
        <v>45323</v>
      </c>
      <c r="Y13" s="78" t="s">
        <v>74</v>
      </c>
      <c r="Z13" s="78">
        <v>45473</v>
      </c>
      <c r="AA13" s="94">
        <f t="shared" si="0"/>
        <v>150</v>
      </c>
      <c r="AB13" s="70">
        <v>0</v>
      </c>
      <c r="AC13" s="70">
        <v>0</v>
      </c>
      <c r="AD13" s="70">
        <v>0</v>
      </c>
      <c r="AE13" s="79" t="s">
        <v>74</v>
      </c>
      <c r="AF13" s="94">
        <f t="shared" si="1"/>
        <v>0</v>
      </c>
      <c r="AG13" s="70">
        <v>0</v>
      </c>
      <c r="AH13" s="70">
        <v>0</v>
      </c>
      <c r="AI13" s="76" t="s">
        <v>74</v>
      </c>
      <c r="AJ13" s="67">
        <v>0</v>
      </c>
      <c r="AK13" s="76" t="s">
        <v>74</v>
      </c>
      <c r="AL13" s="76" t="s">
        <v>74</v>
      </c>
      <c r="AM13" s="94">
        <f t="shared" si="2"/>
        <v>0</v>
      </c>
      <c r="AN13" s="94">
        <f>+K13+AC13-AH13</f>
        <v>15000000</v>
      </c>
      <c r="AO13" s="67" t="s">
        <v>66</v>
      </c>
      <c r="AP13" s="70">
        <v>15000000</v>
      </c>
      <c r="AQ13" s="67" t="s">
        <v>94</v>
      </c>
      <c r="AR13" s="70">
        <v>0</v>
      </c>
      <c r="AS13" s="80" t="s">
        <v>74</v>
      </c>
      <c r="AT13" s="70">
        <v>15000000</v>
      </c>
      <c r="AU13" s="100">
        <f t="shared" si="3"/>
        <v>0</v>
      </c>
      <c r="AV13" s="101">
        <f t="shared" si="4"/>
        <v>1</v>
      </c>
      <c r="AW13" s="80" t="s">
        <v>74</v>
      </c>
      <c r="AX13" s="67" t="s">
        <v>80</v>
      </c>
      <c r="AY13" s="88" t="s">
        <v>14510</v>
      </c>
      <c r="AZ13" s="68" t="s">
        <v>66</v>
      </c>
      <c r="BA13" s="68" t="s">
        <v>66</v>
      </c>
    </row>
    <row r="14" spans="1:69" x14ac:dyDescent="0.25">
      <c r="B14" s="68">
        <v>2024</v>
      </c>
      <c r="C14" s="68">
        <v>891780111</v>
      </c>
      <c r="D14" s="69" t="s">
        <v>64</v>
      </c>
      <c r="E14" s="70" t="s">
        <v>14509</v>
      </c>
      <c r="F14" s="70" t="s">
        <v>14508</v>
      </c>
      <c r="G14" s="96">
        <v>0</v>
      </c>
      <c r="H14" s="67" t="s">
        <v>72</v>
      </c>
      <c r="I14" s="69" t="s">
        <v>65</v>
      </c>
      <c r="J14" s="88" t="s">
        <v>14479</v>
      </c>
      <c r="K14" s="70">
        <v>10450000</v>
      </c>
      <c r="L14" s="68" t="s">
        <v>67</v>
      </c>
      <c r="M14" s="88" t="s">
        <v>14478</v>
      </c>
      <c r="N14" s="73">
        <v>1007820106</v>
      </c>
      <c r="O14" s="93">
        <v>232</v>
      </c>
      <c r="P14" s="76">
        <v>45323</v>
      </c>
      <c r="Q14" s="93">
        <v>10450000</v>
      </c>
      <c r="R14" s="76">
        <v>45323</v>
      </c>
      <c r="S14" s="70">
        <v>10450000</v>
      </c>
      <c r="T14" s="67" t="s">
        <v>66</v>
      </c>
      <c r="U14" s="75">
        <v>32770239</v>
      </c>
      <c r="V14" s="88" t="s">
        <v>1944</v>
      </c>
      <c r="W14" s="76">
        <v>45323</v>
      </c>
      <c r="X14" s="76">
        <v>45323</v>
      </c>
      <c r="Y14" s="78" t="s">
        <v>74</v>
      </c>
      <c r="Z14" s="78">
        <v>45488</v>
      </c>
      <c r="AA14" s="94">
        <f t="shared" si="0"/>
        <v>165</v>
      </c>
      <c r="AB14" s="70">
        <v>0</v>
      </c>
      <c r="AC14" s="70">
        <v>0</v>
      </c>
      <c r="AD14" s="70">
        <v>0</v>
      </c>
      <c r="AE14" s="79" t="s">
        <v>74</v>
      </c>
      <c r="AF14" s="94">
        <f t="shared" si="1"/>
        <v>0</v>
      </c>
      <c r="AG14" s="70">
        <v>0</v>
      </c>
      <c r="AH14" s="70">
        <v>0</v>
      </c>
      <c r="AI14" s="76" t="s">
        <v>74</v>
      </c>
      <c r="AJ14" s="67">
        <v>0</v>
      </c>
      <c r="AK14" s="76" t="s">
        <v>74</v>
      </c>
      <c r="AL14" s="76" t="s">
        <v>74</v>
      </c>
      <c r="AM14" s="94">
        <f t="shared" si="2"/>
        <v>0</v>
      </c>
      <c r="AN14" s="94">
        <f>+K14+AC14-AH14</f>
        <v>10450000</v>
      </c>
      <c r="AO14" s="67" t="s">
        <v>66</v>
      </c>
      <c r="AP14" s="70">
        <v>10450000</v>
      </c>
      <c r="AQ14" s="67" t="s">
        <v>94</v>
      </c>
      <c r="AR14" s="70">
        <v>0</v>
      </c>
      <c r="AS14" s="80" t="s">
        <v>74</v>
      </c>
      <c r="AT14" s="70">
        <v>10450000</v>
      </c>
      <c r="AU14" s="100">
        <f t="shared" si="3"/>
        <v>0</v>
      </c>
      <c r="AV14" s="101">
        <f t="shared" si="4"/>
        <v>1</v>
      </c>
      <c r="AW14" s="80" t="s">
        <v>74</v>
      </c>
      <c r="AX14" s="67" t="s">
        <v>80</v>
      </c>
      <c r="AY14" s="88" t="s">
        <v>14507</v>
      </c>
      <c r="AZ14" s="68" t="s">
        <v>66</v>
      </c>
      <c r="BA14" s="68" t="s">
        <v>66</v>
      </c>
    </row>
    <row r="15" spans="1:69" x14ac:dyDescent="0.25">
      <c r="B15" s="68">
        <v>2024</v>
      </c>
      <c r="C15" s="68">
        <v>891780111</v>
      </c>
      <c r="D15" s="69" t="s">
        <v>64</v>
      </c>
      <c r="E15" s="70" t="s">
        <v>14506</v>
      </c>
      <c r="F15" s="70" t="s">
        <v>14505</v>
      </c>
      <c r="G15" s="96">
        <v>0</v>
      </c>
      <c r="H15" s="67" t="s">
        <v>72</v>
      </c>
      <c r="I15" s="69" t="s">
        <v>65</v>
      </c>
      <c r="J15" s="88" t="s">
        <v>14504</v>
      </c>
      <c r="K15" s="93">
        <v>10000000</v>
      </c>
      <c r="L15" s="68" t="s">
        <v>67</v>
      </c>
      <c r="M15" s="88" t="s">
        <v>14483</v>
      </c>
      <c r="N15" s="73">
        <v>1083004668</v>
      </c>
      <c r="O15" s="93">
        <v>476</v>
      </c>
      <c r="P15" s="76">
        <v>45348</v>
      </c>
      <c r="Q15" s="93">
        <v>10000000</v>
      </c>
      <c r="R15" s="76">
        <v>45352</v>
      </c>
      <c r="S15" s="93">
        <v>10000000</v>
      </c>
      <c r="T15" s="67" t="s">
        <v>66</v>
      </c>
      <c r="U15" s="75">
        <v>32770239</v>
      </c>
      <c r="V15" s="88" t="s">
        <v>1944</v>
      </c>
      <c r="W15" s="76">
        <v>45352</v>
      </c>
      <c r="X15" s="76">
        <v>45352</v>
      </c>
      <c r="Y15" s="78" t="s">
        <v>74</v>
      </c>
      <c r="Z15" s="78">
        <v>45473</v>
      </c>
      <c r="AA15" s="94">
        <f t="shared" si="0"/>
        <v>121</v>
      </c>
      <c r="AB15" s="70">
        <v>0</v>
      </c>
      <c r="AC15" s="70">
        <v>0</v>
      </c>
      <c r="AD15" s="70">
        <v>0</v>
      </c>
      <c r="AE15" s="79" t="s">
        <v>74</v>
      </c>
      <c r="AF15" s="94">
        <f t="shared" si="1"/>
        <v>0</v>
      </c>
      <c r="AG15" s="70">
        <v>0</v>
      </c>
      <c r="AH15" s="70">
        <v>0</v>
      </c>
      <c r="AI15" s="76" t="s">
        <v>74</v>
      </c>
      <c r="AJ15" s="67">
        <v>0</v>
      </c>
      <c r="AK15" s="76" t="s">
        <v>74</v>
      </c>
      <c r="AL15" s="76" t="s">
        <v>74</v>
      </c>
      <c r="AM15" s="94">
        <f t="shared" si="2"/>
        <v>0</v>
      </c>
      <c r="AN15" s="94">
        <f>+K15+AC15-AH15</f>
        <v>10000000</v>
      </c>
      <c r="AO15" s="67" t="s">
        <v>66</v>
      </c>
      <c r="AP15" s="93">
        <v>10000000</v>
      </c>
      <c r="AQ15" s="67" t="s">
        <v>94</v>
      </c>
      <c r="AR15" s="70">
        <v>0</v>
      </c>
      <c r="AS15" s="80" t="s">
        <v>74</v>
      </c>
      <c r="AT15" s="93">
        <v>10000000</v>
      </c>
      <c r="AU15" s="100">
        <f t="shared" si="3"/>
        <v>0</v>
      </c>
      <c r="AV15" s="101">
        <f t="shared" si="4"/>
        <v>1</v>
      </c>
      <c r="AW15" s="80" t="s">
        <v>74</v>
      </c>
      <c r="AX15" s="67" t="s">
        <v>80</v>
      </c>
      <c r="AY15" s="88" t="s">
        <v>14503</v>
      </c>
      <c r="AZ15" s="68" t="s">
        <v>66</v>
      </c>
      <c r="BA15" s="68" t="s">
        <v>66</v>
      </c>
    </row>
    <row r="16" spans="1:69" x14ac:dyDescent="0.25">
      <c r="B16" s="68">
        <v>2024</v>
      </c>
      <c r="C16" s="68">
        <v>891780111</v>
      </c>
      <c r="D16" s="69" t="s">
        <v>64</v>
      </c>
      <c r="E16" s="70" t="s">
        <v>14502</v>
      </c>
      <c r="F16" s="70" t="s">
        <v>14498</v>
      </c>
      <c r="G16" s="96">
        <v>0</v>
      </c>
      <c r="H16" s="67" t="s">
        <v>72</v>
      </c>
      <c r="I16" s="69" t="s">
        <v>65</v>
      </c>
      <c r="J16" s="88" t="s">
        <v>14501</v>
      </c>
      <c r="K16" s="93">
        <v>14000000</v>
      </c>
      <c r="L16" s="68" t="s">
        <v>67</v>
      </c>
      <c r="M16" s="88" t="s">
        <v>14454</v>
      </c>
      <c r="N16" s="73">
        <v>1103120398</v>
      </c>
      <c r="O16" s="93">
        <v>543</v>
      </c>
      <c r="P16" s="76">
        <v>45352</v>
      </c>
      <c r="Q16" s="93">
        <v>19250000</v>
      </c>
      <c r="R16" s="76">
        <v>45356</v>
      </c>
      <c r="S16" s="93">
        <v>14000000</v>
      </c>
      <c r="T16" s="67" t="s">
        <v>66</v>
      </c>
      <c r="U16" s="75">
        <v>79732773</v>
      </c>
      <c r="V16" s="88" t="s">
        <v>6217</v>
      </c>
      <c r="W16" s="76">
        <v>45356</v>
      </c>
      <c r="X16" s="76">
        <v>45356</v>
      </c>
      <c r="Y16" s="78" t="s">
        <v>74</v>
      </c>
      <c r="Z16" s="78">
        <v>45473</v>
      </c>
      <c r="AA16" s="94">
        <f t="shared" si="0"/>
        <v>117</v>
      </c>
      <c r="AB16" s="70">
        <v>0</v>
      </c>
      <c r="AC16" s="70">
        <v>0</v>
      </c>
      <c r="AD16" s="70">
        <v>0</v>
      </c>
      <c r="AE16" s="79" t="s">
        <v>74</v>
      </c>
      <c r="AF16" s="94">
        <f t="shared" si="1"/>
        <v>0</v>
      </c>
      <c r="AG16" s="70">
        <v>0</v>
      </c>
      <c r="AH16" s="70">
        <v>0</v>
      </c>
      <c r="AI16" s="76" t="s">
        <v>74</v>
      </c>
      <c r="AJ16" s="67">
        <v>0</v>
      </c>
      <c r="AK16" s="76" t="s">
        <v>74</v>
      </c>
      <c r="AL16" s="76" t="s">
        <v>74</v>
      </c>
      <c r="AM16" s="94">
        <f t="shared" si="2"/>
        <v>0</v>
      </c>
      <c r="AN16" s="94">
        <f>+K16+AC16-AH16</f>
        <v>14000000</v>
      </c>
      <c r="AO16" s="67" t="s">
        <v>66</v>
      </c>
      <c r="AP16" s="93">
        <v>14000000</v>
      </c>
      <c r="AQ16" s="67" t="s">
        <v>94</v>
      </c>
      <c r="AR16" s="70">
        <v>0</v>
      </c>
      <c r="AS16" s="80" t="s">
        <v>74</v>
      </c>
      <c r="AT16" s="93">
        <v>14000000</v>
      </c>
      <c r="AU16" s="100">
        <f t="shared" si="3"/>
        <v>0</v>
      </c>
      <c r="AV16" s="101">
        <f t="shared" si="4"/>
        <v>1</v>
      </c>
      <c r="AW16" s="80" t="s">
        <v>74</v>
      </c>
      <c r="AX16" s="67" t="s">
        <v>80</v>
      </c>
      <c r="AY16" s="88" t="s">
        <v>14500</v>
      </c>
      <c r="AZ16" s="68" t="s">
        <v>66</v>
      </c>
      <c r="BA16" s="68" t="s">
        <v>66</v>
      </c>
    </row>
    <row r="17" spans="2:53" x14ac:dyDescent="0.25">
      <c r="B17" s="68">
        <v>2024</v>
      </c>
      <c r="C17" s="68">
        <v>891780111</v>
      </c>
      <c r="D17" s="69" t="s">
        <v>64</v>
      </c>
      <c r="E17" s="70" t="s">
        <v>14499</v>
      </c>
      <c r="F17" s="70" t="s">
        <v>14498</v>
      </c>
      <c r="G17" s="96">
        <v>0</v>
      </c>
      <c r="H17" s="67" t="s">
        <v>72</v>
      </c>
      <c r="I17" s="69" t="s">
        <v>65</v>
      </c>
      <c r="J17" s="88" t="s">
        <v>14497</v>
      </c>
      <c r="K17" s="93">
        <v>10000000</v>
      </c>
      <c r="L17" s="68" t="s">
        <v>67</v>
      </c>
      <c r="M17" s="88" t="s">
        <v>14449</v>
      </c>
      <c r="N17" s="73">
        <v>1082871433</v>
      </c>
      <c r="O17" s="93">
        <v>894</v>
      </c>
      <c r="P17" s="76">
        <v>45392</v>
      </c>
      <c r="Q17" s="93">
        <v>10000000</v>
      </c>
      <c r="R17" s="76">
        <v>45392</v>
      </c>
      <c r="S17" s="93">
        <v>10000000</v>
      </c>
      <c r="T17" s="67" t="s">
        <v>66</v>
      </c>
      <c r="U17" s="75">
        <v>85475151</v>
      </c>
      <c r="V17" s="88" t="s">
        <v>14448</v>
      </c>
      <c r="W17" s="76">
        <v>45392</v>
      </c>
      <c r="X17" s="76">
        <v>45392</v>
      </c>
      <c r="Y17" s="78" t="s">
        <v>74</v>
      </c>
      <c r="Z17" s="196">
        <v>45503</v>
      </c>
      <c r="AA17" s="94">
        <f t="shared" si="0"/>
        <v>111</v>
      </c>
      <c r="AB17" s="93">
        <v>0</v>
      </c>
      <c r="AC17" s="93">
        <v>0</v>
      </c>
      <c r="AD17" s="93">
        <v>0</v>
      </c>
      <c r="AE17" s="79" t="s">
        <v>74</v>
      </c>
      <c r="AF17" s="94">
        <f t="shared" si="1"/>
        <v>0</v>
      </c>
      <c r="AG17" s="93">
        <v>0</v>
      </c>
      <c r="AH17" s="93">
        <v>0</v>
      </c>
      <c r="AI17" s="76" t="s">
        <v>74</v>
      </c>
      <c r="AJ17" s="67">
        <v>0</v>
      </c>
      <c r="AK17" s="76" t="s">
        <v>74</v>
      </c>
      <c r="AL17" s="76" t="s">
        <v>74</v>
      </c>
      <c r="AM17" s="94">
        <f t="shared" si="2"/>
        <v>0</v>
      </c>
      <c r="AN17" s="94">
        <f>+K17+AC17-AH17</f>
        <v>10000000</v>
      </c>
      <c r="AO17" s="96" t="s">
        <v>66</v>
      </c>
      <c r="AP17" s="93">
        <v>10000000</v>
      </c>
      <c r="AQ17" s="67" t="s">
        <v>94</v>
      </c>
      <c r="AR17" s="93">
        <v>0</v>
      </c>
      <c r="AS17" s="80" t="s">
        <v>74</v>
      </c>
      <c r="AT17" s="93">
        <v>10000000</v>
      </c>
      <c r="AU17" s="100">
        <f t="shared" si="3"/>
        <v>0</v>
      </c>
      <c r="AV17" s="101">
        <f t="shared" si="4"/>
        <v>1</v>
      </c>
      <c r="AW17" s="80" t="s">
        <v>74</v>
      </c>
      <c r="AX17" s="67" t="s">
        <v>80</v>
      </c>
      <c r="AY17" s="88" t="s">
        <v>14496</v>
      </c>
      <c r="AZ17" s="68" t="s">
        <v>66</v>
      </c>
      <c r="BA17" s="68" t="s">
        <v>66</v>
      </c>
    </row>
    <row r="18" spans="2:53" x14ac:dyDescent="0.25">
      <c r="B18" s="68">
        <v>2024</v>
      </c>
      <c r="C18" s="68">
        <v>891780111</v>
      </c>
      <c r="D18" s="69" t="s">
        <v>64</v>
      </c>
      <c r="E18" s="70" t="s">
        <v>14495</v>
      </c>
      <c r="F18" s="70" t="s">
        <v>14494</v>
      </c>
      <c r="G18" s="96">
        <v>0</v>
      </c>
      <c r="H18" s="67" t="s">
        <v>72</v>
      </c>
      <c r="I18" s="69" t="s">
        <v>65</v>
      </c>
      <c r="J18" s="88" t="s">
        <v>14493</v>
      </c>
      <c r="K18" s="93">
        <v>15500000</v>
      </c>
      <c r="L18" s="68" t="s">
        <v>67</v>
      </c>
      <c r="M18" s="88" t="s">
        <v>14488</v>
      </c>
      <c r="N18" s="73">
        <v>860012336</v>
      </c>
      <c r="O18" s="93">
        <v>1173</v>
      </c>
      <c r="P18" s="76">
        <v>45426</v>
      </c>
      <c r="Q18" s="93">
        <v>15500000</v>
      </c>
      <c r="R18" s="76">
        <v>45439</v>
      </c>
      <c r="S18" s="93">
        <v>15500000</v>
      </c>
      <c r="T18" s="67" t="s">
        <v>66</v>
      </c>
      <c r="U18" s="75">
        <v>79732773</v>
      </c>
      <c r="V18" s="88" t="s">
        <v>6217</v>
      </c>
      <c r="W18" s="76">
        <v>45439</v>
      </c>
      <c r="X18" s="76">
        <v>45439</v>
      </c>
      <c r="Y18" s="78" t="s">
        <v>74</v>
      </c>
      <c r="Z18" s="196">
        <v>45458</v>
      </c>
      <c r="AA18" s="94">
        <f t="shared" si="0"/>
        <v>19</v>
      </c>
      <c r="AB18" s="93">
        <v>0</v>
      </c>
      <c r="AC18" s="93">
        <v>0</v>
      </c>
      <c r="AD18" s="93">
        <v>0</v>
      </c>
      <c r="AE18" s="79" t="s">
        <v>74</v>
      </c>
      <c r="AF18" s="94">
        <f t="shared" si="1"/>
        <v>0</v>
      </c>
      <c r="AG18" s="93">
        <v>0</v>
      </c>
      <c r="AH18" s="93">
        <v>0</v>
      </c>
      <c r="AI18" s="76" t="s">
        <v>74</v>
      </c>
      <c r="AJ18" s="67">
        <v>0</v>
      </c>
      <c r="AK18" s="76" t="s">
        <v>74</v>
      </c>
      <c r="AL18" s="76" t="s">
        <v>74</v>
      </c>
      <c r="AM18" s="94">
        <f t="shared" si="2"/>
        <v>0</v>
      </c>
      <c r="AN18" s="94">
        <f>+K18+AC18-AH18</f>
        <v>15500000</v>
      </c>
      <c r="AO18" s="96" t="s">
        <v>66</v>
      </c>
      <c r="AP18" s="93">
        <v>15500000</v>
      </c>
      <c r="AQ18" s="67" t="s">
        <v>94</v>
      </c>
      <c r="AR18" s="93">
        <v>0</v>
      </c>
      <c r="AS18" s="80" t="s">
        <v>74</v>
      </c>
      <c r="AT18" s="93">
        <v>15500000</v>
      </c>
      <c r="AU18" s="100">
        <f t="shared" si="3"/>
        <v>0</v>
      </c>
      <c r="AV18" s="101">
        <f t="shared" si="4"/>
        <v>1</v>
      </c>
      <c r="AW18" s="80" t="s">
        <v>74</v>
      </c>
      <c r="AX18" s="67" t="s">
        <v>80</v>
      </c>
      <c r="AY18" s="88" t="s">
        <v>14492</v>
      </c>
      <c r="AZ18" s="68" t="s">
        <v>66</v>
      </c>
      <c r="BA18" s="68" t="s">
        <v>239</v>
      </c>
    </row>
    <row r="19" spans="2:53" x14ac:dyDescent="0.25">
      <c r="B19" s="68">
        <v>2024</v>
      </c>
      <c r="C19" s="68">
        <v>891780111</v>
      </c>
      <c r="D19" s="69" t="s">
        <v>64</v>
      </c>
      <c r="E19" s="70" t="s">
        <v>14491</v>
      </c>
      <c r="F19" s="70" t="s">
        <v>14490</v>
      </c>
      <c r="G19" s="96">
        <v>0</v>
      </c>
      <c r="H19" s="67" t="s">
        <v>72</v>
      </c>
      <c r="I19" s="69" t="s">
        <v>723</v>
      </c>
      <c r="J19" s="88" t="s">
        <v>14489</v>
      </c>
      <c r="K19" s="93">
        <v>10000000</v>
      </c>
      <c r="L19" s="68" t="s">
        <v>67</v>
      </c>
      <c r="M19" s="88" t="s">
        <v>14488</v>
      </c>
      <c r="N19" s="73">
        <v>860012336</v>
      </c>
      <c r="O19" s="93">
        <v>1173</v>
      </c>
      <c r="P19" s="76">
        <v>45448</v>
      </c>
      <c r="Q19" s="93">
        <v>10000000</v>
      </c>
      <c r="R19" s="76">
        <v>45467</v>
      </c>
      <c r="S19" s="93">
        <v>10000000</v>
      </c>
      <c r="T19" s="67" t="s">
        <v>66</v>
      </c>
      <c r="U19" s="75">
        <v>79732773</v>
      </c>
      <c r="V19" s="88" t="s">
        <v>6217</v>
      </c>
      <c r="W19" s="76">
        <v>45467</v>
      </c>
      <c r="X19" s="76">
        <v>45467</v>
      </c>
      <c r="Y19" s="78" t="s">
        <v>74</v>
      </c>
      <c r="Z19" s="196">
        <v>45476</v>
      </c>
      <c r="AA19" s="94">
        <f t="shared" si="0"/>
        <v>9</v>
      </c>
      <c r="AB19" s="93">
        <v>0</v>
      </c>
      <c r="AC19" s="93">
        <v>0</v>
      </c>
      <c r="AD19" s="93">
        <v>0</v>
      </c>
      <c r="AE19" s="79" t="s">
        <v>74</v>
      </c>
      <c r="AF19" s="94">
        <f t="shared" si="1"/>
        <v>0</v>
      </c>
      <c r="AG19" s="93">
        <v>0</v>
      </c>
      <c r="AH19" s="93">
        <v>0</v>
      </c>
      <c r="AI19" s="76" t="s">
        <v>74</v>
      </c>
      <c r="AJ19" s="67">
        <v>0</v>
      </c>
      <c r="AK19" s="76" t="s">
        <v>74</v>
      </c>
      <c r="AL19" s="76" t="s">
        <v>74</v>
      </c>
      <c r="AM19" s="94">
        <f t="shared" si="2"/>
        <v>0</v>
      </c>
      <c r="AN19" s="94">
        <f>+K19+AC19-AH19</f>
        <v>10000000</v>
      </c>
      <c r="AO19" s="96" t="s">
        <v>66</v>
      </c>
      <c r="AP19" s="93">
        <v>10000000</v>
      </c>
      <c r="AQ19" s="67" t="s">
        <v>94</v>
      </c>
      <c r="AR19" s="93">
        <v>0</v>
      </c>
      <c r="AS19" s="80" t="s">
        <v>74</v>
      </c>
      <c r="AT19" s="93">
        <v>10000000</v>
      </c>
      <c r="AU19" s="100">
        <f t="shared" si="3"/>
        <v>0</v>
      </c>
      <c r="AV19" s="101">
        <f t="shared" si="4"/>
        <v>1</v>
      </c>
      <c r="AW19" s="80" t="s">
        <v>74</v>
      </c>
      <c r="AX19" s="67" t="s">
        <v>80</v>
      </c>
      <c r="AY19" s="88" t="s">
        <v>14487</v>
      </c>
      <c r="AZ19" s="68" t="s">
        <v>66</v>
      </c>
      <c r="BA19" s="68" t="s">
        <v>239</v>
      </c>
    </row>
    <row r="20" spans="2:53" x14ac:dyDescent="0.25">
      <c r="B20" s="68">
        <v>2024</v>
      </c>
      <c r="C20" s="68">
        <v>891780111</v>
      </c>
      <c r="D20" s="69" t="s">
        <v>64</v>
      </c>
      <c r="E20" s="70" t="s">
        <v>14486</v>
      </c>
      <c r="F20" s="70" t="s">
        <v>14485</v>
      </c>
      <c r="G20" s="96">
        <v>0</v>
      </c>
      <c r="H20" s="67" t="s">
        <v>72</v>
      </c>
      <c r="I20" s="69" t="s">
        <v>65</v>
      </c>
      <c r="J20" s="88" t="s">
        <v>14484</v>
      </c>
      <c r="K20" s="93">
        <v>17500000</v>
      </c>
      <c r="L20" s="68" t="s">
        <v>67</v>
      </c>
      <c r="M20" s="88" t="s">
        <v>14483</v>
      </c>
      <c r="N20" s="73">
        <v>1083004668</v>
      </c>
      <c r="O20" s="93">
        <v>1528</v>
      </c>
      <c r="P20" s="76">
        <v>45482</v>
      </c>
      <c r="Q20" s="93">
        <v>17500000</v>
      </c>
      <c r="R20" s="76">
        <v>45482</v>
      </c>
      <c r="S20" s="93">
        <v>17500000</v>
      </c>
      <c r="T20" s="67" t="s">
        <v>66</v>
      </c>
      <c r="U20" s="75">
        <v>1083554320</v>
      </c>
      <c r="V20" s="88" t="s">
        <v>6401</v>
      </c>
      <c r="W20" s="76">
        <v>45482</v>
      </c>
      <c r="X20" s="76">
        <v>45482</v>
      </c>
      <c r="Y20" s="78" t="s">
        <v>74</v>
      </c>
      <c r="Z20" s="196">
        <v>45635</v>
      </c>
      <c r="AA20" s="94">
        <f t="shared" si="0"/>
        <v>153</v>
      </c>
      <c r="AB20" s="93">
        <v>0</v>
      </c>
      <c r="AC20" s="93">
        <v>0</v>
      </c>
      <c r="AD20" s="93">
        <v>0</v>
      </c>
      <c r="AE20" s="79" t="s">
        <v>74</v>
      </c>
      <c r="AF20" s="94">
        <f t="shared" si="1"/>
        <v>0</v>
      </c>
      <c r="AG20" s="93">
        <v>0</v>
      </c>
      <c r="AH20" s="93">
        <v>0</v>
      </c>
      <c r="AI20" s="76" t="s">
        <v>74</v>
      </c>
      <c r="AJ20" s="67">
        <v>0</v>
      </c>
      <c r="AK20" s="76" t="s">
        <v>74</v>
      </c>
      <c r="AL20" s="76" t="s">
        <v>74</v>
      </c>
      <c r="AM20" s="94">
        <f t="shared" si="2"/>
        <v>0</v>
      </c>
      <c r="AN20" s="94">
        <f>+K20+AC20-AH20</f>
        <v>17500000</v>
      </c>
      <c r="AO20" s="96" t="s">
        <v>66</v>
      </c>
      <c r="AP20" s="93">
        <v>17500000</v>
      </c>
      <c r="AQ20" s="67" t="s">
        <v>94</v>
      </c>
      <c r="AR20" s="93">
        <v>0</v>
      </c>
      <c r="AS20" s="80" t="s">
        <v>74</v>
      </c>
      <c r="AT20" s="102">
        <v>8500000</v>
      </c>
      <c r="AU20" s="100">
        <f t="shared" si="3"/>
        <v>9000000</v>
      </c>
      <c r="AV20" s="101">
        <f t="shared" si="4"/>
        <v>0.48571428571428571</v>
      </c>
      <c r="AW20" s="80" t="s">
        <v>74</v>
      </c>
      <c r="AX20" s="67" t="s">
        <v>95</v>
      </c>
      <c r="AY20" s="88" t="s">
        <v>14482</v>
      </c>
      <c r="AZ20" s="68" t="s">
        <v>66</v>
      </c>
      <c r="BA20" s="68" t="s">
        <v>66</v>
      </c>
    </row>
    <row r="21" spans="2:53" x14ac:dyDescent="0.25">
      <c r="B21" s="68">
        <v>2024</v>
      </c>
      <c r="C21" s="68">
        <v>891780111</v>
      </c>
      <c r="D21" s="69" t="s">
        <v>64</v>
      </c>
      <c r="E21" s="70" t="s">
        <v>14481</v>
      </c>
      <c r="F21" s="70" t="s">
        <v>14480</v>
      </c>
      <c r="G21" s="96">
        <v>0</v>
      </c>
      <c r="H21" s="67" t="s">
        <v>72</v>
      </c>
      <c r="I21" s="69" t="s">
        <v>65</v>
      </c>
      <c r="J21" s="88" t="s">
        <v>14479</v>
      </c>
      <c r="K21" s="93">
        <v>10500000</v>
      </c>
      <c r="L21" s="68" t="s">
        <v>67</v>
      </c>
      <c r="M21" s="88" t="s">
        <v>14478</v>
      </c>
      <c r="N21" s="73">
        <v>1007820106</v>
      </c>
      <c r="O21" s="93">
        <v>1731</v>
      </c>
      <c r="P21" s="76">
        <v>45503</v>
      </c>
      <c r="Q21" s="93">
        <v>10500000</v>
      </c>
      <c r="R21" s="76">
        <v>45505</v>
      </c>
      <c r="S21" s="93">
        <v>10500000</v>
      </c>
      <c r="T21" s="67" t="s">
        <v>66</v>
      </c>
      <c r="U21" s="75">
        <v>32770239</v>
      </c>
      <c r="V21" s="88" t="s">
        <v>1944</v>
      </c>
      <c r="W21" s="76">
        <v>45505</v>
      </c>
      <c r="X21" s="76">
        <v>45505</v>
      </c>
      <c r="Y21" s="78" t="s">
        <v>74</v>
      </c>
      <c r="Z21" s="196">
        <v>45657</v>
      </c>
      <c r="AA21" s="94">
        <f t="shared" si="0"/>
        <v>152</v>
      </c>
      <c r="AB21" s="93">
        <v>0</v>
      </c>
      <c r="AC21" s="93">
        <v>0</v>
      </c>
      <c r="AD21" s="93">
        <v>0</v>
      </c>
      <c r="AE21" s="79" t="s">
        <v>74</v>
      </c>
      <c r="AF21" s="94">
        <f t="shared" si="1"/>
        <v>0</v>
      </c>
      <c r="AG21" s="93">
        <v>0</v>
      </c>
      <c r="AH21" s="93">
        <v>0</v>
      </c>
      <c r="AI21" s="76" t="s">
        <v>74</v>
      </c>
      <c r="AJ21" s="67">
        <v>0</v>
      </c>
      <c r="AK21" s="76" t="s">
        <v>74</v>
      </c>
      <c r="AL21" s="76" t="s">
        <v>74</v>
      </c>
      <c r="AM21" s="94">
        <f t="shared" si="2"/>
        <v>0</v>
      </c>
      <c r="AN21" s="94">
        <f>+K21+AC21-AH21</f>
        <v>10500000</v>
      </c>
      <c r="AO21" s="96" t="s">
        <v>66</v>
      </c>
      <c r="AP21" s="93">
        <v>10500000</v>
      </c>
      <c r="AQ21" s="67" t="s">
        <v>94</v>
      </c>
      <c r="AR21" s="93">
        <v>0</v>
      </c>
      <c r="AS21" s="80" t="s">
        <v>74</v>
      </c>
      <c r="AT21" s="102">
        <v>6300000</v>
      </c>
      <c r="AU21" s="100">
        <f t="shared" si="3"/>
        <v>4200000</v>
      </c>
      <c r="AV21" s="101">
        <f t="shared" si="4"/>
        <v>0.6</v>
      </c>
      <c r="AW21" s="80" t="s">
        <v>74</v>
      </c>
      <c r="AX21" s="67" t="s">
        <v>95</v>
      </c>
      <c r="AY21" s="88" t="s">
        <v>14477</v>
      </c>
      <c r="AZ21" s="68" t="s">
        <v>66</v>
      </c>
      <c r="BA21" s="68" t="s">
        <v>66</v>
      </c>
    </row>
    <row r="22" spans="2:53" x14ac:dyDescent="0.25">
      <c r="B22" s="68">
        <v>2024</v>
      </c>
      <c r="C22" s="68">
        <v>891780111</v>
      </c>
      <c r="D22" s="69" t="s">
        <v>64</v>
      </c>
      <c r="E22" s="70" t="s">
        <v>14476</v>
      </c>
      <c r="F22" s="70" t="s">
        <v>14475</v>
      </c>
      <c r="G22" s="96">
        <v>0</v>
      </c>
      <c r="H22" s="67" t="s">
        <v>72</v>
      </c>
      <c r="I22" s="69" t="s">
        <v>65</v>
      </c>
      <c r="J22" s="88" t="s">
        <v>14474</v>
      </c>
      <c r="K22" s="93">
        <v>25000000</v>
      </c>
      <c r="L22" s="68" t="s">
        <v>67</v>
      </c>
      <c r="M22" s="88" t="s">
        <v>13451</v>
      </c>
      <c r="N22" s="73">
        <v>85155728</v>
      </c>
      <c r="O22" s="93">
        <v>1732</v>
      </c>
      <c r="P22" s="76">
        <v>45503</v>
      </c>
      <c r="Q22" s="93">
        <v>25000000</v>
      </c>
      <c r="R22" s="76">
        <v>45505</v>
      </c>
      <c r="S22" s="93">
        <v>25000000</v>
      </c>
      <c r="T22" s="67" t="s">
        <v>66</v>
      </c>
      <c r="U22" s="75">
        <v>32770239</v>
      </c>
      <c r="V22" s="88" t="s">
        <v>1944</v>
      </c>
      <c r="W22" s="76">
        <v>45505</v>
      </c>
      <c r="X22" s="76">
        <v>45505</v>
      </c>
      <c r="Y22" s="78" t="s">
        <v>74</v>
      </c>
      <c r="Z22" s="196">
        <v>45657</v>
      </c>
      <c r="AA22" s="94">
        <f t="shared" si="0"/>
        <v>152</v>
      </c>
      <c r="AB22" s="93">
        <v>0</v>
      </c>
      <c r="AC22" s="93">
        <v>0</v>
      </c>
      <c r="AD22" s="93">
        <v>0</v>
      </c>
      <c r="AE22" s="79" t="s">
        <v>74</v>
      </c>
      <c r="AF22" s="94">
        <f t="shared" si="1"/>
        <v>0</v>
      </c>
      <c r="AG22" s="93">
        <v>0</v>
      </c>
      <c r="AH22" s="93">
        <v>0</v>
      </c>
      <c r="AI22" s="76" t="s">
        <v>74</v>
      </c>
      <c r="AJ22" s="67">
        <v>0</v>
      </c>
      <c r="AK22" s="76" t="s">
        <v>74</v>
      </c>
      <c r="AL22" s="76" t="s">
        <v>74</v>
      </c>
      <c r="AM22" s="94">
        <f t="shared" si="2"/>
        <v>0</v>
      </c>
      <c r="AN22" s="94">
        <f>+K22+AC22-AH22</f>
        <v>25000000</v>
      </c>
      <c r="AO22" s="96" t="s">
        <v>66</v>
      </c>
      <c r="AP22" s="93">
        <v>25000000</v>
      </c>
      <c r="AQ22" s="67" t="s">
        <v>94</v>
      </c>
      <c r="AR22" s="93">
        <v>0</v>
      </c>
      <c r="AS22" s="80" t="s">
        <v>74</v>
      </c>
      <c r="AT22" s="102">
        <v>15000000</v>
      </c>
      <c r="AU22" s="100">
        <f t="shared" si="3"/>
        <v>10000000</v>
      </c>
      <c r="AV22" s="101">
        <f t="shared" si="4"/>
        <v>0.6</v>
      </c>
      <c r="AW22" s="80" t="s">
        <v>74</v>
      </c>
      <c r="AX22" s="67" t="s">
        <v>95</v>
      </c>
      <c r="AY22" s="88" t="s">
        <v>14473</v>
      </c>
      <c r="AZ22" s="68" t="s">
        <v>66</v>
      </c>
      <c r="BA22" s="68" t="s">
        <v>66</v>
      </c>
    </row>
    <row r="23" spans="2:53" x14ac:dyDescent="0.25">
      <c r="B23" s="68">
        <v>2024</v>
      </c>
      <c r="C23" s="68">
        <v>891780111</v>
      </c>
      <c r="D23" s="69" t="s">
        <v>64</v>
      </c>
      <c r="E23" s="70" t="s">
        <v>14472</v>
      </c>
      <c r="F23" s="70" t="s">
        <v>14471</v>
      </c>
      <c r="G23" s="96">
        <v>0</v>
      </c>
      <c r="H23" s="67" t="s">
        <v>72</v>
      </c>
      <c r="I23" s="69" t="s">
        <v>65</v>
      </c>
      <c r="J23" s="88" t="s">
        <v>14470</v>
      </c>
      <c r="K23" s="93">
        <v>17500000</v>
      </c>
      <c r="L23" s="68" t="s">
        <v>67</v>
      </c>
      <c r="M23" s="88" t="s">
        <v>14469</v>
      </c>
      <c r="N23" s="73">
        <v>1083018407</v>
      </c>
      <c r="O23" s="93">
        <v>1734</v>
      </c>
      <c r="P23" s="76">
        <v>45503</v>
      </c>
      <c r="Q23" s="93">
        <v>17500000</v>
      </c>
      <c r="R23" s="76">
        <v>45505</v>
      </c>
      <c r="S23" s="93">
        <v>17500000</v>
      </c>
      <c r="T23" s="67" t="s">
        <v>66</v>
      </c>
      <c r="U23" s="75">
        <v>91156594</v>
      </c>
      <c r="V23" s="88" t="s">
        <v>14468</v>
      </c>
      <c r="W23" s="76">
        <v>45505</v>
      </c>
      <c r="X23" s="76">
        <v>45505</v>
      </c>
      <c r="Y23" s="78" t="s">
        <v>74</v>
      </c>
      <c r="Z23" s="196">
        <v>45657</v>
      </c>
      <c r="AA23" s="94">
        <f t="shared" si="0"/>
        <v>152</v>
      </c>
      <c r="AB23" s="93">
        <v>0</v>
      </c>
      <c r="AC23" s="93">
        <v>0</v>
      </c>
      <c r="AD23" s="93">
        <v>0</v>
      </c>
      <c r="AE23" s="79" t="s">
        <v>74</v>
      </c>
      <c r="AF23" s="94">
        <f t="shared" si="1"/>
        <v>0</v>
      </c>
      <c r="AG23" s="93">
        <v>0</v>
      </c>
      <c r="AH23" s="93">
        <v>0</v>
      </c>
      <c r="AI23" s="76" t="s">
        <v>74</v>
      </c>
      <c r="AJ23" s="67">
        <v>0</v>
      </c>
      <c r="AK23" s="76" t="s">
        <v>74</v>
      </c>
      <c r="AL23" s="76" t="s">
        <v>74</v>
      </c>
      <c r="AM23" s="94">
        <f t="shared" si="2"/>
        <v>0</v>
      </c>
      <c r="AN23" s="94">
        <f>+K23+AC23-AH23</f>
        <v>17500000</v>
      </c>
      <c r="AO23" s="96" t="s">
        <v>66</v>
      </c>
      <c r="AP23" s="93">
        <v>17500000</v>
      </c>
      <c r="AQ23" s="67" t="s">
        <v>94</v>
      </c>
      <c r="AR23" s="93">
        <v>0</v>
      </c>
      <c r="AS23" s="80" t="s">
        <v>74</v>
      </c>
      <c r="AT23" s="102">
        <v>10500000</v>
      </c>
      <c r="AU23" s="100">
        <f t="shared" si="3"/>
        <v>7000000</v>
      </c>
      <c r="AV23" s="101">
        <f t="shared" si="4"/>
        <v>0.6</v>
      </c>
      <c r="AW23" s="80" t="s">
        <v>74</v>
      </c>
      <c r="AX23" s="67" t="s">
        <v>95</v>
      </c>
      <c r="AY23" s="88" t="s">
        <v>14467</v>
      </c>
      <c r="AZ23" s="68" t="s">
        <v>66</v>
      </c>
      <c r="BA23" s="68" t="s">
        <v>66</v>
      </c>
    </row>
    <row r="24" spans="2:53" x14ac:dyDescent="0.25">
      <c r="B24" s="68">
        <v>2024</v>
      </c>
      <c r="C24" s="68">
        <v>891780111</v>
      </c>
      <c r="D24" s="69" t="s">
        <v>64</v>
      </c>
      <c r="E24" s="70" t="s">
        <v>14466</v>
      </c>
      <c r="F24" s="70" t="s">
        <v>14465</v>
      </c>
      <c r="G24" s="96">
        <v>0</v>
      </c>
      <c r="H24" s="67" t="s">
        <v>72</v>
      </c>
      <c r="I24" s="69" t="s">
        <v>65</v>
      </c>
      <c r="J24" s="88" t="s">
        <v>14464</v>
      </c>
      <c r="K24" s="93">
        <v>12500000</v>
      </c>
      <c r="L24" s="68" t="s">
        <v>67</v>
      </c>
      <c r="M24" s="88" t="s">
        <v>14463</v>
      </c>
      <c r="N24" s="73">
        <v>84456404</v>
      </c>
      <c r="O24" s="93">
        <v>1737</v>
      </c>
      <c r="P24" s="76">
        <v>45504</v>
      </c>
      <c r="Q24" s="93">
        <v>12500000</v>
      </c>
      <c r="R24" s="76">
        <v>45505</v>
      </c>
      <c r="S24" s="93">
        <v>12500000</v>
      </c>
      <c r="T24" s="67" t="s">
        <v>66</v>
      </c>
      <c r="U24" s="75">
        <v>1083432808</v>
      </c>
      <c r="V24" s="88" t="s">
        <v>7279</v>
      </c>
      <c r="W24" s="76">
        <v>45505</v>
      </c>
      <c r="X24" s="76">
        <v>45505</v>
      </c>
      <c r="Y24" s="78" t="s">
        <v>74</v>
      </c>
      <c r="Z24" s="196">
        <v>45657</v>
      </c>
      <c r="AA24" s="94">
        <f t="shared" si="0"/>
        <v>152</v>
      </c>
      <c r="AB24" s="93">
        <v>0</v>
      </c>
      <c r="AC24" s="93">
        <v>0</v>
      </c>
      <c r="AD24" s="93">
        <v>0</v>
      </c>
      <c r="AE24" s="79" t="s">
        <v>74</v>
      </c>
      <c r="AF24" s="94">
        <f t="shared" si="1"/>
        <v>0</v>
      </c>
      <c r="AG24" s="93">
        <v>0</v>
      </c>
      <c r="AH24" s="93">
        <v>0</v>
      </c>
      <c r="AI24" s="76" t="s">
        <v>74</v>
      </c>
      <c r="AJ24" s="67">
        <v>0</v>
      </c>
      <c r="AK24" s="76" t="s">
        <v>74</v>
      </c>
      <c r="AL24" s="76" t="s">
        <v>74</v>
      </c>
      <c r="AM24" s="94">
        <f t="shared" si="2"/>
        <v>0</v>
      </c>
      <c r="AN24" s="94">
        <f>+K24+AC24-AH24</f>
        <v>12500000</v>
      </c>
      <c r="AO24" s="96" t="s">
        <v>66</v>
      </c>
      <c r="AP24" s="93">
        <v>12500000</v>
      </c>
      <c r="AQ24" s="67" t="s">
        <v>94</v>
      </c>
      <c r="AR24" s="93">
        <v>0</v>
      </c>
      <c r="AS24" s="80" t="s">
        <v>74</v>
      </c>
      <c r="AT24" s="102">
        <v>7500000</v>
      </c>
      <c r="AU24" s="100">
        <f t="shared" si="3"/>
        <v>5000000</v>
      </c>
      <c r="AV24" s="101">
        <f t="shared" si="4"/>
        <v>0.6</v>
      </c>
      <c r="AW24" s="80" t="s">
        <v>74</v>
      </c>
      <c r="AX24" s="67" t="s">
        <v>95</v>
      </c>
      <c r="AY24" s="88" t="s">
        <v>14462</v>
      </c>
      <c r="AZ24" s="68" t="s">
        <v>66</v>
      </c>
      <c r="BA24" s="68" t="s">
        <v>66</v>
      </c>
    </row>
    <row r="25" spans="2:53" x14ac:dyDescent="0.25">
      <c r="B25" s="68">
        <v>2024</v>
      </c>
      <c r="C25" s="68">
        <v>891780111</v>
      </c>
      <c r="D25" s="69" t="s">
        <v>64</v>
      </c>
      <c r="E25" s="70" t="s">
        <v>14461</v>
      </c>
      <c r="F25" s="70" t="s">
        <v>14460</v>
      </c>
      <c r="G25" s="96">
        <v>0</v>
      </c>
      <c r="H25" s="67" t="s">
        <v>72</v>
      </c>
      <c r="I25" s="69" t="s">
        <v>65</v>
      </c>
      <c r="J25" s="88" t="s">
        <v>14459</v>
      </c>
      <c r="K25" s="93">
        <v>12500000</v>
      </c>
      <c r="L25" s="68" t="s">
        <v>67</v>
      </c>
      <c r="M25" s="88" t="s">
        <v>14458</v>
      </c>
      <c r="N25" s="73">
        <v>1065657067</v>
      </c>
      <c r="O25" s="93">
        <v>1737</v>
      </c>
      <c r="P25" s="76">
        <v>45504</v>
      </c>
      <c r="Q25" s="93">
        <v>12500000</v>
      </c>
      <c r="R25" s="76">
        <v>45505</v>
      </c>
      <c r="S25" s="93">
        <v>12500000</v>
      </c>
      <c r="T25" s="67" t="s">
        <v>66</v>
      </c>
      <c r="U25" s="75">
        <v>1082863147</v>
      </c>
      <c r="V25" s="88" t="s">
        <v>5772</v>
      </c>
      <c r="W25" s="76">
        <v>45505</v>
      </c>
      <c r="X25" s="76">
        <v>45505</v>
      </c>
      <c r="Y25" s="78" t="s">
        <v>74</v>
      </c>
      <c r="Z25" s="196">
        <v>45657</v>
      </c>
      <c r="AA25" s="94">
        <f t="shared" si="0"/>
        <v>152</v>
      </c>
      <c r="AB25" s="93">
        <v>0</v>
      </c>
      <c r="AC25" s="93">
        <v>0</v>
      </c>
      <c r="AD25" s="93">
        <v>0</v>
      </c>
      <c r="AE25" s="79" t="s">
        <v>74</v>
      </c>
      <c r="AF25" s="94">
        <f t="shared" si="1"/>
        <v>0</v>
      </c>
      <c r="AG25" s="93">
        <v>0</v>
      </c>
      <c r="AH25" s="93">
        <v>0</v>
      </c>
      <c r="AI25" s="76" t="s">
        <v>74</v>
      </c>
      <c r="AJ25" s="67">
        <v>0</v>
      </c>
      <c r="AK25" s="76" t="s">
        <v>74</v>
      </c>
      <c r="AL25" s="76" t="s">
        <v>74</v>
      </c>
      <c r="AM25" s="94">
        <f t="shared" si="2"/>
        <v>0</v>
      </c>
      <c r="AN25" s="94">
        <f>+K25+AC25-AH25</f>
        <v>12500000</v>
      </c>
      <c r="AO25" s="96" t="s">
        <v>66</v>
      </c>
      <c r="AP25" s="93">
        <v>12500000</v>
      </c>
      <c r="AQ25" s="67" t="s">
        <v>94</v>
      </c>
      <c r="AR25" s="93">
        <v>0</v>
      </c>
      <c r="AS25" s="80" t="s">
        <v>74</v>
      </c>
      <c r="AT25" s="102">
        <v>7500000</v>
      </c>
      <c r="AU25" s="100">
        <f t="shared" si="3"/>
        <v>5000000</v>
      </c>
      <c r="AV25" s="101">
        <f t="shared" si="4"/>
        <v>0.6</v>
      </c>
      <c r="AW25" s="80" t="s">
        <v>74</v>
      </c>
      <c r="AX25" s="67" t="s">
        <v>95</v>
      </c>
      <c r="AY25" s="88" t="s">
        <v>14457</v>
      </c>
      <c r="AZ25" s="68" t="s">
        <v>66</v>
      </c>
      <c r="BA25" s="68" t="s">
        <v>66</v>
      </c>
    </row>
    <row r="26" spans="2:53" x14ac:dyDescent="0.25">
      <c r="B26" s="68">
        <v>2024</v>
      </c>
      <c r="C26" s="68">
        <v>891780111</v>
      </c>
      <c r="D26" s="69" t="s">
        <v>64</v>
      </c>
      <c r="E26" s="70" t="s">
        <v>14456</v>
      </c>
      <c r="F26" s="70" t="s">
        <v>14455</v>
      </c>
      <c r="G26" s="96">
        <v>0</v>
      </c>
      <c r="H26" s="67" t="s">
        <v>72</v>
      </c>
      <c r="I26" s="69" t="s">
        <v>65</v>
      </c>
      <c r="J26" s="88" t="s">
        <v>14450</v>
      </c>
      <c r="K26" s="93">
        <v>10000000</v>
      </c>
      <c r="L26" s="68" t="s">
        <v>67</v>
      </c>
      <c r="M26" s="88" t="s">
        <v>14454</v>
      </c>
      <c r="N26" s="73">
        <v>1103120398</v>
      </c>
      <c r="O26" s="93">
        <v>1733</v>
      </c>
      <c r="P26" s="76">
        <v>45503</v>
      </c>
      <c r="Q26" s="93">
        <v>10000000</v>
      </c>
      <c r="R26" s="76">
        <v>45505</v>
      </c>
      <c r="S26" s="93">
        <v>10000000</v>
      </c>
      <c r="T26" s="67" t="s">
        <v>66</v>
      </c>
      <c r="U26" s="75">
        <v>79732773</v>
      </c>
      <c r="V26" s="88" t="s">
        <v>6217</v>
      </c>
      <c r="W26" s="76">
        <v>45505</v>
      </c>
      <c r="X26" s="76">
        <v>45505</v>
      </c>
      <c r="Y26" s="78" t="s">
        <v>74</v>
      </c>
      <c r="Z26" s="196">
        <v>45626</v>
      </c>
      <c r="AA26" s="94">
        <f t="shared" si="0"/>
        <v>121</v>
      </c>
      <c r="AB26" s="93">
        <v>0</v>
      </c>
      <c r="AC26" s="93">
        <v>0</v>
      </c>
      <c r="AD26" s="93">
        <v>0</v>
      </c>
      <c r="AE26" s="79" t="s">
        <v>74</v>
      </c>
      <c r="AF26" s="94">
        <f t="shared" si="1"/>
        <v>0</v>
      </c>
      <c r="AG26" s="93">
        <v>0</v>
      </c>
      <c r="AH26" s="93">
        <v>0</v>
      </c>
      <c r="AI26" s="76" t="s">
        <v>74</v>
      </c>
      <c r="AJ26" s="67">
        <v>0</v>
      </c>
      <c r="AK26" s="76" t="s">
        <v>74</v>
      </c>
      <c r="AL26" s="76" t="s">
        <v>74</v>
      </c>
      <c r="AM26" s="94">
        <f t="shared" si="2"/>
        <v>0</v>
      </c>
      <c r="AN26" s="94">
        <f>+K26+AC26-AH26</f>
        <v>10000000</v>
      </c>
      <c r="AO26" s="96" t="s">
        <v>66</v>
      </c>
      <c r="AP26" s="93">
        <v>10000000</v>
      </c>
      <c r="AQ26" s="67" t="s">
        <v>94</v>
      </c>
      <c r="AR26" s="93">
        <v>0</v>
      </c>
      <c r="AS26" s="80" t="s">
        <v>74</v>
      </c>
      <c r="AT26" s="102">
        <v>7500000</v>
      </c>
      <c r="AU26" s="100">
        <f t="shared" si="3"/>
        <v>2500000</v>
      </c>
      <c r="AV26" s="101">
        <f t="shared" si="4"/>
        <v>0.75</v>
      </c>
      <c r="AW26" s="80" t="s">
        <v>74</v>
      </c>
      <c r="AX26" s="67" t="s">
        <v>95</v>
      </c>
      <c r="AY26" s="88" t="s">
        <v>14453</v>
      </c>
      <c r="AZ26" s="68" t="s">
        <v>66</v>
      </c>
      <c r="BA26" s="68" t="s">
        <v>66</v>
      </c>
    </row>
    <row r="27" spans="2:53" x14ac:dyDescent="0.25">
      <c r="B27" s="68">
        <v>2024</v>
      </c>
      <c r="C27" s="68">
        <v>891780111</v>
      </c>
      <c r="D27" s="69" t="s">
        <v>64</v>
      </c>
      <c r="E27" s="70" t="s">
        <v>14452</v>
      </c>
      <c r="F27" s="70" t="s">
        <v>14451</v>
      </c>
      <c r="G27" s="96">
        <v>0</v>
      </c>
      <c r="H27" s="67" t="s">
        <v>72</v>
      </c>
      <c r="I27" s="69" t="s">
        <v>65</v>
      </c>
      <c r="J27" s="88" t="s">
        <v>14450</v>
      </c>
      <c r="K27" s="93">
        <v>10000000</v>
      </c>
      <c r="L27" s="68" t="s">
        <v>67</v>
      </c>
      <c r="M27" s="88" t="s">
        <v>14449</v>
      </c>
      <c r="N27" s="73">
        <v>1082871433</v>
      </c>
      <c r="O27" s="93">
        <v>1733</v>
      </c>
      <c r="P27" s="76">
        <v>45503</v>
      </c>
      <c r="Q27" s="93">
        <v>10000000</v>
      </c>
      <c r="R27" s="76">
        <v>45505</v>
      </c>
      <c r="S27" s="93">
        <v>10000000</v>
      </c>
      <c r="T27" s="67" t="s">
        <v>66</v>
      </c>
      <c r="U27" s="75">
        <v>85475151</v>
      </c>
      <c r="V27" s="88" t="s">
        <v>14448</v>
      </c>
      <c r="W27" s="76">
        <v>45505</v>
      </c>
      <c r="X27" s="76">
        <v>45505</v>
      </c>
      <c r="Y27" s="78" t="s">
        <v>74</v>
      </c>
      <c r="Z27" s="196">
        <v>45626</v>
      </c>
      <c r="AA27" s="94">
        <f t="shared" si="0"/>
        <v>121</v>
      </c>
      <c r="AB27" s="93">
        <v>0</v>
      </c>
      <c r="AC27" s="93">
        <v>0</v>
      </c>
      <c r="AD27" s="93">
        <v>0</v>
      </c>
      <c r="AE27" s="79" t="s">
        <v>74</v>
      </c>
      <c r="AF27" s="94">
        <f t="shared" si="1"/>
        <v>0</v>
      </c>
      <c r="AG27" s="93">
        <v>0</v>
      </c>
      <c r="AH27" s="93">
        <v>0</v>
      </c>
      <c r="AI27" s="76" t="s">
        <v>74</v>
      </c>
      <c r="AJ27" s="67">
        <v>0</v>
      </c>
      <c r="AK27" s="76" t="s">
        <v>74</v>
      </c>
      <c r="AL27" s="76" t="s">
        <v>74</v>
      </c>
      <c r="AM27" s="94">
        <f t="shared" si="2"/>
        <v>0</v>
      </c>
      <c r="AN27" s="94">
        <f>+K27+AC27-AH27</f>
        <v>10000000</v>
      </c>
      <c r="AO27" s="96" t="s">
        <v>66</v>
      </c>
      <c r="AP27" s="93">
        <v>10000000</v>
      </c>
      <c r="AQ27" s="67" t="s">
        <v>94</v>
      </c>
      <c r="AR27" s="93">
        <v>0</v>
      </c>
      <c r="AS27" s="80" t="s">
        <v>74</v>
      </c>
      <c r="AT27" s="102">
        <v>7500000</v>
      </c>
      <c r="AU27" s="100">
        <f t="shared" si="3"/>
        <v>2500000</v>
      </c>
      <c r="AV27" s="101">
        <f t="shared" si="4"/>
        <v>0.75</v>
      </c>
      <c r="AW27" s="80" t="s">
        <v>74</v>
      </c>
      <c r="AX27" s="67" t="s">
        <v>95</v>
      </c>
      <c r="AY27" s="88" t="s">
        <v>14447</v>
      </c>
      <c r="AZ27" s="68" t="s">
        <v>66</v>
      </c>
      <c r="BA27" s="68" t="s">
        <v>66</v>
      </c>
    </row>
    <row r="28" spans="2:53" x14ac:dyDescent="0.25">
      <c r="B28" s="68">
        <v>2024</v>
      </c>
      <c r="C28" s="68">
        <v>891780111</v>
      </c>
      <c r="D28" s="69" t="s">
        <v>64</v>
      </c>
      <c r="E28" s="70" t="s">
        <v>14446</v>
      </c>
      <c r="F28" s="70" t="s">
        <v>14445</v>
      </c>
      <c r="G28" s="96">
        <v>0</v>
      </c>
      <c r="H28" s="67" t="s">
        <v>72</v>
      </c>
      <c r="I28" s="69" t="s">
        <v>65</v>
      </c>
      <c r="J28" s="88" t="s">
        <v>14444</v>
      </c>
      <c r="K28" s="93">
        <v>12000000</v>
      </c>
      <c r="L28" s="68" t="s">
        <v>67</v>
      </c>
      <c r="M28" s="88" t="s">
        <v>14443</v>
      </c>
      <c r="N28" s="73">
        <v>1082250917</v>
      </c>
      <c r="O28" s="93">
        <v>1911</v>
      </c>
      <c r="P28" s="76">
        <v>45525</v>
      </c>
      <c r="Q28" s="93">
        <v>12000000</v>
      </c>
      <c r="R28" s="76">
        <v>45505</v>
      </c>
      <c r="S28" s="93">
        <v>12000000</v>
      </c>
      <c r="T28" s="67" t="s">
        <v>66</v>
      </c>
      <c r="U28" s="75">
        <v>1083432808</v>
      </c>
      <c r="V28" s="88" t="s">
        <v>7279</v>
      </c>
      <c r="W28" s="76">
        <v>45526</v>
      </c>
      <c r="X28" s="76">
        <v>45526</v>
      </c>
      <c r="Y28" s="78" t="s">
        <v>74</v>
      </c>
      <c r="Z28" s="196">
        <v>45647</v>
      </c>
      <c r="AA28" s="94">
        <f t="shared" si="0"/>
        <v>121</v>
      </c>
      <c r="AB28" s="93">
        <v>0</v>
      </c>
      <c r="AC28" s="93">
        <v>0</v>
      </c>
      <c r="AD28" s="93">
        <v>0</v>
      </c>
      <c r="AE28" s="79" t="s">
        <v>74</v>
      </c>
      <c r="AF28" s="94">
        <f t="shared" si="1"/>
        <v>0</v>
      </c>
      <c r="AG28" s="93">
        <v>0</v>
      </c>
      <c r="AH28" s="93">
        <v>0</v>
      </c>
      <c r="AI28" s="76" t="s">
        <v>74</v>
      </c>
      <c r="AJ28" s="67">
        <v>0</v>
      </c>
      <c r="AK28" s="76" t="s">
        <v>74</v>
      </c>
      <c r="AL28" s="76" t="s">
        <v>74</v>
      </c>
      <c r="AM28" s="94">
        <f t="shared" si="2"/>
        <v>0</v>
      </c>
      <c r="AN28" s="94">
        <f>+K28+AC28-AH28</f>
        <v>12000000</v>
      </c>
      <c r="AO28" s="96" t="s">
        <v>66</v>
      </c>
      <c r="AP28" s="93">
        <v>12000000</v>
      </c>
      <c r="AQ28" s="67" t="s">
        <v>94</v>
      </c>
      <c r="AR28" s="93">
        <v>0</v>
      </c>
      <c r="AS28" s="80" t="s">
        <v>74</v>
      </c>
      <c r="AT28" s="102">
        <v>6000000</v>
      </c>
      <c r="AU28" s="100">
        <f t="shared" si="3"/>
        <v>6000000</v>
      </c>
      <c r="AV28" s="101">
        <f t="shared" si="4"/>
        <v>0.5</v>
      </c>
      <c r="AW28" s="80" t="s">
        <v>74</v>
      </c>
      <c r="AX28" s="67" t="s">
        <v>95</v>
      </c>
      <c r="AY28" s="88" t="s">
        <v>14442</v>
      </c>
      <c r="AZ28" s="68" t="s">
        <v>66</v>
      </c>
      <c r="BA28" s="68" t="s">
        <v>66</v>
      </c>
    </row>
    <row r="29" spans="2:53" ht="15.75" thickBot="1" x14ac:dyDescent="0.3">
      <c r="B29" s="104">
        <v>2024</v>
      </c>
      <c r="C29" s="104">
        <v>891780111</v>
      </c>
      <c r="D29" s="105" t="s">
        <v>64</v>
      </c>
      <c r="E29" s="106" t="s">
        <v>14441</v>
      </c>
      <c r="F29" s="106" t="s">
        <v>14440</v>
      </c>
      <c r="G29" s="121">
        <v>0</v>
      </c>
      <c r="H29" s="103" t="s">
        <v>72</v>
      </c>
      <c r="I29" s="105" t="s">
        <v>65</v>
      </c>
      <c r="J29" s="151" t="s">
        <v>14439</v>
      </c>
      <c r="K29" s="109">
        <v>12000000</v>
      </c>
      <c r="L29" s="104" t="s">
        <v>67</v>
      </c>
      <c r="M29" s="151" t="s">
        <v>14438</v>
      </c>
      <c r="N29" s="110">
        <v>1049348815</v>
      </c>
      <c r="O29" s="109">
        <v>1910</v>
      </c>
      <c r="P29" s="120">
        <v>45525</v>
      </c>
      <c r="Q29" s="109">
        <v>12000000</v>
      </c>
      <c r="R29" s="120">
        <v>45505</v>
      </c>
      <c r="S29" s="109">
        <v>12000000</v>
      </c>
      <c r="T29" s="103" t="s">
        <v>66</v>
      </c>
      <c r="U29" s="153">
        <v>32770239</v>
      </c>
      <c r="V29" s="151" t="s">
        <v>1944</v>
      </c>
      <c r="W29" s="120">
        <v>45526</v>
      </c>
      <c r="X29" s="120">
        <v>45526</v>
      </c>
      <c r="Y29" s="115" t="s">
        <v>74</v>
      </c>
      <c r="Z29" s="193">
        <v>45647</v>
      </c>
      <c r="AA29" s="118">
        <f t="shared" si="0"/>
        <v>121</v>
      </c>
      <c r="AB29" s="109">
        <v>0</v>
      </c>
      <c r="AC29" s="109">
        <v>0</v>
      </c>
      <c r="AD29" s="109">
        <v>0</v>
      </c>
      <c r="AE29" s="119" t="s">
        <v>74</v>
      </c>
      <c r="AF29" s="118">
        <f t="shared" si="1"/>
        <v>0</v>
      </c>
      <c r="AG29" s="109">
        <v>0</v>
      </c>
      <c r="AH29" s="109">
        <v>0</v>
      </c>
      <c r="AI29" s="120" t="s">
        <v>74</v>
      </c>
      <c r="AJ29" s="103">
        <v>0</v>
      </c>
      <c r="AK29" s="120" t="s">
        <v>74</v>
      </c>
      <c r="AL29" s="120" t="s">
        <v>74</v>
      </c>
      <c r="AM29" s="118">
        <f t="shared" si="2"/>
        <v>0</v>
      </c>
      <c r="AN29" s="118">
        <f>+K29+AC29-AH29</f>
        <v>12000000</v>
      </c>
      <c r="AO29" s="121" t="s">
        <v>66</v>
      </c>
      <c r="AP29" s="109">
        <v>12000000</v>
      </c>
      <c r="AQ29" s="103" t="s">
        <v>94</v>
      </c>
      <c r="AR29" s="109">
        <v>0</v>
      </c>
      <c r="AS29" s="122" t="s">
        <v>74</v>
      </c>
      <c r="AT29" s="123">
        <v>6000000</v>
      </c>
      <c r="AU29" s="124">
        <f t="shared" si="3"/>
        <v>6000000</v>
      </c>
      <c r="AV29" s="125">
        <f t="shared" si="4"/>
        <v>0.5</v>
      </c>
      <c r="AW29" s="122" t="s">
        <v>74</v>
      </c>
      <c r="AX29" s="103" t="s">
        <v>95</v>
      </c>
      <c r="AY29" s="151" t="s">
        <v>14437</v>
      </c>
      <c r="AZ29" s="104" t="s">
        <v>66</v>
      </c>
      <c r="BA29" s="104" t="s">
        <v>66</v>
      </c>
    </row>
    <row r="30" spans="2:53" s="19" customFormat="1" ht="15.75" thickBot="1" x14ac:dyDescent="0.3">
      <c r="B30" s="524" t="s">
        <v>68</v>
      </c>
      <c r="C30" s="525"/>
      <c r="D30" s="526"/>
      <c r="E30" s="37">
        <f>+SUBTOTAL(3,E8:E29)</f>
        <v>22</v>
      </c>
      <c r="F30" s="38"/>
      <c r="G30" s="39"/>
      <c r="H30" s="39"/>
      <c r="I30" s="39"/>
      <c r="J30" s="39"/>
      <c r="K30" s="40">
        <f>SUM(K8:K29)</f>
        <v>313700000</v>
      </c>
      <c r="L30" s="527"/>
      <c r="M30" s="528"/>
      <c r="N30" s="528"/>
      <c r="O30" s="528"/>
      <c r="P30" s="528"/>
      <c r="Q30" s="528"/>
      <c r="R30" s="528"/>
      <c r="S30" s="528"/>
      <c r="T30" s="528"/>
      <c r="U30" s="528"/>
      <c r="V30" s="528"/>
      <c r="W30" s="528"/>
      <c r="X30" s="528"/>
      <c r="Y30" s="528"/>
      <c r="Z30" s="528"/>
      <c r="AA30" s="529"/>
      <c r="AB30" s="41">
        <f>SUM(AB8:AB29)</f>
        <v>0</v>
      </c>
      <c r="AC30" s="42">
        <f>SUM(AC8:AC29)</f>
        <v>0</v>
      </c>
      <c r="AD30" s="42">
        <f>SUM(AD8:AD29)</f>
        <v>0</v>
      </c>
      <c r="AE30" s="43"/>
      <c r="AF30" s="42">
        <f>SUM(AF8:AF29)</f>
        <v>0</v>
      </c>
      <c r="AG30" s="42">
        <f>SUM(AG8:AG29)</f>
        <v>0</v>
      </c>
      <c r="AH30" s="44">
        <f>SUM(AH8:AH29)</f>
        <v>0</v>
      </c>
      <c r="AI30" s="43"/>
      <c r="AJ30" s="45">
        <f>SUM(AJ8:AJ29)</f>
        <v>0</v>
      </c>
      <c r="AK30" s="527"/>
      <c r="AL30" s="528"/>
      <c r="AM30" s="529"/>
      <c r="AN30" s="41">
        <f>SUM(AN8:AN29)</f>
        <v>313700000</v>
      </c>
      <c r="AO30" s="43"/>
      <c r="AP30" s="46">
        <f>SUM(AP8:AP29)</f>
        <v>313700000</v>
      </c>
      <c r="AQ30" s="43"/>
      <c r="AR30" s="42">
        <f>SUM(AR8:AR29)</f>
        <v>0</v>
      </c>
      <c r="AS30" s="43"/>
      <c r="AT30" s="47">
        <f>SUM(AT8:AT29)</f>
        <v>256500000</v>
      </c>
      <c r="AU30" s="48">
        <f>SUM(AU8:AU29)</f>
        <v>57200000</v>
      </c>
      <c r="AV30" s="527"/>
      <c r="AW30" s="528"/>
      <c r="AX30" s="528"/>
      <c r="AY30" s="528"/>
      <c r="AZ30" s="528"/>
      <c r="BA30" s="528"/>
    </row>
  </sheetData>
  <sheetProtection formatCells="0" formatColumns="0" formatRows="0" insertRows="0" deleteRows="0" autoFilter="0"/>
  <mergeCells count="22">
    <mergeCell ref="AQ6:AU6"/>
    <mergeCell ref="F5:G5"/>
    <mergeCell ref="AB5:AM5"/>
    <mergeCell ref="W6:AA6"/>
    <mergeCell ref="AB6:AF6"/>
    <mergeCell ref="AG6:AI6"/>
    <mergeCell ref="AJ6:AM6"/>
    <mergeCell ref="B3:C6"/>
    <mergeCell ref="D3:G4"/>
    <mergeCell ref="AV30:BA30"/>
    <mergeCell ref="AO6:AP6"/>
    <mergeCell ref="B30:D30"/>
    <mergeCell ref="L30:AA30"/>
    <mergeCell ref="AY6:BA6"/>
    <mergeCell ref="M6:N6"/>
    <mergeCell ref="O6:Q6"/>
    <mergeCell ref="R6:S6"/>
    <mergeCell ref="AK30:AM30"/>
    <mergeCell ref="T6:V6"/>
    <mergeCell ref="H3:I5"/>
    <mergeCell ref="E6:G6"/>
    <mergeCell ref="AV6:AX6"/>
  </mergeCells>
  <conditionalFormatting sqref="F5 E6">
    <cfRule type="containsText" dxfId="17"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9 AU8:AV29 AM17:AP20">
    <cfRule type="expression" dxfId="16" priority="3">
      <formula>+_xlfn.ISFORMULA(AA8)</formula>
    </cfRule>
  </conditionalFormatting>
  <conditionalFormatting sqref="AF8:AF29">
    <cfRule type="expression" dxfId="15" priority="1">
      <formula>+_xlfn.ISFORMULA(AF8)</formula>
    </cfRule>
  </conditionalFormatting>
  <conditionalFormatting sqref="AM8:AO16 AM21:AO29">
    <cfRule type="expression" dxfId="14" priority="4">
      <formula>+_xlfn.ISFORMULA(AM8)</formula>
    </cfRule>
  </conditionalFormatting>
  <conditionalFormatting sqref="AT17:AT19">
    <cfRule type="expression" dxfId="13" priority="2">
      <formula>+_xlfn.ISFORMULA(AT17)</formula>
    </cfRule>
  </conditionalFormatting>
  <dataValidations count="9">
    <dataValidation type="list" allowBlank="1" showInputMessage="1" showErrorMessage="1" sqref="AX8:AX29" xr:uid="{00000000-0002-0000-0000-000008000000}">
      <formula1>"Por iniciar,En ejecucion,Suspendido,Terminado,Liquidado"</formula1>
    </dataValidation>
    <dataValidation type="list" allowBlank="1" showInputMessage="1" showErrorMessage="1" sqref="H8:H29" xr:uid="{00000000-0002-0000-0000-000007000000}">
      <formula1>"OTRO SECTOR"</formula1>
    </dataValidation>
    <dataValidation type="list" allowBlank="1" showInputMessage="1" showErrorMessage="1" sqref="L8:L29" xr:uid="{00000000-0002-0000-0000-000006000000}">
      <formula1>"DIRECTA"</formula1>
    </dataValidation>
    <dataValidation type="list" allowBlank="1" showInputMessage="1" showErrorMessage="1" sqref="I8:I29" xr:uid="{00000000-0002-0000-0000-000005000000}">
      <formula1>"FUNCIONAMIENTO,INVERSION,OTROS"</formula1>
    </dataValidation>
    <dataValidation type="list" allowBlank="1" showInputMessage="1" showErrorMessage="1" sqref="BA8:BA29" xr:uid="{00000000-0002-0000-0000-000004000000}">
      <formula1>"SI,NA por TIPO Contrato"</formula1>
    </dataValidation>
    <dataValidation type="list" allowBlank="1" showInputMessage="1" showErrorMessage="1" sqref="AZ8:AZ29"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29 AO8:AO29" xr:uid="{00000000-0002-0000-0000-000000000000}">
      <formula1>"SI,NO"</formula1>
    </dataValidation>
  </dataValidations>
  <hyperlinks>
    <hyperlink ref="AY17" r:id="rId1" xr:uid="{8B41AAEC-CB13-44CB-90D0-5CE5232538B6}"/>
    <hyperlink ref="AY18" r:id="rId2" xr:uid="{ADA219CA-96D5-4802-821D-462A3678587E}"/>
    <hyperlink ref="AY19" r:id="rId3" xr:uid="{033DFDE3-BE9B-4E99-A336-E2747B066250}"/>
    <hyperlink ref="AY20" r:id="rId4" xr:uid="{E71289BB-F30A-4DF4-8C5E-BF02817DF9A7}"/>
    <hyperlink ref="AY21" r:id="rId5" xr:uid="{CAC13707-4430-48E9-A51F-A5CD4CE06E63}"/>
    <hyperlink ref="AY22" r:id="rId6" xr:uid="{D953C018-8334-45D9-94DC-26D70A9D120C}"/>
    <hyperlink ref="AY23" r:id="rId7" xr:uid="{0EADEAB3-8404-43B9-9E67-D48387AA9CF2}"/>
    <hyperlink ref="AY24" r:id="rId8" xr:uid="{DCB70CA0-1B33-40E5-9D0A-C88B8EE54529}"/>
    <hyperlink ref="AY25" r:id="rId9" xr:uid="{4AE1CABC-760E-4D98-81B8-5971C2D48265}"/>
    <hyperlink ref="AY26" r:id="rId10" xr:uid="{49C6EF69-CFA3-46C8-AD17-AD288FBC2B75}"/>
    <hyperlink ref="AY27" r:id="rId11" xr:uid="{2D729AF7-F795-43F7-8735-34C1D9C38756}"/>
    <hyperlink ref="AY28" r:id="rId12" xr:uid="{8115B56F-5F61-4F66-8781-CDECC56701F9}"/>
    <hyperlink ref="AY29" r:id="rId13" xr:uid="{FB2CE8CD-AAB3-401E-8448-0D4F7166DCD2}"/>
  </hyperlinks>
  <pageMargins left="0.7" right="0.7" top="0.75" bottom="0.75" header="0.3" footer="0.3"/>
  <pageSetup orientation="portrait" horizontalDpi="300" verticalDpi="300"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 </vt:lpstr>
      <vt:lpstr>4.FCB</vt:lpstr>
      <vt:lpstr>5.FCE</vt:lpstr>
      <vt:lpstr>6.FCS</vt:lpstr>
      <vt:lpstr>7.FEE</vt:lpstr>
      <vt:lpstr>8.FHU</vt:lpstr>
      <vt:lpstr>9.FIN</vt:lpstr>
      <vt:lpstr>10.VAC</vt:lpstr>
      <vt:lpstr>11.VAD.ADM.</vt:lpstr>
      <vt:lpstr>12.VAD. CONT.</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cp:lastPrinted>2024-03-09T02:22:01Z</cp:lastPrinted>
  <dcterms:created xsi:type="dcterms:W3CDTF">2023-08-02T15:36:06Z</dcterms:created>
  <dcterms:modified xsi:type="dcterms:W3CDTF">2024-11-14T17:42:42Z</dcterms:modified>
</cp:coreProperties>
</file>